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charts/chart22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charts/chart23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charts/chart24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charts/chart25.xml" ContentType="application/vnd.openxmlformats-officedocument.drawingml.chart+xml"/>
  <Override PartName="/xl/charts/style25.xml" ContentType="application/vnd.ms-office.chartstyle+xml"/>
  <Override PartName="/xl/charts/colors25.xml" ContentType="application/vnd.ms-office.chartcolorstyle+xml"/>
  <Override PartName="/xl/charts/chart26.xml" ContentType="application/vnd.openxmlformats-officedocument.drawingml.chart+xml"/>
  <Override PartName="/xl/charts/style26.xml" ContentType="application/vnd.ms-office.chartstyle+xml"/>
  <Override PartName="/xl/charts/colors26.xml" ContentType="application/vnd.ms-office.chartcolorstyle+xml"/>
  <Override PartName="/xl/charts/chart27.xml" ContentType="application/vnd.openxmlformats-officedocument.drawingml.chart+xml"/>
  <Override PartName="/xl/charts/style27.xml" ContentType="application/vnd.ms-office.chartstyle+xml"/>
  <Override PartName="/xl/charts/colors27.xml" ContentType="application/vnd.ms-office.chartcolorstyle+xml"/>
  <Override PartName="/xl/charts/chart28.xml" ContentType="application/vnd.openxmlformats-officedocument.drawingml.chart+xml"/>
  <Override PartName="/xl/charts/style28.xml" ContentType="application/vnd.ms-office.chartstyle+xml"/>
  <Override PartName="/xl/charts/colors28.xml" ContentType="application/vnd.ms-office.chartcolorstyle+xml"/>
  <Override PartName="/xl/charts/chart29.xml" ContentType="application/vnd.openxmlformats-officedocument.drawingml.chart+xml"/>
  <Override PartName="/xl/charts/style29.xml" ContentType="application/vnd.ms-office.chartstyle+xml"/>
  <Override PartName="/xl/charts/colors29.xml" ContentType="application/vnd.ms-office.chartcolorstyle+xml"/>
  <Override PartName="/xl/charts/chart30.xml" ContentType="application/vnd.openxmlformats-officedocument.drawingml.chart+xml"/>
  <Override PartName="/xl/charts/style30.xml" ContentType="application/vnd.ms-office.chartstyle+xml"/>
  <Override PartName="/xl/charts/colors30.xml" ContentType="application/vnd.ms-office.chartcolorstyle+xml"/>
  <Override PartName="/xl/charts/chart31.xml" ContentType="application/vnd.openxmlformats-officedocument.drawingml.chart+xml"/>
  <Override PartName="/xl/charts/style31.xml" ContentType="application/vnd.ms-office.chartstyle+xml"/>
  <Override PartName="/xl/charts/colors31.xml" ContentType="application/vnd.ms-office.chartcolorstyle+xml"/>
  <Override PartName="/xl/charts/chart32.xml" ContentType="application/vnd.openxmlformats-officedocument.drawingml.chart+xml"/>
  <Override PartName="/xl/charts/style32.xml" ContentType="application/vnd.ms-office.chartstyle+xml"/>
  <Override PartName="/xl/charts/colors32.xml" ContentType="application/vnd.ms-office.chartcolorstyle+xml"/>
  <Override PartName="/xl/charts/chart33.xml" ContentType="application/vnd.openxmlformats-officedocument.drawingml.chart+xml"/>
  <Override PartName="/xl/charts/style33.xml" ContentType="application/vnd.ms-office.chartstyle+xml"/>
  <Override PartName="/xl/charts/colors33.xml" ContentType="application/vnd.ms-office.chartcolorstyle+xml"/>
  <Override PartName="/xl/charts/chart34.xml" ContentType="application/vnd.openxmlformats-officedocument.drawingml.chart+xml"/>
  <Override PartName="/xl/charts/style34.xml" ContentType="application/vnd.ms-office.chartstyle+xml"/>
  <Override PartName="/xl/charts/colors34.xml" ContentType="application/vnd.ms-office.chartcolorstyle+xml"/>
  <Override PartName="/xl/charts/chart35.xml" ContentType="application/vnd.openxmlformats-officedocument.drawingml.chart+xml"/>
  <Override PartName="/xl/charts/style35.xml" ContentType="application/vnd.ms-office.chartstyle+xml"/>
  <Override PartName="/xl/charts/colors35.xml" ContentType="application/vnd.ms-office.chartcolorstyle+xml"/>
  <Override PartName="/xl/charts/chart36.xml" ContentType="application/vnd.openxmlformats-officedocument.drawingml.chart+xml"/>
  <Override PartName="/xl/charts/style36.xml" ContentType="application/vnd.ms-office.chartstyle+xml"/>
  <Override PartName="/xl/charts/colors36.xml" ContentType="application/vnd.ms-office.chartcolorstyle+xml"/>
  <Override PartName="/xl/charts/chart37.xml" ContentType="application/vnd.openxmlformats-officedocument.drawingml.chart+xml"/>
  <Override PartName="/xl/charts/style37.xml" ContentType="application/vnd.ms-office.chartstyle+xml"/>
  <Override PartName="/xl/charts/colors37.xml" ContentType="application/vnd.ms-office.chartcolorstyle+xml"/>
  <Override PartName="/xl/charts/chart38.xml" ContentType="application/vnd.openxmlformats-officedocument.drawingml.chart+xml"/>
  <Override PartName="/xl/charts/style38.xml" ContentType="application/vnd.ms-office.chartstyle+xml"/>
  <Override PartName="/xl/charts/colors38.xml" ContentType="application/vnd.ms-office.chartcolorstyle+xml"/>
  <Override PartName="/xl/drawings/drawing3.xml" ContentType="application/vnd.openxmlformats-officedocument.drawing+xml"/>
  <Override PartName="/xl/charts/chart39.xml" ContentType="application/vnd.openxmlformats-officedocument.drawingml.chart+xml"/>
  <Override PartName="/xl/charts/style39.xml" ContentType="application/vnd.ms-office.chartstyle+xml"/>
  <Override PartName="/xl/charts/colors39.xml" ContentType="application/vnd.ms-office.chartcolorstyle+xml"/>
  <Override PartName="/xl/charts/chart40.xml" ContentType="application/vnd.openxmlformats-officedocument.drawingml.chart+xml"/>
  <Override PartName="/xl/charts/style40.xml" ContentType="application/vnd.ms-office.chartstyle+xml"/>
  <Override PartName="/xl/charts/colors40.xml" ContentType="application/vnd.ms-office.chartcolorstyle+xml"/>
  <Override PartName="/xl/charts/chart41.xml" ContentType="application/vnd.openxmlformats-officedocument.drawingml.chart+xml"/>
  <Override PartName="/xl/charts/style41.xml" ContentType="application/vnd.ms-office.chartstyle+xml"/>
  <Override PartName="/xl/charts/colors41.xml" ContentType="application/vnd.ms-office.chartcolorstyle+xml"/>
  <Override PartName="/xl/charts/chart42.xml" ContentType="application/vnd.openxmlformats-officedocument.drawingml.chart+xml"/>
  <Override PartName="/xl/charts/style42.xml" ContentType="application/vnd.ms-office.chartstyle+xml"/>
  <Override PartName="/xl/charts/colors42.xml" ContentType="application/vnd.ms-office.chartcolorstyle+xml"/>
  <Override PartName="/xl/charts/chart43.xml" ContentType="application/vnd.openxmlformats-officedocument.drawingml.chart+xml"/>
  <Override PartName="/xl/charts/style43.xml" ContentType="application/vnd.ms-office.chartstyle+xml"/>
  <Override PartName="/xl/charts/colors43.xml" ContentType="application/vnd.ms-office.chartcolorstyle+xml"/>
  <Override PartName="/xl/charts/chart44.xml" ContentType="application/vnd.openxmlformats-officedocument.drawingml.chart+xml"/>
  <Override PartName="/xl/charts/style44.xml" ContentType="application/vnd.ms-office.chartstyle+xml"/>
  <Override PartName="/xl/charts/colors44.xml" ContentType="application/vnd.ms-office.chartcolorstyle+xml"/>
  <Override PartName="/xl/charts/chart45.xml" ContentType="application/vnd.openxmlformats-officedocument.drawingml.chart+xml"/>
  <Override PartName="/xl/charts/style45.xml" ContentType="application/vnd.ms-office.chartstyle+xml"/>
  <Override PartName="/xl/charts/colors45.xml" ContentType="application/vnd.ms-office.chartcolorstyle+xml"/>
  <Override PartName="/xl/charts/chart46.xml" ContentType="application/vnd.openxmlformats-officedocument.drawingml.chart+xml"/>
  <Override PartName="/xl/charts/style46.xml" ContentType="application/vnd.ms-office.chartstyle+xml"/>
  <Override PartName="/xl/charts/colors46.xml" ContentType="application/vnd.ms-office.chartcolorstyle+xml"/>
  <Override PartName="/xl/charts/chart47.xml" ContentType="application/vnd.openxmlformats-officedocument.drawingml.chart+xml"/>
  <Override PartName="/xl/charts/style47.xml" ContentType="application/vnd.ms-office.chartstyle+xml"/>
  <Override PartName="/xl/charts/colors47.xml" ContentType="application/vnd.ms-office.chartcolorstyle+xml"/>
  <Override PartName="/xl/charts/chart48.xml" ContentType="application/vnd.openxmlformats-officedocument.drawingml.chart+xml"/>
  <Override PartName="/xl/charts/style48.xml" ContentType="application/vnd.ms-office.chartstyle+xml"/>
  <Override PartName="/xl/charts/colors48.xml" ContentType="application/vnd.ms-office.chartcolorstyle+xml"/>
  <Override PartName="/xl/charts/chart49.xml" ContentType="application/vnd.openxmlformats-officedocument.drawingml.chart+xml"/>
  <Override PartName="/xl/charts/style49.xml" ContentType="application/vnd.ms-office.chartstyle+xml"/>
  <Override PartName="/xl/charts/colors49.xml" ContentType="application/vnd.ms-office.chartcolorstyle+xml"/>
  <Override PartName="/xl/charts/chart50.xml" ContentType="application/vnd.openxmlformats-officedocument.drawingml.chart+xml"/>
  <Override PartName="/xl/charts/style50.xml" ContentType="application/vnd.ms-office.chartstyle+xml"/>
  <Override PartName="/xl/charts/colors50.xml" ContentType="application/vnd.ms-office.chartcolorstyle+xml"/>
  <Override PartName="/xl/charts/chart51.xml" ContentType="application/vnd.openxmlformats-officedocument.drawingml.chart+xml"/>
  <Override PartName="/xl/charts/style51.xml" ContentType="application/vnd.ms-office.chartstyle+xml"/>
  <Override PartName="/xl/charts/colors51.xml" ContentType="application/vnd.ms-office.chartcolorstyle+xml"/>
  <Override PartName="/xl/charts/chart52.xml" ContentType="application/vnd.openxmlformats-officedocument.drawingml.chart+xml"/>
  <Override PartName="/xl/charts/style52.xml" ContentType="application/vnd.ms-office.chartstyle+xml"/>
  <Override PartName="/xl/charts/colors52.xml" ContentType="application/vnd.ms-office.chartcolorstyle+xml"/>
  <Override PartName="/xl/charts/chart53.xml" ContentType="application/vnd.openxmlformats-officedocument.drawingml.chart+xml"/>
  <Override PartName="/xl/charts/style53.xml" ContentType="application/vnd.ms-office.chartstyle+xml"/>
  <Override PartName="/xl/charts/colors53.xml" ContentType="application/vnd.ms-office.chartcolorstyle+xml"/>
  <Override PartName="/xl/charts/chart54.xml" ContentType="application/vnd.openxmlformats-officedocument.drawingml.chart+xml"/>
  <Override PartName="/xl/charts/style54.xml" ContentType="application/vnd.ms-office.chartstyle+xml"/>
  <Override PartName="/xl/charts/colors54.xml" ContentType="application/vnd.ms-office.chartcolorstyle+xml"/>
  <Override PartName="/xl/charts/chart55.xml" ContentType="application/vnd.openxmlformats-officedocument.drawingml.chart+xml"/>
  <Override PartName="/xl/charts/style55.xml" ContentType="application/vnd.ms-office.chartstyle+xml"/>
  <Override PartName="/xl/charts/colors55.xml" ContentType="application/vnd.ms-office.chartcolorstyle+xml"/>
  <Override PartName="/xl/charts/chart56.xml" ContentType="application/vnd.openxmlformats-officedocument.drawingml.chart+xml"/>
  <Override PartName="/xl/charts/style56.xml" ContentType="application/vnd.ms-office.chartstyle+xml"/>
  <Override PartName="/xl/charts/colors56.xml" ContentType="application/vnd.ms-office.chartcolorstyle+xml"/>
  <Override PartName="/xl/charts/chart57.xml" ContentType="application/vnd.openxmlformats-officedocument.drawingml.chart+xml"/>
  <Override PartName="/xl/charts/style57.xml" ContentType="application/vnd.ms-office.chartstyle+xml"/>
  <Override PartName="/xl/charts/colors57.xml" ContentType="application/vnd.ms-office.chartcolorstyle+xml"/>
  <Override PartName="/xl/charts/chart58.xml" ContentType="application/vnd.openxmlformats-officedocument.drawingml.chart+xml"/>
  <Override PartName="/xl/charts/style58.xml" ContentType="application/vnd.ms-office.chartstyle+xml"/>
  <Override PartName="/xl/charts/colors58.xml" ContentType="application/vnd.ms-office.chartcolorstyle+xml"/>
  <Override PartName="/xl/charts/chart59.xml" ContentType="application/vnd.openxmlformats-officedocument.drawingml.chart+xml"/>
  <Override PartName="/xl/charts/style59.xml" ContentType="application/vnd.ms-office.chartstyle+xml"/>
  <Override PartName="/xl/charts/colors59.xml" ContentType="application/vnd.ms-office.chartcolorstyle+xml"/>
  <Override PartName="/xl/charts/chart60.xml" ContentType="application/vnd.openxmlformats-officedocument.drawingml.chart+xml"/>
  <Override PartName="/xl/charts/style60.xml" ContentType="application/vnd.ms-office.chartstyle+xml"/>
  <Override PartName="/xl/charts/colors60.xml" ContentType="application/vnd.ms-office.chartcolorstyle+xml"/>
  <Override PartName="/xl/charts/chart61.xml" ContentType="application/vnd.openxmlformats-officedocument.drawingml.chart+xml"/>
  <Override PartName="/xl/charts/style61.xml" ContentType="application/vnd.ms-office.chartstyle+xml"/>
  <Override PartName="/xl/charts/colors61.xml" ContentType="application/vnd.ms-office.chartcolorstyle+xml"/>
  <Override PartName="/xl/charts/chart62.xml" ContentType="application/vnd.openxmlformats-officedocument.drawingml.chart+xml"/>
  <Override PartName="/xl/charts/style62.xml" ContentType="application/vnd.ms-office.chartstyle+xml"/>
  <Override PartName="/xl/charts/colors62.xml" ContentType="application/vnd.ms-office.chartcolorstyle+xml"/>
  <Override PartName="/xl/charts/chart63.xml" ContentType="application/vnd.openxmlformats-officedocument.drawingml.chart+xml"/>
  <Override PartName="/xl/charts/style63.xml" ContentType="application/vnd.ms-office.chartstyle+xml"/>
  <Override PartName="/xl/charts/colors63.xml" ContentType="application/vnd.ms-office.chartcolorstyle+xml"/>
  <Override PartName="/xl/charts/chart64.xml" ContentType="application/vnd.openxmlformats-officedocument.drawingml.chart+xml"/>
  <Override PartName="/xl/charts/style64.xml" ContentType="application/vnd.ms-office.chartstyle+xml"/>
  <Override PartName="/xl/charts/colors64.xml" ContentType="application/vnd.ms-office.chartcolorstyle+xml"/>
  <Override PartName="/xl/charts/chart65.xml" ContentType="application/vnd.openxmlformats-officedocument.drawingml.chart+xml"/>
  <Override PartName="/xl/charts/style65.xml" ContentType="application/vnd.ms-office.chartstyle+xml"/>
  <Override PartName="/xl/charts/colors65.xml" ContentType="application/vnd.ms-office.chartcolorstyle+xml"/>
  <Override PartName="/xl/charts/chart66.xml" ContentType="application/vnd.openxmlformats-officedocument.drawingml.chart+xml"/>
  <Override PartName="/xl/charts/style66.xml" ContentType="application/vnd.ms-office.chartstyle+xml"/>
  <Override PartName="/xl/charts/colors66.xml" ContentType="application/vnd.ms-office.chartcolorstyle+xml"/>
  <Override PartName="/xl/charts/chart67.xml" ContentType="application/vnd.openxmlformats-officedocument.drawingml.chart+xml"/>
  <Override PartName="/xl/charts/style67.xml" ContentType="application/vnd.ms-office.chartstyle+xml"/>
  <Override PartName="/xl/charts/colors67.xml" ContentType="application/vnd.ms-office.chartcolorstyle+xml"/>
  <Override PartName="/xl/charts/chart68.xml" ContentType="application/vnd.openxmlformats-officedocument.drawingml.chart+xml"/>
  <Override PartName="/xl/charts/style68.xml" ContentType="application/vnd.ms-office.chartstyle+xml"/>
  <Override PartName="/xl/charts/colors68.xml" ContentType="application/vnd.ms-office.chartcolorstyle+xml"/>
  <Override PartName="/xl/charts/chart69.xml" ContentType="application/vnd.openxmlformats-officedocument.drawingml.chart+xml"/>
  <Override PartName="/xl/charts/style69.xml" ContentType="application/vnd.ms-office.chartstyle+xml"/>
  <Override PartName="/xl/charts/colors69.xml" ContentType="application/vnd.ms-office.chartcolorstyle+xml"/>
  <Override PartName="/xl/charts/chart70.xml" ContentType="application/vnd.openxmlformats-officedocument.drawingml.chart+xml"/>
  <Override PartName="/xl/charts/style70.xml" ContentType="application/vnd.ms-office.chartstyle+xml"/>
  <Override PartName="/xl/charts/colors70.xml" ContentType="application/vnd.ms-office.chartcolorstyle+xml"/>
  <Override PartName="/xl/charts/chart71.xml" ContentType="application/vnd.openxmlformats-officedocument.drawingml.chart+xml"/>
  <Override PartName="/xl/charts/style71.xml" ContentType="application/vnd.ms-office.chartstyle+xml"/>
  <Override PartName="/xl/charts/colors71.xml" ContentType="application/vnd.ms-office.chartcolorstyle+xml"/>
  <Override PartName="/xl/charts/chart72.xml" ContentType="application/vnd.openxmlformats-officedocument.drawingml.chart+xml"/>
  <Override PartName="/xl/charts/style72.xml" ContentType="application/vnd.ms-office.chartstyle+xml"/>
  <Override PartName="/xl/charts/colors72.xml" ContentType="application/vnd.ms-office.chartcolorstyle+xml"/>
  <Override PartName="/xl/charts/chart73.xml" ContentType="application/vnd.openxmlformats-officedocument.drawingml.chart+xml"/>
  <Override PartName="/xl/charts/style73.xml" ContentType="application/vnd.ms-office.chartstyle+xml"/>
  <Override PartName="/xl/charts/colors73.xml" ContentType="application/vnd.ms-office.chartcolorstyle+xml"/>
  <Override PartName="/xl/charts/chart74.xml" ContentType="application/vnd.openxmlformats-officedocument.drawingml.chart+xml"/>
  <Override PartName="/xl/charts/style74.xml" ContentType="application/vnd.ms-office.chartstyle+xml"/>
  <Override PartName="/xl/charts/colors74.xml" ContentType="application/vnd.ms-office.chartcolorstyle+xml"/>
  <Override PartName="/xl/drawings/drawing4.xml" ContentType="application/vnd.openxmlformats-officedocument.drawing+xml"/>
  <Override PartName="/xl/charts/chart75.xml" ContentType="application/vnd.openxmlformats-officedocument.drawingml.chart+xml"/>
  <Override PartName="/xl/charts/style75.xml" ContentType="application/vnd.ms-office.chartstyle+xml"/>
  <Override PartName="/xl/charts/colors75.xml" ContentType="application/vnd.ms-office.chartcolorstyle+xml"/>
  <Override PartName="/xl/charts/chart76.xml" ContentType="application/vnd.openxmlformats-officedocument.drawingml.chart+xml"/>
  <Override PartName="/xl/charts/style76.xml" ContentType="application/vnd.ms-office.chartstyle+xml"/>
  <Override PartName="/xl/charts/colors76.xml" ContentType="application/vnd.ms-office.chartcolorstyle+xml"/>
  <Override PartName="/xl/charts/chart77.xml" ContentType="application/vnd.openxmlformats-officedocument.drawingml.chart+xml"/>
  <Override PartName="/xl/charts/style77.xml" ContentType="application/vnd.ms-office.chartstyle+xml"/>
  <Override PartName="/xl/charts/colors77.xml" ContentType="application/vnd.ms-office.chartcolorstyle+xml"/>
  <Override PartName="/xl/charts/chart78.xml" ContentType="application/vnd.openxmlformats-officedocument.drawingml.chart+xml"/>
  <Override PartName="/xl/charts/style78.xml" ContentType="application/vnd.ms-office.chartstyle+xml"/>
  <Override PartName="/xl/charts/colors78.xml" ContentType="application/vnd.ms-office.chartcolorstyle+xml"/>
  <Override PartName="/xl/charts/chart79.xml" ContentType="application/vnd.openxmlformats-officedocument.drawingml.chart+xml"/>
  <Override PartName="/xl/charts/style79.xml" ContentType="application/vnd.ms-office.chartstyle+xml"/>
  <Override PartName="/xl/charts/colors79.xml" ContentType="application/vnd.ms-office.chartcolorstyle+xml"/>
  <Override PartName="/xl/charts/chart80.xml" ContentType="application/vnd.openxmlformats-officedocument.drawingml.chart+xml"/>
  <Override PartName="/xl/charts/style80.xml" ContentType="application/vnd.ms-office.chartstyle+xml"/>
  <Override PartName="/xl/charts/colors80.xml" ContentType="application/vnd.ms-office.chartcolorstyle+xml"/>
  <Override PartName="/xl/charts/chart81.xml" ContentType="application/vnd.openxmlformats-officedocument.drawingml.chart+xml"/>
  <Override PartName="/xl/charts/style81.xml" ContentType="application/vnd.ms-office.chartstyle+xml"/>
  <Override PartName="/xl/charts/colors81.xml" ContentType="application/vnd.ms-office.chartcolorstyle+xml"/>
  <Override PartName="/xl/charts/chart82.xml" ContentType="application/vnd.openxmlformats-officedocument.drawingml.chart+xml"/>
  <Override PartName="/xl/charts/style82.xml" ContentType="application/vnd.ms-office.chartstyle+xml"/>
  <Override PartName="/xl/charts/colors82.xml" ContentType="application/vnd.ms-office.chartcolorstyle+xml"/>
  <Override PartName="/xl/charts/chart83.xml" ContentType="application/vnd.openxmlformats-officedocument.drawingml.chart+xml"/>
  <Override PartName="/xl/charts/style83.xml" ContentType="application/vnd.ms-office.chartstyle+xml"/>
  <Override PartName="/xl/charts/colors83.xml" ContentType="application/vnd.ms-office.chartcolorstyle+xml"/>
  <Override PartName="/xl/charts/chart84.xml" ContentType="application/vnd.openxmlformats-officedocument.drawingml.chart+xml"/>
  <Override PartName="/xl/charts/style84.xml" ContentType="application/vnd.ms-office.chartstyle+xml"/>
  <Override PartName="/xl/charts/colors84.xml" ContentType="application/vnd.ms-office.chartcolorstyle+xml"/>
  <Override PartName="/xl/charts/chart85.xml" ContentType="application/vnd.openxmlformats-officedocument.drawingml.chart+xml"/>
  <Override PartName="/xl/charts/style85.xml" ContentType="application/vnd.ms-office.chartstyle+xml"/>
  <Override PartName="/xl/charts/colors85.xml" ContentType="application/vnd.ms-office.chartcolorstyle+xml"/>
  <Override PartName="/xl/charts/chart86.xml" ContentType="application/vnd.openxmlformats-officedocument.drawingml.chart+xml"/>
  <Override PartName="/xl/charts/style86.xml" ContentType="application/vnd.ms-office.chartstyle+xml"/>
  <Override PartName="/xl/charts/colors86.xml" ContentType="application/vnd.ms-office.chartcolorstyle+xml"/>
  <Override PartName="/xl/charts/chart87.xml" ContentType="application/vnd.openxmlformats-officedocument.drawingml.chart+xml"/>
  <Override PartName="/xl/charts/style87.xml" ContentType="application/vnd.ms-office.chartstyle+xml"/>
  <Override PartName="/xl/charts/colors87.xml" ContentType="application/vnd.ms-office.chartcolorstyle+xml"/>
  <Override PartName="/xl/charts/chart88.xml" ContentType="application/vnd.openxmlformats-officedocument.drawingml.chart+xml"/>
  <Override PartName="/xl/charts/style88.xml" ContentType="application/vnd.ms-office.chartstyle+xml"/>
  <Override PartName="/xl/charts/colors88.xml" ContentType="application/vnd.ms-office.chartcolorstyle+xml"/>
  <Override PartName="/xl/charts/chart89.xml" ContentType="application/vnd.openxmlformats-officedocument.drawingml.chart+xml"/>
  <Override PartName="/xl/charts/style89.xml" ContentType="application/vnd.ms-office.chartstyle+xml"/>
  <Override PartName="/xl/charts/colors89.xml" ContentType="application/vnd.ms-office.chartcolorstyle+xml"/>
  <Override PartName="/xl/charts/chart90.xml" ContentType="application/vnd.openxmlformats-officedocument.drawingml.chart+xml"/>
  <Override PartName="/xl/charts/style90.xml" ContentType="application/vnd.ms-office.chartstyle+xml"/>
  <Override PartName="/xl/charts/colors90.xml" ContentType="application/vnd.ms-office.chartcolorstyle+xml"/>
  <Override PartName="/xl/charts/chart91.xml" ContentType="application/vnd.openxmlformats-officedocument.drawingml.chart+xml"/>
  <Override PartName="/xl/charts/style91.xml" ContentType="application/vnd.ms-office.chartstyle+xml"/>
  <Override PartName="/xl/charts/colors91.xml" ContentType="application/vnd.ms-office.chartcolorstyle+xml"/>
  <Override PartName="/xl/charts/chart92.xml" ContentType="application/vnd.openxmlformats-officedocument.drawingml.chart+xml"/>
  <Override PartName="/xl/charts/style92.xml" ContentType="application/vnd.ms-office.chartstyle+xml"/>
  <Override PartName="/xl/charts/colors92.xml" ContentType="application/vnd.ms-office.chartcolorstyle+xml"/>
  <Override PartName="/xl/charts/chart93.xml" ContentType="application/vnd.openxmlformats-officedocument.drawingml.chart+xml"/>
  <Override PartName="/xl/charts/style93.xml" ContentType="application/vnd.ms-office.chartstyle+xml"/>
  <Override PartName="/xl/charts/colors93.xml" ContentType="application/vnd.ms-office.chartcolorstyle+xml"/>
  <Override PartName="/xl/charts/chart94.xml" ContentType="application/vnd.openxmlformats-officedocument.drawingml.chart+xml"/>
  <Override PartName="/xl/charts/style94.xml" ContentType="application/vnd.ms-office.chartstyle+xml"/>
  <Override PartName="/xl/charts/colors94.xml" ContentType="application/vnd.ms-office.chartcolorstyle+xml"/>
  <Override PartName="/xl/charts/chart95.xml" ContentType="application/vnd.openxmlformats-officedocument.drawingml.chart+xml"/>
  <Override PartName="/xl/charts/style95.xml" ContentType="application/vnd.ms-office.chartstyle+xml"/>
  <Override PartName="/xl/charts/colors95.xml" ContentType="application/vnd.ms-office.chartcolorstyle+xml"/>
  <Override PartName="/xl/charts/chart96.xml" ContentType="application/vnd.openxmlformats-officedocument.drawingml.chart+xml"/>
  <Override PartName="/xl/charts/style96.xml" ContentType="application/vnd.ms-office.chartstyle+xml"/>
  <Override PartName="/xl/charts/colors96.xml" ContentType="application/vnd.ms-office.chartcolorstyle+xml"/>
  <Override PartName="/xl/charts/chart97.xml" ContentType="application/vnd.openxmlformats-officedocument.drawingml.chart+xml"/>
  <Override PartName="/xl/charts/style97.xml" ContentType="application/vnd.ms-office.chartstyle+xml"/>
  <Override PartName="/xl/charts/colors97.xml" ContentType="application/vnd.ms-office.chartcolorstyle+xml"/>
  <Override PartName="/xl/charts/chart98.xml" ContentType="application/vnd.openxmlformats-officedocument.drawingml.chart+xml"/>
  <Override PartName="/xl/charts/style98.xml" ContentType="application/vnd.ms-office.chartstyle+xml"/>
  <Override PartName="/xl/charts/colors98.xml" ContentType="application/vnd.ms-office.chartcolorstyle+xml"/>
  <Override PartName="/xl/charts/chart99.xml" ContentType="application/vnd.openxmlformats-officedocument.drawingml.chart+xml"/>
  <Override PartName="/xl/charts/style99.xml" ContentType="application/vnd.ms-office.chartstyle+xml"/>
  <Override PartName="/xl/charts/colors99.xml" ContentType="application/vnd.ms-office.chartcolorstyle+xml"/>
  <Override PartName="/xl/charts/chart100.xml" ContentType="application/vnd.openxmlformats-officedocument.drawingml.chart+xml"/>
  <Override PartName="/xl/charts/style100.xml" ContentType="application/vnd.ms-office.chartstyle+xml"/>
  <Override PartName="/xl/charts/colors100.xml" ContentType="application/vnd.ms-office.chartcolorstyle+xml"/>
  <Override PartName="/xl/charts/chart101.xml" ContentType="application/vnd.openxmlformats-officedocument.drawingml.chart+xml"/>
  <Override PartName="/xl/charts/style101.xml" ContentType="application/vnd.ms-office.chartstyle+xml"/>
  <Override PartName="/xl/charts/colors101.xml" ContentType="application/vnd.ms-office.chartcolorstyle+xml"/>
  <Override PartName="/xl/charts/chart102.xml" ContentType="application/vnd.openxmlformats-officedocument.drawingml.chart+xml"/>
  <Override PartName="/xl/charts/style102.xml" ContentType="application/vnd.ms-office.chartstyle+xml"/>
  <Override PartName="/xl/charts/colors102.xml" ContentType="application/vnd.ms-office.chartcolorstyle+xml"/>
  <Override PartName="/xl/charts/chart103.xml" ContentType="application/vnd.openxmlformats-officedocument.drawingml.chart+xml"/>
  <Override PartName="/xl/charts/style103.xml" ContentType="application/vnd.ms-office.chartstyle+xml"/>
  <Override PartName="/xl/charts/colors103.xml" ContentType="application/vnd.ms-office.chartcolorstyle+xml"/>
  <Override PartName="/xl/charts/chart104.xml" ContentType="application/vnd.openxmlformats-officedocument.drawingml.chart+xml"/>
  <Override PartName="/xl/charts/style104.xml" ContentType="application/vnd.ms-office.chartstyle+xml"/>
  <Override PartName="/xl/charts/colors104.xml" ContentType="application/vnd.ms-office.chartcolorstyle+xml"/>
  <Override PartName="/xl/charts/chart105.xml" ContentType="application/vnd.openxmlformats-officedocument.drawingml.chart+xml"/>
  <Override PartName="/xl/charts/style105.xml" ContentType="application/vnd.ms-office.chartstyle+xml"/>
  <Override PartName="/xl/charts/colors105.xml" ContentType="application/vnd.ms-office.chartcolorstyle+xml"/>
  <Override PartName="/xl/charts/chart106.xml" ContentType="application/vnd.openxmlformats-officedocument.drawingml.chart+xml"/>
  <Override PartName="/xl/charts/style106.xml" ContentType="application/vnd.ms-office.chartstyle+xml"/>
  <Override PartName="/xl/charts/colors106.xml" ContentType="application/vnd.ms-office.chartcolorstyle+xml"/>
  <Override PartName="/xl/charts/chart107.xml" ContentType="application/vnd.openxmlformats-officedocument.drawingml.chart+xml"/>
  <Override PartName="/xl/charts/style107.xml" ContentType="application/vnd.ms-office.chartstyle+xml"/>
  <Override PartName="/xl/charts/colors107.xml" ContentType="application/vnd.ms-office.chartcolorstyle+xml"/>
  <Override PartName="/xl/charts/chart108.xml" ContentType="application/vnd.openxmlformats-officedocument.drawingml.chart+xml"/>
  <Override PartName="/xl/charts/style108.xml" ContentType="application/vnd.ms-office.chartstyle+xml"/>
  <Override PartName="/xl/charts/colors108.xml" ContentType="application/vnd.ms-office.chartcolorstyle+xml"/>
  <Override PartName="/xl/charts/chart109.xml" ContentType="application/vnd.openxmlformats-officedocument.drawingml.chart+xml"/>
  <Override PartName="/xl/charts/style109.xml" ContentType="application/vnd.ms-office.chartstyle+xml"/>
  <Override PartName="/xl/charts/colors109.xml" ContentType="application/vnd.ms-office.chartcolorstyle+xml"/>
  <Override PartName="/xl/charts/chart110.xml" ContentType="application/vnd.openxmlformats-officedocument.drawingml.chart+xml"/>
  <Override PartName="/xl/charts/style110.xml" ContentType="application/vnd.ms-office.chartstyle+xml"/>
  <Override PartName="/xl/charts/colors110.xml" ContentType="application/vnd.ms-office.chartcolorstyle+xml"/>
  <Override PartName="/xl/drawings/drawing5.xml" ContentType="application/vnd.openxmlformats-officedocument.drawing+xml"/>
  <Override PartName="/xl/charts/chart111.xml" ContentType="application/vnd.openxmlformats-officedocument.drawingml.chart+xml"/>
  <Override PartName="/xl/charts/style111.xml" ContentType="application/vnd.ms-office.chartstyle+xml"/>
  <Override PartName="/xl/charts/colors111.xml" ContentType="application/vnd.ms-office.chartcolorstyle+xml"/>
  <Override PartName="/xl/charts/chart112.xml" ContentType="application/vnd.openxmlformats-officedocument.drawingml.chart+xml"/>
  <Override PartName="/xl/charts/style112.xml" ContentType="application/vnd.ms-office.chartstyle+xml"/>
  <Override PartName="/xl/charts/colors112.xml" ContentType="application/vnd.ms-office.chartcolorstyle+xml"/>
  <Override PartName="/xl/charts/chart113.xml" ContentType="application/vnd.openxmlformats-officedocument.drawingml.chart+xml"/>
  <Override PartName="/xl/charts/style113.xml" ContentType="application/vnd.ms-office.chartstyle+xml"/>
  <Override PartName="/xl/charts/colors113.xml" ContentType="application/vnd.ms-office.chartcolorstyle+xml"/>
  <Override PartName="/xl/charts/chart114.xml" ContentType="application/vnd.openxmlformats-officedocument.drawingml.chart+xml"/>
  <Override PartName="/xl/charts/style114.xml" ContentType="application/vnd.ms-office.chartstyle+xml"/>
  <Override PartName="/xl/charts/colors114.xml" ContentType="application/vnd.ms-office.chartcolorstyle+xml"/>
  <Override PartName="/xl/charts/chart115.xml" ContentType="application/vnd.openxmlformats-officedocument.drawingml.chart+xml"/>
  <Override PartName="/xl/charts/style115.xml" ContentType="application/vnd.ms-office.chartstyle+xml"/>
  <Override PartName="/xl/charts/colors115.xml" ContentType="application/vnd.ms-office.chartcolorstyle+xml"/>
  <Override PartName="/xl/charts/chart116.xml" ContentType="application/vnd.openxmlformats-officedocument.drawingml.chart+xml"/>
  <Override PartName="/xl/charts/style116.xml" ContentType="application/vnd.ms-office.chartstyle+xml"/>
  <Override PartName="/xl/charts/colors116.xml" ContentType="application/vnd.ms-office.chartcolorstyle+xml"/>
  <Override PartName="/xl/charts/chart117.xml" ContentType="application/vnd.openxmlformats-officedocument.drawingml.chart+xml"/>
  <Override PartName="/xl/charts/style117.xml" ContentType="application/vnd.ms-office.chartstyle+xml"/>
  <Override PartName="/xl/charts/colors117.xml" ContentType="application/vnd.ms-office.chartcolorstyle+xml"/>
  <Override PartName="/xl/charts/chart118.xml" ContentType="application/vnd.openxmlformats-officedocument.drawingml.chart+xml"/>
  <Override PartName="/xl/charts/style118.xml" ContentType="application/vnd.ms-office.chartstyle+xml"/>
  <Override PartName="/xl/charts/colors118.xml" ContentType="application/vnd.ms-office.chartcolorstyle+xml"/>
  <Override PartName="/xl/charts/chart119.xml" ContentType="application/vnd.openxmlformats-officedocument.drawingml.chart+xml"/>
  <Override PartName="/xl/charts/style119.xml" ContentType="application/vnd.ms-office.chartstyle+xml"/>
  <Override PartName="/xl/charts/colors119.xml" ContentType="application/vnd.ms-office.chartcolorstyle+xml"/>
  <Override PartName="/xl/charts/chart120.xml" ContentType="application/vnd.openxmlformats-officedocument.drawingml.chart+xml"/>
  <Override PartName="/xl/charts/style120.xml" ContentType="application/vnd.ms-office.chartstyle+xml"/>
  <Override PartName="/xl/charts/colors120.xml" ContentType="application/vnd.ms-office.chartcolorstyle+xml"/>
  <Override PartName="/xl/charts/chart121.xml" ContentType="application/vnd.openxmlformats-officedocument.drawingml.chart+xml"/>
  <Override PartName="/xl/charts/style121.xml" ContentType="application/vnd.ms-office.chartstyle+xml"/>
  <Override PartName="/xl/charts/colors121.xml" ContentType="application/vnd.ms-office.chartcolorstyle+xml"/>
  <Override PartName="/xl/charts/chart122.xml" ContentType="application/vnd.openxmlformats-officedocument.drawingml.chart+xml"/>
  <Override PartName="/xl/charts/style122.xml" ContentType="application/vnd.ms-office.chartstyle+xml"/>
  <Override PartName="/xl/charts/colors122.xml" ContentType="application/vnd.ms-office.chartcolorstyle+xml"/>
  <Override PartName="/xl/charts/chart123.xml" ContentType="application/vnd.openxmlformats-officedocument.drawingml.chart+xml"/>
  <Override PartName="/xl/charts/style123.xml" ContentType="application/vnd.ms-office.chartstyle+xml"/>
  <Override PartName="/xl/charts/colors123.xml" ContentType="application/vnd.ms-office.chartcolorstyle+xml"/>
  <Override PartName="/xl/charts/chart124.xml" ContentType="application/vnd.openxmlformats-officedocument.drawingml.chart+xml"/>
  <Override PartName="/xl/charts/style124.xml" ContentType="application/vnd.ms-office.chartstyle+xml"/>
  <Override PartName="/xl/charts/colors124.xml" ContentType="application/vnd.ms-office.chartcolorstyle+xml"/>
  <Override PartName="/xl/charts/chart125.xml" ContentType="application/vnd.openxmlformats-officedocument.drawingml.chart+xml"/>
  <Override PartName="/xl/charts/style125.xml" ContentType="application/vnd.ms-office.chartstyle+xml"/>
  <Override PartName="/xl/charts/colors125.xml" ContentType="application/vnd.ms-office.chartcolorstyle+xml"/>
  <Override PartName="/xl/charts/chart126.xml" ContentType="application/vnd.openxmlformats-officedocument.drawingml.chart+xml"/>
  <Override PartName="/xl/charts/style126.xml" ContentType="application/vnd.ms-office.chartstyle+xml"/>
  <Override PartName="/xl/charts/colors126.xml" ContentType="application/vnd.ms-office.chartcolorstyle+xml"/>
  <Override PartName="/xl/charts/chart127.xml" ContentType="application/vnd.openxmlformats-officedocument.drawingml.chart+xml"/>
  <Override PartName="/xl/charts/style127.xml" ContentType="application/vnd.ms-office.chartstyle+xml"/>
  <Override PartName="/xl/charts/colors127.xml" ContentType="application/vnd.ms-office.chartcolorstyle+xml"/>
  <Override PartName="/xl/charts/chart128.xml" ContentType="application/vnd.openxmlformats-officedocument.drawingml.chart+xml"/>
  <Override PartName="/xl/charts/style128.xml" ContentType="application/vnd.ms-office.chartstyle+xml"/>
  <Override PartName="/xl/charts/colors128.xml" ContentType="application/vnd.ms-office.chartcolorstyle+xml"/>
  <Override PartName="/xl/charts/chart129.xml" ContentType="application/vnd.openxmlformats-officedocument.drawingml.chart+xml"/>
  <Override PartName="/xl/charts/style129.xml" ContentType="application/vnd.ms-office.chartstyle+xml"/>
  <Override PartName="/xl/charts/colors129.xml" ContentType="application/vnd.ms-office.chartcolorstyle+xml"/>
  <Override PartName="/xl/charts/chart130.xml" ContentType="application/vnd.openxmlformats-officedocument.drawingml.chart+xml"/>
  <Override PartName="/xl/charts/style130.xml" ContentType="application/vnd.ms-office.chartstyle+xml"/>
  <Override PartName="/xl/charts/colors130.xml" ContentType="application/vnd.ms-office.chartcolorstyle+xml"/>
  <Override PartName="/xl/charts/chart131.xml" ContentType="application/vnd.openxmlformats-officedocument.drawingml.chart+xml"/>
  <Override PartName="/xl/charts/style131.xml" ContentType="application/vnd.ms-office.chartstyle+xml"/>
  <Override PartName="/xl/charts/colors131.xml" ContentType="application/vnd.ms-office.chartcolorstyle+xml"/>
  <Override PartName="/xl/charts/chart132.xml" ContentType="application/vnd.openxmlformats-officedocument.drawingml.chart+xml"/>
  <Override PartName="/xl/charts/style132.xml" ContentType="application/vnd.ms-office.chartstyle+xml"/>
  <Override PartName="/xl/charts/colors132.xml" ContentType="application/vnd.ms-office.chartcolorstyle+xml"/>
  <Override PartName="/xl/charts/chart133.xml" ContentType="application/vnd.openxmlformats-officedocument.drawingml.chart+xml"/>
  <Override PartName="/xl/charts/style133.xml" ContentType="application/vnd.ms-office.chartstyle+xml"/>
  <Override PartName="/xl/charts/colors133.xml" ContentType="application/vnd.ms-office.chartcolorstyle+xml"/>
  <Override PartName="/xl/charts/chart134.xml" ContentType="application/vnd.openxmlformats-officedocument.drawingml.chart+xml"/>
  <Override PartName="/xl/charts/style134.xml" ContentType="application/vnd.ms-office.chartstyle+xml"/>
  <Override PartName="/xl/charts/colors134.xml" ContentType="application/vnd.ms-office.chartcolorstyle+xml"/>
  <Override PartName="/xl/charts/chart135.xml" ContentType="application/vnd.openxmlformats-officedocument.drawingml.chart+xml"/>
  <Override PartName="/xl/charts/style135.xml" ContentType="application/vnd.ms-office.chartstyle+xml"/>
  <Override PartName="/xl/charts/colors135.xml" ContentType="application/vnd.ms-office.chartcolorstyle+xml"/>
  <Override PartName="/xl/charts/chart136.xml" ContentType="application/vnd.openxmlformats-officedocument.drawingml.chart+xml"/>
  <Override PartName="/xl/charts/style136.xml" ContentType="application/vnd.ms-office.chartstyle+xml"/>
  <Override PartName="/xl/charts/colors136.xml" ContentType="application/vnd.ms-office.chartcolorstyle+xml"/>
  <Override PartName="/xl/charts/chart137.xml" ContentType="application/vnd.openxmlformats-officedocument.drawingml.chart+xml"/>
  <Override PartName="/xl/charts/style137.xml" ContentType="application/vnd.ms-office.chartstyle+xml"/>
  <Override PartName="/xl/charts/colors137.xml" ContentType="application/vnd.ms-office.chartcolorstyle+xml"/>
  <Override PartName="/xl/charts/chart138.xml" ContentType="application/vnd.openxmlformats-officedocument.drawingml.chart+xml"/>
  <Override PartName="/xl/charts/style138.xml" ContentType="application/vnd.ms-office.chartstyle+xml"/>
  <Override PartName="/xl/charts/colors138.xml" ContentType="application/vnd.ms-office.chartcolorstyle+xml"/>
  <Override PartName="/xl/charts/chart139.xml" ContentType="application/vnd.openxmlformats-officedocument.drawingml.chart+xml"/>
  <Override PartName="/xl/charts/style139.xml" ContentType="application/vnd.ms-office.chartstyle+xml"/>
  <Override PartName="/xl/charts/colors139.xml" ContentType="application/vnd.ms-office.chartcolorstyle+xml"/>
  <Override PartName="/xl/charts/chart140.xml" ContentType="application/vnd.openxmlformats-officedocument.drawingml.chart+xml"/>
  <Override PartName="/xl/charts/style140.xml" ContentType="application/vnd.ms-office.chartstyle+xml"/>
  <Override PartName="/xl/charts/colors140.xml" ContentType="application/vnd.ms-office.chartcolorstyle+xml"/>
  <Override PartName="/xl/charts/chart141.xml" ContentType="application/vnd.openxmlformats-officedocument.drawingml.chart+xml"/>
  <Override PartName="/xl/charts/style141.xml" ContentType="application/vnd.ms-office.chartstyle+xml"/>
  <Override PartName="/xl/charts/colors141.xml" ContentType="application/vnd.ms-office.chartcolorstyle+xml"/>
  <Override PartName="/xl/charts/chart142.xml" ContentType="application/vnd.openxmlformats-officedocument.drawingml.chart+xml"/>
  <Override PartName="/xl/charts/style142.xml" ContentType="application/vnd.ms-office.chartstyle+xml"/>
  <Override PartName="/xl/charts/colors142.xml" ContentType="application/vnd.ms-office.chartcolorstyle+xml"/>
  <Override PartName="/xl/charts/chart143.xml" ContentType="application/vnd.openxmlformats-officedocument.drawingml.chart+xml"/>
  <Override PartName="/xl/charts/style143.xml" ContentType="application/vnd.ms-office.chartstyle+xml"/>
  <Override PartName="/xl/charts/colors143.xml" ContentType="application/vnd.ms-office.chartcolorstyle+xml"/>
  <Override PartName="/xl/charts/chart144.xml" ContentType="application/vnd.openxmlformats-officedocument.drawingml.chart+xml"/>
  <Override PartName="/xl/charts/style144.xml" ContentType="application/vnd.ms-office.chartstyle+xml"/>
  <Override PartName="/xl/charts/colors144.xml" ContentType="application/vnd.ms-office.chartcolorstyle+xml"/>
  <Override PartName="/xl/charts/chart145.xml" ContentType="application/vnd.openxmlformats-officedocument.drawingml.chart+xml"/>
  <Override PartName="/xl/charts/style145.xml" ContentType="application/vnd.ms-office.chartstyle+xml"/>
  <Override PartName="/xl/charts/colors145.xml" ContentType="application/vnd.ms-office.chartcolorstyle+xml"/>
  <Override PartName="/xl/charts/chart146.xml" ContentType="application/vnd.openxmlformats-officedocument.drawingml.chart+xml"/>
  <Override PartName="/xl/charts/style146.xml" ContentType="application/vnd.ms-office.chartstyle+xml"/>
  <Override PartName="/xl/charts/colors146.xml" ContentType="application/vnd.ms-office.chartcolorstyle+xml"/>
  <Override PartName="/xl/drawings/drawing6.xml" ContentType="application/vnd.openxmlformats-officedocument.drawing+xml"/>
  <Override PartName="/xl/charts/chart147.xml" ContentType="application/vnd.openxmlformats-officedocument.drawingml.chart+xml"/>
  <Override PartName="/xl/charts/style147.xml" ContentType="application/vnd.ms-office.chartstyle+xml"/>
  <Override PartName="/xl/charts/colors147.xml" ContentType="application/vnd.ms-office.chartcolorstyle+xml"/>
  <Override PartName="/xl/charts/chart148.xml" ContentType="application/vnd.openxmlformats-officedocument.drawingml.chart+xml"/>
  <Override PartName="/xl/charts/style148.xml" ContentType="application/vnd.ms-office.chartstyle+xml"/>
  <Override PartName="/xl/charts/colors148.xml" ContentType="application/vnd.ms-office.chartcolorstyle+xml"/>
  <Override PartName="/xl/charts/chart149.xml" ContentType="application/vnd.openxmlformats-officedocument.drawingml.chart+xml"/>
  <Override PartName="/xl/charts/style149.xml" ContentType="application/vnd.ms-office.chartstyle+xml"/>
  <Override PartName="/xl/charts/colors149.xml" ContentType="application/vnd.ms-office.chartcolorstyle+xml"/>
  <Override PartName="/xl/charts/chart150.xml" ContentType="application/vnd.openxmlformats-officedocument.drawingml.chart+xml"/>
  <Override PartName="/xl/charts/style150.xml" ContentType="application/vnd.ms-office.chartstyle+xml"/>
  <Override PartName="/xl/charts/colors150.xml" ContentType="application/vnd.ms-office.chartcolorstyle+xml"/>
  <Override PartName="/xl/charts/chart151.xml" ContentType="application/vnd.openxmlformats-officedocument.drawingml.chart+xml"/>
  <Override PartName="/xl/charts/style151.xml" ContentType="application/vnd.ms-office.chartstyle+xml"/>
  <Override PartName="/xl/charts/colors151.xml" ContentType="application/vnd.ms-office.chartcolorstyle+xml"/>
  <Override PartName="/xl/charts/chart152.xml" ContentType="application/vnd.openxmlformats-officedocument.drawingml.chart+xml"/>
  <Override PartName="/xl/charts/style152.xml" ContentType="application/vnd.ms-office.chartstyle+xml"/>
  <Override PartName="/xl/charts/colors152.xml" ContentType="application/vnd.ms-office.chartcolorstyle+xml"/>
  <Override PartName="/xl/charts/chart153.xml" ContentType="application/vnd.openxmlformats-officedocument.drawingml.chart+xml"/>
  <Override PartName="/xl/charts/style153.xml" ContentType="application/vnd.ms-office.chartstyle+xml"/>
  <Override PartName="/xl/charts/colors153.xml" ContentType="application/vnd.ms-office.chartcolorstyle+xml"/>
  <Override PartName="/xl/charts/chart154.xml" ContentType="application/vnd.openxmlformats-officedocument.drawingml.chart+xml"/>
  <Override PartName="/xl/charts/style154.xml" ContentType="application/vnd.ms-office.chartstyle+xml"/>
  <Override PartName="/xl/charts/colors154.xml" ContentType="application/vnd.ms-office.chartcolorstyle+xml"/>
  <Override PartName="/xl/charts/chart155.xml" ContentType="application/vnd.openxmlformats-officedocument.drawingml.chart+xml"/>
  <Override PartName="/xl/charts/style155.xml" ContentType="application/vnd.ms-office.chartstyle+xml"/>
  <Override PartName="/xl/charts/colors155.xml" ContentType="application/vnd.ms-office.chartcolorstyle+xml"/>
  <Override PartName="/xl/charts/chart156.xml" ContentType="application/vnd.openxmlformats-officedocument.drawingml.chart+xml"/>
  <Override PartName="/xl/charts/style156.xml" ContentType="application/vnd.ms-office.chartstyle+xml"/>
  <Override PartName="/xl/charts/colors156.xml" ContentType="application/vnd.ms-office.chartcolorstyle+xml"/>
  <Override PartName="/xl/charts/chart157.xml" ContentType="application/vnd.openxmlformats-officedocument.drawingml.chart+xml"/>
  <Override PartName="/xl/charts/style157.xml" ContentType="application/vnd.ms-office.chartstyle+xml"/>
  <Override PartName="/xl/charts/colors157.xml" ContentType="application/vnd.ms-office.chartcolorstyle+xml"/>
  <Override PartName="/xl/charts/chart158.xml" ContentType="application/vnd.openxmlformats-officedocument.drawingml.chart+xml"/>
  <Override PartName="/xl/charts/style158.xml" ContentType="application/vnd.ms-office.chartstyle+xml"/>
  <Override PartName="/xl/charts/colors158.xml" ContentType="application/vnd.ms-office.chartcolorstyle+xml"/>
  <Override PartName="/xl/charts/chart159.xml" ContentType="application/vnd.openxmlformats-officedocument.drawingml.chart+xml"/>
  <Override PartName="/xl/charts/style159.xml" ContentType="application/vnd.ms-office.chartstyle+xml"/>
  <Override PartName="/xl/charts/colors159.xml" ContentType="application/vnd.ms-office.chartcolorstyle+xml"/>
  <Override PartName="/xl/charts/chart160.xml" ContentType="application/vnd.openxmlformats-officedocument.drawingml.chart+xml"/>
  <Override PartName="/xl/charts/style160.xml" ContentType="application/vnd.ms-office.chartstyle+xml"/>
  <Override PartName="/xl/charts/colors160.xml" ContentType="application/vnd.ms-office.chartcolorstyle+xml"/>
  <Override PartName="/xl/charts/chart161.xml" ContentType="application/vnd.openxmlformats-officedocument.drawingml.chart+xml"/>
  <Override PartName="/xl/charts/style161.xml" ContentType="application/vnd.ms-office.chartstyle+xml"/>
  <Override PartName="/xl/charts/colors161.xml" ContentType="application/vnd.ms-office.chartcolorstyle+xml"/>
  <Override PartName="/xl/charts/chart162.xml" ContentType="application/vnd.openxmlformats-officedocument.drawingml.chart+xml"/>
  <Override PartName="/xl/charts/style162.xml" ContentType="application/vnd.ms-office.chartstyle+xml"/>
  <Override PartName="/xl/charts/colors162.xml" ContentType="application/vnd.ms-office.chartcolorstyle+xml"/>
  <Override PartName="/xl/charts/chart163.xml" ContentType="application/vnd.openxmlformats-officedocument.drawingml.chart+xml"/>
  <Override PartName="/xl/charts/style163.xml" ContentType="application/vnd.ms-office.chartstyle+xml"/>
  <Override PartName="/xl/charts/colors163.xml" ContentType="application/vnd.ms-office.chartcolorstyle+xml"/>
  <Override PartName="/xl/charts/chart164.xml" ContentType="application/vnd.openxmlformats-officedocument.drawingml.chart+xml"/>
  <Override PartName="/xl/charts/style164.xml" ContentType="application/vnd.ms-office.chartstyle+xml"/>
  <Override PartName="/xl/charts/colors164.xml" ContentType="application/vnd.ms-office.chartcolorstyle+xml"/>
  <Override PartName="/xl/charts/chart165.xml" ContentType="application/vnd.openxmlformats-officedocument.drawingml.chart+xml"/>
  <Override PartName="/xl/charts/style165.xml" ContentType="application/vnd.ms-office.chartstyle+xml"/>
  <Override PartName="/xl/charts/colors165.xml" ContentType="application/vnd.ms-office.chartcolorstyle+xml"/>
  <Override PartName="/xl/charts/chart166.xml" ContentType="application/vnd.openxmlformats-officedocument.drawingml.chart+xml"/>
  <Override PartName="/xl/charts/style166.xml" ContentType="application/vnd.ms-office.chartstyle+xml"/>
  <Override PartName="/xl/charts/colors166.xml" ContentType="application/vnd.ms-office.chartcolorstyle+xml"/>
  <Override PartName="/xl/charts/chart167.xml" ContentType="application/vnd.openxmlformats-officedocument.drawingml.chart+xml"/>
  <Override PartName="/xl/charts/style167.xml" ContentType="application/vnd.ms-office.chartstyle+xml"/>
  <Override PartName="/xl/charts/colors167.xml" ContentType="application/vnd.ms-office.chartcolorstyle+xml"/>
  <Override PartName="/xl/charts/chart168.xml" ContentType="application/vnd.openxmlformats-officedocument.drawingml.chart+xml"/>
  <Override PartName="/xl/charts/style168.xml" ContentType="application/vnd.ms-office.chartstyle+xml"/>
  <Override PartName="/xl/charts/colors168.xml" ContentType="application/vnd.ms-office.chartcolorstyle+xml"/>
  <Override PartName="/xl/charts/chart169.xml" ContentType="application/vnd.openxmlformats-officedocument.drawingml.chart+xml"/>
  <Override PartName="/xl/charts/style169.xml" ContentType="application/vnd.ms-office.chartstyle+xml"/>
  <Override PartName="/xl/charts/colors169.xml" ContentType="application/vnd.ms-office.chartcolorstyle+xml"/>
  <Override PartName="/xl/charts/chart170.xml" ContentType="application/vnd.openxmlformats-officedocument.drawingml.chart+xml"/>
  <Override PartName="/xl/charts/style170.xml" ContentType="application/vnd.ms-office.chartstyle+xml"/>
  <Override PartName="/xl/charts/colors170.xml" ContentType="application/vnd.ms-office.chartcolorstyle+xml"/>
  <Override PartName="/xl/charts/chart171.xml" ContentType="application/vnd.openxmlformats-officedocument.drawingml.chart+xml"/>
  <Override PartName="/xl/charts/style171.xml" ContentType="application/vnd.ms-office.chartstyle+xml"/>
  <Override PartName="/xl/charts/colors171.xml" ContentType="application/vnd.ms-office.chartcolorstyle+xml"/>
  <Override PartName="/xl/charts/chart172.xml" ContentType="application/vnd.openxmlformats-officedocument.drawingml.chart+xml"/>
  <Override PartName="/xl/charts/style172.xml" ContentType="application/vnd.ms-office.chartstyle+xml"/>
  <Override PartName="/xl/charts/colors172.xml" ContentType="application/vnd.ms-office.chartcolorstyle+xml"/>
  <Override PartName="/xl/charts/chart173.xml" ContentType="application/vnd.openxmlformats-officedocument.drawingml.chart+xml"/>
  <Override PartName="/xl/charts/style173.xml" ContentType="application/vnd.ms-office.chartstyle+xml"/>
  <Override PartName="/xl/charts/colors173.xml" ContentType="application/vnd.ms-office.chartcolorstyle+xml"/>
  <Override PartName="/xl/charts/chart174.xml" ContentType="application/vnd.openxmlformats-officedocument.drawingml.chart+xml"/>
  <Override PartName="/xl/charts/style174.xml" ContentType="application/vnd.ms-office.chartstyle+xml"/>
  <Override PartName="/xl/charts/colors174.xml" ContentType="application/vnd.ms-office.chartcolorstyle+xml"/>
  <Override PartName="/xl/charts/chart175.xml" ContentType="application/vnd.openxmlformats-officedocument.drawingml.chart+xml"/>
  <Override PartName="/xl/charts/style175.xml" ContentType="application/vnd.ms-office.chartstyle+xml"/>
  <Override PartName="/xl/charts/colors175.xml" ContentType="application/vnd.ms-office.chartcolorstyle+xml"/>
  <Override PartName="/xl/charts/chart176.xml" ContentType="application/vnd.openxmlformats-officedocument.drawingml.chart+xml"/>
  <Override PartName="/xl/charts/style176.xml" ContentType="application/vnd.ms-office.chartstyle+xml"/>
  <Override PartName="/xl/charts/colors176.xml" ContentType="application/vnd.ms-office.chartcolorstyle+xml"/>
  <Override PartName="/xl/charts/chart177.xml" ContentType="application/vnd.openxmlformats-officedocument.drawingml.chart+xml"/>
  <Override PartName="/xl/charts/style177.xml" ContentType="application/vnd.ms-office.chartstyle+xml"/>
  <Override PartName="/xl/charts/colors177.xml" ContentType="application/vnd.ms-office.chartcolorstyle+xml"/>
  <Override PartName="/xl/charts/chart178.xml" ContentType="application/vnd.openxmlformats-officedocument.drawingml.chart+xml"/>
  <Override PartName="/xl/charts/style178.xml" ContentType="application/vnd.ms-office.chartstyle+xml"/>
  <Override PartName="/xl/charts/colors178.xml" ContentType="application/vnd.ms-office.chartcolorstyle+xml"/>
  <Override PartName="/xl/charts/chart179.xml" ContentType="application/vnd.openxmlformats-officedocument.drawingml.chart+xml"/>
  <Override PartName="/xl/charts/style179.xml" ContentType="application/vnd.ms-office.chartstyle+xml"/>
  <Override PartName="/xl/charts/colors179.xml" ContentType="application/vnd.ms-office.chartcolorstyle+xml"/>
  <Override PartName="/xl/charts/chart180.xml" ContentType="application/vnd.openxmlformats-officedocument.drawingml.chart+xml"/>
  <Override PartName="/xl/charts/style180.xml" ContentType="application/vnd.ms-office.chartstyle+xml"/>
  <Override PartName="/xl/charts/colors180.xml" ContentType="application/vnd.ms-office.chartcolorstyle+xml"/>
  <Override PartName="/xl/charts/chart181.xml" ContentType="application/vnd.openxmlformats-officedocument.drawingml.chart+xml"/>
  <Override PartName="/xl/charts/style181.xml" ContentType="application/vnd.ms-office.chartstyle+xml"/>
  <Override PartName="/xl/charts/colors181.xml" ContentType="application/vnd.ms-office.chartcolorstyle+xml"/>
  <Override PartName="/xl/charts/chart182.xml" ContentType="application/vnd.openxmlformats-officedocument.drawingml.chart+xml"/>
  <Override PartName="/xl/charts/style182.xml" ContentType="application/vnd.ms-office.chartstyle+xml"/>
  <Override PartName="/xl/charts/colors182.xml" ContentType="application/vnd.ms-office.chartcolorstyle+xml"/>
  <Override PartName="/xl/drawings/drawing7.xml" ContentType="application/vnd.openxmlformats-officedocument.drawing+xml"/>
  <Override PartName="/xl/charts/chart183.xml" ContentType="application/vnd.openxmlformats-officedocument.drawingml.chart+xml"/>
  <Override PartName="/xl/charts/style183.xml" ContentType="application/vnd.ms-office.chartstyle+xml"/>
  <Override PartName="/xl/charts/colors183.xml" ContentType="application/vnd.ms-office.chartcolorstyle+xml"/>
  <Override PartName="/xl/charts/chart184.xml" ContentType="application/vnd.openxmlformats-officedocument.drawingml.chart+xml"/>
  <Override PartName="/xl/charts/style184.xml" ContentType="application/vnd.ms-office.chartstyle+xml"/>
  <Override PartName="/xl/charts/colors184.xml" ContentType="application/vnd.ms-office.chartcolorstyle+xml"/>
  <Override PartName="/xl/charts/chart185.xml" ContentType="application/vnd.openxmlformats-officedocument.drawingml.chart+xml"/>
  <Override PartName="/xl/charts/style185.xml" ContentType="application/vnd.ms-office.chartstyle+xml"/>
  <Override PartName="/xl/charts/colors185.xml" ContentType="application/vnd.ms-office.chartcolorstyle+xml"/>
  <Override PartName="/xl/charts/chart186.xml" ContentType="application/vnd.openxmlformats-officedocument.drawingml.chart+xml"/>
  <Override PartName="/xl/charts/style186.xml" ContentType="application/vnd.ms-office.chartstyle+xml"/>
  <Override PartName="/xl/charts/colors186.xml" ContentType="application/vnd.ms-office.chartcolorstyle+xml"/>
  <Override PartName="/xl/charts/chart187.xml" ContentType="application/vnd.openxmlformats-officedocument.drawingml.chart+xml"/>
  <Override PartName="/xl/charts/style187.xml" ContentType="application/vnd.ms-office.chartstyle+xml"/>
  <Override PartName="/xl/charts/colors187.xml" ContentType="application/vnd.ms-office.chartcolorstyle+xml"/>
  <Override PartName="/xl/charts/chart188.xml" ContentType="application/vnd.openxmlformats-officedocument.drawingml.chart+xml"/>
  <Override PartName="/xl/charts/style188.xml" ContentType="application/vnd.ms-office.chartstyle+xml"/>
  <Override PartName="/xl/charts/colors188.xml" ContentType="application/vnd.ms-office.chartcolorstyle+xml"/>
  <Override PartName="/xl/charts/chart189.xml" ContentType="application/vnd.openxmlformats-officedocument.drawingml.chart+xml"/>
  <Override PartName="/xl/charts/style189.xml" ContentType="application/vnd.ms-office.chartstyle+xml"/>
  <Override PartName="/xl/charts/colors189.xml" ContentType="application/vnd.ms-office.chartcolorstyle+xml"/>
  <Override PartName="/xl/charts/chart190.xml" ContentType="application/vnd.openxmlformats-officedocument.drawingml.chart+xml"/>
  <Override PartName="/xl/charts/style190.xml" ContentType="application/vnd.ms-office.chartstyle+xml"/>
  <Override PartName="/xl/charts/colors190.xml" ContentType="application/vnd.ms-office.chartcolorstyle+xml"/>
  <Override PartName="/xl/charts/chart191.xml" ContentType="application/vnd.openxmlformats-officedocument.drawingml.chart+xml"/>
  <Override PartName="/xl/charts/style191.xml" ContentType="application/vnd.ms-office.chartstyle+xml"/>
  <Override PartName="/xl/charts/colors191.xml" ContentType="application/vnd.ms-office.chartcolorstyle+xml"/>
  <Override PartName="/xl/charts/chart192.xml" ContentType="application/vnd.openxmlformats-officedocument.drawingml.chart+xml"/>
  <Override PartName="/xl/charts/style192.xml" ContentType="application/vnd.ms-office.chartstyle+xml"/>
  <Override PartName="/xl/charts/colors192.xml" ContentType="application/vnd.ms-office.chartcolorstyle+xml"/>
  <Override PartName="/xl/charts/chart193.xml" ContentType="application/vnd.openxmlformats-officedocument.drawingml.chart+xml"/>
  <Override PartName="/xl/charts/style193.xml" ContentType="application/vnd.ms-office.chartstyle+xml"/>
  <Override PartName="/xl/charts/colors193.xml" ContentType="application/vnd.ms-office.chartcolorstyle+xml"/>
  <Override PartName="/xl/charts/chart194.xml" ContentType="application/vnd.openxmlformats-officedocument.drawingml.chart+xml"/>
  <Override PartName="/xl/charts/style194.xml" ContentType="application/vnd.ms-office.chartstyle+xml"/>
  <Override PartName="/xl/charts/colors194.xml" ContentType="application/vnd.ms-office.chartcolorstyle+xml"/>
  <Override PartName="/xl/charts/chart195.xml" ContentType="application/vnd.openxmlformats-officedocument.drawingml.chart+xml"/>
  <Override PartName="/xl/charts/style195.xml" ContentType="application/vnd.ms-office.chartstyle+xml"/>
  <Override PartName="/xl/charts/colors195.xml" ContentType="application/vnd.ms-office.chartcolorstyle+xml"/>
  <Override PartName="/xl/charts/chart196.xml" ContentType="application/vnd.openxmlformats-officedocument.drawingml.chart+xml"/>
  <Override PartName="/xl/charts/style196.xml" ContentType="application/vnd.ms-office.chartstyle+xml"/>
  <Override PartName="/xl/charts/colors196.xml" ContentType="application/vnd.ms-office.chartcolorstyle+xml"/>
  <Override PartName="/xl/charts/chart197.xml" ContentType="application/vnd.openxmlformats-officedocument.drawingml.chart+xml"/>
  <Override PartName="/xl/charts/style197.xml" ContentType="application/vnd.ms-office.chartstyle+xml"/>
  <Override PartName="/xl/charts/colors197.xml" ContentType="application/vnd.ms-office.chartcolorstyle+xml"/>
  <Override PartName="/xl/charts/chart198.xml" ContentType="application/vnd.openxmlformats-officedocument.drawingml.chart+xml"/>
  <Override PartName="/xl/charts/style198.xml" ContentType="application/vnd.ms-office.chartstyle+xml"/>
  <Override PartName="/xl/charts/colors198.xml" ContentType="application/vnd.ms-office.chartcolorstyle+xml"/>
  <Override PartName="/xl/charts/chart199.xml" ContentType="application/vnd.openxmlformats-officedocument.drawingml.chart+xml"/>
  <Override PartName="/xl/charts/style199.xml" ContentType="application/vnd.ms-office.chartstyle+xml"/>
  <Override PartName="/xl/charts/colors199.xml" ContentType="application/vnd.ms-office.chartcolorstyle+xml"/>
  <Override PartName="/xl/charts/chart200.xml" ContentType="application/vnd.openxmlformats-officedocument.drawingml.chart+xml"/>
  <Override PartName="/xl/charts/style200.xml" ContentType="application/vnd.ms-office.chartstyle+xml"/>
  <Override PartName="/xl/charts/colors200.xml" ContentType="application/vnd.ms-office.chartcolorstyle+xml"/>
  <Override PartName="/xl/charts/chart201.xml" ContentType="application/vnd.openxmlformats-officedocument.drawingml.chart+xml"/>
  <Override PartName="/xl/charts/style201.xml" ContentType="application/vnd.ms-office.chartstyle+xml"/>
  <Override PartName="/xl/charts/colors201.xml" ContentType="application/vnd.ms-office.chartcolorstyle+xml"/>
  <Override PartName="/xl/charts/chart202.xml" ContentType="application/vnd.openxmlformats-officedocument.drawingml.chart+xml"/>
  <Override PartName="/xl/charts/style202.xml" ContentType="application/vnd.ms-office.chartstyle+xml"/>
  <Override PartName="/xl/charts/colors202.xml" ContentType="application/vnd.ms-office.chartcolorstyle+xml"/>
  <Override PartName="/xl/charts/chart203.xml" ContentType="application/vnd.openxmlformats-officedocument.drawingml.chart+xml"/>
  <Override PartName="/xl/charts/style203.xml" ContentType="application/vnd.ms-office.chartstyle+xml"/>
  <Override PartName="/xl/charts/colors203.xml" ContentType="application/vnd.ms-office.chartcolorstyle+xml"/>
  <Override PartName="/xl/charts/chart204.xml" ContentType="application/vnd.openxmlformats-officedocument.drawingml.chart+xml"/>
  <Override PartName="/xl/charts/style204.xml" ContentType="application/vnd.ms-office.chartstyle+xml"/>
  <Override PartName="/xl/charts/colors204.xml" ContentType="application/vnd.ms-office.chartcolorstyle+xml"/>
  <Override PartName="/xl/charts/chart205.xml" ContentType="application/vnd.openxmlformats-officedocument.drawingml.chart+xml"/>
  <Override PartName="/xl/charts/style205.xml" ContentType="application/vnd.ms-office.chartstyle+xml"/>
  <Override PartName="/xl/charts/colors205.xml" ContentType="application/vnd.ms-office.chartcolorstyle+xml"/>
  <Override PartName="/xl/charts/chart206.xml" ContentType="application/vnd.openxmlformats-officedocument.drawingml.chart+xml"/>
  <Override PartName="/xl/charts/style206.xml" ContentType="application/vnd.ms-office.chartstyle+xml"/>
  <Override PartName="/xl/charts/colors206.xml" ContentType="application/vnd.ms-office.chartcolorstyle+xml"/>
  <Override PartName="/xl/charts/chart207.xml" ContentType="application/vnd.openxmlformats-officedocument.drawingml.chart+xml"/>
  <Override PartName="/xl/charts/style207.xml" ContentType="application/vnd.ms-office.chartstyle+xml"/>
  <Override PartName="/xl/charts/colors207.xml" ContentType="application/vnd.ms-office.chartcolorstyle+xml"/>
  <Override PartName="/xl/charts/chart208.xml" ContentType="application/vnd.openxmlformats-officedocument.drawingml.chart+xml"/>
  <Override PartName="/xl/charts/style208.xml" ContentType="application/vnd.ms-office.chartstyle+xml"/>
  <Override PartName="/xl/charts/colors208.xml" ContentType="application/vnd.ms-office.chartcolorstyle+xml"/>
  <Override PartName="/xl/charts/chart209.xml" ContentType="application/vnd.openxmlformats-officedocument.drawingml.chart+xml"/>
  <Override PartName="/xl/charts/style209.xml" ContentType="application/vnd.ms-office.chartstyle+xml"/>
  <Override PartName="/xl/charts/colors209.xml" ContentType="application/vnd.ms-office.chartcolorstyle+xml"/>
  <Override PartName="/xl/charts/chart210.xml" ContentType="application/vnd.openxmlformats-officedocument.drawingml.chart+xml"/>
  <Override PartName="/xl/charts/style210.xml" ContentType="application/vnd.ms-office.chartstyle+xml"/>
  <Override PartName="/xl/charts/colors210.xml" ContentType="application/vnd.ms-office.chartcolorstyle+xml"/>
  <Override PartName="/xl/charts/chart211.xml" ContentType="application/vnd.openxmlformats-officedocument.drawingml.chart+xml"/>
  <Override PartName="/xl/charts/style211.xml" ContentType="application/vnd.ms-office.chartstyle+xml"/>
  <Override PartName="/xl/charts/colors211.xml" ContentType="application/vnd.ms-office.chartcolorstyle+xml"/>
  <Override PartName="/xl/charts/chart212.xml" ContentType="application/vnd.openxmlformats-officedocument.drawingml.chart+xml"/>
  <Override PartName="/xl/charts/style212.xml" ContentType="application/vnd.ms-office.chartstyle+xml"/>
  <Override PartName="/xl/charts/colors212.xml" ContentType="application/vnd.ms-office.chartcolorstyle+xml"/>
  <Override PartName="/xl/charts/chart213.xml" ContentType="application/vnd.openxmlformats-officedocument.drawingml.chart+xml"/>
  <Override PartName="/xl/charts/style213.xml" ContentType="application/vnd.ms-office.chartstyle+xml"/>
  <Override PartName="/xl/charts/colors213.xml" ContentType="application/vnd.ms-office.chartcolorstyle+xml"/>
  <Override PartName="/xl/charts/chart214.xml" ContentType="application/vnd.openxmlformats-officedocument.drawingml.chart+xml"/>
  <Override PartName="/xl/charts/style214.xml" ContentType="application/vnd.ms-office.chartstyle+xml"/>
  <Override PartName="/xl/charts/colors214.xml" ContentType="application/vnd.ms-office.chartcolorstyle+xml"/>
  <Override PartName="/xl/charts/chart215.xml" ContentType="application/vnd.openxmlformats-officedocument.drawingml.chart+xml"/>
  <Override PartName="/xl/charts/style215.xml" ContentType="application/vnd.ms-office.chartstyle+xml"/>
  <Override PartName="/xl/charts/colors215.xml" ContentType="application/vnd.ms-office.chartcolorstyle+xml"/>
  <Override PartName="/xl/charts/chart216.xml" ContentType="application/vnd.openxmlformats-officedocument.drawingml.chart+xml"/>
  <Override PartName="/xl/charts/style216.xml" ContentType="application/vnd.ms-office.chartstyle+xml"/>
  <Override PartName="/xl/charts/colors216.xml" ContentType="application/vnd.ms-office.chartcolorstyle+xml"/>
  <Override PartName="/xl/charts/chart217.xml" ContentType="application/vnd.openxmlformats-officedocument.drawingml.chart+xml"/>
  <Override PartName="/xl/charts/style217.xml" ContentType="application/vnd.ms-office.chartstyle+xml"/>
  <Override PartName="/xl/charts/colors217.xml" ContentType="application/vnd.ms-office.chartcolorstyle+xml"/>
  <Override PartName="/xl/charts/chart218.xml" ContentType="application/vnd.openxmlformats-officedocument.drawingml.chart+xml"/>
  <Override PartName="/xl/charts/style218.xml" ContentType="application/vnd.ms-office.chartstyle+xml"/>
  <Override PartName="/xl/charts/colors218.xml" ContentType="application/vnd.ms-office.chartcolorstyle+xml"/>
  <Override PartName="/xl/drawings/drawing8.xml" ContentType="application/vnd.openxmlformats-officedocument.drawing+xml"/>
  <Override PartName="/xl/charts/chart219.xml" ContentType="application/vnd.openxmlformats-officedocument.drawingml.chart+xml"/>
  <Override PartName="/xl/charts/style219.xml" ContentType="application/vnd.ms-office.chartstyle+xml"/>
  <Override PartName="/xl/charts/colors219.xml" ContentType="application/vnd.ms-office.chartcolorstyle+xml"/>
  <Override PartName="/xl/charts/chart220.xml" ContentType="application/vnd.openxmlformats-officedocument.drawingml.chart+xml"/>
  <Override PartName="/xl/charts/style220.xml" ContentType="application/vnd.ms-office.chartstyle+xml"/>
  <Override PartName="/xl/charts/colors220.xml" ContentType="application/vnd.ms-office.chartcolorstyle+xml"/>
  <Override PartName="/xl/charts/chart221.xml" ContentType="application/vnd.openxmlformats-officedocument.drawingml.chart+xml"/>
  <Override PartName="/xl/charts/style221.xml" ContentType="application/vnd.ms-office.chartstyle+xml"/>
  <Override PartName="/xl/charts/colors221.xml" ContentType="application/vnd.ms-office.chartcolorstyle+xml"/>
  <Override PartName="/xl/charts/chart222.xml" ContentType="application/vnd.openxmlformats-officedocument.drawingml.chart+xml"/>
  <Override PartName="/xl/charts/style222.xml" ContentType="application/vnd.ms-office.chartstyle+xml"/>
  <Override PartName="/xl/charts/colors222.xml" ContentType="application/vnd.ms-office.chartcolorstyle+xml"/>
  <Override PartName="/xl/charts/chart223.xml" ContentType="application/vnd.openxmlformats-officedocument.drawingml.chart+xml"/>
  <Override PartName="/xl/charts/style223.xml" ContentType="application/vnd.ms-office.chartstyle+xml"/>
  <Override PartName="/xl/charts/colors223.xml" ContentType="application/vnd.ms-office.chartcolorstyle+xml"/>
  <Override PartName="/xl/charts/chart224.xml" ContentType="application/vnd.openxmlformats-officedocument.drawingml.chart+xml"/>
  <Override PartName="/xl/charts/style224.xml" ContentType="application/vnd.ms-office.chartstyle+xml"/>
  <Override PartName="/xl/charts/colors224.xml" ContentType="application/vnd.ms-office.chartcolorstyle+xml"/>
  <Override PartName="/xl/charts/chart225.xml" ContentType="application/vnd.openxmlformats-officedocument.drawingml.chart+xml"/>
  <Override PartName="/xl/charts/style225.xml" ContentType="application/vnd.ms-office.chartstyle+xml"/>
  <Override PartName="/xl/charts/colors225.xml" ContentType="application/vnd.ms-office.chartcolorstyle+xml"/>
  <Override PartName="/xl/charts/chart226.xml" ContentType="application/vnd.openxmlformats-officedocument.drawingml.chart+xml"/>
  <Override PartName="/xl/charts/style226.xml" ContentType="application/vnd.ms-office.chartstyle+xml"/>
  <Override PartName="/xl/charts/colors226.xml" ContentType="application/vnd.ms-office.chartcolorstyle+xml"/>
  <Override PartName="/xl/charts/chart227.xml" ContentType="application/vnd.openxmlformats-officedocument.drawingml.chart+xml"/>
  <Override PartName="/xl/charts/style227.xml" ContentType="application/vnd.ms-office.chartstyle+xml"/>
  <Override PartName="/xl/charts/colors227.xml" ContentType="application/vnd.ms-office.chartcolorstyle+xml"/>
  <Override PartName="/xl/charts/chart228.xml" ContentType="application/vnd.openxmlformats-officedocument.drawingml.chart+xml"/>
  <Override PartName="/xl/charts/style228.xml" ContentType="application/vnd.ms-office.chartstyle+xml"/>
  <Override PartName="/xl/charts/colors228.xml" ContentType="application/vnd.ms-office.chartcolorstyle+xml"/>
  <Override PartName="/xl/charts/chart229.xml" ContentType="application/vnd.openxmlformats-officedocument.drawingml.chart+xml"/>
  <Override PartName="/xl/charts/style229.xml" ContentType="application/vnd.ms-office.chartstyle+xml"/>
  <Override PartName="/xl/charts/colors229.xml" ContentType="application/vnd.ms-office.chartcolorstyle+xml"/>
  <Override PartName="/xl/charts/chart230.xml" ContentType="application/vnd.openxmlformats-officedocument.drawingml.chart+xml"/>
  <Override PartName="/xl/charts/style230.xml" ContentType="application/vnd.ms-office.chartstyle+xml"/>
  <Override PartName="/xl/charts/colors230.xml" ContentType="application/vnd.ms-office.chartcolorstyle+xml"/>
  <Override PartName="/xl/charts/chart231.xml" ContentType="application/vnd.openxmlformats-officedocument.drawingml.chart+xml"/>
  <Override PartName="/xl/charts/style231.xml" ContentType="application/vnd.ms-office.chartstyle+xml"/>
  <Override PartName="/xl/charts/colors231.xml" ContentType="application/vnd.ms-office.chartcolorstyle+xml"/>
  <Override PartName="/xl/charts/chart232.xml" ContentType="application/vnd.openxmlformats-officedocument.drawingml.chart+xml"/>
  <Override PartName="/xl/charts/style232.xml" ContentType="application/vnd.ms-office.chartstyle+xml"/>
  <Override PartName="/xl/charts/colors232.xml" ContentType="application/vnd.ms-office.chartcolorstyle+xml"/>
  <Override PartName="/xl/charts/chart233.xml" ContentType="application/vnd.openxmlformats-officedocument.drawingml.chart+xml"/>
  <Override PartName="/xl/charts/style233.xml" ContentType="application/vnd.ms-office.chartstyle+xml"/>
  <Override PartName="/xl/charts/colors233.xml" ContentType="application/vnd.ms-office.chartcolorstyle+xml"/>
  <Override PartName="/xl/charts/chart234.xml" ContentType="application/vnd.openxmlformats-officedocument.drawingml.chart+xml"/>
  <Override PartName="/xl/charts/style234.xml" ContentType="application/vnd.ms-office.chartstyle+xml"/>
  <Override PartName="/xl/charts/colors234.xml" ContentType="application/vnd.ms-office.chartcolorstyle+xml"/>
  <Override PartName="/xl/charts/chart235.xml" ContentType="application/vnd.openxmlformats-officedocument.drawingml.chart+xml"/>
  <Override PartName="/xl/charts/style235.xml" ContentType="application/vnd.ms-office.chartstyle+xml"/>
  <Override PartName="/xl/charts/colors235.xml" ContentType="application/vnd.ms-office.chartcolorstyle+xml"/>
  <Override PartName="/xl/charts/chart236.xml" ContentType="application/vnd.openxmlformats-officedocument.drawingml.chart+xml"/>
  <Override PartName="/xl/charts/style236.xml" ContentType="application/vnd.ms-office.chartstyle+xml"/>
  <Override PartName="/xl/charts/colors236.xml" ContentType="application/vnd.ms-office.chartcolorstyle+xml"/>
  <Override PartName="/xl/charts/chart237.xml" ContentType="application/vnd.openxmlformats-officedocument.drawingml.chart+xml"/>
  <Override PartName="/xl/charts/style237.xml" ContentType="application/vnd.ms-office.chartstyle+xml"/>
  <Override PartName="/xl/charts/colors237.xml" ContentType="application/vnd.ms-office.chartcolorstyle+xml"/>
  <Override PartName="/xl/charts/chart238.xml" ContentType="application/vnd.openxmlformats-officedocument.drawingml.chart+xml"/>
  <Override PartName="/xl/charts/style238.xml" ContentType="application/vnd.ms-office.chartstyle+xml"/>
  <Override PartName="/xl/charts/colors238.xml" ContentType="application/vnd.ms-office.chartcolorstyle+xml"/>
  <Override PartName="/xl/charts/chart239.xml" ContentType="application/vnd.openxmlformats-officedocument.drawingml.chart+xml"/>
  <Override PartName="/xl/charts/style239.xml" ContentType="application/vnd.ms-office.chartstyle+xml"/>
  <Override PartName="/xl/charts/colors239.xml" ContentType="application/vnd.ms-office.chartcolorstyle+xml"/>
  <Override PartName="/xl/charts/chart240.xml" ContentType="application/vnd.openxmlformats-officedocument.drawingml.chart+xml"/>
  <Override PartName="/xl/charts/style240.xml" ContentType="application/vnd.ms-office.chartstyle+xml"/>
  <Override PartName="/xl/charts/colors240.xml" ContentType="application/vnd.ms-office.chartcolorstyle+xml"/>
  <Override PartName="/xl/charts/chart241.xml" ContentType="application/vnd.openxmlformats-officedocument.drawingml.chart+xml"/>
  <Override PartName="/xl/charts/style241.xml" ContentType="application/vnd.ms-office.chartstyle+xml"/>
  <Override PartName="/xl/charts/colors241.xml" ContentType="application/vnd.ms-office.chartcolorstyle+xml"/>
  <Override PartName="/xl/charts/chart242.xml" ContentType="application/vnd.openxmlformats-officedocument.drawingml.chart+xml"/>
  <Override PartName="/xl/charts/style242.xml" ContentType="application/vnd.ms-office.chartstyle+xml"/>
  <Override PartName="/xl/charts/colors242.xml" ContentType="application/vnd.ms-office.chartcolorstyle+xml"/>
  <Override PartName="/xl/charts/chart243.xml" ContentType="application/vnd.openxmlformats-officedocument.drawingml.chart+xml"/>
  <Override PartName="/xl/charts/style243.xml" ContentType="application/vnd.ms-office.chartstyle+xml"/>
  <Override PartName="/xl/charts/colors243.xml" ContentType="application/vnd.ms-office.chartcolorstyle+xml"/>
  <Override PartName="/xl/charts/chart244.xml" ContentType="application/vnd.openxmlformats-officedocument.drawingml.chart+xml"/>
  <Override PartName="/xl/charts/style244.xml" ContentType="application/vnd.ms-office.chartstyle+xml"/>
  <Override PartName="/xl/charts/colors244.xml" ContentType="application/vnd.ms-office.chartcolorstyle+xml"/>
  <Override PartName="/xl/charts/chart245.xml" ContentType="application/vnd.openxmlformats-officedocument.drawingml.chart+xml"/>
  <Override PartName="/xl/charts/style245.xml" ContentType="application/vnd.ms-office.chartstyle+xml"/>
  <Override PartName="/xl/charts/colors245.xml" ContentType="application/vnd.ms-office.chartcolorstyle+xml"/>
  <Override PartName="/xl/charts/chart246.xml" ContentType="application/vnd.openxmlformats-officedocument.drawingml.chart+xml"/>
  <Override PartName="/xl/charts/style246.xml" ContentType="application/vnd.ms-office.chartstyle+xml"/>
  <Override PartName="/xl/charts/colors246.xml" ContentType="application/vnd.ms-office.chartcolorstyle+xml"/>
  <Override PartName="/xl/charts/chart247.xml" ContentType="application/vnd.openxmlformats-officedocument.drawingml.chart+xml"/>
  <Override PartName="/xl/charts/style247.xml" ContentType="application/vnd.ms-office.chartstyle+xml"/>
  <Override PartName="/xl/charts/colors247.xml" ContentType="application/vnd.ms-office.chartcolorstyle+xml"/>
  <Override PartName="/xl/charts/chart248.xml" ContentType="application/vnd.openxmlformats-officedocument.drawingml.chart+xml"/>
  <Override PartName="/xl/charts/style248.xml" ContentType="application/vnd.ms-office.chartstyle+xml"/>
  <Override PartName="/xl/charts/colors248.xml" ContentType="application/vnd.ms-office.chartcolorstyle+xml"/>
  <Override PartName="/xl/charts/chart249.xml" ContentType="application/vnd.openxmlformats-officedocument.drawingml.chart+xml"/>
  <Override PartName="/xl/charts/style249.xml" ContentType="application/vnd.ms-office.chartstyle+xml"/>
  <Override PartName="/xl/charts/colors249.xml" ContentType="application/vnd.ms-office.chartcolorstyle+xml"/>
  <Override PartName="/xl/charts/chart250.xml" ContentType="application/vnd.openxmlformats-officedocument.drawingml.chart+xml"/>
  <Override PartName="/xl/charts/style250.xml" ContentType="application/vnd.ms-office.chartstyle+xml"/>
  <Override PartName="/xl/charts/colors250.xml" ContentType="application/vnd.ms-office.chartcolorstyle+xml"/>
  <Override PartName="/xl/charts/chart251.xml" ContentType="application/vnd.openxmlformats-officedocument.drawingml.chart+xml"/>
  <Override PartName="/xl/charts/style251.xml" ContentType="application/vnd.ms-office.chartstyle+xml"/>
  <Override PartName="/xl/charts/colors251.xml" ContentType="application/vnd.ms-office.chartcolorstyle+xml"/>
  <Override PartName="/xl/charts/chart252.xml" ContentType="application/vnd.openxmlformats-officedocument.drawingml.chart+xml"/>
  <Override PartName="/xl/charts/style252.xml" ContentType="application/vnd.ms-office.chartstyle+xml"/>
  <Override PartName="/xl/charts/colors252.xml" ContentType="application/vnd.ms-office.chartcolorstyle+xml"/>
  <Override PartName="/xl/charts/chart253.xml" ContentType="application/vnd.openxmlformats-officedocument.drawingml.chart+xml"/>
  <Override PartName="/xl/charts/style253.xml" ContentType="application/vnd.ms-office.chartstyle+xml"/>
  <Override PartName="/xl/charts/colors253.xml" ContentType="application/vnd.ms-office.chartcolorstyle+xml"/>
  <Override PartName="/xl/charts/chart254.xml" ContentType="application/vnd.openxmlformats-officedocument.drawingml.chart+xml"/>
  <Override PartName="/xl/charts/style254.xml" ContentType="application/vnd.ms-office.chartstyle+xml"/>
  <Override PartName="/xl/charts/colors25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rata\Files\Git\Causal-Search-for-Skylines\graphs\Figure 15\"/>
    </mc:Choice>
  </mc:AlternateContent>
  <xr:revisionPtr revIDLastSave="0" documentId="13_ncr:1_{BD05D3F2-2646-4923-AE0A-A34FF49E4E30}" xr6:coauthVersionLast="47" xr6:coauthVersionMax="47" xr10:uidLastSave="{00000000-0000-0000-0000-000000000000}"/>
  <bookViews>
    <workbookView xWindow="-108" yWindow="-108" windowWidth="30936" windowHeight="16776" xr2:uid="{FF902B7D-5207-40A6-AACA-610F18EFAC88}"/>
  </bookViews>
  <sheets>
    <sheet name="Summary" sheetId="10" r:id="rId1"/>
    <sheet name="Pure Decorrelation" sheetId="1" r:id="rId2"/>
    <sheet name="ddSky" sheetId="16" r:id="rId3"/>
    <sheet name="gnSky" sheetId="11" r:id="rId4"/>
    <sheet name="lnSky (0.9, 0.1)" sheetId="12" r:id="rId5"/>
    <sheet name="lnSky (0.8, 0.2)" sheetId="13" r:id="rId6"/>
    <sheet name="lnSky (0.7, 0.3)" sheetId="14" r:id="rId7"/>
    <sheet name="lnSky (0.6, 0.4)" sheetId="15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298" i="1" l="1"/>
  <c r="U992" i="15" l="1"/>
  <c r="AK980" i="15"/>
  <c r="AC992" i="15" s="1"/>
  <c r="M980" i="15"/>
  <c r="M992" i="15" s="1"/>
  <c r="U992" i="14"/>
  <c r="M992" i="14"/>
  <c r="U992" i="13"/>
  <c r="U992" i="12"/>
  <c r="M992" i="12"/>
  <c r="AC992" i="11"/>
  <c r="U992" i="11"/>
  <c r="M992" i="11"/>
  <c r="U992" i="16"/>
  <c r="M992" i="16"/>
  <c r="AK980" i="14"/>
  <c r="AC992" i="14" s="1"/>
  <c r="M980" i="14"/>
  <c r="AK980" i="13"/>
  <c r="AC992" i="13" s="1"/>
  <c r="M980" i="13"/>
  <c r="M992" i="13" s="1"/>
  <c r="AK980" i="12"/>
  <c r="AC992" i="12" s="1"/>
  <c r="M980" i="12"/>
  <c r="AK980" i="11"/>
  <c r="M980" i="11"/>
  <c r="AK980" i="16"/>
  <c r="AC992" i="16" s="1"/>
  <c r="M980" i="16"/>
  <c r="U967" i="15"/>
  <c r="U967" i="14"/>
  <c r="M967" i="14"/>
  <c r="U967" i="13"/>
  <c r="M967" i="13"/>
  <c r="U967" i="12"/>
  <c r="U967" i="11"/>
  <c r="U967" i="16"/>
  <c r="AK955" i="15"/>
  <c r="AC967" i="15" s="1"/>
  <c r="M955" i="15"/>
  <c r="M967" i="15" s="1"/>
  <c r="AK955" i="14"/>
  <c r="AC967" i="14" s="1"/>
  <c r="M955" i="14"/>
  <c r="AK955" i="13"/>
  <c r="AC967" i="13" s="1"/>
  <c r="M955" i="13"/>
  <c r="AK955" i="12"/>
  <c r="AC967" i="12" s="1"/>
  <c r="M955" i="12"/>
  <c r="M967" i="12" s="1"/>
  <c r="AK955" i="11"/>
  <c r="AC967" i="11" s="1"/>
  <c r="M955" i="11"/>
  <c r="M967" i="11" s="1"/>
  <c r="AK955" i="16"/>
  <c r="AC967" i="16" s="1"/>
  <c r="M955" i="16"/>
  <c r="M967" i="16" s="1"/>
  <c r="U992" i="1"/>
  <c r="AK980" i="1"/>
  <c r="AC992" i="1" s="1"/>
  <c r="M980" i="1"/>
  <c r="M992" i="1" s="1"/>
  <c r="U967" i="1"/>
  <c r="AK955" i="1"/>
  <c r="AC967" i="1" s="1"/>
  <c r="M955" i="1"/>
  <c r="M967" i="1" s="1"/>
  <c r="Z650" i="15"/>
  <c r="L650" i="15"/>
  <c r="Z650" i="14"/>
  <c r="L650" i="14"/>
  <c r="Z650" i="13"/>
  <c r="L650" i="13"/>
  <c r="Z650" i="12"/>
  <c r="L650" i="12"/>
  <c r="Z650" i="11"/>
  <c r="L650" i="11"/>
  <c r="Z650" i="16"/>
  <c r="L650" i="16"/>
  <c r="Z640" i="15"/>
  <c r="L640" i="15"/>
  <c r="Z640" i="14"/>
  <c r="L640" i="14"/>
  <c r="Z640" i="13"/>
  <c r="L640" i="13"/>
  <c r="Z640" i="12"/>
  <c r="L640" i="12"/>
  <c r="Z640" i="11"/>
  <c r="L640" i="11"/>
  <c r="Z640" i="16"/>
  <c r="L640" i="16"/>
  <c r="Z650" i="1"/>
  <c r="L650" i="1"/>
  <c r="Z640" i="1"/>
  <c r="L640" i="1"/>
  <c r="U338" i="15"/>
  <c r="U338" i="14"/>
  <c r="U338" i="13"/>
  <c r="U338" i="12"/>
  <c r="U338" i="11"/>
  <c r="U338" i="16"/>
  <c r="U338" i="1"/>
  <c r="AJ327" i="15"/>
  <c r="AC338" i="15" s="1"/>
  <c r="L327" i="15"/>
  <c r="L338" i="15" s="1"/>
  <c r="AJ327" i="14"/>
  <c r="AC338" i="14" s="1"/>
  <c r="L327" i="14"/>
  <c r="L338" i="14" s="1"/>
  <c r="AJ327" i="13"/>
  <c r="AC338" i="13" s="1"/>
  <c r="L327" i="13"/>
  <c r="L338" i="13" s="1"/>
  <c r="AJ327" i="12"/>
  <c r="AC338" i="12" s="1"/>
  <c r="L327" i="12"/>
  <c r="L338" i="12" s="1"/>
  <c r="AJ327" i="11"/>
  <c r="AC338" i="11" s="1"/>
  <c r="L327" i="11"/>
  <c r="L338" i="11" s="1"/>
  <c r="AJ327" i="16"/>
  <c r="AC338" i="16" s="1"/>
  <c r="L327" i="16"/>
  <c r="L338" i="16" s="1"/>
  <c r="AJ327" i="1"/>
  <c r="AC338" i="1" s="1"/>
  <c r="L327" i="1"/>
  <c r="L338" i="1" s="1"/>
  <c r="U314" i="15"/>
  <c r="U314" i="14"/>
  <c r="U314" i="13"/>
  <c r="U314" i="12"/>
  <c r="U314" i="11"/>
  <c r="U314" i="16"/>
  <c r="U314" i="1"/>
  <c r="AJ303" i="15"/>
  <c r="AC314" i="15" s="1"/>
  <c r="L303" i="15"/>
  <c r="L314" i="15" s="1"/>
  <c r="AJ303" i="14"/>
  <c r="AC314" i="14" s="1"/>
  <c r="L303" i="14"/>
  <c r="L314" i="14" s="1"/>
  <c r="AJ303" i="13"/>
  <c r="AC314" i="13" s="1"/>
  <c r="L303" i="13"/>
  <c r="L314" i="13" s="1"/>
  <c r="AJ303" i="12"/>
  <c r="AC314" i="12" s="1"/>
  <c r="L303" i="12"/>
  <c r="L314" i="12" s="1"/>
  <c r="AJ303" i="11"/>
  <c r="AC314" i="11" s="1"/>
  <c r="L303" i="11"/>
  <c r="L314" i="11" s="1"/>
  <c r="AJ303" i="16"/>
  <c r="AC314" i="16" s="1"/>
  <c r="L303" i="16"/>
  <c r="L314" i="16" s="1"/>
  <c r="AJ303" i="1"/>
  <c r="AC314" i="1" s="1"/>
  <c r="L303" i="1"/>
  <c r="L314" i="1" s="1"/>
  <c r="M343" i="15"/>
  <c r="N343" i="15"/>
  <c r="O343" i="15"/>
  <c r="P343" i="15"/>
  <c r="Q343" i="15"/>
  <c r="R343" i="15"/>
  <c r="T343" i="15"/>
  <c r="U343" i="15"/>
  <c r="V343" i="15"/>
  <c r="W343" i="15"/>
  <c r="X343" i="15"/>
  <c r="Y343" i="15"/>
  <c r="AA343" i="15"/>
  <c r="AB343" i="15"/>
  <c r="AC343" i="15"/>
  <c r="AD343" i="15"/>
  <c r="AE343" i="15"/>
  <c r="M344" i="15"/>
  <c r="N344" i="15"/>
  <c r="O344" i="15"/>
  <c r="P344" i="15"/>
  <c r="Q344" i="15"/>
  <c r="R344" i="15"/>
  <c r="T344" i="15"/>
  <c r="U344" i="15"/>
  <c r="V344" i="15"/>
  <c r="W344" i="15"/>
  <c r="X344" i="15"/>
  <c r="Y344" i="15"/>
  <c r="AA344" i="15"/>
  <c r="AB344" i="15"/>
  <c r="AC344" i="15"/>
  <c r="AD344" i="15"/>
  <c r="AE344" i="15"/>
  <c r="M345" i="15"/>
  <c r="N345" i="15"/>
  <c r="O345" i="15"/>
  <c r="P345" i="15"/>
  <c r="Q345" i="15"/>
  <c r="R345" i="15"/>
  <c r="T345" i="15"/>
  <c r="U345" i="15"/>
  <c r="V345" i="15"/>
  <c r="W345" i="15"/>
  <c r="X345" i="15"/>
  <c r="Y345" i="15"/>
  <c r="AA345" i="15"/>
  <c r="AB345" i="15"/>
  <c r="AC345" i="15"/>
  <c r="AD345" i="15"/>
  <c r="AE345" i="15"/>
  <c r="M346" i="15"/>
  <c r="N346" i="15"/>
  <c r="O346" i="15"/>
  <c r="P346" i="15"/>
  <c r="Q346" i="15"/>
  <c r="R346" i="15"/>
  <c r="T346" i="15"/>
  <c r="U346" i="15"/>
  <c r="V346" i="15"/>
  <c r="W346" i="15"/>
  <c r="X346" i="15"/>
  <c r="Y346" i="15"/>
  <c r="AA346" i="15"/>
  <c r="AB346" i="15"/>
  <c r="AC346" i="15"/>
  <c r="AD346" i="15"/>
  <c r="AE346" i="15"/>
  <c r="M347" i="15"/>
  <c r="N347" i="15"/>
  <c r="O347" i="15"/>
  <c r="P347" i="15"/>
  <c r="Q347" i="15"/>
  <c r="R347" i="15"/>
  <c r="T347" i="15"/>
  <c r="U347" i="15"/>
  <c r="V347" i="15"/>
  <c r="W347" i="15"/>
  <c r="X347" i="15"/>
  <c r="Y347" i="15"/>
  <c r="AA347" i="15"/>
  <c r="AB347" i="15"/>
  <c r="AC347" i="15"/>
  <c r="AD347" i="15"/>
  <c r="AE347" i="15"/>
  <c r="M348" i="15"/>
  <c r="N348" i="15"/>
  <c r="O348" i="15"/>
  <c r="P348" i="15"/>
  <c r="Q348" i="15"/>
  <c r="R348" i="15"/>
  <c r="T348" i="15"/>
  <c r="U348" i="15"/>
  <c r="V348" i="15"/>
  <c r="W348" i="15"/>
  <c r="X348" i="15"/>
  <c r="Y348" i="15"/>
  <c r="AA348" i="15"/>
  <c r="AB348" i="15"/>
  <c r="AC348" i="15"/>
  <c r="AD348" i="15"/>
  <c r="AE348" i="15"/>
  <c r="M349" i="15"/>
  <c r="N349" i="15"/>
  <c r="O349" i="15"/>
  <c r="P349" i="15"/>
  <c r="Q349" i="15"/>
  <c r="R349" i="15"/>
  <c r="T349" i="15"/>
  <c r="U349" i="15"/>
  <c r="V349" i="15"/>
  <c r="W349" i="15"/>
  <c r="X349" i="15"/>
  <c r="Y349" i="15"/>
  <c r="AA349" i="15"/>
  <c r="AB349" i="15"/>
  <c r="AC349" i="15"/>
  <c r="AD349" i="15"/>
  <c r="AE349" i="15"/>
  <c r="M350" i="15"/>
  <c r="N350" i="15"/>
  <c r="O350" i="15"/>
  <c r="P350" i="15"/>
  <c r="Q350" i="15"/>
  <c r="R350" i="15"/>
  <c r="T350" i="15"/>
  <c r="U350" i="15"/>
  <c r="V350" i="15"/>
  <c r="W350" i="15"/>
  <c r="X350" i="15"/>
  <c r="Y350" i="15"/>
  <c r="AA350" i="15"/>
  <c r="AB350" i="15"/>
  <c r="AC350" i="15"/>
  <c r="AD350" i="15"/>
  <c r="AE350" i="15"/>
  <c r="M351" i="15"/>
  <c r="N351" i="15"/>
  <c r="O351" i="15"/>
  <c r="P351" i="15"/>
  <c r="Q351" i="15"/>
  <c r="R351" i="15"/>
  <c r="T351" i="15"/>
  <c r="U351" i="15"/>
  <c r="V351" i="15"/>
  <c r="W351" i="15"/>
  <c r="X351" i="15"/>
  <c r="Y351" i="15"/>
  <c r="AA351" i="15"/>
  <c r="AB351" i="15"/>
  <c r="AC351" i="15"/>
  <c r="AD351" i="15"/>
  <c r="AE351" i="15"/>
  <c r="M352" i="15"/>
  <c r="N352" i="15"/>
  <c r="O352" i="15"/>
  <c r="P352" i="15"/>
  <c r="Q352" i="15"/>
  <c r="R352" i="15"/>
  <c r="T352" i="15"/>
  <c r="U352" i="15"/>
  <c r="V352" i="15"/>
  <c r="W352" i="15"/>
  <c r="X352" i="15"/>
  <c r="Y352" i="15"/>
  <c r="AA352" i="15"/>
  <c r="AB352" i="15"/>
  <c r="AC352" i="15"/>
  <c r="AD352" i="15"/>
  <c r="AE352" i="15"/>
  <c r="M353" i="15"/>
  <c r="N353" i="15"/>
  <c r="O353" i="15"/>
  <c r="P353" i="15"/>
  <c r="Q353" i="15"/>
  <c r="R353" i="15"/>
  <c r="T353" i="15"/>
  <c r="U353" i="15"/>
  <c r="V353" i="15"/>
  <c r="W353" i="15"/>
  <c r="X353" i="15"/>
  <c r="Y353" i="15"/>
  <c r="AA353" i="15"/>
  <c r="AB353" i="15"/>
  <c r="AC353" i="15"/>
  <c r="AD353" i="15"/>
  <c r="AE353" i="15"/>
  <c r="M354" i="15"/>
  <c r="N354" i="15"/>
  <c r="O354" i="15"/>
  <c r="P354" i="15"/>
  <c r="Q354" i="15"/>
  <c r="R354" i="15"/>
  <c r="T354" i="15"/>
  <c r="U354" i="15"/>
  <c r="V354" i="15"/>
  <c r="W354" i="15"/>
  <c r="X354" i="15"/>
  <c r="Y354" i="15"/>
  <c r="AA354" i="15"/>
  <c r="AB354" i="15"/>
  <c r="AC354" i="15"/>
  <c r="AD354" i="15"/>
  <c r="AE354" i="15"/>
  <c r="M355" i="15"/>
  <c r="N355" i="15"/>
  <c r="O355" i="15"/>
  <c r="P355" i="15"/>
  <c r="Q355" i="15"/>
  <c r="R355" i="15"/>
  <c r="T355" i="15"/>
  <c r="U355" i="15"/>
  <c r="V355" i="15"/>
  <c r="W355" i="15"/>
  <c r="X355" i="15"/>
  <c r="Y355" i="15"/>
  <c r="AA355" i="15"/>
  <c r="AB355" i="15"/>
  <c r="AC355" i="15"/>
  <c r="AD355" i="15"/>
  <c r="AE355" i="15"/>
  <c r="M356" i="15"/>
  <c r="N356" i="15"/>
  <c r="O356" i="15"/>
  <c r="P356" i="15"/>
  <c r="Q356" i="15"/>
  <c r="R356" i="15"/>
  <c r="T356" i="15"/>
  <c r="U356" i="15"/>
  <c r="V356" i="15"/>
  <c r="W356" i="15"/>
  <c r="X356" i="15"/>
  <c r="Y356" i="15"/>
  <c r="AA356" i="15"/>
  <c r="AB356" i="15"/>
  <c r="AC356" i="15"/>
  <c r="AD356" i="15"/>
  <c r="AE356" i="15"/>
  <c r="M357" i="15"/>
  <c r="N357" i="15"/>
  <c r="O357" i="15"/>
  <c r="P357" i="15"/>
  <c r="Q357" i="15"/>
  <c r="R357" i="15"/>
  <c r="T357" i="15"/>
  <c r="U357" i="15"/>
  <c r="V357" i="15"/>
  <c r="W357" i="15"/>
  <c r="X357" i="15"/>
  <c r="Y357" i="15"/>
  <c r="AA357" i="15"/>
  <c r="AB357" i="15"/>
  <c r="AC357" i="15"/>
  <c r="AD357" i="15"/>
  <c r="AE357" i="15"/>
  <c r="M358" i="15"/>
  <c r="N358" i="15"/>
  <c r="O358" i="15"/>
  <c r="P358" i="15"/>
  <c r="Q358" i="15"/>
  <c r="R358" i="15"/>
  <c r="T358" i="15"/>
  <c r="U358" i="15"/>
  <c r="V358" i="15"/>
  <c r="W358" i="15"/>
  <c r="X358" i="15"/>
  <c r="Y358" i="15"/>
  <c r="AA358" i="15"/>
  <c r="AB358" i="15"/>
  <c r="AC358" i="15"/>
  <c r="AD358" i="15"/>
  <c r="AE358" i="15"/>
  <c r="M359" i="15"/>
  <c r="N359" i="15"/>
  <c r="O359" i="15"/>
  <c r="P359" i="15"/>
  <c r="Q359" i="15"/>
  <c r="R359" i="15"/>
  <c r="T359" i="15"/>
  <c r="U359" i="15"/>
  <c r="V359" i="15"/>
  <c r="W359" i="15"/>
  <c r="X359" i="15"/>
  <c r="Y359" i="15"/>
  <c r="AA359" i="15"/>
  <c r="AB359" i="15"/>
  <c r="AC359" i="15"/>
  <c r="AD359" i="15"/>
  <c r="AE359" i="15"/>
  <c r="M360" i="15"/>
  <c r="N360" i="15"/>
  <c r="O360" i="15"/>
  <c r="P360" i="15"/>
  <c r="Q360" i="15"/>
  <c r="R360" i="15"/>
  <c r="T360" i="15"/>
  <c r="U360" i="15"/>
  <c r="V360" i="15"/>
  <c r="W360" i="15"/>
  <c r="X360" i="15"/>
  <c r="Y360" i="15"/>
  <c r="AA360" i="15"/>
  <c r="AB360" i="15"/>
  <c r="AC360" i="15"/>
  <c r="AD360" i="15"/>
  <c r="AE360" i="15"/>
  <c r="M361" i="15"/>
  <c r="N361" i="15"/>
  <c r="O361" i="15"/>
  <c r="P361" i="15"/>
  <c r="Q361" i="15"/>
  <c r="R361" i="15"/>
  <c r="T361" i="15"/>
  <c r="U361" i="15"/>
  <c r="V361" i="15"/>
  <c r="W361" i="15"/>
  <c r="X361" i="15"/>
  <c r="Y361" i="15"/>
  <c r="AA361" i="15"/>
  <c r="AB361" i="15"/>
  <c r="AC361" i="15"/>
  <c r="AD361" i="15"/>
  <c r="AE361" i="15"/>
  <c r="M362" i="15"/>
  <c r="N362" i="15"/>
  <c r="O362" i="15"/>
  <c r="P362" i="15"/>
  <c r="Q362" i="15"/>
  <c r="R362" i="15"/>
  <c r="T362" i="15"/>
  <c r="U362" i="15"/>
  <c r="V362" i="15"/>
  <c r="W362" i="15"/>
  <c r="X362" i="15"/>
  <c r="Y362" i="15"/>
  <c r="AA362" i="15"/>
  <c r="AB362" i="15"/>
  <c r="AC362" i="15"/>
  <c r="AD362" i="15"/>
  <c r="AE362" i="15"/>
  <c r="M363" i="15"/>
  <c r="N363" i="15"/>
  <c r="O363" i="15"/>
  <c r="P363" i="15"/>
  <c r="Q363" i="15"/>
  <c r="R363" i="15"/>
  <c r="T363" i="15"/>
  <c r="U363" i="15"/>
  <c r="V363" i="15"/>
  <c r="W363" i="15"/>
  <c r="X363" i="15"/>
  <c r="Y363" i="15"/>
  <c r="AA363" i="15"/>
  <c r="AB363" i="15"/>
  <c r="AC363" i="15"/>
  <c r="AD363" i="15"/>
  <c r="AE363" i="15"/>
  <c r="M364" i="15"/>
  <c r="N364" i="15"/>
  <c r="O364" i="15"/>
  <c r="P364" i="15"/>
  <c r="Q364" i="15"/>
  <c r="R364" i="15"/>
  <c r="T364" i="15"/>
  <c r="U364" i="15"/>
  <c r="V364" i="15"/>
  <c r="W364" i="15"/>
  <c r="X364" i="15"/>
  <c r="Y364" i="15"/>
  <c r="AA364" i="15"/>
  <c r="AB364" i="15"/>
  <c r="AC364" i="15"/>
  <c r="AD364" i="15"/>
  <c r="AE364" i="15"/>
  <c r="M365" i="15"/>
  <c r="N365" i="15"/>
  <c r="O365" i="15"/>
  <c r="P365" i="15"/>
  <c r="Q365" i="15"/>
  <c r="R365" i="15"/>
  <c r="T365" i="15"/>
  <c r="U365" i="15"/>
  <c r="V365" i="15"/>
  <c r="W365" i="15"/>
  <c r="X365" i="15"/>
  <c r="Y365" i="15"/>
  <c r="AA365" i="15"/>
  <c r="AB365" i="15"/>
  <c r="AC365" i="15"/>
  <c r="AD365" i="15"/>
  <c r="AE365" i="15"/>
  <c r="M366" i="15"/>
  <c r="N366" i="15"/>
  <c r="O366" i="15"/>
  <c r="P366" i="15"/>
  <c r="Q366" i="15"/>
  <c r="R366" i="15"/>
  <c r="T366" i="15"/>
  <c r="U366" i="15"/>
  <c r="V366" i="15"/>
  <c r="W366" i="15"/>
  <c r="X366" i="15"/>
  <c r="Y366" i="15"/>
  <c r="AA366" i="15"/>
  <c r="AB366" i="15"/>
  <c r="AC366" i="15"/>
  <c r="AD366" i="15"/>
  <c r="AE366" i="15"/>
  <c r="M367" i="15"/>
  <c r="N367" i="15"/>
  <c r="O367" i="15"/>
  <c r="P367" i="15"/>
  <c r="Q367" i="15"/>
  <c r="R367" i="15"/>
  <c r="T367" i="15"/>
  <c r="U367" i="15"/>
  <c r="V367" i="15"/>
  <c r="W367" i="15"/>
  <c r="X367" i="15"/>
  <c r="Y367" i="15"/>
  <c r="AA367" i="15"/>
  <c r="AB367" i="15"/>
  <c r="AC367" i="15"/>
  <c r="AD367" i="15"/>
  <c r="AE367" i="15"/>
  <c r="M368" i="15"/>
  <c r="N368" i="15"/>
  <c r="O368" i="15"/>
  <c r="P368" i="15"/>
  <c r="Q368" i="15"/>
  <c r="R368" i="15"/>
  <c r="T368" i="15"/>
  <c r="U368" i="15"/>
  <c r="V368" i="15"/>
  <c r="W368" i="15"/>
  <c r="X368" i="15"/>
  <c r="Y368" i="15"/>
  <c r="AA368" i="15"/>
  <c r="AB368" i="15"/>
  <c r="AC368" i="15"/>
  <c r="AD368" i="15"/>
  <c r="AE368" i="15"/>
  <c r="M369" i="15"/>
  <c r="N369" i="15"/>
  <c r="O369" i="15"/>
  <c r="P369" i="15"/>
  <c r="Q369" i="15"/>
  <c r="R369" i="15"/>
  <c r="T369" i="15"/>
  <c r="U369" i="15"/>
  <c r="V369" i="15"/>
  <c r="W369" i="15"/>
  <c r="X369" i="15"/>
  <c r="Y369" i="15"/>
  <c r="AA369" i="15"/>
  <c r="AB369" i="15"/>
  <c r="AC369" i="15"/>
  <c r="AD369" i="15"/>
  <c r="AE369" i="15"/>
  <c r="M370" i="15"/>
  <c r="N370" i="15"/>
  <c r="O370" i="15"/>
  <c r="P370" i="15"/>
  <c r="Q370" i="15"/>
  <c r="R370" i="15"/>
  <c r="T370" i="15"/>
  <c r="U370" i="15"/>
  <c r="V370" i="15"/>
  <c r="W370" i="15"/>
  <c r="X370" i="15"/>
  <c r="Y370" i="15"/>
  <c r="AA370" i="15"/>
  <c r="AB370" i="15"/>
  <c r="AC370" i="15"/>
  <c r="AD370" i="15"/>
  <c r="AE370" i="15"/>
  <c r="M371" i="15"/>
  <c r="N371" i="15"/>
  <c r="O371" i="15"/>
  <c r="P371" i="15"/>
  <c r="Q371" i="15"/>
  <c r="R371" i="15"/>
  <c r="T371" i="15"/>
  <c r="U371" i="15"/>
  <c r="V371" i="15"/>
  <c r="W371" i="15"/>
  <c r="X371" i="15"/>
  <c r="Y371" i="15"/>
  <c r="AA371" i="15"/>
  <c r="AB371" i="15"/>
  <c r="AC371" i="15"/>
  <c r="AD371" i="15"/>
  <c r="AE371" i="15"/>
  <c r="M372" i="15"/>
  <c r="N372" i="15"/>
  <c r="O372" i="15"/>
  <c r="P372" i="15"/>
  <c r="Q372" i="15"/>
  <c r="R372" i="15"/>
  <c r="T372" i="15"/>
  <c r="U372" i="15"/>
  <c r="V372" i="15"/>
  <c r="W372" i="15"/>
  <c r="X372" i="15"/>
  <c r="Y372" i="15"/>
  <c r="AA372" i="15"/>
  <c r="AB372" i="15"/>
  <c r="AC372" i="15"/>
  <c r="AD372" i="15"/>
  <c r="AE372" i="15"/>
  <c r="M373" i="15"/>
  <c r="N373" i="15"/>
  <c r="O373" i="15"/>
  <c r="P373" i="15"/>
  <c r="Q373" i="15"/>
  <c r="R373" i="15"/>
  <c r="T373" i="15"/>
  <c r="U373" i="15"/>
  <c r="V373" i="15"/>
  <c r="W373" i="15"/>
  <c r="X373" i="15"/>
  <c r="Y373" i="15"/>
  <c r="AA373" i="15"/>
  <c r="AB373" i="15"/>
  <c r="AC373" i="15"/>
  <c r="AD373" i="15"/>
  <c r="AE373" i="15"/>
  <c r="M374" i="15"/>
  <c r="N374" i="15"/>
  <c r="O374" i="15"/>
  <c r="P374" i="15"/>
  <c r="Q374" i="15"/>
  <c r="R374" i="15"/>
  <c r="T374" i="15"/>
  <c r="U374" i="15"/>
  <c r="V374" i="15"/>
  <c r="W374" i="15"/>
  <c r="X374" i="15"/>
  <c r="Y374" i="15"/>
  <c r="AA374" i="15"/>
  <c r="AB374" i="15"/>
  <c r="AC374" i="15"/>
  <c r="AD374" i="15"/>
  <c r="AE374" i="15"/>
  <c r="M375" i="15"/>
  <c r="N375" i="15"/>
  <c r="O375" i="15"/>
  <c r="P375" i="15"/>
  <c r="Q375" i="15"/>
  <c r="R375" i="15"/>
  <c r="T375" i="15"/>
  <c r="U375" i="15"/>
  <c r="V375" i="15"/>
  <c r="W375" i="15"/>
  <c r="X375" i="15"/>
  <c r="Y375" i="15"/>
  <c r="AA375" i="15"/>
  <c r="AB375" i="15"/>
  <c r="AC375" i="15"/>
  <c r="AD375" i="15"/>
  <c r="AE375" i="15"/>
  <c r="M376" i="15"/>
  <c r="N376" i="15"/>
  <c r="O376" i="15"/>
  <c r="P376" i="15"/>
  <c r="Q376" i="15"/>
  <c r="R376" i="15"/>
  <c r="T376" i="15"/>
  <c r="U376" i="15"/>
  <c r="V376" i="15"/>
  <c r="W376" i="15"/>
  <c r="X376" i="15"/>
  <c r="Y376" i="15"/>
  <c r="AA376" i="15"/>
  <c r="AB376" i="15"/>
  <c r="AC376" i="15"/>
  <c r="AD376" i="15"/>
  <c r="AE376" i="15"/>
  <c r="M377" i="15"/>
  <c r="N377" i="15"/>
  <c r="O377" i="15"/>
  <c r="P377" i="15"/>
  <c r="Q377" i="15"/>
  <c r="R377" i="15"/>
  <c r="T377" i="15"/>
  <c r="U377" i="15"/>
  <c r="V377" i="15"/>
  <c r="W377" i="15"/>
  <c r="X377" i="15"/>
  <c r="Y377" i="15"/>
  <c r="AA377" i="15"/>
  <c r="AB377" i="15"/>
  <c r="AC377" i="15"/>
  <c r="AD377" i="15"/>
  <c r="AE377" i="15"/>
  <c r="M378" i="15"/>
  <c r="N378" i="15"/>
  <c r="O378" i="15"/>
  <c r="P378" i="15"/>
  <c r="Q378" i="15"/>
  <c r="R378" i="15"/>
  <c r="T378" i="15"/>
  <c r="U378" i="15"/>
  <c r="V378" i="15"/>
  <c r="W378" i="15"/>
  <c r="X378" i="15"/>
  <c r="Y378" i="15"/>
  <c r="AA378" i="15"/>
  <c r="AB378" i="15"/>
  <c r="AC378" i="15"/>
  <c r="AD378" i="15"/>
  <c r="AE378" i="15"/>
  <c r="M379" i="15"/>
  <c r="N379" i="15"/>
  <c r="O379" i="15"/>
  <c r="P379" i="15"/>
  <c r="Q379" i="15"/>
  <c r="R379" i="15"/>
  <c r="T379" i="15"/>
  <c r="U379" i="15"/>
  <c r="V379" i="15"/>
  <c r="W379" i="15"/>
  <c r="X379" i="15"/>
  <c r="Y379" i="15"/>
  <c r="AA379" i="15"/>
  <c r="AB379" i="15"/>
  <c r="AC379" i="15"/>
  <c r="AD379" i="15"/>
  <c r="AE379" i="15"/>
  <c r="M380" i="15"/>
  <c r="N380" i="15"/>
  <c r="O380" i="15"/>
  <c r="P380" i="15"/>
  <c r="Q380" i="15"/>
  <c r="R380" i="15"/>
  <c r="T380" i="15"/>
  <c r="U380" i="15"/>
  <c r="V380" i="15"/>
  <c r="W380" i="15"/>
  <c r="X380" i="15"/>
  <c r="Y380" i="15"/>
  <c r="AA380" i="15"/>
  <c r="AB380" i="15"/>
  <c r="AC380" i="15"/>
  <c r="AD380" i="15"/>
  <c r="AE380" i="15"/>
  <c r="M381" i="15"/>
  <c r="N381" i="15"/>
  <c r="O381" i="15"/>
  <c r="P381" i="15"/>
  <c r="Q381" i="15"/>
  <c r="R381" i="15"/>
  <c r="T381" i="15"/>
  <c r="U381" i="15"/>
  <c r="V381" i="15"/>
  <c r="W381" i="15"/>
  <c r="X381" i="15"/>
  <c r="Y381" i="15"/>
  <c r="AA381" i="15"/>
  <c r="AB381" i="15"/>
  <c r="AC381" i="15"/>
  <c r="AD381" i="15"/>
  <c r="AE381" i="15"/>
  <c r="M382" i="15"/>
  <c r="N382" i="15"/>
  <c r="O382" i="15"/>
  <c r="P382" i="15"/>
  <c r="Q382" i="15"/>
  <c r="R382" i="15"/>
  <c r="T382" i="15"/>
  <c r="U382" i="15"/>
  <c r="V382" i="15"/>
  <c r="W382" i="15"/>
  <c r="X382" i="15"/>
  <c r="Y382" i="15"/>
  <c r="AA382" i="15"/>
  <c r="AB382" i="15"/>
  <c r="AC382" i="15"/>
  <c r="AD382" i="15"/>
  <c r="AE382" i="15"/>
  <c r="M383" i="15"/>
  <c r="N383" i="15"/>
  <c r="O383" i="15"/>
  <c r="P383" i="15"/>
  <c r="Q383" i="15"/>
  <c r="R383" i="15"/>
  <c r="T383" i="15"/>
  <c r="U383" i="15"/>
  <c r="V383" i="15"/>
  <c r="W383" i="15"/>
  <c r="X383" i="15"/>
  <c r="Y383" i="15"/>
  <c r="AA383" i="15"/>
  <c r="AB383" i="15"/>
  <c r="AC383" i="15"/>
  <c r="AD383" i="15"/>
  <c r="AE383" i="15"/>
  <c r="M384" i="15"/>
  <c r="N384" i="15"/>
  <c r="O384" i="15"/>
  <c r="P384" i="15"/>
  <c r="Q384" i="15"/>
  <c r="R384" i="15"/>
  <c r="T384" i="15"/>
  <c r="U384" i="15"/>
  <c r="V384" i="15"/>
  <c r="W384" i="15"/>
  <c r="X384" i="15"/>
  <c r="Y384" i="15"/>
  <c r="AA384" i="15"/>
  <c r="AB384" i="15"/>
  <c r="AC384" i="15"/>
  <c r="AD384" i="15"/>
  <c r="AE384" i="15"/>
  <c r="M385" i="15"/>
  <c r="N385" i="15"/>
  <c r="O385" i="15"/>
  <c r="P385" i="15"/>
  <c r="Q385" i="15"/>
  <c r="R385" i="15"/>
  <c r="T385" i="15"/>
  <c r="U385" i="15"/>
  <c r="V385" i="15"/>
  <c r="W385" i="15"/>
  <c r="X385" i="15"/>
  <c r="Y385" i="15"/>
  <c r="AA385" i="15"/>
  <c r="AB385" i="15"/>
  <c r="AC385" i="15"/>
  <c r="AD385" i="15"/>
  <c r="AE385" i="15"/>
  <c r="M386" i="15"/>
  <c r="N386" i="15"/>
  <c r="O386" i="15"/>
  <c r="P386" i="15"/>
  <c r="Q386" i="15"/>
  <c r="R386" i="15"/>
  <c r="T386" i="15"/>
  <c r="U386" i="15"/>
  <c r="V386" i="15"/>
  <c r="W386" i="15"/>
  <c r="X386" i="15"/>
  <c r="Y386" i="15"/>
  <c r="AA386" i="15"/>
  <c r="AB386" i="15"/>
  <c r="AC386" i="15"/>
  <c r="AD386" i="15"/>
  <c r="AE386" i="15"/>
  <c r="M387" i="15"/>
  <c r="N387" i="15"/>
  <c r="O387" i="15"/>
  <c r="P387" i="15"/>
  <c r="Q387" i="15"/>
  <c r="R387" i="15"/>
  <c r="T387" i="15"/>
  <c r="U387" i="15"/>
  <c r="V387" i="15"/>
  <c r="W387" i="15"/>
  <c r="X387" i="15"/>
  <c r="Y387" i="15"/>
  <c r="AA387" i="15"/>
  <c r="AB387" i="15"/>
  <c r="AC387" i="15"/>
  <c r="AD387" i="15"/>
  <c r="AE387" i="15"/>
  <c r="M388" i="15"/>
  <c r="N388" i="15"/>
  <c r="O388" i="15"/>
  <c r="P388" i="15"/>
  <c r="Q388" i="15"/>
  <c r="R388" i="15"/>
  <c r="T388" i="15"/>
  <c r="U388" i="15"/>
  <c r="V388" i="15"/>
  <c r="W388" i="15"/>
  <c r="X388" i="15"/>
  <c r="Y388" i="15"/>
  <c r="AA388" i="15"/>
  <c r="AB388" i="15"/>
  <c r="AC388" i="15"/>
  <c r="AD388" i="15"/>
  <c r="AE388" i="15"/>
  <c r="M389" i="15"/>
  <c r="N389" i="15"/>
  <c r="O389" i="15"/>
  <c r="P389" i="15"/>
  <c r="Q389" i="15"/>
  <c r="R389" i="15"/>
  <c r="T389" i="15"/>
  <c r="U389" i="15"/>
  <c r="V389" i="15"/>
  <c r="W389" i="15"/>
  <c r="X389" i="15"/>
  <c r="Y389" i="15"/>
  <c r="AA389" i="15"/>
  <c r="AB389" i="15"/>
  <c r="AC389" i="15"/>
  <c r="AD389" i="15"/>
  <c r="AE389" i="15"/>
  <c r="M390" i="15"/>
  <c r="N390" i="15"/>
  <c r="O390" i="15"/>
  <c r="P390" i="15"/>
  <c r="Q390" i="15"/>
  <c r="R390" i="15"/>
  <c r="T390" i="15"/>
  <c r="U390" i="15"/>
  <c r="V390" i="15"/>
  <c r="W390" i="15"/>
  <c r="X390" i="15"/>
  <c r="Y390" i="15"/>
  <c r="AA390" i="15"/>
  <c r="AB390" i="15"/>
  <c r="AC390" i="15"/>
  <c r="AD390" i="15"/>
  <c r="AE390" i="15"/>
  <c r="M391" i="15"/>
  <c r="N391" i="15"/>
  <c r="O391" i="15"/>
  <c r="P391" i="15"/>
  <c r="Q391" i="15"/>
  <c r="R391" i="15"/>
  <c r="T391" i="15"/>
  <c r="U391" i="15"/>
  <c r="V391" i="15"/>
  <c r="W391" i="15"/>
  <c r="X391" i="15"/>
  <c r="Y391" i="15"/>
  <c r="AA391" i="15"/>
  <c r="AB391" i="15"/>
  <c r="AC391" i="15"/>
  <c r="AD391" i="15"/>
  <c r="AE391" i="15"/>
  <c r="M392" i="15"/>
  <c r="N392" i="15"/>
  <c r="O392" i="15"/>
  <c r="P392" i="15"/>
  <c r="Q392" i="15"/>
  <c r="R392" i="15"/>
  <c r="T392" i="15"/>
  <c r="U392" i="15"/>
  <c r="V392" i="15"/>
  <c r="W392" i="15"/>
  <c r="X392" i="15"/>
  <c r="Y392" i="15"/>
  <c r="AA392" i="15"/>
  <c r="AB392" i="15"/>
  <c r="AC392" i="15"/>
  <c r="AD392" i="15"/>
  <c r="AE392" i="15"/>
  <c r="M393" i="15"/>
  <c r="N393" i="15"/>
  <c r="O393" i="15"/>
  <c r="P393" i="15"/>
  <c r="Q393" i="15"/>
  <c r="R393" i="15"/>
  <c r="T393" i="15"/>
  <c r="U393" i="15"/>
  <c r="V393" i="15"/>
  <c r="W393" i="15"/>
  <c r="X393" i="15"/>
  <c r="Y393" i="15"/>
  <c r="AA393" i="15"/>
  <c r="AB393" i="15"/>
  <c r="AC393" i="15"/>
  <c r="AD393" i="15"/>
  <c r="AE393" i="15"/>
  <c r="M394" i="15"/>
  <c r="N394" i="15"/>
  <c r="O394" i="15"/>
  <c r="P394" i="15"/>
  <c r="Q394" i="15"/>
  <c r="R394" i="15"/>
  <c r="T394" i="15"/>
  <c r="U394" i="15"/>
  <c r="V394" i="15"/>
  <c r="W394" i="15"/>
  <c r="X394" i="15"/>
  <c r="Y394" i="15"/>
  <c r="AA394" i="15"/>
  <c r="AB394" i="15"/>
  <c r="AC394" i="15"/>
  <c r="AD394" i="15"/>
  <c r="AE394" i="15"/>
  <c r="M395" i="15"/>
  <c r="N395" i="15"/>
  <c r="O395" i="15"/>
  <c r="P395" i="15"/>
  <c r="Q395" i="15"/>
  <c r="R395" i="15"/>
  <c r="T395" i="15"/>
  <c r="U395" i="15"/>
  <c r="V395" i="15"/>
  <c r="W395" i="15"/>
  <c r="X395" i="15"/>
  <c r="Y395" i="15"/>
  <c r="AA395" i="15"/>
  <c r="AB395" i="15"/>
  <c r="AC395" i="15"/>
  <c r="AD395" i="15"/>
  <c r="AE395" i="15"/>
  <c r="M396" i="15"/>
  <c r="N396" i="15"/>
  <c r="O396" i="15"/>
  <c r="P396" i="15"/>
  <c r="Q396" i="15"/>
  <c r="R396" i="15"/>
  <c r="T396" i="15"/>
  <c r="U396" i="15"/>
  <c r="V396" i="15"/>
  <c r="W396" i="15"/>
  <c r="X396" i="15"/>
  <c r="Y396" i="15"/>
  <c r="AA396" i="15"/>
  <c r="AB396" i="15"/>
  <c r="AC396" i="15"/>
  <c r="AD396" i="15"/>
  <c r="AE396" i="15"/>
  <c r="M397" i="15"/>
  <c r="N397" i="15"/>
  <c r="O397" i="15"/>
  <c r="P397" i="15"/>
  <c r="Q397" i="15"/>
  <c r="R397" i="15"/>
  <c r="T397" i="15"/>
  <c r="U397" i="15"/>
  <c r="V397" i="15"/>
  <c r="W397" i="15"/>
  <c r="X397" i="15"/>
  <c r="Y397" i="15"/>
  <c r="AA397" i="15"/>
  <c r="AB397" i="15"/>
  <c r="AC397" i="15"/>
  <c r="AD397" i="15"/>
  <c r="AE397" i="15"/>
  <c r="M398" i="15"/>
  <c r="N398" i="15"/>
  <c r="O398" i="15"/>
  <c r="P398" i="15"/>
  <c r="Q398" i="15"/>
  <c r="R398" i="15"/>
  <c r="T398" i="15"/>
  <c r="U398" i="15"/>
  <c r="V398" i="15"/>
  <c r="W398" i="15"/>
  <c r="X398" i="15"/>
  <c r="Y398" i="15"/>
  <c r="AA398" i="15"/>
  <c r="AB398" i="15"/>
  <c r="AC398" i="15"/>
  <c r="AD398" i="15"/>
  <c r="AE398" i="15"/>
  <c r="BB398" i="15"/>
  <c r="BB397" i="15"/>
  <c r="BB396" i="15"/>
  <c r="AW708" i="15" s="1"/>
  <c r="BB395" i="15"/>
  <c r="BB394" i="15"/>
  <c r="AW706" i="15" s="1"/>
  <c r="BB393" i="15"/>
  <c r="AW705" i="15" s="1"/>
  <c r="BB392" i="15"/>
  <c r="AY52" i="15" s="1"/>
  <c r="BB391" i="15"/>
  <c r="AW703" i="15" s="1"/>
  <c r="BB390" i="15"/>
  <c r="AW702" i="15" s="1"/>
  <c r="BB389" i="15"/>
  <c r="AY49" i="15" s="1"/>
  <c r="BB388" i="15"/>
  <c r="AY48" i="15" s="1"/>
  <c r="BB387" i="15"/>
  <c r="AY47" i="15" s="1"/>
  <c r="BB386" i="15"/>
  <c r="AW698" i="15" s="1"/>
  <c r="BB385" i="15"/>
  <c r="BB384" i="15"/>
  <c r="J384" i="15" s="1"/>
  <c r="J696" i="15" s="1"/>
  <c r="J44" i="15" s="1"/>
  <c r="BB383" i="15"/>
  <c r="AW695" i="15" s="1"/>
  <c r="BB382" i="15"/>
  <c r="AY42" i="15" s="1"/>
  <c r="BB381" i="15"/>
  <c r="AY41" i="15" s="1"/>
  <c r="BB380" i="15"/>
  <c r="AY40" i="15" s="1"/>
  <c r="BB379" i="15"/>
  <c r="AY39" i="15" s="1"/>
  <c r="BB378" i="15"/>
  <c r="AY38" i="15" s="1"/>
  <c r="BB377" i="15"/>
  <c r="AW689" i="15" s="1"/>
  <c r="BB376" i="15"/>
  <c r="AY36" i="15" s="1"/>
  <c r="BB375" i="15"/>
  <c r="AY35" i="15" s="1"/>
  <c r="BB374" i="15"/>
  <c r="AW686" i="15" s="1"/>
  <c r="BB373" i="15"/>
  <c r="BB372" i="15"/>
  <c r="AW684" i="15" s="1"/>
  <c r="BB371" i="15"/>
  <c r="AY31" i="15" s="1"/>
  <c r="BB370" i="15"/>
  <c r="AY30" i="15" s="1"/>
  <c r="BB369" i="15"/>
  <c r="AY29" i="15" s="1"/>
  <c r="BB368" i="15"/>
  <c r="AY28" i="15" s="1"/>
  <c r="BB367" i="15"/>
  <c r="AW679" i="15" s="1"/>
  <c r="BB366" i="15"/>
  <c r="AW678" i="15" s="1"/>
  <c r="BB365" i="15"/>
  <c r="AW677" i="15" s="1"/>
  <c r="BB364" i="15"/>
  <c r="AY24" i="15" s="1"/>
  <c r="BB363" i="15"/>
  <c r="AY23" i="15" s="1"/>
  <c r="BB362" i="15"/>
  <c r="AY22" i="15" s="1"/>
  <c r="BB361" i="15"/>
  <c r="BB360" i="15"/>
  <c r="AY20" i="15" s="1"/>
  <c r="BB359" i="15"/>
  <c r="BB358" i="15"/>
  <c r="AY18" i="15" s="1"/>
  <c r="BB357" i="15"/>
  <c r="AY17" i="15" s="1"/>
  <c r="BB356" i="15"/>
  <c r="AY16" i="15" s="1"/>
  <c r="BB355" i="15"/>
  <c r="AW667" i="15" s="1"/>
  <c r="BB354" i="15"/>
  <c r="AW666" i="15" s="1"/>
  <c r="BB353" i="15"/>
  <c r="AW665" i="15" s="1"/>
  <c r="BB352" i="15"/>
  <c r="AY12" i="15" s="1"/>
  <c r="BB351" i="15"/>
  <c r="AY11" i="15" s="1"/>
  <c r="BB350" i="15"/>
  <c r="AW662" i="15" s="1"/>
  <c r="BB349" i="15"/>
  <c r="BB348" i="15"/>
  <c r="AW660" i="15" s="1"/>
  <c r="BB347" i="15"/>
  <c r="AY7" i="15" s="1"/>
  <c r="BB346" i="15"/>
  <c r="AY6" i="15" s="1"/>
  <c r="BB345" i="15"/>
  <c r="AY5" i="15" s="1"/>
  <c r="BB344" i="15"/>
  <c r="AY4" i="15" s="1"/>
  <c r="BB343" i="15"/>
  <c r="J343" i="15" s="1"/>
  <c r="I343" i="15" s="1"/>
  <c r="BB398" i="14"/>
  <c r="AW710" i="14" s="1"/>
  <c r="BB397" i="14"/>
  <c r="AW709" i="14" s="1"/>
  <c r="BB396" i="14"/>
  <c r="AY56" i="14" s="1"/>
  <c r="BB395" i="14"/>
  <c r="AW707" i="14" s="1"/>
  <c r="BB394" i="14"/>
  <c r="BB393" i="14"/>
  <c r="AY53" i="14" s="1"/>
  <c r="BB392" i="14"/>
  <c r="AY52" i="14" s="1"/>
  <c r="BB391" i="14"/>
  <c r="AW703" i="14" s="1"/>
  <c r="BB390" i="14"/>
  <c r="BB389" i="14"/>
  <c r="AY49" i="14" s="1"/>
  <c r="BB388" i="14"/>
  <c r="BB387" i="14"/>
  <c r="BB386" i="14"/>
  <c r="AW698" i="14" s="1"/>
  <c r="BB385" i="14"/>
  <c r="AY45" i="14" s="1"/>
  <c r="BB384" i="14"/>
  <c r="AY44" i="14" s="1"/>
  <c r="BB383" i="14"/>
  <c r="AW695" i="14" s="1"/>
  <c r="BB382" i="14"/>
  <c r="AY42" i="14" s="1"/>
  <c r="BB381" i="14"/>
  <c r="AY41" i="14" s="1"/>
  <c r="BB380" i="14"/>
  <c r="J380" i="14" s="1"/>
  <c r="BB379" i="14"/>
  <c r="AW691" i="14" s="1"/>
  <c r="BB378" i="14"/>
  <c r="BB377" i="14"/>
  <c r="AY37" i="14" s="1"/>
  <c r="BB376" i="14"/>
  <c r="AY36" i="14" s="1"/>
  <c r="BB375" i="14"/>
  <c r="AY35" i="14" s="1"/>
  <c r="BB374" i="14"/>
  <c r="AY34" i="14" s="1"/>
  <c r="BB373" i="14"/>
  <c r="AY33" i="14" s="1"/>
  <c r="BB372" i="14"/>
  <c r="AY32" i="14" s="1"/>
  <c r="BB371" i="14"/>
  <c r="AW683" i="14" s="1"/>
  <c r="BB370" i="14"/>
  <c r="AY30" i="14" s="1"/>
  <c r="BB369" i="14"/>
  <c r="BB368" i="14"/>
  <c r="AW680" i="14" s="1"/>
  <c r="BB367" i="14"/>
  <c r="AW679" i="14" s="1"/>
  <c r="BB366" i="14"/>
  <c r="BB365" i="14"/>
  <c r="AY25" i="14" s="1"/>
  <c r="BB364" i="14"/>
  <c r="BB363" i="14"/>
  <c r="AW675" i="14" s="1"/>
  <c r="BB362" i="14"/>
  <c r="AW674" i="14" s="1"/>
  <c r="BB361" i="14"/>
  <c r="AW673" i="14" s="1"/>
  <c r="BB360" i="14"/>
  <c r="AY20" i="14" s="1"/>
  <c r="BB359" i="14"/>
  <c r="AY19" i="14" s="1"/>
  <c r="BB358" i="14"/>
  <c r="AY18" i="14" s="1"/>
  <c r="BB357" i="14"/>
  <c r="AY17" i="14" s="1"/>
  <c r="BB356" i="14"/>
  <c r="J356" i="14" s="1"/>
  <c r="BB355" i="14"/>
  <c r="AY15" i="14" s="1"/>
  <c r="BB354" i="14"/>
  <c r="BB353" i="14"/>
  <c r="AY13" i="14" s="1"/>
  <c r="BB352" i="14"/>
  <c r="BB351" i="14"/>
  <c r="AW663" i="14" s="1"/>
  <c r="BB350" i="14"/>
  <c r="AW662" i="14" s="1"/>
  <c r="BB349" i="14"/>
  <c r="AW661" i="14" s="1"/>
  <c r="BB348" i="14"/>
  <c r="AY8" i="14" s="1"/>
  <c r="BB347" i="14"/>
  <c r="AW659" i="14" s="1"/>
  <c r="BB346" i="14"/>
  <c r="AY6" i="14" s="1"/>
  <c r="BB345" i="14"/>
  <c r="AY5" i="14" s="1"/>
  <c r="BB344" i="14"/>
  <c r="AY4" i="14" s="1"/>
  <c r="BB343" i="14"/>
  <c r="J343" i="14" s="1"/>
  <c r="I343" i="14" s="1"/>
  <c r="BB398" i="13"/>
  <c r="AY58" i="13" s="1"/>
  <c r="BB397" i="13"/>
  <c r="BB396" i="13"/>
  <c r="AY56" i="13" s="1"/>
  <c r="BB395" i="13"/>
  <c r="AY55" i="13" s="1"/>
  <c r="BB394" i="13"/>
  <c r="AW706" i="13" s="1"/>
  <c r="BB393" i="13"/>
  <c r="AW705" i="13" s="1"/>
  <c r="BB392" i="13"/>
  <c r="AY52" i="13" s="1"/>
  <c r="BB391" i="13"/>
  <c r="AY51" i="13" s="1"/>
  <c r="BB390" i="13"/>
  <c r="AY50" i="13" s="1"/>
  <c r="BB389" i="13"/>
  <c r="AY49" i="13" s="1"/>
  <c r="BB388" i="13"/>
  <c r="AY48" i="13" s="1"/>
  <c r="BB387" i="13"/>
  <c r="AY47" i="13" s="1"/>
  <c r="BB386" i="13"/>
  <c r="AY46" i="13" s="1"/>
  <c r="BB385" i="13"/>
  <c r="BB384" i="13"/>
  <c r="AY44" i="13" s="1"/>
  <c r="BB383" i="13"/>
  <c r="AW695" i="13" s="1"/>
  <c r="BB382" i="13"/>
  <c r="J382" i="13" s="1"/>
  <c r="BB381" i="13"/>
  <c r="AY41" i="13" s="1"/>
  <c r="BB380" i="13"/>
  <c r="AW692" i="13" s="1"/>
  <c r="BB379" i="13"/>
  <c r="AY39" i="13" s="1"/>
  <c r="BB378" i="13"/>
  <c r="AY38" i="13" s="1"/>
  <c r="BB377" i="13"/>
  <c r="AY37" i="13" s="1"/>
  <c r="BB376" i="13"/>
  <c r="AY36" i="13" s="1"/>
  <c r="BB375" i="13"/>
  <c r="AY35" i="13" s="1"/>
  <c r="BB374" i="13"/>
  <c r="AY34" i="13" s="1"/>
  <c r="BB373" i="13"/>
  <c r="BB372" i="13"/>
  <c r="AY32" i="13" s="1"/>
  <c r="BB371" i="13"/>
  <c r="AY31" i="13" s="1"/>
  <c r="BB370" i="13"/>
  <c r="AW682" i="13" s="1"/>
  <c r="BB369" i="13"/>
  <c r="AW681" i="13" s="1"/>
  <c r="BB368" i="13"/>
  <c r="AW680" i="13" s="1"/>
  <c r="BB367" i="13"/>
  <c r="AY27" i="13" s="1"/>
  <c r="BB366" i="13"/>
  <c r="AY26" i="13" s="1"/>
  <c r="BB365" i="13"/>
  <c r="AY25" i="13" s="1"/>
  <c r="BB364" i="13"/>
  <c r="BB363" i="13"/>
  <c r="AY23" i="13" s="1"/>
  <c r="BB362" i="13"/>
  <c r="AY22" i="13" s="1"/>
  <c r="BB361" i="13"/>
  <c r="BB360" i="13"/>
  <c r="AY20" i="13" s="1"/>
  <c r="BB359" i="13"/>
  <c r="AW671" i="13" s="1"/>
  <c r="BB358" i="13"/>
  <c r="AY18" i="13" s="1"/>
  <c r="BB357" i="13"/>
  <c r="AY17" i="13" s="1"/>
  <c r="BB356" i="13"/>
  <c r="AY16" i="13" s="1"/>
  <c r="BB355" i="13"/>
  <c r="AY15" i="13" s="1"/>
  <c r="BB354" i="13"/>
  <c r="AY14" i="13" s="1"/>
  <c r="BB353" i="13"/>
  <c r="AY13" i="13" s="1"/>
  <c r="BB352" i="13"/>
  <c r="AY12" i="13" s="1"/>
  <c r="BB351" i="13"/>
  <c r="AW663" i="13" s="1"/>
  <c r="BB350" i="13"/>
  <c r="AY10" i="13" s="1"/>
  <c r="BB349" i="13"/>
  <c r="BB348" i="13"/>
  <c r="BB347" i="13"/>
  <c r="AY7" i="13" s="1"/>
  <c r="BB346" i="13"/>
  <c r="AW658" i="13" s="1"/>
  <c r="BB345" i="13"/>
  <c r="AW657" i="13" s="1"/>
  <c r="BB344" i="13"/>
  <c r="AY4" i="13" s="1"/>
  <c r="BB343" i="13"/>
  <c r="AY3" i="13" s="1"/>
  <c r="BB398" i="12"/>
  <c r="AY58" i="12" s="1"/>
  <c r="BB397" i="12"/>
  <c r="AW709" i="12" s="1"/>
  <c r="BB396" i="12"/>
  <c r="AY56" i="12" s="1"/>
  <c r="BB395" i="12"/>
  <c r="J395" i="12" s="1"/>
  <c r="BB394" i="12"/>
  <c r="AY54" i="12" s="1"/>
  <c r="BB393" i="12"/>
  <c r="BB392" i="12"/>
  <c r="AW704" i="12" s="1"/>
  <c r="BB391" i="12"/>
  <c r="AW703" i="12" s="1"/>
  <c r="BB390" i="12"/>
  <c r="BB389" i="12"/>
  <c r="AY49" i="12" s="1"/>
  <c r="BB388" i="12"/>
  <c r="BB387" i="12"/>
  <c r="AY47" i="12" s="1"/>
  <c r="BB386" i="12"/>
  <c r="AY46" i="12" s="1"/>
  <c r="BB385" i="12"/>
  <c r="AY45" i="12" s="1"/>
  <c r="BB384" i="12"/>
  <c r="AY44" i="12" s="1"/>
  <c r="BB383" i="12"/>
  <c r="AW695" i="12" s="1"/>
  <c r="BB382" i="12"/>
  <c r="AY42" i="12" s="1"/>
  <c r="BB381" i="12"/>
  <c r="BB380" i="12"/>
  <c r="AW692" i="12" s="1"/>
  <c r="BB379" i="12"/>
  <c r="AY39" i="12" s="1"/>
  <c r="BB378" i="12"/>
  <c r="BB377" i="12"/>
  <c r="AY37" i="12" s="1"/>
  <c r="BB376" i="12"/>
  <c r="J376" i="12" s="1"/>
  <c r="J688" i="12" s="1"/>
  <c r="J36" i="12" s="1"/>
  <c r="BB375" i="12"/>
  <c r="AW687" i="12" s="1"/>
  <c r="BB374" i="12"/>
  <c r="AY34" i="12" s="1"/>
  <c r="BB373" i="12"/>
  <c r="AW685" i="12" s="1"/>
  <c r="BB372" i="12"/>
  <c r="AY32" i="12" s="1"/>
  <c r="BB371" i="12"/>
  <c r="AW683" i="12" s="1"/>
  <c r="BB370" i="12"/>
  <c r="AW682" i="12" s="1"/>
  <c r="BB369" i="12"/>
  <c r="BB368" i="12"/>
  <c r="AY28" i="12" s="1"/>
  <c r="BB367" i="12"/>
  <c r="AY27" i="12" s="1"/>
  <c r="BB366" i="12"/>
  <c r="BB365" i="12"/>
  <c r="BB364" i="12"/>
  <c r="AY24" i="12" s="1"/>
  <c r="BB363" i="12"/>
  <c r="AW675" i="12" s="1"/>
  <c r="BB362" i="12"/>
  <c r="AY22" i="12" s="1"/>
  <c r="BB361" i="12"/>
  <c r="AW673" i="12" s="1"/>
  <c r="BB360" i="12"/>
  <c r="AY20" i="12" s="1"/>
  <c r="BB359" i="12"/>
  <c r="AY19" i="12" s="1"/>
  <c r="BB358" i="12"/>
  <c r="AY18" i="12" s="1"/>
  <c r="BB357" i="12"/>
  <c r="BB356" i="12"/>
  <c r="AW668" i="12" s="1"/>
  <c r="BB355" i="12"/>
  <c r="AY15" i="12" s="1"/>
  <c r="BB354" i="12"/>
  <c r="BB353" i="12"/>
  <c r="J353" i="12" s="1"/>
  <c r="J665" i="12" s="1"/>
  <c r="J13" i="12" s="1"/>
  <c r="BB352" i="12"/>
  <c r="AY12" i="12" s="1"/>
  <c r="BB351" i="12"/>
  <c r="AW663" i="12" s="1"/>
  <c r="BB350" i="12"/>
  <c r="AY10" i="12" s="1"/>
  <c r="BB349" i="12"/>
  <c r="AW661" i="12" s="1"/>
  <c r="BB348" i="12"/>
  <c r="AY8" i="12" s="1"/>
  <c r="BB347" i="12"/>
  <c r="AW659" i="12" s="1"/>
  <c r="BB346" i="12"/>
  <c r="AW658" i="12" s="1"/>
  <c r="BB345" i="12"/>
  <c r="BB344" i="12"/>
  <c r="AY4" i="12" s="1"/>
  <c r="BB343" i="12"/>
  <c r="AY3" i="12" s="1"/>
  <c r="BB398" i="11"/>
  <c r="AY58" i="11" s="1"/>
  <c r="BB397" i="11"/>
  <c r="BB396" i="11"/>
  <c r="AY56" i="11" s="1"/>
  <c r="BB395" i="11"/>
  <c r="AW707" i="11" s="1"/>
  <c r="BB394" i="11"/>
  <c r="AY54" i="11" s="1"/>
  <c r="BB393" i="11"/>
  <c r="AW705" i="11" s="1"/>
  <c r="BB392" i="11"/>
  <c r="AY52" i="11" s="1"/>
  <c r="BB391" i="11"/>
  <c r="J391" i="11" s="1"/>
  <c r="BB390" i="11"/>
  <c r="AY50" i="11" s="1"/>
  <c r="BB389" i="11"/>
  <c r="BB388" i="11"/>
  <c r="AY48" i="11" s="1"/>
  <c r="BB387" i="11"/>
  <c r="AW699" i="11" s="1"/>
  <c r="BB386" i="11"/>
  <c r="AW698" i="11" s="1"/>
  <c r="BB385" i="11"/>
  <c r="BB384" i="11"/>
  <c r="J384" i="11" s="1"/>
  <c r="BB383" i="11"/>
  <c r="AW695" i="11" s="1"/>
  <c r="BB382" i="11"/>
  <c r="AY42" i="11" s="1"/>
  <c r="BB381" i="11"/>
  <c r="AY41" i="11" s="1"/>
  <c r="BB380" i="11"/>
  <c r="AY40" i="11" s="1"/>
  <c r="BB379" i="11"/>
  <c r="AW691" i="11" s="1"/>
  <c r="BB378" i="11"/>
  <c r="AW690" i="11" s="1"/>
  <c r="BB377" i="11"/>
  <c r="J377" i="11" s="1"/>
  <c r="BB376" i="11"/>
  <c r="J376" i="11" s="1"/>
  <c r="J688" i="11" s="1"/>
  <c r="J36" i="11" s="1"/>
  <c r="BB375" i="11"/>
  <c r="J375" i="11" s="1"/>
  <c r="J687" i="11" s="1"/>
  <c r="J35" i="11" s="1"/>
  <c r="BB374" i="11"/>
  <c r="AW686" i="11" s="1"/>
  <c r="BB373" i="11"/>
  <c r="BB372" i="11"/>
  <c r="AY32" i="11" s="1"/>
  <c r="BB371" i="11"/>
  <c r="AW683" i="11" s="1"/>
  <c r="BB370" i="11"/>
  <c r="AY30" i="11" s="1"/>
  <c r="BB369" i="11"/>
  <c r="AY29" i="11" s="1"/>
  <c r="BB368" i="11"/>
  <c r="AY28" i="11" s="1"/>
  <c r="BB367" i="11"/>
  <c r="AY27" i="11" s="1"/>
  <c r="BB366" i="11"/>
  <c r="AW678" i="11" s="1"/>
  <c r="BB365" i="11"/>
  <c r="J365" i="11" s="1"/>
  <c r="BB364" i="11"/>
  <c r="AW676" i="11" s="1"/>
  <c r="BB363" i="11"/>
  <c r="AW675" i="11" s="1"/>
  <c r="BB362" i="11"/>
  <c r="AW674" i="11" s="1"/>
  <c r="BB361" i="11"/>
  <c r="BB360" i="11"/>
  <c r="AY20" i="11" s="1"/>
  <c r="BB359" i="11"/>
  <c r="AW671" i="11" s="1"/>
  <c r="BB358" i="11"/>
  <c r="AY18" i="11" s="1"/>
  <c r="BB357" i="11"/>
  <c r="AW669" i="11" s="1"/>
  <c r="BB356" i="11"/>
  <c r="AY16" i="11" s="1"/>
  <c r="BB355" i="11"/>
  <c r="AY15" i="11" s="1"/>
  <c r="BB354" i="11"/>
  <c r="AW666" i="11" s="1"/>
  <c r="BB353" i="11"/>
  <c r="AW665" i="11" s="1"/>
  <c r="BB352" i="11"/>
  <c r="AW664" i="11" s="1"/>
  <c r="BB351" i="11"/>
  <c r="AW663" i="11" s="1"/>
  <c r="BB350" i="11"/>
  <c r="AY10" i="11" s="1"/>
  <c r="BB349" i="11"/>
  <c r="BB348" i="11"/>
  <c r="AY8" i="11" s="1"/>
  <c r="BB347" i="11"/>
  <c r="AW659" i="11" s="1"/>
  <c r="BB346" i="11"/>
  <c r="AY6" i="11" s="1"/>
  <c r="BB345" i="11"/>
  <c r="AW657" i="11" s="1"/>
  <c r="BB344" i="11"/>
  <c r="AY4" i="11" s="1"/>
  <c r="BB343" i="11"/>
  <c r="AY3" i="11" s="1"/>
  <c r="BB398" i="16"/>
  <c r="AW710" i="16" s="1"/>
  <c r="BB397" i="16"/>
  <c r="AY57" i="16" s="1"/>
  <c r="BB396" i="16"/>
  <c r="AW708" i="16" s="1"/>
  <c r="BB395" i="16"/>
  <c r="AY55" i="16" s="1"/>
  <c r="BB394" i="16"/>
  <c r="AY54" i="16" s="1"/>
  <c r="BB393" i="16"/>
  <c r="AY53" i="16" s="1"/>
  <c r="BB392" i="16"/>
  <c r="AW704" i="16" s="1"/>
  <c r="BB391" i="16"/>
  <c r="AY51" i="16" s="1"/>
  <c r="BB390" i="16"/>
  <c r="BB389" i="16"/>
  <c r="AW701" i="16" s="1"/>
  <c r="BB388" i="16"/>
  <c r="BB387" i="16"/>
  <c r="AY47" i="16" s="1"/>
  <c r="BB386" i="16"/>
  <c r="AW698" i="16" s="1"/>
  <c r="BB385" i="16"/>
  <c r="AW697" i="16" s="1"/>
  <c r="BB384" i="16"/>
  <c r="AW696" i="16" s="1"/>
  <c r="BB383" i="16"/>
  <c r="AW695" i="16" s="1"/>
  <c r="BB382" i="16"/>
  <c r="AY42" i="16" s="1"/>
  <c r="BB381" i="16"/>
  <c r="AY41" i="16" s="1"/>
  <c r="BB380" i="16"/>
  <c r="AY40" i="16" s="1"/>
  <c r="BB379" i="16"/>
  <c r="AY39" i="16" s="1"/>
  <c r="BB378" i="16"/>
  <c r="BB377" i="16"/>
  <c r="AY37" i="16" s="1"/>
  <c r="BB376" i="16"/>
  <c r="BB375" i="16"/>
  <c r="AY35" i="16" s="1"/>
  <c r="BB374" i="16"/>
  <c r="AY34" i="16" s="1"/>
  <c r="BB373" i="16"/>
  <c r="AY33" i="16" s="1"/>
  <c r="BB372" i="16"/>
  <c r="AY32" i="16" s="1"/>
  <c r="BB371" i="16"/>
  <c r="AW683" i="16" s="1"/>
  <c r="BB370" i="16"/>
  <c r="AY30" i="16" s="1"/>
  <c r="BB369" i="16"/>
  <c r="AY29" i="16" s="1"/>
  <c r="BB368" i="16"/>
  <c r="AY28" i="16" s="1"/>
  <c r="BB367" i="16"/>
  <c r="AY27" i="16" s="1"/>
  <c r="BB366" i="16"/>
  <c r="BB365" i="16"/>
  <c r="BB364" i="16"/>
  <c r="BB363" i="16"/>
  <c r="AY23" i="16" s="1"/>
  <c r="BB362" i="16"/>
  <c r="AW674" i="16" s="1"/>
  <c r="BB361" i="16"/>
  <c r="AW673" i="16" s="1"/>
  <c r="BB360" i="16"/>
  <c r="AY20" i="16" s="1"/>
  <c r="BB359" i="16"/>
  <c r="AY19" i="16" s="1"/>
  <c r="BB358" i="16"/>
  <c r="AY18" i="16" s="1"/>
  <c r="BB357" i="16"/>
  <c r="AY17" i="16" s="1"/>
  <c r="BB356" i="16"/>
  <c r="AW668" i="16" s="1"/>
  <c r="BB355" i="16"/>
  <c r="AW667" i="16" s="1"/>
  <c r="BB354" i="16"/>
  <c r="BB353" i="16"/>
  <c r="AW665" i="16" s="1"/>
  <c r="BB352" i="16"/>
  <c r="BB351" i="16"/>
  <c r="AY11" i="16" s="1"/>
  <c r="BB350" i="16"/>
  <c r="AW662" i="16" s="1"/>
  <c r="BB349" i="16"/>
  <c r="AW661" i="16" s="1"/>
  <c r="BB348" i="16"/>
  <c r="AW660" i="16" s="1"/>
  <c r="BB347" i="16"/>
  <c r="AW659" i="16" s="1"/>
  <c r="BB346" i="16"/>
  <c r="AY6" i="16" s="1"/>
  <c r="BB345" i="16"/>
  <c r="AY5" i="16" s="1"/>
  <c r="BB344" i="16"/>
  <c r="AW656" i="16" s="1"/>
  <c r="BB343" i="16"/>
  <c r="AY3" i="16" s="1"/>
  <c r="BB344" i="1"/>
  <c r="BB345" i="1"/>
  <c r="J345" i="1" s="1"/>
  <c r="I345" i="1" s="1"/>
  <c r="BB346" i="1"/>
  <c r="BB347" i="1"/>
  <c r="BB348" i="1"/>
  <c r="J348" i="1" s="1"/>
  <c r="I348" i="1" s="1"/>
  <c r="BB349" i="1"/>
  <c r="J349" i="1" s="1"/>
  <c r="I349" i="1" s="1"/>
  <c r="BB350" i="1"/>
  <c r="J350" i="1" s="1"/>
  <c r="I350" i="1" s="1"/>
  <c r="BB351" i="1"/>
  <c r="BB352" i="1"/>
  <c r="J352" i="1" s="1"/>
  <c r="I352" i="1" s="1"/>
  <c r="BB353" i="1"/>
  <c r="J353" i="1" s="1"/>
  <c r="I353" i="1" s="1"/>
  <c r="BB354" i="1"/>
  <c r="J354" i="1" s="1"/>
  <c r="I354" i="1" s="1"/>
  <c r="BB355" i="1"/>
  <c r="J355" i="1" s="1"/>
  <c r="I355" i="1" s="1"/>
  <c r="BB356" i="1"/>
  <c r="J356" i="1" s="1"/>
  <c r="I356" i="1" s="1"/>
  <c r="BB357" i="1"/>
  <c r="J357" i="1" s="1"/>
  <c r="I357" i="1" s="1"/>
  <c r="BB358" i="1"/>
  <c r="BB359" i="1"/>
  <c r="BB360" i="1"/>
  <c r="J360" i="1" s="1"/>
  <c r="I360" i="1" s="1"/>
  <c r="BB361" i="1"/>
  <c r="BB362" i="1"/>
  <c r="BB363" i="1"/>
  <c r="BB364" i="1"/>
  <c r="BB365" i="1"/>
  <c r="BB366" i="1"/>
  <c r="BB367" i="1"/>
  <c r="BB368" i="1"/>
  <c r="BB369" i="1"/>
  <c r="BB370" i="1"/>
  <c r="BB371" i="1"/>
  <c r="BB372" i="1"/>
  <c r="BB373" i="1"/>
  <c r="BB374" i="1"/>
  <c r="BB375" i="1"/>
  <c r="BB376" i="1"/>
  <c r="BB377" i="1"/>
  <c r="BB378" i="1"/>
  <c r="BB379" i="1"/>
  <c r="BB380" i="1"/>
  <c r="BB381" i="1"/>
  <c r="BB382" i="1"/>
  <c r="BB383" i="1"/>
  <c r="BB384" i="1"/>
  <c r="BB385" i="1"/>
  <c r="BB386" i="1"/>
  <c r="BB387" i="1"/>
  <c r="BB388" i="1"/>
  <c r="BB389" i="1"/>
  <c r="BB390" i="1"/>
  <c r="BB391" i="1"/>
  <c r="BB392" i="1"/>
  <c r="BB393" i="1"/>
  <c r="BB394" i="1"/>
  <c r="BB395" i="1"/>
  <c r="BB396" i="1"/>
  <c r="BB397" i="1"/>
  <c r="BB398" i="1"/>
  <c r="BB343" i="1"/>
  <c r="J343" i="1" s="1"/>
  <c r="I343" i="1" s="1"/>
  <c r="U991" i="16"/>
  <c r="U987" i="16"/>
  <c r="U986" i="16"/>
  <c r="U985" i="16"/>
  <c r="M985" i="16"/>
  <c r="U982" i="16"/>
  <c r="M982" i="16"/>
  <c r="AI981" i="16"/>
  <c r="AH981" i="16"/>
  <c r="AG981" i="16"/>
  <c r="AF981" i="16"/>
  <c r="AE981" i="16"/>
  <c r="AD981" i="16"/>
  <c r="AA981" i="16"/>
  <c r="Z981" i="16"/>
  <c r="Y981" i="16"/>
  <c r="X981" i="16"/>
  <c r="W981" i="16"/>
  <c r="V981" i="16"/>
  <c r="S981" i="16"/>
  <c r="R981" i="16"/>
  <c r="Q981" i="16"/>
  <c r="P981" i="16"/>
  <c r="O981" i="16"/>
  <c r="N981" i="16"/>
  <c r="AK979" i="16"/>
  <c r="AC991" i="16" s="1"/>
  <c r="M979" i="16"/>
  <c r="M991" i="16" s="1"/>
  <c r="AK975" i="16"/>
  <c r="AC987" i="16" s="1"/>
  <c r="M975" i="16"/>
  <c r="M987" i="16" s="1"/>
  <c r="AK974" i="16"/>
  <c r="AC986" i="16" s="1"/>
  <c r="M974" i="16"/>
  <c r="M986" i="16" s="1"/>
  <c r="AK973" i="16"/>
  <c r="AC985" i="16" s="1"/>
  <c r="AK970" i="16"/>
  <c r="AC982" i="16" s="1"/>
  <c r="Y969" i="16"/>
  <c r="AK969" i="16" s="1"/>
  <c r="AC981" i="16" s="1"/>
  <c r="U966" i="16"/>
  <c r="U962" i="16"/>
  <c r="U961" i="16"/>
  <c r="U960" i="16"/>
  <c r="M960" i="16"/>
  <c r="U957" i="16"/>
  <c r="M957" i="16"/>
  <c r="AI956" i="16"/>
  <c r="AH956" i="16"/>
  <c r="AG956" i="16"/>
  <c r="AF956" i="16"/>
  <c r="AE956" i="16"/>
  <c r="AD956" i="16"/>
  <c r="AA956" i="16"/>
  <c r="Z956" i="16"/>
  <c r="Y956" i="16"/>
  <c r="X956" i="16"/>
  <c r="W956" i="16"/>
  <c r="V956" i="16"/>
  <c r="S956" i="16"/>
  <c r="R956" i="16"/>
  <c r="Q956" i="16"/>
  <c r="P956" i="16"/>
  <c r="O956" i="16"/>
  <c r="N956" i="16"/>
  <c r="AK954" i="16"/>
  <c r="AC966" i="16" s="1"/>
  <c r="M954" i="16"/>
  <c r="M966" i="16" s="1"/>
  <c r="AK950" i="16"/>
  <c r="AC962" i="16" s="1"/>
  <c r="M950" i="16"/>
  <c r="M962" i="16" s="1"/>
  <c r="AK949" i="16"/>
  <c r="AC961" i="16" s="1"/>
  <c r="M949" i="16"/>
  <c r="M961" i="16" s="1"/>
  <c r="AK948" i="16"/>
  <c r="AC960" i="16" s="1"/>
  <c r="AK945" i="16"/>
  <c r="AC957" i="16" s="1"/>
  <c r="Y944" i="16"/>
  <c r="U956" i="16" s="1"/>
  <c r="AU710" i="16"/>
  <c r="AT710" i="16"/>
  <c r="AS710" i="16"/>
  <c r="AR710" i="16"/>
  <c r="AQ710" i="16"/>
  <c r="AP710" i="16"/>
  <c r="AO710" i="16"/>
  <c r="AN710" i="16"/>
  <c r="AM710" i="16"/>
  <c r="AL710" i="16"/>
  <c r="AK710" i="16"/>
  <c r="AI710" i="16"/>
  <c r="AH710" i="16"/>
  <c r="AG710" i="16"/>
  <c r="AF710" i="16"/>
  <c r="AE710" i="16"/>
  <c r="AD710" i="16"/>
  <c r="AC710" i="16"/>
  <c r="AB710" i="16"/>
  <c r="AA710" i="16"/>
  <c r="Z710" i="16"/>
  <c r="Y710" i="16"/>
  <c r="W710" i="16"/>
  <c r="V710" i="16"/>
  <c r="U710" i="16"/>
  <c r="T710" i="16"/>
  <c r="S710" i="16"/>
  <c r="R710" i="16"/>
  <c r="Q710" i="16"/>
  <c r="P710" i="16"/>
  <c r="O710" i="16"/>
  <c r="N710" i="16"/>
  <c r="M710" i="16"/>
  <c r="K710" i="16"/>
  <c r="K58" i="16" s="1"/>
  <c r="H710" i="16"/>
  <c r="H58" i="16" s="1"/>
  <c r="G710" i="16"/>
  <c r="G58" i="16" s="1"/>
  <c r="AU709" i="16"/>
  <c r="AT709" i="16"/>
  <c r="AS709" i="16"/>
  <c r="AR709" i="16"/>
  <c r="AQ709" i="16"/>
  <c r="AP709" i="16"/>
  <c r="AO709" i="16"/>
  <c r="AN709" i="16"/>
  <c r="AM709" i="16"/>
  <c r="AL709" i="16"/>
  <c r="AK709" i="16"/>
  <c r="AI709" i="16"/>
  <c r="AH709" i="16"/>
  <c r="AG709" i="16"/>
  <c r="AF709" i="16"/>
  <c r="AE709" i="16"/>
  <c r="AD709" i="16"/>
  <c r="AC709" i="16"/>
  <c r="AB709" i="16"/>
  <c r="AA709" i="16"/>
  <c r="Z709" i="16"/>
  <c r="Y709" i="16"/>
  <c r="W709" i="16"/>
  <c r="V709" i="16"/>
  <c r="U709" i="16"/>
  <c r="T709" i="16"/>
  <c r="S709" i="16"/>
  <c r="R709" i="16"/>
  <c r="Q709" i="16"/>
  <c r="P709" i="16"/>
  <c r="O709" i="16"/>
  <c r="N709" i="16"/>
  <c r="M709" i="16"/>
  <c r="K709" i="16"/>
  <c r="K57" i="16" s="1"/>
  <c r="H709" i="16"/>
  <c r="AX709" i="16" s="1"/>
  <c r="AZ57" i="16" s="1"/>
  <c r="G709" i="16"/>
  <c r="G57" i="16" s="1"/>
  <c r="AU708" i="16"/>
  <c r="AT708" i="16"/>
  <c r="AS708" i="16"/>
  <c r="AR708" i="16"/>
  <c r="AQ708" i="16"/>
  <c r="AP708" i="16"/>
  <c r="AO708" i="16"/>
  <c r="AN708" i="16"/>
  <c r="AM708" i="16"/>
  <c r="AL708" i="16"/>
  <c r="AK708" i="16"/>
  <c r="AI708" i="16"/>
  <c r="AH708" i="16"/>
  <c r="AG708" i="16"/>
  <c r="AF708" i="16"/>
  <c r="AE708" i="16"/>
  <c r="AD708" i="16"/>
  <c r="AC708" i="16"/>
  <c r="AB708" i="16"/>
  <c r="AA708" i="16"/>
  <c r="Z708" i="16"/>
  <c r="Y708" i="16"/>
  <c r="W708" i="16"/>
  <c r="V708" i="16"/>
  <c r="U708" i="16"/>
  <c r="T708" i="16"/>
  <c r="S708" i="16"/>
  <c r="R708" i="16"/>
  <c r="Q708" i="16"/>
  <c r="P708" i="16"/>
  <c r="O708" i="16"/>
  <c r="N708" i="16"/>
  <c r="M708" i="16"/>
  <c r="K708" i="16"/>
  <c r="K56" i="16" s="1"/>
  <c r="H708" i="16"/>
  <c r="H396" i="16" s="1"/>
  <c r="G708" i="16"/>
  <c r="G56" i="16" s="1"/>
  <c r="AU707" i="16"/>
  <c r="AT707" i="16"/>
  <c r="AS707" i="16"/>
  <c r="AR707" i="16"/>
  <c r="AQ707" i="16"/>
  <c r="AP707" i="16"/>
  <c r="AO707" i="16"/>
  <c r="AN707" i="16"/>
  <c r="AM707" i="16"/>
  <c r="AL707" i="16"/>
  <c r="AK707" i="16"/>
  <c r="AI707" i="16"/>
  <c r="AH707" i="16"/>
  <c r="AG707" i="16"/>
  <c r="AF707" i="16"/>
  <c r="AE707" i="16"/>
  <c r="AD707" i="16"/>
  <c r="AC707" i="16"/>
  <c r="AB707" i="16"/>
  <c r="AA707" i="16"/>
  <c r="Z707" i="16"/>
  <c r="Y707" i="16"/>
  <c r="W707" i="16"/>
  <c r="V707" i="16"/>
  <c r="U707" i="16"/>
  <c r="T707" i="16"/>
  <c r="S707" i="16"/>
  <c r="R707" i="16"/>
  <c r="Q707" i="16"/>
  <c r="P707" i="16"/>
  <c r="O707" i="16"/>
  <c r="N707" i="16"/>
  <c r="M707" i="16"/>
  <c r="K707" i="16"/>
  <c r="K55" i="16" s="1"/>
  <c r="H707" i="16"/>
  <c r="AX707" i="16" s="1"/>
  <c r="AZ55" i="16" s="1"/>
  <c r="G707" i="16"/>
  <c r="G55" i="16" s="1"/>
  <c r="AU706" i="16"/>
  <c r="AT706" i="16"/>
  <c r="AS706" i="16"/>
  <c r="AR706" i="16"/>
  <c r="AQ706" i="16"/>
  <c r="AP706" i="16"/>
  <c r="AO706" i="16"/>
  <c r="AN706" i="16"/>
  <c r="AM706" i="16"/>
  <c r="AL706" i="16"/>
  <c r="AK706" i="16"/>
  <c r="AI706" i="16"/>
  <c r="AH706" i="16"/>
  <c r="AG706" i="16"/>
  <c r="AF706" i="16"/>
  <c r="AE706" i="16"/>
  <c r="AD706" i="16"/>
  <c r="AC706" i="16"/>
  <c r="AB706" i="16"/>
  <c r="AA706" i="16"/>
  <c r="Z706" i="16"/>
  <c r="Y706" i="16"/>
  <c r="W706" i="16"/>
  <c r="V706" i="16"/>
  <c r="U706" i="16"/>
  <c r="T706" i="16"/>
  <c r="S706" i="16"/>
  <c r="R706" i="16"/>
  <c r="Q706" i="16"/>
  <c r="P706" i="16"/>
  <c r="O706" i="16"/>
  <c r="N706" i="16"/>
  <c r="M706" i="16"/>
  <c r="K706" i="16"/>
  <c r="K54" i="16" s="1"/>
  <c r="H706" i="16"/>
  <c r="AX706" i="16" s="1"/>
  <c r="AZ54" i="16" s="1"/>
  <c r="G706" i="16"/>
  <c r="G54" i="16" s="1"/>
  <c r="AU705" i="16"/>
  <c r="AT705" i="16"/>
  <c r="AS705" i="16"/>
  <c r="AR705" i="16"/>
  <c r="AQ705" i="16"/>
  <c r="AP705" i="16"/>
  <c r="AO705" i="16"/>
  <c r="AN705" i="16"/>
  <c r="AM705" i="16"/>
  <c r="AL705" i="16"/>
  <c r="AK705" i="16"/>
  <c r="AI705" i="16"/>
  <c r="AH705" i="16"/>
  <c r="AG705" i="16"/>
  <c r="AF705" i="16"/>
  <c r="AE705" i="16"/>
  <c r="AD705" i="16"/>
  <c r="AC705" i="16"/>
  <c r="AB705" i="16"/>
  <c r="AA705" i="16"/>
  <c r="Z705" i="16"/>
  <c r="Y705" i="16"/>
  <c r="W705" i="16"/>
  <c r="V705" i="16"/>
  <c r="U705" i="16"/>
  <c r="T705" i="16"/>
  <c r="S705" i="16"/>
  <c r="R705" i="16"/>
  <c r="Q705" i="16"/>
  <c r="P705" i="16"/>
  <c r="O705" i="16"/>
  <c r="N705" i="16"/>
  <c r="M705" i="16"/>
  <c r="K705" i="16"/>
  <c r="K53" i="16" s="1"/>
  <c r="H705" i="16"/>
  <c r="H393" i="16" s="1"/>
  <c r="G705" i="16"/>
  <c r="G53" i="16" s="1"/>
  <c r="AU704" i="16"/>
  <c r="AT704" i="16"/>
  <c r="AS704" i="16"/>
  <c r="AR704" i="16"/>
  <c r="AQ704" i="16"/>
  <c r="AP704" i="16"/>
  <c r="AO704" i="16"/>
  <c r="AN704" i="16"/>
  <c r="AM704" i="16"/>
  <c r="AL704" i="16"/>
  <c r="AK704" i="16"/>
  <c r="AI704" i="16"/>
  <c r="AH704" i="16"/>
  <c r="AG704" i="16"/>
  <c r="AF704" i="16"/>
  <c r="AE704" i="16"/>
  <c r="AD704" i="16"/>
  <c r="AC704" i="16"/>
  <c r="AB704" i="16"/>
  <c r="AA704" i="16"/>
  <c r="Z704" i="16"/>
  <c r="Y704" i="16"/>
  <c r="W704" i="16"/>
  <c r="V704" i="16"/>
  <c r="U704" i="16"/>
  <c r="T704" i="16"/>
  <c r="S704" i="16"/>
  <c r="R704" i="16"/>
  <c r="Q704" i="16"/>
  <c r="P704" i="16"/>
  <c r="O704" i="16"/>
  <c r="N704" i="16"/>
  <c r="M704" i="16"/>
  <c r="K704" i="16"/>
  <c r="K52" i="16" s="1"/>
  <c r="H704" i="16"/>
  <c r="AX704" i="16" s="1"/>
  <c r="AZ52" i="16" s="1"/>
  <c r="G704" i="16"/>
  <c r="G52" i="16" s="1"/>
  <c r="AU703" i="16"/>
  <c r="AT703" i="16"/>
  <c r="AS703" i="16"/>
  <c r="AR703" i="16"/>
  <c r="AQ703" i="16"/>
  <c r="AP703" i="16"/>
  <c r="AO703" i="16"/>
  <c r="AN703" i="16"/>
  <c r="AM703" i="16"/>
  <c r="AL703" i="16"/>
  <c r="AK703" i="16"/>
  <c r="AI703" i="16"/>
  <c r="AH703" i="16"/>
  <c r="AG703" i="16"/>
  <c r="AF703" i="16"/>
  <c r="AE703" i="16"/>
  <c r="AD703" i="16"/>
  <c r="AC703" i="16"/>
  <c r="AB703" i="16"/>
  <c r="AA703" i="16"/>
  <c r="Z703" i="16"/>
  <c r="Y703" i="16"/>
  <c r="W703" i="16"/>
  <c r="V703" i="16"/>
  <c r="U703" i="16"/>
  <c r="T703" i="16"/>
  <c r="S703" i="16"/>
  <c r="R703" i="16"/>
  <c r="Q703" i="16"/>
  <c r="P703" i="16"/>
  <c r="O703" i="16"/>
  <c r="N703" i="16"/>
  <c r="M703" i="16"/>
  <c r="K703" i="16"/>
  <c r="K51" i="16" s="1"/>
  <c r="H703" i="16"/>
  <c r="H51" i="16" s="1"/>
  <c r="G703" i="16"/>
  <c r="G51" i="16" s="1"/>
  <c r="AU702" i="16"/>
  <c r="AT702" i="16"/>
  <c r="AS702" i="16"/>
  <c r="AR702" i="16"/>
  <c r="AQ702" i="16"/>
  <c r="AP702" i="16"/>
  <c r="AO702" i="16"/>
  <c r="AN702" i="16"/>
  <c r="AM702" i="16"/>
  <c r="AL702" i="16"/>
  <c r="AK702" i="16"/>
  <c r="AI702" i="16"/>
  <c r="AH702" i="16"/>
  <c r="AG702" i="16"/>
  <c r="AF702" i="16"/>
  <c r="AE702" i="16"/>
  <c r="AD702" i="16"/>
  <c r="AC702" i="16"/>
  <c r="AB702" i="16"/>
  <c r="AA702" i="16"/>
  <c r="Z702" i="16"/>
  <c r="Y702" i="16"/>
  <c r="W702" i="16"/>
  <c r="V702" i="16"/>
  <c r="U702" i="16"/>
  <c r="T702" i="16"/>
  <c r="S702" i="16"/>
  <c r="R702" i="16"/>
  <c r="Q702" i="16"/>
  <c r="P702" i="16"/>
  <c r="O702" i="16"/>
  <c r="N702" i="16"/>
  <c r="M702" i="16"/>
  <c r="K702" i="16"/>
  <c r="K50" i="16" s="1"/>
  <c r="H702" i="16"/>
  <c r="H50" i="16" s="1"/>
  <c r="G702" i="16"/>
  <c r="G50" i="16" s="1"/>
  <c r="AU701" i="16"/>
  <c r="AT701" i="16"/>
  <c r="AS701" i="16"/>
  <c r="AR701" i="16"/>
  <c r="AQ701" i="16"/>
  <c r="AP701" i="16"/>
  <c r="AO701" i="16"/>
  <c r="AN701" i="16"/>
  <c r="AM701" i="16"/>
  <c r="AL701" i="16"/>
  <c r="AK701" i="16"/>
  <c r="AI701" i="16"/>
  <c r="AH701" i="16"/>
  <c r="AG701" i="16"/>
  <c r="AF701" i="16"/>
  <c r="AE701" i="16"/>
  <c r="AD701" i="16"/>
  <c r="AC701" i="16"/>
  <c r="AB701" i="16"/>
  <c r="AA701" i="16"/>
  <c r="Z701" i="16"/>
  <c r="Y701" i="16"/>
  <c r="W701" i="16"/>
  <c r="V701" i="16"/>
  <c r="U701" i="16"/>
  <c r="T701" i="16"/>
  <c r="S701" i="16"/>
  <c r="R701" i="16"/>
  <c r="Q701" i="16"/>
  <c r="P701" i="16"/>
  <c r="O701" i="16"/>
  <c r="N701" i="16"/>
  <c r="M701" i="16"/>
  <c r="K701" i="16"/>
  <c r="K49" i="16" s="1"/>
  <c r="H701" i="16"/>
  <c r="H49" i="16" s="1"/>
  <c r="G701" i="16"/>
  <c r="G49" i="16" s="1"/>
  <c r="AU700" i="16"/>
  <c r="AT700" i="16"/>
  <c r="AS700" i="16"/>
  <c r="AR700" i="16"/>
  <c r="AQ700" i="16"/>
  <c r="AP700" i="16"/>
  <c r="AO700" i="16"/>
  <c r="AN700" i="16"/>
  <c r="AM700" i="16"/>
  <c r="AL700" i="16"/>
  <c r="AK700" i="16"/>
  <c r="AI700" i="16"/>
  <c r="AH700" i="16"/>
  <c r="AG700" i="16"/>
  <c r="AF700" i="16"/>
  <c r="AE700" i="16"/>
  <c r="AD700" i="16"/>
  <c r="AC700" i="16"/>
  <c r="AB700" i="16"/>
  <c r="AA700" i="16"/>
  <c r="Z700" i="16"/>
  <c r="Y700" i="16"/>
  <c r="W700" i="16"/>
  <c r="V700" i="16"/>
  <c r="U700" i="16"/>
  <c r="T700" i="16"/>
  <c r="S700" i="16"/>
  <c r="R700" i="16"/>
  <c r="Q700" i="16"/>
  <c r="P700" i="16"/>
  <c r="O700" i="16"/>
  <c r="N700" i="16"/>
  <c r="M700" i="16"/>
  <c r="K700" i="16"/>
  <c r="K48" i="16" s="1"/>
  <c r="H700" i="16"/>
  <c r="H48" i="16" s="1"/>
  <c r="G700" i="16"/>
  <c r="G48" i="16" s="1"/>
  <c r="AU699" i="16"/>
  <c r="AT699" i="16"/>
  <c r="AS699" i="16"/>
  <c r="AR699" i="16"/>
  <c r="AQ699" i="16"/>
  <c r="AP699" i="16"/>
  <c r="AO699" i="16"/>
  <c r="AN699" i="16"/>
  <c r="AM699" i="16"/>
  <c r="AL699" i="16"/>
  <c r="AK699" i="16"/>
  <c r="AI699" i="16"/>
  <c r="AH699" i="16"/>
  <c r="AG699" i="16"/>
  <c r="AF699" i="16"/>
  <c r="AE699" i="16"/>
  <c r="AD699" i="16"/>
  <c r="AC699" i="16"/>
  <c r="AB699" i="16"/>
  <c r="AA699" i="16"/>
  <c r="Z699" i="16"/>
  <c r="Y699" i="16"/>
  <c r="W699" i="16"/>
  <c r="V699" i="16"/>
  <c r="U699" i="16"/>
  <c r="T699" i="16"/>
  <c r="S699" i="16"/>
  <c r="R699" i="16"/>
  <c r="Q699" i="16"/>
  <c r="P699" i="16"/>
  <c r="O699" i="16"/>
  <c r="N699" i="16"/>
  <c r="M699" i="16"/>
  <c r="K699" i="16"/>
  <c r="K47" i="16" s="1"/>
  <c r="H699" i="16"/>
  <c r="AX699" i="16" s="1"/>
  <c r="AZ47" i="16" s="1"/>
  <c r="G699" i="16"/>
  <c r="G47" i="16" s="1"/>
  <c r="AU698" i="16"/>
  <c r="AT698" i="16"/>
  <c r="AS698" i="16"/>
  <c r="AR698" i="16"/>
  <c r="AQ698" i="16"/>
  <c r="AP698" i="16"/>
  <c r="AO698" i="16"/>
  <c r="AN698" i="16"/>
  <c r="AM698" i="16"/>
  <c r="AL698" i="16"/>
  <c r="AK698" i="16"/>
  <c r="AI698" i="16"/>
  <c r="AH698" i="16"/>
  <c r="AG698" i="16"/>
  <c r="AF698" i="16"/>
  <c r="AE698" i="16"/>
  <c r="AD698" i="16"/>
  <c r="AC698" i="16"/>
  <c r="AB698" i="16"/>
  <c r="AA698" i="16"/>
  <c r="Z698" i="16"/>
  <c r="Y698" i="16"/>
  <c r="W698" i="16"/>
  <c r="V698" i="16"/>
  <c r="U698" i="16"/>
  <c r="T698" i="16"/>
  <c r="S698" i="16"/>
  <c r="R698" i="16"/>
  <c r="Q698" i="16"/>
  <c r="P698" i="16"/>
  <c r="O698" i="16"/>
  <c r="N698" i="16"/>
  <c r="M698" i="16"/>
  <c r="K698" i="16"/>
  <c r="K46" i="16" s="1"/>
  <c r="H698" i="16"/>
  <c r="H386" i="16" s="1"/>
  <c r="G698" i="16"/>
  <c r="G46" i="16" s="1"/>
  <c r="AU697" i="16"/>
  <c r="AT697" i="16"/>
  <c r="AS697" i="16"/>
  <c r="AR697" i="16"/>
  <c r="AQ697" i="16"/>
  <c r="AP697" i="16"/>
  <c r="AO697" i="16"/>
  <c r="AN697" i="16"/>
  <c r="AM697" i="16"/>
  <c r="AL697" i="16"/>
  <c r="AK697" i="16"/>
  <c r="AI697" i="16"/>
  <c r="AH697" i="16"/>
  <c r="AG697" i="16"/>
  <c r="AF697" i="16"/>
  <c r="AE697" i="16"/>
  <c r="AD697" i="16"/>
  <c r="AC697" i="16"/>
  <c r="AB697" i="16"/>
  <c r="AA697" i="16"/>
  <c r="Z697" i="16"/>
  <c r="Y697" i="16"/>
  <c r="W697" i="16"/>
  <c r="V697" i="16"/>
  <c r="U697" i="16"/>
  <c r="T697" i="16"/>
  <c r="S697" i="16"/>
  <c r="R697" i="16"/>
  <c r="Q697" i="16"/>
  <c r="P697" i="16"/>
  <c r="O697" i="16"/>
  <c r="N697" i="16"/>
  <c r="M697" i="16"/>
  <c r="K697" i="16"/>
  <c r="K45" i="16" s="1"/>
  <c r="H697" i="16"/>
  <c r="AX697" i="16" s="1"/>
  <c r="AZ45" i="16" s="1"/>
  <c r="G697" i="16"/>
  <c r="G45" i="16" s="1"/>
  <c r="AU696" i="16"/>
  <c r="AT696" i="16"/>
  <c r="AS696" i="16"/>
  <c r="AR696" i="16"/>
  <c r="AQ696" i="16"/>
  <c r="AP696" i="16"/>
  <c r="AO696" i="16"/>
  <c r="AN696" i="16"/>
  <c r="AM696" i="16"/>
  <c r="AL696" i="16"/>
  <c r="AK696" i="16"/>
  <c r="AI696" i="16"/>
  <c r="AH696" i="16"/>
  <c r="AG696" i="16"/>
  <c r="AF696" i="16"/>
  <c r="AE696" i="16"/>
  <c r="AD696" i="16"/>
  <c r="AC696" i="16"/>
  <c r="AB696" i="16"/>
  <c r="AA696" i="16"/>
  <c r="Z696" i="16"/>
  <c r="Y696" i="16"/>
  <c r="W696" i="16"/>
  <c r="V696" i="16"/>
  <c r="U696" i="16"/>
  <c r="T696" i="16"/>
  <c r="S696" i="16"/>
  <c r="R696" i="16"/>
  <c r="Q696" i="16"/>
  <c r="P696" i="16"/>
  <c r="O696" i="16"/>
  <c r="N696" i="16"/>
  <c r="M696" i="16"/>
  <c r="K696" i="16"/>
  <c r="K44" i="16" s="1"/>
  <c r="H696" i="16"/>
  <c r="H44" i="16" s="1"/>
  <c r="G696" i="16"/>
  <c r="G44" i="16" s="1"/>
  <c r="AU695" i="16"/>
  <c r="AT695" i="16"/>
  <c r="AS695" i="16"/>
  <c r="AR695" i="16"/>
  <c r="AQ695" i="16"/>
  <c r="AP695" i="16"/>
  <c r="AO695" i="16"/>
  <c r="AN695" i="16"/>
  <c r="AM695" i="16"/>
  <c r="AL695" i="16"/>
  <c r="AK695" i="16"/>
  <c r="AI695" i="16"/>
  <c r="AH695" i="16"/>
  <c r="AG695" i="16"/>
  <c r="AF695" i="16"/>
  <c r="AE695" i="16"/>
  <c r="AD695" i="16"/>
  <c r="AC695" i="16"/>
  <c r="AB695" i="16"/>
  <c r="AA695" i="16"/>
  <c r="Z695" i="16"/>
  <c r="Y695" i="16"/>
  <c r="W695" i="16"/>
  <c r="V695" i="16"/>
  <c r="U695" i="16"/>
  <c r="T695" i="16"/>
  <c r="S695" i="16"/>
  <c r="R695" i="16"/>
  <c r="Q695" i="16"/>
  <c r="P695" i="16"/>
  <c r="O695" i="16"/>
  <c r="N695" i="16"/>
  <c r="M695" i="16"/>
  <c r="K695" i="16"/>
  <c r="K43" i="16" s="1"/>
  <c r="H695" i="16"/>
  <c r="G695" i="16"/>
  <c r="G43" i="16" s="1"/>
  <c r="AU694" i="16"/>
  <c r="AT694" i="16"/>
  <c r="AS694" i="16"/>
  <c r="AR694" i="16"/>
  <c r="AQ694" i="16"/>
  <c r="AP694" i="16"/>
  <c r="AO694" i="16"/>
  <c r="AN694" i="16"/>
  <c r="AM694" i="16"/>
  <c r="AL694" i="16"/>
  <c r="AK694" i="16"/>
  <c r="AI694" i="16"/>
  <c r="AH694" i="16"/>
  <c r="AG694" i="16"/>
  <c r="AF694" i="16"/>
  <c r="AE694" i="16"/>
  <c r="AD694" i="16"/>
  <c r="AC694" i="16"/>
  <c r="AB694" i="16"/>
  <c r="AA694" i="16"/>
  <c r="Z694" i="16"/>
  <c r="Y694" i="16"/>
  <c r="W694" i="16"/>
  <c r="V694" i="16"/>
  <c r="U694" i="16"/>
  <c r="T694" i="16"/>
  <c r="S694" i="16"/>
  <c r="R694" i="16"/>
  <c r="Q694" i="16"/>
  <c r="P694" i="16"/>
  <c r="O694" i="16"/>
  <c r="N694" i="16"/>
  <c r="M694" i="16"/>
  <c r="K694" i="16"/>
  <c r="K42" i="16" s="1"/>
  <c r="H694" i="16"/>
  <c r="AX694" i="16" s="1"/>
  <c r="AZ42" i="16" s="1"/>
  <c r="G694" i="16"/>
  <c r="G42" i="16" s="1"/>
  <c r="AU693" i="16"/>
  <c r="AT693" i="16"/>
  <c r="AS693" i="16"/>
  <c r="AR693" i="16"/>
  <c r="AQ693" i="16"/>
  <c r="AP693" i="16"/>
  <c r="AO693" i="16"/>
  <c r="AN693" i="16"/>
  <c r="AM693" i="16"/>
  <c r="AL693" i="16"/>
  <c r="AK693" i="16"/>
  <c r="AI693" i="16"/>
  <c r="AH693" i="16"/>
  <c r="AG693" i="16"/>
  <c r="AF693" i="16"/>
  <c r="AE693" i="16"/>
  <c r="AD693" i="16"/>
  <c r="AC693" i="16"/>
  <c r="AB693" i="16"/>
  <c r="AA693" i="16"/>
  <c r="Z693" i="16"/>
  <c r="Y693" i="16"/>
  <c r="W693" i="16"/>
  <c r="V693" i="16"/>
  <c r="U693" i="16"/>
  <c r="T693" i="16"/>
  <c r="S693" i="16"/>
  <c r="R693" i="16"/>
  <c r="Q693" i="16"/>
  <c r="P693" i="16"/>
  <c r="O693" i="16"/>
  <c r="N693" i="16"/>
  <c r="M693" i="16"/>
  <c r="K693" i="16"/>
  <c r="K41" i="16" s="1"/>
  <c r="H693" i="16"/>
  <c r="AX693" i="16" s="1"/>
  <c r="AZ41" i="16" s="1"/>
  <c r="G693" i="16"/>
  <c r="G41" i="16" s="1"/>
  <c r="AU692" i="16"/>
  <c r="AT692" i="16"/>
  <c r="AS692" i="16"/>
  <c r="AR692" i="16"/>
  <c r="AQ692" i="16"/>
  <c r="AP692" i="16"/>
  <c r="AO692" i="16"/>
  <c r="AN692" i="16"/>
  <c r="AM692" i="16"/>
  <c r="AL692" i="16"/>
  <c r="AK692" i="16"/>
  <c r="AI692" i="16"/>
  <c r="AH692" i="16"/>
  <c r="AG692" i="16"/>
  <c r="AF692" i="16"/>
  <c r="AE692" i="16"/>
  <c r="AD692" i="16"/>
  <c r="AC692" i="16"/>
  <c r="AB692" i="16"/>
  <c r="AA692" i="16"/>
  <c r="Z692" i="16"/>
  <c r="Y692" i="16"/>
  <c r="W692" i="16"/>
  <c r="V692" i="16"/>
  <c r="U692" i="16"/>
  <c r="T692" i="16"/>
  <c r="S692" i="16"/>
  <c r="R692" i="16"/>
  <c r="Q692" i="16"/>
  <c r="P692" i="16"/>
  <c r="O692" i="16"/>
  <c r="N692" i="16"/>
  <c r="M692" i="16"/>
  <c r="K692" i="16"/>
  <c r="K40" i="16" s="1"/>
  <c r="H692" i="16"/>
  <c r="AX692" i="16" s="1"/>
  <c r="AZ40" i="16" s="1"/>
  <c r="G692" i="16"/>
  <c r="G40" i="16" s="1"/>
  <c r="AU691" i="16"/>
  <c r="AT691" i="16"/>
  <c r="AS691" i="16"/>
  <c r="AR691" i="16"/>
  <c r="AQ691" i="16"/>
  <c r="AP691" i="16"/>
  <c r="AO691" i="16"/>
  <c r="AN691" i="16"/>
  <c r="AM691" i="16"/>
  <c r="AL691" i="16"/>
  <c r="AK691" i="16"/>
  <c r="AI691" i="16"/>
  <c r="AH691" i="16"/>
  <c r="AG691" i="16"/>
  <c r="AF691" i="16"/>
  <c r="AE691" i="16"/>
  <c r="AD691" i="16"/>
  <c r="AC691" i="16"/>
  <c r="AB691" i="16"/>
  <c r="AA691" i="16"/>
  <c r="Z691" i="16"/>
  <c r="Y691" i="16"/>
  <c r="W691" i="16"/>
  <c r="V691" i="16"/>
  <c r="U691" i="16"/>
  <c r="T691" i="16"/>
  <c r="S691" i="16"/>
  <c r="R691" i="16"/>
  <c r="Q691" i="16"/>
  <c r="P691" i="16"/>
  <c r="O691" i="16"/>
  <c r="N691" i="16"/>
  <c r="M691" i="16"/>
  <c r="K691" i="16"/>
  <c r="K39" i="16" s="1"/>
  <c r="H691" i="16"/>
  <c r="G691" i="16"/>
  <c r="G39" i="16" s="1"/>
  <c r="AU690" i="16"/>
  <c r="AT690" i="16"/>
  <c r="AS690" i="16"/>
  <c r="AR690" i="16"/>
  <c r="AQ690" i="16"/>
  <c r="AP690" i="16"/>
  <c r="AO690" i="16"/>
  <c r="AN690" i="16"/>
  <c r="AM690" i="16"/>
  <c r="AL690" i="16"/>
  <c r="AK690" i="16"/>
  <c r="AI690" i="16"/>
  <c r="AH690" i="16"/>
  <c r="AG690" i="16"/>
  <c r="AF690" i="16"/>
  <c r="AE690" i="16"/>
  <c r="AD690" i="16"/>
  <c r="AC690" i="16"/>
  <c r="AB690" i="16"/>
  <c r="AA690" i="16"/>
  <c r="Z690" i="16"/>
  <c r="Y690" i="16"/>
  <c r="W690" i="16"/>
  <c r="V690" i="16"/>
  <c r="U690" i="16"/>
  <c r="T690" i="16"/>
  <c r="S690" i="16"/>
  <c r="R690" i="16"/>
  <c r="Q690" i="16"/>
  <c r="P690" i="16"/>
  <c r="O690" i="16"/>
  <c r="N690" i="16"/>
  <c r="M690" i="16"/>
  <c r="K690" i="16"/>
  <c r="K38" i="16" s="1"/>
  <c r="H690" i="16"/>
  <c r="H38" i="16" s="1"/>
  <c r="G690" i="16"/>
  <c r="G38" i="16" s="1"/>
  <c r="AU689" i="16"/>
  <c r="AT689" i="16"/>
  <c r="AS689" i="16"/>
  <c r="AR689" i="16"/>
  <c r="AQ689" i="16"/>
  <c r="AP689" i="16"/>
  <c r="AO689" i="16"/>
  <c r="AN689" i="16"/>
  <c r="AM689" i="16"/>
  <c r="AL689" i="16"/>
  <c r="AK689" i="16"/>
  <c r="AI689" i="16"/>
  <c r="AH689" i="16"/>
  <c r="AG689" i="16"/>
  <c r="AF689" i="16"/>
  <c r="AE689" i="16"/>
  <c r="AD689" i="16"/>
  <c r="AC689" i="16"/>
  <c r="AB689" i="16"/>
  <c r="AA689" i="16"/>
  <c r="Z689" i="16"/>
  <c r="Y689" i="16"/>
  <c r="W689" i="16"/>
  <c r="V689" i="16"/>
  <c r="U689" i="16"/>
  <c r="T689" i="16"/>
  <c r="S689" i="16"/>
  <c r="R689" i="16"/>
  <c r="Q689" i="16"/>
  <c r="P689" i="16"/>
  <c r="O689" i="16"/>
  <c r="N689" i="16"/>
  <c r="M689" i="16"/>
  <c r="K689" i="16"/>
  <c r="K37" i="16" s="1"/>
  <c r="H689" i="16"/>
  <c r="H377" i="16" s="1"/>
  <c r="G689" i="16"/>
  <c r="G37" i="16" s="1"/>
  <c r="AU688" i="16"/>
  <c r="AT688" i="16"/>
  <c r="AS688" i="16"/>
  <c r="AR688" i="16"/>
  <c r="AQ688" i="16"/>
  <c r="AP688" i="16"/>
  <c r="AO688" i="16"/>
  <c r="AN688" i="16"/>
  <c r="AM688" i="16"/>
  <c r="AL688" i="16"/>
  <c r="AK688" i="16"/>
  <c r="AI688" i="16"/>
  <c r="AH688" i="16"/>
  <c r="AG688" i="16"/>
  <c r="AF688" i="16"/>
  <c r="AE688" i="16"/>
  <c r="AD688" i="16"/>
  <c r="AC688" i="16"/>
  <c r="AB688" i="16"/>
  <c r="AA688" i="16"/>
  <c r="Z688" i="16"/>
  <c r="Y688" i="16"/>
  <c r="W688" i="16"/>
  <c r="V688" i="16"/>
  <c r="U688" i="16"/>
  <c r="T688" i="16"/>
  <c r="S688" i="16"/>
  <c r="R688" i="16"/>
  <c r="Q688" i="16"/>
  <c r="P688" i="16"/>
  <c r="O688" i="16"/>
  <c r="N688" i="16"/>
  <c r="M688" i="16"/>
  <c r="K688" i="16"/>
  <c r="K36" i="16" s="1"/>
  <c r="H688" i="16"/>
  <c r="H376" i="16" s="1"/>
  <c r="G688" i="16"/>
  <c r="G36" i="16" s="1"/>
  <c r="AU687" i="16"/>
  <c r="AT687" i="16"/>
  <c r="AS687" i="16"/>
  <c r="AR687" i="16"/>
  <c r="AQ687" i="16"/>
  <c r="AP687" i="16"/>
  <c r="AO687" i="16"/>
  <c r="AN687" i="16"/>
  <c r="AM687" i="16"/>
  <c r="AL687" i="16"/>
  <c r="AK687" i="16"/>
  <c r="AI687" i="16"/>
  <c r="AH687" i="16"/>
  <c r="AG687" i="16"/>
  <c r="AF687" i="16"/>
  <c r="AE687" i="16"/>
  <c r="AD687" i="16"/>
  <c r="AC687" i="16"/>
  <c r="AB687" i="16"/>
  <c r="AA687" i="16"/>
  <c r="Z687" i="16"/>
  <c r="Y687" i="16"/>
  <c r="W687" i="16"/>
  <c r="V687" i="16"/>
  <c r="U687" i="16"/>
  <c r="T687" i="16"/>
  <c r="S687" i="16"/>
  <c r="R687" i="16"/>
  <c r="Q687" i="16"/>
  <c r="P687" i="16"/>
  <c r="O687" i="16"/>
  <c r="N687" i="16"/>
  <c r="M687" i="16"/>
  <c r="K687" i="16"/>
  <c r="K35" i="16" s="1"/>
  <c r="H687" i="16"/>
  <c r="AX687" i="16" s="1"/>
  <c r="AZ35" i="16" s="1"/>
  <c r="G687" i="16"/>
  <c r="G35" i="16" s="1"/>
  <c r="AU686" i="16"/>
  <c r="AT686" i="16"/>
  <c r="AS686" i="16"/>
  <c r="AR686" i="16"/>
  <c r="AQ686" i="16"/>
  <c r="AP686" i="16"/>
  <c r="AO686" i="16"/>
  <c r="AN686" i="16"/>
  <c r="AM686" i="16"/>
  <c r="AL686" i="16"/>
  <c r="AK686" i="16"/>
  <c r="AI686" i="16"/>
  <c r="AH686" i="16"/>
  <c r="AG686" i="16"/>
  <c r="AF686" i="16"/>
  <c r="AE686" i="16"/>
  <c r="AD686" i="16"/>
  <c r="AC686" i="16"/>
  <c r="AB686" i="16"/>
  <c r="AA686" i="16"/>
  <c r="Z686" i="16"/>
  <c r="Y686" i="16"/>
  <c r="W686" i="16"/>
  <c r="V686" i="16"/>
  <c r="U686" i="16"/>
  <c r="T686" i="16"/>
  <c r="S686" i="16"/>
  <c r="R686" i="16"/>
  <c r="Q686" i="16"/>
  <c r="P686" i="16"/>
  <c r="O686" i="16"/>
  <c r="N686" i="16"/>
  <c r="M686" i="16"/>
  <c r="K686" i="16"/>
  <c r="K34" i="16" s="1"/>
  <c r="H686" i="16"/>
  <c r="H374" i="16" s="1"/>
  <c r="G686" i="16"/>
  <c r="G34" i="16" s="1"/>
  <c r="AU685" i="16"/>
  <c r="AT685" i="16"/>
  <c r="AS685" i="16"/>
  <c r="AR685" i="16"/>
  <c r="AQ685" i="16"/>
  <c r="AP685" i="16"/>
  <c r="AO685" i="16"/>
  <c r="AN685" i="16"/>
  <c r="AM685" i="16"/>
  <c r="AL685" i="16"/>
  <c r="AK685" i="16"/>
  <c r="AI685" i="16"/>
  <c r="AH685" i="16"/>
  <c r="AG685" i="16"/>
  <c r="AF685" i="16"/>
  <c r="AE685" i="16"/>
  <c r="AD685" i="16"/>
  <c r="AC685" i="16"/>
  <c r="AB685" i="16"/>
  <c r="AA685" i="16"/>
  <c r="Z685" i="16"/>
  <c r="Y685" i="16"/>
  <c r="W685" i="16"/>
  <c r="V685" i="16"/>
  <c r="U685" i="16"/>
  <c r="T685" i="16"/>
  <c r="S685" i="16"/>
  <c r="R685" i="16"/>
  <c r="Q685" i="16"/>
  <c r="P685" i="16"/>
  <c r="O685" i="16"/>
  <c r="N685" i="16"/>
  <c r="M685" i="16"/>
  <c r="K685" i="16"/>
  <c r="K33" i="16" s="1"/>
  <c r="H685" i="16"/>
  <c r="AX685" i="16" s="1"/>
  <c r="AZ33" i="16" s="1"/>
  <c r="G685" i="16"/>
  <c r="G33" i="16" s="1"/>
  <c r="AU684" i="16"/>
  <c r="AT684" i="16"/>
  <c r="AS684" i="16"/>
  <c r="AR684" i="16"/>
  <c r="AQ684" i="16"/>
  <c r="AP684" i="16"/>
  <c r="AO684" i="16"/>
  <c r="AN684" i="16"/>
  <c r="AM684" i="16"/>
  <c r="AL684" i="16"/>
  <c r="AK684" i="16"/>
  <c r="AI684" i="16"/>
  <c r="AH684" i="16"/>
  <c r="AG684" i="16"/>
  <c r="AF684" i="16"/>
  <c r="AE684" i="16"/>
  <c r="AD684" i="16"/>
  <c r="AC684" i="16"/>
  <c r="AB684" i="16"/>
  <c r="AA684" i="16"/>
  <c r="Z684" i="16"/>
  <c r="Y684" i="16"/>
  <c r="W684" i="16"/>
  <c r="V684" i="16"/>
  <c r="U684" i="16"/>
  <c r="T684" i="16"/>
  <c r="S684" i="16"/>
  <c r="R684" i="16"/>
  <c r="Q684" i="16"/>
  <c r="P684" i="16"/>
  <c r="O684" i="16"/>
  <c r="N684" i="16"/>
  <c r="M684" i="16"/>
  <c r="K684" i="16"/>
  <c r="K32" i="16" s="1"/>
  <c r="H684" i="16"/>
  <c r="H372" i="16" s="1"/>
  <c r="G684" i="16"/>
  <c r="G32" i="16" s="1"/>
  <c r="AU683" i="16"/>
  <c r="AT683" i="16"/>
  <c r="AS683" i="16"/>
  <c r="AR683" i="16"/>
  <c r="AQ683" i="16"/>
  <c r="AP683" i="16"/>
  <c r="AO683" i="16"/>
  <c r="AN683" i="16"/>
  <c r="AM683" i="16"/>
  <c r="AL683" i="16"/>
  <c r="AK683" i="16"/>
  <c r="AI683" i="16"/>
  <c r="AH683" i="16"/>
  <c r="AG683" i="16"/>
  <c r="AF683" i="16"/>
  <c r="AE683" i="16"/>
  <c r="AD683" i="16"/>
  <c r="AC683" i="16"/>
  <c r="AB683" i="16"/>
  <c r="AA683" i="16"/>
  <c r="Z683" i="16"/>
  <c r="Y683" i="16"/>
  <c r="W683" i="16"/>
  <c r="V683" i="16"/>
  <c r="U683" i="16"/>
  <c r="T683" i="16"/>
  <c r="S683" i="16"/>
  <c r="R683" i="16"/>
  <c r="Q683" i="16"/>
  <c r="P683" i="16"/>
  <c r="O683" i="16"/>
  <c r="N683" i="16"/>
  <c r="M683" i="16"/>
  <c r="K683" i="16"/>
  <c r="K31" i="16" s="1"/>
  <c r="H683" i="16"/>
  <c r="H371" i="16" s="1"/>
  <c r="G683" i="16"/>
  <c r="G31" i="16" s="1"/>
  <c r="AU682" i="16"/>
  <c r="AT682" i="16"/>
  <c r="AS682" i="16"/>
  <c r="AR682" i="16"/>
  <c r="AQ682" i="16"/>
  <c r="AP682" i="16"/>
  <c r="AO682" i="16"/>
  <c r="AN682" i="16"/>
  <c r="AM682" i="16"/>
  <c r="AL682" i="16"/>
  <c r="AK682" i="16"/>
  <c r="AI682" i="16"/>
  <c r="AH682" i="16"/>
  <c r="AG682" i="16"/>
  <c r="AF682" i="16"/>
  <c r="AE682" i="16"/>
  <c r="AD682" i="16"/>
  <c r="AC682" i="16"/>
  <c r="AB682" i="16"/>
  <c r="AA682" i="16"/>
  <c r="Z682" i="16"/>
  <c r="Y682" i="16"/>
  <c r="W682" i="16"/>
  <c r="V682" i="16"/>
  <c r="U682" i="16"/>
  <c r="T682" i="16"/>
  <c r="S682" i="16"/>
  <c r="R682" i="16"/>
  <c r="Q682" i="16"/>
  <c r="P682" i="16"/>
  <c r="O682" i="16"/>
  <c r="N682" i="16"/>
  <c r="M682" i="16"/>
  <c r="K682" i="16"/>
  <c r="K30" i="16" s="1"/>
  <c r="H682" i="16"/>
  <c r="AX682" i="16" s="1"/>
  <c r="AZ30" i="16" s="1"/>
  <c r="G682" i="16"/>
  <c r="G30" i="16" s="1"/>
  <c r="AU681" i="16"/>
  <c r="AT681" i="16"/>
  <c r="AS681" i="16"/>
  <c r="AR681" i="16"/>
  <c r="AQ681" i="16"/>
  <c r="AP681" i="16"/>
  <c r="AO681" i="16"/>
  <c r="AN681" i="16"/>
  <c r="AM681" i="16"/>
  <c r="AL681" i="16"/>
  <c r="AK681" i="16"/>
  <c r="AI681" i="16"/>
  <c r="AH681" i="16"/>
  <c r="AG681" i="16"/>
  <c r="AF681" i="16"/>
  <c r="AE681" i="16"/>
  <c r="AD681" i="16"/>
  <c r="AC681" i="16"/>
  <c r="AB681" i="16"/>
  <c r="AA681" i="16"/>
  <c r="Z681" i="16"/>
  <c r="Y681" i="16"/>
  <c r="W681" i="16"/>
  <c r="V681" i="16"/>
  <c r="U681" i="16"/>
  <c r="T681" i="16"/>
  <c r="S681" i="16"/>
  <c r="R681" i="16"/>
  <c r="Q681" i="16"/>
  <c r="P681" i="16"/>
  <c r="O681" i="16"/>
  <c r="N681" i="16"/>
  <c r="M681" i="16"/>
  <c r="K681" i="16"/>
  <c r="K29" i="16" s="1"/>
  <c r="H681" i="16"/>
  <c r="AX681" i="16" s="1"/>
  <c r="AZ29" i="16" s="1"/>
  <c r="G681" i="16"/>
  <c r="G29" i="16" s="1"/>
  <c r="AU680" i="16"/>
  <c r="AT680" i="16"/>
  <c r="AS680" i="16"/>
  <c r="AR680" i="16"/>
  <c r="AQ680" i="16"/>
  <c r="AP680" i="16"/>
  <c r="AO680" i="16"/>
  <c r="AN680" i="16"/>
  <c r="AM680" i="16"/>
  <c r="AL680" i="16"/>
  <c r="AK680" i="16"/>
  <c r="AI680" i="16"/>
  <c r="AH680" i="16"/>
  <c r="AG680" i="16"/>
  <c r="AF680" i="16"/>
  <c r="AE680" i="16"/>
  <c r="AD680" i="16"/>
  <c r="AC680" i="16"/>
  <c r="AB680" i="16"/>
  <c r="AA680" i="16"/>
  <c r="Z680" i="16"/>
  <c r="Y680" i="16"/>
  <c r="W680" i="16"/>
  <c r="V680" i="16"/>
  <c r="U680" i="16"/>
  <c r="T680" i="16"/>
  <c r="S680" i="16"/>
  <c r="R680" i="16"/>
  <c r="Q680" i="16"/>
  <c r="P680" i="16"/>
  <c r="O680" i="16"/>
  <c r="N680" i="16"/>
  <c r="M680" i="16"/>
  <c r="K680" i="16"/>
  <c r="K28" i="16" s="1"/>
  <c r="H680" i="16"/>
  <c r="G680" i="16"/>
  <c r="G28" i="16" s="1"/>
  <c r="AU679" i="16"/>
  <c r="AT679" i="16"/>
  <c r="AS679" i="16"/>
  <c r="AR679" i="16"/>
  <c r="AQ679" i="16"/>
  <c r="AP679" i="16"/>
  <c r="AO679" i="16"/>
  <c r="AN679" i="16"/>
  <c r="AM679" i="16"/>
  <c r="AL679" i="16"/>
  <c r="AK679" i="16"/>
  <c r="AI679" i="16"/>
  <c r="AH679" i="16"/>
  <c r="AG679" i="16"/>
  <c r="AF679" i="16"/>
  <c r="AE679" i="16"/>
  <c r="AD679" i="16"/>
  <c r="AC679" i="16"/>
  <c r="AB679" i="16"/>
  <c r="AA679" i="16"/>
  <c r="Z679" i="16"/>
  <c r="Y679" i="16"/>
  <c r="W679" i="16"/>
  <c r="V679" i="16"/>
  <c r="U679" i="16"/>
  <c r="T679" i="16"/>
  <c r="S679" i="16"/>
  <c r="R679" i="16"/>
  <c r="Q679" i="16"/>
  <c r="P679" i="16"/>
  <c r="O679" i="16"/>
  <c r="N679" i="16"/>
  <c r="M679" i="16"/>
  <c r="K679" i="16"/>
  <c r="K27" i="16" s="1"/>
  <c r="H679" i="16"/>
  <c r="AX679" i="16" s="1"/>
  <c r="AZ27" i="16" s="1"/>
  <c r="G679" i="16"/>
  <c r="G27" i="16" s="1"/>
  <c r="AU678" i="16"/>
  <c r="AT678" i="16"/>
  <c r="AS678" i="16"/>
  <c r="AR678" i="16"/>
  <c r="AQ678" i="16"/>
  <c r="AP678" i="16"/>
  <c r="AO678" i="16"/>
  <c r="AN678" i="16"/>
  <c r="AM678" i="16"/>
  <c r="AL678" i="16"/>
  <c r="AK678" i="16"/>
  <c r="AI678" i="16"/>
  <c r="AH678" i="16"/>
  <c r="AG678" i="16"/>
  <c r="AF678" i="16"/>
  <c r="AE678" i="16"/>
  <c r="AD678" i="16"/>
  <c r="AC678" i="16"/>
  <c r="AB678" i="16"/>
  <c r="AA678" i="16"/>
  <c r="Z678" i="16"/>
  <c r="Y678" i="16"/>
  <c r="W678" i="16"/>
  <c r="V678" i="16"/>
  <c r="U678" i="16"/>
  <c r="T678" i="16"/>
  <c r="S678" i="16"/>
  <c r="R678" i="16"/>
  <c r="Q678" i="16"/>
  <c r="P678" i="16"/>
  <c r="O678" i="16"/>
  <c r="N678" i="16"/>
  <c r="M678" i="16"/>
  <c r="K678" i="16"/>
  <c r="K26" i="16" s="1"/>
  <c r="H678" i="16"/>
  <c r="H366" i="16" s="1"/>
  <c r="G678" i="16"/>
  <c r="G26" i="16" s="1"/>
  <c r="AU677" i="16"/>
  <c r="AT677" i="16"/>
  <c r="AS677" i="16"/>
  <c r="AR677" i="16"/>
  <c r="AQ677" i="16"/>
  <c r="AP677" i="16"/>
  <c r="AO677" i="16"/>
  <c r="AN677" i="16"/>
  <c r="AM677" i="16"/>
  <c r="AL677" i="16"/>
  <c r="AK677" i="16"/>
  <c r="AI677" i="16"/>
  <c r="AH677" i="16"/>
  <c r="AG677" i="16"/>
  <c r="AF677" i="16"/>
  <c r="AE677" i="16"/>
  <c r="AD677" i="16"/>
  <c r="AC677" i="16"/>
  <c r="AB677" i="16"/>
  <c r="AA677" i="16"/>
  <c r="Z677" i="16"/>
  <c r="Y677" i="16"/>
  <c r="W677" i="16"/>
  <c r="V677" i="16"/>
  <c r="U677" i="16"/>
  <c r="T677" i="16"/>
  <c r="S677" i="16"/>
  <c r="R677" i="16"/>
  <c r="Q677" i="16"/>
  <c r="P677" i="16"/>
  <c r="O677" i="16"/>
  <c r="N677" i="16"/>
  <c r="M677" i="16"/>
  <c r="K677" i="16"/>
  <c r="K25" i="16" s="1"/>
  <c r="H677" i="16"/>
  <c r="H25" i="16" s="1"/>
  <c r="G677" i="16"/>
  <c r="G25" i="16" s="1"/>
  <c r="AU676" i="16"/>
  <c r="AT676" i="16"/>
  <c r="AS676" i="16"/>
  <c r="AR676" i="16"/>
  <c r="AQ676" i="16"/>
  <c r="AP676" i="16"/>
  <c r="AO676" i="16"/>
  <c r="AN676" i="16"/>
  <c r="AM676" i="16"/>
  <c r="AL676" i="16"/>
  <c r="AK676" i="16"/>
  <c r="AI676" i="16"/>
  <c r="AH676" i="16"/>
  <c r="AG676" i="16"/>
  <c r="AF676" i="16"/>
  <c r="AE676" i="16"/>
  <c r="AD676" i="16"/>
  <c r="AC676" i="16"/>
  <c r="AB676" i="16"/>
  <c r="AA676" i="16"/>
  <c r="Z676" i="16"/>
  <c r="Y676" i="16"/>
  <c r="W676" i="16"/>
  <c r="V676" i="16"/>
  <c r="U676" i="16"/>
  <c r="T676" i="16"/>
  <c r="S676" i="16"/>
  <c r="R676" i="16"/>
  <c r="Q676" i="16"/>
  <c r="P676" i="16"/>
  <c r="O676" i="16"/>
  <c r="N676" i="16"/>
  <c r="M676" i="16"/>
  <c r="K676" i="16"/>
  <c r="K24" i="16" s="1"/>
  <c r="H676" i="16"/>
  <c r="H364" i="16" s="1"/>
  <c r="G676" i="16"/>
  <c r="G24" i="16" s="1"/>
  <c r="AU675" i="16"/>
  <c r="AT675" i="16"/>
  <c r="AS675" i="16"/>
  <c r="AR675" i="16"/>
  <c r="AQ675" i="16"/>
  <c r="AP675" i="16"/>
  <c r="AO675" i="16"/>
  <c r="AN675" i="16"/>
  <c r="AM675" i="16"/>
  <c r="AL675" i="16"/>
  <c r="AK675" i="16"/>
  <c r="AI675" i="16"/>
  <c r="AH675" i="16"/>
  <c r="AG675" i="16"/>
  <c r="AF675" i="16"/>
  <c r="AE675" i="16"/>
  <c r="AD675" i="16"/>
  <c r="AC675" i="16"/>
  <c r="AB675" i="16"/>
  <c r="AA675" i="16"/>
  <c r="Z675" i="16"/>
  <c r="Y675" i="16"/>
  <c r="W675" i="16"/>
  <c r="V675" i="16"/>
  <c r="U675" i="16"/>
  <c r="T675" i="16"/>
  <c r="S675" i="16"/>
  <c r="R675" i="16"/>
  <c r="Q675" i="16"/>
  <c r="P675" i="16"/>
  <c r="O675" i="16"/>
  <c r="N675" i="16"/>
  <c r="M675" i="16"/>
  <c r="K675" i="16"/>
  <c r="K23" i="16" s="1"/>
  <c r="H675" i="16"/>
  <c r="AX675" i="16" s="1"/>
  <c r="AZ23" i="16" s="1"/>
  <c r="G675" i="16"/>
  <c r="G23" i="16" s="1"/>
  <c r="AU674" i="16"/>
  <c r="AT674" i="16"/>
  <c r="AS674" i="16"/>
  <c r="AR674" i="16"/>
  <c r="AQ674" i="16"/>
  <c r="AP674" i="16"/>
  <c r="AO674" i="16"/>
  <c r="AN674" i="16"/>
  <c r="AM674" i="16"/>
  <c r="AL674" i="16"/>
  <c r="AK674" i="16"/>
  <c r="AI674" i="16"/>
  <c r="AH674" i="16"/>
  <c r="AG674" i="16"/>
  <c r="AF674" i="16"/>
  <c r="AE674" i="16"/>
  <c r="AD674" i="16"/>
  <c r="AC674" i="16"/>
  <c r="AB674" i="16"/>
  <c r="AA674" i="16"/>
  <c r="Z674" i="16"/>
  <c r="Y674" i="16"/>
  <c r="W674" i="16"/>
  <c r="V674" i="16"/>
  <c r="U674" i="16"/>
  <c r="T674" i="16"/>
  <c r="S674" i="16"/>
  <c r="R674" i="16"/>
  <c r="Q674" i="16"/>
  <c r="P674" i="16"/>
  <c r="O674" i="16"/>
  <c r="N674" i="16"/>
  <c r="M674" i="16"/>
  <c r="K674" i="16"/>
  <c r="K22" i="16" s="1"/>
  <c r="H674" i="16"/>
  <c r="H362" i="16" s="1"/>
  <c r="G674" i="16"/>
  <c r="G22" i="16" s="1"/>
  <c r="AU673" i="16"/>
  <c r="AT673" i="16"/>
  <c r="AS673" i="16"/>
  <c r="AR673" i="16"/>
  <c r="AQ673" i="16"/>
  <c r="AP673" i="16"/>
  <c r="AO673" i="16"/>
  <c r="AN673" i="16"/>
  <c r="AM673" i="16"/>
  <c r="AL673" i="16"/>
  <c r="AK673" i="16"/>
  <c r="AI673" i="16"/>
  <c r="AH673" i="16"/>
  <c r="AG673" i="16"/>
  <c r="AF673" i="16"/>
  <c r="AE673" i="16"/>
  <c r="AD673" i="16"/>
  <c r="AC673" i="16"/>
  <c r="AB673" i="16"/>
  <c r="AA673" i="16"/>
  <c r="Z673" i="16"/>
  <c r="Y673" i="16"/>
  <c r="W673" i="16"/>
  <c r="V673" i="16"/>
  <c r="U673" i="16"/>
  <c r="T673" i="16"/>
  <c r="S673" i="16"/>
  <c r="R673" i="16"/>
  <c r="Q673" i="16"/>
  <c r="P673" i="16"/>
  <c r="O673" i="16"/>
  <c r="N673" i="16"/>
  <c r="M673" i="16"/>
  <c r="K673" i="16"/>
  <c r="K21" i="16" s="1"/>
  <c r="H673" i="16"/>
  <c r="AX673" i="16" s="1"/>
  <c r="AZ21" i="16" s="1"/>
  <c r="G673" i="16"/>
  <c r="G21" i="16" s="1"/>
  <c r="AU672" i="16"/>
  <c r="AT672" i="16"/>
  <c r="AS672" i="16"/>
  <c r="AR672" i="16"/>
  <c r="AQ672" i="16"/>
  <c r="AP672" i="16"/>
  <c r="AO672" i="16"/>
  <c r="AN672" i="16"/>
  <c r="AM672" i="16"/>
  <c r="AL672" i="16"/>
  <c r="AK672" i="16"/>
  <c r="AI672" i="16"/>
  <c r="AH672" i="16"/>
  <c r="AG672" i="16"/>
  <c r="AF672" i="16"/>
  <c r="AE672" i="16"/>
  <c r="AD672" i="16"/>
  <c r="AC672" i="16"/>
  <c r="AB672" i="16"/>
  <c r="AA672" i="16"/>
  <c r="Z672" i="16"/>
  <c r="Y672" i="16"/>
  <c r="W672" i="16"/>
  <c r="V672" i="16"/>
  <c r="U672" i="16"/>
  <c r="T672" i="16"/>
  <c r="S672" i="16"/>
  <c r="R672" i="16"/>
  <c r="Q672" i="16"/>
  <c r="P672" i="16"/>
  <c r="O672" i="16"/>
  <c r="N672" i="16"/>
  <c r="M672" i="16"/>
  <c r="K672" i="16"/>
  <c r="K20" i="16" s="1"/>
  <c r="H672" i="16"/>
  <c r="H360" i="16" s="1"/>
  <c r="G672" i="16"/>
  <c r="G20" i="16" s="1"/>
  <c r="AU671" i="16"/>
  <c r="AT671" i="16"/>
  <c r="AS671" i="16"/>
  <c r="AR671" i="16"/>
  <c r="AQ671" i="16"/>
  <c r="AP671" i="16"/>
  <c r="AO671" i="16"/>
  <c r="AN671" i="16"/>
  <c r="AM671" i="16"/>
  <c r="AL671" i="16"/>
  <c r="AK671" i="16"/>
  <c r="AI671" i="16"/>
  <c r="AH671" i="16"/>
  <c r="AG671" i="16"/>
  <c r="AF671" i="16"/>
  <c r="AE671" i="16"/>
  <c r="AD671" i="16"/>
  <c r="AC671" i="16"/>
  <c r="AB671" i="16"/>
  <c r="AA671" i="16"/>
  <c r="Z671" i="16"/>
  <c r="Y671" i="16"/>
  <c r="W671" i="16"/>
  <c r="V671" i="16"/>
  <c r="U671" i="16"/>
  <c r="T671" i="16"/>
  <c r="S671" i="16"/>
  <c r="R671" i="16"/>
  <c r="Q671" i="16"/>
  <c r="P671" i="16"/>
  <c r="O671" i="16"/>
  <c r="N671" i="16"/>
  <c r="M671" i="16"/>
  <c r="K671" i="16"/>
  <c r="K19" i="16" s="1"/>
  <c r="H671" i="16"/>
  <c r="AX671" i="16" s="1"/>
  <c r="AZ19" i="16" s="1"/>
  <c r="G671" i="16"/>
  <c r="G19" i="16" s="1"/>
  <c r="AU670" i="16"/>
  <c r="AT670" i="16"/>
  <c r="AS670" i="16"/>
  <c r="AR670" i="16"/>
  <c r="AQ670" i="16"/>
  <c r="AP670" i="16"/>
  <c r="AO670" i="16"/>
  <c r="AN670" i="16"/>
  <c r="AM670" i="16"/>
  <c r="AL670" i="16"/>
  <c r="AK670" i="16"/>
  <c r="AI670" i="16"/>
  <c r="AH670" i="16"/>
  <c r="AG670" i="16"/>
  <c r="AF670" i="16"/>
  <c r="AE670" i="16"/>
  <c r="AD670" i="16"/>
  <c r="AC670" i="16"/>
  <c r="AB670" i="16"/>
  <c r="AA670" i="16"/>
  <c r="Z670" i="16"/>
  <c r="Y670" i="16"/>
  <c r="W670" i="16"/>
  <c r="V670" i="16"/>
  <c r="U670" i="16"/>
  <c r="T670" i="16"/>
  <c r="S670" i="16"/>
  <c r="R670" i="16"/>
  <c r="Q670" i="16"/>
  <c r="P670" i="16"/>
  <c r="O670" i="16"/>
  <c r="N670" i="16"/>
  <c r="M670" i="16"/>
  <c r="K670" i="16"/>
  <c r="K18" i="16" s="1"/>
  <c r="H670" i="16"/>
  <c r="H18" i="16" s="1"/>
  <c r="G670" i="16"/>
  <c r="G18" i="16" s="1"/>
  <c r="AU669" i="16"/>
  <c r="AT669" i="16"/>
  <c r="AS669" i="16"/>
  <c r="AR669" i="16"/>
  <c r="AQ669" i="16"/>
  <c r="AP669" i="16"/>
  <c r="AO669" i="16"/>
  <c r="AN669" i="16"/>
  <c r="AM669" i="16"/>
  <c r="AL669" i="16"/>
  <c r="AK669" i="16"/>
  <c r="AI669" i="16"/>
  <c r="AH669" i="16"/>
  <c r="AG669" i="16"/>
  <c r="AF669" i="16"/>
  <c r="AE669" i="16"/>
  <c r="AD669" i="16"/>
  <c r="AC669" i="16"/>
  <c r="AB669" i="16"/>
  <c r="AA669" i="16"/>
  <c r="Z669" i="16"/>
  <c r="Y669" i="16"/>
  <c r="W669" i="16"/>
  <c r="V669" i="16"/>
  <c r="U669" i="16"/>
  <c r="T669" i="16"/>
  <c r="S669" i="16"/>
  <c r="R669" i="16"/>
  <c r="Q669" i="16"/>
  <c r="P669" i="16"/>
  <c r="O669" i="16"/>
  <c r="N669" i="16"/>
  <c r="M669" i="16"/>
  <c r="K669" i="16"/>
  <c r="H669" i="16"/>
  <c r="AX669" i="16" s="1"/>
  <c r="AZ17" i="16" s="1"/>
  <c r="G669" i="16"/>
  <c r="G17" i="16" s="1"/>
  <c r="AU668" i="16"/>
  <c r="AT668" i="16"/>
  <c r="AS668" i="16"/>
  <c r="AR668" i="16"/>
  <c r="AQ668" i="16"/>
  <c r="AP668" i="16"/>
  <c r="AO668" i="16"/>
  <c r="AN668" i="16"/>
  <c r="AM668" i="16"/>
  <c r="AL668" i="16"/>
  <c r="AK668" i="16"/>
  <c r="AI668" i="16"/>
  <c r="AH668" i="16"/>
  <c r="AG668" i="16"/>
  <c r="AF668" i="16"/>
  <c r="AE668" i="16"/>
  <c r="AD668" i="16"/>
  <c r="AC668" i="16"/>
  <c r="AB668" i="16"/>
  <c r="AA668" i="16"/>
  <c r="Z668" i="16"/>
  <c r="Y668" i="16"/>
  <c r="W668" i="16"/>
  <c r="V668" i="16"/>
  <c r="U668" i="16"/>
  <c r="T668" i="16"/>
  <c r="S668" i="16"/>
  <c r="R668" i="16"/>
  <c r="Q668" i="16"/>
  <c r="P668" i="16"/>
  <c r="O668" i="16"/>
  <c r="N668" i="16"/>
  <c r="M668" i="16"/>
  <c r="K668" i="16"/>
  <c r="K16" i="16" s="1"/>
  <c r="H668" i="16"/>
  <c r="AX668" i="16" s="1"/>
  <c r="AZ16" i="16" s="1"/>
  <c r="G668" i="16"/>
  <c r="G16" i="16" s="1"/>
  <c r="AU667" i="16"/>
  <c r="AT667" i="16"/>
  <c r="AS667" i="16"/>
  <c r="AR667" i="16"/>
  <c r="AQ667" i="16"/>
  <c r="AP667" i="16"/>
  <c r="AO667" i="16"/>
  <c r="AN667" i="16"/>
  <c r="AM667" i="16"/>
  <c r="AL667" i="16"/>
  <c r="AK667" i="16"/>
  <c r="AI667" i="16"/>
  <c r="AH667" i="16"/>
  <c r="AG667" i="16"/>
  <c r="AF667" i="16"/>
  <c r="AE667" i="16"/>
  <c r="AD667" i="16"/>
  <c r="AC667" i="16"/>
  <c r="AB667" i="16"/>
  <c r="AA667" i="16"/>
  <c r="Z667" i="16"/>
  <c r="Y667" i="16"/>
  <c r="W667" i="16"/>
  <c r="V667" i="16"/>
  <c r="U667" i="16"/>
  <c r="T667" i="16"/>
  <c r="S667" i="16"/>
  <c r="R667" i="16"/>
  <c r="Q667" i="16"/>
  <c r="P667" i="16"/>
  <c r="O667" i="16"/>
  <c r="N667" i="16"/>
  <c r="M667" i="16"/>
  <c r="K667" i="16"/>
  <c r="K15" i="16" s="1"/>
  <c r="H667" i="16"/>
  <c r="AX667" i="16" s="1"/>
  <c r="AZ15" i="16" s="1"/>
  <c r="G667" i="16"/>
  <c r="G15" i="16" s="1"/>
  <c r="AU666" i="16"/>
  <c r="AT666" i="16"/>
  <c r="AS666" i="16"/>
  <c r="AR666" i="16"/>
  <c r="AQ666" i="16"/>
  <c r="AP666" i="16"/>
  <c r="AO666" i="16"/>
  <c r="AN666" i="16"/>
  <c r="AM666" i="16"/>
  <c r="AL666" i="16"/>
  <c r="AK666" i="16"/>
  <c r="AI666" i="16"/>
  <c r="AH666" i="16"/>
  <c r="AG666" i="16"/>
  <c r="AF666" i="16"/>
  <c r="AE666" i="16"/>
  <c r="AD666" i="16"/>
  <c r="AC666" i="16"/>
  <c r="AB666" i="16"/>
  <c r="AA666" i="16"/>
  <c r="Z666" i="16"/>
  <c r="Y666" i="16"/>
  <c r="W666" i="16"/>
  <c r="V666" i="16"/>
  <c r="U666" i="16"/>
  <c r="T666" i="16"/>
  <c r="S666" i="16"/>
  <c r="R666" i="16"/>
  <c r="Q666" i="16"/>
  <c r="P666" i="16"/>
  <c r="O666" i="16"/>
  <c r="N666" i="16"/>
  <c r="M666" i="16"/>
  <c r="K666" i="16"/>
  <c r="K14" i="16" s="1"/>
  <c r="H666" i="16"/>
  <c r="H14" i="16" s="1"/>
  <c r="G666" i="16"/>
  <c r="G14" i="16" s="1"/>
  <c r="AU665" i="16"/>
  <c r="AT665" i="16"/>
  <c r="AS665" i="16"/>
  <c r="AR665" i="16"/>
  <c r="AQ665" i="16"/>
  <c r="AP665" i="16"/>
  <c r="AO665" i="16"/>
  <c r="AN665" i="16"/>
  <c r="AM665" i="16"/>
  <c r="AL665" i="16"/>
  <c r="AK665" i="16"/>
  <c r="AI665" i="16"/>
  <c r="AH665" i="16"/>
  <c r="AG665" i="16"/>
  <c r="AF665" i="16"/>
  <c r="AE665" i="16"/>
  <c r="AD665" i="16"/>
  <c r="AC665" i="16"/>
  <c r="AB665" i="16"/>
  <c r="AA665" i="16"/>
  <c r="Z665" i="16"/>
  <c r="Y665" i="16"/>
  <c r="W665" i="16"/>
  <c r="V665" i="16"/>
  <c r="U665" i="16"/>
  <c r="T665" i="16"/>
  <c r="S665" i="16"/>
  <c r="R665" i="16"/>
  <c r="Q665" i="16"/>
  <c r="P665" i="16"/>
  <c r="O665" i="16"/>
  <c r="N665" i="16"/>
  <c r="M665" i="16"/>
  <c r="K665" i="16"/>
  <c r="K13" i="16" s="1"/>
  <c r="H665" i="16"/>
  <c r="H353" i="16" s="1"/>
  <c r="G665" i="16"/>
  <c r="G13" i="16" s="1"/>
  <c r="AU664" i="16"/>
  <c r="AT664" i="16"/>
  <c r="AS664" i="16"/>
  <c r="AR664" i="16"/>
  <c r="AQ664" i="16"/>
  <c r="AP664" i="16"/>
  <c r="AO664" i="16"/>
  <c r="AN664" i="16"/>
  <c r="AM664" i="16"/>
  <c r="AL664" i="16"/>
  <c r="AK664" i="16"/>
  <c r="AI664" i="16"/>
  <c r="AH664" i="16"/>
  <c r="AG664" i="16"/>
  <c r="AF664" i="16"/>
  <c r="AE664" i="16"/>
  <c r="AD664" i="16"/>
  <c r="AC664" i="16"/>
  <c r="AB664" i="16"/>
  <c r="AA664" i="16"/>
  <c r="Z664" i="16"/>
  <c r="Y664" i="16"/>
  <c r="W664" i="16"/>
  <c r="V664" i="16"/>
  <c r="U664" i="16"/>
  <c r="T664" i="16"/>
  <c r="S664" i="16"/>
  <c r="R664" i="16"/>
  <c r="Q664" i="16"/>
  <c r="P664" i="16"/>
  <c r="O664" i="16"/>
  <c r="N664" i="16"/>
  <c r="M664" i="16"/>
  <c r="K664" i="16"/>
  <c r="K12" i="16" s="1"/>
  <c r="H664" i="16"/>
  <c r="AX664" i="16" s="1"/>
  <c r="AZ12" i="16" s="1"/>
  <c r="G664" i="16"/>
  <c r="G12" i="16" s="1"/>
  <c r="AU663" i="16"/>
  <c r="AT663" i="16"/>
  <c r="AS663" i="16"/>
  <c r="AR663" i="16"/>
  <c r="AQ663" i="16"/>
  <c r="AP663" i="16"/>
  <c r="AO663" i="16"/>
  <c r="AN663" i="16"/>
  <c r="AM663" i="16"/>
  <c r="AL663" i="16"/>
  <c r="AK663" i="16"/>
  <c r="AI663" i="16"/>
  <c r="AH663" i="16"/>
  <c r="AG663" i="16"/>
  <c r="AF663" i="16"/>
  <c r="AE663" i="16"/>
  <c r="AD663" i="16"/>
  <c r="AC663" i="16"/>
  <c r="AB663" i="16"/>
  <c r="AA663" i="16"/>
  <c r="Z663" i="16"/>
  <c r="Y663" i="16"/>
  <c r="W663" i="16"/>
  <c r="V663" i="16"/>
  <c r="U663" i="16"/>
  <c r="T663" i="16"/>
  <c r="S663" i="16"/>
  <c r="R663" i="16"/>
  <c r="Q663" i="16"/>
  <c r="P663" i="16"/>
  <c r="O663" i="16"/>
  <c r="N663" i="16"/>
  <c r="M663" i="16"/>
  <c r="K663" i="16"/>
  <c r="K11" i="16" s="1"/>
  <c r="H663" i="16"/>
  <c r="AX663" i="16" s="1"/>
  <c r="AZ11" i="16" s="1"/>
  <c r="G663" i="16"/>
  <c r="G11" i="16" s="1"/>
  <c r="AU662" i="16"/>
  <c r="AT662" i="16"/>
  <c r="AS662" i="16"/>
  <c r="AR662" i="16"/>
  <c r="AQ662" i="16"/>
  <c r="AP662" i="16"/>
  <c r="AO662" i="16"/>
  <c r="AN662" i="16"/>
  <c r="AM662" i="16"/>
  <c r="AL662" i="16"/>
  <c r="AK662" i="16"/>
  <c r="AI662" i="16"/>
  <c r="AH662" i="16"/>
  <c r="AG662" i="16"/>
  <c r="AF662" i="16"/>
  <c r="AE662" i="16"/>
  <c r="AD662" i="16"/>
  <c r="AC662" i="16"/>
  <c r="AB662" i="16"/>
  <c r="AA662" i="16"/>
  <c r="Z662" i="16"/>
  <c r="Y662" i="16"/>
  <c r="W662" i="16"/>
  <c r="V662" i="16"/>
  <c r="U662" i="16"/>
  <c r="T662" i="16"/>
  <c r="S662" i="16"/>
  <c r="R662" i="16"/>
  <c r="Q662" i="16"/>
  <c r="P662" i="16"/>
  <c r="O662" i="16"/>
  <c r="N662" i="16"/>
  <c r="M662" i="16"/>
  <c r="K662" i="16"/>
  <c r="K10" i="16" s="1"/>
  <c r="H662" i="16"/>
  <c r="H350" i="16" s="1"/>
  <c r="G662" i="16"/>
  <c r="G10" i="16" s="1"/>
  <c r="AU661" i="16"/>
  <c r="AT661" i="16"/>
  <c r="AS661" i="16"/>
  <c r="AR661" i="16"/>
  <c r="AQ661" i="16"/>
  <c r="AP661" i="16"/>
  <c r="AO661" i="16"/>
  <c r="AN661" i="16"/>
  <c r="AM661" i="16"/>
  <c r="AL661" i="16"/>
  <c r="AK661" i="16"/>
  <c r="AI661" i="16"/>
  <c r="AH661" i="16"/>
  <c r="AG661" i="16"/>
  <c r="AF661" i="16"/>
  <c r="AE661" i="16"/>
  <c r="AD661" i="16"/>
  <c r="AC661" i="16"/>
  <c r="AB661" i="16"/>
  <c r="AA661" i="16"/>
  <c r="Z661" i="16"/>
  <c r="Y661" i="16"/>
  <c r="W661" i="16"/>
  <c r="V661" i="16"/>
  <c r="U661" i="16"/>
  <c r="T661" i="16"/>
  <c r="S661" i="16"/>
  <c r="R661" i="16"/>
  <c r="Q661" i="16"/>
  <c r="P661" i="16"/>
  <c r="O661" i="16"/>
  <c r="N661" i="16"/>
  <c r="M661" i="16"/>
  <c r="K661" i="16"/>
  <c r="K9" i="16" s="1"/>
  <c r="H661" i="16"/>
  <c r="H9" i="16" s="1"/>
  <c r="G661" i="16"/>
  <c r="G9" i="16" s="1"/>
  <c r="AU660" i="16"/>
  <c r="AT660" i="16"/>
  <c r="AS660" i="16"/>
  <c r="AR660" i="16"/>
  <c r="AQ660" i="16"/>
  <c r="AP660" i="16"/>
  <c r="AO660" i="16"/>
  <c r="AN660" i="16"/>
  <c r="AM660" i="16"/>
  <c r="AL660" i="16"/>
  <c r="AK660" i="16"/>
  <c r="AI660" i="16"/>
  <c r="AH660" i="16"/>
  <c r="AG660" i="16"/>
  <c r="AF660" i="16"/>
  <c r="AE660" i="16"/>
  <c r="AD660" i="16"/>
  <c r="AC660" i="16"/>
  <c r="AB660" i="16"/>
  <c r="AA660" i="16"/>
  <c r="Z660" i="16"/>
  <c r="Y660" i="16"/>
  <c r="W660" i="16"/>
  <c r="V660" i="16"/>
  <c r="U660" i="16"/>
  <c r="T660" i="16"/>
  <c r="S660" i="16"/>
  <c r="R660" i="16"/>
  <c r="Q660" i="16"/>
  <c r="P660" i="16"/>
  <c r="O660" i="16"/>
  <c r="N660" i="16"/>
  <c r="M660" i="16"/>
  <c r="K660" i="16"/>
  <c r="K8" i="16" s="1"/>
  <c r="H660" i="16"/>
  <c r="H348" i="16" s="1"/>
  <c r="G660" i="16"/>
  <c r="G8" i="16" s="1"/>
  <c r="AU659" i="16"/>
  <c r="AT659" i="16"/>
  <c r="AS659" i="16"/>
  <c r="AR659" i="16"/>
  <c r="AQ659" i="16"/>
  <c r="AP659" i="16"/>
  <c r="AO659" i="16"/>
  <c r="AN659" i="16"/>
  <c r="AM659" i="16"/>
  <c r="AL659" i="16"/>
  <c r="AK659" i="16"/>
  <c r="AI659" i="16"/>
  <c r="AH659" i="16"/>
  <c r="AG659" i="16"/>
  <c r="AF659" i="16"/>
  <c r="AE659" i="16"/>
  <c r="AD659" i="16"/>
  <c r="AC659" i="16"/>
  <c r="AB659" i="16"/>
  <c r="AA659" i="16"/>
  <c r="Z659" i="16"/>
  <c r="Y659" i="16"/>
  <c r="W659" i="16"/>
  <c r="V659" i="16"/>
  <c r="U659" i="16"/>
  <c r="T659" i="16"/>
  <c r="S659" i="16"/>
  <c r="R659" i="16"/>
  <c r="Q659" i="16"/>
  <c r="P659" i="16"/>
  <c r="O659" i="16"/>
  <c r="N659" i="16"/>
  <c r="M659" i="16"/>
  <c r="K659" i="16"/>
  <c r="K7" i="16" s="1"/>
  <c r="H659" i="16"/>
  <c r="AX659" i="16" s="1"/>
  <c r="AZ7" i="16" s="1"/>
  <c r="G659" i="16"/>
  <c r="G7" i="16" s="1"/>
  <c r="AU658" i="16"/>
  <c r="AT658" i="16"/>
  <c r="AS658" i="16"/>
  <c r="AR658" i="16"/>
  <c r="AQ658" i="16"/>
  <c r="AP658" i="16"/>
  <c r="AO658" i="16"/>
  <c r="AN658" i="16"/>
  <c r="AM658" i="16"/>
  <c r="AL658" i="16"/>
  <c r="AK658" i="16"/>
  <c r="AI658" i="16"/>
  <c r="AH658" i="16"/>
  <c r="AG658" i="16"/>
  <c r="AF658" i="16"/>
  <c r="AE658" i="16"/>
  <c r="AD658" i="16"/>
  <c r="AC658" i="16"/>
  <c r="AB658" i="16"/>
  <c r="AA658" i="16"/>
  <c r="Z658" i="16"/>
  <c r="Y658" i="16"/>
  <c r="W658" i="16"/>
  <c r="V658" i="16"/>
  <c r="U658" i="16"/>
  <c r="T658" i="16"/>
  <c r="S658" i="16"/>
  <c r="R658" i="16"/>
  <c r="Q658" i="16"/>
  <c r="P658" i="16"/>
  <c r="O658" i="16"/>
  <c r="N658" i="16"/>
  <c r="M658" i="16"/>
  <c r="K658" i="16"/>
  <c r="K6" i="16" s="1"/>
  <c r="H658" i="16"/>
  <c r="AX658" i="16" s="1"/>
  <c r="AZ6" i="16" s="1"/>
  <c r="G658" i="16"/>
  <c r="G6" i="16" s="1"/>
  <c r="AU657" i="16"/>
  <c r="AT657" i="16"/>
  <c r="AS657" i="16"/>
  <c r="AR657" i="16"/>
  <c r="AQ657" i="16"/>
  <c r="AP657" i="16"/>
  <c r="AO657" i="16"/>
  <c r="AN657" i="16"/>
  <c r="AM657" i="16"/>
  <c r="AL657" i="16"/>
  <c r="AK657" i="16"/>
  <c r="AI657" i="16"/>
  <c r="AH657" i="16"/>
  <c r="AG657" i="16"/>
  <c r="AF657" i="16"/>
  <c r="AE657" i="16"/>
  <c r="AD657" i="16"/>
  <c r="AC657" i="16"/>
  <c r="AB657" i="16"/>
  <c r="AA657" i="16"/>
  <c r="Z657" i="16"/>
  <c r="Y657" i="16"/>
  <c r="W657" i="16"/>
  <c r="V657" i="16"/>
  <c r="U657" i="16"/>
  <c r="T657" i="16"/>
  <c r="S657" i="16"/>
  <c r="R657" i="16"/>
  <c r="Q657" i="16"/>
  <c r="P657" i="16"/>
  <c r="O657" i="16"/>
  <c r="N657" i="16"/>
  <c r="M657" i="16"/>
  <c r="K657" i="16"/>
  <c r="K5" i="16" s="1"/>
  <c r="H657" i="16"/>
  <c r="AX657" i="16" s="1"/>
  <c r="AZ5" i="16" s="1"/>
  <c r="G657" i="16"/>
  <c r="G5" i="16" s="1"/>
  <c r="AU656" i="16"/>
  <c r="AT656" i="16"/>
  <c r="AS656" i="16"/>
  <c r="AR656" i="16"/>
  <c r="AQ656" i="16"/>
  <c r="AP656" i="16"/>
  <c r="AO656" i="16"/>
  <c r="AN656" i="16"/>
  <c r="AM656" i="16"/>
  <c r="AL656" i="16"/>
  <c r="AK656" i="16"/>
  <c r="AI656" i="16"/>
  <c r="AH656" i="16"/>
  <c r="AG656" i="16"/>
  <c r="AF656" i="16"/>
  <c r="AE656" i="16"/>
  <c r="AD656" i="16"/>
  <c r="AC656" i="16"/>
  <c r="AB656" i="16"/>
  <c r="AA656" i="16"/>
  <c r="Z656" i="16"/>
  <c r="Y656" i="16"/>
  <c r="W656" i="16"/>
  <c r="V656" i="16"/>
  <c r="U656" i="16"/>
  <c r="T656" i="16"/>
  <c r="S656" i="16"/>
  <c r="R656" i="16"/>
  <c r="Q656" i="16"/>
  <c r="P656" i="16"/>
  <c r="O656" i="16"/>
  <c r="N656" i="16"/>
  <c r="M656" i="16"/>
  <c r="K656" i="16"/>
  <c r="K4" i="16" s="1"/>
  <c r="H656" i="16"/>
  <c r="H344" i="16" s="1"/>
  <c r="G656" i="16"/>
  <c r="G4" i="16" s="1"/>
  <c r="AU655" i="16"/>
  <c r="AT655" i="16"/>
  <c r="AS655" i="16"/>
  <c r="AR655" i="16"/>
  <c r="AQ655" i="16"/>
  <c r="AP655" i="16"/>
  <c r="AO655" i="16"/>
  <c r="AN655" i="16"/>
  <c r="AM655" i="16"/>
  <c r="AL655" i="16"/>
  <c r="AK655" i="16"/>
  <c r="AI655" i="16"/>
  <c r="AH655" i="16"/>
  <c r="AG655" i="16"/>
  <c r="AF655" i="16"/>
  <c r="AE655" i="16"/>
  <c r="AD655" i="16"/>
  <c r="AC655" i="16"/>
  <c r="AB655" i="16"/>
  <c r="AA655" i="16"/>
  <c r="Z655" i="16"/>
  <c r="Y655" i="16"/>
  <c r="W655" i="16"/>
  <c r="V655" i="16"/>
  <c r="U655" i="16"/>
  <c r="T655" i="16"/>
  <c r="S655" i="16"/>
  <c r="R655" i="16"/>
  <c r="Q655" i="16"/>
  <c r="P655" i="16"/>
  <c r="O655" i="16"/>
  <c r="N655" i="16"/>
  <c r="M655" i="16"/>
  <c r="K655" i="16"/>
  <c r="K3" i="16" s="1"/>
  <c r="H655" i="16"/>
  <c r="H343" i="16" s="1"/>
  <c r="G655" i="16"/>
  <c r="G3" i="16" s="1"/>
  <c r="Z649" i="16"/>
  <c r="L649" i="16"/>
  <c r="Z648" i="16"/>
  <c r="L648" i="16"/>
  <c r="Z646" i="16"/>
  <c r="L646" i="16"/>
  <c r="Z645" i="16"/>
  <c r="L645" i="16"/>
  <c r="Z643" i="16"/>
  <c r="L643" i="16"/>
  <c r="S642" i="16"/>
  <c r="S647" i="16" s="1"/>
  <c r="Z639" i="16"/>
  <c r="L639" i="16"/>
  <c r="Z638" i="16"/>
  <c r="L638" i="16"/>
  <c r="Z636" i="16"/>
  <c r="L636" i="16"/>
  <c r="Z635" i="16"/>
  <c r="L635" i="16"/>
  <c r="Z633" i="16"/>
  <c r="L633" i="16"/>
  <c r="S632" i="16"/>
  <c r="L632" i="16" s="1"/>
  <c r="AF398" i="16"/>
  <c r="AE398" i="16"/>
  <c r="AD398" i="16"/>
  <c r="AC398" i="16"/>
  <c r="AB398" i="16"/>
  <c r="AA398" i="16"/>
  <c r="Y398" i="16"/>
  <c r="X398" i="16"/>
  <c r="W398" i="16"/>
  <c r="V398" i="16"/>
  <c r="U398" i="16"/>
  <c r="T398" i="16"/>
  <c r="R398" i="16"/>
  <c r="Q398" i="16"/>
  <c r="P398" i="16"/>
  <c r="O398" i="16"/>
  <c r="N398" i="16"/>
  <c r="M398" i="16"/>
  <c r="K398" i="16"/>
  <c r="G398" i="16"/>
  <c r="AF397" i="16"/>
  <c r="AE397" i="16"/>
  <c r="AD397" i="16"/>
  <c r="AC397" i="16"/>
  <c r="AB397" i="16"/>
  <c r="AA397" i="16"/>
  <c r="Y397" i="16"/>
  <c r="X397" i="16"/>
  <c r="W397" i="16"/>
  <c r="V397" i="16"/>
  <c r="U397" i="16"/>
  <c r="T397" i="16"/>
  <c r="R397" i="16"/>
  <c r="Q397" i="16"/>
  <c r="P397" i="16"/>
  <c r="O397" i="16"/>
  <c r="N397" i="16"/>
  <c r="M397" i="16"/>
  <c r="K397" i="16"/>
  <c r="G397" i="16"/>
  <c r="AF396" i="16"/>
  <c r="AE396" i="16"/>
  <c r="AD396" i="16"/>
  <c r="AC396" i="16"/>
  <c r="AB396" i="16"/>
  <c r="AA396" i="16"/>
  <c r="Y396" i="16"/>
  <c r="X396" i="16"/>
  <c r="W396" i="16"/>
  <c r="V396" i="16"/>
  <c r="U396" i="16"/>
  <c r="T396" i="16"/>
  <c r="R396" i="16"/>
  <c r="Q396" i="16"/>
  <c r="P396" i="16"/>
  <c r="O396" i="16"/>
  <c r="N396" i="16"/>
  <c r="M396" i="16"/>
  <c r="K396" i="16"/>
  <c r="G396" i="16"/>
  <c r="AF395" i="16"/>
  <c r="AE395" i="16"/>
  <c r="AD395" i="16"/>
  <c r="AC395" i="16"/>
  <c r="AB395" i="16"/>
  <c r="AA395" i="16"/>
  <c r="Y395" i="16"/>
  <c r="X395" i="16"/>
  <c r="W395" i="16"/>
  <c r="V395" i="16"/>
  <c r="U395" i="16"/>
  <c r="T395" i="16"/>
  <c r="R395" i="16"/>
  <c r="Q395" i="16"/>
  <c r="P395" i="16"/>
  <c r="O395" i="16"/>
  <c r="N395" i="16"/>
  <c r="M395" i="16"/>
  <c r="K395" i="16"/>
  <c r="G395" i="16"/>
  <c r="AF394" i="16"/>
  <c r="AE394" i="16"/>
  <c r="AD394" i="16"/>
  <c r="AC394" i="16"/>
  <c r="AB394" i="16"/>
  <c r="AA394" i="16"/>
  <c r="Y394" i="16"/>
  <c r="X394" i="16"/>
  <c r="W394" i="16"/>
  <c r="V394" i="16"/>
  <c r="U394" i="16"/>
  <c r="T394" i="16"/>
  <c r="R394" i="16"/>
  <c r="Q394" i="16"/>
  <c r="P394" i="16"/>
  <c r="O394" i="16"/>
  <c r="N394" i="16"/>
  <c r="M394" i="16"/>
  <c r="K394" i="16"/>
  <c r="G394" i="16"/>
  <c r="AF393" i="16"/>
  <c r="AE393" i="16"/>
  <c r="AD393" i="16"/>
  <c r="AC393" i="16"/>
  <c r="AB393" i="16"/>
  <c r="AA393" i="16"/>
  <c r="Y393" i="16"/>
  <c r="X393" i="16"/>
  <c r="W393" i="16"/>
  <c r="V393" i="16"/>
  <c r="U393" i="16"/>
  <c r="T393" i="16"/>
  <c r="R393" i="16"/>
  <c r="Q393" i="16"/>
  <c r="P393" i="16"/>
  <c r="O393" i="16"/>
  <c r="N393" i="16"/>
  <c r="M393" i="16"/>
  <c r="K393" i="16"/>
  <c r="G393" i="16"/>
  <c r="AF392" i="16"/>
  <c r="AE392" i="16"/>
  <c r="AD392" i="16"/>
  <c r="AC392" i="16"/>
  <c r="AB392" i="16"/>
  <c r="AA392" i="16"/>
  <c r="Y392" i="16"/>
  <c r="X392" i="16"/>
  <c r="W392" i="16"/>
  <c r="V392" i="16"/>
  <c r="U392" i="16"/>
  <c r="T392" i="16"/>
  <c r="R392" i="16"/>
  <c r="Q392" i="16"/>
  <c r="P392" i="16"/>
  <c r="O392" i="16"/>
  <c r="N392" i="16"/>
  <c r="M392" i="16"/>
  <c r="K392" i="16"/>
  <c r="G392" i="16"/>
  <c r="AF391" i="16"/>
  <c r="AE391" i="16"/>
  <c r="AD391" i="16"/>
  <c r="AC391" i="16"/>
  <c r="AB391" i="16"/>
  <c r="AA391" i="16"/>
  <c r="Y391" i="16"/>
  <c r="X391" i="16"/>
  <c r="W391" i="16"/>
  <c r="V391" i="16"/>
  <c r="U391" i="16"/>
  <c r="T391" i="16"/>
  <c r="R391" i="16"/>
  <c r="Q391" i="16"/>
  <c r="P391" i="16"/>
  <c r="O391" i="16"/>
  <c r="N391" i="16"/>
  <c r="M391" i="16"/>
  <c r="K391" i="16"/>
  <c r="G391" i="16"/>
  <c r="AW702" i="16"/>
  <c r="AF390" i="16"/>
  <c r="AE390" i="16"/>
  <c r="AD390" i="16"/>
  <c r="AC390" i="16"/>
  <c r="AB390" i="16"/>
  <c r="AA390" i="16"/>
  <c r="Y390" i="16"/>
  <c r="X390" i="16"/>
  <c r="W390" i="16"/>
  <c r="V390" i="16"/>
  <c r="U390" i="16"/>
  <c r="T390" i="16"/>
  <c r="R390" i="16"/>
  <c r="Q390" i="16"/>
  <c r="P390" i="16"/>
  <c r="O390" i="16"/>
  <c r="N390" i="16"/>
  <c r="M390" i="16"/>
  <c r="K390" i="16"/>
  <c r="G390" i="16"/>
  <c r="AF389" i="16"/>
  <c r="AE389" i="16"/>
  <c r="AD389" i="16"/>
  <c r="AC389" i="16"/>
  <c r="AB389" i="16"/>
  <c r="AA389" i="16"/>
  <c r="Y389" i="16"/>
  <c r="X389" i="16"/>
  <c r="W389" i="16"/>
  <c r="V389" i="16"/>
  <c r="U389" i="16"/>
  <c r="T389" i="16"/>
  <c r="R389" i="16"/>
  <c r="Q389" i="16"/>
  <c r="P389" i="16"/>
  <c r="O389" i="16"/>
  <c r="N389" i="16"/>
  <c r="M389" i="16"/>
  <c r="K389" i="16"/>
  <c r="G389" i="16"/>
  <c r="AW700" i="16"/>
  <c r="AF388" i="16"/>
  <c r="AE388" i="16"/>
  <c r="AD388" i="16"/>
  <c r="AC388" i="16"/>
  <c r="AB388" i="16"/>
  <c r="AA388" i="16"/>
  <c r="Y388" i="16"/>
  <c r="X388" i="16"/>
  <c r="W388" i="16"/>
  <c r="V388" i="16"/>
  <c r="U388" i="16"/>
  <c r="T388" i="16"/>
  <c r="R388" i="16"/>
  <c r="Q388" i="16"/>
  <c r="P388" i="16"/>
  <c r="O388" i="16"/>
  <c r="N388" i="16"/>
  <c r="M388" i="16"/>
  <c r="K388" i="16"/>
  <c r="G388" i="16"/>
  <c r="AF387" i="16"/>
  <c r="AE387" i="16"/>
  <c r="AD387" i="16"/>
  <c r="AC387" i="16"/>
  <c r="AB387" i="16"/>
  <c r="AA387" i="16"/>
  <c r="Y387" i="16"/>
  <c r="X387" i="16"/>
  <c r="W387" i="16"/>
  <c r="V387" i="16"/>
  <c r="U387" i="16"/>
  <c r="T387" i="16"/>
  <c r="R387" i="16"/>
  <c r="Q387" i="16"/>
  <c r="P387" i="16"/>
  <c r="O387" i="16"/>
  <c r="N387" i="16"/>
  <c r="M387" i="16"/>
  <c r="K387" i="16"/>
  <c r="G387" i="16"/>
  <c r="AF386" i="16"/>
  <c r="AE386" i="16"/>
  <c r="AD386" i="16"/>
  <c r="AC386" i="16"/>
  <c r="AB386" i="16"/>
  <c r="AA386" i="16"/>
  <c r="Y386" i="16"/>
  <c r="X386" i="16"/>
  <c r="W386" i="16"/>
  <c r="V386" i="16"/>
  <c r="U386" i="16"/>
  <c r="T386" i="16"/>
  <c r="R386" i="16"/>
  <c r="Q386" i="16"/>
  <c r="P386" i="16"/>
  <c r="O386" i="16"/>
  <c r="N386" i="16"/>
  <c r="M386" i="16"/>
  <c r="K386" i="16"/>
  <c r="G386" i="16"/>
  <c r="AF385" i="16"/>
  <c r="AE385" i="16"/>
  <c r="AD385" i="16"/>
  <c r="AC385" i="16"/>
  <c r="AB385" i="16"/>
  <c r="AA385" i="16"/>
  <c r="Y385" i="16"/>
  <c r="X385" i="16"/>
  <c r="W385" i="16"/>
  <c r="V385" i="16"/>
  <c r="U385" i="16"/>
  <c r="T385" i="16"/>
  <c r="R385" i="16"/>
  <c r="Q385" i="16"/>
  <c r="P385" i="16"/>
  <c r="O385" i="16"/>
  <c r="N385" i="16"/>
  <c r="M385" i="16"/>
  <c r="K385" i="16"/>
  <c r="G385" i="16"/>
  <c r="AF384" i="16"/>
  <c r="AE384" i="16"/>
  <c r="AD384" i="16"/>
  <c r="AC384" i="16"/>
  <c r="AB384" i="16"/>
  <c r="AA384" i="16"/>
  <c r="Y384" i="16"/>
  <c r="X384" i="16"/>
  <c r="W384" i="16"/>
  <c r="V384" i="16"/>
  <c r="U384" i="16"/>
  <c r="T384" i="16"/>
  <c r="R384" i="16"/>
  <c r="Q384" i="16"/>
  <c r="P384" i="16"/>
  <c r="O384" i="16"/>
  <c r="N384" i="16"/>
  <c r="M384" i="16"/>
  <c r="K384" i="16"/>
  <c r="G384" i="16"/>
  <c r="AF383" i="16"/>
  <c r="AE383" i="16"/>
  <c r="AD383" i="16"/>
  <c r="AC383" i="16"/>
  <c r="AB383" i="16"/>
  <c r="AA383" i="16"/>
  <c r="Y383" i="16"/>
  <c r="X383" i="16"/>
  <c r="W383" i="16"/>
  <c r="V383" i="16"/>
  <c r="U383" i="16"/>
  <c r="T383" i="16"/>
  <c r="R383" i="16"/>
  <c r="Q383" i="16"/>
  <c r="P383" i="16"/>
  <c r="O383" i="16"/>
  <c r="N383" i="16"/>
  <c r="M383" i="16"/>
  <c r="K383" i="16"/>
  <c r="G383" i="16"/>
  <c r="AF382" i="16"/>
  <c r="AE382" i="16"/>
  <c r="AD382" i="16"/>
  <c r="AC382" i="16"/>
  <c r="AB382" i="16"/>
  <c r="AA382" i="16"/>
  <c r="Y382" i="16"/>
  <c r="X382" i="16"/>
  <c r="W382" i="16"/>
  <c r="V382" i="16"/>
  <c r="U382" i="16"/>
  <c r="T382" i="16"/>
  <c r="R382" i="16"/>
  <c r="Q382" i="16"/>
  <c r="P382" i="16"/>
  <c r="O382" i="16"/>
  <c r="N382" i="16"/>
  <c r="M382" i="16"/>
  <c r="K382" i="16"/>
  <c r="G382" i="16"/>
  <c r="AF381" i="16"/>
  <c r="AE381" i="16"/>
  <c r="AD381" i="16"/>
  <c r="AC381" i="16"/>
  <c r="AB381" i="16"/>
  <c r="AA381" i="16"/>
  <c r="Y381" i="16"/>
  <c r="X381" i="16"/>
  <c r="W381" i="16"/>
  <c r="V381" i="16"/>
  <c r="U381" i="16"/>
  <c r="T381" i="16"/>
  <c r="R381" i="16"/>
  <c r="Q381" i="16"/>
  <c r="P381" i="16"/>
  <c r="O381" i="16"/>
  <c r="N381" i="16"/>
  <c r="M381" i="16"/>
  <c r="K381" i="16"/>
  <c r="G381" i="16"/>
  <c r="AF380" i="16"/>
  <c r="AE380" i="16"/>
  <c r="AD380" i="16"/>
  <c r="AC380" i="16"/>
  <c r="AB380" i="16"/>
  <c r="AA380" i="16"/>
  <c r="Y380" i="16"/>
  <c r="X380" i="16"/>
  <c r="W380" i="16"/>
  <c r="V380" i="16"/>
  <c r="U380" i="16"/>
  <c r="T380" i="16"/>
  <c r="R380" i="16"/>
  <c r="Q380" i="16"/>
  <c r="P380" i="16"/>
  <c r="O380" i="16"/>
  <c r="N380" i="16"/>
  <c r="M380" i="16"/>
  <c r="K380" i="16"/>
  <c r="G380" i="16"/>
  <c r="AF379" i="16"/>
  <c r="AE379" i="16"/>
  <c r="AD379" i="16"/>
  <c r="AC379" i="16"/>
  <c r="AB379" i="16"/>
  <c r="AA379" i="16"/>
  <c r="Y379" i="16"/>
  <c r="X379" i="16"/>
  <c r="W379" i="16"/>
  <c r="V379" i="16"/>
  <c r="U379" i="16"/>
  <c r="T379" i="16"/>
  <c r="R379" i="16"/>
  <c r="Q379" i="16"/>
  <c r="P379" i="16"/>
  <c r="O379" i="16"/>
  <c r="N379" i="16"/>
  <c r="M379" i="16"/>
  <c r="K379" i="16"/>
  <c r="G379" i="16"/>
  <c r="AF378" i="16"/>
  <c r="AE378" i="16"/>
  <c r="AD378" i="16"/>
  <c r="AC378" i="16"/>
  <c r="AB378" i="16"/>
  <c r="AA378" i="16"/>
  <c r="Y378" i="16"/>
  <c r="X378" i="16"/>
  <c r="W378" i="16"/>
  <c r="V378" i="16"/>
  <c r="U378" i="16"/>
  <c r="T378" i="16"/>
  <c r="R378" i="16"/>
  <c r="Q378" i="16"/>
  <c r="P378" i="16"/>
  <c r="O378" i="16"/>
  <c r="N378" i="16"/>
  <c r="M378" i="16"/>
  <c r="K378" i="16"/>
  <c r="G378" i="16"/>
  <c r="AF377" i="16"/>
  <c r="AE377" i="16"/>
  <c r="AD377" i="16"/>
  <c r="AC377" i="16"/>
  <c r="AB377" i="16"/>
  <c r="AA377" i="16"/>
  <c r="Y377" i="16"/>
  <c r="X377" i="16"/>
  <c r="W377" i="16"/>
  <c r="V377" i="16"/>
  <c r="U377" i="16"/>
  <c r="T377" i="16"/>
  <c r="R377" i="16"/>
  <c r="Q377" i="16"/>
  <c r="P377" i="16"/>
  <c r="O377" i="16"/>
  <c r="N377" i="16"/>
  <c r="M377" i="16"/>
  <c r="K377" i="16"/>
  <c r="G377" i="16"/>
  <c r="AW688" i="16"/>
  <c r="AF376" i="16"/>
  <c r="AE376" i="16"/>
  <c r="AD376" i="16"/>
  <c r="AC376" i="16"/>
  <c r="AB376" i="16"/>
  <c r="AA376" i="16"/>
  <c r="Y376" i="16"/>
  <c r="X376" i="16"/>
  <c r="W376" i="16"/>
  <c r="V376" i="16"/>
  <c r="U376" i="16"/>
  <c r="T376" i="16"/>
  <c r="R376" i="16"/>
  <c r="Q376" i="16"/>
  <c r="P376" i="16"/>
  <c r="O376" i="16"/>
  <c r="N376" i="16"/>
  <c r="M376" i="16"/>
  <c r="K376" i="16"/>
  <c r="G376" i="16"/>
  <c r="AW687" i="16"/>
  <c r="AF375" i="16"/>
  <c r="AE375" i="16"/>
  <c r="AD375" i="16"/>
  <c r="AC375" i="16"/>
  <c r="AB375" i="16"/>
  <c r="AA375" i="16"/>
  <c r="Y375" i="16"/>
  <c r="X375" i="16"/>
  <c r="W375" i="16"/>
  <c r="V375" i="16"/>
  <c r="U375" i="16"/>
  <c r="T375" i="16"/>
  <c r="R375" i="16"/>
  <c r="Q375" i="16"/>
  <c r="P375" i="16"/>
  <c r="O375" i="16"/>
  <c r="N375" i="16"/>
  <c r="M375" i="16"/>
  <c r="K375" i="16"/>
  <c r="G375" i="16"/>
  <c r="AF374" i="16"/>
  <c r="AE374" i="16"/>
  <c r="AD374" i="16"/>
  <c r="AC374" i="16"/>
  <c r="AB374" i="16"/>
  <c r="AA374" i="16"/>
  <c r="Y374" i="16"/>
  <c r="X374" i="16"/>
  <c r="W374" i="16"/>
  <c r="V374" i="16"/>
  <c r="U374" i="16"/>
  <c r="T374" i="16"/>
  <c r="R374" i="16"/>
  <c r="Q374" i="16"/>
  <c r="P374" i="16"/>
  <c r="O374" i="16"/>
  <c r="N374" i="16"/>
  <c r="M374" i="16"/>
  <c r="K374" i="16"/>
  <c r="G374" i="16"/>
  <c r="AF373" i="16"/>
  <c r="AE373" i="16"/>
  <c r="AD373" i="16"/>
  <c r="AC373" i="16"/>
  <c r="AB373" i="16"/>
  <c r="AA373" i="16"/>
  <c r="Y373" i="16"/>
  <c r="X373" i="16"/>
  <c r="W373" i="16"/>
  <c r="V373" i="16"/>
  <c r="U373" i="16"/>
  <c r="T373" i="16"/>
  <c r="R373" i="16"/>
  <c r="Q373" i="16"/>
  <c r="P373" i="16"/>
  <c r="O373" i="16"/>
  <c r="N373" i="16"/>
  <c r="M373" i="16"/>
  <c r="K373" i="16"/>
  <c r="G373" i="16"/>
  <c r="AF372" i="16"/>
  <c r="AE372" i="16"/>
  <c r="AD372" i="16"/>
  <c r="AC372" i="16"/>
  <c r="AB372" i="16"/>
  <c r="AA372" i="16"/>
  <c r="Y372" i="16"/>
  <c r="X372" i="16"/>
  <c r="W372" i="16"/>
  <c r="V372" i="16"/>
  <c r="U372" i="16"/>
  <c r="T372" i="16"/>
  <c r="R372" i="16"/>
  <c r="Q372" i="16"/>
  <c r="P372" i="16"/>
  <c r="O372" i="16"/>
  <c r="N372" i="16"/>
  <c r="M372" i="16"/>
  <c r="K372" i="16"/>
  <c r="G372" i="16"/>
  <c r="AF371" i="16"/>
  <c r="AE371" i="16"/>
  <c r="AD371" i="16"/>
  <c r="AC371" i="16"/>
  <c r="AB371" i="16"/>
  <c r="AA371" i="16"/>
  <c r="Y371" i="16"/>
  <c r="X371" i="16"/>
  <c r="W371" i="16"/>
  <c r="V371" i="16"/>
  <c r="U371" i="16"/>
  <c r="T371" i="16"/>
  <c r="R371" i="16"/>
  <c r="Q371" i="16"/>
  <c r="P371" i="16"/>
  <c r="O371" i="16"/>
  <c r="N371" i="16"/>
  <c r="M371" i="16"/>
  <c r="K371" i="16"/>
  <c r="G371" i="16"/>
  <c r="AF370" i="16"/>
  <c r="AE370" i="16"/>
  <c r="AD370" i="16"/>
  <c r="AC370" i="16"/>
  <c r="AB370" i="16"/>
  <c r="AA370" i="16"/>
  <c r="Y370" i="16"/>
  <c r="X370" i="16"/>
  <c r="W370" i="16"/>
  <c r="V370" i="16"/>
  <c r="U370" i="16"/>
  <c r="T370" i="16"/>
  <c r="R370" i="16"/>
  <c r="Q370" i="16"/>
  <c r="P370" i="16"/>
  <c r="O370" i="16"/>
  <c r="N370" i="16"/>
  <c r="M370" i="16"/>
  <c r="K370" i="16"/>
  <c r="G370" i="16"/>
  <c r="AF369" i="16"/>
  <c r="AE369" i="16"/>
  <c r="AD369" i="16"/>
  <c r="AC369" i="16"/>
  <c r="AB369" i="16"/>
  <c r="AA369" i="16"/>
  <c r="Y369" i="16"/>
  <c r="X369" i="16"/>
  <c r="W369" i="16"/>
  <c r="V369" i="16"/>
  <c r="U369" i="16"/>
  <c r="T369" i="16"/>
  <c r="R369" i="16"/>
  <c r="Q369" i="16"/>
  <c r="P369" i="16"/>
  <c r="O369" i="16"/>
  <c r="N369" i="16"/>
  <c r="M369" i="16"/>
  <c r="K369" i="16"/>
  <c r="G369" i="16"/>
  <c r="AF368" i="16"/>
  <c r="AE368" i="16"/>
  <c r="AD368" i="16"/>
  <c r="AC368" i="16"/>
  <c r="AB368" i="16"/>
  <c r="AA368" i="16"/>
  <c r="Y368" i="16"/>
  <c r="X368" i="16"/>
  <c r="W368" i="16"/>
  <c r="V368" i="16"/>
  <c r="U368" i="16"/>
  <c r="T368" i="16"/>
  <c r="R368" i="16"/>
  <c r="Q368" i="16"/>
  <c r="P368" i="16"/>
  <c r="O368" i="16"/>
  <c r="N368" i="16"/>
  <c r="M368" i="16"/>
  <c r="K368" i="16"/>
  <c r="G368" i="16"/>
  <c r="AF367" i="16"/>
  <c r="AE367" i="16"/>
  <c r="AD367" i="16"/>
  <c r="AC367" i="16"/>
  <c r="AB367" i="16"/>
  <c r="AA367" i="16"/>
  <c r="Y367" i="16"/>
  <c r="X367" i="16"/>
  <c r="W367" i="16"/>
  <c r="V367" i="16"/>
  <c r="U367" i="16"/>
  <c r="T367" i="16"/>
  <c r="R367" i="16"/>
  <c r="Q367" i="16"/>
  <c r="P367" i="16"/>
  <c r="O367" i="16"/>
  <c r="N367" i="16"/>
  <c r="M367" i="16"/>
  <c r="K367" i="16"/>
  <c r="G367" i="16"/>
  <c r="AW678" i="16"/>
  <c r="AF366" i="16"/>
  <c r="AE366" i="16"/>
  <c r="AD366" i="16"/>
  <c r="AC366" i="16"/>
  <c r="AB366" i="16"/>
  <c r="AA366" i="16"/>
  <c r="Y366" i="16"/>
  <c r="X366" i="16"/>
  <c r="W366" i="16"/>
  <c r="V366" i="16"/>
  <c r="U366" i="16"/>
  <c r="T366" i="16"/>
  <c r="R366" i="16"/>
  <c r="Q366" i="16"/>
  <c r="P366" i="16"/>
  <c r="O366" i="16"/>
  <c r="N366" i="16"/>
  <c r="M366" i="16"/>
  <c r="K366" i="16"/>
  <c r="G366" i="16"/>
  <c r="AW677" i="16"/>
  <c r="AF365" i="16"/>
  <c r="AE365" i="16"/>
  <c r="AD365" i="16"/>
  <c r="AC365" i="16"/>
  <c r="AB365" i="16"/>
  <c r="AA365" i="16"/>
  <c r="Y365" i="16"/>
  <c r="X365" i="16"/>
  <c r="W365" i="16"/>
  <c r="V365" i="16"/>
  <c r="U365" i="16"/>
  <c r="T365" i="16"/>
  <c r="R365" i="16"/>
  <c r="Q365" i="16"/>
  <c r="P365" i="16"/>
  <c r="O365" i="16"/>
  <c r="N365" i="16"/>
  <c r="M365" i="16"/>
  <c r="K365" i="16"/>
  <c r="G365" i="16"/>
  <c r="AW676" i="16"/>
  <c r="AF364" i="16"/>
  <c r="AE364" i="16"/>
  <c r="AD364" i="16"/>
  <c r="AC364" i="16"/>
  <c r="AB364" i="16"/>
  <c r="AA364" i="16"/>
  <c r="Y364" i="16"/>
  <c r="X364" i="16"/>
  <c r="W364" i="16"/>
  <c r="V364" i="16"/>
  <c r="U364" i="16"/>
  <c r="T364" i="16"/>
  <c r="R364" i="16"/>
  <c r="Q364" i="16"/>
  <c r="P364" i="16"/>
  <c r="O364" i="16"/>
  <c r="N364" i="16"/>
  <c r="M364" i="16"/>
  <c r="K364" i="16"/>
  <c r="G364" i="16"/>
  <c r="AF363" i="16"/>
  <c r="AE363" i="16"/>
  <c r="AD363" i="16"/>
  <c r="AC363" i="16"/>
  <c r="AB363" i="16"/>
  <c r="AA363" i="16"/>
  <c r="Y363" i="16"/>
  <c r="X363" i="16"/>
  <c r="W363" i="16"/>
  <c r="V363" i="16"/>
  <c r="U363" i="16"/>
  <c r="T363" i="16"/>
  <c r="R363" i="16"/>
  <c r="Q363" i="16"/>
  <c r="P363" i="16"/>
  <c r="O363" i="16"/>
  <c r="N363" i="16"/>
  <c r="M363" i="16"/>
  <c r="K363" i="16"/>
  <c r="G363" i="16"/>
  <c r="AF362" i="16"/>
  <c r="AE362" i="16"/>
  <c r="AD362" i="16"/>
  <c r="AC362" i="16"/>
  <c r="AB362" i="16"/>
  <c r="AA362" i="16"/>
  <c r="Y362" i="16"/>
  <c r="X362" i="16"/>
  <c r="W362" i="16"/>
  <c r="V362" i="16"/>
  <c r="U362" i="16"/>
  <c r="T362" i="16"/>
  <c r="R362" i="16"/>
  <c r="Q362" i="16"/>
  <c r="P362" i="16"/>
  <c r="O362" i="16"/>
  <c r="N362" i="16"/>
  <c r="M362" i="16"/>
  <c r="K362" i="16"/>
  <c r="G362" i="16"/>
  <c r="AF361" i="16"/>
  <c r="AE361" i="16"/>
  <c r="AD361" i="16"/>
  <c r="AC361" i="16"/>
  <c r="AB361" i="16"/>
  <c r="AA361" i="16"/>
  <c r="Y361" i="16"/>
  <c r="X361" i="16"/>
  <c r="W361" i="16"/>
  <c r="V361" i="16"/>
  <c r="U361" i="16"/>
  <c r="T361" i="16"/>
  <c r="R361" i="16"/>
  <c r="Q361" i="16"/>
  <c r="P361" i="16"/>
  <c r="O361" i="16"/>
  <c r="N361" i="16"/>
  <c r="M361" i="16"/>
  <c r="K361" i="16"/>
  <c r="G361" i="16"/>
  <c r="AF360" i="16"/>
  <c r="AE360" i="16"/>
  <c r="AD360" i="16"/>
  <c r="AC360" i="16"/>
  <c r="AB360" i="16"/>
  <c r="AA360" i="16"/>
  <c r="Y360" i="16"/>
  <c r="X360" i="16"/>
  <c r="W360" i="16"/>
  <c r="V360" i="16"/>
  <c r="U360" i="16"/>
  <c r="T360" i="16"/>
  <c r="R360" i="16"/>
  <c r="Q360" i="16"/>
  <c r="P360" i="16"/>
  <c r="O360" i="16"/>
  <c r="N360" i="16"/>
  <c r="M360" i="16"/>
  <c r="K360" i="16"/>
  <c r="G360" i="16"/>
  <c r="AF359" i="16"/>
  <c r="AE359" i="16"/>
  <c r="AD359" i="16"/>
  <c r="AC359" i="16"/>
  <c r="AB359" i="16"/>
  <c r="AA359" i="16"/>
  <c r="Y359" i="16"/>
  <c r="X359" i="16"/>
  <c r="W359" i="16"/>
  <c r="V359" i="16"/>
  <c r="U359" i="16"/>
  <c r="T359" i="16"/>
  <c r="R359" i="16"/>
  <c r="Q359" i="16"/>
  <c r="P359" i="16"/>
  <c r="O359" i="16"/>
  <c r="N359" i="16"/>
  <c r="M359" i="16"/>
  <c r="K359" i="16"/>
  <c r="G359" i="16"/>
  <c r="AF358" i="16"/>
  <c r="AE358" i="16"/>
  <c r="AD358" i="16"/>
  <c r="AC358" i="16"/>
  <c r="AB358" i="16"/>
  <c r="AA358" i="16"/>
  <c r="Y358" i="16"/>
  <c r="X358" i="16"/>
  <c r="W358" i="16"/>
  <c r="V358" i="16"/>
  <c r="U358" i="16"/>
  <c r="T358" i="16"/>
  <c r="R358" i="16"/>
  <c r="Q358" i="16"/>
  <c r="P358" i="16"/>
  <c r="O358" i="16"/>
  <c r="N358" i="16"/>
  <c r="M358" i="16"/>
  <c r="K358" i="16"/>
  <c r="G358" i="16"/>
  <c r="AF357" i="16"/>
  <c r="AE357" i="16"/>
  <c r="AD357" i="16"/>
  <c r="AC357" i="16"/>
  <c r="AB357" i="16"/>
  <c r="AA357" i="16"/>
  <c r="Y357" i="16"/>
  <c r="X357" i="16"/>
  <c r="W357" i="16"/>
  <c r="V357" i="16"/>
  <c r="U357" i="16"/>
  <c r="T357" i="16"/>
  <c r="R357" i="16"/>
  <c r="Q357" i="16"/>
  <c r="P357" i="16"/>
  <c r="O357" i="16"/>
  <c r="N357" i="16"/>
  <c r="M357" i="16"/>
  <c r="K357" i="16"/>
  <c r="G357" i="16"/>
  <c r="AF356" i="16"/>
  <c r="AE356" i="16"/>
  <c r="AD356" i="16"/>
  <c r="AC356" i="16"/>
  <c r="AB356" i="16"/>
  <c r="AA356" i="16"/>
  <c r="Y356" i="16"/>
  <c r="X356" i="16"/>
  <c r="W356" i="16"/>
  <c r="V356" i="16"/>
  <c r="U356" i="16"/>
  <c r="T356" i="16"/>
  <c r="R356" i="16"/>
  <c r="Q356" i="16"/>
  <c r="P356" i="16"/>
  <c r="O356" i="16"/>
  <c r="N356" i="16"/>
  <c r="M356" i="16"/>
  <c r="K356" i="16"/>
  <c r="G356" i="16"/>
  <c r="AF355" i="16"/>
  <c r="AE355" i="16"/>
  <c r="AD355" i="16"/>
  <c r="AC355" i="16"/>
  <c r="AB355" i="16"/>
  <c r="AA355" i="16"/>
  <c r="Y355" i="16"/>
  <c r="X355" i="16"/>
  <c r="W355" i="16"/>
  <c r="V355" i="16"/>
  <c r="U355" i="16"/>
  <c r="T355" i="16"/>
  <c r="R355" i="16"/>
  <c r="Q355" i="16"/>
  <c r="P355" i="16"/>
  <c r="O355" i="16"/>
  <c r="N355" i="16"/>
  <c r="M355" i="16"/>
  <c r="K355" i="16"/>
  <c r="G355" i="16"/>
  <c r="AW666" i="16"/>
  <c r="AF354" i="16"/>
  <c r="AE354" i="16"/>
  <c r="AD354" i="16"/>
  <c r="AC354" i="16"/>
  <c r="AB354" i="16"/>
  <c r="AA354" i="16"/>
  <c r="Y354" i="16"/>
  <c r="X354" i="16"/>
  <c r="W354" i="16"/>
  <c r="V354" i="16"/>
  <c r="U354" i="16"/>
  <c r="T354" i="16"/>
  <c r="R354" i="16"/>
  <c r="Q354" i="16"/>
  <c r="P354" i="16"/>
  <c r="O354" i="16"/>
  <c r="N354" i="16"/>
  <c r="M354" i="16"/>
  <c r="K354" i="16"/>
  <c r="G354" i="16"/>
  <c r="AF353" i="16"/>
  <c r="AE353" i="16"/>
  <c r="AD353" i="16"/>
  <c r="AC353" i="16"/>
  <c r="AB353" i="16"/>
  <c r="AA353" i="16"/>
  <c r="Y353" i="16"/>
  <c r="X353" i="16"/>
  <c r="W353" i="16"/>
  <c r="V353" i="16"/>
  <c r="U353" i="16"/>
  <c r="T353" i="16"/>
  <c r="R353" i="16"/>
  <c r="Q353" i="16"/>
  <c r="P353" i="16"/>
  <c r="O353" i="16"/>
  <c r="N353" i="16"/>
  <c r="M353" i="16"/>
  <c r="K353" i="16"/>
  <c r="G353" i="16"/>
  <c r="AW664" i="16"/>
  <c r="AF352" i="16"/>
  <c r="AE352" i="16"/>
  <c r="AD352" i="16"/>
  <c r="AC352" i="16"/>
  <c r="AB352" i="16"/>
  <c r="AA352" i="16"/>
  <c r="Y352" i="16"/>
  <c r="X352" i="16"/>
  <c r="W352" i="16"/>
  <c r="V352" i="16"/>
  <c r="U352" i="16"/>
  <c r="T352" i="16"/>
  <c r="R352" i="16"/>
  <c r="Q352" i="16"/>
  <c r="P352" i="16"/>
  <c r="O352" i="16"/>
  <c r="N352" i="16"/>
  <c r="M352" i="16"/>
  <c r="K352" i="16"/>
  <c r="G352" i="16"/>
  <c r="AF351" i="16"/>
  <c r="AE351" i="16"/>
  <c r="AD351" i="16"/>
  <c r="AC351" i="16"/>
  <c r="AB351" i="16"/>
  <c r="AA351" i="16"/>
  <c r="Y351" i="16"/>
  <c r="X351" i="16"/>
  <c r="W351" i="16"/>
  <c r="V351" i="16"/>
  <c r="U351" i="16"/>
  <c r="T351" i="16"/>
  <c r="R351" i="16"/>
  <c r="Q351" i="16"/>
  <c r="P351" i="16"/>
  <c r="O351" i="16"/>
  <c r="N351" i="16"/>
  <c r="M351" i="16"/>
  <c r="K351" i="16"/>
  <c r="G351" i="16"/>
  <c r="AF350" i="16"/>
  <c r="AE350" i="16"/>
  <c r="AD350" i="16"/>
  <c r="AC350" i="16"/>
  <c r="AB350" i="16"/>
  <c r="AA350" i="16"/>
  <c r="Y350" i="16"/>
  <c r="X350" i="16"/>
  <c r="W350" i="16"/>
  <c r="V350" i="16"/>
  <c r="U350" i="16"/>
  <c r="T350" i="16"/>
  <c r="R350" i="16"/>
  <c r="Q350" i="16"/>
  <c r="P350" i="16"/>
  <c r="O350" i="16"/>
  <c r="N350" i="16"/>
  <c r="M350" i="16"/>
  <c r="K350" i="16"/>
  <c r="G350" i="16"/>
  <c r="AF349" i="16"/>
  <c r="AE349" i="16"/>
  <c r="AD349" i="16"/>
  <c r="AC349" i="16"/>
  <c r="AB349" i="16"/>
  <c r="AA349" i="16"/>
  <c r="Y349" i="16"/>
  <c r="X349" i="16"/>
  <c r="W349" i="16"/>
  <c r="V349" i="16"/>
  <c r="U349" i="16"/>
  <c r="T349" i="16"/>
  <c r="R349" i="16"/>
  <c r="Q349" i="16"/>
  <c r="P349" i="16"/>
  <c r="O349" i="16"/>
  <c r="N349" i="16"/>
  <c r="M349" i="16"/>
  <c r="K349" i="16"/>
  <c r="G349" i="16"/>
  <c r="AF348" i="16"/>
  <c r="AE348" i="16"/>
  <c r="AD348" i="16"/>
  <c r="AC348" i="16"/>
  <c r="AB348" i="16"/>
  <c r="AA348" i="16"/>
  <c r="Y348" i="16"/>
  <c r="X348" i="16"/>
  <c r="W348" i="16"/>
  <c r="V348" i="16"/>
  <c r="U348" i="16"/>
  <c r="T348" i="16"/>
  <c r="R348" i="16"/>
  <c r="Q348" i="16"/>
  <c r="P348" i="16"/>
  <c r="O348" i="16"/>
  <c r="N348" i="16"/>
  <c r="M348" i="16"/>
  <c r="K348" i="16"/>
  <c r="G348" i="16"/>
  <c r="AF347" i="16"/>
  <c r="AE347" i="16"/>
  <c r="AD347" i="16"/>
  <c r="AC347" i="16"/>
  <c r="AB347" i="16"/>
  <c r="AA347" i="16"/>
  <c r="Y347" i="16"/>
  <c r="X347" i="16"/>
  <c r="W347" i="16"/>
  <c r="V347" i="16"/>
  <c r="U347" i="16"/>
  <c r="T347" i="16"/>
  <c r="R347" i="16"/>
  <c r="Q347" i="16"/>
  <c r="P347" i="16"/>
  <c r="O347" i="16"/>
  <c r="N347" i="16"/>
  <c r="M347" i="16"/>
  <c r="K347" i="16"/>
  <c r="G347" i="16"/>
  <c r="AF346" i="16"/>
  <c r="AE346" i="16"/>
  <c r="AD346" i="16"/>
  <c r="AC346" i="16"/>
  <c r="AB346" i="16"/>
  <c r="AA346" i="16"/>
  <c r="Y346" i="16"/>
  <c r="X346" i="16"/>
  <c r="W346" i="16"/>
  <c r="V346" i="16"/>
  <c r="U346" i="16"/>
  <c r="T346" i="16"/>
  <c r="R346" i="16"/>
  <c r="Q346" i="16"/>
  <c r="P346" i="16"/>
  <c r="O346" i="16"/>
  <c r="N346" i="16"/>
  <c r="M346" i="16"/>
  <c r="K346" i="16"/>
  <c r="G346" i="16"/>
  <c r="AF345" i="16"/>
  <c r="AE345" i="16"/>
  <c r="AD345" i="16"/>
  <c r="AC345" i="16"/>
  <c r="AB345" i="16"/>
  <c r="AA345" i="16"/>
  <c r="Y345" i="16"/>
  <c r="X345" i="16"/>
  <c r="W345" i="16"/>
  <c r="V345" i="16"/>
  <c r="U345" i="16"/>
  <c r="T345" i="16"/>
  <c r="R345" i="16"/>
  <c r="Q345" i="16"/>
  <c r="P345" i="16"/>
  <c r="O345" i="16"/>
  <c r="N345" i="16"/>
  <c r="M345" i="16"/>
  <c r="K345" i="16"/>
  <c r="G345" i="16"/>
  <c r="AF344" i="16"/>
  <c r="AE344" i="16"/>
  <c r="AD344" i="16"/>
  <c r="AC344" i="16"/>
  <c r="AB344" i="16"/>
  <c r="AA344" i="16"/>
  <c r="Y344" i="16"/>
  <c r="X344" i="16"/>
  <c r="W344" i="16"/>
  <c r="V344" i="16"/>
  <c r="U344" i="16"/>
  <c r="T344" i="16"/>
  <c r="R344" i="16"/>
  <c r="Q344" i="16"/>
  <c r="P344" i="16"/>
  <c r="O344" i="16"/>
  <c r="N344" i="16"/>
  <c r="M344" i="16"/>
  <c r="K344" i="16"/>
  <c r="G344" i="16"/>
  <c r="AF343" i="16"/>
  <c r="AE343" i="16"/>
  <c r="AD343" i="16"/>
  <c r="AC343" i="16"/>
  <c r="AB343" i="16"/>
  <c r="AA343" i="16"/>
  <c r="Y343" i="16"/>
  <c r="X343" i="16"/>
  <c r="W343" i="16"/>
  <c r="V343" i="16"/>
  <c r="U343" i="16"/>
  <c r="T343" i="16"/>
  <c r="R343" i="16"/>
  <c r="Q343" i="16"/>
  <c r="P343" i="16"/>
  <c r="O343" i="16"/>
  <c r="N343" i="16"/>
  <c r="M343" i="16"/>
  <c r="K343" i="16"/>
  <c r="G343" i="16"/>
  <c r="H342" i="16"/>
  <c r="U337" i="16"/>
  <c r="U333" i="16"/>
  <c r="U332" i="16"/>
  <c r="U331" i="16"/>
  <c r="L331" i="16"/>
  <c r="U329" i="16"/>
  <c r="L329" i="16"/>
  <c r="AI328" i="16"/>
  <c r="AH328" i="16"/>
  <c r="AG328" i="16"/>
  <c r="AF328" i="16"/>
  <c r="AE328" i="16"/>
  <c r="AD328" i="16"/>
  <c r="AA328" i="16"/>
  <c r="Z328" i="16"/>
  <c r="Y328" i="16"/>
  <c r="X328" i="16"/>
  <c r="W328" i="16"/>
  <c r="V328" i="16"/>
  <c r="S328" i="16"/>
  <c r="R328" i="16"/>
  <c r="Q328" i="16"/>
  <c r="P328" i="16"/>
  <c r="O328" i="16"/>
  <c r="N328" i="16"/>
  <c r="AJ326" i="16"/>
  <c r="AC337" i="16" s="1"/>
  <c r="L326" i="16"/>
  <c r="L337" i="16" s="1"/>
  <c r="AJ322" i="16"/>
  <c r="AC333" i="16" s="1"/>
  <c r="L322" i="16"/>
  <c r="L333" i="16" s="1"/>
  <c r="AJ321" i="16"/>
  <c r="AC332" i="16" s="1"/>
  <c r="L321" i="16"/>
  <c r="L332" i="16" s="1"/>
  <c r="AJ320" i="16"/>
  <c r="AC331" i="16" s="1"/>
  <c r="AU317" i="16"/>
  <c r="AI329" i="16" s="1"/>
  <c r="AT317" i="16"/>
  <c r="AS317" i="16"/>
  <c r="AH329" i="16" s="1"/>
  <c r="AR317" i="16"/>
  <c r="AQ317" i="16"/>
  <c r="AG329" i="16" s="1"/>
  <c r="AP317" i="16"/>
  <c r="AO317" i="16"/>
  <c r="AF329" i="16" s="1"/>
  <c r="AN317" i="16"/>
  <c r="AM317" i="16"/>
  <c r="AE329" i="16" s="1"/>
  <c r="AL317" i="16"/>
  <c r="AD329" i="16" s="1"/>
  <c r="AK317" i="16"/>
  <c r="AJ317" i="16"/>
  <c r="AC329" i="16" s="1"/>
  <c r="AI317" i="16"/>
  <c r="AA329" i="16" s="1"/>
  <c r="AH317" i="16"/>
  <c r="AG317" i="16"/>
  <c r="Z329" i="16" s="1"/>
  <c r="AF317" i="16"/>
  <c r="AE317" i="16"/>
  <c r="Y329" i="16" s="1"/>
  <c r="AD317" i="16"/>
  <c r="AC317" i="16"/>
  <c r="X329" i="16" s="1"/>
  <c r="AB317" i="16"/>
  <c r="AA317" i="16"/>
  <c r="W329" i="16" s="1"/>
  <c r="Z317" i="16"/>
  <c r="V329" i="16" s="1"/>
  <c r="Y317" i="16"/>
  <c r="W317" i="16"/>
  <c r="S329" i="16" s="1"/>
  <c r="V317" i="16"/>
  <c r="U317" i="16"/>
  <c r="R329" i="16" s="1"/>
  <c r="T317" i="16"/>
  <c r="S317" i="16"/>
  <c r="Q329" i="16" s="1"/>
  <c r="R317" i="16"/>
  <c r="Q317" i="16"/>
  <c r="P329" i="16" s="1"/>
  <c r="P317" i="16"/>
  <c r="O317" i="16"/>
  <c r="O329" i="16" s="1"/>
  <c r="N317" i="16"/>
  <c r="N329" i="16" s="1"/>
  <c r="M317" i="16"/>
  <c r="X316" i="16"/>
  <c r="AJ316" i="16" s="1"/>
  <c r="AC328" i="16" s="1"/>
  <c r="U313" i="16"/>
  <c r="U309" i="16"/>
  <c r="U308" i="16"/>
  <c r="U307" i="16"/>
  <c r="L307" i="16"/>
  <c r="U305" i="16"/>
  <c r="L305" i="16"/>
  <c r="AI304" i="16"/>
  <c r="AH304" i="16"/>
  <c r="AG304" i="16"/>
  <c r="AF304" i="16"/>
  <c r="AE304" i="16"/>
  <c r="AD304" i="16"/>
  <c r="AA304" i="16"/>
  <c r="Z304" i="16"/>
  <c r="Y304" i="16"/>
  <c r="X304" i="16"/>
  <c r="W304" i="16"/>
  <c r="V304" i="16"/>
  <c r="U304" i="16"/>
  <c r="S304" i="16"/>
  <c r="R304" i="16"/>
  <c r="Q304" i="16"/>
  <c r="P304" i="16"/>
  <c r="O304" i="16"/>
  <c r="N304" i="16"/>
  <c r="AJ302" i="16"/>
  <c r="AC313" i="16" s="1"/>
  <c r="L302" i="16"/>
  <c r="L313" i="16" s="1"/>
  <c r="X301" i="16"/>
  <c r="AJ301" i="16" s="1"/>
  <c r="AC312" i="16" s="1"/>
  <c r="X300" i="16"/>
  <c r="AJ300" i="16" s="1"/>
  <c r="AC311" i="16" s="1"/>
  <c r="X299" i="16"/>
  <c r="U310" i="16" s="1"/>
  <c r="AJ298" i="16"/>
  <c r="AC309" i="16" s="1"/>
  <c r="L298" i="16"/>
  <c r="L309" i="16" s="1"/>
  <c r="AJ297" i="16"/>
  <c r="AC308" i="16" s="1"/>
  <c r="L297" i="16"/>
  <c r="L308" i="16" s="1"/>
  <c r="AJ296" i="16"/>
  <c r="AC307" i="16" s="1"/>
  <c r="X295" i="16"/>
  <c r="AJ295" i="16" s="1"/>
  <c r="AC306" i="16" s="1"/>
  <c r="X294" i="16"/>
  <c r="AJ294" i="16" s="1"/>
  <c r="AU293" i="16"/>
  <c r="AI305" i="16" s="1"/>
  <c r="AT293" i="16"/>
  <c r="AS293" i="16"/>
  <c r="AH305" i="16" s="1"/>
  <c r="AR293" i="16"/>
  <c r="AQ293" i="16"/>
  <c r="AG305" i="16" s="1"/>
  <c r="AP293" i="16"/>
  <c r="AO293" i="16"/>
  <c r="AF305" i="16" s="1"/>
  <c r="AN293" i="16"/>
  <c r="AM293" i="16"/>
  <c r="AE305" i="16" s="1"/>
  <c r="AL293" i="16"/>
  <c r="AD305" i="16" s="1"/>
  <c r="AK293" i="16"/>
  <c r="AJ293" i="16"/>
  <c r="AC305" i="16" s="1"/>
  <c r="AI293" i="16"/>
  <c r="AA305" i="16" s="1"/>
  <c r="AH293" i="16"/>
  <c r="AG293" i="16"/>
  <c r="Z305" i="16" s="1"/>
  <c r="AF293" i="16"/>
  <c r="AE293" i="16"/>
  <c r="Y305" i="16" s="1"/>
  <c r="AD293" i="16"/>
  <c r="AC293" i="16"/>
  <c r="X305" i="16" s="1"/>
  <c r="AB293" i="16"/>
  <c r="AA293" i="16"/>
  <c r="W305" i="16" s="1"/>
  <c r="Z293" i="16"/>
  <c r="V305" i="16" s="1"/>
  <c r="Y293" i="16"/>
  <c r="W293" i="16"/>
  <c r="S305" i="16" s="1"/>
  <c r="V293" i="16"/>
  <c r="U293" i="16"/>
  <c r="R305" i="16" s="1"/>
  <c r="T293" i="16"/>
  <c r="S293" i="16"/>
  <c r="Q305" i="16" s="1"/>
  <c r="R293" i="16"/>
  <c r="Q293" i="16"/>
  <c r="P305" i="16" s="1"/>
  <c r="P293" i="16"/>
  <c r="O293" i="16"/>
  <c r="O305" i="16" s="1"/>
  <c r="N293" i="16"/>
  <c r="N305" i="16" s="1"/>
  <c r="M293" i="16"/>
  <c r="AJ292" i="16"/>
  <c r="AC304" i="16" s="1"/>
  <c r="L292" i="16"/>
  <c r="L295" i="16" s="1"/>
  <c r="L306" i="16" s="1"/>
  <c r="F58" i="16"/>
  <c r="F57" i="16"/>
  <c r="F56" i="16"/>
  <c r="F55" i="16"/>
  <c r="F54" i="16"/>
  <c r="F53" i="16"/>
  <c r="F52" i="16"/>
  <c r="F51" i="16"/>
  <c r="AY50" i="16"/>
  <c r="F50" i="16"/>
  <c r="F49" i="16"/>
  <c r="AY48" i="16"/>
  <c r="F48" i="16"/>
  <c r="F47" i="16"/>
  <c r="F46" i="16"/>
  <c r="F45" i="16"/>
  <c r="F44" i="16"/>
  <c r="F43" i="16"/>
  <c r="F42" i="16"/>
  <c r="F41" i="16"/>
  <c r="F40" i="16"/>
  <c r="F39" i="16"/>
  <c r="AY38" i="16"/>
  <c r="F38" i="16"/>
  <c r="F37" i="16"/>
  <c r="AY36" i="16"/>
  <c r="F36" i="16"/>
  <c r="F35" i="16"/>
  <c r="F34" i="16"/>
  <c r="F33" i="16"/>
  <c r="F32" i="16"/>
  <c r="AY31" i="16"/>
  <c r="F31" i="16"/>
  <c r="F30" i="16"/>
  <c r="F29" i="16"/>
  <c r="F28" i="16"/>
  <c r="F27" i="16"/>
  <c r="F26" i="16"/>
  <c r="F25" i="16"/>
  <c r="F24" i="16"/>
  <c r="F23" i="16"/>
  <c r="F22" i="16"/>
  <c r="F21" i="16"/>
  <c r="F20" i="16"/>
  <c r="F19" i="16"/>
  <c r="F18" i="16"/>
  <c r="F17" i="16"/>
  <c r="F16" i="16"/>
  <c r="F15" i="16"/>
  <c r="F14" i="16"/>
  <c r="F13" i="16"/>
  <c r="AY12" i="16"/>
  <c r="F12" i="16"/>
  <c r="F11" i="16"/>
  <c r="F10" i="16"/>
  <c r="F9" i="16"/>
  <c r="F8" i="16"/>
  <c r="F7" i="16"/>
  <c r="F6" i="16"/>
  <c r="F5" i="16"/>
  <c r="F4" i="16"/>
  <c r="F3" i="16"/>
  <c r="BB2" i="16"/>
  <c r="BA2" i="16"/>
  <c r="AZ2" i="16"/>
  <c r="L2" i="16"/>
  <c r="K2" i="16"/>
  <c r="J2" i="16"/>
  <c r="I2" i="16"/>
  <c r="H2" i="16"/>
  <c r="G2" i="16"/>
  <c r="F2" i="16"/>
  <c r="U991" i="15"/>
  <c r="U987" i="15"/>
  <c r="U986" i="15"/>
  <c r="U985" i="15"/>
  <c r="M985" i="15"/>
  <c r="U982" i="15"/>
  <c r="M982" i="15"/>
  <c r="AI981" i="15"/>
  <c r="AH981" i="15"/>
  <c r="AG981" i="15"/>
  <c r="AF981" i="15"/>
  <c r="AE981" i="15"/>
  <c r="AD981" i="15"/>
  <c r="AA981" i="15"/>
  <c r="Z981" i="15"/>
  <c r="Y981" i="15"/>
  <c r="X981" i="15"/>
  <c r="W981" i="15"/>
  <c r="V981" i="15"/>
  <c r="S981" i="15"/>
  <c r="R981" i="15"/>
  <c r="Q981" i="15"/>
  <c r="P981" i="15"/>
  <c r="O981" i="15"/>
  <c r="N981" i="15"/>
  <c r="AK979" i="15"/>
  <c r="AC991" i="15" s="1"/>
  <c r="M979" i="15"/>
  <c r="M991" i="15" s="1"/>
  <c r="AK975" i="15"/>
  <c r="AC987" i="15" s="1"/>
  <c r="M975" i="15"/>
  <c r="M987" i="15" s="1"/>
  <c r="AK974" i="15"/>
  <c r="AC986" i="15" s="1"/>
  <c r="M974" i="15"/>
  <c r="M986" i="15" s="1"/>
  <c r="AK973" i="15"/>
  <c r="AC985" i="15" s="1"/>
  <c r="AK970" i="15"/>
  <c r="AC982" i="15" s="1"/>
  <c r="Y969" i="15"/>
  <c r="Y971" i="15" s="1"/>
  <c r="U983" i="15" s="1"/>
  <c r="U966" i="15"/>
  <c r="U962" i="15"/>
  <c r="U961" i="15"/>
  <c r="U960" i="15"/>
  <c r="M960" i="15"/>
  <c r="U957" i="15"/>
  <c r="M957" i="15"/>
  <c r="AI956" i="15"/>
  <c r="AH956" i="15"/>
  <c r="AG956" i="15"/>
  <c r="AF956" i="15"/>
  <c r="AE956" i="15"/>
  <c r="AD956" i="15"/>
  <c r="AA956" i="15"/>
  <c r="Z956" i="15"/>
  <c r="Y956" i="15"/>
  <c r="X956" i="15"/>
  <c r="W956" i="15"/>
  <c r="V956" i="15"/>
  <c r="S956" i="15"/>
  <c r="R956" i="15"/>
  <c r="Q956" i="15"/>
  <c r="P956" i="15"/>
  <c r="O956" i="15"/>
  <c r="N956" i="15"/>
  <c r="AK954" i="15"/>
  <c r="AC966" i="15" s="1"/>
  <c r="M954" i="15"/>
  <c r="M966" i="15" s="1"/>
  <c r="AK950" i="15"/>
  <c r="AC962" i="15" s="1"/>
  <c r="M950" i="15"/>
  <c r="M962" i="15" s="1"/>
  <c r="AK949" i="15"/>
  <c r="AC961" i="15" s="1"/>
  <c r="M949" i="15"/>
  <c r="M961" i="15" s="1"/>
  <c r="AK948" i="15"/>
  <c r="AC960" i="15" s="1"/>
  <c r="AK945" i="15"/>
  <c r="AC957" i="15" s="1"/>
  <c r="Y944" i="15"/>
  <c r="Y946" i="15" s="1"/>
  <c r="U958" i="15" s="1"/>
  <c r="AU710" i="15"/>
  <c r="AT710" i="15"/>
  <c r="AS710" i="15"/>
  <c r="AR710" i="15"/>
  <c r="AQ710" i="15"/>
  <c r="AP710" i="15"/>
  <c r="AO710" i="15"/>
  <c r="AN710" i="15"/>
  <c r="AM710" i="15"/>
  <c r="AL710" i="15"/>
  <c r="AK710" i="15"/>
  <c r="AI710" i="15"/>
  <c r="AH710" i="15"/>
  <c r="AG710" i="15"/>
  <c r="AF710" i="15"/>
  <c r="AE710" i="15"/>
  <c r="AD710" i="15"/>
  <c r="AC710" i="15"/>
  <c r="AB710" i="15"/>
  <c r="AA710" i="15"/>
  <c r="Z710" i="15"/>
  <c r="Y710" i="15"/>
  <c r="W710" i="15"/>
  <c r="V710" i="15"/>
  <c r="U710" i="15"/>
  <c r="T710" i="15"/>
  <c r="S710" i="15"/>
  <c r="R710" i="15"/>
  <c r="Q710" i="15"/>
  <c r="P710" i="15"/>
  <c r="O710" i="15"/>
  <c r="N710" i="15"/>
  <c r="M710" i="15"/>
  <c r="K710" i="15"/>
  <c r="K58" i="15" s="1"/>
  <c r="H710" i="15"/>
  <c r="H398" i="15" s="1"/>
  <c r="G710" i="15"/>
  <c r="G58" i="15" s="1"/>
  <c r="AU709" i="15"/>
  <c r="AT709" i="15"/>
  <c r="AS709" i="15"/>
  <c r="AR709" i="15"/>
  <c r="AQ709" i="15"/>
  <c r="AP709" i="15"/>
  <c r="AO709" i="15"/>
  <c r="AN709" i="15"/>
  <c r="AM709" i="15"/>
  <c r="AL709" i="15"/>
  <c r="AK709" i="15"/>
  <c r="AI709" i="15"/>
  <c r="AH709" i="15"/>
  <c r="AG709" i="15"/>
  <c r="AF709" i="15"/>
  <c r="AE709" i="15"/>
  <c r="AD709" i="15"/>
  <c r="AC709" i="15"/>
  <c r="AB709" i="15"/>
  <c r="AA709" i="15"/>
  <c r="Z709" i="15"/>
  <c r="Y709" i="15"/>
  <c r="W709" i="15"/>
  <c r="V709" i="15"/>
  <c r="U709" i="15"/>
  <c r="T709" i="15"/>
  <c r="S709" i="15"/>
  <c r="R709" i="15"/>
  <c r="Q709" i="15"/>
  <c r="P709" i="15"/>
  <c r="O709" i="15"/>
  <c r="N709" i="15"/>
  <c r="M709" i="15"/>
  <c r="K709" i="15"/>
  <c r="K57" i="15" s="1"/>
  <c r="H709" i="15"/>
  <c r="H57" i="15" s="1"/>
  <c r="G709" i="15"/>
  <c r="AU708" i="15"/>
  <c r="AT708" i="15"/>
  <c r="AS708" i="15"/>
  <c r="AR708" i="15"/>
  <c r="AQ708" i="15"/>
  <c r="AP708" i="15"/>
  <c r="AO708" i="15"/>
  <c r="AN708" i="15"/>
  <c r="AM708" i="15"/>
  <c r="AL708" i="15"/>
  <c r="AK708" i="15"/>
  <c r="AI708" i="15"/>
  <c r="AH708" i="15"/>
  <c r="AG708" i="15"/>
  <c r="AF708" i="15"/>
  <c r="AE708" i="15"/>
  <c r="AD708" i="15"/>
  <c r="AC708" i="15"/>
  <c r="AB708" i="15"/>
  <c r="AA708" i="15"/>
  <c r="Z708" i="15"/>
  <c r="Y708" i="15"/>
  <c r="W708" i="15"/>
  <c r="V708" i="15"/>
  <c r="U708" i="15"/>
  <c r="T708" i="15"/>
  <c r="S708" i="15"/>
  <c r="R708" i="15"/>
  <c r="Q708" i="15"/>
  <c r="P708" i="15"/>
  <c r="O708" i="15"/>
  <c r="N708" i="15"/>
  <c r="M708" i="15"/>
  <c r="K708" i="15"/>
  <c r="K56" i="15" s="1"/>
  <c r="H708" i="15"/>
  <c r="H396" i="15" s="1"/>
  <c r="G708" i="15"/>
  <c r="G56" i="15" s="1"/>
  <c r="AU707" i="15"/>
  <c r="AT707" i="15"/>
  <c r="AS707" i="15"/>
  <c r="AR707" i="15"/>
  <c r="AQ707" i="15"/>
  <c r="AP707" i="15"/>
  <c r="AO707" i="15"/>
  <c r="AN707" i="15"/>
  <c r="AM707" i="15"/>
  <c r="AL707" i="15"/>
  <c r="AK707" i="15"/>
  <c r="AI707" i="15"/>
  <c r="AH707" i="15"/>
  <c r="AG707" i="15"/>
  <c r="AF707" i="15"/>
  <c r="AE707" i="15"/>
  <c r="AD707" i="15"/>
  <c r="AC707" i="15"/>
  <c r="AB707" i="15"/>
  <c r="AA707" i="15"/>
  <c r="Z707" i="15"/>
  <c r="Y707" i="15"/>
  <c r="W707" i="15"/>
  <c r="V707" i="15"/>
  <c r="U707" i="15"/>
  <c r="T707" i="15"/>
  <c r="S707" i="15"/>
  <c r="R707" i="15"/>
  <c r="Q707" i="15"/>
  <c r="P707" i="15"/>
  <c r="O707" i="15"/>
  <c r="N707" i="15"/>
  <c r="M707" i="15"/>
  <c r="K707" i="15"/>
  <c r="K55" i="15" s="1"/>
  <c r="H707" i="15"/>
  <c r="AX707" i="15" s="1"/>
  <c r="AZ55" i="15" s="1"/>
  <c r="G707" i="15"/>
  <c r="G55" i="15" s="1"/>
  <c r="AU706" i="15"/>
  <c r="AT706" i="15"/>
  <c r="AS706" i="15"/>
  <c r="AR706" i="15"/>
  <c r="AQ706" i="15"/>
  <c r="AP706" i="15"/>
  <c r="AO706" i="15"/>
  <c r="AN706" i="15"/>
  <c r="AM706" i="15"/>
  <c r="AL706" i="15"/>
  <c r="AK706" i="15"/>
  <c r="AI706" i="15"/>
  <c r="AH706" i="15"/>
  <c r="AG706" i="15"/>
  <c r="AF706" i="15"/>
  <c r="AE706" i="15"/>
  <c r="AD706" i="15"/>
  <c r="AC706" i="15"/>
  <c r="AB706" i="15"/>
  <c r="AA706" i="15"/>
  <c r="Z706" i="15"/>
  <c r="Y706" i="15"/>
  <c r="W706" i="15"/>
  <c r="V706" i="15"/>
  <c r="U706" i="15"/>
  <c r="T706" i="15"/>
  <c r="S706" i="15"/>
  <c r="R706" i="15"/>
  <c r="Q706" i="15"/>
  <c r="P706" i="15"/>
  <c r="O706" i="15"/>
  <c r="N706" i="15"/>
  <c r="M706" i="15"/>
  <c r="K706" i="15"/>
  <c r="K54" i="15" s="1"/>
  <c r="H706" i="15"/>
  <c r="H394" i="15" s="1"/>
  <c r="G706" i="15"/>
  <c r="G54" i="15" s="1"/>
  <c r="AU705" i="15"/>
  <c r="AT705" i="15"/>
  <c r="AS705" i="15"/>
  <c r="AR705" i="15"/>
  <c r="AQ705" i="15"/>
  <c r="AP705" i="15"/>
  <c r="AO705" i="15"/>
  <c r="AN705" i="15"/>
  <c r="AM705" i="15"/>
  <c r="AL705" i="15"/>
  <c r="AK705" i="15"/>
  <c r="AI705" i="15"/>
  <c r="AH705" i="15"/>
  <c r="AG705" i="15"/>
  <c r="AF705" i="15"/>
  <c r="AE705" i="15"/>
  <c r="AD705" i="15"/>
  <c r="AC705" i="15"/>
  <c r="AB705" i="15"/>
  <c r="AA705" i="15"/>
  <c r="Z705" i="15"/>
  <c r="Y705" i="15"/>
  <c r="W705" i="15"/>
  <c r="V705" i="15"/>
  <c r="U705" i="15"/>
  <c r="T705" i="15"/>
  <c r="S705" i="15"/>
  <c r="R705" i="15"/>
  <c r="Q705" i="15"/>
  <c r="P705" i="15"/>
  <c r="O705" i="15"/>
  <c r="N705" i="15"/>
  <c r="M705" i="15"/>
  <c r="K705" i="15"/>
  <c r="K53" i="15" s="1"/>
  <c r="H705" i="15"/>
  <c r="H53" i="15" s="1"/>
  <c r="G705" i="15"/>
  <c r="G53" i="15" s="1"/>
  <c r="AU704" i="15"/>
  <c r="AT704" i="15"/>
  <c r="AS704" i="15"/>
  <c r="AR704" i="15"/>
  <c r="AQ704" i="15"/>
  <c r="AP704" i="15"/>
  <c r="AO704" i="15"/>
  <c r="AN704" i="15"/>
  <c r="AM704" i="15"/>
  <c r="AL704" i="15"/>
  <c r="AK704" i="15"/>
  <c r="AI704" i="15"/>
  <c r="AH704" i="15"/>
  <c r="AG704" i="15"/>
  <c r="AF704" i="15"/>
  <c r="AE704" i="15"/>
  <c r="AD704" i="15"/>
  <c r="AC704" i="15"/>
  <c r="AB704" i="15"/>
  <c r="AA704" i="15"/>
  <c r="Z704" i="15"/>
  <c r="Y704" i="15"/>
  <c r="W704" i="15"/>
  <c r="V704" i="15"/>
  <c r="U704" i="15"/>
  <c r="T704" i="15"/>
  <c r="S704" i="15"/>
  <c r="R704" i="15"/>
  <c r="Q704" i="15"/>
  <c r="P704" i="15"/>
  <c r="O704" i="15"/>
  <c r="N704" i="15"/>
  <c r="M704" i="15"/>
  <c r="K704" i="15"/>
  <c r="K52" i="15" s="1"/>
  <c r="H704" i="15"/>
  <c r="AX704" i="15" s="1"/>
  <c r="AZ52" i="15" s="1"/>
  <c r="G704" i="15"/>
  <c r="G52" i="15" s="1"/>
  <c r="AU703" i="15"/>
  <c r="AT703" i="15"/>
  <c r="AS703" i="15"/>
  <c r="AR703" i="15"/>
  <c r="AQ703" i="15"/>
  <c r="AP703" i="15"/>
  <c r="AO703" i="15"/>
  <c r="AN703" i="15"/>
  <c r="AM703" i="15"/>
  <c r="AL703" i="15"/>
  <c r="AK703" i="15"/>
  <c r="AI703" i="15"/>
  <c r="AH703" i="15"/>
  <c r="AG703" i="15"/>
  <c r="AF703" i="15"/>
  <c r="AE703" i="15"/>
  <c r="AD703" i="15"/>
  <c r="AC703" i="15"/>
  <c r="AB703" i="15"/>
  <c r="AA703" i="15"/>
  <c r="Z703" i="15"/>
  <c r="Y703" i="15"/>
  <c r="W703" i="15"/>
  <c r="V703" i="15"/>
  <c r="U703" i="15"/>
  <c r="T703" i="15"/>
  <c r="S703" i="15"/>
  <c r="R703" i="15"/>
  <c r="Q703" i="15"/>
  <c r="P703" i="15"/>
  <c r="O703" i="15"/>
  <c r="N703" i="15"/>
  <c r="M703" i="15"/>
  <c r="K703" i="15"/>
  <c r="K51" i="15" s="1"/>
  <c r="H703" i="15"/>
  <c r="H51" i="15" s="1"/>
  <c r="G703" i="15"/>
  <c r="G51" i="15" s="1"/>
  <c r="AU702" i="15"/>
  <c r="AT702" i="15"/>
  <c r="AS702" i="15"/>
  <c r="AR702" i="15"/>
  <c r="AQ702" i="15"/>
  <c r="AP702" i="15"/>
  <c r="AO702" i="15"/>
  <c r="AN702" i="15"/>
  <c r="AM702" i="15"/>
  <c r="AL702" i="15"/>
  <c r="AK702" i="15"/>
  <c r="AI702" i="15"/>
  <c r="AH702" i="15"/>
  <c r="AG702" i="15"/>
  <c r="AF702" i="15"/>
  <c r="AE702" i="15"/>
  <c r="AD702" i="15"/>
  <c r="AC702" i="15"/>
  <c r="AB702" i="15"/>
  <c r="AA702" i="15"/>
  <c r="Z702" i="15"/>
  <c r="Y702" i="15"/>
  <c r="W702" i="15"/>
  <c r="V702" i="15"/>
  <c r="U702" i="15"/>
  <c r="T702" i="15"/>
  <c r="S702" i="15"/>
  <c r="R702" i="15"/>
  <c r="Q702" i="15"/>
  <c r="P702" i="15"/>
  <c r="O702" i="15"/>
  <c r="N702" i="15"/>
  <c r="M702" i="15"/>
  <c r="K702" i="15"/>
  <c r="K50" i="15" s="1"/>
  <c r="H702" i="15"/>
  <c r="G702" i="15"/>
  <c r="G50" i="15" s="1"/>
  <c r="AU701" i="15"/>
  <c r="AT701" i="15"/>
  <c r="AS701" i="15"/>
  <c r="AR701" i="15"/>
  <c r="AQ701" i="15"/>
  <c r="AP701" i="15"/>
  <c r="AO701" i="15"/>
  <c r="AN701" i="15"/>
  <c r="AM701" i="15"/>
  <c r="AL701" i="15"/>
  <c r="AK701" i="15"/>
  <c r="AI701" i="15"/>
  <c r="AH701" i="15"/>
  <c r="AG701" i="15"/>
  <c r="AF701" i="15"/>
  <c r="AE701" i="15"/>
  <c r="AD701" i="15"/>
  <c r="AC701" i="15"/>
  <c r="AB701" i="15"/>
  <c r="AA701" i="15"/>
  <c r="Z701" i="15"/>
  <c r="Y701" i="15"/>
  <c r="W701" i="15"/>
  <c r="V701" i="15"/>
  <c r="U701" i="15"/>
  <c r="T701" i="15"/>
  <c r="S701" i="15"/>
  <c r="R701" i="15"/>
  <c r="Q701" i="15"/>
  <c r="P701" i="15"/>
  <c r="O701" i="15"/>
  <c r="N701" i="15"/>
  <c r="M701" i="15"/>
  <c r="K701" i="15"/>
  <c r="K49" i="15" s="1"/>
  <c r="H701" i="15"/>
  <c r="G701" i="15"/>
  <c r="G49" i="15" s="1"/>
  <c r="AU700" i="15"/>
  <c r="AT700" i="15"/>
  <c r="AS700" i="15"/>
  <c r="AR700" i="15"/>
  <c r="AQ700" i="15"/>
  <c r="AP700" i="15"/>
  <c r="AO700" i="15"/>
  <c r="AN700" i="15"/>
  <c r="AM700" i="15"/>
  <c r="AL700" i="15"/>
  <c r="AK700" i="15"/>
  <c r="AI700" i="15"/>
  <c r="AH700" i="15"/>
  <c r="AG700" i="15"/>
  <c r="AF700" i="15"/>
  <c r="AE700" i="15"/>
  <c r="AD700" i="15"/>
  <c r="AC700" i="15"/>
  <c r="AB700" i="15"/>
  <c r="AA700" i="15"/>
  <c r="Z700" i="15"/>
  <c r="Y700" i="15"/>
  <c r="W700" i="15"/>
  <c r="V700" i="15"/>
  <c r="U700" i="15"/>
  <c r="T700" i="15"/>
  <c r="S700" i="15"/>
  <c r="R700" i="15"/>
  <c r="Q700" i="15"/>
  <c r="P700" i="15"/>
  <c r="O700" i="15"/>
  <c r="N700" i="15"/>
  <c r="M700" i="15"/>
  <c r="K700" i="15"/>
  <c r="K48" i="15" s="1"/>
  <c r="H700" i="15"/>
  <c r="AX700" i="15" s="1"/>
  <c r="AZ48" i="15" s="1"/>
  <c r="G700" i="15"/>
  <c r="AU699" i="15"/>
  <c r="AT699" i="15"/>
  <c r="AS699" i="15"/>
  <c r="AR699" i="15"/>
  <c r="AQ699" i="15"/>
  <c r="AP699" i="15"/>
  <c r="AO699" i="15"/>
  <c r="AN699" i="15"/>
  <c r="AM699" i="15"/>
  <c r="AL699" i="15"/>
  <c r="AK699" i="15"/>
  <c r="AI699" i="15"/>
  <c r="AH699" i="15"/>
  <c r="AG699" i="15"/>
  <c r="AF699" i="15"/>
  <c r="AE699" i="15"/>
  <c r="AD699" i="15"/>
  <c r="AC699" i="15"/>
  <c r="AB699" i="15"/>
  <c r="AA699" i="15"/>
  <c r="Z699" i="15"/>
  <c r="Y699" i="15"/>
  <c r="W699" i="15"/>
  <c r="V699" i="15"/>
  <c r="U699" i="15"/>
  <c r="T699" i="15"/>
  <c r="S699" i="15"/>
  <c r="R699" i="15"/>
  <c r="Q699" i="15"/>
  <c r="P699" i="15"/>
  <c r="O699" i="15"/>
  <c r="N699" i="15"/>
  <c r="M699" i="15"/>
  <c r="K699" i="15"/>
  <c r="K47" i="15" s="1"/>
  <c r="H699" i="15"/>
  <c r="G699" i="15"/>
  <c r="AU698" i="15"/>
  <c r="AT698" i="15"/>
  <c r="AS698" i="15"/>
  <c r="AR698" i="15"/>
  <c r="AQ698" i="15"/>
  <c r="AP698" i="15"/>
  <c r="AO698" i="15"/>
  <c r="AN698" i="15"/>
  <c r="AM698" i="15"/>
  <c r="AL698" i="15"/>
  <c r="AK698" i="15"/>
  <c r="AI698" i="15"/>
  <c r="AH698" i="15"/>
  <c r="AG698" i="15"/>
  <c r="AF698" i="15"/>
  <c r="AE698" i="15"/>
  <c r="AD698" i="15"/>
  <c r="AC698" i="15"/>
  <c r="AB698" i="15"/>
  <c r="AA698" i="15"/>
  <c r="Z698" i="15"/>
  <c r="Y698" i="15"/>
  <c r="W698" i="15"/>
  <c r="V698" i="15"/>
  <c r="U698" i="15"/>
  <c r="T698" i="15"/>
  <c r="S698" i="15"/>
  <c r="R698" i="15"/>
  <c r="Q698" i="15"/>
  <c r="P698" i="15"/>
  <c r="O698" i="15"/>
  <c r="N698" i="15"/>
  <c r="M698" i="15"/>
  <c r="K698" i="15"/>
  <c r="K46" i="15" s="1"/>
  <c r="H698" i="15"/>
  <c r="H46" i="15" s="1"/>
  <c r="G698" i="15"/>
  <c r="AU697" i="15"/>
  <c r="AT697" i="15"/>
  <c r="AS697" i="15"/>
  <c r="AR697" i="15"/>
  <c r="AQ697" i="15"/>
  <c r="AP697" i="15"/>
  <c r="AO697" i="15"/>
  <c r="AN697" i="15"/>
  <c r="AM697" i="15"/>
  <c r="AL697" i="15"/>
  <c r="AK697" i="15"/>
  <c r="AI697" i="15"/>
  <c r="AH697" i="15"/>
  <c r="AG697" i="15"/>
  <c r="AF697" i="15"/>
  <c r="AE697" i="15"/>
  <c r="AD697" i="15"/>
  <c r="AC697" i="15"/>
  <c r="AB697" i="15"/>
  <c r="AA697" i="15"/>
  <c r="Z697" i="15"/>
  <c r="Y697" i="15"/>
  <c r="W697" i="15"/>
  <c r="V697" i="15"/>
  <c r="U697" i="15"/>
  <c r="T697" i="15"/>
  <c r="S697" i="15"/>
  <c r="R697" i="15"/>
  <c r="Q697" i="15"/>
  <c r="P697" i="15"/>
  <c r="O697" i="15"/>
  <c r="N697" i="15"/>
  <c r="M697" i="15"/>
  <c r="K697" i="15"/>
  <c r="K45" i="15" s="1"/>
  <c r="H697" i="15"/>
  <c r="H45" i="15" s="1"/>
  <c r="G697" i="15"/>
  <c r="AU696" i="15"/>
  <c r="AT696" i="15"/>
  <c r="AS696" i="15"/>
  <c r="AR696" i="15"/>
  <c r="AQ696" i="15"/>
  <c r="AP696" i="15"/>
  <c r="AO696" i="15"/>
  <c r="AN696" i="15"/>
  <c r="AM696" i="15"/>
  <c r="AL696" i="15"/>
  <c r="AK696" i="15"/>
  <c r="AI696" i="15"/>
  <c r="AH696" i="15"/>
  <c r="AG696" i="15"/>
  <c r="AF696" i="15"/>
  <c r="AE696" i="15"/>
  <c r="AD696" i="15"/>
  <c r="AC696" i="15"/>
  <c r="AB696" i="15"/>
  <c r="AA696" i="15"/>
  <c r="Z696" i="15"/>
  <c r="Y696" i="15"/>
  <c r="W696" i="15"/>
  <c r="V696" i="15"/>
  <c r="U696" i="15"/>
  <c r="T696" i="15"/>
  <c r="S696" i="15"/>
  <c r="R696" i="15"/>
  <c r="Q696" i="15"/>
  <c r="P696" i="15"/>
  <c r="O696" i="15"/>
  <c r="N696" i="15"/>
  <c r="M696" i="15"/>
  <c r="K696" i="15"/>
  <c r="K44" i="15" s="1"/>
  <c r="H696" i="15"/>
  <c r="AX696" i="15" s="1"/>
  <c r="AZ44" i="15" s="1"/>
  <c r="G696" i="15"/>
  <c r="AU695" i="15"/>
  <c r="AT695" i="15"/>
  <c r="AS695" i="15"/>
  <c r="AR695" i="15"/>
  <c r="AQ695" i="15"/>
  <c r="AP695" i="15"/>
  <c r="AO695" i="15"/>
  <c r="AN695" i="15"/>
  <c r="AM695" i="15"/>
  <c r="AL695" i="15"/>
  <c r="AK695" i="15"/>
  <c r="AI695" i="15"/>
  <c r="AH695" i="15"/>
  <c r="AG695" i="15"/>
  <c r="AF695" i="15"/>
  <c r="AE695" i="15"/>
  <c r="AD695" i="15"/>
  <c r="AC695" i="15"/>
  <c r="AB695" i="15"/>
  <c r="AA695" i="15"/>
  <c r="Z695" i="15"/>
  <c r="Y695" i="15"/>
  <c r="W695" i="15"/>
  <c r="V695" i="15"/>
  <c r="U695" i="15"/>
  <c r="T695" i="15"/>
  <c r="S695" i="15"/>
  <c r="R695" i="15"/>
  <c r="Q695" i="15"/>
  <c r="P695" i="15"/>
  <c r="O695" i="15"/>
  <c r="N695" i="15"/>
  <c r="M695" i="15"/>
  <c r="K695" i="15"/>
  <c r="K43" i="15" s="1"/>
  <c r="H695" i="15"/>
  <c r="H43" i="15" s="1"/>
  <c r="G695" i="15"/>
  <c r="AU694" i="15"/>
  <c r="AT694" i="15"/>
  <c r="AS694" i="15"/>
  <c r="AR694" i="15"/>
  <c r="AQ694" i="15"/>
  <c r="AP694" i="15"/>
  <c r="AO694" i="15"/>
  <c r="AN694" i="15"/>
  <c r="AM694" i="15"/>
  <c r="AL694" i="15"/>
  <c r="AK694" i="15"/>
  <c r="AI694" i="15"/>
  <c r="AH694" i="15"/>
  <c r="AG694" i="15"/>
  <c r="AF694" i="15"/>
  <c r="AE694" i="15"/>
  <c r="AD694" i="15"/>
  <c r="AC694" i="15"/>
  <c r="AB694" i="15"/>
  <c r="AA694" i="15"/>
  <c r="Z694" i="15"/>
  <c r="Y694" i="15"/>
  <c r="W694" i="15"/>
  <c r="V694" i="15"/>
  <c r="U694" i="15"/>
  <c r="T694" i="15"/>
  <c r="S694" i="15"/>
  <c r="R694" i="15"/>
  <c r="Q694" i="15"/>
  <c r="P694" i="15"/>
  <c r="O694" i="15"/>
  <c r="N694" i="15"/>
  <c r="M694" i="15"/>
  <c r="K694" i="15"/>
  <c r="K42" i="15" s="1"/>
  <c r="H694" i="15"/>
  <c r="AX694" i="15" s="1"/>
  <c r="AZ42" i="15" s="1"/>
  <c r="G694" i="15"/>
  <c r="AU693" i="15"/>
  <c r="AT693" i="15"/>
  <c r="AS693" i="15"/>
  <c r="AR693" i="15"/>
  <c r="AQ693" i="15"/>
  <c r="AP693" i="15"/>
  <c r="AO693" i="15"/>
  <c r="AN693" i="15"/>
  <c r="AM693" i="15"/>
  <c r="AL693" i="15"/>
  <c r="AK693" i="15"/>
  <c r="AI693" i="15"/>
  <c r="AH693" i="15"/>
  <c r="AG693" i="15"/>
  <c r="AF693" i="15"/>
  <c r="AE693" i="15"/>
  <c r="AD693" i="15"/>
  <c r="AC693" i="15"/>
  <c r="AB693" i="15"/>
  <c r="AA693" i="15"/>
  <c r="Z693" i="15"/>
  <c r="Y693" i="15"/>
  <c r="W693" i="15"/>
  <c r="V693" i="15"/>
  <c r="U693" i="15"/>
  <c r="T693" i="15"/>
  <c r="S693" i="15"/>
  <c r="R693" i="15"/>
  <c r="Q693" i="15"/>
  <c r="P693" i="15"/>
  <c r="O693" i="15"/>
  <c r="N693" i="15"/>
  <c r="M693" i="15"/>
  <c r="K693" i="15"/>
  <c r="K41" i="15" s="1"/>
  <c r="H693" i="15"/>
  <c r="H41" i="15" s="1"/>
  <c r="G693" i="15"/>
  <c r="AU692" i="15"/>
  <c r="AT692" i="15"/>
  <c r="AS692" i="15"/>
  <c r="AR692" i="15"/>
  <c r="AQ692" i="15"/>
  <c r="AP692" i="15"/>
  <c r="AO692" i="15"/>
  <c r="AN692" i="15"/>
  <c r="AM692" i="15"/>
  <c r="AL692" i="15"/>
  <c r="AK692" i="15"/>
  <c r="AI692" i="15"/>
  <c r="AH692" i="15"/>
  <c r="AG692" i="15"/>
  <c r="AF692" i="15"/>
  <c r="AE692" i="15"/>
  <c r="AD692" i="15"/>
  <c r="AC692" i="15"/>
  <c r="AB692" i="15"/>
  <c r="AA692" i="15"/>
  <c r="Z692" i="15"/>
  <c r="Y692" i="15"/>
  <c r="W692" i="15"/>
  <c r="V692" i="15"/>
  <c r="U692" i="15"/>
  <c r="T692" i="15"/>
  <c r="S692" i="15"/>
  <c r="R692" i="15"/>
  <c r="Q692" i="15"/>
  <c r="P692" i="15"/>
  <c r="O692" i="15"/>
  <c r="N692" i="15"/>
  <c r="M692" i="15"/>
  <c r="K692" i="15"/>
  <c r="K40" i="15" s="1"/>
  <c r="H692" i="15"/>
  <c r="AX692" i="15" s="1"/>
  <c r="AZ40" i="15" s="1"/>
  <c r="G692" i="15"/>
  <c r="AU691" i="15"/>
  <c r="AT691" i="15"/>
  <c r="AS691" i="15"/>
  <c r="AR691" i="15"/>
  <c r="AQ691" i="15"/>
  <c r="AP691" i="15"/>
  <c r="AO691" i="15"/>
  <c r="AN691" i="15"/>
  <c r="AM691" i="15"/>
  <c r="AL691" i="15"/>
  <c r="AK691" i="15"/>
  <c r="AI691" i="15"/>
  <c r="AH691" i="15"/>
  <c r="AG691" i="15"/>
  <c r="AF691" i="15"/>
  <c r="AE691" i="15"/>
  <c r="AD691" i="15"/>
  <c r="AC691" i="15"/>
  <c r="AB691" i="15"/>
  <c r="AA691" i="15"/>
  <c r="Z691" i="15"/>
  <c r="Y691" i="15"/>
  <c r="W691" i="15"/>
  <c r="V691" i="15"/>
  <c r="U691" i="15"/>
  <c r="T691" i="15"/>
  <c r="S691" i="15"/>
  <c r="R691" i="15"/>
  <c r="Q691" i="15"/>
  <c r="P691" i="15"/>
  <c r="O691" i="15"/>
  <c r="N691" i="15"/>
  <c r="M691" i="15"/>
  <c r="K691" i="15"/>
  <c r="K39" i="15" s="1"/>
  <c r="H691" i="15"/>
  <c r="H39" i="15" s="1"/>
  <c r="G691" i="15"/>
  <c r="AU690" i="15"/>
  <c r="AT690" i="15"/>
  <c r="AS690" i="15"/>
  <c r="AR690" i="15"/>
  <c r="AQ690" i="15"/>
  <c r="AP690" i="15"/>
  <c r="AO690" i="15"/>
  <c r="AN690" i="15"/>
  <c r="AM690" i="15"/>
  <c r="AL690" i="15"/>
  <c r="AK690" i="15"/>
  <c r="AI690" i="15"/>
  <c r="AH690" i="15"/>
  <c r="AG690" i="15"/>
  <c r="AF690" i="15"/>
  <c r="AE690" i="15"/>
  <c r="AD690" i="15"/>
  <c r="AC690" i="15"/>
  <c r="AB690" i="15"/>
  <c r="AA690" i="15"/>
  <c r="Z690" i="15"/>
  <c r="Y690" i="15"/>
  <c r="W690" i="15"/>
  <c r="V690" i="15"/>
  <c r="U690" i="15"/>
  <c r="T690" i="15"/>
  <c r="S690" i="15"/>
  <c r="R690" i="15"/>
  <c r="Q690" i="15"/>
  <c r="P690" i="15"/>
  <c r="O690" i="15"/>
  <c r="N690" i="15"/>
  <c r="M690" i="15"/>
  <c r="K690" i="15"/>
  <c r="K38" i="15" s="1"/>
  <c r="H690" i="15"/>
  <c r="H38" i="15" s="1"/>
  <c r="G690" i="15"/>
  <c r="AU689" i="15"/>
  <c r="AT689" i="15"/>
  <c r="AS689" i="15"/>
  <c r="AR689" i="15"/>
  <c r="AQ689" i="15"/>
  <c r="AP689" i="15"/>
  <c r="AO689" i="15"/>
  <c r="AN689" i="15"/>
  <c r="AM689" i="15"/>
  <c r="AL689" i="15"/>
  <c r="AK689" i="15"/>
  <c r="AI689" i="15"/>
  <c r="AH689" i="15"/>
  <c r="AG689" i="15"/>
  <c r="AF689" i="15"/>
  <c r="AE689" i="15"/>
  <c r="AD689" i="15"/>
  <c r="AC689" i="15"/>
  <c r="AB689" i="15"/>
  <c r="AA689" i="15"/>
  <c r="Z689" i="15"/>
  <c r="Y689" i="15"/>
  <c r="W689" i="15"/>
  <c r="V689" i="15"/>
  <c r="U689" i="15"/>
  <c r="T689" i="15"/>
  <c r="S689" i="15"/>
  <c r="R689" i="15"/>
  <c r="Q689" i="15"/>
  <c r="P689" i="15"/>
  <c r="O689" i="15"/>
  <c r="N689" i="15"/>
  <c r="M689" i="15"/>
  <c r="K689" i="15"/>
  <c r="K37" i="15" s="1"/>
  <c r="H689" i="15"/>
  <c r="AX689" i="15" s="1"/>
  <c r="AZ37" i="15" s="1"/>
  <c r="G689" i="15"/>
  <c r="AU688" i="15"/>
  <c r="AT688" i="15"/>
  <c r="AS688" i="15"/>
  <c r="AR688" i="15"/>
  <c r="AQ688" i="15"/>
  <c r="AP688" i="15"/>
  <c r="AO688" i="15"/>
  <c r="AN688" i="15"/>
  <c r="AM688" i="15"/>
  <c r="AL688" i="15"/>
  <c r="AK688" i="15"/>
  <c r="AI688" i="15"/>
  <c r="AH688" i="15"/>
  <c r="AG688" i="15"/>
  <c r="AF688" i="15"/>
  <c r="AE688" i="15"/>
  <c r="AD688" i="15"/>
  <c r="AC688" i="15"/>
  <c r="AB688" i="15"/>
  <c r="AA688" i="15"/>
  <c r="Z688" i="15"/>
  <c r="Y688" i="15"/>
  <c r="W688" i="15"/>
  <c r="V688" i="15"/>
  <c r="U688" i="15"/>
  <c r="T688" i="15"/>
  <c r="S688" i="15"/>
  <c r="R688" i="15"/>
  <c r="Q688" i="15"/>
  <c r="P688" i="15"/>
  <c r="O688" i="15"/>
  <c r="N688" i="15"/>
  <c r="M688" i="15"/>
  <c r="K688" i="15"/>
  <c r="K36" i="15" s="1"/>
  <c r="H688" i="15"/>
  <c r="H36" i="15" s="1"/>
  <c r="G688" i="15"/>
  <c r="AU687" i="15"/>
  <c r="AT687" i="15"/>
  <c r="AS687" i="15"/>
  <c r="AR687" i="15"/>
  <c r="AQ687" i="15"/>
  <c r="AP687" i="15"/>
  <c r="AO687" i="15"/>
  <c r="AN687" i="15"/>
  <c r="AM687" i="15"/>
  <c r="AL687" i="15"/>
  <c r="AK687" i="15"/>
  <c r="AI687" i="15"/>
  <c r="AH687" i="15"/>
  <c r="AG687" i="15"/>
  <c r="AF687" i="15"/>
  <c r="AE687" i="15"/>
  <c r="AD687" i="15"/>
  <c r="AC687" i="15"/>
  <c r="AB687" i="15"/>
  <c r="AA687" i="15"/>
  <c r="Z687" i="15"/>
  <c r="Y687" i="15"/>
  <c r="W687" i="15"/>
  <c r="V687" i="15"/>
  <c r="U687" i="15"/>
  <c r="T687" i="15"/>
  <c r="S687" i="15"/>
  <c r="R687" i="15"/>
  <c r="Q687" i="15"/>
  <c r="P687" i="15"/>
  <c r="O687" i="15"/>
  <c r="N687" i="15"/>
  <c r="M687" i="15"/>
  <c r="K687" i="15"/>
  <c r="K35" i="15" s="1"/>
  <c r="H687" i="15"/>
  <c r="AX687" i="15" s="1"/>
  <c r="AZ35" i="15" s="1"/>
  <c r="G687" i="15"/>
  <c r="AU686" i="15"/>
  <c r="AT686" i="15"/>
  <c r="AS686" i="15"/>
  <c r="AR686" i="15"/>
  <c r="AQ686" i="15"/>
  <c r="AP686" i="15"/>
  <c r="AO686" i="15"/>
  <c r="AN686" i="15"/>
  <c r="AM686" i="15"/>
  <c r="AL686" i="15"/>
  <c r="AK686" i="15"/>
  <c r="AI686" i="15"/>
  <c r="AH686" i="15"/>
  <c r="AG686" i="15"/>
  <c r="AF686" i="15"/>
  <c r="AE686" i="15"/>
  <c r="AD686" i="15"/>
  <c r="AC686" i="15"/>
  <c r="AB686" i="15"/>
  <c r="AA686" i="15"/>
  <c r="Z686" i="15"/>
  <c r="Y686" i="15"/>
  <c r="W686" i="15"/>
  <c r="V686" i="15"/>
  <c r="U686" i="15"/>
  <c r="T686" i="15"/>
  <c r="S686" i="15"/>
  <c r="R686" i="15"/>
  <c r="Q686" i="15"/>
  <c r="P686" i="15"/>
  <c r="O686" i="15"/>
  <c r="N686" i="15"/>
  <c r="M686" i="15"/>
  <c r="K686" i="15"/>
  <c r="K34" i="15" s="1"/>
  <c r="H686" i="15"/>
  <c r="H374" i="15" s="1"/>
  <c r="G686" i="15"/>
  <c r="AU685" i="15"/>
  <c r="AT685" i="15"/>
  <c r="AS685" i="15"/>
  <c r="AR685" i="15"/>
  <c r="AQ685" i="15"/>
  <c r="AP685" i="15"/>
  <c r="AO685" i="15"/>
  <c r="AN685" i="15"/>
  <c r="AM685" i="15"/>
  <c r="AL685" i="15"/>
  <c r="AK685" i="15"/>
  <c r="AI685" i="15"/>
  <c r="AH685" i="15"/>
  <c r="AG685" i="15"/>
  <c r="AF685" i="15"/>
  <c r="AE685" i="15"/>
  <c r="AD685" i="15"/>
  <c r="AC685" i="15"/>
  <c r="AB685" i="15"/>
  <c r="AA685" i="15"/>
  <c r="Z685" i="15"/>
  <c r="Y685" i="15"/>
  <c r="W685" i="15"/>
  <c r="V685" i="15"/>
  <c r="U685" i="15"/>
  <c r="T685" i="15"/>
  <c r="S685" i="15"/>
  <c r="R685" i="15"/>
  <c r="Q685" i="15"/>
  <c r="P685" i="15"/>
  <c r="O685" i="15"/>
  <c r="N685" i="15"/>
  <c r="M685" i="15"/>
  <c r="K685" i="15"/>
  <c r="K33" i="15" s="1"/>
  <c r="H685" i="15"/>
  <c r="AX685" i="15" s="1"/>
  <c r="AZ33" i="15" s="1"/>
  <c r="G685" i="15"/>
  <c r="AU684" i="15"/>
  <c r="AT684" i="15"/>
  <c r="AS684" i="15"/>
  <c r="AR684" i="15"/>
  <c r="AQ684" i="15"/>
  <c r="AP684" i="15"/>
  <c r="AO684" i="15"/>
  <c r="AN684" i="15"/>
  <c r="AM684" i="15"/>
  <c r="AL684" i="15"/>
  <c r="AK684" i="15"/>
  <c r="AI684" i="15"/>
  <c r="AH684" i="15"/>
  <c r="AG684" i="15"/>
  <c r="AF684" i="15"/>
  <c r="AE684" i="15"/>
  <c r="AD684" i="15"/>
  <c r="AC684" i="15"/>
  <c r="AB684" i="15"/>
  <c r="AA684" i="15"/>
  <c r="Z684" i="15"/>
  <c r="Y684" i="15"/>
  <c r="W684" i="15"/>
  <c r="V684" i="15"/>
  <c r="U684" i="15"/>
  <c r="T684" i="15"/>
  <c r="S684" i="15"/>
  <c r="R684" i="15"/>
  <c r="Q684" i="15"/>
  <c r="P684" i="15"/>
  <c r="O684" i="15"/>
  <c r="N684" i="15"/>
  <c r="M684" i="15"/>
  <c r="K684" i="15"/>
  <c r="K32" i="15" s="1"/>
  <c r="H684" i="15"/>
  <c r="AX684" i="15" s="1"/>
  <c r="AZ32" i="15" s="1"/>
  <c r="G684" i="15"/>
  <c r="AU683" i="15"/>
  <c r="AT683" i="15"/>
  <c r="AS683" i="15"/>
  <c r="AR683" i="15"/>
  <c r="AQ683" i="15"/>
  <c r="AP683" i="15"/>
  <c r="AO683" i="15"/>
  <c r="AN683" i="15"/>
  <c r="AM683" i="15"/>
  <c r="AL683" i="15"/>
  <c r="AK683" i="15"/>
  <c r="AI683" i="15"/>
  <c r="AH683" i="15"/>
  <c r="AG683" i="15"/>
  <c r="AF683" i="15"/>
  <c r="AE683" i="15"/>
  <c r="AD683" i="15"/>
  <c r="AC683" i="15"/>
  <c r="AB683" i="15"/>
  <c r="AA683" i="15"/>
  <c r="Z683" i="15"/>
  <c r="Y683" i="15"/>
  <c r="W683" i="15"/>
  <c r="V683" i="15"/>
  <c r="U683" i="15"/>
  <c r="T683" i="15"/>
  <c r="S683" i="15"/>
  <c r="R683" i="15"/>
  <c r="Q683" i="15"/>
  <c r="P683" i="15"/>
  <c r="O683" i="15"/>
  <c r="N683" i="15"/>
  <c r="M683" i="15"/>
  <c r="K683" i="15"/>
  <c r="K31" i="15" s="1"/>
  <c r="H683" i="15"/>
  <c r="H31" i="15" s="1"/>
  <c r="G683" i="15"/>
  <c r="AU682" i="15"/>
  <c r="AT682" i="15"/>
  <c r="AS682" i="15"/>
  <c r="AR682" i="15"/>
  <c r="AQ682" i="15"/>
  <c r="AP682" i="15"/>
  <c r="AO682" i="15"/>
  <c r="AN682" i="15"/>
  <c r="AM682" i="15"/>
  <c r="AL682" i="15"/>
  <c r="AK682" i="15"/>
  <c r="AI682" i="15"/>
  <c r="AH682" i="15"/>
  <c r="AG682" i="15"/>
  <c r="AF682" i="15"/>
  <c r="AE682" i="15"/>
  <c r="AD682" i="15"/>
  <c r="AC682" i="15"/>
  <c r="AB682" i="15"/>
  <c r="AA682" i="15"/>
  <c r="Z682" i="15"/>
  <c r="Y682" i="15"/>
  <c r="W682" i="15"/>
  <c r="V682" i="15"/>
  <c r="U682" i="15"/>
  <c r="T682" i="15"/>
  <c r="S682" i="15"/>
  <c r="R682" i="15"/>
  <c r="Q682" i="15"/>
  <c r="P682" i="15"/>
  <c r="O682" i="15"/>
  <c r="N682" i="15"/>
  <c r="M682" i="15"/>
  <c r="K682" i="15"/>
  <c r="K30" i="15" s="1"/>
  <c r="H682" i="15"/>
  <c r="H30" i="15" s="1"/>
  <c r="G682" i="15"/>
  <c r="AU681" i="15"/>
  <c r="AT681" i="15"/>
  <c r="AS681" i="15"/>
  <c r="AR681" i="15"/>
  <c r="AQ681" i="15"/>
  <c r="AP681" i="15"/>
  <c r="AO681" i="15"/>
  <c r="AN681" i="15"/>
  <c r="AM681" i="15"/>
  <c r="AL681" i="15"/>
  <c r="AK681" i="15"/>
  <c r="AI681" i="15"/>
  <c r="AH681" i="15"/>
  <c r="AG681" i="15"/>
  <c r="AF681" i="15"/>
  <c r="AE681" i="15"/>
  <c r="AD681" i="15"/>
  <c r="AC681" i="15"/>
  <c r="AB681" i="15"/>
  <c r="AA681" i="15"/>
  <c r="Z681" i="15"/>
  <c r="Y681" i="15"/>
  <c r="W681" i="15"/>
  <c r="V681" i="15"/>
  <c r="U681" i="15"/>
  <c r="T681" i="15"/>
  <c r="S681" i="15"/>
  <c r="R681" i="15"/>
  <c r="Q681" i="15"/>
  <c r="P681" i="15"/>
  <c r="O681" i="15"/>
  <c r="N681" i="15"/>
  <c r="M681" i="15"/>
  <c r="K681" i="15"/>
  <c r="K29" i="15" s="1"/>
  <c r="H681" i="15"/>
  <c r="H29" i="15" s="1"/>
  <c r="G681" i="15"/>
  <c r="G29" i="15" s="1"/>
  <c r="AU680" i="15"/>
  <c r="AT680" i="15"/>
  <c r="AS680" i="15"/>
  <c r="AR680" i="15"/>
  <c r="AQ680" i="15"/>
  <c r="AP680" i="15"/>
  <c r="AO680" i="15"/>
  <c r="AN680" i="15"/>
  <c r="AM680" i="15"/>
  <c r="AL680" i="15"/>
  <c r="AK680" i="15"/>
  <c r="AI680" i="15"/>
  <c r="AH680" i="15"/>
  <c r="AG680" i="15"/>
  <c r="AF680" i="15"/>
  <c r="AE680" i="15"/>
  <c r="AD680" i="15"/>
  <c r="AC680" i="15"/>
  <c r="AB680" i="15"/>
  <c r="AA680" i="15"/>
  <c r="Z680" i="15"/>
  <c r="Y680" i="15"/>
  <c r="W680" i="15"/>
  <c r="V680" i="15"/>
  <c r="U680" i="15"/>
  <c r="T680" i="15"/>
  <c r="S680" i="15"/>
  <c r="R680" i="15"/>
  <c r="Q680" i="15"/>
  <c r="P680" i="15"/>
  <c r="O680" i="15"/>
  <c r="N680" i="15"/>
  <c r="M680" i="15"/>
  <c r="K680" i="15"/>
  <c r="K28" i="15" s="1"/>
  <c r="H680" i="15"/>
  <c r="H28" i="15" s="1"/>
  <c r="G680" i="15"/>
  <c r="G28" i="15" s="1"/>
  <c r="AU679" i="15"/>
  <c r="AT679" i="15"/>
  <c r="AS679" i="15"/>
  <c r="AR679" i="15"/>
  <c r="AQ679" i="15"/>
  <c r="AP679" i="15"/>
  <c r="AO679" i="15"/>
  <c r="AN679" i="15"/>
  <c r="AM679" i="15"/>
  <c r="AL679" i="15"/>
  <c r="AK679" i="15"/>
  <c r="AI679" i="15"/>
  <c r="AH679" i="15"/>
  <c r="AG679" i="15"/>
  <c r="AF679" i="15"/>
  <c r="AE679" i="15"/>
  <c r="AD679" i="15"/>
  <c r="AC679" i="15"/>
  <c r="AB679" i="15"/>
  <c r="AA679" i="15"/>
  <c r="Z679" i="15"/>
  <c r="Y679" i="15"/>
  <c r="W679" i="15"/>
  <c r="V679" i="15"/>
  <c r="U679" i="15"/>
  <c r="T679" i="15"/>
  <c r="S679" i="15"/>
  <c r="R679" i="15"/>
  <c r="Q679" i="15"/>
  <c r="P679" i="15"/>
  <c r="O679" i="15"/>
  <c r="N679" i="15"/>
  <c r="M679" i="15"/>
  <c r="K679" i="15"/>
  <c r="K27" i="15" s="1"/>
  <c r="H679" i="15"/>
  <c r="H27" i="15" s="1"/>
  <c r="G679" i="15"/>
  <c r="AU678" i="15"/>
  <c r="AT678" i="15"/>
  <c r="AS678" i="15"/>
  <c r="AR678" i="15"/>
  <c r="AQ678" i="15"/>
  <c r="AP678" i="15"/>
  <c r="AO678" i="15"/>
  <c r="AN678" i="15"/>
  <c r="AM678" i="15"/>
  <c r="AL678" i="15"/>
  <c r="AK678" i="15"/>
  <c r="AI678" i="15"/>
  <c r="AH678" i="15"/>
  <c r="AG678" i="15"/>
  <c r="AF678" i="15"/>
  <c r="AE678" i="15"/>
  <c r="AD678" i="15"/>
  <c r="AC678" i="15"/>
  <c r="AB678" i="15"/>
  <c r="AA678" i="15"/>
  <c r="Z678" i="15"/>
  <c r="Y678" i="15"/>
  <c r="W678" i="15"/>
  <c r="V678" i="15"/>
  <c r="U678" i="15"/>
  <c r="T678" i="15"/>
  <c r="S678" i="15"/>
  <c r="R678" i="15"/>
  <c r="Q678" i="15"/>
  <c r="P678" i="15"/>
  <c r="O678" i="15"/>
  <c r="N678" i="15"/>
  <c r="M678" i="15"/>
  <c r="K678" i="15"/>
  <c r="K26" i="15" s="1"/>
  <c r="H678" i="15"/>
  <c r="H366" i="15" s="1"/>
  <c r="G678" i="15"/>
  <c r="AU677" i="15"/>
  <c r="AT677" i="15"/>
  <c r="AS677" i="15"/>
  <c r="AR677" i="15"/>
  <c r="AQ677" i="15"/>
  <c r="AP677" i="15"/>
  <c r="AO677" i="15"/>
  <c r="AN677" i="15"/>
  <c r="AM677" i="15"/>
  <c r="AL677" i="15"/>
  <c r="AK677" i="15"/>
  <c r="AI677" i="15"/>
  <c r="AH677" i="15"/>
  <c r="AG677" i="15"/>
  <c r="AF677" i="15"/>
  <c r="AE677" i="15"/>
  <c r="AD677" i="15"/>
  <c r="AC677" i="15"/>
  <c r="AB677" i="15"/>
  <c r="AA677" i="15"/>
  <c r="Z677" i="15"/>
  <c r="Y677" i="15"/>
  <c r="W677" i="15"/>
  <c r="V677" i="15"/>
  <c r="U677" i="15"/>
  <c r="T677" i="15"/>
  <c r="S677" i="15"/>
  <c r="R677" i="15"/>
  <c r="Q677" i="15"/>
  <c r="P677" i="15"/>
  <c r="O677" i="15"/>
  <c r="N677" i="15"/>
  <c r="M677" i="15"/>
  <c r="K677" i="15"/>
  <c r="K25" i="15" s="1"/>
  <c r="H677" i="15"/>
  <c r="H25" i="15" s="1"/>
  <c r="G677" i="15"/>
  <c r="G25" i="15" s="1"/>
  <c r="AU676" i="15"/>
  <c r="AT676" i="15"/>
  <c r="AS676" i="15"/>
  <c r="AR676" i="15"/>
  <c r="AQ676" i="15"/>
  <c r="AP676" i="15"/>
  <c r="AO676" i="15"/>
  <c r="AN676" i="15"/>
  <c r="AM676" i="15"/>
  <c r="AL676" i="15"/>
  <c r="AK676" i="15"/>
  <c r="AI676" i="15"/>
  <c r="AH676" i="15"/>
  <c r="AG676" i="15"/>
  <c r="AF676" i="15"/>
  <c r="AE676" i="15"/>
  <c r="AD676" i="15"/>
  <c r="AC676" i="15"/>
  <c r="AB676" i="15"/>
  <c r="AA676" i="15"/>
  <c r="Z676" i="15"/>
  <c r="Y676" i="15"/>
  <c r="W676" i="15"/>
  <c r="V676" i="15"/>
  <c r="U676" i="15"/>
  <c r="T676" i="15"/>
  <c r="S676" i="15"/>
  <c r="R676" i="15"/>
  <c r="Q676" i="15"/>
  <c r="P676" i="15"/>
  <c r="O676" i="15"/>
  <c r="N676" i="15"/>
  <c r="M676" i="15"/>
  <c r="K676" i="15"/>
  <c r="K24" i="15" s="1"/>
  <c r="H676" i="15"/>
  <c r="H24" i="15" s="1"/>
  <c r="G676" i="15"/>
  <c r="G24" i="15" s="1"/>
  <c r="AU675" i="15"/>
  <c r="AT675" i="15"/>
  <c r="AS675" i="15"/>
  <c r="AR675" i="15"/>
  <c r="AQ675" i="15"/>
  <c r="AP675" i="15"/>
  <c r="AO675" i="15"/>
  <c r="AN675" i="15"/>
  <c r="AM675" i="15"/>
  <c r="AL675" i="15"/>
  <c r="AK675" i="15"/>
  <c r="AI675" i="15"/>
  <c r="AH675" i="15"/>
  <c r="AG675" i="15"/>
  <c r="AF675" i="15"/>
  <c r="AE675" i="15"/>
  <c r="AD675" i="15"/>
  <c r="AC675" i="15"/>
  <c r="AB675" i="15"/>
  <c r="AA675" i="15"/>
  <c r="Z675" i="15"/>
  <c r="Y675" i="15"/>
  <c r="W675" i="15"/>
  <c r="V675" i="15"/>
  <c r="U675" i="15"/>
  <c r="T675" i="15"/>
  <c r="S675" i="15"/>
  <c r="R675" i="15"/>
  <c r="Q675" i="15"/>
  <c r="P675" i="15"/>
  <c r="O675" i="15"/>
  <c r="N675" i="15"/>
  <c r="M675" i="15"/>
  <c r="K675" i="15"/>
  <c r="K23" i="15" s="1"/>
  <c r="H675" i="15"/>
  <c r="AX675" i="15" s="1"/>
  <c r="AZ23" i="15" s="1"/>
  <c r="G675" i="15"/>
  <c r="AU674" i="15"/>
  <c r="AT674" i="15"/>
  <c r="AS674" i="15"/>
  <c r="AR674" i="15"/>
  <c r="AQ674" i="15"/>
  <c r="AP674" i="15"/>
  <c r="AO674" i="15"/>
  <c r="AN674" i="15"/>
  <c r="AM674" i="15"/>
  <c r="AL674" i="15"/>
  <c r="AK674" i="15"/>
  <c r="AI674" i="15"/>
  <c r="AH674" i="15"/>
  <c r="AG674" i="15"/>
  <c r="AF674" i="15"/>
  <c r="AE674" i="15"/>
  <c r="AD674" i="15"/>
  <c r="AC674" i="15"/>
  <c r="AB674" i="15"/>
  <c r="AA674" i="15"/>
  <c r="Z674" i="15"/>
  <c r="Y674" i="15"/>
  <c r="W674" i="15"/>
  <c r="V674" i="15"/>
  <c r="U674" i="15"/>
  <c r="T674" i="15"/>
  <c r="S674" i="15"/>
  <c r="R674" i="15"/>
  <c r="Q674" i="15"/>
  <c r="P674" i="15"/>
  <c r="O674" i="15"/>
  <c r="N674" i="15"/>
  <c r="M674" i="15"/>
  <c r="K674" i="15"/>
  <c r="K22" i="15" s="1"/>
  <c r="H674" i="15"/>
  <c r="H362" i="15" s="1"/>
  <c r="G674" i="15"/>
  <c r="G22" i="15" s="1"/>
  <c r="AU673" i="15"/>
  <c r="AT673" i="15"/>
  <c r="AS673" i="15"/>
  <c r="AR673" i="15"/>
  <c r="AQ673" i="15"/>
  <c r="AP673" i="15"/>
  <c r="AO673" i="15"/>
  <c r="AN673" i="15"/>
  <c r="AM673" i="15"/>
  <c r="AL673" i="15"/>
  <c r="AK673" i="15"/>
  <c r="AI673" i="15"/>
  <c r="AH673" i="15"/>
  <c r="AG673" i="15"/>
  <c r="AF673" i="15"/>
  <c r="AE673" i="15"/>
  <c r="AD673" i="15"/>
  <c r="AC673" i="15"/>
  <c r="AB673" i="15"/>
  <c r="AA673" i="15"/>
  <c r="Z673" i="15"/>
  <c r="Y673" i="15"/>
  <c r="W673" i="15"/>
  <c r="V673" i="15"/>
  <c r="U673" i="15"/>
  <c r="T673" i="15"/>
  <c r="S673" i="15"/>
  <c r="R673" i="15"/>
  <c r="Q673" i="15"/>
  <c r="P673" i="15"/>
  <c r="O673" i="15"/>
  <c r="N673" i="15"/>
  <c r="M673" i="15"/>
  <c r="K673" i="15"/>
  <c r="K21" i="15" s="1"/>
  <c r="H673" i="15"/>
  <c r="AX673" i="15" s="1"/>
  <c r="AZ21" i="15" s="1"/>
  <c r="G673" i="15"/>
  <c r="G21" i="15" s="1"/>
  <c r="AU672" i="15"/>
  <c r="AT672" i="15"/>
  <c r="AS672" i="15"/>
  <c r="AR672" i="15"/>
  <c r="AQ672" i="15"/>
  <c r="AP672" i="15"/>
  <c r="AO672" i="15"/>
  <c r="AN672" i="15"/>
  <c r="AM672" i="15"/>
  <c r="AL672" i="15"/>
  <c r="AK672" i="15"/>
  <c r="AI672" i="15"/>
  <c r="AH672" i="15"/>
  <c r="AG672" i="15"/>
  <c r="AF672" i="15"/>
  <c r="AE672" i="15"/>
  <c r="AD672" i="15"/>
  <c r="AC672" i="15"/>
  <c r="AB672" i="15"/>
  <c r="AA672" i="15"/>
  <c r="Z672" i="15"/>
  <c r="Y672" i="15"/>
  <c r="W672" i="15"/>
  <c r="V672" i="15"/>
  <c r="U672" i="15"/>
  <c r="T672" i="15"/>
  <c r="S672" i="15"/>
  <c r="R672" i="15"/>
  <c r="Q672" i="15"/>
  <c r="P672" i="15"/>
  <c r="O672" i="15"/>
  <c r="N672" i="15"/>
  <c r="M672" i="15"/>
  <c r="K672" i="15"/>
  <c r="K20" i="15" s="1"/>
  <c r="H672" i="15"/>
  <c r="H360" i="15" s="1"/>
  <c r="G672" i="15"/>
  <c r="AU671" i="15"/>
  <c r="AT671" i="15"/>
  <c r="AS671" i="15"/>
  <c r="AR671" i="15"/>
  <c r="AQ671" i="15"/>
  <c r="AP671" i="15"/>
  <c r="AO671" i="15"/>
  <c r="AN671" i="15"/>
  <c r="AM671" i="15"/>
  <c r="AL671" i="15"/>
  <c r="AK671" i="15"/>
  <c r="AI671" i="15"/>
  <c r="AH671" i="15"/>
  <c r="AG671" i="15"/>
  <c r="AF671" i="15"/>
  <c r="AE671" i="15"/>
  <c r="AD671" i="15"/>
  <c r="AC671" i="15"/>
  <c r="AB671" i="15"/>
  <c r="AA671" i="15"/>
  <c r="Z671" i="15"/>
  <c r="Y671" i="15"/>
  <c r="W671" i="15"/>
  <c r="V671" i="15"/>
  <c r="U671" i="15"/>
  <c r="T671" i="15"/>
  <c r="S671" i="15"/>
  <c r="R671" i="15"/>
  <c r="Q671" i="15"/>
  <c r="P671" i="15"/>
  <c r="O671" i="15"/>
  <c r="N671" i="15"/>
  <c r="M671" i="15"/>
  <c r="K671" i="15"/>
  <c r="K19" i="15" s="1"/>
  <c r="H671" i="15"/>
  <c r="H19" i="15" s="1"/>
  <c r="G671" i="15"/>
  <c r="G19" i="15" s="1"/>
  <c r="AU670" i="15"/>
  <c r="AT670" i="15"/>
  <c r="AS670" i="15"/>
  <c r="AR670" i="15"/>
  <c r="AQ670" i="15"/>
  <c r="AP670" i="15"/>
  <c r="AO670" i="15"/>
  <c r="AN670" i="15"/>
  <c r="AM670" i="15"/>
  <c r="AL670" i="15"/>
  <c r="AK670" i="15"/>
  <c r="AI670" i="15"/>
  <c r="AH670" i="15"/>
  <c r="AG670" i="15"/>
  <c r="AF670" i="15"/>
  <c r="AE670" i="15"/>
  <c r="AD670" i="15"/>
  <c r="AC670" i="15"/>
  <c r="AB670" i="15"/>
  <c r="AA670" i="15"/>
  <c r="Z670" i="15"/>
  <c r="Y670" i="15"/>
  <c r="W670" i="15"/>
  <c r="V670" i="15"/>
  <c r="U670" i="15"/>
  <c r="T670" i="15"/>
  <c r="S670" i="15"/>
  <c r="R670" i="15"/>
  <c r="Q670" i="15"/>
  <c r="P670" i="15"/>
  <c r="O670" i="15"/>
  <c r="N670" i="15"/>
  <c r="M670" i="15"/>
  <c r="K670" i="15"/>
  <c r="K18" i="15" s="1"/>
  <c r="H670" i="15"/>
  <c r="H18" i="15" s="1"/>
  <c r="G670" i="15"/>
  <c r="G18" i="15" s="1"/>
  <c r="AU669" i="15"/>
  <c r="AT669" i="15"/>
  <c r="AS669" i="15"/>
  <c r="AR669" i="15"/>
  <c r="AQ669" i="15"/>
  <c r="AP669" i="15"/>
  <c r="AO669" i="15"/>
  <c r="AN669" i="15"/>
  <c r="AM669" i="15"/>
  <c r="AL669" i="15"/>
  <c r="AK669" i="15"/>
  <c r="AI669" i="15"/>
  <c r="AH669" i="15"/>
  <c r="AG669" i="15"/>
  <c r="AF669" i="15"/>
  <c r="AE669" i="15"/>
  <c r="AD669" i="15"/>
  <c r="AC669" i="15"/>
  <c r="AB669" i="15"/>
  <c r="AA669" i="15"/>
  <c r="Z669" i="15"/>
  <c r="Y669" i="15"/>
  <c r="W669" i="15"/>
  <c r="V669" i="15"/>
  <c r="U669" i="15"/>
  <c r="T669" i="15"/>
  <c r="S669" i="15"/>
  <c r="R669" i="15"/>
  <c r="Q669" i="15"/>
  <c r="P669" i="15"/>
  <c r="O669" i="15"/>
  <c r="N669" i="15"/>
  <c r="M669" i="15"/>
  <c r="K669" i="15"/>
  <c r="K17" i="15" s="1"/>
  <c r="H669" i="15"/>
  <c r="H17" i="15" s="1"/>
  <c r="G669" i="15"/>
  <c r="G17" i="15" s="1"/>
  <c r="AU668" i="15"/>
  <c r="AT668" i="15"/>
  <c r="AS668" i="15"/>
  <c r="AR668" i="15"/>
  <c r="AQ668" i="15"/>
  <c r="AP668" i="15"/>
  <c r="AO668" i="15"/>
  <c r="AN668" i="15"/>
  <c r="AM668" i="15"/>
  <c r="AL668" i="15"/>
  <c r="AK668" i="15"/>
  <c r="AI668" i="15"/>
  <c r="AH668" i="15"/>
  <c r="AG668" i="15"/>
  <c r="AF668" i="15"/>
  <c r="AE668" i="15"/>
  <c r="AD668" i="15"/>
  <c r="AC668" i="15"/>
  <c r="AB668" i="15"/>
  <c r="AA668" i="15"/>
  <c r="Z668" i="15"/>
  <c r="Y668" i="15"/>
  <c r="W668" i="15"/>
  <c r="V668" i="15"/>
  <c r="U668" i="15"/>
  <c r="T668" i="15"/>
  <c r="S668" i="15"/>
  <c r="R668" i="15"/>
  <c r="Q668" i="15"/>
  <c r="P668" i="15"/>
  <c r="O668" i="15"/>
  <c r="N668" i="15"/>
  <c r="M668" i="15"/>
  <c r="K668" i="15"/>
  <c r="K16" i="15" s="1"/>
  <c r="H668" i="15"/>
  <c r="AX668" i="15" s="1"/>
  <c r="AZ16" i="15" s="1"/>
  <c r="G668" i="15"/>
  <c r="G16" i="15" s="1"/>
  <c r="AU667" i="15"/>
  <c r="AT667" i="15"/>
  <c r="AS667" i="15"/>
  <c r="AR667" i="15"/>
  <c r="AQ667" i="15"/>
  <c r="AP667" i="15"/>
  <c r="AO667" i="15"/>
  <c r="AN667" i="15"/>
  <c r="AM667" i="15"/>
  <c r="AL667" i="15"/>
  <c r="AK667" i="15"/>
  <c r="AI667" i="15"/>
  <c r="AH667" i="15"/>
  <c r="AG667" i="15"/>
  <c r="AF667" i="15"/>
  <c r="AE667" i="15"/>
  <c r="AD667" i="15"/>
  <c r="AC667" i="15"/>
  <c r="AB667" i="15"/>
  <c r="AA667" i="15"/>
  <c r="Z667" i="15"/>
  <c r="Y667" i="15"/>
  <c r="W667" i="15"/>
  <c r="V667" i="15"/>
  <c r="U667" i="15"/>
  <c r="T667" i="15"/>
  <c r="S667" i="15"/>
  <c r="R667" i="15"/>
  <c r="Q667" i="15"/>
  <c r="P667" i="15"/>
  <c r="O667" i="15"/>
  <c r="N667" i="15"/>
  <c r="M667" i="15"/>
  <c r="K667" i="15"/>
  <c r="K15" i="15" s="1"/>
  <c r="H667" i="15"/>
  <c r="H15" i="15" s="1"/>
  <c r="G667" i="15"/>
  <c r="G15" i="15" s="1"/>
  <c r="AU666" i="15"/>
  <c r="AT666" i="15"/>
  <c r="AS666" i="15"/>
  <c r="AR666" i="15"/>
  <c r="AQ666" i="15"/>
  <c r="AP666" i="15"/>
  <c r="AO666" i="15"/>
  <c r="AN666" i="15"/>
  <c r="AM666" i="15"/>
  <c r="AL666" i="15"/>
  <c r="AK666" i="15"/>
  <c r="AI666" i="15"/>
  <c r="AH666" i="15"/>
  <c r="AG666" i="15"/>
  <c r="AF666" i="15"/>
  <c r="AE666" i="15"/>
  <c r="AD666" i="15"/>
  <c r="AC666" i="15"/>
  <c r="AB666" i="15"/>
  <c r="AA666" i="15"/>
  <c r="Z666" i="15"/>
  <c r="Y666" i="15"/>
  <c r="W666" i="15"/>
  <c r="V666" i="15"/>
  <c r="U666" i="15"/>
  <c r="T666" i="15"/>
  <c r="S666" i="15"/>
  <c r="R666" i="15"/>
  <c r="Q666" i="15"/>
  <c r="P666" i="15"/>
  <c r="O666" i="15"/>
  <c r="N666" i="15"/>
  <c r="M666" i="15"/>
  <c r="K666" i="15"/>
  <c r="K14" i="15" s="1"/>
  <c r="H666" i="15"/>
  <c r="H14" i="15" s="1"/>
  <c r="G666" i="15"/>
  <c r="G14" i="15" s="1"/>
  <c r="AU665" i="15"/>
  <c r="AT665" i="15"/>
  <c r="AS665" i="15"/>
  <c r="AR665" i="15"/>
  <c r="AQ665" i="15"/>
  <c r="AP665" i="15"/>
  <c r="AO665" i="15"/>
  <c r="AN665" i="15"/>
  <c r="AM665" i="15"/>
  <c r="AL665" i="15"/>
  <c r="AK665" i="15"/>
  <c r="AI665" i="15"/>
  <c r="AH665" i="15"/>
  <c r="AG665" i="15"/>
  <c r="AF665" i="15"/>
  <c r="AE665" i="15"/>
  <c r="AD665" i="15"/>
  <c r="AC665" i="15"/>
  <c r="AB665" i="15"/>
  <c r="AA665" i="15"/>
  <c r="Z665" i="15"/>
  <c r="Y665" i="15"/>
  <c r="W665" i="15"/>
  <c r="V665" i="15"/>
  <c r="U665" i="15"/>
  <c r="T665" i="15"/>
  <c r="S665" i="15"/>
  <c r="R665" i="15"/>
  <c r="Q665" i="15"/>
  <c r="P665" i="15"/>
  <c r="O665" i="15"/>
  <c r="N665" i="15"/>
  <c r="M665" i="15"/>
  <c r="K665" i="15"/>
  <c r="K13" i="15" s="1"/>
  <c r="H665" i="15"/>
  <c r="AX665" i="15" s="1"/>
  <c r="AZ13" i="15" s="1"/>
  <c r="G665" i="15"/>
  <c r="G13" i="15" s="1"/>
  <c r="AU664" i="15"/>
  <c r="AT664" i="15"/>
  <c r="AS664" i="15"/>
  <c r="AR664" i="15"/>
  <c r="AQ664" i="15"/>
  <c r="AP664" i="15"/>
  <c r="AO664" i="15"/>
  <c r="AN664" i="15"/>
  <c r="AM664" i="15"/>
  <c r="AL664" i="15"/>
  <c r="AK664" i="15"/>
  <c r="AI664" i="15"/>
  <c r="AH664" i="15"/>
  <c r="AG664" i="15"/>
  <c r="AF664" i="15"/>
  <c r="AE664" i="15"/>
  <c r="AD664" i="15"/>
  <c r="AC664" i="15"/>
  <c r="AB664" i="15"/>
  <c r="AA664" i="15"/>
  <c r="Z664" i="15"/>
  <c r="Y664" i="15"/>
  <c r="W664" i="15"/>
  <c r="V664" i="15"/>
  <c r="U664" i="15"/>
  <c r="T664" i="15"/>
  <c r="S664" i="15"/>
  <c r="R664" i="15"/>
  <c r="Q664" i="15"/>
  <c r="P664" i="15"/>
  <c r="O664" i="15"/>
  <c r="N664" i="15"/>
  <c r="M664" i="15"/>
  <c r="K664" i="15"/>
  <c r="K12" i="15" s="1"/>
  <c r="H664" i="15"/>
  <c r="AX664" i="15" s="1"/>
  <c r="AZ12" i="15" s="1"/>
  <c r="G664" i="15"/>
  <c r="G12" i="15" s="1"/>
  <c r="AU663" i="15"/>
  <c r="AT663" i="15"/>
  <c r="AS663" i="15"/>
  <c r="AR663" i="15"/>
  <c r="AQ663" i="15"/>
  <c r="AP663" i="15"/>
  <c r="AO663" i="15"/>
  <c r="AN663" i="15"/>
  <c r="AM663" i="15"/>
  <c r="AL663" i="15"/>
  <c r="AK663" i="15"/>
  <c r="AI663" i="15"/>
  <c r="AH663" i="15"/>
  <c r="AG663" i="15"/>
  <c r="AF663" i="15"/>
  <c r="AE663" i="15"/>
  <c r="AD663" i="15"/>
  <c r="AC663" i="15"/>
  <c r="AB663" i="15"/>
  <c r="AA663" i="15"/>
  <c r="Z663" i="15"/>
  <c r="Y663" i="15"/>
  <c r="W663" i="15"/>
  <c r="V663" i="15"/>
  <c r="U663" i="15"/>
  <c r="T663" i="15"/>
  <c r="S663" i="15"/>
  <c r="R663" i="15"/>
  <c r="Q663" i="15"/>
  <c r="P663" i="15"/>
  <c r="O663" i="15"/>
  <c r="N663" i="15"/>
  <c r="M663" i="15"/>
  <c r="K663" i="15"/>
  <c r="H663" i="15"/>
  <c r="AX663" i="15" s="1"/>
  <c r="AZ11" i="15" s="1"/>
  <c r="G663" i="15"/>
  <c r="G11" i="15" s="1"/>
  <c r="AU662" i="15"/>
  <c r="AT662" i="15"/>
  <c r="AS662" i="15"/>
  <c r="AR662" i="15"/>
  <c r="AQ662" i="15"/>
  <c r="AP662" i="15"/>
  <c r="AO662" i="15"/>
  <c r="AN662" i="15"/>
  <c r="AM662" i="15"/>
  <c r="AL662" i="15"/>
  <c r="AK662" i="15"/>
  <c r="AI662" i="15"/>
  <c r="AH662" i="15"/>
  <c r="AG662" i="15"/>
  <c r="AF662" i="15"/>
  <c r="AE662" i="15"/>
  <c r="AD662" i="15"/>
  <c r="AC662" i="15"/>
  <c r="AB662" i="15"/>
  <c r="AA662" i="15"/>
  <c r="Z662" i="15"/>
  <c r="Y662" i="15"/>
  <c r="W662" i="15"/>
  <c r="V662" i="15"/>
  <c r="U662" i="15"/>
  <c r="T662" i="15"/>
  <c r="S662" i="15"/>
  <c r="R662" i="15"/>
  <c r="Q662" i="15"/>
  <c r="P662" i="15"/>
  <c r="O662" i="15"/>
  <c r="N662" i="15"/>
  <c r="M662" i="15"/>
  <c r="K662" i="15"/>
  <c r="K10" i="15" s="1"/>
  <c r="H662" i="15"/>
  <c r="H350" i="15" s="1"/>
  <c r="G662" i="15"/>
  <c r="G10" i="15" s="1"/>
  <c r="AU661" i="15"/>
  <c r="AT661" i="15"/>
  <c r="AS661" i="15"/>
  <c r="AR661" i="15"/>
  <c r="AQ661" i="15"/>
  <c r="AP661" i="15"/>
  <c r="AO661" i="15"/>
  <c r="AN661" i="15"/>
  <c r="AM661" i="15"/>
  <c r="AL661" i="15"/>
  <c r="AK661" i="15"/>
  <c r="AI661" i="15"/>
  <c r="AH661" i="15"/>
  <c r="AG661" i="15"/>
  <c r="AF661" i="15"/>
  <c r="AE661" i="15"/>
  <c r="AD661" i="15"/>
  <c r="AC661" i="15"/>
  <c r="AB661" i="15"/>
  <c r="AA661" i="15"/>
  <c r="Z661" i="15"/>
  <c r="Y661" i="15"/>
  <c r="W661" i="15"/>
  <c r="V661" i="15"/>
  <c r="U661" i="15"/>
  <c r="T661" i="15"/>
  <c r="S661" i="15"/>
  <c r="R661" i="15"/>
  <c r="Q661" i="15"/>
  <c r="P661" i="15"/>
  <c r="O661" i="15"/>
  <c r="N661" i="15"/>
  <c r="M661" i="15"/>
  <c r="K661" i="15"/>
  <c r="K9" i="15" s="1"/>
  <c r="H661" i="15"/>
  <c r="AX661" i="15" s="1"/>
  <c r="AZ9" i="15" s="1"/>
  <c r="G661" i="15"/>
  <c r="G9" i="15" s="1"/>
  <c r="AU660" i="15"/>
  <c r="AT660" i="15"/>
  <c r="AS660" i="15"/>
  <c r="AR660" i="15"/>
  <c r="AQ660" i="15"/>
  <c r="AP660" i="15"/>
  <c r="AO660" i="15"/>
  <c r="AN660" i="15"/>
  <c r="AM660" i="15"/>
  <c r="AL660" i="15"/>
  <c r="AK660" i="15"/>
  <c r="AI660" i="15"/>
  <c r="AH660" i="15"/>
  <c r="AG660" i="15"/>
  <c r="AF660" i="15"/>
  <c r="AE660" i="15"/>
  <c r="AD660" i="15"/>
  <c r="AC660" i="15"/>
  <c r="AB660" i="15"/>
  <c r="AA660" i="15"/>
  <c r="Z660" i="15"/>
  <c r="Y660" i="15"/>
  <c r="W660" i="15"/>
  <c r="V660" i="15"/>
  <c r="U660" i="15"/>
  <c r="T660" i="15"/>
  <c r="S660" i="15"/>
  <c r="R660" i="15"/>
  <c r="Q660" i="15"/>
  <c r="P660" i="15"/>
  <c r="O660" i="15"/>
  <c r="N660" i="15"/>
  <c r="M660" i="15"/>
  <c r="K660" i="15"/>
  <c r="K8" i="15" s="1"/>
  <c r="H660" i="15"/>
  <c r="H8" i="15" s="1"/>
  <c r="G660" i="15"/>
  <c r="G8" i="15" s="1"/>
  <c r="AU659" i="15"/>
  <c r="AT659" i="15"/>
  <c r="AS659" i="15"/>
  <c r="AR659" i="15"/>
  <c r="AQ659" i="15"/>
  <c r="AP659" i="15"/>
  <c r="AO659" i="15"/>
  <c r="AN659" i="15"/>
  <c r="AM659" i="15"/>
  <c r="AL659" i="15"/>
  <c r="AK659" i="15"/>
  <c r="AI659" i="15"/>
  <c r="AH659" i="15"/>
  <c r="AG659" i="15"/>
  <c r="AF659" i="15"/>
  <c r="AE659" i="15"/>
  <c r="AD659" i="15"/>
  <c r="AC659" i="15"/>
  <c r="AB659" i="15"/>
  <c r="AA659" i="15"/>
  <c r="Z659" i="15"/>
  <c r="Y659" i="15"/>
  <c r="W659" i="15"/>
  <c r="V659" i="15"/>
  <c r="U659" i="15"/>
  <c r="T659" i="15"/>
  <c r="S659" i="15"/>
  <c r="R659" i="15"/>
  <c r="Q659" i="15"/>
  <c r="P659" i="15"/>
  <c r="O659" i="15"/>
  <c r="N659" i="15"/>
  <c r="M659" i="15"/>
  <c r="K659" i="15"/>
  <c r="K7" i="15" s="1"/>
  <c r="H659" i="15"/>
  <c r="G659" i="15"/>
  <c r="G7" i="15" s="1"/>
  <c r="AU658" i="15"/>
  <c r="AT658" i="15"/>
  <c r="AS658" i="15"/>
  <c r="AR658" i="15"/>
  <c r="AQ658" i="15"/>
  <c r="AP658" i="15"/>
  <c r="AO658" i="15"/>
  <c r="AN658" i="15"/>
  <c r="AM658" i="15"/>
  <c r="AL658" i="15"/>
  <c r="AK658" i="15"/>
  <c r="AI658" i="15"/>
  <c r="AH658" i="15"/>
  <c r="AG658" i="15"/>
  <c r="AF658" i="15"/>
  <c r="AE658" i="15"/>
  <c r="AD658" i="15"/>
  <c r="AC658" i="15"/>
  <c r="AB658" i="15"/>
  <c r="AA658" i="15"/>
  <c r="Z658" i="15"/>
  <c r="Y658" i="15"/>
  <c r="W658" i="15"/>
  <c r="V658" i="15"/>
  <c r="U658" i="15"/>
  <c r="T658" i="15"/>
  <c r="S658" i="15"/>
  <c r="R658" i="15"/>
  <c r="Q658" i="15"/>
  <c r="P658" i="15"/>
  <c r="O658" i="15"/>
  <c r="N658" i="15"/>
  <c r="M658" i="15"/>
  <c r="K658" i="15"/>
  <c r="K6" i="15" s="1"/>
  <c r="H658" i="15"/>
  <c r="H346" i="15" s="1"/>
  <c r="G658" i="15"/>
  <c r="G6" i="15" s="1"/>
  <c r="AU657" i="15"/>
  <c r="AT657" i="15"/>
  <c r="AS657" i="15"/>
  <c r="AR657" i="15"/>
  <c r="AQ657" i="15"/>
  <c r="AP657" i="15"/>
  <c r="AO657" i="15"/>
  <c r="AN657" i="15"/>
  <c r="AM657" i="15"/>
  <c r="AL657" i="15"/>
  <c r="AK657" i="15"/>
  <c r="AI657" i="15"/>
  <c r="AH657" i="15"/>
  <c r="AG657" i="15"/>
  <c r="AF657" i="15"/>
  <c r="AE657" i="15"/>
  <c r="AD657" i="15"/>
  <c r="AC657" i="15"/>
  <c r="AB657" i="15"/>
  <c r="AA657" i="15"/>
  <c r="Z657" i="15"/>
  <c r="Y657" i="15"/>
  <c r="W657" i="15"/>
  <c r="V657" i="15"/>
  <c r="U657" i="15"/>
  <c r="T657" i="15"/>
  <c r="S657" i="15"/>
  <c r="R657" i="15"/>
  <c r="Q657" i="15"/>
  <c r="P657" i="15"/>
  <c r="O657" i="15"/>
  <c r="N657" i="15"/>
  <c r="M657" i="15"/>
  <c r="K657" i="15"/>
  <c r="K5" i="15" s="1"/>
  <c r="H657" i="15"/>
  <c r="H345" i="15" s="1"/>
  <c r="G657" i="15"/>
  <c r="G5" i="15" s="1"/>
  <c r="AU656" i="15"/>
  <c r="AT656" i="15"/>
  <c r="AS656" i="15"/>
  <c r="AR656" i="15"/>
  <c r="AQ656" i="15"/>
  <c r="AP656" i="15"/>
  <c r="AO656" i="15"/>
  <c r="AN656" i="15"/>
  <c r="AM656" i="15"/>
  <c r="AL656" i="15"/>
  <c r="AK656" i="15"/>
  <c r="AI656" i="15"/>
  <c r="AH656" i="15"/>
  <c r="AG656" i="15"/>
  <c r="AF656" i="15"/>
  <c r="AE656" i="15"/>
  <c r="AD656" i="15"/>
  <c r="AC656" i="15"/>
  <c r="AB656" i="15"/>
  <c r="AA656" i="15"/>
  <c r="Z656" i="15"/>
  <c r="Y656" i="15"/>
  <c r="W656" i="15"/>
  <c r="V656" i="15"/>
  <c r="U656" i="15"/>
  <c r="T656" i="15"/>
  <c r="S656" i="15"/>
  <c r="R656" i="15"/>
  <c r="Q656" i="15"/>
  <c r="P656" i="15"/>
  <c r="O656" i="15"/>
  <c r="N656" i="15"/>
  <c r="M656" i="15"/>
  <c r="K656" i="15"/>
  <c r="K4" i="15" s="1"/>
  <c r="H656" i="15"/>
  <c r="AX656" i="15" s="1"/>
  <c r="AZ4" i="15" s="1"/>
  <c r="G656" i="15"/>
  <c r="G4" i="15" s="1"/>
  <c r="AU655" i="15"/>
  <c r="AT655" i="15"/>
  <c r="AS655" i="15"/>
  <c r="AR655" i="15"/>
  <c r="AQ655" i="15"/>
  <c r="AP655" i="15"/>
  <c r="AO655" i="15"/>
  <c r="AN655" i="15"/>
  <c r="AM655" i="15"/>
  <c r="AL655" i="15"/>
  <c r="AK655" i="15"/>
  <c r="AI655" i="15"/>
  <c r="AH655" i="15"/>
  <c r="AG655" i="15"/>
  <c r="AF655" i="15"/>
  <c r="AE655" i="15"/>
  <c r="AD655" i="15"/>
  <c r="AC655" i="15"/>
  <c r="AB655" i="15"/>
  <c r="AA655" i="15"/>
  <c r="Z655" i="15"/>
  <c r="Y655" i="15"/>
  <c r="W655" i="15"/>
  <c r="V655" i="15"/>
  <c r="U655" i="15"/>
  <c r="T655" i="15"/>
  <c r="S655" i="15"/>
  <c r="R655" i="15"/>
  <c r="Q655" i="15"/>
  <c r="P655" i="15"/>
  <c r="O655" i="15"/>
  <c r="N655" i="15"/>
  <c r="M655" i="15"/>
  <c r="K655" i="15"/>
  <c r="K3" i="15" s="1"/>
  <c r="H655" i="15"/>
  <c r="H343" i="15" s="1"/>
  <c r="G655" i="15"/>
  <c r="G3" i="15" s="1"/>
  <c r="Z649" i="15"/>
  <c r="L649" i="15"/>
  <c r="Z648" i="15"/>
  <c r="L648" i="15"/>
  <c r="Z646" i="15"/>
  <c r="L646" i="15"/>
  <c r="Z645" i="15"/>
  <c r="L645" i="15"/>
  <c r="Z643" i="15"/>
  <c r="L643" i="15"/>
  <c r="S642" i="15"/>
  <c r="S644" i="15" s="1"/>
  <c r="Z639" i="15"/>
  <c r="L639" i="15"/>
  <c r="Z638" i="15"/>
  <c r="L638" i="15"/>
  <c r="Z636" i="15"/>
  <c r="L636" i="15"/>
  <c r="Z635" i="15"/>
  <c r="L635" i="15"/>
  <c r="Z633" i="15"/>
  <c r="L633" i="15"/>
  <c r="S632" i="15"/>
  <c r="AF398" i="15"/>
  <c r="K398" i="15"/>
  <c r="G398" i="15"/>
  <c r="AW709" i="15"/>
  <c r="AF397" i="15"/>
  <c r="K397" i="15"/>
  <c r="G397" i="15"/>
  <c r="AF396" i="15"/>
  <c r="K396" i="15"/>
  <c r="G396" i="15"/>
  <c r="AF395" i="15"/>
  <c r="K395" i="15"/>
  <c r="G395" i="15"/>
  <c r="AF394" i="15"/>
  <c r="K394" i="15"/>
  <c r="G394" i="15"/>
  <c r="AF393" i="15"/>
  <c r="K393" i="15"/>
  <c r="G393" i="15"/>
  <c r="AF392" i="15"/>
  <c r="K392" i="15"/>
  <c r="G392" i="15"/>
  <c r="AF391" i="15"/>
  <c r="K391" i="15"/>
  <c r="G391" i="15"/>
  <c r="AF390" i="15"/>
  <c r="K390" i="15"/>
  <c r="G390" i="15"/>
  <c r="AF389" i="15"/>
  <c r="K389" i="15"/>
  <c r="G389" i="15"/>
  <c r="AF388" i="15"/>
  <c r="K388" i="15"/>
  <c r="G388" i="15"/>
  <c r="AF387" i="15"/>
  <c r="K387" i="15"/>
  <c r="G387" i="15"/>
  <c r="AF386" i="15"/>
  <c r="K386" i="15"/>
  <c r="G386" i="15"/>
  <c r="AW697" i="15"/>
  <c r="AF385" i="15"/>
  <c r="K385" i="15"/>
  <c r="J385" i="15"/>
  <c r="J697" i="15" s="1"/>
  <c r="J45" i="15" s="1"/>
  <c r="G385" i="15"/>
  <c r="AW696" i="15"/>
  <c r="AF384" i="15"/>
  <c r="K384" i="15"/>
  <c r="G384" i="15"/>
  <c r="AF383" i="15"/>
  <c r="K383" i="15"/>
  <c r="G383" i="15"/>
  <c r="AF382" i="15"/>
  <c r="K382" i="15"/>
  <c r="G382" i="15"/>
  <c r="AF381" i="15"/>
  <c r="K381" i="15"/>
  <c r="G381" i="15"/>
  <c r="AF380" i="15"/>
  <c r="K380" i="15"/>
  <c r="G380" i="15"/>
  <c r="AF379" i="15"/>
  <c r="K379" i="15"/>
  <c r="G379" i="15"/>
  <c r="AF378" i="15"/>
  <c r="K378" i="15"/>
  <c r="G378" i="15"/>
  <c r="AF377" i="15"/>
  <c r="K377" i="15"/>
  <c r="G377" i="15"/>
  <c r="AF376" i="15"/>
  <c r="K376" i="15"/>
  <c r="G376" i="15"/>
  <c r="AF375" i="15"/>
  <c r="K375" i="15"/>
  <c r="G375" i="15"/>
  <c r="AF374" i="15"/>
  <c r="K374" i="15"/>
  <c r="G374" i="15"/>
  <c r="AW685" i="15"/>
  <c r="AF373" i="15"/>
  <c r="K373" i="15"/>
  <c r="G373" i="15"/>
  <c r="AF372" i="15"/>
  <c r="K372" i="15"/>
  <c r="G372" i="15"/>
  <c r="AF371" i="15"/>
  <c r="K371" i="15"/>
  <c r="G371" i="15"/>
  <c r="AF370" i="15"/>
  <c r="K370" i="15"/>
  <c r="G370" i="15"/>
  <c r="AF369" i="15"/>
  <c r="K369" i="15"/>
  <c r="G369" i="15"/>
  <c r="AF368" i="15"/>
  <c r="K368" i="15"/>
  <c r="G368" i="15"/>
  <c r="AF367" i="15"/>
  <c r="K367" i="15"/>
  <c r="G367" i="15"/>
  <c r="AF366" i="15"/>
  <c r="K366" i="15"/>
  <c r="G366" i="15"/>
  <c r="AF365" i="15"/>
  <c r="K365" i="15"/>
  <c r="G365" i="15"/>
  <c r="AF364" i="15"/>
  <c r="K364" i="15"/>
  <c r="G364" i="15"/>
  <c r="AF363" i="15"/>
  <c r="K363" i="15"/>
  <c r="G363" i="15"/>
  <c r="AF362" i="15"/>
  <c r="K362" i="15"/>
  <c r="G362" i="15"/>
  <c r="AF361" i="15"/>
  <c r="K361" i="15"/>
  <c r="G361" i="15"/>
  <c r="AF360" i="15"/>
  <c r="K360" i="15"/>
  <c r="G360" i="15"/>
  <c r="AF359" i="15"/>
  <c r="K359" i="15"/>
  <c r="G359" i="15"/>
  <c r="AF358" i="15"/>
  <c r="K358" i="15"/>
  <c r="G358" i="15"/>
  <c r="AF357" i="15"/>
  <c r="K357" i="15"/>
  <c r="G357" i="15"/>
  <c r="AF356" i="15"/>
  <c r="K356" i="15"/>
  <c r="G356" i="15"/>
  <c r="AF355" i="15"/>
  <c r="K355" i="15"/>
  <c r="G355" i="15"/>
  <c r="AF354" i="15"/>
  <c r="K354" i="15"/>
  <c r="G354" i="15"/>
  <c r="AF353" i="15"/>
  <c r="K353" i="15"/>
  <c r="G353" i="15"/>
  <c r="AF352" i="15"/>
  <c r="K352" i="15"/>
  <c r="G352" i="15"/>
  <c r="AF351" i="15"/>
  <c r="K351" i="15"/>
  <c r="G351" i="15"/>
  <c r="AF350" i="15"/>
  <c r="K350" i="15"/>
  <c r="G350" i="15"/>
  <c r="AW661" i="15"/>
  <c r="AF349" i="15"/>
  <c r="K349" i="15"/>
  <c r="G349" i="15"/>
  <c r="AF348" i="15"/>
  <c r="K348" i="15"/>
  <c r="G348" i="15"/>
  <c r="AF347" i="15"/>
  <c r="K347" i="15"/>
  <c r="G347" i="15"/>
  <c r="AF346" i="15"/>
  <c r="K346" i="15"/>
  <c r="G346" i="15"/>
  <c r="AF345" i="15"/>
  <c r="K345" i="15"/>
  <c r="G345" i="15"/>
  <c r="AF344" i="15"/>
  <c r="K344" i="15"/>
  <c r="G344" i="15"/>
  <c r="AF343" i="15"/>
  <c r="K343" i="15"/>
  <c r="G343" i="15"/>
  <c r="H342" i="15"/>
  <c r="U337" i="15"/>
  <c r="U333" i="15"/>
  <c r="U332" i="15"/>
  <c r="U331" i="15"/>
  <c r="L331" i="15"/>
  <c r="U329" i="15"/>
  <c r="L329" i="15"/>
  <c r="AI328" i="15"/>
  <c r="AH328" i="15"/>
  <c r="AG328" i="15"/>
  <c r="AF328" i="15"/>
  <c r="AE328" i="15"/>
  <c r="AD328" i="15"/>
  <c r="AA328" i="15"/>
  <c r="Z328" i="15"/>
  <c r="Y328" i="15"/>
  <c r="X328" i="15"/>
  <c r="W328" i="15"/>
  <c r="V328" i="15"/>
  <c r="S328" i="15"/>
  <c r="R328" i="15"/>
  <c r="Q328" i="15"/>
  <c r="P328" i="15"/>
  <c r="O328" i="15"/>
  <c r="N328" i="15"/>
  <c r="AJ326" i="15"/>
  <c r="AC337" i="15" s="1"/>
  <c r="L326" i="15"/>
  <c r="L337" i="15" s="1"/>
  <c r="AJ322" i="15"/>
  <c r="AC333" i="15" s="1"/>
  <c r="L322" i="15"/>
  <c r="L333" i="15" s="1"/>
  <c r="AJ321" i="15"/>
  <c r="AC332" i="15" s="1"/>
  <c r="L321" i="15"/>
  <c r="L332" i="15" s="1"/>
  <c r="AJ320" i="15"/>
  <c r="AC331" i="15" s="1"/>
  <c r="AU317" i="15"/>
  <c r="AI329" i="15" s="1"/>
  <c r="AT317" i="15"/>
  <c r="AS317" i="15"/>
  <c r="AH329" i="15" s="1"/>
  <c r="AR317" i="15"/>
  <c r="AQ317" i="15"/>
  <c r="AG329" i="15" s="1"/>
  <c r="AP317" i="15"/>
  <c r="AO317" i="15"/>
  <c r="AF329" i="15" s="1"/>
  <c r="AN317" i="15"/>
  <c r="AM317" i="15"/>
  <c r="AE329" i="15" s="1"/>
  <c r="AL317" i="15"/>
  <c r="AD329" i="15" s="1"/>
  <c r="AK317" i="15"/>
  <c r="AJ317" i="15"/>
  <c r="AC329" i="15" s="1"/>
  <c r="AI317" i="15"/>
  <c r="AA329" i="15" s="1"/>
  <c r="AH317" i="15"/>
  <c r="AG317" i="15"/>
  <c r="Z329" i="15" s="1"/>
  <c r="AF317" i="15"/>
  <c r="AE317" i="15"/>
  <c r="Y329" i="15" s="1"/>
  <c r="AD317" i="15"/>
  <c r="AC317" i="15"/>
  <c r="X329" i="15" s="1"/>
  <c r="AB317" i="15"/>
  <c r="AA317" i="15"/>
  <c r="W329" i="15" s="1"/>
  <c r="Z317" i="15"/>
  <c r="V329" i="15" s="1"/>
  <c r="Y317" i="15"/>
  <c r="W317" i="15"/>
  <c r="S329" i="15" s="1"/>
  <c r="V317" i="15"/>
  <c r="U317" i="15"/>
  <c r="R329" i="15" s="1"/>
  <c r="T317" i="15"/>
  <c r="S317" i="15"/>
  <c r="Q329" i="15" s="1"/>
  <c r="R317" i="15"/>
  <c r="Q317" i="15"/>
  <c r="P329" i="15" s="1"/>
  <c r="P317" i="15"/>
  <c r="O317" i="15"/>
  <c r="O329" i="15" s="1"/>
  <c r="N317" i="15"/>
  <c r="N329" i="15" s="1"/>
  <c r="M317" i="15"/>
  <c r="AJ316" i="15"/>
  <c r="AC328" i="15" s="1"/>
  <c r="X316" i="15"/>
  <c r="X323" i="15" s="1"/>
  <c r="U313" i="15"/>
  <c r="U309" i="15"/>
  <c r="U308" i="15"/>
  <c r="U307" i="15"/>
  <c r="L307" i="15"/>
  <c r="U305" i="15"/>
  <c r="L305" i="15"/>
  <c r="AI304" i="15"/>
  <c r="AH304" i="15"/>
  <c r="AG304" i="15"/>
  <c r="AF304" i="15"/>
  <c r="AE304" i="15"/>
  <c r="AD304" i="15"/>
  <c r="AA304" i="15"/>
  <c r="Z304" i="15"/>
  <c r="Y304" i="15"/>
  <c r="X304" i="15"/>
  <c r="W304" i="15"/>
  <c r="V304" i="15"/>
  <c r="U304" i="15"/>
  <c r="S304" i="15"/>
  <c r="R304" i="15"/>
  <c r="Q304" i="15"/>
  <c r="P304" i="15"/>
  <c r="O304" i="15"/>
  <c r="N304" i="15"/>
  <c r="AJ302" i="15"/>
  <c r="AC313" i="15" s="1"/>
  <c r="L302" i="15"/>
  <c r="L313" i="15" s="1"/>
  <c r="X301" i="15"/>
  <c r="L301" i="15" s="1"/>
  <c r="L312" i="15" s="1"/>
  <c r="X300" i="15"/>
  <c r="AJ300" i="15" s="1"/>
  <c r="AC311" i="15" s="1"/>
  <c r="X299" i="15"/>
  <c r="AJ298" i="15"/>
  <c r="AC309" i="15" s="1"/>
  <c r="L298" i="15"/>
  <c r="L309" i="15" s="1"/>
  <c r="AJ297" i="15"/>
  <c r="AC308" i="15" s="1"/>
  <c r="L297" i="15"/>
  <c r="L308" i="15" s="1"/>
  <c r="AJ296" i="15"/>
  <c r="AC307" i="15" s="1"/>
  <c r="X295" i="15"/>
  <c r="U306" i="15" s="1"/>
  <c r="X294" i="15"/>
  <c r="AJ294" i="15" s="1"/>
  <c r="AU293" i="15"/>
  <c r="AI305" i="15" s="1"/>
  <c r="AT293" i="15"/>
  <c r="AS293" i="15"/>
  <c r="AH305" i="15" s="1"/>
  <c r="AR293" i="15"/>
  <c r="AQ293" i="15"/>
  <c r="AG305" i="15" s="1"/>
  <c r="AP293" i="15"/>
  <c r="AO293" i="15"/>
  <c r="AF305" i="15" s="1"/>
  <c r="AN293" i="15"/>
  <c r="AM293" i="15"/>
  <c r="AE305" i="15" s="1"/>
  <c r="AL293" i="15"/>
  <c r="AD305" i="15" s="1"/>
  <c r="AK293" i="15"/>
  <c r="AJ293" i="15"/>
  <c r="AC305" i="15" s="1"/>
  <c r="AI293" i="15"/>
  <c r="AA305" i="15" s="1"/>
  <c r="AH293" i="15"/>
  <c r="AG293" i="15"/>
  <c r="Z305" i="15" s="1"/>
  <c r="AF293" i="15"/>
  <c r="AE293" i="15"/>
  <c r="Y305" i="15" s="1"/>
  <c r="AD293" i="15"/>
  <c r="AC293" i="15"/>
  <c r="X305" i="15" s="1"/>
  <c r="AB293" i="15"/>
  <c r="AA293" i="15"/>
  <c r="W305" i="15" s="1"/>
  <c r="Z293" i="15"/>
  <c r="V305" i="15" s="1"/>
  <c r="Y293" i="15"/>
  <c r="W293" i="15"/>
  <c r="S305" i="15" s="1"/>
  <c r="V293" i="15"/>
  <c r="U293" i="15"/>
  <c r="R305" i="15" s="1"/>
  <c r="T293" i="15"/>
  <c r="S293" i="15"/>
  <c r="Q305" i="15" s="1"/>
  <c r="R293" i="15"/>
  <c r="Q293" i="15"/>
  <c r="P305" i="15" s="1"/>
  <c r="P293" i="15"/>
  <c r="O293" i="15"/>
  <c r="O305" i="15" s="1"/>
  <c r="N293" i="15"/>
  <c r="N305" i="15" s="1"/>
  <c r="M293" i="15"/>
  <c r="AJ292" i="15"/>
  <c r="AC304" i="15" s="1"/>
  <c r="L292" i="15"/>
  <c r="AY58" i="15"/>
  <c r="F58" i="15"/>
  <c r="G57" i="15"/>
  <c r="F57" i="15"/>
  <c r="F56" i="15"/>
  <c r="F55" i="15"/>
  <c r="F54" i="15"/>
  <c r="AY53" i="15"/>
  <c r="F53" i="15"/>
  <c r="F52" i="15"/>
  <c r="F51" i="15"/>
  <c r="F50" i="15"/>
  <c r="F49" i="15"/>
  <c r="G48" i="15"/>
  <c r="F48" i="15"/>
  <c r="G47" i="15"/>
  <c r="F47" i="15"/>
  <c r="G46" i="15"/>
  <c r="F46" i="15"/>
  <c r="AY45" i="15"/>
  <c r="G45" i="15"/>
  <c r="F45" i="15"/>
  <c r="G44" i="15"/>
  <c r="F44" i="15"/>
  <c r="G43" i="15"/>
  <c r="F43" i="15"/>
  <c r="G42" i="15"/>
  <c r="F42" i="15"/>
  <c r="G41" i="15"/>
  <c r="F41" i="15"/>
  <c r="G40" i="15"/>
  <c r="F40" i="15"/>
  <c r="G39" i="15"/>
  <c r="F39" i="15"/>
  <c r="G38" i="15"/>
  <c r="F38" i="15"/>
  <c r="G37" i="15"/>
  <c r="F37" i="15"/>
  <c r="G36" i="15"/>
  <c r="F36" i="15"/>
  <c r="G35" i="15"/>
  <c r="F35" i="15"/>
  <c r="G34" i="15"/>
  <c r="F34" i="15"/>
  <c r="AY33" i="15"/>
  <c r="G33" i="15"/>
  <c r="F33" i="15"/>
  <c r="G32" i="15"/>
  <c r="F32" i="15"/>
  <c r="G31" i="15"/>
  <c r="F31" i="15"/>
  <c r="G30" i="15"/>
  <c r="F30" i="15"/>
  <c r="F29" i="15"/>
  <c r="F28" i="15"/>
  <c r="G27" i="15"/>
  <c r="F27" i="15"/>
  <c r="G26" i="15"/>
  <c r="F26" i="15"/>
  <c r="F25" i="15"/>
  <c r="F24" i="15"/>
  <c r="G23" i="15"/>
  <c r="F23" i="15"/>
  <c r="F22" i="15"/>
  <c r="AY21" i="15"/>
  <c r="F21" i="15"/>
  <c r="G20" i="15"/>
  <c r="F20" i="15"/>
  <c r="AY19" i="15"/>
  <c r="F19" i="15"/>
  <c r="F18" i="15"/>
  <c r="F17" i="15"/>
  <c r="F16" i="15"/>
  <c r="F15" i="15"/>
  <c r="F14" i="15"/>
  <c r="F13" i="15"/>
  <c r="F12" i="15"/>
  <c r="K11" i="15"/>
  <c r="F11" i="15"/>
  <c r="F10" i="15"/>
  <c r="AY9" i="15"/>
  <c r="F9" i="15"/>
  <c r="F8" i="15"/>
  <c r="F7" i="15"/>
  <c r="F6" i="15"/>
  <c r="F5" i="15"/>
  <c r="F4" i="15"/>
  <c r="F3" i="15"/>
  <c r="BB2" i="15"/>
  <c r="BA2" i="15"/>
  <c r="AZ2" i="15"/>
  <c r="L2" i="15"/>
  <c r="K2" i="15"/>
  <c r="J2" i="15"/>
  <c r="I2" i="15"/>
  <c r="H2" i="15"/>
  <c r="G2" i="15"/>
  <c r="F2" i="15"/>
  <c r="U991" i="14"/>
  <c r="U987" i="14"/>
  <c r="U986" i="14"/>
  <c r="U985" i="14"/>
  <c r="M985" i="14"/>
  <c r="U982" i="14"/>
  <c r="M982" i="14"/>
  <c r="AI981" i="14"/>
  <c r="AH981" i="14"/>
  <c r="AG981" i="14"/>
  <c r="AF981" i="14"/>
  <c r="AE981" i="14"/>
  <c r="AD981" i="14"/>
  <c r="AA981" i="14"/>
  <c r="Z981" i="14"/>
  <c r="Y981" i="14"/>
  <c r="X981" i="14"/>
  <c r="W981" i="14"/>
  <c r="V981" i="14"/>
  <c r="S981" i="14"/>
  <c r="R981" i="14"/>
  <c r="Q981" i="14"/>
  <c r="P981" i="14"/>
  <c r="O981" i="14"/>
  <c r="N981" i="14"/>
  <c r="AK979" i="14"/>
  <c r="AC991" i="14" s="1"/>
  <c r="M979" i="14"/>
  <c r="M991" i="14" s="1"/>
  <c r="AK975" i="14"/>
  <c r="AC987" i="14" s="1"/>
  <c r="M975" i="14"/>
  <c r="M987" i="14" s="1"/>
  <c r="AK974" i="14"/>
  <c r="AC986" i="14" s="1"/>
  <c r="M974" i="14"/>
  <c r="M986" i="14" s="1"/>
  <c r="AK973" i="14"/>
  <c r="AC985" i="14" s="1"/>
  <c r="AK970" i="14"/>
  <c r="AC982" i="14" s="1"/>
  <c r="Y969" i="14"/>
  <c r="Y972" i="14" s="1"/>
  <c r="U966" i="14"/>
  <c r="U962" i="14"/>
  <c r="U961" i="14"/>
  <c r="U960" i="14"/>
  <c r="M960" i="14"/>
  <c r="U957" i="14"/>
  <c r="M957" i="14"/>
  <c r="AI956" i="14"/>
  <c r="AH956" i="14"/>
  <c r="AG956" i="14"/>
  <c r="AF956" i="14"/>
  <c r="AE956" i="14"/>
  <c r="AD956" i="14"/>
  <c r="AA956" i="14"/>
  <c r="Z956" i="14"/>
  <c r="Y956" i="14"/>
  <c r="X956" i="14"/>
  <c r="W956" i="14"/>
  <c r="V956" i="14"/>
  <c r="S956" i="14"/>
  <c r="R956" i="14"/>
  <c r="Q956" i="14"/>
  <c r="P956" i="14"/>
  <c r="O956" i="14"/>
  <c r="N956" i="14"/>
  <c r="AK954" i="14"/>
  <c r="AC966" i="14" s="1"/>
  <c r="M954" i="14"/>
  <c r="M966" i="14" s="1"/>
  <c r="AK950" i="14"/>
  <c r="AC962" i="14" s="1"/>
  <c r="M950" i="14"/>
  <c r="M962" i="14" s="1"/>
  <c r="AK949" i="14"/>
  <c r="AC961" i="14" s="1"/>
  <c r="M949" i="14"/>
  <c r="M961" i="14" s="1"/>
  <c r="AK948" i="14"/>
  <c r="AC960" i="14" s="1"/>
  <c r="AK945" i="14"/>
  <c r="AC957" i="14" s="1"/>
  <c r="Y944" i="14"/>
  <c r="AK944" i="14" s="1"/>
  <c r="AC956" i="14" s="1"/>
  <c r="AU710" i="14"/>
  <c r="AT710" i="14"/>
  <c r="AS710" i="14"/>
  <c r="AR710" i="14"/>
  <c r="AQ710" i="14"/>
  <c r="AP710" i="14"/>
  <c r="AO710" i="14"/>
  <c r="AN710" i="14"/>
  <c r="AM710" i="14"/>
  <c r="AL710" i="14"/>
  <c r="AK710" i="14"/>
  <c r="AI710" i="14"/>
  <c r="AH710" i="14"/>
  <c r="AG710" i="14"/>
  <c r="AF710" i="14"/>
  <c r="AE710" i="14"/>
  <c r="AD710" i="14"/>
  <c r="AC710" i="14"/>
  <c r="AB710" i="14"/>
  <c r="AA710" i="14"/>
  <c r="Z710" i="14"/>
  <c r="Y710" i="14"/>
  <c r="W710" i="14"/>
  <c r="V710" i="14"/>
  <c r="U710" i="14"/>
  <c r="T710" i="14"/>
  <c r="S710" i="14"/>
  <c r="R710" i="14"/>
  <c r="Q710" i="14"/>
  <c r="P710" i="14"/>
  <c r="O710" i="14"/>
  <c r="N710" i="14"/>
  <c r="M710" i="14"/>
  <c r="K710" i="14"/>
  <c r="K58" i="14" s="1"/>
  <c r="H710" i="14"/>
  <c r="H398" i="14" s="1"/>
  <c r="G710" i="14"/>
  <c r="G58" i="14" s="1"/>
  <c r="AU709" i="14"/>
  <c r="AT709" i="14"/>
  <c r="AS709" i="14"/>
  <c r="AR709" i="14"/>
  <c r="AQ709" i="14"/>
  <c r="AP709" i="14"/>
  <c r="AO709" i="14"/>
  <c r="AN709" i="14"/>
  <c r="AM709" i="14"/>
  <c r="AL709" i="14"/>
  <c r="AK709" i="14"/>
  <c r="AI709" i="14"/>
  <c r="AH709" i="14"/>
  <c r="AG709" i="14"/>
  <c r="AF709" i="14"/>
  <c r="AE709" i="14"/>
  <c r="AD709" i="14"/>
  <c r="AC709" i="14"/>
  <c r="AB709" i="14"/>
  <c r="AA709" i="14"/>
  <c r="Z709" i="14"/>
  <c r="Y709" i="14"/>
  <c r="W709" i="14"/>
  <c r="V709" i="14"/>
  <c r="U709" i="14"/>
  <c r="T709" i="14"/>
  <c r="S709" i="14"/>
  <c r="R709" i="14"/>
  <c r="Q709" i="14"/>
  <c r="P709" i="14"/>
  <c r="O709" i="14"/>
  <c r="N709" i="14"/>
  <c r="M709" i="14"/>
  <c r="K709" i="14"/>
  <c r="K57" i="14" s="1"/>
  <c r="H709" i="14"/>
  <c r="AX709" i="14" s="1"/>
  <c r="AZ57" i="14" s="1"/>
  <c r="G709" i="14"/>
  <c r="G57" i="14" s="1"/>
  <c r="AU708" i="14"/>
  <c r="AT708" i="14"/>
  <c r="AS708" i="14"/>
  <c r="AR708" i="14"/>
  <c r="AQ708" i="14"/>
  <c r="AP708" i="14"/>
  <c r="AO708" i="14"/>
  <c r="AN708" i="14"/>
  <c r="AM708" i="14"/>
  <c r="AL708" i="14"/>
  <c r="AK708" i="14"/>
  <c r="AI708" i="14"/>
  <c r="AH708" i="14"/>
  <c r="AG708" i="14"/>
  <c r="AF708" i="14"/>
  <c r="AE708" i="14"/>
  <c r="AD708" i="14"/>
  <c r="AC708" i="14"/>
  <c r="AB708" i="14"/>
  <c r="AA708" i="14"/>
  <c r="Z708" i="14"/>
  <c r="Y708" i="14"/>
  <c r="W708" i="14"/>
  <c r="V708" i="14"/>
  <c r="U708" i="14"/>
  <c r="T708" i="14"/>
  <c r="S708" i="14"/>
  <c r="R708" i="14"/>
  <c r="Q708" i="14"/>
  <c r="P708" i="14"/>
  <c r="O708" i="14"/>
  <c r="N708" i="14"/>
  <c r="M708" i="14"/>
  <c r="K708" i="14"/>
  <c r="K56" i="14" s="1"/>
  <c r="H708" i="14"/>
  <c r="H396" i="14" s="1"/>
  <c r="G708" i="14"/>
  <c r="G56" i="14" s="1"/>
  <c r="AU707" i="14"/>
  <c r="AT707" i="14"/>
  <c r="AS707" i="14"/>
  <c r="AR707" i="14"/>
  <c r="AQ707" i="14"/>
  <c r="AP707" i="14"/>
  <c r="AO707" i="14"/>
  <c r="AN707" i="14"/>
  <c r="AM707" i="14"/>
  <c r="AL707" i="14"/>
  <c r="AK707" i="14"/>
  <c r="AI707" i="14"/>
  <c r="AH707" i="14"/>
  <c r="AG707" i="14"/>
  <c r="AF707" i="14"/>
  <c r="AE707" i="14"/>
  <c r="AD707" i="14"/>
  <c r="AC707" i="14"/>
  <c r="AB707" i="14"/>
  <c r="AA707" i="14"/>
  <c r="Z707" i="14"/>
  <c r="Y707" i="14"/>
  <c r="W707" i="14"/>
  <c r="V707" i="14"/>
  <c r="U707" i="14"/>
  <c r="T707" i="14"/>
  <c r="S707" i="14"/>
  <c r="R707" i="14"/>
  <c r="Q707" i="14"/>
  <c r="P707" i="14"/>
  <c r="O707" i="14"/>
  <c r="N707" i="14"/>
  <c r="M707" i="14"/>
  <c r="K707" i="14"/>
  <c r="K55" i="14" s="1"/>
  <c r="H707" i="14"/>
  <c r="G707" i="14"/>
  <c r="G55" i="14" s="1"/>
  <c r="AU706" i="14"/>
  <c r="AT706" i="14"/>
  <c r="AS706" i="14"/>
  <c r="AR706" i="14"/>
  <c r="AQ706" i="14"/>
  <c r="AP706" i="14"/>
  <c r="AO706" i="14"/>
  <c r="AN706" i="14"/>
  <c r="AM706" i="14"/>
  <c r="AL706" i="14"/>
  <c r="AK706" i="14"/>
  <c r="AI706" i="14"/>
  <c r="AH706" i="14"/>
  <c r="AG706" i="14"/>
  <c r="AF706" i="14"/>
  <c r="AE706" i="14"/>
  <c r="AD706" i="14"/>
  <c r="AC706" i="14"/>
  <c r="AB706" i="14"/>
  <c r="AA706" i="14"/>
  <c r="Z706" i="14"/>
  <c r="Y706" i="14"/>
  <c r="W706" i="14"/>
  <c r="V706" i="14"/>
  <c r="U706" i="14"/>
  <c r="T706" i="14"/>
  <c r="S706" i="14"/>
  <c r="R706" i="14"/>
  <c r="Q706" i="14"/>
  <c r="P706" i="14"/>
  <c r="O706" i="14"/>
  <c r="N706" i="14"/>
  <c r="M706" i="14"/>
  <c r="K706" i="14"/>
  <c r="K54" i="14" s="1"/>
  <c r="H706" i="14"/>
  <c r="AX706" i="14" s="1"/>
  <c r="AZ54" i="14" s="1"/>
  <c r="G706" i="14"/>
  <c r="G54" i="14" s="1"/>
  <c r="AU705" i="14"/>
  <c r="AT705" i="14"/>
  <c r="AS705" i="14"/>
  <c r="AR705" i="14"/>
  <c r="AQ705" i="14"/>
  <c r="AP705" i="14"/>
  <c r="AO705" i="14"/>
  <c r="AN705" i="14"/>
  <c r="AM705" i="14"/>
  <c r="AL705" i="14"/>
  <c r="AK705" i="14"/>
  <c r="AI705" i="14"/>
  <c r="AH705" i="14"/>
  <c r="AG705" i="14"/>
  <c r="AF705" i="14"/>
  <c r="AE705" i="14"/>
  <c r="AD705" i="14"/>
  <c r="AC705" i="14"/>
  <c r="AB705" i="14"/>
  <c r="AA705" i="14"/>
  <c r="Z705" i="14"/>
  <c r="Y705" i="14"/>
  <c r="W705" i="14"/>
  <c r="V705" i="14"/>
  <c r="U705" i="14"/>
  <c r="T705" i="14"/>
  <c r="S705" i="14"/>
  <c r="R705" i="14"/>
  <c r="Q705" i="14"/>
  <c r="P705" i="14"/>
  <c r="O705" i="14"/>
  <c r="N705" i="14"/>
  <c r="M705" i="14"/>
  <c r="K705" i="14"/>
  <c r="K53" i="14" s="1"/>
  <c r="H705" i="14"/>
  <c r="H53" i="14" s="1"/>
  <c r="G705" i="14"/>
  <c r="G53" i="14" s="1"/>
  <c r="AU704" i="14"/>
  <c r="AT704" i="14"/>
  <c r="AS704" i="14"/>
  <c r="AR704" i="14"/>
  <c r="AQ704" i="14"/>
  <c r="AP704" i="14"/>
  <c r="AO704" i="14"/>
  <c r="AN704" i="14"/>
  <c r="AM704" i="14"/>
  <c r="AL704" i="14"/>
  <c r="AK704" i="14"/>
  <c r="AI704" i="14"/>
  <c r="AH704" i="14"/>
  <c r="AG704" i="14"/>
  <c r="AF704" i="14"/>
  <c r="AE704" i="14"/>
  <c r="AD704" i="14"/>
  <c r="AC704" i="14"/>
  <c r="AB704" i="14"/>
  <c r="AA704" i="14"/>
  <c r="Z704" i="14"/>
  <c r="Y704" i="14"/>
  <c r="W704" i="14"/>
  <c r="V704" i="14"/>
  <c r="U704" i="14"/>
  <c r="T704" i="14"/>
  <c r="S704" i="14"/>
  <c r="R704" i="14"/>
  <c r="Q704" i="14"/>
  <c r="P704" i="14"/>
  <c r="O704" i="14"/>
  <c r="N704" i="14"/>
  <c r="M704" i="14"/>
  <c r="K704" i="14"/>
  <c r="K52" i="14" s="1"/>
  <c r="H704" i="14"/>
  <c r="AX704" i="14" s="1"/>
  <c r="AZ52" i="14" s="1"/>
  <c r="G704" i="14"/>
  <c r="G52" i="14" s="1"/>
  <c r="AU703" i="14"/>
  <c r="AT703" i="14"/>
  <c r="AS703" i="14"/>
  <c r="AR703" i="14"/>
  <c r="AQ703" i="14"/>
  <c r="AP703" i="14"/>
  <c r="AO703" i="14"/>
  <c r="AN703" i="14"/>
  <c r="AM703" i="14"/>
  <c r="AL703" i="14"/>
  <c r="AK703" i="14"/>
  <c r="AI703" i="14"/>
  <c r="AH703" i="14"/>
  <c r="AG703" i="14"/>
  <c r="AF703" i="14"/>
  <c r="AE703" i="14"/>
  <c r="AD703" i="14"/>
  <c r="AC703" i="14"/>
  <c r="AB703" i="14"/>
  <c r="AA703" i="14"/>
  <c r="Z703" i="14"/>
  <c r="Y703" i="14"/>
  <c r="W703" i="14"/>
  <c r="V703" i="14"/>
  <c r="U703" i="14"/>
  <c r="T703" i="14"/>
  <c r="S703" i="14"/>
  <c r="R703" i="14"/>
  <c r="Q703" i="14"/>
  <c r="P703" i="14"/>
  <c r="O703" i="14"/>
  <c r="N703" i="14"/>
  <c r="M703" i="14"/>
  <c r="K703" i="14"/>
  <c r="K51" i="14" s="1"/>
  <c r="H703" i="14"/>
  <c r="H391" i="14" s="1"/>
  <c r="G703" i="14"/>
  <c r="G51" i="14" s="1"/>
  <c r="AU702" i="14"/>
  <c r="AT702" i="14"/>
  <c r="AS702" i="14"/>
  <c r="AR702" i="14"/>
  <c r="AQ702" i="14"/>
  <c r="AP702" i="14"/>
  <c r="AO702" i="14"/>
  <c r="AN702" i="14"/>
  <c r="AM702" i="14"/>
  <c r="AL702" i="14"/>
  <c r="AK702" i="14"/>
  <c r="AI702" i="14"/>
  <c r="AH702" i="14"/>
  <c r="AG702" i="14"/>
  <c r="AF702" i="14"/>
  <c r="AE702" i="14"/>
  <c r="AD702" i="14"/>
  <c r="AC702" i="14"/>
  <c r="AB702" i="14"/>
  <c r="AA702" i="14"/>
  <c r="Z702" i="14"/>
  <c r="Y702" i="14"/>
  <c r="W702" i="14"/>
  <c r="V702" i="14"/>
  <c r="U702" i="14"/>
  <c r="T702" i="14"/>
  <c r="S702" i="14"/>
  <c r="R702" i="14"/>
  <c r="Q702" i="14"/>
  <c r="P702" i="14"/>
  <c r="O702" i="14"/>
  <c r="N702" i="14"/>
  <c r="M702" i="14"/>
  <c r="K702" i="14"/>
  <c r="K50" i="14" s="1"/>
  <c r="H702" i="14"/>
  <c r="H390" i="14" s="1"/>
  <c r="G702" i="14"/>
  <c r="G50" i="14" s="1"/>
  <c r="AU701" i="14"/>
  <c r="AT701" i="14"/>
  <c r="AS701" i="14"/>
  <c r="AR701" i="14"/>
  <c r="AQ701" i="14"/>
  <c r="AP701" i="14"/>
  <c r="AO701" i="14"/>
  <c r="AN701" i="14"/>
  <c r="AM701" i="14"/>
  <c r="AL701" i="14"/>
  <c r="AK701" i="14"/>
  <c r="AI701" i="14"/>
  <c r="AH701" i="14"/>
  <c r="AG701" i="14"/>
  <c r="AF701" i="14"/>
  <c r="AE701" i="14"/>
  <c r="AD701" i="14"/>
  <c r="AC701" i="14"/>
  <c r="AB701" i="14"/>
  <c r="AA701" i="14"/>
  <c r="Z701" i="14"/>
  <c r="Y701" i="14"/>
  <c r="W701" i="14"/>
  <c r="V701" i="14"/>
  <c r="U701" i="14"/>
  <c r="T701" i="14"/>
  <c r="S701" i="14"/>
  <c r="R701" i="14"/>
  <c r="Q701" i="14"/>
  <c r="P701" i="14"/>
  <c r="O701" i="14"/>
  <c r="N701" i="14"/>
  <c r="M701" i="14"/>
  <c r="K701" i="14"/>
  <c r="K49" i="14" s="1"/>
  <c r="H701" i="14"/>
  <c r="H389" i="14" s="1"/>
  <c r="G701" i="14"/>
  <c r="G49" i="14" s="1"/>
  <c r="AU700" i="14"/>
  <c r="AT700" i="14"/>
  <c r="AS700" i="14"/>
  <c r="AR700" i="14"/>
  <c r="AQ700" i="14"/>
  <c r="AP700" i="14"/>
  <c r="AO700" i="14"/>
  <c r="AN700" i="14"/>
  <c r="AM700" i="14"/>
  <c r="AL700" i="14"/>
  <c r="AK700" i="14"/>
  <c r="AI700" i="14"/>
  <c r="AH700" i="14"/>
  <c r="AG700" i="14"/>
  <c r="AF700" i="14"/>
  <c r="AE700" i="14"/>
  <c r="AD700" i="14"/>
  <c r="AC700" i="14"/>
  <c r="AB700" i="14"/>
  <c r="AA700" i="14"/>
  <c r="Z700" i="14"/>
  <c r="Y700" i="14"/>
  <c r="W700" i="14"/>
  <c r="V700" i="14"/>
  <c r="U700" i="14"/>
  <c r="T700" i="14"/>
  <c r="S700" i="14"/>
  <c r="R700" i="14"/>
  <c r="Q700" i="14"/>
  <c r="P700" i="14"/>
  <c r="O700" i="14"/>
  <c r="N700" i="14"/>
  <c r="M700" i="14"/>
  <c r="K700" i="14"/>
  <c r="K48" i="14" s="1"/>
  <c r="H700" i="14"/>
  <c r="AX700" i="14" s="1"/>
  <c r="AZ48" i="14" s="1"/>
  <c r="G700" i="14"/>
  <c r="G48" i="14" s="1"/>
  <c r="AU699" i="14"/>
  <c r="AT699" i="14"/>
  <c r="AS699" i="14"/>
  <c r="AR699" i="14"/>
  <c r="AQ699" i="14"/>
  <c r="AP699" i="14"/>
  <c r="AO699" i="14"/>
  <c r="AN699" i="14"/>
  <c r="AM699" i="14"/>
  <c r="AL699" i="14"/>
  <c r="AK699" i="14"/>
  <c r="AI699" i="14"/>
  <c r="AH699" i="14"/>
  <c r="AG699" i="14"/>
  <c r="AF699" i="14"/>
  <c r="AE699" i="14"/>
  <c r="AD699" i="14"/>
  <c r="AC699" i="14"/>
  <c r="AB699" i="14"/>
  <c r="AA699" i="14"/>
  <c r="Z699" i="14"/>
  <c r="Y699" i="14"/>
  <c r="W699" i="14"/>
  <c r="V699" i="14"/>
  <c r="U699" i="14"/>
  <c r="T699" i="14"/>
  <c r="S699" i="14"/>
  <c r="R699" i="14"/>
  <c r="Q699" i="14"/>
  <c r="P699" i="14"/>
  <c r="O699" i="14"/>
  <c r="N699" i="14"/>
  <c r="M699" i="14"/>
  <c r="K699" i="14"/>
  <c r="K47" i="14" s="1"/>
  <c r="H699" i="14"/>
  <c r="AX699" i="14" s="1"/>
  <c r="AZ47" i="14" s="1"/>
  <c r="G699" i="14"/>
  <c r="G47" i="14" s="1"/>
  <c r="AU698" i="14"/>
  <c r="AT698" i="14"/>
  <c r="AS698" i="14"/>
  <c r="AR698" i="14"/>
  <c r="AQ698" i="14"/>
  <c r="AP698" i="14"/>
  <c r="AO698" i="14"/>
  <c r="AN698" i="14"/>
  <c r="AM698" i="14"/>
  <c r="AL698" i="14"/>
  <c r="AK698" i="14"/>
  <c r="AI698" i="14"/>
  <c r="AH698" i="14"/>
  <c r="AG698" i="14"/>
  <c r="AF698" i="14"/>
  <c r="AE698" i="14"/>
  <c r="AD698" i="14"/>
  <c r="AC698" i="14"/>
  <c r="AB698" i="14"/>
  <c r="AA698" i="14"/>
  <c r="Z698" i="14"/>
  <c r="Y698" i="14"/>
  <c r="W698" i="14"/>
  <c r="V698" i="14"/>
  <c r="U698" i="14"/>
  <c r="T698" i="14"/>
  <c r="S698" i="14"/>
  <c r="R698" i="14"/>
  <c r="Q698" i="14"/>
  <c r="P698" i="14"/>
  <c r="O698" i="14"/>
  <c r="N698" i="14"/>
  <c r="M698" i="14"/>
  <c r="K698" i="14"/>
  <c r="K46" i="14" s="1"/>
  <c r="H698" i="14"/>
  <c r="H386" i="14" s="1"/>
  <c r="G698" i="14"/>
  <c r="G46" i="14" s="1"/>
  <c r="AU697" i="14"/>
  <c r="AT697" i="14"/>
  <c r="AS697" i="14"/>
  <c r="AR697" i="14"/>
  <c r="AQ697" i="14"/>
  <c r="AP697" i="14"/>
  <c r="AO697" i="14"/>
  <c r="AN697" i="14"/>
  <c r="AM697" i="14"/>
  <c r="AL697" i="14"/>
  <c r="AK697" i="14"/>
  <c r="AI697" i="14"/>
  <c r="AH697" i="14"/>
  <c r="AG697" i="14"/>
  <c r="AF697" i="14"/>
  <c r="AE697" i="14"/>
  <c r="AD697" i="14"/>
  <c r="AC697" i="14"/>
  <c r="AB697" i="14"/>
  <c r="AA697" i="14"/>
  <c r="Z697" i="14"/>
  <c r="Y697" i="14"/>
  <c r="W697" i="14"/>
  <c r="V697" i="14"/>
  <c r="U697" i="14"/>
  <c r="T697" i="14"/>
  <c r="S697" i="14"/>
  <c r="R697" i="14"/>
  <c r="Q697" i="14"/>
  <c r="P697" i="14"/>
  <c r="O697" i="14"/>
  <c r="N697" i="14"/>
  <c r="M697" i="14"/>
  <c r="K697" i="14"/>
  <c r="K45" i="14" s="1"/>
  <c r="H697" i="14"/>
  <c r="AX697" i="14" s="1"/>
  <c r="AZ45" i="14" s="1"/>
  <c r="G697" i="14"/>
  <c r="G45" i="14" s="1"/>
  <c r="AU696" i="14"/>
  <c r="AT696" i="14"/>
  <c r="AS696" i="14"/>
  <c r="AR696" i="14"/>
  <c r="AQ696" i="14"/>
  <c r="AP696" i="14"/>
  <c r="AO696" i="14"/>
  <c r="AN696" i="14"/>
  <c r="AM696" i="14"/>
  <c r="AL696" i="14"/>
  <c r="AK696" i="14"/>
  <c r="AI696" i="14"/>
  <c r="AH696" i="14"/>
  <c r="AG696" i="14"/>
  <c r="AF696" i="14"/>
  <c r="AE696" i="14"/>
  <c r="AD696" i="14"/>
  <c r="AC696" i="14"/>
  <c r="AB696" i="14"/>
  <c r="AA696" i="14"/>
  <c r="Z696" i="14"/>
  <c r="Y696" i="14"/>
  <c r="W696" i="14"/>
  <c r="V696" i="14"/>
  <c r="U696" i="14"/>
  <c r="T696" i="14"/>
  <c r="S696" i="14"/>
  <c r="R696" i="14"/>
  <c r="Q696" i="14"/>
  <c r="P696" i="14"/>
  <c r="O696" i="14"/>
  <c r="N696" i="14"/>
  <c r="M696" i="14"/>
  <c r="K696" i="14"/>
  <c r="H696" i="14"/>
  <c r="AX696" i="14" s="1"/>
  <c r="AZ44" i="14" s="1"/>
  <c r="G696" i="14"/>
  <c r="G44" i="14" s="1"/>
  <c r="AU695" i="14"/>
  <c r="AT695" i="14"/>
  <c r="AS695" i="14"/>
  <c r="AR695" i="14"/>
  <c r="AQ695" i="14"/>
  <c r="AP695" i="14"/>
  <c r="AO695" i="14"/>
  <c r="AN695" i="14"/>
  <c r="AM695" i="14"/>
  <c r="AL695" i="14"/>
  <c r="AK695" i="14"/>
  <c r="AI695" i="14"/>
  <c r="AH695" i="14"/>
  <c r="AG695" i="14"/>
  <c r="AF695" i="14"/>
  <c r="AE695" i="14"/>
  <c r="AD695" i="14"/>
  <c r="AC695" i="14"/>
  <c r="AB695" i="14"/>
  <c r="AA695" i="14"/>
  <c r="Z695" i="14"/>
  <c r="Y695" i="14"/>
  <c r="W695" i="14"/>
  <c r="V695" i="14"/>
  <c r="U695" i="14"/>
  <c r="T695" i="14"/>
  <c r="S695" i="14"/>
  <c r="R695" i="14"/>
  <c r="Q695" i="14"/>
  <c r="P695" i="14"/>
  <c r="O695" i="14"/>
  <c r="N695" i="14"/>
  <c r="M695" i="14"/>
  <c r="K695" i="14"/>
  <c r="K43" i="14" s="1"/>
  <c r="H695" i="14"/>
  <c r="H383" i="14" s="1"/>
  <c r="G695" i="14"/>
  <c r="G43" i="14" s="1"/>
  <c r="AU694" i="14"/>
  <c r="AT694" i="14"/>
  <c r="AS694" i="14"/>
  <c r="AR694" i="14"/>
  <c r="AQ694" i="14"/>
  <c r="AP694" i="14"/>
  <c r="AO694" i="14"/>
  <c r="AN694" i="14"/>
  <c r="AM694" i="14"/>
  <c r="AL694" i="14"/>
  <c r="AK694" i="14"/>
  <c r="AI694" i="14"/>
  <c r="AH694" i="14"/>
  <c r="AG694" i="14"/>
  <c r="AF694" i="14"/>
  <c r="AE694" i="14"/>
  <c r="AD694" i="14"/>
  <c r="AC694" i="14"/>
  <c r="AB694" i="14"/>
  <c r="AA694" i="14"/>
  <c r="Z694" i="14"/>
  <c r="Y694" i="14"/>
  <c r="W694" i="14"/>
  <c r="V694" i="14"/>
  <c r="U694" i="14"/>
  <c r="T694" i="14"/>
  <c r="S694" i="14"/>
  <c r="R694" i="14"/>
  <c r="Q694" i="14"/>
  <c r="P694" i="14"/>
  <c r="O694" i="14"/>
  <c r="N694" i="14"/>
  <c r="M694" i="14"/>
  <c r="K694" i="14"/>
  <c r="K42" i="14" s="1"/>
  <c r="H694" i="14"/>
  <c r="H42" i="14" s="1"/>
  <c r="G694" i="14"/>
  <c r="G42" i="14" s="1"/>
  <c r="AU693" i="14"/>
  <c r="AT693" i="14"/>
  <c r="AS693" i="14"/>
  <c r="AR693" i="14"/>
  <c r="AQ693" i="14"/>
  <c r="AP693" i="14"/>
  <c r="AO693" i="14"/>
  <c r="AN693" i="14"/>
  <c r="AM693" i="14"/>
  <c r="AL693" i="14"/>
  <c r="AK693" i="14"/>
  <c r="AI693" i="14"/>
  <c r="AH693" i="14"/>
  <c r="AG693" i="14"/>
  <c r="AF693" i="14"/>
  <c r="AE693" i="14"/>
  <c r="AD693" i="14"/>
  <c r="AC693" i="14"/>
  <c r="AB693" i="14"/>
  <c r="AA693" i="14"/>
  <c r="Z693" i="14"/>
  <c r="Y693" i="14"/>
  <c r="W693" i="14"/>
  <c r="V693" i="14"/>
  <c r="U693" i="14"/>
  <c r="T693" i="14"/>
  <c r="S693" i="14"/>
  <c r="R693" i="14"/>
  <c r="Q693" i="14"/>
  <c r="P693" i="14"/>
  <c r="O693" i="14"/>
  <c r="N693" i="14"/>
  <c r="M693" i="14"/>
  <c r="K693" i="14"/>
  <c r="K41" i="14" s="1"/>
  <c r="H693" i="14"/>
  <c r="H381" i="14" s="1"/>
  <c r="G693" i="14"/>
  <c r="G41" i="14" s="1"/>
  <c r="AU692" i="14"/>
  <c r="AT692" i="14"/>
  <c r="AS692" i="14"/>
  <c r="AR692" i="14"/>
  <c r="AQ692" i="14"/>
  <c r="AP692" i="14"/>
  <c r="AO692" i="14"/>
  <c r="AN692" i="14"/>
  <c r="AM692" i="14"/>
  <c r="AL692" i="14"/>
  <c r="AK692" i="14"/>
  <c r="AI692" i="14"/>
  <c r="AH692" i="14"/>
  <c r="AG692" i="14"/>
  <c r="AF692" i="14"/>
  <c r="AE692" i="14"/>
  <c r="AD692" i="14"/>
  <c r="AC692" i="14"/>
  <c r="AB692" i="14"/>
  <c r="AA692" i="14"/>
  <c r="Z692" i="14"/>
  <c r="Y692" i="14"/>
  <c r="W692" i="14"/>
  <c r="V692" i="14"/>
  <c r="U692" i="14"/>
  <c r="T692" i="14"/>
  <c r="S692" i="14"/>
  <c r="R692" i="14"/>
  <c r="Q692" i="14"/>
  <c r="P692" i="14"/>
  <c r="O692" i="14"/>
  <c r="N692" i="14"/>
  <c r="M692" i="14"/>
  <c r="K692" i="14"/>
  <c r="K40" i="14" s="1"/>
  <c r="H692" i="14"/>
  <c r="AX692" i="14" s="1"/>
  <c r="AZ40" i="14" s="1"/>
  <c r="G692" i="14"/>
  <c r="G40" i="14" s="1"/>
  <c r="AU691" i="14"/>
  <c r="AT691" i="14"/>
  <c r="AS691" i="14"/>
  <c r="AR691" i="14"/>
  <c r="AQ691" i="14"/>
  <c r="AP691" i="14"/>
  <c r="AO691" i="14"/>
  <c r="AN691" i="14"/>
  <c r="AM691" i="14"/>
  <c r="AL691" i="14"/>
  <c r="AK691" i="14"/>
  <c r="AI691" i="14"/>
  <c r="AH691" i="14"/>
  <c r="AG691" i="14"/>
  <c r="AF691" i="14"/>
  <c r="AE691" i="14"/>
  <c r="AD691" i="14"/>
  <c r="AC691" i="14"/>
  <c r="AB691" i="14"/>
  <c r="AA691" i="14"/>
  <c r="Z691" i="14"/>
  <c r="Y691" i="14"/>
  <c r="W691" i="14"/>
  <c r="V691" i="14"/>
  <c r="U691" i="14"/>
  <c r="T691" i="14"/>
  <c r="S691" i="14"/>
  <c r="R691" i="14"/>
  <c r="Q691" i="14"/>
  <c r="P691" i="14"/>
  <c r="O691" i="14"/>
  <c r="N691" i="14"/>
  <c r="M691" i="14"/>
  <c r="K691" i="14"/>
  <c r="K39" i="14" s="1"/>
  <c r="H691" i="14"/>
  <c r="H39" i="14" s="1"/>
  <c r="G691" i="14"/>
  <c r="G39" i="14" s="1"/>
  <c r="AU690" i="14"/>
  <c r="AT690" i="14"/>
  <c r="AS690" i="14"/>
  <c r="AR690" i="14"/>
  <c r="AQ690" i="14"/>
  <c r="AP690" i="14"/>
  <c r="AO690" i="14"/>
  <c r="AN690" i="14"/>
  <c r="AM690" i="14"/>
  <c r="AL690" i="14"/>
  <c r="AK690" i="14"/>
  <c r="AI690" i="14"/>
  <c r="AH690" i="14"/>
  <c r="AG690" i="14"/>
  <c r="AF690" i="14"/>
  <c r="AE690" i="14"/>
  <c r="AD690" i="14"/>
  <c r="AC690" i="14"/>
  <c r="AB690" i="14"/>
  <c r="AA690" i="14"/>
  <c r="Z690" i="14"/>
  <c r="Y690" i="14"/>
  <c r="W690" i="14"/>
  <c r="V690" i="14"/>
  <c r="U690" i="14"/>
  <c r="T690" i="14"/>
  <c r="S690" i="14"/>
  <c r="R690" i="14"/>
  <c r="Q690" i="14"/>
  <c r="P690" i="14"/>
  <c r="O690" i="14"/>
  <c r="N690" i="14"/>
  <c r="M690" i="14"/>
  <c r="K690" i="14"/>
  <c r="K38" i="14" s="1"/>
  <c r="H690" i="14"/>
  <c r="H378" i="14" s="1"/>
  <c r="G690" i="14"/>
  <c r="G38" i="14" s="1"/>
  <c r="AU689" i="14"/>
  <c r="AT689" i="14"/>
  <c r="AS689" i="14"/>
  <c r="AR689" i="14"/>
  <c r="AQ689" i="14"/>
  <c r="AP689" i="14"/>
  <c r="AO689" i="14"/>
  <c r="AN689" i="14"/>
  <c r="AM689" i="14"/>
  <c r="AL689" i="14"/>
  <c r="AK689" i="14"/>
  <c r="AI689" i="14"/>
  <c r="AH689" i="14"/>
  <c r="AG689" i="14"/>
  <c r="AF689" i="14"/>
  <c r="AE689" i="14"/>
  <c r="AD689" i="14"/>
  <c r="AC689" i="14"/>
  <c r="AB689" i="14"/>
  <c r="AA689" i="14"/>
  <c r="Z689" i="14"/>
  <c r="Y689" i="14"/>
  <c r="W689" i="14"/>
  <c r="V689" i="14"/>
  <c r="U689" i="14"/>
  <c r="T689" i="14"/>
  <c r="S689" i="14"/>
  <c r="R689" i="14"/>
  <c r="Q689" i="14"/>
  <c r="P689" i="14"/>
  <c r="O689" i="14"/>
  <c r="N689" i="14"/>
  <c r="M689" i="14"/>
  <c r="K689" i="14"/>
  <c r="K37" i="14" s="1"/>
  <c r="H689" i="14"/>
  <c r="H37" i="14" s="1"/>
  <c r="G689" i="14"/>
  <c r="G37" i="14" s="1"/>
  <c r="AU688" i="14"/>
  <c r="AT688" i="14"/>
  <c r="AS688" i="14"/>
  <c r="AR688" i="14"/>
  <c r="AQ688" i="14"/>
  <c r="AP688" i="14"/>
  <c r="AO688" i="14"/>
  <c r="AN688" i="14"/>
  <c r="AM688" i="14"/>
  <c r="AL688" i="14"/>
  <c r="AK688" i="14"/>
  <c r="AI688" i="14"/>
  <c r="AH688" i="14"/>
  <c r="AG688" i="14"/>
  <c r="AF688" i="14"/>
  <c r="AE688" i="14"/>
  <c r="AD688" i="14"/>
  <c r="AC688" i="14"/>
  <c r="AB688" i="14"/>
  <c r="AA688" i="14"/>
  <c r="Z688" i="14"/>
  <c r="Y688" i="14"/>
  <c r="W688" i="14"/>
  <c r="V688" i="14"/>
  <c r="U688" i="14"/>
  <c r="T688" i="14"/>
  <c r="S688" i="14"/>
  <c r="R688" i="14"/>
  <c r="Q688" i="14"/>
  <c r="P688" i="14"/>
  <c r="O688" i="14"/>
  <c r="N688" i="14"/>
  <c r="M688" i="14"/>
  <c r="K688" i="14"/>
  <c r="K36" i="14" s="1"/>
  <c r="H688" i="14"/>
  <c r="H376" i="14" s="1"/>
  <c r="G688" i="14"/>
  <c r="G36" i="14" s="1"/>
  <c r="AU687" i="14"/>
  <c r="AT687" i="14"/>
  <c r="AS687" i="14"/>
  <c r="AR687" i="14"/>
  <c r="AQ687" i="14"/>
  <c r="AP687" i="14"/>
  <c r="AO687" i="14"/>
  <c r="AN687" i="14"/>
  <c r="AM687" i="14"/>
  <c r="AL687" i="14"/>
  <c r="AK687" i="14"/>
  <c r="AI687" i="14"/>
  <c r="AH687" i="14"/>
  <c r="AG687" i="14"/>
  <c r="AF687" i="14"/>
  <c r="AE687" i="14"/>
  <c r="AD687" i="14"/>
  <c r="AC687" i="14"/>
  <c r="AB687" i="14"/>
  <c r="AA687" i="14"/>
  <c r="Z687" i="14"/>
  <c r="Y687" i="14"/>
  <c r="W687" i="14"/>
  <c r="V687" i="14"/>
  <c r="U687" i="14"/>
  <c r="T687" i="14"/>
  <c r="S687" i="14"/>
  <c r="R687" i="14"/>
  <c r="Q687" i="14"/>
  <c r="P687" i="14"/>
  <c r="O687" i="14"/>
  <c r="N687" i="14"/>
  <c r="M687" i="14"/>
  <c r="K687" i="14"/>
  <c r="K35" i="14" s="1"/>
  <c r="H687" i="14"/>
  <c r="AX687" i="14" s="1"/>
  <c r="AZ35" i="14" s="1"/>
  <c r="G687" i="14"/>
  <c r="G35" i="14" s="1"/>
  <c r="AU686" i="14"/>
  <c r="AT686" i="14"/>
  <c r="AS686" i="14"/>
  <c r="AR686" i="14"/>
  <c r="AQ686" i="14"/>
  <c r="AP686" i="14"/>
  <c r="AO686" i="14"/>
  <c r="AN686" i="14"/>
  <c r="AM686" i="14"/>
  <c r="AL686" i="14"/>
  <c r="AK686" i="14"/>
  <c r="AI686" i="14"/>
  <c r="AH686" i="14"/>
  <c r="AG686" i="14"/>
  <c r="AF686" i="14"/>
  <c r="AE686" i="14"/>
  <c r="AD686" i="14"/>
  <c r="AC686" i="14"/>
  <c r="AB686" i="14"/>
  <c r="AA686" i="14"/>
  <c r="Z686" i="14"/>
  <c r="Y686" i="14"/>
  <c r="W686" i="14"/>
  <c r="V686" i="14"/>
  <c r="U686" i="14"/>
  <c r="T686" i="14"/>
  <c r="S686" i="14"/>
  <c r="R686" i="14"/>
  <c r="Q686" i="14"/>
  <c r="P686" i="14"/>
  <c r="O686" i="14"/>
  <c r="N686" i="14"/>
  <c r="M686" i="14"/>
  <c r="K686" i="14"/>
  <c r="K34" i="14" s="1"/>
  <c r="H686" i="14"/>
  <c r="H34" i="14" s="1"/>
  <c r="G686" i="14"/>
  <c r="G34" i="14" s="1"/>
  <c r="AU685" i="14"/>
  <c r="AT685" i="14"/>
  <c r="AS685" i="14"/>
  <c r="AR685" i="14"/>
  <c r="AQ685" i="14"/>
  <c r="AP685" i="14"/>
  <c r="AO685" i="14"/>
  <c r="AN685" i="14"/>
  <c r="AM685" i="14"/>
  <c r="AL685" i="14"/>
  <c r="AK685" i="14"/>
  <c r="AI685" i="14"/>
  <c r="AH685" i="14"/>
  <c r="AG685" i="14"/>
  <c r="AF685" i="14"/>
  <c r="AE685" i="14"/>
  <c r="AD685" i="14"/>
  <c r="AC685" i="14"/>
  <c r="AB685" i="14"/>
  <c r="AA685" i="14"/>
  <c r="Z685" i="14"/>
  <c r="Y685" i="14"/>
  <c r="W685" i="14"/>
  <c r="V685" i="14"/>
  <c r="U685" i="14"/>
  <c r="T685" i="14"/>
  <c r="S685" i="14"/>
  <c r="R685" i="14"/>
  <c r="Q685" i="14"/>
  <c r="P685" i="14"/>
  <c r="O685" i="14"/>
  <c r="N685" i="14"/>
  <c r="M685" i="14"/>
  <c r="K685" i="14"/>
  <c r="K33" i="14" s="1"/>
  <c r="H685" i="14"/>
  <c r="H33" i="14" s="1"/>
  <c r="G685" i="14"/>
  <c r="G33" i="14" s="1"/>
  <c r="AU684" i="14"/>
  <c r="AT684" i="14"/>
  <c r="AS684" i="14"/>
  <c r="AR684" i="14"/>
  <c r="AQ684" i="14"/>
  <c r="AP684" i="14"/>
  <c r="AO684" i="14"/>
  <c r="AN684" i="14"/>
  <c r="AM684" i="14"/>
  <c r="AL684" i="14"/>
  <c r="AK684" i="14"/>
  <c r="AI684" i="14"/>
  <c r="AH684" i="14"/>
  <c r="AG684" i="14"/>
  <c r="AF684" i="14"/>
  <c r="AE684" i="14"/>
  <c r="AD684" i="14"/>
  <c r="AC684" i="14"/>
  <c r="AB684" i="14"/>
  <c r="AA684" i="14"/>
  <c r="Z684" i="14"/>
  <c r="Y684" i="14"/>
  <c r="W684" i="14"/>
  <c r="V684" i="14"/>
  <c r="U684" i="14"/>
  <c r="T684" i="14"/>
  <c r="S684" i="14"/>
  <c r="R684" i="14"/>
  <c r="Q684" i="14"/>
  <c r="P684" i="14"/>
  <c r="O684" i="14"/>
  <c r="N684" i="14"/>
  <c r="M684" i="14"/>
  <c r="K684" i="14"/>
  <c r="K32" i="14" s="1"/>
  <c r="H684" i="14"/>
  <c r="G684" i="14"/>
  <c r="G32" i="14" s="1"/>
  <c r="AU683" i="14"/>
  <c r="AT683" i="14"/>
  <c r="AS683" i="14"/>
  <c r="AR683" i="14"/>
  <c r="AQ683" i="14"/>
  <c r="AP683" i="14"/>
  <c r="AO683" i="14"/>
  <c r="AN683" i="14"/>
  <c r="AM683" i="14"/>
  <c r="AL683" i="14"/>
  <c r="AK683" i="14"/>
  <c r="AI683" i="14"/>
  <c r="AH683" i="14"/>
  <c r="AG683" i="14"/>
  <c r="AF683" i="14"/>
  <c r="AE683" i="14"/>
  <c r="AD683" i="14"/>
  <c r="AC683" i="14"/>
  <c r="AB683" i="14"/>
  <c r="AA683" i="14"/>
  <c r="Z683" i="14"/>
  <c r="Y683" i="14"/>
  <c r="W683" i="14"/>
  <c r="V683" i="14"/>
  <c r="U683" i="14"/>
  <c r="T683" i="14"/>
  <c r="S683" i="14"/>
  <c r="R683" i="14"/>
  <c r="Q683" i="14"/>
  <c r="P683" i="14"/>
  <c r="O683" i="14"/>
  <c r="N683" i="14"/>
  <c r="M683" i="14"/>
  <c r="K683" i="14"/>
  <c r="K31" i="14" s="1"/>
  <c r="H683" i="14"/>
  <c r="H31" i="14" s="1"/>
  <c r="G683" i="14"/>
  <c r="G31" i="14" s="1"/>
  <c r="AU682" i="14"/>
  <c r="AT682" i="14"/>
  <c r="AS682" i="14"/>
  <c r="AR682" i="14"/>
  <c r="AQ682" i="14"/>
  <c r="AP682" i="14"/>
  <c r="AO682" i="14"/>
  <c r="AN682" i="14"/>
  <c r="AM682" i="14"/>
  <c r="AL682" i="14"/>
  <c r="AK682" i="14"/>
  <c r="AI682" i="14"/>
  <c r="AH682" i="14"/>
  <c r="AG682" i="14"/>
  <c r="AF682" i="14"/>
  <c r="AE682" i="14"/>
  <c r="AD682" i="14"/>
  <c r="AC682" i="14"/>
  <c r="AB682" i="14"/>
  <c r="AA682" i="14"/>
  <c r="Z682" i="14"/>
  <c r="Y682" i="14"/>
  <c r="W682" i="14"/>
  <c r="V682" i="14"/>
  <c r="U682" i="14"/>
  <c r="T682" i="14"/>
  <c r="S682" i="14"/>
  <c r="R682" i="14"/>
  <c r="Q682" i="14"/>
  <c r="P682" i="14"/>
  <c r="O682" i="14"/>
  <c r="N682" i="14"/>
  <c r="M682" i="14"/>
  <c r="K682" i="14"/>
  <c r="K30" i="14" s="1"/>
  <c r="H682" i="14"/>
  <c r="H30" i="14" s="1"/>
  <c r="G682" i="14"/>
  <c r="G30" i="14" s="1"/>
  <c r="AU681" i="14"/>
  <c r="AT681" i="14"/>
  <c r="AS681" i="14"/>
  <c r="AR681" i="14"/>
  <c r="AQ681" i="14"/>
  <c r="AP681" i="14"/>
  <c r="AO681" i="14"/>
  <c r="AN681" i="14"/>
  <c r="AM681" i="14"/>
  <c r="AL681" i="14"/>
  <c r="AK681" i="14"/>
  <c r="AI681" i="14"/>
  <c r="AH681" i="14"/>
  <c r="AG681" i="14"/>
  <c r="AF681" i="14"/>
  <c r="AE681" i="14"/>
  <c r="AD681" i="14"/>
  <c r="AC681" i="14"/>
  <c r="AB681" i="14"/>
  <c r="AA681" i="14"/>
  <c r="Z681" i="14"/>
  <c r="Y681" i="14"/>
  <c r="W681" i="14"/>
  <c r="V681" i="14"/>
  <c r="U681" i="14"/>
  <c r="T681" i="14"/>
  <c r="S681" i="14"/>
  <c r="R681" i="14"/>
  <c r="Q681" i="14"/>
  <c r="P681" i="14"/>
  <c r="O681" i="14"/>
  <c r="N681" i="14"/>
  <c r="M681" i="14"/>
  <c r="K681" i="14"/>
  <c r="K29" i="14" s="1"/>
  <c r="H681" i="14"/>
  <c r="G681" i="14"/>
  <c r="G29" i="14" s="1"/>
  <c r="AU680" i="14"/>
  <c r="AT680" i="14"/>
  <c r="AS680" i="14"/>
  <c r="AR680" i="14"/>
  <c r="AQ680" i="14"/>
  <c r="AP680" i="14"/>
  <c r="AO680" i="14"/>
  <c r="AN680" i="14"/>
  <c r="AM680" i="14"/>
  <c r="AL680" i="14"/>
  <c r="AK680" i="14"/>
  <c r="AI680" i="14"/>
  <c r="AH680" i="14"/>
  <c r="AG680" i="14"/>
  <c r="AF680" i="14"/>
  <c r="AE680" i="14"/>
  <c r="AD680" i="14"/>
  <c r="AC680" i="14"/>
  <c r="AB680" i="14"/>
  <c r="AA680" i="14"/>
  <c r="Z680" i="14"/>
  <c r="Y680" i="14"/>
  <c r="W680" i="14"/>
  <c r="V680" i="14"/>
  <c r="U680" i="14"/>
  <c r="T680" i="14"/>
  <c r="S680" i="14"/>
  <c r="R680" i="14"/>
  <c r="Q680" i="14"/>
  <c r="P680" i="14"/>
  <c r="O680" i="14"/>
  <c r="N680" i="14"/>
  <c r="M680" i="14"/>
  <c r="K680" i="14"/>
  <c r="K28" i="14" s="1"/>
  <c r="H680" i="14"/>
  <c r="H28" i="14" s="1"/>
  <c r="G680" i="14"/>
  <c r="G28" i="14" s="1"/>
  <c r="AU679" i="14"/>
  <c r="AT679" i="14"/>
  <c r="AS679" i="14"/>
  <c r="AR679" i="14"/>
  <c r="AQ679" i="14"/>
  <c r="AP679" i="14"/>
  <c r="AO679" i="14"/>
  <c r="AN679" i="14"/>
  <c r="AM679" i="14"/>
  <c r="AL679" i="14"/>
  <c r="AK679" i="14"/>
  <c r="AI679" i="14"/>
  <c r="AH679" i="14"/>
  <c r="AG679" i="14"/>
  <c r="AF679" i="14"/>
  <c r="AE679" i="14"/>
  <c r="AD679" i="14"/>
  <c r="AC679" i="14"/>
  <c r="AB679" i="14"/>
  <c r="AA679" i="14"/>
  <c r="Z679" i="14"/>
  <c r="Y679" i="14"/>
  <c r="W679" i="14"/>
  <c r="V679" i="14"/>
  <c r="U679" i="14"/>
  <c r="T679" i="14"/>
  <c r="S679" i="14"/>
  <c r="R679" i="14"/>
  <c r="Q679" i="14"/>
  <c r="P679" i="14"/>
  <c r="O679" i="14"/>
  <c r="N679" i="14"/>
  <c r="M679" i="14"/>
  <c r="K679" i="14"/>
  <c r="K27" i="14" s="1"/>
  <c r="H679" i="14"/>
  <c r="AX679" i="14" s="1"/>
  <c r="AZ27" i="14" s="1"/>
  <c r="G679" i="14"/>
  <c r="G27" i="14" s="1"/>
  <c r="AU678" i="14"/>
  <c r="AT678" i="14"/>
  <c r="AS678" i="14"/>
  <c r="AR678" i="14"/>
  <c r="AQ678" i="14"/>
  <c r="AP678" i="14"/>
  <c r="AO678" i="14"/>
  <c r="AN678" i="14"/>
  <c r="AM678" i="14"/>
  <c r="AL678" i="14"/>
  <c r="AK678" i="14"/>
  <c r="AI678" i="14"/>
  <c r="AH678" i="14"/>
  <c r="AG678" i="14"/>
  <c r="AF678" i="14"/>
  <c r="AE678" i="14"/>
  <c r="AD678" i="14"/>
  <c r="AC678" i="14"/>
  <c r="AB678" i="14"/>
  <c r="AA678" i="14"/>
  <c r="Z678" i="14"/>
  <c r="Y678" i="14"/>
  <c r="W678" i="14"/>
  <c r="V678" i="14"/>
  <c r="U678" i="14"/>
  <c r="T678" i="14"/>
  <c r="S678" i="14"/>
  <c r="R678" i="14"/>
  <c r="Q678" i="14"/>
  <c r="P678" i="14"/>
  <c r="O678" i="14"/>
  <c r="N678" i="14"/>
  <c r="M678" i="14"/>
  <c r="K678" i="14"/>
  <c r="K26" i="14" s="1"/>
  <c r="H678" i="14"/>
  <c r="AX678" i="14" s="1"/>
  <c r="AZ26" i="14" s="1"/>
  <c r="G678" i="14"/>
  <c r="G26" i="14" s="1"/>
  <c r="AU677" i="14"/>
  <c r="AT677" i="14"/>
  <c r="AS677" i="14"/>
  <c r="AR677" i="14"/>
  <c r="AQ677" i="14"/>
  <c r="AP677" i="14"/>
  <c r="AO677" i="14"/>
  <c r="AN677" i="14"/>
  <c r="AM677" i="14"/>
  <c r="AL677" i="14"/>
  <c r="AK677" i="14"/>
  <c r="AI677" i="14"/>
  <c r="AH677" i="14"/>
  <c r="AG677" i="14"/>
  <c r="AF677" i="14"/>
  <c r="AE677" i="14"/>
  <c r="AD677" i="14"/>
  <c r="AC677" i="14"/>
  <c r="AB677" i="14"/>
  <c r="AA677" i="14"/>
  <c r="Z677" i="14"/>
  <c r="Y677" i="14"/>
  <c r="W677" i="14"/>
  <c r="V677" i="14"/>
  <c r="U677" i="14"/>
  <c r="T677" i="14"/>
  <c r="S677" i="14"/>
  <c r="R677" i="14"/>
  <c r="Q677" i="14"/>
  <c r="P677" i="14"/>
  <c r="O677" i="14"/>
  <c r="N677" i="14"/>
  <c r="M677" i="14"/>
  <c r="K677" i="14"/>
  <c r="K25" i="14" s="1"/>
  <c r="H677" i="14"/>
  <c r="H365" i="14" s="1"/>
  <c r="G677" i="14"/>
  <c r="G25" i="14" s="1"/>
  <c r="AU676" i="14"/>
  <c r="AT676" i="14"/>
  <c r="AS676" i="14"/>
  <c r="AR676" i="14"/>
  <c r="AQ676" i="14"/>
  <c r="AP676" i="14"/>
  <c r="AO676" i="14"/>
  <c r="AN676" i="14"/>
  <c r="AM676" i="14"/>
  <c r="AL676" i="14"/>
  <c r="AK676" i="14"/>
  <c r="AI676" i="14"/>
  <c r="AH676" i="14"/>
  <c r="AG676" i="14"/>
  <c r="AF676" i="14"/>
  <c r="AE676" i="14"/>
  <c r="AD676" i="14"/>
  <c r="AC676" i="14"/>
  <c r="AB676" i="14"/>
  <c r="AA676" i="14"/>
  <c r="Z676" i="14"/>
  <c r="Y676" i="14"/>
  <c r="W676" i="14"/>
  <c r="V676" i="14"/>
  <c r="U676" i="14"/>
  <c r="T676" i="14"/>
  <c r="S676" i="14"/>
  <c r="R676" i="14"/>
  <c r="Q676" i="14"/>
  <c r="P676" i="14"/>
  <c r="O676" i="14"/>
  <c r="N676" i="14"/>
  <c r="M676" i="14"/>
  <c r="K676" i="14"/>
  <c r="K24" i="14" s="1"/>
  <c r="H676" i="14"/>
  <c r="H364" i="14" s="1"/>
  <c r="G676" i="14"/>
  <c r="G24" i="14" s="1"/>
  <c r="AU675" i="14"/>
  <c r="AT675" i="14"/>
  <c r="AS675" i="14"/>
  <c r="AR675" i="14"/>
  <c r="AQ675" i="14"/>
  <c r="AP675" i="14"/>
  <c r="AO675" i="14"/>
  <c r="AN675" i="14"/>
  <c r="AM675" i="14"/>
  <c r="AL675" i="14"/>
  <c r="AK675" i="14"/>
  <c r="AI675" i="14"/>
  <c r="AH675" i="14"/>
  <c r="AG675" i="14"/>
  <c r="AF675" i="14"/>
  <c r="AE675" i="14"/>
  <c r="AD675" i="14"/>
  <c r="AC675" i="14"/>
  <c r="AB675" i="14"/>
  <c r="AA675" i="14"/>
  <c r="Z675" i="14"/>
  <c r="Y675" i="14"/>
  <c r="W675" i="14"/>
  <c r="V675" i="14"/>
  <c r="U675" i="14"/>
  <c r="T675" i="14"/>
  <c r="S675" i="14"/>
  <c r="R675" i="14"/>
  <c r="Q675" i="14"/>
  <c r="P675" i="14"/>
  <c r="O675" i="14"/>
  <c r="N675" i="14"/>
  <c r="M675" i="14"/>
  <c r="K675" i="14"/>
  <c r="K23" i="14" s="1"/>
  <c r="H675" i="14"/>
  <c r="H363" i="14" s="1"/>
  <c r="G675" i="14"/>
  <c r="G23" i="14" s="1"/>
  <c r="AU674" i="14"/>
  <c r="AT674" i="14"/>
  <c r="AS674" i="14"/>
  <c r="AR674" i="14"/>
  <c r="AQ674" i="14"/>
  <c r="AP674" i="14"/>
  <c r="AO674" i="14"/>
  <c r="AN674" i="14"/>
  <c r="AM674" i="14"/>
  <c r="AL674" i="14"/>
  <c r="AK674" i="14"/>
  <c r="AI674" i="14"/>
  <c r="AH674" i="14"/>
  <c r="AG674" i="14"/>
  <c r="AF674" i="14"/>
  <c r="AE674" i="14"/>
  <c r="AD674" i="14"/>
  <c r="AC674" i="14"/>
  <c r="AB674" i="14"/>
  <c r="AA674" i="14"/>
  <c r="Z674" i="14"/>
  <c r="Y674" i="14"/>
  <c r="W674" i="14"/>
  <c r="V674" i="14"/>
  <c r="U674" i="14"/>
  <c r="T674" i="14"/>
  <c r="S674" i="14"/>
  <c r="R674" i="14"/>
  <c r="Q674" i="14"/>
  <c r="P674" i="14"/>
  <c r="O674" i="14"/>
  <c r="N674" i="14"/>
  <c r="M674" i="14"/>
  <c r="K674" i="14"/>
  <c r="K22" i="14" s="1"/>
  <c r="H674" i="14"/>
  <c r="H362" i="14" s="1"/>
  <c r="G674" i="14"/>
  <c r="G22" i="14" s="1"/>
  <c r="AU673" i="14"/>
  <c r="AT673" i="14"/>
  <c r="AS673" i="14"/>
  <c r="AR673" i="14"/>
  <c r="AQ673" i="14"/>
  <c r="AP673" i="14"/>
  <c r="AO673" i="14"/>
  <c r="AN673" i="14"/>
  <c r="AM673" i="14"/>
  <c r="AL673" i="14"/>
  <c r="AK673" i="14"/>
  <c r="AI673" i="14"/>
  <c r="AH673" i="14"/>
  <c r="AG673" i="14"/>
  <c r="AF673" i="14"/>
  <c r="AE673" i="14"/>
  <c r="AD673" i="14"/>
  <c r="AC673" i="14"/>
  <c r="AB673" i="14"/>
  <c r="AA673" i="14"/>
  <c r="Z673" i="14"/>
  <c r="Y673" i="14"/>
  <c r="W673" i="14"/>
  <c r="V673" i="14"/>
  <c r="U673" i="14"/>
  <c r="T673" i="14"/>
  <c r="S673" i="14"/>
  <c r="R673" i="14"/>
  <c r="Q673" i="14"/>
  <c r="P673" i="14"/>
  <c r="O673" i="14"/>
  <c r="N673" i="14"/>
  <c r="M673" i="14"/>
  <c r="K673" i="14"/>
  <c r="K21" i="14" s="1"/>
  <c r="H673" i="14"/>
  <c r="AX673" i="14" s="1"/>
  <c r="AZ21" i="14" s="1"/>
  <c r="G673" i="14"/>
  <c r="G21" i="14" s="1"/>
  <c r="AU672" i="14"/>
  <c r="AT672" i="14"/>
  <c r="AS672" i="14"/>
  <c r="AR672" i="14"/>
  <c r="AQ672" i="14"/>
  <c r="AP672" i="14"/>
  <c r="AO672" i="14"/>
  <c r="AN672" i="14"/>
  <c r="AM672" i="14"/>
  <c r="AL672" i="14"/>
  <c r="AK672" i="14"/>
  <c r="AI672" i="14"/>
  <c r="AH672" i="14"/>
  <c r="AG672" i="14"/>
  <c r="AF672" i="14"/>
  <c r="AE672" i="14"/>
  <c r="AD672" i="14"/>
  <c r="AC672" i="14"/>
  <c r="AB672" i="14"/>
  <c r="AA672" i="14"/>
  <c r="Z672" i="14"/>
  <c r="Y672" i="14"/>
  <c r="W672" i="14"/>
  <c r="V672" i="14"/>
  <c r="U672" i="14"/>
  <c r="T672" i="14"/>
  <c r="S672" i="14"/>
  <c r="R672" i="14"/>
  <c r="Q672" i="14"/>
  <c r="P672" i="14"/>
  <c r="O672" i="14"/>
  <c r="N672" i="14"/>
  <c r="M672" i="14"/>
  <c r="K672" i="14"/>
  <c r="K20" i="14" s="1"/>
  <c r="H672" i="14"/>
  <c r="G672" i="14"/>
  <c r="G20" i="14" s="1"/>
  <c r="AU671" i="14"/>
  <c r="AT671" i="14"/>
  <c r="AS671" i="14"/>
  <c r="AR671" i="14"/>
  <c r="AQ671" i="14"/>
  <c r="AP671" i="14"/>
  <c r="AO671" i="14"/>
  <c r="AN671" i="14"/>
  <c r="AM671" i="14"/>
  <c r="AL671" i="14"/>
  <c r="AK671" i="14"/>
  <c r="AI671" i="14"/>
  <c r="AH671" i="14"/>
  <c r="AG671" i="14"/>
  <c r="AF671" i="14"/>
  <c r="AE671" i="14"/>
  <c r="AD671" i="14"/>
  <c r="AC671" i="14"/>
  <c r="AB671" i="14"/>
  <c r="AA671" i="14"/>
  <c r="Z671" i="14"/>
  <c r="Y671" i="14"/>
  <c r="W671" i="14"/>
  <c r="V671" i="14"/>
  <c r="U671" i="14"/>
  <c r="T671" i="14"/>
  <c r="S671" i="14"/>
  <c r="R671" i="14"/>
  <c r="Q671" i="14"/>
  <c r="P671" i="14"/>
  <c r="O671" i="14"/>
  <c r="N671" i="14"/>
  <c r="M671" i="14"/>
  <c r="K671" i="14"/>
  <c r="K19" i="14" s="1"/>
  <c r="H671" i="14"/>
  <c r="H359" i="14" s="1"/>
  <c r="G671" i="14"/>
  <c r="G19" i="14" s="1"/>
  <c r="AU670" i="14"/>
  <c r="AT670" i="14"/>
  <c r="AS670" i="14"/>
  <c r="AR670" i="14"/>
  <c r="AQ670" i="14"/>
  <c r="AP670" i="14"/>
  <c r="AO670" i="14"/>
  <c r="AN670" i="14"/>
  <c r="AM670" i="14"/>
  <c r="AL670" i="14"/>
  <c r="AK670" i="14"/>
  <c r="AI670" i="14"/>
  <c r="AH670" i="14"/>
  <c r="AG670" i="14"/>
  <c r="AF670" i="14"/>
  <c r="AE670" i="14"/>
  <c r="AD670" i="14"/>
  <c r="AC670" i="14"/>
  <c r="AB670" i="14"/>
  <c r="AA670" i="14"/>
  <c r="Z670" i="14"/>
  <c r="Y670" i="14"/>
  <c r="W670" i="14"/>
  <c r="V670" i="14"/>
  <c r="U670" i="14"/>
  <c r="T670" i="14"/>
  <c r="S670" i="14"/>
  <c r="R670" i="14"/>
  <c r="Q670" i="14"/>
  <c r="P670" i="14"/>
  <c r="O670" i="14"/>
  <c r="N670" i="14"/>
  <c r="M670" i="14"/>
  <c r="K670" i="14"/>
  <c r="K18" i="14" s="1"/>
  <c r="H670" i="14"/>
  <c r="H358" i="14" s="1"/>
  <c r="G670" i="14"/>
  <c r="G18" i="14" s="1"/>
  <c r="AU669" i="14"/>
  <c r="AT669" i="14"/>
  <c r="AS669" i="14"/>
  <c r="AR669" i="14"/>
  <c r="AQ669" i="14"/>
  <c r="AP669" i="14"/>
  <c r="AO669" i="14"/>
  <c r="AN669" i="14"/>
  <c r="AM669" i="14"/>
  <c r="AL669" i="14"/>
  <c r="AK669" i="14"/>
  <c r="AI669" i="14"/>
  <c r="AH669" i="14"/>
  <c r="AG669" i="14"/>
  <c r="AF669" i="14"/>
  <c r="AE669" i="14"/>
  <c r="AD669" i="14"/>
  <c r="AC669" i="14"/>
  <c r="AB669" i="14"/>
  <c r="AA669" i="14"/>
  <c r="Z669" i="14"/>
  <c r="Y669" i="14"/>
  <c r="W669" i="14"/>
  <c r="V669" i="14"/>
  <c r="U669" i="14"/>
  <c r="T669" i="14"/>
  <c r="S669" i="14"/>
  <c r="R669" i="14"/>
  <c r="Q669" i="14"/>
  <c r="P669" i="14"/>
  <c r="O669" i="14"/>
  <c r="N669" i="14"/>
  <c r="M669" i="14"/>
  <c r="K669" i="14"/>
  <c r="K17" i="14" s="1"/>
  <c r="H669" i="14"/>
  <c r="H17" i="14" s="1"/>
  <c r="G669" i="14"/>
  <c r="G17" i="14" s="1"/>
  <c r="AU668" i="14"/>
  <c r="AT668" i="14"/>
  <c r="AS668" i="14"/>
  <c r="AR668" i="14"/>
  <c r="AQ668" i="14"/>
  <c r="AP668" i="14"/>
  <c r="AO668" i="14"/>
  <c r="AN668" i="14"/>
  <c r="AM668" i="14"/>
  <c r="AL668" i="14"/>
  <c r="AK668" i="14"/>
  <c r="AI668" i="14"/>
  <c r="AH668" i="14"/>
  <c r="AG668" i="14"/>
  <c r="AF668" i="14"/>
  <c r="AE668" i="14"/>
  <c r="AD668" i="14"/>
  <c r="AC668" i="14"/>
  <c r="AB668" i="14"/>
  <c r="AA668" i="14"/>
  <c r="Z668" i="14"/>
  <c r="Y668" i="14"/>
  <c r="W668" i="14"/>
  <c r="V668" i="14"/>
  <c r="U668" i="14"/>
  <c r="T668" i="14"/>
  <c r="S668" i="14"/>
  <c r="R668" i="14"/>
  <c r="Q668" i="14"/>
  <c r="P668" i="14"/>
  <c r="O668" i="14"/>
  <c r="N668" i="14"/>
  <c r="M668" i="14"/>
  <c r="K668" i="14"/>
  <c r="K16" i="14" s="1"/>
  <c r="H668" i="14"/>
  <c r="H356" i="14" s="1"/>
  <c r="G668" i="14"/>
  <c r="G16" i="14" s="1"/>
  <c r="AU667" i="14"/>
  <c r="AT667" i="14"/>
  <c r="AS667" i="14"/>
  <c r="AR667" i="14"/>
  <c r="AQ667" i="14"/>
  <c r="AP667" i="14"/>
  <c r="AO667" i="14"/>
  <c r="AN667" i="14"/>
  <c r="AM667" i="14"/>
  <c r="AL667" i="14"/>
  <c r="AK667" i="14"/>
  <c r="AI667" i="14"/>
  <c r="AH667" i="14"/>
  <c r="AG667" i="14"/>
  <c r="AF667" i="14"/>
  <c r="AE667" i="14"/>
  <c r="AD667" i="14"/>
  <c r="AC667" i="14"/>
  <c r="AB667" i="14"/>
  <c r="AA667" i="14"/>
  <c r="Z667" i="14"/>
  <c r="Y667" i="14"/>
  <c r="W667" i="14"/>
  <c r="V667" i="14"/>
  <c r="U667" i="14"/>
  <c r="T667" i="14"/>
  <c r="S667" i="14"/>
  <c r="R667" i="14"/>
  <c r="Q667" i="14"/>
  <c r="P667" i="14"/>
  <c r="O667" i="14"/>
  <c r="N667" i="14"/>
  <c r="M667" i="14"/>
  <c r="K667" i="14"/>
  <c r="K15" i="14" s="1"/>
  <c r="H667" i="14"/>
  <c r="H355" i="14" s="1"/>
  <c r="G667" i="14"/>
  <c r="G15" i="14" s="1"/>
  <c r="AU666" i="14"/>
  <c r="AT666" i="14"/>
  <c r="AS666" i="14"/>
  <c r="AR666" i="14"/>
  <c r="AQ666" i="14"/>
  <c r="AP666" i="14"/>
  <c r="AO666" i="14"/>
  <c r="AN666" i="14"/>
  <c r="AM666" i="14"/>
  <c r="AL666" i="14"/>
  <c r="AK666" i="14"/>
  <c r="AI666" i="14"/>
  <c r="AH666" i="14"/>
  <c r="AG666" i="14"/>
  <c r="AF666" i="14"/>
  <c r="AE666" i="14"/>
  <c r="AD666" i="14"/>
  <c r="AC666" i="14"/>
  <c r="AB666" i="14"/>
  <c r="AA666" i="14"/>
  <c r="Z666" i="14"/>
  <c r="Y666" i="14"/>
  <c r="W666" i="14"/>
  <c r="V666" i="14"/>
  <c r="U666" i="14"/>
  <c r="T666" i="14"/>
  <c r="S666" i="14"/>
  <c r="R666" i="14"/>
  <c r="Q666" i="14"/>
  <c r="P666" i="14"/>
  <c r="O666" i="14"/>
  <c r="N666" i="14"/>
  <c r="M666" i="14"/>
  <c r="K666" i="14"/>
  <c r="K14" i="14" s="1"/>
  <c r="H666" i="14"/>
  <c r="AX666" i="14" s="1"/>
  <c r="AZ14" i="14" s="1"/>
  <c r="G666" i="14"/>
  <c r="G14" i="14" s="1"/>
  <c r="AU665" i="14"/>
  <c r="AT665" i="14"/>
  <c r="AS665" i="14"/>
  <c r="AR665" i="14"/>
  <c r="AQ665" i="14"/>
  <c r="AP665" i="14"/>
  <c r="AO665" i="14"/>
  <c r="AN665" i="14"/>
  <c r="AM665" i="14"/>
  <c r="AL665" i="14"/>
  <c r="AK665" i="14"/>
  <c r="AI665" i="14"/>
  <c r="AH665" i="14"/>
  <c r="AG665" i="14"/>
  <c r="AF665" i="14"/>
  <c r="AE665" i="14"/>
  <c r="AD665" i="14"/>
  <c r="AC665" i="14"/>
  <c r="AB665" i="14"/>
  <c r="AA665" i="14"/>
  <c r="Z665" i="14"/>
  <c r="Y665" i="14"/>
  <c r="W665" i="14"/>
  <c r="V665" i="14"/>
  <c r="U665" i="14"/>
  <c r="T665" i="14"/>
  <c r="S665" i="14"/>
  <c r="R665" i="14"/>
  <c r="Q665" i="14"/>
  <c r="P665" i="14"/>
  <c r="O665" i="14"/>
  <c r="N665" i="14"/>
  <c r="M665" i="14"/>
  <c r="K665" i="14"/>
  <c r="K13" i="14" s="1"/>
  <c r="H665" i="14"/>
  <c r="H353" i="14" s="1"/>
  <c r="G665" i="14"/>
  <c r="G13" i="14" s="1"/>
  <c r="AU664" i="14"/>
  <c r="AT664" i="14"/>
  <c r="AS664" i="14"/>
  <c r="AR664" i="14"/>
  <c r="AQ664" i="14"/>
  <c r="AP664" i="14"/>
  <c r="AO664" i="14"/>
  <c r="AN664" i="14"/>
  <c r="AM664" i="14"/>
  <c r="AL664" i="14"/>
  <c r="AK664" i="14"/>
  <c r="AI664" i="14"/>
  <c r="AH664" i="14"/>
  <c r="AG664" i="14"/>
  <c r="AF664" i="14"/>
  <c r="AE664" i="14"/>
  <c r="AD664" i="14"/>
  <c r="AC664" i="14"/>
  <c r="AB664" i="14"/>
  <c r="AA664" i="14"/>
  <c r="Z664" i="14"/>
  <c r="Y664" i="14"/>
  <c r="W664" i="14"/>
  <c r="V664" i="14"/>
  <c r="U664" i="14"/>
  <c r="T664" i="14"/>
  <c r="S664" i="14"/>
  <c r="R664" i="14"/>
  <c r="Q664" i="14"/>
  <c r="P664" i="14"/>
  <c r="O664" i="14"/>
  <c r="N664" i="14"/>
  <c r="M664" i="14"/>
  <c r="K664" i="14"/>
  <c r="K12" i="14" s="1"/>
  <c r="H664" i="14"/>
  <c r="H12" i="14" s="1"/>
  <c r="G664" i="14"/>
  <c r="G12" i="14" s="1"/>
  <c r="AU663" i="14"/>
  <c r="AT663" i="14"/>
  <c r="AS663" i="14"/>
  <c r="AR663" i="14"/>
  <c r="AQ663" i="14"/>
  <c r="AP663" i="14"/>
  <c r="AO663" i="14"/>
  <c r="AN663" i="14"/>
  <c r="AM663" i="14"/>
  <c r="AL663" i="14"/>
  <c r="AK663" i="14"/>
  <c r="AI663" i="14"/>
  <c r="AH663" i="14"/>
  <c r="AG663" i="14"/>
  <c r="AF663" i="14"/>
  <c r="AE663" i="14"/>
  <c r="AD663" i="14"/>
  <c r="AC663" i="14"/>
  <c r="AB663" i="14"/>
  <c r="AA663" i="14"/>
  <c r="Z663" i="14"/>
  <c r="Y663" i="14"/>
  <c r="W663" i="14"/>
  <c r="V663" i="14"/>
  <c r="U663" i="14"/>
  <c r="T663" i="14"/>
  <c r="S663" i="14"/>
  <c r="R663" i="14"/>
  <c r="Q663" i="14"/>
  <c r="P663" i="14"/>
  <c r="O663" i="14"/>
  <c r="N663" i="14"/>
  <c r="M663" i="14"/>
  <c r="K663" i="14"/>
  <c r="K11" i="14" s="1"/>
  <c r="H663" i="14"/>
  <c r="AX663" i="14" s="1"/>
  <c r="AZ11" i="14" s="1"/>
  <c r="G663" i="14"/>
  <c r="G11" i="14" s="1"/>
  <c r="AU662" i="14"/>
  <c r="AT662" i="14"/>
  <c r="AS662" i="14"/>
  <c r="AR662" i="14"/>
  <c r="AQ662" i="14"/>
  <c r="AP662" i="14"/>
  <c r="AO662" i="14"/>
  <c r="AN662" i="14"/>
  <c r="AM662" i="14"/>
  <c r="AL662" i="14"/>
  <c r="AK662" i="14"/>
  <c r="AI662" i="14"/>
  <c r="AH662" i="14"/>
  <c r="AG662" i="14"/>
  <c r="AF662" i="14"/>
  <c r="AE662" i="14"/>
  <c r="AD662" i="14"/>
  <c r="AC662" i="14"/>
  <c r="AB662" i="14"/>
  <c r="AA662" i="14"/>
  <c r="Z662" i="14"/>
  <c r="Y662" i="14"/>
  <c r="W662" i="14"/>
  <c r="V662" i="14"/>
  <c r="U662" i="14"/>
  <c r="T662" i="14"/>
  <c r="S662" i="14"/>
  <c r="R662" i="14"/>
  <c r="Q662" i="14"/>
  <c r="P662" i="14"/>
  <c r="O662" i="14"/>
  <c r="N662" i="14"/>
  <c r="M662" i="14"/>
  <c r="K662" i="14"/>
  <c r="K10" i="14" s="1"/>
  <c r="H662" i="14"/>
  <c r="H350" i="14" s="1"/>
  <c r="G662" i="14"/>
  <c r="G10" i="14" s="1"/>
  <c r="AU661" i="14"/>
  <c r="AT661" i="14"/>
  <c r="AS661" i="14"/>
  <c r="AR661" i="14"/>
  <c r="AQ661" i="14"/>
  <c r="AP661" i="14"/>
  <c r="AO661" i="14"/>
  <c r="AN661" i="14"/>
  <c r="AM661" i="14"/>
  <c r="AL661" i="14"/>
  <c r="AK661" i="14"/>
  <c r="AI661" i="14"/>
  <c r="AH661" i="14"/>
  <c r="AG661" i="14"/>
  <c r="AF661" i="14"/>
  <c r="AE661" i="14"/>
  <c r="AD661" i="14"/>
  <c r="AC661" i="14"/>
  <c r="AB661" i="14"/>
  <c r="AA661" i="14"/>
  <c r="Z661" i="14"/>
  <c r="Y661" i="14"/>
  <c r="W661" i="14"/>
  <c r="V661" i="14"/>
  <c r="U661" i="14"/>
  <c r="T661" i="14"/>
  <c r="S661" i="14"/>
  <c r="R661" i="14"/>
  <c r="Q661" i="14"/>
  <c r="P661" i="14"/>
  <c r="O661" i="14"/>
  <c r="N661" i="14"/>
  <c r="M661" i="14"/>
  <c r="K661" i="14"/>
  <c r="K9" i="14" s="1"/>
  <c r="H661" i="14"/>
  <c r="AX661" i="14" s="1"/>
  <c r="AZ9" i="14" s="1"/>
  <c r="G661" i="14"/>
  <c r="G9" i="14" s="1"/>
  <c r="AU660" i="14"/>
  <c r="AT660" i="14"/>
  <c r="AS660" i="14"/>
  <c r="AR660" i="14"/>
  <c r="AQ660" i="14"/>
  <c r="AP660" i="14"/>
  <c r="AO660" i="14"/>
  <c r="AN660" i="14"/>
  <c r="AM660" i="14"/>
  <c r="AL660" i="14"/>
  <c r="AK660" i="14"/>
  <c r="AI660" i="14"/>
  <c r="AH660" i="14"/>
  <c r="AG660" i="14"/>
  <c r="AF660" i="14"/>
  <c r="AE660" i="14"/>
  <c r="AD660" i="14"/>
  <c r="AC660" i="14"/>
  <c r="AB660" i="14"/>
  <c r="AA660" i="14"/>
  <c r="Z660" i="14"/>
  <c r="Y660" i="14"/>
  <c r="W660" i="14"/>
  <c r="V660" i="14"/>
  <c r="U660" i="14"/>
  <c r="T660" i="14"/>
  <c r="S660" i="14"/>
  <c r="R660" i="14"/>
  <c r="Q660" i="14"/>
  <c r="P660" i="14"/>
  <c r="O660" i="14"/>
  <c r="N660" i="14"/>
  <c r="M660" i="14"/>
  <c r="K660" i="14"/>
  <c r="K8" i="14" s="1"/>
  <c r="H660" i="14"/>
  <c r="H348" i="14" s="1"/>
  <c r="G660" i="14"/>
  <c r="G8" i="14" s="1"/>
  <c r="AU659" i="14"/>
  <c r="AT659" i="14"/>
  <c r="AS659" i="14"/>
  <c r="AR659" i="14"/>
  <c r="AQ659" i="14"/>
  <c r="AP659" i="14"/>
  <c r="AO659" i="14"/>
  <c r="AN659" i="14"/>
  <c r="AM659" i="14"/>
  <c r="AL659" i="14"/>
  <c r="AK659" i="14"/>
  <c r="AI659" i="14"/>
  <c r="AH659" i="14"/>
  <c r="AG659" i="14"/>
  <c r="AF659" i="14"/>
  <c r="AE659" i="14"/>
  <c r="AD659" i="14"/>
  <c r="AC659" i="14"/>
  <c r="AB659" i="14"/>
  <c r="AA659" i="14"/>
  <c r="Z659" i="14"/>
  <c r="Y659" i="14"/>
  <c r="W659" i="14"/>
  <c r="V659" i="14"/>
  <c r="U659" i="14"/>
  <c r="T659" i="14"/>
  <c r="S659" i="14"/>
  <c r="R659" i="14"/>
  <c r="Q659" i="14"/>
  <c r="P659" i="14"/>
  <c r="O659" i="14"/>
  <c r="N659" i="14"/>
  <c r="M659" i="14"/>
  <c r="K659" i="14"/>
  <c r="K7" i="14" s="1"/>
  <c r="H659" i="14"/>
  <c r="H7" i="14" s="1"/>
  <c r="G659" i="14"/>
  <c r="G7" i="14" s="1"/>
  <c r="AU658" i="14"/>
  <c r="AT658" i="14"/>
  <c r="AS658" i="14"/>
  <c r="AR658" i="14"/>
  <c r="AQ658" i="14"/>
  <c r="AP658" i="14"/>
  <c r="AO658" i="14"/>
  <c r="AN658" i="14"/>
  <c r="AM658" i="14"/>
  <c r="AL658" i="14"/>
  <c r="AK658" i="14"/>
  <c r="AI658" i="14"/>
  <c r="AH658" i="14"/>
  <c r="AG658" i="14"/>
  <c r="AF658" i="14"/>
  <c r="AE658" i="14"/>
  <c r="AD658" i="14"/>
  <c r="AC658" i="14"/>
  <c r="AB658" i="14"/>
  <c r="AA658" i="14"/>
  <c r="Z658" i="14"/>
  <c r="Y658" i="14"/>
  <c r="W658" i="14"/>
  <c r="V658" i="14"/>
  <c r="U658" i="14"/>
  <c r="T658" i="14"/>
  <c r="S658" i="14"/>
  <c r="R658" i="14"/>
  <c r="Q658" i="14"/>
  <c r="P658" i="14"/>
  <c r="O658" i="14"/>
  <c r="N658" i="14"/>
  <c r="M658" i="14"/>
  <c r="K658" i="14"/>
  <c r="K6" i="14" s="1"/>
  <c r="H658" i="14"/>
  <c r="H6" i="14" s="1"/>
  <c r="G658" i="14"/>
  <c r="G6" i="14" s="1"/>
  <c r="AU657" i="14"/>
  <c r="AT657" i="14"/>
  <c r="AS657" i="14"/>
  <c r="AR657" i="14"/>
  <c r="AQ657" i="14"/>
  <c r="AP657" i="14"/>
  <c r="AO657" i="14"/>
  <c r="AN657" i="14"/>
  <c r="AM657" i="14"/>
  <c r="AL657" i="14"/>
  <c r="AK657" i="14"/>
  <c r="AI657" i="14"/>
  <c r="AH657" i="14"/>
  <c r="AG657" i="14"/>
  <c r="AF657" i="14"/>
  <c r="AE657" i="14"/>
  <c r="AD657" i="14"/>
  <c r="AC657" i="14"/>
  <c r="AB657" i="14"/>
  <c r="AA657" i="14"/>
  <c r="Z657" i="14"/>
  <c r="Y657" i="14"/>
  <c r="W657" i="14"/>
  <c r="V657" i="14"/>
  <c r="U657" i="14"/>
  <c r="T657" i="14"/>
  <c r="S657" i="14"/>
  <c r="R657" i="14"/>
  <c r="Q657" i="14"/>
  <c r="P657" i="14"/>
  <c r="O657" i="14"/>
  <c r="N657" i="14"/>
  <c r="M657" i="14"/>
  <c r="K657" i="14"/>
  <c r="K5" i="14" s="1"/>
  <c r="H657" i="14"/>
  <c r="H345" i="14" s="1"/>
  <c r="G657" i="14"/>
  <c r="G5" i="14" s="1"/>
  <c r="AU656" i="14"/>
  <c r="AT656" i="14"/>
  <c r="AS656" i="14"/>
  <c r="AR656" i="14"/>
  <c r="AQ656" i="14"/>
  <c r="AP656" i="14"/>
  <c r="AO656" i="14"/>
  <c r="AN656" i="14"/>
  <c r="AM656" i="14"/>
  <c r="AL656" i="14"/>
  <c r="AK656" i="14"/>
  <c r="AI656" i="14"/>
  <c r="AH656" i="14"/>
  <c r="AG656" i="14"/>
  <c r="AF656" i="14"/>
  <c r="AE656" i="14"/>
  <c r="AD656" i="14"/>
  <c r="AC656" i="14"/>
  <c r="AB656" i="14"/>
  <c r="AA656" i="14"/>
  <c r="Z656" i="14"/>
  <c r="Y656" i="14"/>
  <c r="W656" i="14"/>
  <c r="V656" i="14"/>
  <c r="U656" i="14"/>
  <c r="T656" i="14"/>
  <c r="S656" i="14"/>
  <c r="R656" i="14"/>
  <c r="Q656" i="14"/>
  <c r="P656" i="14"/>
  <c r="O656" i="14"/>
  <c r="N656" i="14"/>
  <c r="M656" i="14"/>
  <c r="K656" i="14"/>
  <c r="K4" i="14" s="1"/>
  <c r="H656" i="14"/>
  <c r="AX656" i="14" s="1"/>
  <c r="AZ4" i="14" s="1"/>
  <c r="G656" i="14"/>
  <c r="G4" i="14" s="1"/>
  <c r="AU655" i="14"/>
  <c r="AT655" i="14"/>
  <c r="AS655" i="14"/>
  <c r="AR655" i="14"/>
  <c r="AQ655" i="14"/>
  <c r="AP655" i="14"/>
  <c r="AO655" i="14"/>
  <c r="AN655" i="14"/>
  <c r="AM655" i="14"/>
  <c r="AL655" i="14"/>
  <c r="AK655" i="14"/>
  <c r="AI655" i="14"/>
  <c r="AH655" i="14"/>
  <c r="AG655" i="14"/>
  <c r="AF655" i="14"/>
  <c r="AE655" i="14"/>
  <c r="AD655" i="14"/>
  <c r="AC655" i="14"/>
  <c r="AB655" i="14"/>
  <c r="AA655" i="14"/>
  <c r="Z655" i="14"/>
  <c r="Y655" i="14"/>
  <c r="W655" i="14"/>
  <c r="V655" i="14"/>
  <c r="U655" i="14"/>
  <c r="T655" i="14"/>
  <c r="S655" i="14"/>
  <c r="R655" i="14"/>
  <c r="Q655" i="14"/>
  <c r="P655" i="14"/>
  <c r="O655" i="14"/>
  <c r="N655" i="14"/>
  <c r="M655" i="14"/>
  <c r="K655" i="14"/>
  <c r="K3" i="14" s="1"/>
  <c r="H655" i="14"/>
  <c r="H343" i="14" s="1"/>
  <c r="G655" i="14"/>
  <c r="G3" i="14" s="1"/>
  <c r="Z649" i="14"/>
  <c r="L649" i="14"/>
  <c r="Z648" i="14"/>
  <c r="L648" i="14"/>
  <c r="Z646" i="14"/>
  <c r="L646" i="14"/>
  <c r="Z645" i="14"/>
  <c r="L645" i="14"/>
  <c r="Z643" i="14"/>
  <c r="L643" i="14"/>
  <c r="S642" i="14"/>
  <c r="S647" i="14" s="1"/>
  <c r="Z639" i="14"/>
  <c r="L639" i="14"/>
  <c r="Z638" i="14"/>
  <c r="L638" i="14"/>
  <c r="Z636" i="14"/>
  <c r="L636" i="14"/>
  <c r="Z635" i="14"/>
  <c r="L635" i="14"/>
  <c r="Z633" i="14"/>
  <c r="L633" i="14"/>
  <c r="S632" i="14"/>
  <c r="L632" i="14" s="1"/>
  <c r="AF398" i="14"/>
  <c r="AE398" i="14"/>
  <c r="AD398" i="14"/>
  <c r="AC398" i="14"/>
  <c r="AB398" i="14"/>
  <c r="AA398" i="14"/>
  <c r="Y398" i="14"/>
  <c r="X398" i="14"/>
  <c r="W398" i="14"/>
  <c r="V398" i="14"/>
  <c r="U398" i="14"/>
  <c r="T398" i="14"/>
  <c r="R398" i="14"/>
  <c r="Q398" i="14"/>
  <c r="P398" i="14"/>
  <c r="O398" i="14"/>
  <c r="N398" i="14"/>
  <c r="M398" i="14"/>
  <c r="K398" i="14"/>
  <c r="G398" i="14"/>
  <c r="AF397" i="14"/>
  <c r="AE397" i="14"/>
  <c r="AD397" i="14"/>
  <c r="AC397" i="14"/>
  <c r="AB397" i="14"/>
  <c r="AA397" i="14"/>
  <c r="Y397" i="14"/>
  <c r="X397" i="14"/>
  <c r="W397" i="14"/>
  <c r="V397" i="14"/>
  <c r="U397" i="14"/>
  <c r="T397" i="14"/>
  <c r="R397" i="14"/>
  <c r="Q397" i="14"/>
  <c r="P397" i="14"/>
  <c r="O397" i="14"/>
  <c r="N397" i="14"/>
  <c r="M397" i="14"/>
  <c r="K397" i="14"/>
  <c r="G397" i="14"/>
  <c r="AF396" i="14"/>
  <c r="AE396" i="14"/>
  <c r="AD396" i="14"/>
  <c r="AC396" i="14"/>
  <c r="AB396" i="14"/>
  <c r="AA396" i="14"/>
  <c r="Y396" i="14"/>
  <c r="X396" i="14"/>
  <c r="W396" i="14"/>
  <c r="V396" i="14"/>
  <c r="U396" i="14"/>
  <c r="T396" i="14"/>
  <c r="R396" i="14"/>
  <c r="Q396" i="14"/>
  <c r="P396" i="14"/>
  <c r="O396" i="14"/>
  <c r="N396" i="14"/>
  <c r="M396" i="14"/>
  <c r="K396" i="14"/>
  <c r="G396" i="14"/>
  <c r="AF395" i="14"/>
  <c r="AE395" i="14"/>
  <c r="AD395" i="14"/>
  <c r="AC395" i="14"/>
  <c r="AB395" i="14"/>
  <c r="AA395" i="14"/>
  <c r="Y395" i="14"/>
  <c r="X395" i="14"/>
  <c r="W395" i="14"/>
  <c r="V395" i="14"/>
  <c r="U395" i="14"/>
  <c r="T395" i="14"/>
  <c r="R395" i="14"/>
  <c r="Q395" i="14"/>
  <c r="P395" i="14"/>
  <c r="O395" i="14"/>
  <c r="N395" i="14"/>
  <c r="M395" i="14"/>
  <c r="K395" i="14"/>
  <c r="G395" i="14"/>
  <c r="AW706" i="14"/>
  <c r="AF394" i="14"/>
  <c r="AE394" i="14"/>
  <c r="AD394" i="14"/>
  <c r="AC394" i="14"/>
  <c r="AB394" i="14"/>
  <c r="AA394" i="14"/>
  <c r="Y394" i="14"/>
  <c r="X394" i="14"/>
  <c r="W394" i="14"/>
  <c r="V394" i="14"/>
  <c r="U394" i="14"/>
  <c r="T394" i="14"/>
  <c r="R394" i="14"/>
  <c r="Q394" i="14"/>
  <c r="P394" i="14"/>
  <c r="O394" i="14"/>
  <c r="N394" i="14"/>
  <c r="M394" i="14"/>
  <c r="K394" i="14"/>
  <c r="G394" i="14"/>
  <c r="AF393" i="14"/>
  <c r="AE393" i="14"/>
  <c r="AD393" i="14"/>
  <c r="AC393" i="14"/>
  <c r="AB393" i="14"/>
  <c r="AA393" i="14"/>
  <c r="Y393" i="14"/>
  <c r="X393" i="14"/>
  <c r="W393" i="14"/>
  <c r="V393" i="14"/>
  <c r="U393" i="14"/>
  <c r="T393" i="14"/>
  <c r="R393" i="14"/>
  <c r="Q393" i="14"/>
  <c r="P393" i="14"/>
  <c r="O393" i="14"/>
  <c r="N393" i="14"/>
  <c r="M393" i="14"/>
  <c r="K393" i="14"/>
  <c r="G393" i="14"/>
  <c r="AF392" i="14"/>
  <c r="AE392" i="14"/>
  <c r="AD392" i="14"/>
  <c r="AC392" i="14"/>
  <c r="AB392" i="14"/>
  <c r="AA392" i="14"/>
  <c r="Y392" i="14"/>
  <c r="X392" i="14"/>
  <c r="W392" i="14"/>
  <c r="V392" i="14"/>
  <c r="U392" i="14"/>
  <c r="T392" i="14"/>
  <c r="R392" i="14"/>
  <c r="Q392" i="14"/>
  <c r="P392" i="14"/>
  <c r="O392" i="14"/>
  <c r="N392" i="14"/>
  <c r="M392" i="14"/>
  <c r="K392" i="14"/>
  <c r="G392" i="14"/>
  <c r="AF391" i="14"/>
  <c r="AE391" i="14"/>
  <c r="AD391" i="14"/>
  <c r="AC391" i="14"/>
  <c r="AB391" i="14"/>
  <c r="AA391" i="14"/>
  <c r="Y391" i="14"/>
  <c r="X391" i="14"/>
  <c r="W391" i="14"/>
  <c r="V391" i="14"/>
  <c r="U391" i="14"/>
  <c r="T391" i="14"/>
  <c r="R391" i="14"/>
  <c r="Q391" i="14"/>
  <c r="P391" i="14"/>
  <c r="O391" i="14"/>
  <c r="N391" i="14"/>
  <c r="M391" i="14"/>
  <c r="K391" i="14"/>
  <c r="G391" i="14"/>
  <c r="AW702" i="14"/>
  <c r="AF390" i="14"/>
  <c r="AE390" i="14"/>
  <c r="AD390" i="14"/>
  <c r="AC390" i="14"/>
  <c r="AB390" i="14"/>
  <c r="AA390" i="14"/>
  <c r="Y390" i="14"/>
  <c r="X390" i="14"/>
  <c r="W390" i="14"/>
  <c r="V390" i="14"/>
  <c r="U390" i="14"/>
  <c r="T390" i="14"/>
  <c r="R390" i="14"/>
  <c r="Q390" i="14"/>
  <c r="P390" i="14"/>
  <c r="O390" i="14"/>
  <c r="N390" i="14"/>
  <c r="M390" i="14"/>
  <c r="K390" i="14"/>
  <c r="J390" i="14"/>
  <c r="G390" i="14"/>
  <c r="AF389" i="14"/>
  <c r="AE389" i="14"/>
  <c r="AD389" i="14"/>
  <c r="AC389" i="14"/>
  <c r="AB389" i="14"/>
  <c r="AA389" i="14"/>
  <c r="Y389" i="14"/>
  <c r="X389" i="14"/>
  <c r="W389" i="14"/>
  <c r="V389" i="14"/>
  <c r="U389" i="14"/>
  <c r="T389" i="14"/>
  <c r="R389" i="14"/>
  <c r="Q389" i="14"/>
  <c r="P389" i="14"/>
  <c r="O389" i="14"/>
  <c r="N389" i="14"/>
  <c r="M389" i="14"/>
  <c r="K389" i="14"/>
  <c r="G389" i="14"/>
  <c r="AF388" i="14"/>
  <c r="AE388" i="14"/>
  <c r="AD388" i="14"/>
  <c r="AC388" i="14"/>
  <c r="AB388" i="14"/>
  <c r="AA388" i="14"/>
  <c r="Y388" i="14"/>
  <c r="X388" i="14"/>
  <c r="W388" i="14"/>
  <c r="V388" i="14"/>
  <c r="U388" i="14"/>
  <c r="T388" i="14"/>
  <c r="R388" i="14"/>
  <c r="Q388" i="14"/>
  <c r="P388" i="14"/>
  <c r="O388" i="14"/>
  <c r="N388" i="14"/>
  <c r="M388" i="14"/>
  <c r="K388" i="14"/>
  <c r="G388" i="14"/>
  <c r="AF387" i="14"/>
  <c r="AE387" i="14"/>
  <c r="AD387" i="14"/>
  <c r="AC387" i="14"/>
  <c r="AB387" i="14"/>
  <c r="AA387" i="14"/>
  <c r="Y387" i="14"/>
  <c r="X387" i="14"/>
  <c r="W387" i="14"/>
  <c r="V387" i="14"/>
  <c r="U387" i="14"/>
  <c r="T387" i="14"/>
  <c r="R387" i="14"/>
  <c r="Q387" i="14"/>
  <c r="P387" i="14"/>
  <c r="O387" i="14"/>
  <c r="N387" i="14"/>
  <c r="M387" i="14"/>
  <c r="K387" i="14"/>
  <c r="G387" i="14"/>
  <c r="AF386" i="14"/>
  <c r="AE386" i="14"/>
  <c r="AD386" i="14"/>
  <c r="AC386" i="14"/>
  <c r="AB386" i="14"/>
  <c r="AA386" i="14"/>
  <c r="Y386" i="14"/>
  <c r="X386" i="14"/>
  <c r="W386" i="14"/>
  <c r="V386" i="14"/>
  <c r="U386" i="14"/>
  <c r="T386" i="14"/>
  <c r="R386" i="14"/>
  <c r="Q386" i="14"/>
  <c r="P386" i="14"/>
  <c r="O386" i="14"/>
  <c r="N386" i="14"/>
  <c r="M386" i="14"/>
  <c r="K386" i="14"/>
  <c r="G386" i="14"/>
  <c r="AF385" i="14"/>
  <c r="AE385" i="14"/>
  <c r="AD385" i="14"/>
  <c r="AC385" i="14"/>
  <c r="AB385" i="14"/>
  <c r="AA385" i="14"/>
  <c r="Y385" i="14"/>
  <c r="X385" i="14"/>
  <c r="W385" i="14"/>
  <c r="V385" i="14"/>
  <c r="U385" i="14"/>
  <c r="T385" i="14"/>
  <c r="R385" i="14"/>
  <c r="Q385" i="14"/>
  <c r="P385" i="14"/>
  <c r="O385" i="14"/>
  <c r="N385" i="14"/>
  <c r="M385" i="14"/>
  <c r="K385" i="14"/>
  <c r="G385" i="14"/>
  <c r="AF384" i="14"/>
  <c r="AE384" i="14"/>
  <c r="AD384" i="14"/>
  <c r="AC384" i="14"/>
  <c r="AB384" i="14"/>
  <c r="AA384" i="14"/>
  <c r="Y384" i="14"/>
  <c r="X384" i="14"/>
  <c r="W384" i="14"/>
  <c r="V384" i="14"/>
  <c r="U384" i="14"/>
  <c r="T384" i="14"/>
  <c r="R384" i="14"/>
  <c r="Q384" i="14"/>
  <c r="P384" i="14"/>
  <c r="O384" i="14"/>
  <c r="N384" i="14"/>
  <c r="M384" i="14"/>
  <c r="K384" i="14"/>
  <c r="G384" i="14"/>
  <c r="AF383" i="14"/>
  <c r="AE383" i="14"/>
  <c r="AD383" i="14"/>
  <c r="AC383" i="14"/>
  <c r="AB383" i="14"/>
  <c r="AA383" i="14"/>
  <c r="Y383" i="14"/>
  <c r="X383" i="14"/>
  <c r="W383" i="14"/>
  <c r="V383" i="14"/>
  <c r="U383" i="14"/>
  <c r="T383" i="14"/>
  <c r="R383" i="14"/>
  <c r="Q383" i="14"/>
  <c r="P383" i="14"/>
  <c r="O383" i="14"/>
  <c r="N383" i="14"/>
  <c r="M383" i="14"/>
  <c r="K383" i="14"/>
  <c r="G383" i="14"/>
  <c r="AF382" i="14"/>
  <c r="AE382" i="14"/>
  <c r="AD382" i="14"/>
  <c r="AC382" i="14"/>
  <c r="AB382" i="14"/>
  <c r="AA382" i="14"/>
  <c r="Y382" i="14"/>
  <c r="X382" i="14"/>
  <c r="W382" i="14"/>
  <c r="V382" i="14"/>
  <c r="U382" i="14"/>
  <c r="T382" i="14"/>
  <c r="R382" i="14"/>
  <c r="Q382" i="14"/>
  <c r="P382" i="14"/>
  <c r="O382" i="14"/>
  <c r="N382" i="14"/>
  <c r="M382" i="14"/>
  <c r="K382" i="14"/>
  <c r="G382" i="14"/>
  <c r="AF381" i="14"/>
  <c r="AE381" i="14"/>
  <c r="AD381" i="14"/>
  <c r="AC381" i="14"/>
  <c r="AB381" i="14"/>
  <c r="AA381" i="14"/>
  <c r="Y381" i="14"/>
  <c r="X381" i="14"/>
  <c r="W381" i="14"/>
  <c r="V381" i="14"/>
  <c r="U381" i="14"/>
  <c r="T381" i="14"/>
  <c r="R381" i="14"/>
  <c r="Q381" i="14"/>
  <c r="P381" i="14"/>
  <c r="O381" i="14"/>
  <c r="N381" i="14"/>
  <c r="M381" i="14"/>
  <c r="K381" i="14"/>
  <c r="G381" i="14"/>
  <c r="AF380" i="14"/>
  <c r="AE380" i="14"/>
  <c r="AD380" i="14"/>
  <c r="AC380" i="14"/>
  <c r="AB380" i="14"/>
  <c r="AA380" i="14"/>
  <c r="Y380" i="14"/>
  <c r="X380" i="14"/>
  <c r="W380" i="14"/>
  <c r="V380" i="14"/>
  <c r="U380" i="14"/>
  <c r="T380" i="14"/>
  <c r="R380" i="14"/>
  <c r="Q380" i="14"/>
  <c r="P380" i="14"/>
  <c r="O380" i="14"/>
  <c r="N380" i="14"/>
  <c r="M380" i="14"/>
  <c r="K380" i="14"/>
  <c r="G380" i="14"/>
  <c r="AF379" i="14"/>
  <c r="AE379" i="14"/>
  <c r="AD379" i="14"/>
  <c r="AC379" i="14"/>
  <c r="AB379" i="14"/>
  <c r="AA379" i="14"/>
  <c r="Y379" i="14"/>
  <c r="X379" i="14"/>
  <c r="W379" i="14"/>
  <c r="V379" i="14"/>
  <c r="U379" i="14"/>
  <c r="T379" i="14"/>
  <c r="R379" i="14"/>
  <c r="Q379" i="14"/>
  <c r="P379" i="14"/>
  <c r="O379" i="14"/>
  <c r="N379" i="14"/>
  <c r="M379" i="14"/>
  <c r="K379" i="14"/>
  <c r="G379" i="14"/>
  <c r="AF378" i="14"/>
  <c r="AE378" i="14"/>
  <c r="AD378" i="14"/>
  <c r="AC378" i="14"/>
  <c r="AB378" i="14"/>
  <c r="AA378" i="14"/>
  <c r="Y378" i="14"/>
  <c r="X378" i="14"/>
  <c r="W378" i="14"/>
  <c r="V378" i="14"/>
  <c r="U378" i="14"/>
  <c r="T378" i="14"/>
  <c r="R378" i="14"/>
  <c r="Q378" i="14"/>
  <c r="P378" i="14"/>
  <c r="O378" i="14"/>
  <c r="N378" i="14"/>
  <c r="M378" i="14"/>
  <c r="K378" i="14"/>
  <c r="G378" i="14"/>
  <c r="AF377" i="14"/>
  <c r="AE377" i="14"/>
  <c r="AD377" i="14"/>
  <c r="AC377" i="14"/>
  <c r="AB377" i="14"/>
  <c r="AA377" i="14"/>
  <c r="Y377" i="14"/>
  <c r="X377" i="14"/>
  <c r="W377" i="14"/>
  <c r="V377" i="14"/>
  <c r="U377" i="14"/>
  <c r="T377" i="14"/>
  <c r="R377" i="14"/>
  <c r="Q377" i="14"/>
  <c r="P377" i="14"/>
  <c r="O377" i="14"/>
  <c r="N377" i="14"/>
  <c r="M377" i="14"/>
  <c r="K377" i="14"/>
  <c r="G377" i="14"/>
  <c r="AF376" i="14"/>
  <c r="AE376" i="14"/>
  <c r="AD376" i="14"/>
  <c r="AC376" i="14"/>
  <c r="AB376" i="14"/>
  <c r="AA376" i="14"/>
  <c r="Y376" i="14"/>
  <c r="X376" i="14"/>
  <c r="W376" i="14"/>
  <c r="V376" i="14"/>
  <c r="U376" i="14"/>
  <c r="T376" i="14"/>
  <c r="R376" i="14"/>
  <c r="Q376" i="14"/>
  <c r="P376" i="14"/>
  <c r="O376" i="14"/>
  <c r="N376" i="14"/>
  <c r="M376" i="14"/>
  <c r="K376" i="14"/>
  <c r="G376" i="14"/>
  <c r="AF375" i="14"/>
  <c r="AE375" i="14"/>
  <c r="AD375" i="14"/>
  <c r="AC375" i="14"/>
  <c r="AB375" i="14"/>
  <c r="AA375" i="14"/>
  <c r="Y375" i="14"/>
  <c r="X375" i="14"/>
  <c r="W375" i="14"/>
  <c r="V375" i="14"/>
  <c r="U375" i="14"/>
  <c r="T375" i="14"/>
  <c r="R375" i="14"/>
  <c r="Q375" i="14"/>
  <c r="P375" i="14"/>
  <c r="O375" i="14"/>
  <c r="N375" i="14"/>
  <c r="M375" i="14"/>
  <c r="K375" i="14"/>
  <c r="G375" i="14"/>
  <c r="AF374" i="14"/>
  <c r="AE374" i="14"/>
  <c r="AD374" i="14"/>
  <c r="AC374" i="14"/>
  <c r="AB374" i="14"/>
  <c r="AA374" i="14"/>
  <c r="Y374" i="14"/>
  <c r="X374" i="14"/>
  <c r="W374" i="14"/>
  <c r="V374" i="14"/>
  <c r="U374" i="14"/>
  <c r="T374" i="14"/>
  <c r="R374" i="14"/>
  <c r="Q374" i="14"/>
  <c r="P374" i="14"/>
  <c r="O374" i="14"/>
  <c r="N374" i="14"/>
  <c r="M374" i="14"/>
  <c r="K374" i="14"/>
  <c r="G374" i="14"/>
  <c r="AF373" i="14"/>
  <c r="AE373" i="14"/>
  <c r="AD373" i="14"/>
  <c r="AC373" i="14"/>
  <c r="AB373" i="14"/>
  <c r="AA373" i="14"/>
  <c r="Y373" i="14"/>
  <c r="X373" i="14"/>
  <c r="W373" i="14"/>
  <c r="V373" i="14"/>
  <c r="U373" i="14"/>
  <c r="T373" i="14"/>
  <c r="R373" i="14"/>
  <c r="Q373" i="14"/>
  <c r="P373" i="14"/>
  <c r="O373" i="14"/>
  <c r="N373" i="14"/>
  <c r="M373" i="14"/>
  <c r="K373" i="14"/>
  <c r="G373" i="14"/>
  <c r="AF372" i="14"/>
  <c r="AE372" i="14"/>
  <c r="AD372" i="14"/>
  <c r="AC372" i="14"/>
  <c r="AB372" i="14"/>
  <c r="AA372" i="14"/>
  <c r="Y372" i="14"/>
  <c r="X372" i="14"/>
  <c r="W372" i="14"/>
  <c r="V372" i="14"/>
  <c r="U372" i="14"/>
  <c r="T372" i="14"/>
  <c r="R372" i="14"/>
  <c r="Q372" i="14"/>
  <c r="P372" i="14"/>
  <c r="O372" i="14"/>
  <c r="N372" i="14"/>
  <c r="M372" i="14"/>
  <c r="K372" i="14"/>
  <c r="G372" i="14"/>
  <c r="AF371" i="14"/>
  <c r="AE371" i="14"/>
  <c r="AD371" i="14"/>
  <c r="AC371" i="14"/>
  <c r="AB371" i="14"/>
  <c r="AA371" i="14"/>
  <c r="Y371" i="14"/>
  <c r="X371" i="14"/>
  <c r="W371" i="14"/>
  <c r="V371" i="14"/>
  <c r="U371" i="14"/>
  <c r="T371" i="14"/>
  <c r="R371" i="14"/>
  <c r="Q371" i="14"/>
  <c r="P371" i="14"/>
  <c r="O371" i="14"/>
  <c r="N371" i="14"/>
  <c r="M371" i="14"/>
  <c r="K371" i="14"/>
  <c r="G371" i="14"/>
  <c r="AF370" i="14"/>
  <c r="AE370" i="14"/>
  <c r="AD370" i="14"/>
  <c r="AC370" i="14"/>
  <c r="AB370" i="14"/>
  <c r="AA370" i="14"/>
  <c r="Y370" i="14"/>
  <c r="X370" i="14"/>
  <c r="W370" i="14"/>
  <c r="V370" i="14"/>
  <c r="U370" i="14"/>
  <c r="T370" i="14"/>
  <c r="R370" i="14"/>
  <c r="Q370" i="14"/>
  <c r="P370" i="14"/>
  <c r="O370" i="14"/>
  <c r="N370" i="14"/>
  <c r="M370" i="14"/>
  <c r="K370" i="14"/>
  <c r="G370" i="14"/>
  <c r="AY29" i="14"/>
  <c r="AF369" i="14"/>
  <c r="AE369" i="14"/>
  <c r="AD369" i="14"/>
  <c r="AC369" i="14"/>
  <c r="AB369" i="14"/>
  <c r="AA369" i="14"/>
  <c r="Y369" i="14"/>
  <c r="X369" i="14"/>
  <c r="W369" i="14"/>
  <c r="V369" i="14"/>
  <c r="U369" i="14"/>
  <c r="T369" i="14"/>
  <c r="R369" i="14"/>
  <c r="Q369" i="14"/>
  <c r="P369" i="14"/>
  <c r="O369" i="14"/>
  <c r="N369" i="14"/>
  <c r="M369" i="14"/>
  <c r="K369" i="14"/>
  <c r="G369" i="14"/>
  <c r="AF368" i="14"/>
  <c r="AE368" i="14"/>
  <c r="AD368" i="14"/>
  <c r="AC368" i="14"/>
  <c r="AB368" i="14"/>
  <c r="AA368" i="14"/>
  <c r="Y368" i="14"/>
  <c r="X368" i="14"/>
  <c r="W368" i="14"/>
  <c r="V368" i="14"/>
  <c r="U368" i="14"/>
  <c r="T368" i="14"/>
  <c r="R368" i="14"/>
  <c r="Q368" i="14"/>
  <c r="P368" i="14"/>
  <c r="O368" i="14"/>
  <c r="N368" i="14"/>
  <c r="M368" i="14"/>
  <c r="K368" i="14"/>
  <c r="G368" i="14"/>
  <c r="AF367" i="14"/>
  <c r="AE367" i="14"/>
  <c r="AD367" i="14"/>
  <c r="AC367" i="14"/>
  <c r="AB367" i="14"/>
  <c r="AA367" i="14"/>
  <c r="Y367" i="14"/>
  <c r="X367" i="14"/>
  <c r="W367" i="14"/>
  <c r="V367" i="14"/>
  <c r="U367" i="14"/>
  <c r="T367" i="14"/>
  <c r="R367" i="14"/>
  <c r="Q367" i="14"/>
  <c r="P367" i="14"/>
  <c r="O367" i="14"/>
  <c r="N367" i="14"/>
  <c r="M367" i="14"/>
  <c r="K367" i="14"/>
  <c r="G367" i="14"/>
  <c r="AF366" i="14"/>
  <c r="AE366" i="14"/>
  <c r="AD366" i="14"/>
  <c r="AC366" i="14"/>
  <c r="AB366" i="14"/>
  <c r="AA366" i="14"/>
  <c r="Y366" i="14"/>
  <c r="X366" i="14"/>
  <c r="W366" i="14"/>
  <c r="V366" i="14"/>
  <c r="U366" i="14"/>
  <c r="T366" i="14"/>
  <c r="R366" i="14"/>
  <c r="Q366" i="14"/>
  <c r="P366" i="14"/>
  <c r="O366" i="14"/>
  <c r="N366" i="14"/>
  <c r="M366" i="14"/>
  <c r="K366" i="14"/>
  <c r="G366" i="14"/>
  <c r="AF365" i="14"/>
  <c r="AE365" i="14"/>
  <c r="AD365" i="14"/>
  <c r="AC365" i="14"/>
  <c r="AB365" i="14"/>
  <c r="AA365" i="14"/>
  <c r="Y365" i="14"/>
  <c r="X365" i="14"/>
  <c r="W365" i="14"/>
  <c r="V365" i="14"/>
  <c r="U365" i="14"/>
  <c r="T365" i="14"/>
  <c r="R365" i="14"/>
  <c r="Q365" i="14"/>
  <c r="P365" i="14"/>
  <c r="O365" i="14"/>
  <c r="N365" i="14"/>
  <c r="M365" i="14"/>
  <c r="K365" i="14"/>
  <c r="G365" i="14"/>
  <c r="AF364" i="14"/>
  <c r="AE364" i="14"/>
  <c r="AD364" i="14"/>
  <c r="AC364" i="14"/>
  <c r="AB364" i="14"/>
  <c r="AA364" i="14"/>
  <c r="Y364" i="14"/>
  <c r="X364" i="14"/>
  <c r="W364" i="14"/>
  <c r="V364" i="14"/>
  <c r="U364" i="14"/>
  <c r="T364" i="14"/>
  <c r="R364" i="14"/>
  <c r="Q364" i="14"/>
  <c r="P364" i="14"/>
  <c r="O364" i="14"/>
  <c r="N364" i="14"/>
  <c r="M364" i="14"/>
  <c r="K364" i="14"/>
  <c r="G364" i="14"/>
  <c r="AF363" i="14"/>
  <c r="AE363" i="14"/>
  <c r="AD363" i="14"/>
  <c r="AC363" i="14"/>
  <c r="AB363" i="14"/>
  <c r="AA363" i="14"/>
  <c r="Y363" i="14"/>
  <c r="X363" i="14"/>
  <c r="W363" i="14"/>
  <c r="V363" i="14"/>
  <c r="U363" i="14"/>
  <c r="T363" i="14"/>
  <c r="R363" i="14"/>
  <c r="Q363" i="14"/>
  <c r="P363" i="14"/>
  <c r="O363" i="14"/>
  <c r="N363" i="14"/>
  <c r="M363" i="14"/>
  <c r="K363" i="14"/>
  <c r="J363" i="14"/>
  <c r="J675" i="14" s="1"/>
  <c r="J23" i="14" s="1"/>
  <c r="G363" i="14"/>
  <c r="AF362" i="14"/>
  <c r="AE362" i="14"/>
  <c r="AD362" i="14"/>
  <c r="AC362" i="14"/>
  <c r="AB362" i="14"/>
  <c r="AA362" i="14"/>
  <c r="Y362" i="14"/>
  <c r="X362" i="14"/>
  <c r="W362" i="14"/>
  <c r="V362" i="14"/>
  <c r="U362" i="14"/>
  <c r="T362" i="14"/>
  <c r="R362" i="14"/>
  <c r="Q362" i="14"/>
  <c r="P362" i="14"/>
  <c r="O362" i="14"/>
  <c r="N362" i="14"/>
  <c r="M362" i="14"/>
  <c r="K362" i="14"/>
  <c r="G362" i="14"/>
  <c r="AF361" i="14"/>
  <c r="AE361" i="14"/>
  <c r="AD361" i="14"/>
  <c r="AC361" i="14"/>
  <c r="AB361" i="14"/>
  <c r="AA361" i="14"/>
  <c r="Y361" i="14"/>
  <c r="X361" i="14"/>
  <c r="W361" i="14"/>
  <c r="V361" i="14"/>
  <c r="U361" i="14"/>
  <c r="T361" i="14"/>
  <c r="R361" i="14"/>
  <c r="Q361" i="14"/>
  <c r="P361" i="14"/>
  <c r="O361" i="14"/>
  <c r="N361" i="14"/>
  <c r="M361" i="14"/>
  <c r="K361" i="14"/>
  <c r="G361" i="14"/>
  <c r="AF360" i="14"/>
  <c r="AE360" i="14"/>
  <c r="AD360" i="14"/>
  <c r="AC360" i="14"/>
  <c r="AB360" i="14"/>
  <c r="AA360" i="14"/>
  <c r="Y360" i="14"/>
  <c r="X360" i="14"/>
  <c r="W360" i="14"/>
  <c r="V360" i="14"/>
  <c r="U360" i="14"/>
  <c r="T360" i="14"/>
  <c r="R360" i="14"/>
  <c r="Q360" i="14"/>
  <c r="P360" i="14"/>
  <c r="O360" i="14"/>
  <c r="N360" i="14"/>
  <c r="M360" i="14"/>
  <c r="K360" i="14"/>
  <c r="G360" i="14"/>
  <c r="AF359" i="14"/>
  <c r="AE359" i="14"/>
  <c r="AD359" i="14"/>
  <c r="AC359" i="14"/>
  <c r="AB359" i="14"/>
  <c r="AA359" i="14"/>
  <c r="Y359" i="14"/>
  <c r="X359" i="14"/>
  <c r="W359" i="14"/>
  <c r="V359" i="14"/>
  <c r="U359" i="14"/>
  <c r="T359" i="14"/>
  <c r="R359" i="14"/>
  <c r="Q359" i="14"/>
  <c r="P359" i="14"/>
  <c r="O359" i="14"/>
  <c r="N359" i="14"/>
  <c r="M359" i="14"/>
  <c r="K359" i="14"/>
  <c r="G359" i="14"/>
  <c r="AF358" i="14"/>
  <c r="AE358" i="14"/>
  <c r="AD358" i="14"/>
  <c r="AC358" i="14"/>
  <c r="AB358" i="14"/>
  <c r="AA358" i="14"/>
  <c r="Y358" i="14"/>
  <c r="X358" i="14"/>
  <c r="W358" i="14"/>
  <c r="V358" i="14"/>
  <c r="U358" i="14"/>
  <c r="T358" i="14"/>
  <c r="R358" i="14"/>
  <c r="Q358" i="14"/>
  <c r="P358" i="14"/>
  <c r="O358" i="14"/>
  <c r="N358" i="14"/>
  <c r="M358" i="14"/>
  <c r="K358" i="14"/>
  <c r="G358" i="14"/>
  <c r="AF357" i="14"/>
  <c r="AE357" i="14"/>
  <c r="AD357" i="14"/>
  <c r="AC357" i="14"/>
  <c r="AB357" i="14"/>
  <c r="AA357" i="14"/>
  <c r="Y357" i="14"/>
  <c r="X357" i="14"/>
  <c r="W357" i="14"/>
  <c r="V357" i="14"/>
  <c r="U357" i="14"/>
  <c r="T357" i="14"/>
  <c r="R357" i="14"/>
  <c r="Q357" i="14"/>
  <c r="P357" i="14"/>
  <c r="O357" i="14"/>
  <c r="N357" i="14"/>
  <c r="M357" i="14"/>
  <c r="K357" i="14"/>
  <c r="G357" i="14"/>
  <c r="AF356" i="14"/>
  <c r="AE356" i="14"/>
  <c r="AD356" i="14"/>
  <c r="AC356" i="14"/>
  <c r="AB356" i="14"/>
  <c r="AA356" i="14"/>
  <c r="Y356" i="14"/>
  <c r="X356" i="14"/>
  <c r="W356" i="14"/>
  <c r="V356" i="14"/>
  <c r="U356" i="14"/>
  <c r="T356" i="14"/>
  <c r="R356" i="14"/>
  <c r="Q356" i="14"/>
  <c r="P356" i="14"/>
  <c r="O356" i="14"/>
  <c r="N356" i="14"/>
  <c r="M356" i="14"/>
  <c r="K356" i="14"/>
  <c r="G356" i="14"/>
  <c r="AF355" i="14"/>
  <c r="AE355" i="14"/>
  <c r="AD355" i="14"/>
  <c r="AC355" i="14"/>
  <c r="AB355" i="14"/>
  <c r="AA355" i="14"/>
  <c r="Y355" i="14"/>
  <c r="X355" i="14"/>
  <c r="W355" i="14"/>
  <c r="V355" i="14"/>
  <c r="U355" i="14"/>
  <c r="T355" i="14"/>
  <c r="R355" i="14"/>
  <c r="Q355" i="14"/>
  <c r="P355" i="14"/>
  <c r="O355" i="14"/>
  <c r="N355" i="14"/>
  <c r="M355" i="14"/>
  <c r="K355" i="14"/>
  <c r="G355" i="14"/>
  <c r="AF354" i="14"/>
  <c r="AE354" i="14"/>
  <c r="AD354" i="14"/>
  <c r="AC354" i="14"/>
  <c r="AB354" i="14"/>
  <c r="AA354" i="14"/>
  <c r="Y354" i="14"/>
  <c r="X354" i="14"/>
  <c r="W354" i="14"/>
  <c r="V354" i="14"/>
  <c r="U354" i="14"/>
  <c r="T354" i="14"/>
  <c r="R354" i="14"/>
  <c r="Q354" i="14"/>
  <c r="P354" i="14"/>
  <c r="O354" i="14"/>
  <c r="N354" i="14"/>
  <c r="M354" i="14"/>
  <c r="K354" i="14"/>
  <c r="G354" i="14"/>
  <c r="AF353" i="14"/>
  <c r="AE353" i="14"/>
  <c r="AD353" i="14"/>
  <c r="AC353" i="14"/>
  <c r="AB353" i="14"/>
  <c r="AA353" i="14"/>
  <c r="Y353" i="14"/>
  <c r="X353" i="14"/>
  <c r="W353" i="14"/>
  <c r="V353" i="14"/>
  <c r="U353" i="14"/>
  <c r="T353" i="14"/>
  <c r="R353" i="14"/>
  <c r="Q353" i="14"/>
  <c r="P353" i="14"/>
  <c r="O353" i="14"/>
  <c r="N353" i="14"/>
  <c r="M353" i="14"/>
  <c r="K353" i="14"/>
  <c r="G353" i="14"/>
  <c r="AW664" i="14"/>
  <c r="AF352" i="14"/>
  <c r="AE352" i="14"/>
  <c r="AD352" i="14"/>
  <c r="AC352" i="14"/>
  <c r="AB352" i="14"/>
  <c r="AA352" i="14"/>
  <c r="Y352" i="14"/>
  <c r="X352" i="14"/>
  <c r="W352" i="14"/>
  <c r="V352" i="14"/>
  <c r="U352" i="14"/>
  <c r="T352" i="14"/>
  <c r="R352" i="14"/>
  <c r="Q352" i="14"/>
  <c r="P352" i="14"/>
  <c r="O352" i="14"/>
  <c r="N352" i="14"/>
  <c r="M352" i="14"/>
  <c r="K352" i="14"/>
  <c r="G352" i="14"/>
  <c r="AF351" i="14"/>
  <c r="AE351" i="14"/>
  <c r="AD351" i="14"/>
  <c r="AC351" i="14"/>
  <c r="AB351" i="14"/>
  <c r="AA351" i="14"/>
  <c r="Y351" i="14"/>
  <c r="X351" i="14"/>
  <c r="W351" i="14"/>
  <c r="V351" i="14"/>
  <c r="U351" i="14"/>
  <c r="T351" i="14"/>
  <c r="R351" i="14"/>
  <c r="Q351" i="14"/>
  <c r="P351" i="14"/>
  <c r="O351" i="14"/>
  <c r="N351" i="14"/>
  <c r="M351" i="14"/>
  <c r="K351" i="14"/>
  <c r="G351" i="14"/>
  <c r="AF350" i="14"/>
  <c r="AE350" i="14"/>
  <c r="AD350" i="14"/>
  <c r="AC350" i="14"/>
  <c r="AB350" i="14"/>
  <c r="AA350" i="14"/>
  <c r="Y350" i="14"/>
  <c r="X350" i="14"/>
  <c r="W350" i="14"/>
  <c r="V350" i="14"/>
  <c r="U350" i="14"/>
  <c r="T350" i="14"/>
  <c r="R350" i="14"/>
  <c r="Q350" i="14"/>
  <c r="P350" i="14"/>
  <c r="O350" i="14"/>
  <c r="N350" i="14"/>
  <c r="M350" i="14"/>
  <c r="K350" i="14"/>
  <c r="J350" i="14"/>
  <c r="J662" i="14" s="1"/>
  <c r="J10" i="14" s="1"/>
  <c r="G350" i="14"/>
  <c r="AF349" i="14"/>
  <c r="AE349" i="14"/>
  <c r="AD349" i="14"/>
  <c r="AC349" i="14"/>
  <c r="AB349" i="14"/>
  <c r="AA349" i="14"/>
  <c r="Y349" i="14"/>
  <c r="X349" i="14"/>
  <c r="W349" i="14"/>
  <c r="V349" i="14"/>
  <c r="U349" i="14"/>
  <c r="T349" i="14"/>
  <c r="R349" i="14"/>
  <c r="Q349" i="14"/>
  <c r="P349" i="14"/>
  <c r="O349" i="14"/>
  <c r="N349" i="14"/>
  <c r="M349" i="14"/>
  <c r="K349" i="14"/>
  <c r="G349" i="14"/>
  <c r="AF348" i="14"/>
  <c r="AE348" i="14"/>
  <c r="AD348" i="14"/>
  <c r="AC348" i="14"/>
  <c r="AB348" i="14"/>
  <c r="AA348" i="14"/>
  <c r="Y348" i="14"/>
  <c r="X348" i="14"/>
  <c r="W348" i="14"/>
  <c r="V348" i="14"/>
  <c r="U348" i="14"/>
  <c r="T348" i="14"/>
  <c r="R348" i="14"/>
  <c r="Q348" i="14"/>
  <c r="P348" i="14"/>
  <c r="O348" i="14"/>
  <c r="N348" i="14"/>
  <c r="M348" i="14"/>
  <c r="K348" i="14"/>
  <c r="G348" i="14"/>
  <c r="AF347" i="14"/>
  <c r="AE347" i="14"/>
  <c r="AD347" i="14"/>
  <c r="AC347" i="14"/>
  <c r="AB347" i="14"/>
  <c r="AA347" i="14"/>
  <c r="Y347" i="14"/>
  <c r="X347" i="14"/>
  <c r="W347" i="14"/>
  <c r="V347" i="14"/>
  <c r="U347" i="14"/>
  <c r="T347" i="14"/>
  <c r="R347" i="14"/>
  <c r="Q347" i="14"/>
  <c r="P347" i="14"/>
  <c r="O347" i="14"/>
  <c r="N347" i="14"/>
  <c r="M347" i="14"/>
  <c r="K347" i="14"/>
  <c r="G347" i="14"/>
  <c r="AF346" i="14"/>
  <c r="AE346" i="14"/>
  <c r="AD346" i="14"/>
  <c r="AC346" i="14"/>
  <c r="AB346" i="14"/>
  <c r="AA346" i="14"/>
  <c r="Y346" i="14"/>
  <c r="X346" i="14"/>
  <c r="W346" i="14"/>
  <c r="V346" i="14"/>
  <c r="U346" i="14"/>
  <c r="T346" i="14"/>
  <c r="R346" i="14"/>
  <c r="Q346" i="14"/>
  <c r="P346" i="14"/>
  <c r="O346" i="14"/>
  <c r="N346" i="14"/>
  <c r="M346" i="14"/>
  <c r="K346" i="14"/>
  <c r="G346" i="14"/>
  <c r="AF345" i="14"/>
  <c r="AE345" i="14"/>
  <c r="AD345" i="14"/>
  <c r="AC345" i="14"/>
  <c r="AB345" i="14"/>
  <c r="AA345" i="14"/>
  <c r="Y345" i="14"/>
  <c r="X345" i="14"/>
  <c r="W345" i="14"/>
  <c r="V345" i="14"/>
  <c r="U345" i="14"/>
  <c r="T345" i="14"/>
  <c r="R345" i="14"/>
  <c r="Q345" i="14"/>
  <c r="P345" i="14"/>
  <c r="O345" i="14"/>
  <c r="N345" i="14"/>
  <c r="M345" i="14"/>
  <c r="K345" i="14"/>
  <c r="G345" i="14"/>
  <c r="AF344" i="14"/>
  <c r="AE344" i="14"/>
  <c r="AD344" i="14"/>
  <c r="AC344" i="14"/>
  <c r="AB344" i="14"/>
  <c r="AA344" i="14"/>
  <c r="Y344" i="14"/>
  <c r="X344" i="14"/>
  <c r="W344" i="14"/>
  <c r="V344" i="14"/>
  <c r="U344" i="14"/>
  <c r="T344" i="14"/>
  <c r="R344" i="14"/>
  <c r="Q344" i="14"/>
  <c r="P344" i="14"/>
  <c r="O344" i="14"/>
  <c r="N344" i="14"/>
  <c r="M344" i="14"/>
  <c r="K344" i="14"/>
  <c r="G344" i="14"/>
  <c r="AF343" i="14"/>
  <c r="AE343" i="14"/>
  <c r="AD343" i="14"/>
  <c r="AC343" i="14"/>
  <c r="AB343" i="14"/>
  <c r="AA343" i="14"/>
  <c r="Y343" i="14"/>
  <c r="X343" i="14"/>
  <c r="W343" i="14"/>
  <c r="V343" i="14"/>
  <c r="U343" i="14"/>
  <c r="T343" i="14"/>
  <c r="R343" i="14"/>
  <c r="Q343" i="14"/>
  <c r="P343" i="14"/>
  <c r="O343" i="14"/>
  <c r="N343" i="14"/>
  <c r="M343" i="14"/>
  <c r="K343" i="14"/>
  <c r="G343" i="14"/>
  <c r="H342" i="14"/>
  <c r="U337" i="14"/>
  <c r="U333" i="14"/>
  <c r="U332" i="14"/>
  <c r="U331" i="14"/>
  <c r="L331" i="14"/>
  <c r="U329" i="14"/>
  <c r="L329" i="14"/>
  <c r="AI328" i="14"/>
  <c r="AH328" i="14"/>
  <c r="AG328" i="14"/>
  <c r="AF328" i="14"/>
  <c r="AE328" i="14"/>
  <c r="AD328" i="14"/>
  <c r="AA328" i="14"/>
  <c r="Z328" i="14"/>
  <c r="Y328" i="14"/>
  <c r="X328" i="14"/>
  <c r="W328" i="14"/>
  <c r="V328" i="14"/>
  <c r="S328" i="14"/>
  <c r="R328" i="14"/>
  <c r="Q328" i="14"/>
  <c r="P328" i="14"/>
  <c r="O328" i="14"/>
  <c r="N328" i="14"/>
  <c r="AJ326" i="14"/>
  <c r="AC337" i="14" s="1"/>
  <c r="L326" i="14"/>
  <c r="L337" i="14" s="1"/>
  <c r="AJ322" i="14"/>
  <c r="AC333" i="14" s="1"/>
  <c r="L322" i="14"/>
  <c r="L333" i="14" s="1"/>
  <c r="AJ321" i="14"/>
  <c r="AC332" i="14" s="1"/>
  <c r="L321" i="14"/>
  <c r="L332" i="14" s="1"/>
  <c r="AJ320" i="14"/>
  <c r="AC331" i="14" s="1"/>
  <c r="AU317" i="14"/>
  <c r="AI329" i="14" s="1"/>
  <c r="AT317" i="14"/>
  <c r="AS317" i="14"/>
  <c r="AH329" i="14" s="1"/>
  <c r="AR317" i="14"/>
  <c r="AQ317" i="14"/>
  <c r="AG329" i="14" s="1"/>
  <c r="AP317" i="14"/>
  <c r="AO317" i="14"/>
  <c r="AF329" i="14" s="1"/>
  <c r="AN317" i="14"/>
  <c r="AM317" i="14"/>
  <c r="AE329" i="14" s="1"/>
  <c r="AL317" i="14"/>
  <c r="AD329" i="14" s="1"/>
  <c r="AK317" i="14"/>
  <c r="AJ317" i="14"/>
  <c r="AC329" i="14" s="1"/>
  <c r="AI317" i="14"/>
  <c r="AA329" i="14" s="1"/>
  <c r="AH317" i="14"/>
  <c r="AG317" i="14"/>
  <c r="Z329" i="14" s="1"/>
  <c r="AF317" i="14"/>
  <c r="AE317" i="14"/>
  <c r="Y329" i="14" s="1"/>
  <c r="AD317" i="14"/>
  <c r="AC317" i="14"/>
  <c r="X329" i="14" s="1"/>
  <c r="AB317" i="14"/>
  <c r="AA317" i="14"/>
  <c r="W329" i="14" s="1"/>
  <c r="Z317" i="14"/>
  <c r="V329" i="14" s="1"/>
  <c r="Y317" i="14"/>
  <c r="W317" i="14"/>
  <c r="S329" i="14" s="1"/>
  <c r="V317" i="14"/>
  <c r="U317" i="14"/>
  <c r="R329" i="14" s="1"/>
  <c r="T317" i="14"/>
  <c r="S317" i="14"/>
  <c r="Q329" i="14" s="1"/>
  <c r="R317" i="14"/>
  <c r="Q317" i="14"/>
  <c r="P329" i="14" s="1"/>
  <c r="P317" i="14"/>
  <c r="O317" i="14"/>
  <c r="O329" i="14" s="1"/>
  <c r="N317" i="14"/>
  <c r="N329" i="14" s="1"/>
  <c r="M317" i="14"/>
  <c r="X316" i="14"/>
  <c r="U313" i="14"/>
  <c r="U309" i="14"/>
  <c r="U308" i="14"/>
  <c r="U307" i="14"/>
  <c r="L307" i="14"/>
  <c r="U305" i="14"/>
  <c r="L305" i="14"/>
  <c r="AI304" i="14"/>
  <c r="AH304" i="14"/>
  <c r="AG304" i="14"/>
  <c r="AF304" i="14"/>
  <c r="AE304" i="14"/>
  <c r="AD304" i="14"/>
  <c r="AA304" i="14"/>
  <c r="Z304" i="14"/>
  <c r="Y304" i="14"/>
  <c r="X304" i="14"/>
  <c r="W304" i="14"/>
  <c r="V304" i="14"/>
  <c r="U304" i="14"/>
  <c r="S304" i="14"/>
  <c r="R304" i="14"/>
  <c r="Q304" i="14"/>
  <c r="P304" i="14"/>
  <c r="O304" i="14"/>
  <c r="N304" i="14"/>
  <c r="AJ302" i="14"/>
  <c r="AC313" i="14" s="1"/>
  <c r="L302" i="14"/>
  <c r="L313" i="14" s="1"/>
  <c r="X301" i="14"/>
  <c r="U312" i="14" s="1"/>
  <c r="X300" i="14"/>
  <c r="U311" i="14" s="1"/>
  <c r="X299" i="14"/>
  <c r="AJ299" i="14" s="1"/>
  <c r="AC310" i="14" s="1"/>
  <c r="AJ298" i="14"/>
  <c r="AC309" i="14" s="1"/>
  <c r="L298" i="14"/>
  <c r="L309" i="14" s="1"/>
  <c r="AJ297" i="14"/>
  <c r="AC308" i="14" s="1"/>
  <c r="L297" i="14"/>
  <c r="L308" i="14" s="1"/>
  <c r="AJ296" i="14"/>
  <c r="AC307" i="14" s="1"/>
  <c r="X295" i="14"/>
  <c r="AJ295" i="14" s="1"/>
  <c r="AC306" i="14" s="1"/>
  <c r="X294" i="14"/>
  <c r="AJ294" i="14" s="1"/>
  <c r="AU293" i="14"/>
  <c r="AI305" i="14" s="1"/>
  <c r="AT293" i="14"/>
  <c r="AS293" i="14"/>
  <c r="AH305" i="14" s="1"/>
  <c r="AR293" i="14"/>
  <c r="AQ293" i="14"/>
  <c r="AG305" i="14" s="1"/>
  <c r="AP293" i="14"/>
  <c r="AO293" i="14"/>
  <c r="AF305" i="14" s="1"/>
  <c r="AN293" i="14"/>
  <c r="AM293" i="14"/>
  <c r="AE305" i="14" s="1"/>
  <c r="AL293" i="14"/>
  <c r="AD305" i="14" s="1"/>
  <c r="AK293" i="14"/>
  <c r="AJ293" i="14"/>
  <c r="AC305" i="14" s="1"/>
  <c r="AI293" i="14"/>
  <c r="AA305" i="14" s="1"/>
  <c r="AH293" i="14"/>
  <c r="AG293" i="14"/>
  <c r="Z305" i="14" s="1"/>
  <c r="AF293" i="14"/>
  <c r="AE293" i="14"/>
  <c r="Y305" i="14" s="1"/>
  <c r="AD293" i="14"/>
  <c r="AC293" i="14"/>
  <c r="X305" i="14" s="1"/>
  <c r="AB293" i="14"/>
  <c r="AA293" i="14"/>
  <c r="W305" i="14" s="1"/>
  <c r="Z293" i="14"/>
  <c r="V305" i="14" s="1"/>
  <c r="Y293" i="14"/>
  <c r="W293" i="14"/>
  <c r="S305" i="14" s="1"/>
  <c r="V293" i="14"/>
  <c r="U293" i="14"/>
  <c r="R305" i="14" s="1"/>
  <c r="T293" i="14"/>
  <c r="S293" i="14"/>
  <c r="Q305" i="14" s="1"/>
  <c r="R293" i="14"/>
  <c r="Q293" i="14"/>
  <c r="P305" i="14" s="1"/>
  <c r="P293" i="14"/>
  <c r="O293" i="14"/>
  <c r="O305" i="14" s="1"/>
  <c r="N293" i="14"/>
  <c r="N305" i="14" s="1"/>
  <c r="M293" i="14"/>
  <c r="AJ292" i="14"/>
  <c r="AC304" i="14" s="1"/>
  <c r="L292" i="14"/>
  <c r="L295" i="14" s="1"/>
  <c r="L306" i="14" s="1"/>
  <c r="F58" i="14"/>
  <c r="F57" i="14"/>
  <c r="F56" i="14"/>
  <c r="F55" i="14"/>
  <c r="AY54" i="14"/>
  <c r="F54" i="14"/>
  <c r="F53" i="14"/>
  <c r="F52" i="14"/>
  <c r="F51" i="14"/>
  <c r="AY50" i="14"/>
  <c r="F50" i="14"/>
  <c r="F49" i="14"/>
  <c r="AY48" i="14"/>
  <c r="F48" i="14"/>
  <c r="AY47" i="14"/>
  <c r="F47" i="14"/>
  <c r="F46" i="14"/>
  <c r="F45" i="14"/>
  <c r="F44" i="14"/>
  <c r="F43" i="14"/>
  <c r="F42" i="14"/>
  <c r="F41" i="14"/>
  <c r="F40" i="14"/>
  <c r="F39" i="14"/>
  <c r="AY38" i="14"/>
  <c r="F38" i="14"/>
  <c r="F37" i="14"/>
  <c r="F36" i="14"/>
  <c r="F35" i="14"/>
  <c r="F34" i="14"/>
  <c r="F33" i="14"/>
  <c r="F32" i="14"/>
  <c r="F31" i="14"/>
  <c r="F30" i="14"/>
  <c r="F29" i="14"/>
  <c r="F28" i="14"/>
  <c r="F27" i="14"/>
  <c r="AY26" i="14"/>
  <c r="F26" i="14"/>
  <c r="F25" i="14"/>
  <c r="AY24" i="14"/>
  <c r="F24" i="14"/>
  <c r="F23" i="14"/>
  <c r="F22" i="14"/>
  <c r="F21" i="14"/>
  <c r="F20" i="14"/>
  <c r="F19" i="14"/>
  <c r="F18" i="14"/>
  <c r="F17" i="14"/>
  <c r="F16" i="14"/>
  <c r="F15" i="14"/>
  <c r="AY14" i="14"/>
  <c r="F14" i="14"/>
  <c r="F13" i="14"/>
  <c r="F12" i="14"/>
  <c r="AY11" i="14"/>
  <c r="F11" i="14"/>
  <c r="AY10" i="14"/>
  <c r="F10" i="14"/>
  <c r="F9" i="14"/>
  <c r="F8" i="14"/>
  <c r="F7" i="14"/>
  <c r="F6" i="14"/>
  <c r="F5" i="14"/>
  <c r="F4" i="14"/>
  <c r="F3" i="14"/>
  <c r="BB2" i="14"/>
  <c r="BA2" i="14"/>
  <c r="AZ2" i="14"/>
  <c r="L2" i="14"/>
  <c r="K2" i="14"/>
  <c r="J2" i="14"/>
  <c r="I2" i="14"/>
  <c r="H2" i="14"/>
  <c r="G2" i="14"/>
  <c r="F2" i="14"/>
  <c r="U991" i="13"/>
  <c r="U987" i="13"/>
  <c r="U986" i="13"/>
  <c r="U985" i="13"/>
  <c r="M985" i="13"/>
  <c r="U982" i="13"/>
  <c r="M982" i="13"/>
  <c r="AI981" i="13"/>
  <c r="AH981" i="13"/>
  <c r="AG981" i="13"/>
  <c r="AF981" i="13"/>
  <c r="AE981" i="13"/>
  <c r="AD981" i="13"/>
  <c r="AA981" i="13"/>
  <c r="Z981" i="13"/>
  <c r="Y981" i="13"/>
  <c r="X981" i="13"/>
  <c r="W981" i="13"/>
  <c r="V981" i="13"/>
  <c r="S981" i="13"/>
  <c r="R981" i="13"/>
  <c r="Q981" i="13"/>
  <c r="P981" i="13"/>
  <c r="O981" i="13"/>
  <c r="N981" i="13"/>
  <c r="AK979" i="13"/>
  <c r="AC991" i="13" s="1"/>
  <c r="M979" i="13"/>
  <c r="M991" i="13" s="1"/>
  <c r="AK975" i="13"/>
  <c r="AC987" i="13" s="1"/>
  <c r="M975" i="13"/>
  <c r="M987" i="13" s="1"/>
  <c r="AK974" i="13"/>
  <c r="AC986" i="13" s="1"/>
  <c r="M974" i="13"/>
  <c r="M986" i="13" s="1"/>
  <c r="AK973" i="13"/>
  <c r="AC985" i="13" s="1"/>
  <c r="AK970" i="13"/>
  <c r="AC982" i="13" s="1"/>
  <c r="Y969" i="13"/>
  <c r="Y971" i="13" s="1"/>
  <c r="U966" i="13"/>
  <c r="U962" i="13"/>
  <c r="U961" i="13"/>
  <c r="U960" i="13"/>
  <c r="M960" i="13"/>
  <c r="U957" i="13"/>
  <c r="M957" i="13"/>
  <c r="AI956" i="13"/>
  <c r="AH956" i="13"/>
  <c r="AG956" i="13"/>
  <c r="AF956" i="13"/>
  <c r="AE956" i="13"/>
  <c r="AD956" i="13"/>
  <c r="AA956" i="13"/>
  <c r="Z956" i="13"/>
  <c r="Y956" i="13"/>
  <c r="X956" i="13"/>
  <c r="W956" i="13"/>
  <c r="V956" i="13"/>
  <c r="S956" i="13"/>
  <c r="R956" i="13"/>
  <c r="Q956" i="13"/>
  <c r="P956" i="13"/>
  <c r="O956" i="13"/>
  <c r="N956" i="13"/>
  <c r="AK954" i="13"/>
  <c r="AC966" i="13" s="1"/>
  <c r="M954" i="13"/>
  <c r="M966" i="13" s="1"/>
  <c r="AK950" i="13"/>
  <c r="AC962" i="13" s="1"/>
  <c r="M950" i="13"/>
  <c r="M962" i="13" s="1"/>
  <c r="AK949" i="13"/>
  <c r="AC961" i="13" s="1"/>
  <c r="M949" i="13"/>
  <c r="M961" i="13" s="1"/>
  <c r="AK948" i="13"/>
  <c r="AC960" i="13" s="1"/>
  <c r="AK945" i="13"/>
  <c r="AC957" i="13" s="1"/>
  <c r="Y944" i="13"/>
  <c r="U956" i="13" s="1"/>
  <c r="AU710" i="13"/>
  <c r="AT710" i="13"/>
  <c r="AS710" i="13"/>
  <c r="AR710" i="13"/>
  <c r="AQ710" i="13"/>
  <c r="AP710" i="13"/>
  <c r="AO710" i="13"/>
  <c r="AN710" i="13"/>
  <c r="AM710" i="13"/>
  <c r="AL710" i="13"/>
  <c r="AK710" i="13"/>
  <c r="AI710" i="13"/>
  <c r="AH710" i="13"/>
  <c r="AG710" i="13"/>
  <c r="AF710" i="13"/>
  <c r="AE710" i="13"/>
  <c r="AD710" i="13"/>
  <c r="AC710" i="13"/>
  <c r="AB710" i="13"/>
  <c r="AA710" i="13"/>
  <c r="Z710" i="13"/>
  <c r="Y710" i="13"/>
  <c r="W710" i="13"/>
  <c r="V710" i="13"/>
  <c r="U710" i="13"/>
  <c r="T710" i="13"/>
  <c r="S710" i="13"/>
  <c r="R710" i="13"/>
  <c r="Q710" i="13"/>
  <c r="P710" i="13"/>
  <c r="O710" i="13"/>
  <c r="N710" i="13"/>
  <c r="M710" i="13"/>
  <c r="K710" i="13"/>
  <c r="K58" i="13" s="1"/>
  <c r="H710" i="13"/>
  <c r="H398" i="13" s="1"/>
  <c r="G710" i="13"/>
  <c r="G58" i="13" s="1"/>
  <c r="AU709" i="13"/>
  <c r="AT709" i="13"/>
  <c r="AS709" i="13"/>
  <c r="AR709" i="13"/>
  <c r="AQ709" i="13"/>
  <c r="AP709" i="13"/>
  <c r="AO709" i="13"/>
  <c r="AN709" i="13"/>
  <c r="AM709" i="13"/>
  <c r="AL709" i="13"/>
  <c r="AK709" i="13"/>
  <c r="AI709" i="13"/>
  <c r="AH709" i="13"/>
  <c r="AG709" i="13"/>
  <c r="AF709" i="13"/>
  <c r="AE709" i="13"/>
  <c r="AD709" i="13"/>
  <c r="AC709" i="13"/>
  <c r="AB709" i="13"/>
  <c r="AA709" i="13"/>
  <c r="Z709" i="13"/>
  <c r="Y709" i="13"/>
  <c r="W709" i="13"/>
  <c r="V709" i="13"/>
  <c r="U709" i="13"/>
  <c r="T709" i="13"/>
  <c r="S709" i="13"/>
  <c r="R709" i="13"/>
  <c r="Q709" i="13"/>
  <c r="P709" i="13"/>
  <c r="O709" i="13"/>
  <c r="N709" i="13"/>
  <c r="M709" i="13"/>
  <c r="K709" i="13"/>
  <c r="K57" i="13" s="1"/>
  <c r="H709" i="13"/>
  <c r="H57" i="13" s="1"/>
  <c r="G709" i="13"/>
  <c r="G57" i="13" s="1"/>
  <c r="AU708" i="13"/>
  <c r="AT708" i="13"/>
  <c r="AS708" i="13"/>
  <c r="AR708" i="13"/>
  <c r="AQ708" i="13"/>
  <c r="AP708" i="13"/>
  <c r="AO708" i="13"/>
  <c r="AN708" i="13"/>
  <c r="AM708" i="13"/>
  <c r="AL708" i="13"/>
  <c r="AK708" i="13"/>
  <c r="AI708" i="13"/>
  <c r="AH708" i="13"/>
  <c r="AG708" i="13"/>
  <c r="AF708" i="13"/>
  <c r="AE708" i="13"/>
  <c r="AD708" i="13"/>
  <c r="AC708" i="13"/>
  <c r="AB708" i="13"/>
  <c r="AA708" i="13"/>
  <c r="Z708" i="13"/>
  <c r="Y708" i="13"/>
  <c r="W708" i="13"/>
  <c r="V708" i="13"/>
  <c r="U708" i="13"/>
  <c r="T708" i="13"/>
  <c r="S708" i="13"/>
  <c r="R708" i="13"/>
  <c r="Q708" i="13"/>
  <c r="P708" i="13"/>
  <c r="O708" i="13"/>
  <c r="N708" i="13"/>
  <c r="M708" i="13"/>
  <c r="K708" i="13"/>
  <c r="K56" i="13" s="1"/>
  <c r="H708" i="13"/>
  <c r="G708" i="13"/>
  <c r="G56" i="13" s="1"/>
  <c r="AU707" i="13"/>
  <c r="AT707" i="13"/>
  <c r="AS707" i="13"/>
  <c r="AR707" i="13"/>
  <c r="AQ707" i="13"/>
  <c r="AP707" i="13"/>
  <c r="AO707" i="13"/>
  <c r="AN707" i="13"/>
  <c r="AM707" i="13"/>
  <c r="AL707" i="13"/>
  <c r="AK707" i="13"/>
  <c r="AI707" i="13"/>
  <c r="AH707" i="13"/>
  <c r="AG707" i="13"/>
  <c r="AF707" i="13"/>
  <c r="AE707" i="13"/>
  <c r="AD707" i="13"/>
  <c r="AC707" i="13"/>
  <c r="AB707" i="13"/>
  <c r="AA707" i="13"/>
  <c r="Z707" i="13"/>
  <c r="Y707" i="13"/>
  <c r="W707" i="13"/>
  <c r="V707" i="13"/>
  <c r="U707" i="13"/>
  <c r="T707" i="13"/>
  <c r="S707" i="13"/>
  <c r="R707" i="13"/>
  <c r="Q707" i="13"/>
  <c r="P707" i="13"/>
  <c r="O707" i="13"/>
  <c r="N707" i="13"/>
  <c r="M707" i="13"/>
  <c r="K707" i="13"/>
  <c r="K55" i="13" s="1"/>
  <c r="H707" i="13"/>
  <c r="H55" i="13" s="1"/>
  <c r="G707" i="13"/>
  <c r="AU706" i="13"/>
  <c r="AT706" i="13"/>
  <c r="AS706" i="13"/>
  <c r="AR706" i="13"/>
  <c r="AQ706" i="13"/>
  <c r="AP706" i="13"/>
  <c r="AO706" i="13"/>
  <c r="AN706" i="13"/>
  <c r="AM706" i="13"/>
  <c r="AL706" i="13"/>
  <c r="AK706" i="13"/>
  <c r="AI706" i="13"/>
  <c r="AH706" i="13"/>
  <c r="AG706" i="13"/>
  <c r="AF706" i="13"/>
  <c r="AE706" i="13"/>
  <c r="AD706" i="13"/>
  <c r="AC706" i="13"/>
  <c r="AB706" i="13"/>
  <c r="AA706" i="13"/>
  <c r="Z706" i="13"/>
  <c r="Y706" i="13"/>
  <c r="W706" i="13"/>
  <c r="V706" i="13"/>
  <c r="U706" i="13"/>
  <c r="T706" i="13"/>
  <c r="S706" i="13"/>
  <c r="R706" i="13"/>
  <c r="Q706" i="13"/>
  <c r="P706" i="13"/>
  <c r="O706" i="13"/>
  <c r="N706" i="13"/>
  <c r="M706" i="13"/>
  <c r="K706" i="13"/>
  <c r="K54" i="13" s="1"/>
  <c r="H706" i="13"/>
  <c r="H54" i="13" s="1"/>
  <c r="G706" i="13"/>
  <c r="G54" i="13" s="1"/>
  <c r="AU705" i="13"/>
  <c r="AT705" i="13"/>
  <c r="AS705" i="13"/>
  <c r="AR705" i="13"/>
  <c r="AQ705" i="13"/>
  <c r="AP705" i="13"/>
  <c r="AO705" i="13"/>
  <c r="AN705" i="13"/>
  <c r="AM705" i="13"/>
  <c r="AL705" i="13"/>
  <c r="AK705" i="13"/>
  <c r="AI705" i="13"/>
  <c r="AH705" i="13"/>
  <c r="AG705" i="13"/>
  <c r="AF705" i="13"/>
  <c r="AE705" i="13"/>
  <c r="AD705" i="13"/>
  <c r="AC705" i="13"/>
  <c r="AB705" i="13"/>
  <c r="AA705" i="13"/>
  <c r="Z705" i="13"/>
  <c r="Y705" i="13"/>
  <c r="W705" i="13"/>
  <c r="V705" i="13"/>
  <c r="U705" i="13"/>
  <c r="T705" i="13"/>
  <c r="S705" i="13"/>
  <c r="R705" i="13"/>
  <c r="Q705" i="13"/>
  <c r="P705" i="13"/>
  <c r="O705" i="13"/>
  <c r="N705" i="13"/>
  <c r="M705" i="13"/>
  <c r="K705" i="13"/>
  <c r="K53" i="13" s="1"/>
  <c r="H705" i="13"/>
  <c r="H393" i="13" s="1"/>
  <c r="G705" i="13"/>
  <c r="G53" i="13" s="1"/>
  <c r="AU704" i="13"/>
  <c r="AT704" i="13"/>
  <c r="AS704" i="13"/>
  <c r="AR704" i="13"/>
  <c r="AQ704" i="13"/>
  <c r="AP704" i="13"/>
  <c r="AO704" i="13"/>
  <c r="AN704" i="13"/>
  <c r="AM704" i="13"/>
  <c r="AL704" i="13"/>
  <c r="AK704" i="13"/>
  <c r="AI704" i="13"/>
  <c r="AH704" i="13"/>
  <c r="AG704" i="13"/>
  <c r="AF704" i="13"/>
  <c r="AE704" i="13"/>
  <c r="AD704" i="13"/>
  <c r="AC704" i="13"/>
  <c r="AB704" i="13"/>
  <c r="AA704" i="13"/>
  <c r="Z704" i="13"/>
  <c r="Y704" i="13"/>
  <c r="W704" i="13"/>
  <c r="V704" i="13"/>
  <c r="U704" i="13"/>
  <c r="T704" i="13"/>
  <c r="S704" i="13"/>
  <c r="R704" i="13"/>
  <c r="Q704" i="13"/>
  <c r="P704" i="13"/>
  <c r="O704" i="13"/>
  <c r="N704" i="13"/>
  <c r="M704" i="13"/>
  <c r="K704" i="13"/>
  <c r="K52" i="13" s="1"/>
  <c r="H704" i="13"/>
  <c r="AX704" i="13" s="1"/>
  <c r="AZ52" i="13" s="1"/>
  <c r="G704" i="13"/>
  <c r="G52" i="13" s="1"/>
  <c r="AU703" i="13"/>
  <c r="AT703" i="13"/>
  <c r="AS703" i="13"/>
  <c r="AR703" i="13"/>
  <c r="AQ703" i="13"/>
  <c r="AP703" i="13"/>
  <c r="AO703" i="13"/>
  <c r="AN703" i="13"/>
  <c r="AM703" i="13"/>
  <c r="AL703" i="13"/>
  <c r="AK703" i="13"/>
  <c r="AI703" i="13"/>
  <c r="AH703" i="13"/>
  <c r="AG703" i="13"/>
  <c r="AF703" i="13"/>
  <c r="AE703" i="13"/>
  <c r="AD703" i="13"/>
  <c r="AC703" i="13"/>
  <c r="AB703" i="13"/>
  <c r="AA703" i="13"/>
  <c r="Z703" i="13"/>
  <c r="Y703" i="13"/>
  <c r="W703" i="13"/>
  <c r="V703" i="13"/>
  <c r="U703" i="13"/>
  <c r="T703" i="13"/>
  <c r="S703" i="13"/>
  <c r="R703" i="13"/>
  <c r="Q703" i="13"/>
  <c r="P703" i="13"/>
  <c r="O703" i="13"/>
  <c r="N703" i="13"/>
  <c r="M703" i="13"/>
  <c r="K703" i="13"/>
  <c r="H703" i="13"/>
  <c r="AX703" i="13" s="1"/>
  <c r="AZ51" i="13" s="1"/>
  <c r="G703" i="13"/>
  <c r="G51" i="13" s="1"/>
  <c r="AU702" i="13"/>
  <c r="AT702" i="13"/>
  <c r="AS702" i="13"/>
  <c r="AR702" i="13"/>
  <c r="AQ702" i="13"/>
  <c r="AP702" i="13"/>
  <c r="AO702" i="13"/>
  <c r="AN702" i="13"/>
  <c r="AM702" i="13"/>
  <c r="AL702" i="13"/>
  <c r="AK702" i="13"/>
  <c r="AI702" i="13"/>
  <c r="AH702" i="13"/>
  <c r="AG702" i="13"/>
  <c r="AF702" i="13"/>
  <c r="AE702" i="13"/>
  <c r="AD702" i="13"/>
  <c r="AC702" i="13"/>
  <c r="AB702" i="13"/>
  <c r="AA702" i="13"/>
  <c r="Z702" i="13"/>
  <c r="Y702" i="13"/>
  <c r="W702" i="13"/>
  <c r="V702" i="13"/>
  <c r="U702" i="13"/>
  <c r="T702" i="13"/>
  <c r="S702" i="13"/>
  <c r="R702" i="13"/>
  <c r="Q702" i="13"/>
  <c r="P702" i="13"/>
  <c r="O702" i="13"/>
  <c r="N702" i="13"/>
  <c r="M702" i="13"/>
  <c r="K702" i="13"/>
  <c r="K50" i="13" s="1"/>
  <c r="H702" i="13"/>
  <c r="H50" i="13" s="1"/>
  <c r="G702" i="13"/>
  <c r="G50" i="13" s="1"/>
  <c r="AU701" i="13"/>
  <c r="AT701" i="13"/>
  <c r="AS701" i="13"/>
  <c r="AR701" i="13"/>
  <c r="AQ701" i="13"/>
  <c r="AP701" i="13"/>
  <c r="AO701" i="13"/>
  <c r="AN701" i="13"/>
  <c r="AM701" i="13"/>
  <c r="AL701" i="13"/>
  <c r="AK701" i="13"/>
  <c r="AI701" i="13"/>
  <c r="AH701" i="13"/>
  <c r="AG701" i="13"/>
  <c r="AF701" i="13"/>
  <c r="AE701" i="13"/>
  <c r="AD701" i="13"/>
  <c r="AC701" i="13"/>
  <c r="AB701" i="13"/>
  <c r="AA701" i="13"/>
  <c r="Z701" i="13"/>
  <c r="Y701" i="13"/>
  <c r="W701" i="13"/>
  <c r="V701" i="13"/>
  <c r="U701" i="13"/>
  <c r="T701" i="13"/>
  <c r="S701" i="13"/>
  <c r="R701" i="13"/>
  <c r="Q701" i="13"/>
  <c r="P701" i="13"/>
  <c r="O701" i="13"/>
  <c r="N701" i="13"/>
  <c r="M701" i="13"/>
  <c r="K701" i="13"/>
  <c r="K49" i="13" s="1"/>
  <c r="H701" i="13"/>
  <c r="H389" i="13" s="1"/>
  <c r="G701" i="13"/>
  <c r="AU700" i="13"/>
  <c r="AT700" i="13"/>
  <c r="AS700" i="13"/>
  <c r="AR700" i="13"/>
  <c r="AQ700" i="13"/>
  <c r="AP700" i="13"/>
  <c r="AO700" i="13"/>
  <c r="AN700" i="13"/>
  <c r="AM700" i="13"/>
  <c r="AL700" i="13"/>
  <c r="AK700" i="13"/>
  <c r="AI700" i="13"/>
  <c r="AH700" i="13"/>
  <c r="AG700" i="13"/>
  <c r="AF700" i="13"/>
  <c r="AE700" i="13"/>
  <c r="AD700" i="13"/>
  <c r="AC700" i="13"/>
  <c r="AB700" i="13"/>
  <c r="AA700" i="13"/>
  <c r="Z700" i="13"/>
  <c r="Y700" i="13"/>
  <c r="W700" i="13"/>
  <c r="V700" i="13"/>
  <c r="U700" i="13"/>
  <c r="T700" i="13"/>
  <c r="S700" i="13"/>
  <c r="R700" i="13"/>
  <c r="Q700" i="13"/>
  <c r="P700" i="13"/>
  <c r="O700" i="13"/>
  <c r="N700" i="13"/>
  <c r="M700" i="13"/>
  <c r="K700" i="13"/>
  <c r="K48" i="13" s="1"/>
  <c r="H700" i="13"/>
  <c r="H48" i="13" s="1"/>
  <c r="G700" i="13"/>
  <c r="G48" i="13" s="1"/>
  <c r="AU699" i="13"/>
  <c r="AT699" i="13"/>
  <c r="AS699" i="13"/>
  <c r="AR699" i="13"/>
  <c r="AQ699" i="13"/>
  <c r="AP699" i="13"/>
  <c r="AO699" i="13"/>
  <c r="AN699" i="13"/>
  <c r="AM699" i="13"/>
  <c r="AL699" i="13"/>
  <c r="AK699" i="13"/>
  <c r="AI699" i="13"/>
  <c r="AH699" i="13"/>
  <c r="AG699" i="13"/>
  <c r="AF699" i="13"/>
  <c r="AE699" i="13"/>
  <c r="AD699" i="13"/>
  <c r="AC699" i="13"/>
  <c r="AB699" i="13"/>
  <c r="AA699" i="13"/>
  <c r="Z699" i="13"/>
  <c r="Y699" i="13"/>
  <c r="W699" i="13"/>
  <c r="V699" i="13"/>
  <c r="U699" i="13"/>
  <c r="T699" i="13"/>
  <c r="S699" i="13"/>
  <c r="R699" i="13"/>
  <c r="Q699" i="13"/>
  <c r="P699" i="13"/>
  <c r="O699" i="13"/>
  <c r="N699" i="13"/>
  <c r="M699" i="13"/>
  <c r="K699" i="13"/>
  <c r="K47" i="13" s="1"/>
  <c r="H699" i="13"/>
  <c r="AX699" i="13" s="1"/>
  <c r="AZ47" i="13" s="1"/>
  <c r="G699" i="13"/>
  <c r="G47" i="13" s="1"/>
  <c r="AU698" i="13"/>
  <c r="AT698" i="13"/>
  <c r="AS698" i="13"/>
  <c r="AR698" i="13"/>
  <c r="AQ698" i="13"/>
  <c r="AP698" i="13"/>
  <c r="AO698" i="13"/>
  <c r="AN698" i="13"/>
  <c r="AM698" i="13"/>
  <c r="AL698" i="13"/>
  <c r="AK698" i="13"/>
  <c r="AI698" i="13"/>
  <c r="AH698" i="13"/>
  <c r="AG698" i="13"/>
  <c r="AF698" i="13"/>
  <c r="AE698" i="13"/>
  <c r="AD698" i="13"/>
  <c r="AC698" i="13"/>
  <c r="AB698" i="13"/>
  <c r="AA698" i="13"/>
  <c r="Z698" i="13"/>
  <c r="Y698" i="13"/>
  <c r="W698" i="13"/>
  <c r="V698" i="13"/>
  <c r="U698" i="13"/>
  <c r="T698" i="13"/>
  <c r="S698" i="13"/>
  <c r="R698" i="13"/>
  <c r="Q698" i="13"/>
  <c r="P698" i="13"/>
  <c r="O698" i="13"/>
  <c r="N698" i="13"/>
  <c r="M698" i="13"/>
  <c r="K698" i="13"/>
  <c r="K46" i="13" s="1"/>
  <c r="H698" i="13"/>
  <c r="H386" i="13" s="1"/>
  <c r="G698" i="13"/>
  <c r="G46" i="13" s="1"/>
  <c r="AU697" i="13"/>
  <c r="AT697" i="13"/>
  <c r="AS697" i="13"/>
  <c r="AR697" i="13"/>
  <c r="AQ697" i="13"/>
  <c r="AP697" i="13"/>
  <c r="AO697" i="13"/>
  <c r="AN697" i="13"/>
  <c r="AM697" i="13"/>
  <c r="AL697" i="13"/>
  <c r="AK697" i="13"/>
  <c r="AI697" i="13"/>
  <c r="AH697" i="13"/>
  <c r="AG697" i="13"/>
  <c r="AF697" i="13"/>
  <c r="AE697" i="13"/>
  <c r="AD697" i="13"/>
  <c r="AC697" i="13"/>
  <c r="AB697" i="13"/>
  <c r="AA697" i="13"/>
  <c r="Z697" i="13"/>
  <c r="Y697" i="13"/>
  <c r="W697" i="13"/>
  <c r="V697" i="13"/>
  <c r="U697" i="13"/>
  <c r="T697" i="13"/>
  <c r="S697" i="13"/>
  <c r="R697" i="13"/>
  <c r="Q697" i="13"/>
  <c r="P697" i="13"/>
  <c r="O697" i="13"/>
  <c r="N697" i="13"/>
  <c r="M697" i="13"/>
  <c r="K697" i="13"/>
  <c r="K45" i="13" s="1"/>
  <c r="H697" i="13"/>
  <c r="H385" i="13" s="1"/>
  <c r="G697" i="13"/>
  <c r="G45" i="13" s="1"/>
  <c r="AU696" i="13"/>
  <c r="AT696" i="13"/>
  <c r="AS696" i="13"/>
  <c r="AR696" i="13"/>
  <c r="AQ696" i="13"/>
  <c r="AP696" i="13"/>
  <c r="AO696" i="13"/>
  <c r="AN696" i="13"/>
  <c r="AM696" i="13"/>
  <c r="AL696" i="13"/>
  <c r="AK696" i="13"/>
  <c r="AI696" i="13"/>
  <c r="AH696" i="13"/>
  <c r="AG696" i="13"/>
  <c r="AF696" i="13"/>
  <c r="AE696" i="13"/>
  <c r="AD696" i="13"/>
  <c r="AC696" i="13"/>
  <c r="AB696" i="13"/>
  <c r="AA696" i="13"/>
  <c r="Z696" i="13"/>
  <c r="Y696" i="13"/>
  <c r="W696" i="13"/>
  <c r="V696" i="13"/>
  <c r="U696" i="13"/>
  <c r="T696" i="13"/>
  <c r="S696" i="13"/>
  <c r="R696" i="13"/>
  <c r="Q696" i="13"/>
  <c r="P696" i="13"/>
  <c r="O696" i="13"/>
  <c r="N696" i="13"/>
  <c r="M696" i="13"/>
  <c r="K696" i="13"/>
  <c r="K44" i="13" s="1"/>
  <c r="H696" i="13"/>
  <c r="H384" i="13" s="1"/>
  <c r="G696" i="13"/>
  <c r="AU695" i="13"/>
  <c r="AT695" i="13"/>
  <c r="AS695" i="13"/>
  <c r="AR695" i="13"/>
  <c r="AQ695" i="13"/>
  <c r="AP695" i="13"/>
  <c r="AO695" i="13"/>
  <c r="AN695" i="13"/>
  <c r="AM695" i="13"/>
  <c r="AL695" i="13"/>
  <c r="AK695" i="13"/>
  <c r="AI695" i="13"/>
  <c r="AH695" i="13"/>
  <c r="AG695" i="13"/>
  <c r="AF695" i="13"/>
  <c r="AE695" i="13"/>
  <c r="AD695" i="13"/>
  <c r="AC695" i="13"/>
  <c r="AB695" i="13"/>
  <c r="AA695" i="13"/>
  <c r="Z695" i="13"/>
  <c r="Y695" i="13"/>
  <c r="W695" i="13"/>
  <c r="V695" i="13"/>
  <c r="U695" i="13"/>
  <c r="T695" i="13"/>
  <c r="S695" i="13"/>
  <c r="R695" i="13"/>
  <c r="Q695" i="13"/>
  <c r="P695" i="13"/>
  <c r="O695" i="13"/>
  <c r="N695" i="13"/>
  <c r="M695" i="13"/>
  <c r="K695" i="13"/>
  <c r="K43" i="13" s="1"/>
  <c r="H695" i="13"/>
  <c r="H43" i="13" s="1"/>
  <c r="G695" i="13"/>
  <c r="G43" i="13" s="1"/>
  <c r="AU694" i="13"/>
  <c r="AT694" i="13"/>
  <c r="AS694" i="13"/>
  <c r="AR694" i="13"/>
  <c r="AQ694" i="13"/>
  <c r="AP694" i="13"/>
  <c r="AO694" i="13"/>
  <c r="AN694" i="13"/>
  <c r="AM694" i="13"/>
  <c r="AL694" i="13"/>
  <c r="AK694" i="13"/>
  <c r="AI694" i="13"/>
  <c r="AH694" i="13"/>
  <c r="AG694" i="13"/>
  <c r="AF694" i="13"/>
  <c r="AE694" i="13"/>
  <c r="AD694" i="13"/>
  <c r="AC694" i="13"/>
  <c r="AB694" i="13"/>
  <c r="AA694" i="13"/>
  <c r="Z694" i="13"/>
  <c r="Y694" i="13"/>
  <c r="W694" i="13"/>
  <c r="V694" i="13"/>
  <c r="U694" i="13"/>
  <c r="T694" i="13"/>
  <c r="S694" i="13"/>
  <c r="R694" i="13"/>
  <c r="Q694" i="13"/>
  <c r="P694" i="13"/>
  <c r="O694" i="13"/>
  <c r="N694" i="13"/>
  <c r="M694" i="13"/>
  <c r="K694" i="13"/>
  <c r="K42" i="13" s="1"/>
  <c r="H694" i="13"/>
  <c r="AX694" i="13" s="1"/>
  <c r="AZ42" i="13" s="1"/>
  <c r="G694" i="13"/>
  <c r="G42" i="13" s="1"/>
  <c r="AU693" i="13"/>
  <c r="AT693" i="13"/>
  <c r="AS693" i="13"/>
  <c r="AR693" i="13"/>
  <c r="AQ693" i="13"/>
  <c r="AP693" i="13"/>
  <c r="AO693" i="13"/>
  <c r="AN693" i="13"/>
  <c r="AM693" i="13"/>
  <c r="AL693" i="13"/>
  <c r="AK693" i="13"/>
  <c r="AI693" i="13"/>
  <c r="AH693" i="13"/>
  <c r="AG693" i="13"/>
  <c r="AF693" i="13"/>
  <c r="AE693" i="13"/>
  <c r="AD693" i="13"/>
  <c r="AC693" i="13"/>
  <c r="AB693" i="13"/>
  <c r="AA693" i="13"/>
  <c r="Z693" i="13"/>
  <c r="Y693" i="13"/>
  <c r="W693" i="13"/>
  <c r="V693" i="13"/>
  <c r="U693" i="13"/>
  <c r="T693" i="13"/>
  <c r="S693" i="13"/>
  <c r="R693" i="13"/>
  <c r="Q693" i="13"/>
  <c r="P693" i="13"/>
  <c r="O693" i="13"/>
  <c r="N693" i="13"/>
  <c r="M693" i="13"/>
  <c r="K693" i="13"/>
  <c r="K41" i="13" s="1"/>
  <c r="H693" i="13"/>
  <c r="G693" i="13"/>
  <c r="G41" i="13" s="1"/>
  <c r="AU692" i="13"/>
  <c r="AT692" i="13"/>
  <c r="AS692" i="13"/>
  <c r="AR692" i="13"/>
  <c r="AQ692" i="13"/>
  <c r="AP692" i="13"/>
  <c r="AO692" i="13"/>
  <c r="AN692" i="13"/>
  <c r="AM692" i="13"/>
  <c r="AL692" i="13"/>
  <c r="AK692" i="13"/>
  <c r="AI692" i="13"/>
  <c r="AH692" i="13"/>
  <c r="AG692" i="13"/>
  <c r="AF692" i="13"/>
  <c r="AE692" i="13"/>
  <c r="AD692" i="13"/>
  <c r="AC692" i="13"/>
  <c r="AB692" i="13"/>
  <c r="AA692" i="13"/>
  <c r="Z692" i="13"/>
  <c r="Y692" i="13"/>
  <c r="W692" i="13"/>
  <c r="V692" i="13"/>
  <c r="U692" i="13"/>
  <c r="T692" i="13"/>
  <c r="S692" i="13"/>
  <c r="R692" i="13"/>
  <c r="Q692" i="13"/>
  <c r="P692" i="13"/>
  <c r="O692" i="13"/>
  <c r="N692" i="13"/>
  <c r="M692" i="13"/>
  <c r="K692" i="13"/>
  <c r="K40" i="13" s="1"/>
  <c r="H692" i="13"/>
  <c r="AX692" i="13" s="1"/>
  <c r="AZ40" i="13" s="1"/>
  <c r="G692" i="13"/>
  <c r="G40" i="13" s="1"/>
  <c r="AU691" i="13"/>
  <c r="AT691" i="13"/>
  <c r="AS691" i="13"/>
  <c r="AR691" i="13"/>
  <c r="AQ691" i="13"/>
  <c r="AP691" i="13"/>
  <c r="AO691" i="13"/>
  <c r="AN691" i="13"/>
  <c r="AM691" i="13"/>
  <c r="AL691" i="13"/>
  <c r="AK691" i="13"/>
  <c r="AI691" i="13"/>
  <c r="AH691" i="13"/>
  <c r="AG691" i="13"/>
  <c r="AF691" i="13"/>
  <c r="AE691" i="13"/>
  <c r="AD691" i="13"/>
  <c r="AC691" i="13"/>
  <c r="AB691" i="13"/>
  <c r="AA691" i="13"/>
  <c r="Z691" i="13"/>
  <c r="Y691" i="13"/>
  <c r="W691" i="13"/>
  <c r="V691" i="13"/>
  <c r="U691" i="13"/>
  <c r="T691" i="13"/>
  <c r="S691" i="13"/>
  <c r="R691" i="13"/>
  <c r="Q691" i="13"/>
  <c r="P691" i="13"/>
  <c r="O691" i="13"/>
  <c r="N691" i="13"/>
  <c r="M691" i="13"/>
  <c r="K691" i="13"/>
  <c r="K39" i="13" s="1"/>
  <c r="H691" i="13"/>
  <c r="H39" i="13" s="1"/>
  <c r="G691" i="13"/>
  <c r="G39" i="13" s="1"/>
  <c r="AU690" i="13"/>
  <c r="AT690" i="13"/>
  <c r="AS690" i="13"/>
  <c r="AR690" i="13"/>
  <c r="AQ690" i="13"/>
  <c r="AP690" i="13"/>
  <c r="AO690" i="13"/>
  <c r="AN690" i="13"/>
  <c r="AM690" i="13"/>
  <c r="AL690" i="13"/>
  <c r="AK690" i="13"/>
  <c r="AI690" i="13"/>
  <c r="AH690" i="13"/>
  <c r="AG690" i="13"/>
  <c r="AF690" i="13"/>
  <c r="AE690" i="13"/>
  <c r="AD690" i="13"/>
  <c r="AC690" i="13"/>
  <c r="AB690" i="13"/>
  <c r="AA690" i="13"/>
  <c r="Z690" i="13"/>
  <c r="Y690" i="13"/>
  <c r="W690" i="13"/>
  <c r="V690" i="13"/>
  <c r="U690" i="13"/>
  <c r="T690" i="13"/>
  <c r="S690" i="13"/>
  <c r="R690" i="13"/>
  <c r="Q690" i="13"/>
  <c r="P690" i="13"/>
  <c r="O690" i="13"/>
  <c r="N690" i="13"/>
  <c r="M690" i="13"/>
  <c r="K690" i="13"/>
  <c r="K38" i="13" s="1"/>
  <c r="H690" i="13"/>
  <c r="H378" i="13" s="1"/>
  <c r="G690" i="13"/>
  <c r="G38" i="13" s="1"/>
  <c r="AU689" i="13"/>
  <c r="AT689" i="13"/>
  <c r="AS689" i="13"/>
  <c r="AR689" i="13"/>
  <c r="AQ689" i="13"/>
  <c r="AP689" i="13"/>
  <c r="AO689" i="13"/>
  <c r="AN689" i="13"/>
  <c r="AM689" i="13"/>
  <c r="AL689" i="13"/>
  <c r="AK689" i="13"/>
  <c r="AI689" i="13"/>
  <c r="AH689" i="13"/>
  <c r="AG689" i="13"/>
  <c r="AF689" i="13"/>
  <c r="AE689" i="13"/>
  <c r="AD689" i="13"/>
  <c r="AC689" i="13"/>
  <c r="AB689" i="13"/>
  <c r="AA689" i="13"/>
  <c r="Z689" i="13"/>
  <c r="Y689" i="13"/>
  <c r="W689" i="13"/>
  <c r="V689" i="13"/>
  <c r="U689" i="13"/>
  <c r="T689" i="13"/>
  <c r="S689" i="13"/>
  <c r="R689" i="13"/>
  <c r="Q689" i="13"/>
  <c r="P689" i="13"/>
  <c r="O689" i="13"/>
  <c r="N689" i="13"/>
  <c r="M689" i="13"/>
  <c r="K689" i="13"/>
  <c r="K37" i="13" s="1"/>
  <c r="H689" i="13"/>
  <c r="H377" i="13" s="1"/>
  <c r="G689" i="13"/>
  <c r="G37" i="13" s="1"/>
  <c r="AU688" i="13"/>
  <c r="AT688" i="13"/>
  <c r="AS688" i="13"/>
  <c r="AR688" i="13"/>
  <c r="AQ688" i="13"/>
  <c r="AP688" i="13"/>
  <c r="AO688" i="13"/>
  <c r="AN688" i="13"/>
  <c r="AM688" i="13"/>
  <c r="AL688" i="13"/>
  <c r="AK688" i="13"/>
  <c r="AI688" i="13"/>
  <c r="AH688" i="13"/>
  <c r="AG688" i="13"/>
  <c r="AF688" i="13"/>
  <c r="AE688" i="13"/>
  <c r="AD688" i="13"/>
  <c r="AC688" i="13"/>
  <c r="AB688" i="13"/>
  <c r="AA688" i="13"/>
  <c r="Z688" i="13"/>
  <c r="Y688" i="13"/>
  <c r="W688" i="13"/>
  <c r="V688" i="13"/>
  <c r="U688" i="13"/>
  <c r="T688" i="13"/>
  <c r="S688" i="13"/>
  <c r="R688" i="13"/>
  <c r="Q688" i="13"/>
  <c r="P688" i="13"/>
  <c r="O688" i="13"/>
  <c r="N688" i="13"/>
  <c r="M688" i="13"/>
  <c r="K688" i="13"/>
  <c r="K36" i="13" s="1"/>
  <c r="H688" i="13"/>
  <c r="H376" i="13" s="1"/>
  <c r="G688" i="13"/>
  <c r="G36" i="13" s="1"/>
  <c r="AU687" i="13"/>
  <c r="AT687" i="13"/>
  <c r="AS687" i="13"/>
  <c r="AR687" i="13"/>
  <c r="AQ687" i="13"/>
  <c r="AP687" i="13"/>
  <c r="AO687" i="13"/>
  <c r="AN687" i="13"/>
  <c r="AM687" i="13"/>
  <c r="AL687" i="13"/>
  <c r="AK687" i="13"/>
  <c r="AI687" i="13"/>
  <c r="AH687" i="13"/>
  <c r="AG687" i="13"/>
  <c r="AF687" i="13"/>
  <c r="AE687" i="13"/>
  <c r="AD687" i="13"/>
  <c r="AC687" i="13"/>
  <c r="AB687" i="13"/>
  <c r="AA687" i="13"/>
  <c r="Z687" i="13"/>
  <c r="Y687" i="13"/>
  <c r="W687" i="13"/>
  <c r="V687" i="13"/>
  <c r="U687" i="13"/>
  <c r="T687" i="13"/>
  <c r="S687" i="13"/>
  <c r="R687" i="13"/>
  <c r="Q687" i="13"/>
  <c r="P687" i="13"/>
  <c r="O687" i="13"/>
  <c r="N687" i="13"/>
  <c r="M687" i="13"/>
  <c r="K687" i="13"/>
  <c r="K35" i="13" s="1"/>
  <c r="H687" i="13"/>
  <c r="AX687" i="13" s="1"/>
  <c r="AZ35" i="13" s="1"/>
  <c r="G687" i="13"/>
  <c r="G35" i="13" s="1"/>
  <c r="AU686" i="13"/>
  <c r="AT686" i="13"/>
  <c r="AS686" i="13"/>
  <c r="AR686" i="13"/>
  <c r="AQ686" i="13"/>
  <c r="AP686" i="13"/>
  <c r="AO686" i="13"/>
  <c r="AN686" i="13"/>
  <c r="AM686" i="13"/>
  <c r="AL686" i="13"/>
  <c r="AK686" i="13"/>
  <c r="AI686" i="13"/>
  <c r="AH686" i="13"/>
  <c r="AG686" i="13"/>
  <c r="AF686" i="13"/>
  <c r="AE686" i="13"/>
  <c r="AD686" i="13"/>
  <c r="AC686" i="13"/>
  <c r="AB686" i="13"/>
  <c r="AA686" i="13"/>
  <c r="Z686" i="13"/>
  <c r="Y686" i="13"/>
  <c r="W686" i="13"/>
  <c r="V686" i="13"/>
  <c r="U686" i="13"/>
  <c r="T686" i="13"/>
  <c r="S686" i="13"/>
  <c r="R686" i="13"/>
  <c r="Q686" i="13"/>
  <c r="P686" i="13"/>
  <c r="O686" i="13"/>
  <c r="N686" i="13"/>
  <c r="M686" i="13"/>
  <c r="K686" i="13"/>
  <c r="K34" i="13" s="1"/>
  <c r="H686" i="13"/>
  <c r="H34" i="13" s="1"/>
  <c r="G686" i="13"/>
  <c r="G34" i="13" s="1"/>
  <c r="AU685" i="13"/>
  <c r="AT685" i="13"/>
  <c r="AS685" i="13"/>
  <c r="AR685" i="13"/>
  <c r="AQ685" i="13"/>
  <c r="AP685" i="13"/>
  <c r="AO685" i="13"/>
  <c r="AN685" i="13"/>
  <c r="AM685" i="13"/>
  <c r="AL685" i="13"/>
  <c r="AK685" i="13"/>
  <c r="AI685" i="13"/>
  <c r="AH685" i="13"/>
  <c r="AG685" i="13"/>
  <c r="AF685" i="13"/>
  <c r="AE685" i="13"/>
  <c r="AD685" i="13"/>
  <c r="AC685" i="13"/>
  <c r="AB685" i="13"/>
  <c r="AA685" i="13"/>
  <c r="Z685" i="13"/>
  <c r="Y685" i="13"/>
  <c r="W685" i="13"/>
  <c r="V685" i="13"/>
  <c r="U685" i="13"/>
  <c r="T685" i="13"/>
  <c r="S685" i="13"/>
  <c r="R685" i="13"/>
  <c r="Q685" i="13"/>
  <c r="P685" i="13"/>
  <c r="O685" i="13"/>
  <c r="N685" i="13"/>
  <c r="M685" i="13"/>
  <c r="K685" i="13"/>
  <c r="K33" i="13" s="1"/>
  <c r="H685" i="13"/>
  <c r="H373" i="13" s="1"/>
  <c r="G685" i="13"/>
  <c r="AU684" i="13"/>
  <c r="AT684" i="13"/>
  <c r="AS684" i="13"/>
  <c r="AR684" i="13"/>
  <c r="AQ684" i="13"/>
  <c r="AP684" i="13"/>
  <c r="AO684" i="13"/>
  <c r="AN684" i="13"/>
  <c r="AM684" i="13"/>
  <c r="AL684" i="13"/>
  <c r="AK684" i="13"/>
  <c r="AI684" i="13"/>
  <c r="AH684" i="13"/>
  <c r="AG684" i="13"/>
  <c r="AF684" i="13"/>
  <c r="AE684" i="13"/>
  <c r="AD684" i="13"/>
  <c r="AC684" i="13"/>
  <c r="AB684" i="13"/>
  <c r="AA684" i="13"/>
  <c r="Z684" i="13"/>
  <c r="Y684" i="13"/>
  <c r="W684" i="13"/>
  <c r="V684" i="13"/>
  <c r="U684" i="13"/>
  <c r="T684" i="13"/>
  <c r="S684" i="13"/>
  <c r="R684" i="13"/>
  <c r="Q684" i="13"/>
  <c r="P684" i="13"/>
  <c r="O684" i="13"/>
  <c r="N684" i="13"/>
  <c r="M684" i="13"/>
  <c r="K684" i="13"/>
  <c r="K32" i="13" s="1"/>
  <c r="H684" i="13"/>
  <c r="AX684" i="13" s="1"/>
  <c r="AZ32" i="13" s="1"/>
  <c r="G684" i="13"/>
  <c r="G32" i="13" s="1"/>
  <c r="AU683" i="13"/>
  <c r="AT683" i="13"/>
  <c r="AS683" i="13"/>
  <c r="AR683" i="13"/>
  <c r="AQ683" i="13"/>
  <c r="AP683" i="13"/>
  <c r="AO683" i="13"/>
  <c r="AN683" i="13"/>
  <c r="AM683" i="13"/>
  <c r="AL683" i="13"/>
  <c r="AK683" i="13"/>
  <c r="AI683" i="13"/>
  <c r="AH683" i="13"/>
  <c r="AG683" i="13"/>
  <c r="AF683" i="13"/>
  <c r="AE683" i="13"/>
  <c r="AD683" i="13"/>
  <c r="AC683" i="13"/>
  <c r="AB683" i="13"/>
  <c r="AA683" i="13"/>
  <c r="Z683" i="13"/>
  <c r="Y683" i="13"/>
  <c r="W683" i="13"/>
  <c r="V683" i="13"/>
  <c r="U683" i="13"/>
  <c r="T683" i="13"/>
  <c r="S683" i="13"/>
  <c r="R683" i="13"/>
  <c r="Q683" i="13"/>
  <c r="P683" i="13"/>
  <c r="O683" i="13"/>
  <c r="N683" i="13"/>
  <c r="M683" i="13"/>
  <c r="K683" i="13"/>
  <c r="K31" i="13" s="1"/>
  <c r="H683" i="13"/>
  <c r="H31" i="13" s="1"/>
  <c r="G683" i="13"/>
  <c r="G31" i="13" s="1"/>
  <c r="AU682" i="13"/>
  <c r="AT682" i="13"/>
  <c r="AS682" i="13"/>
  <c r="AR682" i="13"/>
  <c r="AQ682" i="13"/>
  <c r="AP682" i="13"/>
  <c r="AO682" i="13"/>
  <c r="AN682" i="13"/>
  <c r="AM682" i="13"/>
  <c r="AL682" i="13"/>
  <c r="AK682" i="13"/>
  <c r="AI682" i="13"/>
  <c r="AH682" i="13"/>
  <c r="AG682" i="13"/>
  <c r="AF682" i="13"/>
  <c r="AE682" i="13"/>
  <c r="AD682" i="13"/>
  <c r="AC682" i="13"/>
  <c r="AB682" i="13"/>
  <c r="AA682" i="13"/>
  <c r="Z682" i="13"/>
  <c r="Y682" i="13"/>
  <c r="W682" i="13"/>
  <c r="V682" i="13"/>
  <c r="U682" i="13"/>
  <c r="T682" i="13"/>
  <c r="S682" i="13"/>
  <c r="R682" i="13"/>
  <c r="Q682" i="13"/>
  <c r="P682" i="13"/>
  <c r="O682" i="13"/>
  <c r="N682" i="13"/>
  <c r="M682" i="13"/>
  <c r="K682" i="13"/>
  <c r="K30" i="13" s="1"/>
  <c r="H682" i="13"/>
  <c r="H30" i="13" s="1"/>
  <c r="G682" i="13"/>
  <c r="G30" i="13" s="1"/>
  <c r="AU681" i="13"/>
  <c r="AT681" i="13"/>
  <c r="AS681" i="13"/>
  <c r="AR681" i="13"/>
  <c r="AQ681" i="13"/>
  <c r="AP681" i="13"/>
  <c r="AO681" i="13"/>
  <c r="AN681" i="13"/>
  <c r="AM681" i="13"/>
  <c r="AL681" i="13"/>
  <c r="AK681" i="13"/>
  <c r="AI681" i="13"/>
  <c r="AH681" i="13"/>
  <c r="AG681" i="13"/>
  <c r="AF681" i="13"/>
  <c r="AE681" i="13"/>
  <c r="AD681" i="13"/>
  <c r="AC681" i="13"/>
  <c r="AB681" i="13"/>
  <c r="AA681" i="13"/>
  <c r="Z681" i="13"/>
  <c r="Y681" i="13"/>
  <c r="W681" i="13"/>
  <c r="V681" i="13"/>
  <c r="U681" i="13"/>
  <c r="T681" i="13"/>
  <c r="S681" i="13"/>
  <c r="R681" i="13"/>
  <c r="Q681" i="13"/>
  <c r="P681" i="13"/>
  <c r="O681" i="13"/>
  <c r="N681" i="13"/>
  <c r="M681" i="13"/>
  <c r="K681" i="13"/>
  <c r="K29" i="13" s="1"/>
  <c r="H681" i="13"/>
  <c r="H29" i="13" s="1"/>
  <c r="G681" i="13"/>
  <c r="G29" i="13" s="1"/>
  <c r="AU680" i="13"/>
  <c r="AT680" i="13"/>
  <c r="AS680" i="13"/>
  <c r="AR680" i="13"/>
  <c r="AQ680" i="13"/>
  <c r="AP680" i="13"/>
  <c r="AO680" i="13"/>
  <c r="AN680" i="13"/>
  <c r="AM680" i="13"/>
  <c r="AL680" i="13"/>
  <c r="AK680" i="13"/>
  <c r="AI680" i="13"/>
  <c r="AH680" i="13"/>
  <c r="AG680" i="13"/>
  <c r="AF680" i="13"/>
  <c r="AE680" i="13"/>
  <c r="AD680" i="13"/>
  <c r="AC680" i="13"/>
  <c r="AB680" i="13"/>
  <c r="AA680" i="13"/>
  <c r="Z680" i="13"/>
  <c r="Y680" i="13"/>
  <c r="W680" i="13"/>
  <c r="V680" i="13"/>
  <c r="U680" i="13"/>
  <c r="T680" i="13"/>
  <c r="S680" i="13"/>
  <c r="R680" i="13"/>
  <c r="Q680" i="13"/>
  <c r="P680" i="13"/>
  <c r="O680" i="13"/>
  <c r="N680" i="13"/>
  <c r="M680" i="13"/>
  <c r="K680" i="13"/>
  <c r="K28" i="13" s="1"/>
  <c r="H680" i="13"/>
  <c r="G680" i="13"/>
  <c r="AU679" i="13"/>
  <c r="AT679" i="13"/>
  <c r="AS679" i="13"/>
  <c r="AR679" i="13"/>
  <c r="AQ679" i="13"/>
  <c r="AP679" i="13"/>
  <c r="AO679" i="13"/>
  <c r="AN679" i="13"/>
  <c r="AM679" i="13"/>
  <c r="AL679" i="13"/>
  <c r="AK679" i="13"/>
  <c r="AI679" i="13"/>
  <c r="AH679" i="13"/>
  <c r="AG679" i="13"/>
  <c r="AF679" i="13"/>
  <c r="AE679" i="13"/>
  <c r="AD679" i="13"/>
  <c r="AC679" i="13"/>
  <c r="AB679" i="13"/>
  <c r="AA679" i="13"/>
  <c r="Z679" i="13"/>
  <c r="Y679" i="13"/>
  <c r="W679" i="13"/>
  <c r="V679" i="13"/>
  <c r="U679" i="13"/>
  <c r="T679" i="13"/>
  <c r="S679" i="13"/>
  <c r="R679" i="13"/>
  <c r="Q679" i="13"/>
  <c r="P679" i="13"/>
  <c r="O679" i="13"/>
  <c r="N679" i="13"/>
  <c r="M679" i="13"/>
  <c r="K679" i="13"/>
  <c r="H679" i="13"/>
  <c r="AX679" i="13" s="1"/>
  <c r="AZ27" i="13" s="1"/>
  <c r="G679" i="13"/>
  <c r="G27" i="13" s="1"/>
  <c r="AU678" i="13"/>
  <c r="AT678" i="13"/>
  <c r="AS678" i="13"/>
  <c r="AR678" i="13"/>
  <c r="AQ678" i="13"/>
  <c r="AP678" i="13"/>
  <c r="AO678" i="13"/>
  <c r="AN678" i="13"/>
  <c r="AM678" i="13"/>
  <c r="AL678" i="13"/>
  <c r="AK678" i="13"/>
  <c r="AI678" i="13"/>
  <c r="AH678" i="13"/>
  <c r="AG678" i="13"/>
  <c r="AF678" i="13"/>
  <c r="AE678" i="13"/>
  <c r="AD678" i="13"/>
  <c r="AC678" i="13"/>
  <c r="AB678" i="13"/>
  <c r="AA678" i="13"/>
  <c r="Z678" i="13"/>
  <c r="Y678" i="13"/>
  <c r="W678" i="13"/>
  <c r="V678" i="13"/>
  <c r="U678" i="13"/>
  <c r="T678" i="13"/>
  <c r="S678" i="13"/>
  <c r="R678" i="13"/>
  <c r="Q678" i="13"/>
  <c r="P678" i="13"/>
  <c r="O678" i="13"/>
  <c r="N678" i="13"/>
  <c r="M678" i="13"/>
  <c r="K678" i="13"/>
  <c r="K26" i="13" s="1"/>
  <c r="H678" i="13"/>
  <c r="H366" i="13" s="1"/>
  <c r="G678" i="13"/>
  <c r="G26" i="13" s="1"/>
  <c r="AU677" i="13"/>
  <c r="AT677" i="13"/>
  <c r="AS677" i="13"/>
  <c r="AR677" i="13"/>
  <c r="AQ677" i="13"/>
  <c r="AP677" i="13"/>
  <c r="AO677" i="13"/>
  <c r="AN677" i="13"/>
  <c r="AM677" i="13"/>
  <c r="AL677" i="13"/>
  <c r="AK677" i="13"/>
  <c r="AI677" i="13"/>
  <c r="AH677" i="13"/>
  <c r="AG677" i="13"/>
  <c r="AF677" i="13"/>
  <c r="AE677" i="13"/>
  <c r="AD677" i="13"/>
  <c r="AC677" i="13"/>
  <c r="AB677" i="13"/>
  <c r="AA677" i="13"/>
  <c r="Z677" i="13"/>
  <c r="Y677" i="13"/>
  <c r="W677" i="13"/>
  <c r="V677" i="13"/>
  <c r="U677" i="13"/>
  <c r="T677" i="13"/>
  <c r="S677" i="13"/>
  <c r="R677" i="13"/>
  <c r="Q677" i="13"/>
  <c r="P677" i="13"/>
  <c r="O677" i="13"/>
  <c r="N677" i="13"/>
  <c r="M677" i="13"/>
  <c r="K677" i="13"/>
  <c r="K25" i="13" s="1"/>
  <c r="H677" i="13"/>
  <c r="H365" i="13" s="1"/>
  <c r="G677" i="13"/>
  <c r="G25" i="13" s="1"/>
  <c r="AU676" i="13"/>
  <c r="AT676" i="13"/>
  <c r="AS676" i="13"/>
  <c r="AR676" i="13"/>
  <c r="AQ676" i="13"/>
  <c r="AP676" i="13"/>
  <c r="AO676" i="13"/>
  <c r="AN676" i="13"/>
  <c r="AM676" i="13"/>
  <c r="AL676" i="13"/>
  <c r="AK676" i="13"/>
  <c r="AI676" i="13"/>
  <c r="AH676" i="13"/>
  <c r="AG676" i="13"/>
  <c r="AF676" i="13"/>
  <c r="AE676" i="13"/>
  <c r="AD676" i="13"/>
  <c r="AC676" i="13"/>
  <c r="AB676" i="13"/>
  <c r="AA676" i="13"/>
  <c r="Z676" i="13"/>
  <c r="Y676" i="13"/>
  <c r="W676" i="13"/>
  <c r="V676" i="13"/>
  <c r="U676" i="13"/>
  <c r="T676" i="13"/>
  <c r="S676" i="13"/>
  <c r="R676" i="13"/>
  <c r="Q676" i="13"/>
  <c r="P676" i="13"/>
  <c r="O676" i="13"/>
  <c r="N676" i="13"/>
  <c r="M676" i="13"/>
  <c r="K676" i="13"/>
  <c r="K24" i="13" s="1"/>
  <c r="H676" i="13"/>
  <c r="AX676" i="13" s="1"/>
  <c r="AZ24" i="13" s="1"/>
  <c r="G676" i="13"/>
  <c r="G24" i="13" s="1"/>
  <c r="AU675" i="13"/>
  <c r="AT675" i="13"/>
  <c r="AS675" i="13"/>
  <c r="AR675" i="13"/>
  <c r="AQ675" i="13"/>
  <c r="AP675" i="13"/>
  <c r="AO675" i="13"/>
  <c r="AN675" i="13"/>
  <c r="AM675" i="13"/>
  <c r="AL675" i="13"/>
  <c r="AK675" i="13"/>
  <c r="AI675" i="13"/>
  <c r="AH675" i="13"/>
  <c r="AG675" i="13"/>
  <c r="AF675" i="13"/>
  <c r="AE675" i="13"/>
  <c r="AD675" i="13"/>
  <c r="AC675" i="13"/>
  <c r="AB675" i="13"/>
  <c r="AA675" i="13"/>
  <c r="Z675" i="13"/>
  <c r="Y675" i="13"/>
  <c r="W675" i="13"/>
  <c r="V675" i="13"/>
  <c r="U675" i="13"/>
  <c r="T675" i="13"/>
  <c r="S675" i="13"/>
  <c r="R675" i="13"/>
  <c r="Q675" i="13"/>
  <c r="P675" i="13"/>
  <c r="O675" i="13"/>
  <c r="N675" i="13"/>
  <c r="M675" i="13"/>
  <c r="K675" i="13"/>
  <c r="H675" i="13"/>
  <c r="AX675" i="13" s="1"/>
  <c r="AZ23" i="13" s="1"/>
  <c r="G675" i="13"/>
  <c r="G23" i="13" s="1"/>
  <c r="AU674" i="13"/>
  <c r="AT674" i="13"/>
  <c r="AS674" i="13"/>
  <c r="AR674" i="13"/>
  <c r="AQ674" i="13"/>
  <c r="AP674" i="13"/>
  <c r="AO674" i="13"/>
  <c r="AN674" i="13"/>
  <c r="AM674" i="13"/>
  <c r="AL674" i="13"/>
  <c r="AK674" i="13"/>
  <c r="AI674" i="13"/>
  <c r="AH674" i="13"/>
  <c r="AG674" i="13"/>
  <c r="AF674" i="13"/>
  <c r="AE674" i="13"/>
  <c r="AD674" i="13"/>
  <c r="AC674" i="13"/>
  <c r="AB674" i="13"/>
  <c r="AA674" i="13"/>
  <c r="Z674" i="13"/>
  <c r="Y674" i="13"/>
  <c r="W674" i="13"/>
  <c r="V674" i="13"/>
  <c r="U674" i="13"/>
  <c r="T674" i="13"/>
  <c r="S674" i="13"/>
  <c r="R674" i="13"/>
  <c r="Q674" i="13"/>
  <c r="P674" i="13"/>
  <c r="O674" i="13"/>
  <c r="N674" i="13"/>
  <c r="M674" i="13"/>
  <c r="K674" i="13"/>
  <c r="K22" i="13" s="1"/>
  <c r="H674" i="13"/>
  <c r="H362" i="13" s="1"/>
  <c r="G674" i="13"/>
  <c r="AU673" i="13"/>
  <c r="AT673" i="13"/>
  <c r="AS673" i="13"/>
  <c r="AR673" i="13"/>
  <c r="AQ673" i="13"/>
  <c r="AP673" i="13"/>
  <c r="AO673" i="13"/>
  <c r="AN673" i="13"/>
  <c r="AM673" i="13"/>
  <c r="AL673" i="13"/>
  <c r="AK673" i="13"/>
  <c r="AI673" i="13"/>
  <c r="AH673" i="13"/>
  <c r="AG673" i="13"/>
  <c r="AF673" i="13"/>
  <c r="AE673" i="13"/>
  <c r="AD673" i="13"/>
  <c r="AC673" i="13"/>
  <c r="AB673" i="13"/>
  <c r="AA673" i="13"/>
  <c r="Z673" i="13"/>
  <c r="Y673" i="13"/>
  <c r="W673" i="13"/>
  <c r="V673" i="13"/>
  <c r="U673" i="13"/>
  <c r="T673" i="13"/>
  <c r="S673" i="13"/>
  <c r="R673" i="13"/>
  <c r="Q673" i="13"/>
  <c r="P673" i="13"/>
  <c r="O673" i="13"/>
  <c r="N673" i="13"/>
  <c r="M673" i="13"/>
  <c r="K673" i="13"/>
  <c r="K21" i="13" s="1"/>
  <c r="H673" i="13"/>
  <c r="AX673" i="13" s="1"/>
  <c r="AZ21" i="13" s="1"/>
  <c r="G673" i="13"/>
  <c r="G21" i="13" s="1"/>
  <c r="AU672" i="13"/>
  <c r="AT672" i="13"/>
  <c r="AS672" i="13"/>
  <c r="AR672" i="13"/>
  <c r="AQ672" i="13"/>
  <c r="AP672" i="13"/>
  <c r="AO672" i="13"/>
  <c r="AN672" i="13"/>
  <c r="AM672" i="13"/>
  <c r="AL672" i="13"/>
  <c r="AK672" i="13"/>
  <c r="AI672" i="13"/>
  <c r="AH672" i="13"/>
  <c r="AG672" i="13"/>
  <c r="AF672" i="13"/>
  <c r="AE672" i="13"/>
  <c r="AD672" i="13"/>
  <c r="AC672" i="13"/>
  <c r="AB672" i="13"/>
  <c r="AA672" i="13"/>
  <c r="Z672" i="13"/>
  <c r="Y672" i="13"/>
  <c r="W672" i="13"/>
  <c r="V672" i="13"/>
  <c r="U672" i="13"/>
  <c r="T672" i="13"/>
  <c r="S672" i="13"/>
  <c r="R672" i="13"/>
  <c r="Q672" i="13"/>
  <c r="P672" i="13"/>
  <c r="O672" i="13"/>
  <c r="N672" i="13"/>
  <c r="M672" i="13"/>
  <c r="K672" i="13"/>
  <c r="K20" i="13" s="1"/>
  <c r="H672" i="13"/>
  <c r="H20" i="13" s="1"/>
  <c r="G672" i="13"/>
  <c r="G20" i="13" s="1"/>
  <c r="AU671" i="13"/>
  <c r="AT671" i="13"/>
  <c r="AS671" i="13"/>
  <c r="AR671" i="13"/>
  <c r="AQ671" i="13"/>
  <c r="AP671" i="13"/>
  <c r="AO671" i="13"/>
  <c r="AN671" i="13"/>
  <c r="AM671" i="13"/>
  <c r="AL671" i="13"/>
  <c r="AK671" i="13"/>
  <c r="AI671" i="13"/>
  <c r="AH671" i="13"/>
  <c r="AG671" i="13"/>
  <c r="AF671" i="13"/>
  <c r="AE671" i="13"/>
  <c r="AD671" i="13"/>
  <c r="AC671" i="13"/>
  <c r="AB671" i="13"/>
  <c r="AA671" i="13"/>
  <c r="Z671" i="13"/>
  <c r="Y671" i="13"/>
  <c r="W671" i="13"/>
  <c r="V671" i="13"/>
  <c r="U671" i="13"/>
  <c r="T671" i="13"/>
  <c r="S671" i="13"/>
  <c r="R671" i="13"/>
  <c r="Q671" i="13"/>
  <c r="P671" i="13"/>
  <c r="O671" i="13"/>
  <c r="N671" i="13"/>
  <c r="M671" i="13"/>
  <c r="K671" i="13"/>
  <c r="K19" i="13" s="1"/>
  <c r="H671" i="13"/>
  <c r="H359" i="13" s="1"/>
  <c r="G671" i="13"/>
  <c r="G19" i="13" s="1"/>
  <c r="AU670" i="13"/>
  <c r="AT670" i="13"/>
  <c r="AS670" i="13"/>
  <c r="AR670" i="13"/>
  <c r="AQ670" i="13"/>
  <c r="AP670" i="13"/>
  <c r="AO670" i="13"/>
  <c r="AN670" i="13"/>
  <c r="AM670" i="13"/>
  <c r="AL670" i="13"/>
  <c r="AK670" i="13"/>
  <c r="AI670" i="13"/>
  <c r="AH670" i="13"/>
  <c r="AG670" i="13"/>
  <c r="AF670" i="13"/>
  <c r="AE670" i="13"/>
  <c r="AD670" i="13"/>
  <c r="AC670" i="13"/>
  <c r="AB670" i="13"/>
  <c r="AA670" i="13"/>
  <c r="Z670" i="13"/>
  <c r="Y670" i="13"/>
  <c r="W670" i="13"/>
  <c r="V670" i="13"/>
  <c r="U670" i="13"/>
  <c r="T670" i="13"/>
  <c r="S670" i="13"/>
  <c r="R670" i="13"/>
  <c r="Q670" i="13"/>
  <c r="P670" i="13"/>
  <c r="O670" i="13"/>
  <c r="N670" i="13"/>
  <c r="M670" i="13"/>
  <c r="K670" i="13"/>
  <c r="K18" i="13" s="1"/>
  <c r="H670" i="13"/>
  <c r="H358" i="13" s="1"/>
  <c r="G670" i="13"/>
  <c r="G18" i="13" s="1"/>
  <c r="AU669" i="13"/>
  <c r="AT669" i="13"/>
  <c r="AS669" i="13"/>
  <c r="AR669" i="13"/>
  <c r="AQ669" i="13"/>
  <c r="AP669" i="13"/>
  <c r="AO669" i="13"/>
  <c r="AN669" i="13"/>
  <c r="AM669" i="13"/>
  <c r="AL669" i="13"/>
  <c r="AK669" i="13"/>
  <c r="AI669" i="13"/>
  <c r="AH669" i="13"/>
  <c r="AG669" i="13"/>
  <c r="AF669" i="13"/>
  <c r="AE669" i="13"/>
  <c r="AD669" i="13"/>
  <c r="AC669" i="13"/>
  <c r="AB669" i="13"/>
  <c r="AA669" i="13"/>
  <c r="Z669" i="13"/>
  <c r="Y669" i="13"/>
  <c r="W669" i="13"/>
  <c r="V669" i="13"/>
  <c r="U669" i="13"/>
  <c r="T669" i="13"/>
  <c r="S669" i="13"/>
  <c r="R669" i="13"/>
  <c r="Q669" i="13"/>
  <c r="P669" i="13"/>
  <c r="O669" i="13"/>
  <c r="N669" i="13"/>
  <c r="M669" i="13"/>
  <c r="K669" i="13"/>
  <c r="K17" i="13" s="1"/>
  <c r="H669" i="13"/>
  <c r="H17" i="13" s="1"/>
  <c r="G669" i="13"/>
  <c r="AU668" i="13"/>
  <c r="AT668" i="13"/>
  <c r="AS668" i="13"/>
  <c r="AR668" i="13"/>
  <c r="AQ668" i="13"/>
  <c r="AP668" i="13"/>
  <c r="AO668" i="13"/>
  <c r="AN668" i="13"/>
  <c r="AM668" i="13"/>
  <c r="AL668" i="13"/>
  <c r="AK668" i="13"/>
  <c r="AI668" i="13"/>
  <c r="AH668" i="13"/>
  <c r="AG668" i="13"/>
  <c r="AF668" i="13"/>
  <c r="AE668" i="13"/>
  <c r="AD668" i="13"/>
  <c r="AC668" i="13"/>
  <c r="AB668" i="13"/>
  <c r="AA668" i="13"/>
  <c r="Z668" i="13"/>
  <c r="Y668" i="13"/>
  <c r="W668" i="13"/>
  <c r="V668" i="13"/>
  <c r="U668" i="13"/>
  <c r="T668" i="13"/>
  <c r="S668" i="13"/>
  <c r="R668" i="13"/>
  <c r="Q668" i="13"/>
  <c r="P668" i="13"/>
  <c r="O668" i="13"/>
  <c r="N668" i="13"/>
  <c r="M668" i="13"/>
  <c r="K668" i="13"/>
  <c r="K16" i="13" s="1"/>
  <c r="H668" i="13"/>
  <c r="AX668" i="13" s="1"/>
  <c r="AZ16" i="13" s="1"/>
  <c r="G668" i="13"/>
  <c r="G16" i="13" s="1"/>
  <c r="AU667" i="13"/>
  <c r="AT667" i="13"/>
  <c r="AS667" i="13"/>
  <c r="AR667" i="13"/>
  <c r="AQ667" i="13"/>
  <c r="AP667" i="13"/>
  <c r="AO667" i="13"/>
  <c r="AN667" i="13"/>
  <c r="AM667" i="13"/>
  <c r="AL667" i="13"/>
  <c r="AK667" i="13"/>
  <c r="AI667" i="13"/>
  <c r="AH667" i="13"/>
  <c r="AG667" i="13"/>
  <c r="AF667" i="13"/>
  <c r="AE667" i="13"/>
  <c r="AD667" i="13"/>
  <c r="AC667" i="13"/>
  <c r="AB667" i="13"/>
  <c r="AA667" i="13"/>
  <c r="Z667" i="13"/>
  <c r="Y667" i="13"/>
  <c r="W667" i="13"/>
  <c r="V667" i="13"/>
  <c r="U667" i="13"/>
  <c r="T667" i="13"/>
  <c r="S667" i="13"/>
  <c r="R667" i="13"/>
  <c r="Q667" i="13"/>
  <c r="P667" i="13"/>
  <c r="O667" i="13"/>
  <c r="N667" i="13"/>
  <c r="M667" i="13"/>
  <c r="K667" i="13"/>
  <c r="H667" i="13"/>
  <c r="AX667" i="13" s="1"/>
  <c r="AZ15" i="13" s="1"/>
  <c r="G667" i="13"/>
  <c r="G15" i="13" s="1"/>
  <c r="AU666" i="13"/>
  <c r="AT666" i="13"/>
  <c r="AS666" i="13"/>
  <c r="AR666" i="13"/>
  <c r="AQ666" i="13"/>
  <c r="AP666" i="13"/>
  <c r="AO666" i="13"/>
  <c r="AN666" i="13"/>
  <c r="AM666" i="13"/>
  <c r="AL666" i="13"/>
  <c r="AK666" i="13"/>
  <c r="AI666" i="13"/>
  <c r="AH666" i="13"/>
  <c r="AG666" i="13"/>
  <c r="AF666" i="13"/>
  <c r="AE666" i="13"/>
  <c r="AD666" i="13"/>
  <c r="AC666" i="13"/>
  <c r="AB666" i="13"/>
  <c r="AA666" i="13"/>
  <c r="Z666" i="13"/>
  <c r="Y666" i="13"/>
  <c r="W666" i="13"/>
  <c r="V666" i="13"/>
  <c r="U666" i="13"/>
  <c r="T666" i="13"/>
  <c r="S666" i="13"/>
  <c r="R666" i="13"/>
  <c r="Q666" i="13"/>
  <c r="P666" i="13"/>
  <c r="O666" i="13"/>
  <c r="N666" i="13"/>
  <c r="M666" i="13"/>
  <c r="K666" i="13"/>
  <c r="K14" i="13" s="1"/>
  <c r="H666" i="13"/>
  <c r="H14" i="13" s="1"/>
  <c r="G666" i="13"/>
  <c r="G14" i="13" s="1"/>
  <c r="AU665" i="13"/>
  <c r="AT665" i="13"/>
  <c r="AS665" i="13"/>
  <c r="AR665" i="13"/>
  <c r="AQ665" i="13"/>
  <c r="AP665" i="13"/>
  <c r="AO665" i="13"/>
  <c r="AN665" i="13"/>
  <c r="AM665" i="13"/>
  <c r="AL665" i="13"/>
  <c r="AK665" i="13"/>
  <c r="AI665" i="13"/>
  <c r="AH665" i="13"/>
  <c r="AG665" i="13"/>
  <c r="AF665" i="13"/>
  <c r="AE665" i="13"/>
  <c r="AD665" i="13"/>
  <c r="AC665" i="13"/>
  <c r="AB665" i="13"/>
  <c r="AA665" i="13"/>
  <c r="Z665" i="13"/>
  <c r="Y665" i="13"/>
  <c r="W665" i="13"/>
  <c r="V665" i="13"/>
  <c r="U665" i="13"/>
  <c r="T665" i="13"/>
  <c r="S665" i="13"/>
  <c r="R665" i="13"/>
  <c r="Q665" i="13"/>
  <c r="P665" i="13"/>
  <c r="O665" i="13"/>
  <c r="N665" i="13"/>
  <c r="M665" i="13"/>
  <c r="K665" i="13"/>
  <c r="K13" i="13" s="1"/>
  <c r="H665" i="13"/>
  <c r="AX665" i="13" s="1"/>
  <c r="AZ13" i="13" s="1"/>
  <c r="G665" i="13"/>
  <c r="G13" i="13" s="1"/>
  <c r="AU664" i="13"/>
  <c r="AT664" i="13"/>
  <c r="AS664" i="13"/>
  <c r="AR664" i="13"/>
  <c r="AQ664" i="13"/>
  <c r="AP664" i="13"/>
  <c r="AO664" i="13"/>
  <c r="AN664" i="13"/>
  <c r="AM664" i="13"/>
  <c r="AL664" i="13"/>
  <c r="AK664" i="13"/>
  <c r="AI664" i="13"/>
  <c r="AH664" i="13"/>
  <c r="AG664" i="13"/>
  <c r="AF664" i="13"/>
  <c r="AE664" i="13"/>
  <c r="AD664" i="13"/>
  <c r="AC664" i="13"/>
  <c r="AB664" i="13"/>
  <c r="AA664" i="13"/>
  <c r="Z664" i="13"/>
  <c r="Y664" i="13"/>
  <c r="W664" i="13"/>
  <c r="V664" i="13"/>
  <c r="U664" i="13"/>
  <c r="T664" i="13"/>
  <c r="S664" i="13"/>
  <c r="R664" i="13"/>
  <c r="Q664" i="13"/>
  <c r="P664" i="13"/>
  <c r="O664" i="13"/>
  <c r="N664" i="13"/>
  <c r="M664" i="13"/>
  <c r="K664" i="13"/>
  <c r="K12" i="13" s="1"/>
  <c r="H664" i="13"/>
  <c r="H12" i="13" s="1"/>
  <c r="G664" i="13"/>
  <c r="G12" i="13" s="1"/>
  <c r="AU663" i="13"/>
  <c r="AT663" i="13"/>
  <c r="AS663" i="13"/>
  <c r="AR663" i="13"/>
  <c r="AQ663" i="13"/>
  <c r="AP663" i="13"/>
  <c r="AO663" i="13"/>
  <c r="AN663" i="13"/>
  <c r="AM663" i="13"/>
  <c r="AL663" i="13"/>
  <c r="AK663" i="13"/>
  <c r="AI663" i="13"/>
  <c r="AH663" i="13"/>
  <c r="AG663" i="13"/>
  <c r="AF663" i="13"/>
  <c r="AE663" i="13"/>
  <c r="AD663" i="13"/>
  <c r="AC663" i="13"/>
  <c r="AB663" i="13"/>
  <c r="AA663" i="13"/>
  <c r="Z663" i="13"/>
  <c r="Y663" i="13"/>
  <c r="W663" i="13"/>
  <c r="V663" i="13"/>
  <c r="U663" i="13"/>
  <c r="T663" i="13"/>
  <c r="S663" i="13"/>
  <c r="R663" i="13"/>
  <c r="Q663" i="13"/>
  <c r="P663" i="13"/>
  <c r="O663" i="13"/>
  <c r="N663" i="13"/>
  <c r="M663" i="13"/>
  <c r="K663" i="13"/>
  <c r="K11" i="13" s="1"/>
  <c r="H663" i="13"/>
  <c r="AX663" i="13" s="1"/>
  <c r="AZ11" i="13" s="1"/>
  <c r="G663" i="13"/>
  <c r="G11" i="13" s="1"/>
  <c r="AU662" i="13"/>
  <c r="AT662" i="13"/>
  <c r="AS662" i="13"/>
  <c r="AR662" i="13"/>
  <c r="AQ662" i="13"/>
  <c r="AP662" i="13"/>
  <c r="AO662" i="13"/>
  <c r="AN662" i="13"/>
  <c r="AM662" i="13"/>
  <c r="AL662" i="13"/>
  <c r="AK662" i="13"/>
  <c r="AI662" i="13"/>
  <c r="AH662" i="13"/>
  <c r="AG662" i="13"/>
  <c r="AF662" i="13"/>
  <c r="AE662" i="13"/>
  <c r="AD662" i="13"/>
  <c r="AC662" i="13"/>
  <c r="AB662" i="13"/>
  <c r="AA662" i="13"/>
  <c r="Z662" i="13"/>
  <c r="Y662" i="13"/>
  <c r="W662" i="13"/>
  <c r="V662" i="13"/>
  <c r="U662" i="13"/>
  <c r="T662" i="13"/>
  <c r="S662" i="13"/>
  <c r="R662" i="13"/>
  <c r="Q662" i="13"/>
  <c r="P662" i="13"/>
  <c r="O662" i="13"/>
  <c r="N662" i="13"/>
  <c r="M662" i="13"/>
  <c r="K662" i="13"/>
  <c r="K10" i="13" s="1"/>
  <c r="H662" i="13"/>
  <c r="AX662" i="13" s="1"/>
  <c r="AZ10" i="13" s="1"/>
  <c r="G662" i="13"/>
  <c r="G10" i="13" s="1"/>
  <c r="AU661" i="13"/>
  <c r="AT661" i="13"/>
  <c r="AS661" i="13"/>
  <c r="AR661" i="13"/>
  <c r="AQ661" i="13"/>
  <c r="AP661" i="13"/>
  <c r="AO661" i="13"/>
  <c r="AN661" i="13"/>
  <c r="AM661" i="13"/>
  <c r="AL661" i="13"/>
  <c r="AK661" i="13"/>
  <c r="AI661" i="13"/>
  <c r="AH661" i="13"/>
  <c r="AG661" i="13"/>
  <c r="AF661" i="13"/>
  <c r="AE661" i="13"/>
  <c r="AD661" i="13"/>
  <c r="AC661" i="13"/>
  <c r="AB661" i="13"/>
  <c r="AA661" i="13"/>
  <c r="Z661" i="13"/>
  <c r="Y661" i="13"/>
  <c r="W661" i="13"/>
  <c r="V661" i="13"/>
  <c r="U661" i="13"/>
  <c r="T661" i="13"/>
  <c r="S661" i="13"/>
  <c r="R661" i="13"/>
  <c r="Q661" i="13"/>
  <c r="P661" i="13"/>
  <c r="O661" i="13"/>
  <c r="N661" i="13"/>
  <c r="M661" i="13"/>
  <c r="K661" i="13"/>
  <c r="K9" i="13" s="1"/>
  <c r="H661" i="13"/>
  <c r="AX661" i="13" s="1"/>
  <c r="AZ9" i="13" s="1"/>
  <c r="G661" i="13"/>
  <c r="G9" i="13" s="1"/>
  <c r="AU660" i="13"/>
  <c r="AT660" i="13"/>
  <c r="AS660" i="13"/>
  <c r="AR660" i="13"/>
  <c r="AQ660" i="13"/>
  <c r="AP660" i="13"/>
  <c r="AO660" i="13"/>
  <c r="AN660" i="13"/>
  <c r="AM660" i="13"/>
  <c r="AL660" i="13"/>
  <c r="AK660" i="13"/>
  <c r="AI660" i="13"/>
  <c r="AH660" i="13"/>
  <c r="AG660" i="13"/>
  <c r="AF660" i="13"/>
  <c r="AE660" i="13"/>
  <c r="AD660" i="13"/>
  <c r="AC660" i="13"/>
  <c r="AB660" i="13"/>
  <c r="AA660" i="13"/>
  <c r="Z660" i="13"/>
  <c r="Y660" i="13"/>
  <c r="W660" i="13"/>
  <c r="V660" i="13"/>
  <c r="U660" i="13"/>
  <c r="T660" i="13"/>
  <c r="S660" i="13"/>
  <c r="R660" i="13"/>
  <c r="Q660" i="13"/>
  <c r="P660" i="13"/>
  <c r="O660" i="13"/>
  <c r="N660" i="13"/>
  <c r="M660" i="13"/>
  <c r="K660" i="13"/>
  <c r="K8" i="13" s="1"/>
  <c r="H660" i="13"/>
  <c r="AX660" i="13" s="1"/>
  <c r="AZ8" i="13" s="1"/>
  <c r="G660" i="13"/>
  <c r="G8" i="13" s="1"/>
  <c r="AU659" i="13"/>
  <c r="AT659" i="13"/>
  <c r="AS659" i="13"/>
  <c r="AR659" i="13"/>
  <c r="AQ659" i="13"/>
  <c r="AP659" i="13"/>
  <c r="AO659" i="13"/>
  <c r="AN659" i="13"/>
  <c r="AM659" i="13"/>
  <c r="AL659" i="13"/>
  <c r="AK659" i="13"/>
  <c r="AI659" i="13"/>
  <c r="AH659" i="13"/>
  <c r="AG659" i="13"/>
  <c r="AF659" i="13"/>
  <c r="AE659" i="13"/>
  <c r="AD659" i="13"/>
  <c r="AC659" i="13"/>
  <c r="AB659" i="13"/>
  <c r="AA659" i="13"/>
  <c r="Z659" i="13"/>
  <c r="Y659" i="13"/>
  <c r="W659" i="13"/>
  <c r="V659" i="13"/>
  <c r="U659" i="13"/>
  <c r="T659" i="13"/>
  <c r="S659" i="13"/>
  <c r="R659" i="13"/>
  <c r="Q659" i="13"/>
  <c r="P659" i="13"/>
  <c r="O659" i="13"/>
  <c r="N659" i="13"/>
  <c r="M659" i="13"/>
  <c r="K659" i="13"/>
  <c r="K7" i="13" s="1"/>
  <c r="H659" i="13"/>
  <c r="H347" i="13" s="1"/>
  <c r="G659" i="13"/>
  <c r="G7" i="13" s="1"/>
  <c r="AU658" i="13"/>
  <c r="AT658" i="13"/>
  <c r="AS658" i="13"/>
  <c r="AR658" i="13"/>
  <c r="AQ658" i="13"/>
  <c r="AP658" i="13"/>
  <c r="AO658" i="13"/>
  <c r="AN658" i="13"/>
  <c r="AM658" i="13"/>
  <c r="AL658" i="13"/>
  <c r="AK658" i="13"/>
  <c r="AI658" i="13"/>
  <c r="AH658" i="13"/>
  <c r="AG658" i="13"/>
  <c r="AF658" i="13"/>
  <c r="AE658" i="13"/>
  <c r="AD658" i="13"/>
  <c r="AC658" i="13"/>
  <c r="AB658" i="13"/>
  <c r="AA658" i="13"/>
  <c r="Z658" i="13"/>
  <c r="Y658" i="13"/>
  <c r="W658" i="13"/>
  <c r="V658" i="13"/>
  <c r="U658" i="13"/>
  <c r="T658" i="13"/>
  <c r="S658" i="13"/>
  <c r="R658" i="13"/>
  <c r="Q658" i="13"/>
  <c r="P658" i="13"/>
  <c r="O658" i="13"/>
  <c r="N658" i="13"/>
  <c r="M658" i="13"/>
  <c r="K658" i="13"/>
  <c r="K6" i="13" s="1"/>
  <c r="H658" i="13"/>
  <c r="H6" i="13" s="1"/>
  <c r="G658" i="13"/>
  <c r="G6" i="13" s="1"/>
  <c r="AU657" i="13"/>
  <c r="AT657" i="13"/>
  <c r="AS657" i="13"/>
  <c r="AR657" i="13"/>
  <c r="AQ657" i="13"/>
  <c r="AP657" i="13"/>
  <c r="AO657" i="13"/>
  <c r="AN657" i="13"/>
  <c r="AM657" i="13"/>
  <c r="AL657" i="13"/>
  <c r="AK657" i="13"/>
  <c r="AI657" i="13"/>
  <c r="AH657" i="13"/>
  <c r="AG657" i="13"/>
  <c r="AF657" i="13"/>
  <c r="AE657" i="13"/>
  <c r="AD657" i="13"/>
  <c r="AC657" i="13"/>
  <c r="AB657" i="13"/>
  <c r="AA657" i="13"/>
  <c r="Z657" i="13"/>
  <c r="Y657" i="13"/>
  <c r="W657" i="13"/>
  <c r="V657" i="13"/>
  <c r="U657" i="13"/>
  <c r="T657" i="13"/>
  <c r="S657" i="13"/>
  <c r="R657" i="13"/>
  <c r="Q657" i="13"/>
  <c r="P657" i="13"/>
  <c r="O657" i="13"/>
  <c r="N657" i="13"/>
  <c r="M657" i="13"/>
  <c r="K657" i="13"/>
  <c r="K5" i="13" s="1"/>
  <c r="H657" i="13"/>
  <c r="AX657" i="13" s="1"/>
  <c r="AZ5" i="13" s="1"/>
  <c r="G657" i="13"/>
  <c r="G5" i="13" s="1"/>
  <c r="AU656" i="13"/>
  <c r="AT656" i="13"/>
  <c r="AS656" i="13"/>
  <c r="AR656" i="13"/>
  <c r="AQ656" i="13"/>
  <c r="AP656" i="13"/>
  <c r="AO656" i="13"/>
  <c r="AN656" i="13"/>
  <c r="AM656" i="13"/>
  <c r="AL656" i="13"/>
  <c r="AK656" i="13"/>
  <c r="AI656" i="13"/>
  <c r="AH656" i="13"/>
  <c r="AG656" i="13"/>
  <c r="AF656" i="13"/>
  <c r="AE656" i="13"/>
  <c r="AD656" i="13"/>
  <c r="AC656" i="13"/>
  <c r="AB656" i="13"/>
  <c r="AA656" i="13"/>
  <c r="Z656" i="13"/>
  <c r="Y656" i="13"/>
  <c r="W656" i="13"/>
  <c r="V656" i="13"/>
  <c r="U656" i="13"/>
  <c r="T656" i="13"/>
  <c r="S656" i="13"/>
  <c r="R656" i="13"/>
  <c r="Q656" i="13"/>
  <c r="P656" i="13"/>
  <c r="O656" i="13"/>
  <c r="N656" i="13"/>
  <c r="M656" i="13"/>
  <c r="K656" i="13"/>
  <c r="K4" i="13" s="1"/>
  <c r="H656" i="13"/>
  <c r="AX656" i="13" s="1"/>
  <c r="AZ4" i="13" s="1"/>
  <c r="G656" i="13"/>
  <c r="G4" i="13" s="1"/>
  <c r="AU655" i="13"/>
  <c r="AT655" i="13"/>
  <c r="AS655" i="13"/>
  <c r="AR655" i="13"/>
  <c r="AQ655" i="13"/>
  <c r="AP655" i="13"/>
  <c r="AO655" i="13"/>
  <c r="AN655" i="13"/>
  <c r="AM655" i="13"/>
  <c r="AL655" i="13"/>
  <c r="AK655" i="13"/>
  <c r="AI655" i="13"/>
  <c r="AH655" i="13"/>
  <c r="AG655" i="13"/>
  <c r="AF655" i="13"/>
  <c r="AE655" i="13"/>
  <c r="AD655" i="13"/>
  <c r="AC655" i="13"/>
  <c r="AB655" i="13"/>
  <c r="AA655" i="13"/>
  <c r="Z655" i="13"/>
  <c r="Y655" i="13"/>
  <c r="W655" i="13"/>
  <c r="V655" i="13"/>
  <c r="U655" i="13"/>
  <c r="T655" i="13"/>
  <c r="S655" i="13"/>
  <c r="R655" i="13"/>
  <c r="Q655" i="13"/>
  <c r="P655" i="13"/>
  <c r="O655" i="13"/>
  <c r="N655" i="13"/>
  <c r="M655" i="13"/>
  <c r="K655" i="13"/>
  <c r="K3" i="13" s="1"/>
  <c r="H655" i="13"/>
  <c r="H3" i="13" s="1"/>
  <c r="G655" i="13"/>
  <c r="G3" i="13" s="1"/>
  <c r="Z649" i="13"/>
  <c r="L649" i="13"/>
  <c r="Z648" i="13"/>
  <c r="L648" i="13"/>
  <c r="Z646" i="13"/>
  <c r="L646" i="13"/>
  <c r="Z645" i="13"/>
  <c r="L645" i="13"/>
  <c r="Z643" i="13"/>
  <c r="L643" i="13"/>
  <c r="S642" i="13"/>
  <c r="S647" i="13" s="1"/>
  <c r="Z639" i="13"/>
  <c r="L639" i="13"/>
  <c r="Z638" i="13"/>
  <c r="L638" i="13"/>
  <c r="Z636" i="13"/>
  <c r="L636" i="13"/>
  <c r="Z635" i="13"/>
  <c r="L635" i="13"/>
  <c r="Z633" i="13"/>
  <c r="L633" i="13"/>
  <c r="S632" i="13"/>
  <c r="S634" i="13" s="1"/>
  <c r="AF398" i="13"/>
  <c r="AE398" i="13"/>
  <c r="AD398" i="13"/>
  <c r="AC398" i="13"/>
  <c r="AB398" i="13"/>
  <c r="AA398" i="13"/>
  <c r="Y398" i="13"/>
  <c r="X398" i="13"/>
  <c r="W398" i="13"/>
  <c r="V398" i="13"/>
  <c r="U398" i="13"/>
  <c r="T398" i="13"/>
  <c r="R398" i="13"/>
  <c r="Q398" i="13"/>
  <c r="P398" i="13"/>
  <c r="O398" i="13"/>
  <c r="N398" i="13"/>
  <c r="M398" i="13"/>
  <c r="K398" i="13"/>
  <c r="G398" i="13"/>
  <c r="AF397" i="13"/>
  <c r="AE397" i="13"/>
  <c r="AD397" i="13"/>
  <c r="AC397" i="13"/>
  <c r="AB397" i="13"/>
  <c r="AA397" i="13"/>
  <c r="Y397" i="13"/>
  <c r="X397" i="13"/>
  <c r="W397" i="13"/>
  <c r="V397" i="13"/>
  <c r="U397" i="13"/>
  <c r="T397" i="13"/>
  <c r="R397" i="13"/>
  <c r="Q397" i="13"/>
  <c r="P397" i="13"/>
  <c r="O397" i="13"/>
  <c r="N397" i="13"/>
  <c r="M397" i="13"/>
  <c r="K397" i="13"/>
  <c r="G397" i="13"/>
  <c r="AF396" i="13"/>
  <c r="AE396" i="13"/>
  <c r="AD396" i="13"/>
  <c r="AC396" i="13"/>
  <c r="AB396" i="13"/>
  <c r="AA396" i="13"/>
  <c r="Y396" i="13"/>
  <c r="X396" i="13"/>
  <c r="W396" i="13"/>
  <c r="V396" i="13"/>
  <c r="U396" i="13"/>
  <c r="T396" i="13"/>
  <c r="R396" i="13"/>
  <c r="Q396" i="13"/>
  <c r="P396" i="13"/>
  <c r="O396" i="13"/>
  <c r="N396" i="13"/>
  <c r="M396" i="13"/>
  <c r="K396" i="13"/>
  <c r="G396" i="13"/>
  <c r="AF395" i="13"/>
  <c r="AE395" i="13"/>
  <c r="AD395" i="13"/>
  <c r="AC395" i="13"/>
  <c r="AB395" i="13"/>
  <c r="AA395" i="13"/>
  <c r="Y395" i="13"/>
  <c r="X395" i="13"/>
  <c r="W395" i="13"/>
  <c r="V395" i="13"/>
  <c r="U395" i="13"/>
  <c r="T395" i="13"/>
  <c r="R395" i="13"/>
  <c r="Q395" i="13"/>
  <c r="P395" i="13"/>
  <c r="O395" i="13"/>
  <c r="N395" i="13"/>
  <c r="M395" i="13"/>
  <c r="K395" i="13"/>
  <c r="G395" i="13"/>
  <c r="AF394" i="13"/>
  <c r="AE394" i="13"/>
  <c r="AD394" i="13"/>
  <c r="AC394" i="13"/>
  <c r="AB394" i="13"/>
  <c r="AA394" i="13"/>
  <c r="Y394" i="13"/>
  <c r="X394" i="13"/>
  <c r="W394" i="13"/>
  <c r="V394" i="13"/>
  <c r="U394" i="13"/>
  <c r="T394" i="13"/>
  <c r="R394" i="13"/>
  <c r="Q394" i="13"/>
  <c r="P394" i="13"/>
  <c r="O394" i="13"/>
  <c r="N394" i="13"/>
  <c r="M394" i="13"/>
  <c r="K394" i="13"/>
  <c r="G394" i="13"/>
  <c r="AF393" i="13"/>
  <c r="AE393" i="13"/>
  <c r="AD393" i="13"/>
  <c r="AC393" i="13"/>
  <c r="AB393" i="13"/>
  <c r="AA393" i="13"/>
  <c r="Y393" i="13"/>
  <c r="X393" i="13"/>
  <c r="W393" i="13"/>
  <c r="V393" i="13"/>
  <c r="U393" i="13"/>
  <c r="T393" i="13"/>
  <c r="R393" i="13"/>
  <c r="Q393" i="13"/>
  <c r="P393" i="13"/>
  <c r="O393" i="13"/>
  <c r="N393" i="13"/>
  <c r="M393" i="13"/>
  <c r="K393" i="13"/>
  <c r="G393" i="13"/>
  <c r="AF392" i="13"/>
  <c r="AE392" i="13"/>
  <c r="AD392" i="13"/>
  <c r="AC392" i="13"/>
  <c r="AB392" i="13"/>
  <c r="AA392" i="13"/>
  <c r="Y392" i="13"/>
  <c r="X392" i="13"/>
  <c r="W392" i="13"/>
  <c r="V392" i="13"/>
  <c r="U392" i="13"/>
  <c r="T392" i="13"/>
  <c r="R392" i="13"/>
  <c r="Q392" i="13"/>
  <c r="P392" i="13"/>
  <c r="O392" i="13"/>
  <c r="N392" i="13"/>
  <c r="M392" i="13"/>
  <c r="K392" i="13"/>
  <c r="G392" i="13"/>
  <c r="AF391" i="13"/>
  <c r="AE391" i="13"/>
  <c r="AD391" i="13"/>
  <c r="AC391" i="13"/>
  <c r="AB391" i="13"/>
  <c r="AA391" i="13"/>
  <c r="Y391" i="13"/>
  <c r="X391" i="13"/>
  <c r="W391" i="13"/>
  <c r="V391" i="13"/>
  <c r="U391" i="13"/>
  <c r="T391" i="13"/>
  <c r="R391" i="13"/>
  <c r="Q391" i="13"/>
  <c r="P391" i="13"/>
  <c r="O391" i="13"/>
  <c r="N391" i="13"/>
  <c r="M391" i="13"/>
  <c r="K391" i="13"/>
  <c r="G391" i="13"/>
  <c r="AF390" i="13"/>
  <c r="AE390" i="13"/>
  <c r="AD390" i="13"/>
  <c r="AC390" i="13"/>
  <c r="AB390" i="13"/>
  <c r="AA390" i="13"/>
  <c r="Y390" i="13"/>
  <c r="X390" i="13"/>
  <c r="W390" i="13"/>
  <c r="V390" i="13"/>
  <c r="U390" i="13"/>
  <c r="T390" i="13"/>
  <c r="R390" i="13"/>
  <c r="Q390" i="13"/>
  <c r="P390" i="13"/>
  <c r="O390" i="13"/>
  <c r="N390" i="13"/>
  <c r="M390" i="13"/>
  <c r="K390" i="13"/>
  <c r="G390" i="13"/>
  <c r="AF389" i="13"/>
  <c r="AE389" i="13"/>
  <c r="AD389" i="13"/>
  <c r="AC389" i="13"/>
  <c r="AB389" i="13"/>
  <c r="AA389" i="13"/>
  <c r="Y389" i="13"/>
  <c r="X389" i="13"/>
  <c r="W389" i="13"/>
  <c r="V389" i="13"/>
  <c r="U389" i="13"/>
  <c r="T389" i="13"/>
  <c r="R389" i="13"/>
  <c r="Q389" i="13"/>
  <c r="P389" i="13"/>
  <c r="O389" i="13"/>
  <c r="N389" i="13"/>
  <c r="M389" i="13"/>
  <c r="K389" i="13"/>
  <c r="G389" i="13"/>
  <c r="AF388" i="13"/>
  <c r="AE388" i="13"/>
  <c r="AD388" i="13"/>
  <c r="AC388" i="13"/>
  <c r="AB388" i="13"/>
  <c r="AA388" i="13"/>
  <c r="Y388" i="13"/>
  <c r="X388" i="13"/>
  <c r="W388" i="13"/>
  <c r="V388" i="13"/>
  <c r="U388" i="13"/>
  <c r="T388" i="13"/>
  <c r="R388" i="13"/>
  <c r="Q388" i="13"/>
  <c r="P388" i="13"/>
  <c r="O388" i="13"/>
  <c r="N388" i="13"/>
  <c r="M388" i="13"/>
  <c r="K388" i="13"/>
  <c r="G388" i="13"/>
  <c r="AF387" i="13"/>
  <c r="AE387" i="13"/>
  <c r="AD387" i="13"/>
  <c r="AC387" i="13"/>
  <c r="AB387" i="13"/>
  <c r="AA387" i="13"/>
  <c r="Y387" i="13"/>
  <c r="X387" i="13"/>
  <c r="W387" i="13"/>
  <c r="V387" i="13"/>
  <c r="U387" i="13"/>
  <c r="T387" i="13"/>
  <c r="R387" i="13"/>
  <c r="Q387" i="13"/>
  <c r="P387" i="13"/>
  <c r="O387" i="13"/>
  <c r="N387" i="13"/>
  <c r="M387" i="13"/>
  <c r="K387" i="13"/>
  <c r="G387" i="13"/>
  <c r="AF386" i="13"/>
  <c r="AE386" i="13"/>
  <c r="AD386" i="13"/>
  <c r="AC386" i="13"/>
  <c r="AB386" i="13"/>
  <c r="AA386" i="13"/>
  <c r="Y386" i="13"/>
  <c r="X386" i="13"/>
  <c r="W386" i="13"/>
  <c r="V386" i="13"/>
  <c r="U386" i="13"/>
  <c r="T386" i="13"/>
  <c r="R386" i="13"/>
  <c r="Q386" i="13"/>
  <c r="P386" i="13"/>
  <c r="O386" i="13"/>
  <c r="N386" i="13"/>
  <c r="M386" i="13"/>
  <c r="K386" i="13"/>
  <c r="G386" i="13"/>
  <c r="AF385" i="13"/>
  <c r="AE385" i="13"/>
  <c r="AD385" i="13"/>
  <c r="AC385" i="13"/>
  <c r="AB385" i="13"/>
  <c r="AA385" i="13"/>
  <c r="Y385" i="13"/>
  <c r="X385" i="13"/>
  <c r="W385" i="13"/>
  <c r="V385" i="13"/>
  <c r="U385" i="13"/>
  <c r="T385" i="13"/>
  <c r="R385" i="13"/>
  <c r="Q385" i="13"/>
  <c r="P385" i="13"/>
  <c r="O385" i="13"/>
  <c r="N385" i="13"/>
  <c r="M385" i="13"/>
  <c r="K385" i="13"/>
  <c r="G385" i="13"/>
  <c r="AF384" i="13"/>
  <c r="AE384" i="13"/>
  <c r="AD384" i="13"/>
  <c r="AC384" i="13"/>
  <c r="AB384" i="13"/>
  <c r="AA384" i="13"/>
  <c r="Y384" i="13"/>
  <c r="X384" i="13"/>
  <c r="W384" i="13"/>
  <c r="V384" i="13"/>
  <c r="U384" i="13"/>
  <c r="T384" i="13"/>
  <c r="R384" i="13"/>
  <c r="Q384" i="13"/>
  <c r="P384" i="13"/>
  <c r="O384" i="13"/>
  <c r="N384" i="13"/>
  <c r="M384" i="13"/>
  <c r="K384" i="13"/>
  <c r="G384" i="13"/>
  <c r="AF383" i="13"/>
  <c r="AE383" i="13"/>
  <c r="AD383" i="13"/>
  <c r="AC383" i="13"/>
  <c r="AB383" i="13"/>
  <c r="AA383" i="13"/>
  <c r="Y383" i="13"/>
  <c r="X383" i="13"/>
  <c r="W383" i="13"/>
  <c r="V383" i="13"/>
  <c r="U383" i="13"/>
  <c r="T383" i="13"/>
  <c r="R383" i="13"/>
  <c r="Q383" i="13"/>
  <c r="P383" i="13"/>
  <c r="O383" i="13"/>
  <c r="N383" i="13"/>
  <c r="M383" i="13"/>
  <c r="K383" i="13"/>
  <c r="H383" i="13"/>
  <c r="G383" i="13"/>
  <c r="AF382" i="13"/>
  <c r="AE382" i="13"/>
  <c r="AD382" i="13"/>
  <c r="AC382" i="13"/>
  <c r="AB382" i="13"/>
  <c r="AA382" i="13"/>
  <c r="Y382" i="13"/>
  <c r="X382" i="13"/>
  <c r="W382" i="13"/>
  <c r="V382" i="13"/>
  <c r="U382" i="13"/>
  <c r="T382" i="13"/>
  <c r="R382" i="13"/>
  <c r="Q382" i="13"/>
  <c r="P382" i="13"/>
  <c r="O382" i="13"/>
  <c r="N382" i="13"/>
  <c r="M382" i="13"/>
  <c r="K382" i="13"/>
  <c r="G382" i="13"/>
  <c r="AF381" i="13"/>
  <c r="AE381" i="13"/>
  <c r="AD381" i="13"/>
  <c r="AC381" i="13"/>
  <c r="AB381" i="13"/>
  <c r="AA381" i="13"/>
  <c r="Y381" i="13"/>
  <c r="X381" i="13"/>
  <c r="W381" i="13"/>
  <c r="V381" i="13"/>
  <c r="U381" i="13"/>
  <c r="T381" i="13"/>
  <c r="R381" i="13"/>
  <c r="Q381" i="13"/>
  <c r="P381" i="13"/>
  <c r="O381" i="13"/>
  <c r="N381" i="13"/>
  <c r="M381" i="13"/>
  <c r="K381" i="13"/>
  <c r="G381" i="13"/>
  <c r="AF380" i="13"/>
  <c r="AE380" i="13"/>
  <c r="AD380" i="13"/>
  <c r="AC380" i="13"/>
  <c r="AB380" i="13"/>
  <c r="AA380" i="13"/>
  <c r="Y380" i="13"/>
  <c r="X380" i="13"/>
  <c r="W380" i="13"/>
  <c r="V380" i="13"/>
  <c r="U380" i="13"/>
  <c r="T380" i="13"/>
  <c r="R380" i="13"/>
  <c r="Q380" i="13"/>
  <c r="P380" i="13"/>
  <c r="O380" i="13"/>
  <c r="N380" i="13"/>
  <c r="M380" i="13"/>
  <c r="K380" i="13"/>
  <c r="G380" i="13"/>
  <c r="AF379" i="13"/>
  <c r="AE379" i="13"/>
  <c r="AD379" i="13"/>
  <c r="AC379" i="13"/>
  <c r="AB379" i="13"/>
  <c r="AA379" i="13"/>
  <c r="Y379" i="13"/>
  <c r="X379" i="13"/>
  <c r="W379" i="13"/>
  <c r="V379" i="13"/>
  <c r="U379" i="13"/>
  <c r="T379" i="13"/>
  <c r="R379" i="13"/>
  <c r="Q379" i="13"/>
  <c r="P379" i="13"/>
  <c r="O379" i="13"/>
  <c r="N379" i="13"/>
  <c r="M379" i="13"/>
  <c r="K379" i="13"/>
  <c r="G379" i="13"/>
  <c r="AF378" i="13"/>
  <c r="AE378" i="13"/>
  <c r="AD378" i="13"/>
  <c r="AC378" i="13"/>
  <c r="AB378" i="13"/>
  <c r="AA378" i="13"/>
  <c r="Y378" i="13"/>
  <c r="X378" i="13"/>
  <c r="W378" i="13"/>
  <c r="V378" i="13"/>
  <c r="U378" i="13"/>
  <c r="T378" i="13"/>
  <c r="R378" i="13"/>
  <c r="Q378" i="13"/>
  <c r="P378" i="13"/>
  <c r="O378" i="13"/>
  <c r="N378" i="13"/>
  <c r="M378" i="13"/>
  <c r="K378" i="13"/>
  <c r="G378" i="13"/>
  <c r="AF377" i="13"/>
  <c r="AE377" i="13"/>
  <c r="AD377" i="13"/>
  <c r="AC377" i="13"/>
  <c r="AB377" i="13"/>
  <c r="AA377" i="13"/>
  <c r="Y377" i="13"/>
  <c r="X377" i="13"/>
  <c r="W377" i="13"/>
  <c r="V377" i="13"/>
  <c r="U377" i="13"/>
  <c r="T377" i="13"/>
  <c r="R377" i="13"/>
  <c r="Q377" i="13"/>
  <c r="P377" i="13"/>
  <c r="O377" i="13"/>
  <c r="N377" i="13"/>
  <c r="M377" i="13"/>
  <c r="K377" i="13"/>
  <c r="G377" i="13"/>
  <c r="AF376" i="13"/>
  <c r="AE376" i="13"/>
  <c r="AD376" i="13"/>
  <c r="AC376" i="13"/>
  <c r="AB376" i="13"/>
  <c r="AA376" i="13"/>
  <c r="Y376" i="13"/>
  <c r="X376" i="13"/>
  <c r="W376" i="13"/>
  <c r="V376" i="13"/>
  <c r="U376" i="13"/>
  <c r="T376" i="13"/>
  <c r="R376" i="13"/>
  <c r="Q376" i="13"/>
  <c r="P376" i="13"/>
  <c r="O376" i="13"/>
  <c r="N376" i="13"/>
  <c r="M376" i="13"/>
  <c r="K376" i="13"/>
  <c r="G376" i="13"/>
  <c r="AW687" i="13"/>
  <c r="AF375" i="13"/>
  <c r="AE375" i="13"/>
  <c r="AD375" i="13"/>
  <c r="AC375" i="13"/>
  <c r="AB375" i="13"/>
  <c r="AA375" i="13"/>
  <c r="Y375" i="13"/>
  <c r="X375" i="13"/>
  <c r="W375" i="13"/>
  <c r="V375" i="13"/>
  <c r="U375" i="13"/>
  <c r="T375" i="13"/>
  <c r="R375" i="13"/>
  <c r="Q375" i="13"/>
  <c r="P375" i="13"/>
  <c r="O375" i="13"/>
  <c r="N375" i="13"/>
  <c r="M375" i="13"/>
  <c r="K375" i="13"/>
  <c r="G375" i="13"/>
  <c r="AF374" i="13"/>
  <c r="AE374" i="13"/>
  <c r="AD374" i="13"/>
  <c r="AC374" i="13"/>
  <c r="AB374" i="13"/>
  <c r="AA374" i="13"/>
  <c r="Y374" i="13"/>
  <c r="X374" i="13"/>
  <c r="W374" i="13"/>
  <c r="V374" i="13"/>
  <c r="U374" i="13"/>
  <c r="T374" i="13"/>
  <c r="R374" i="13"/>
  <c r="Q374" i="13"/>
  <c r="P374" i="13"/>
  <c r="O374" i="13"/>
  <c r="N374" i="13"/>
  <c r="M374" i="13"/>
  <c r="K374" i="13"/>
  <c r="G374" i="13"/>
  <c r="AF373" i="13"/>
  <c r="AE373" i="13"/>
  <c r="AD373" i="13"/>
  <c r="AC373" i="13"/>
  <c r="AB373" i="13"/>
  <c r="AA373" i="13"/>
  <c r="Y373" i="13"/>
  <c r="X373" i="13"/>
  <c r="W373" i="13"/>
  <c r="V373" i="13"/>
  <c r="U373" i="13"/>
  <c r="T373" i="13"/>
  <c r="R373" i="13"/>
  <c r="Q373" i="13"/>
  <c r="P373" i="13"/>
  <c r="O373" i="13"/>
  <c r="N373" i="13"/>
  <c r="M373" i="13"/>
  <c r="K373" i="13"/>
  <c r="G373" i="13"/>
  <c r="AF372" i="13"/>
  <c r="AE372" i="13"/>
  <c r="AD372" i="13"/>
  <c r="AC372" i="13"/>
  <c r="AB372" i="13"/>
  <c r="AA372" i="13"/>
  <c r="Y372" i="13"/>
  <c r="X372" i="13"/>
  <c r="W372" i="13"/>
  <c r="V372" i="13"/>
  <c r="U372" i="13"/>
  <c r="T372" i="13"/>
  <c r="R372" i="13"/>
  <c r="Q372" i="13"/>
  <c r="P372" i="13"/>
  <c r="O372" i="13"/>
  <c r="N372" i="13"/>
  <c r="M372" i="13"/>
  <c r="K372" i="13"/>
  <c r="G372" i="13"/>
  <c r="AW683" i="13"/>
  <c r="AF371" i="13"/>
  <c r="AE371" i="13"/>
  <c r="AD371" i="13"/>
  <c r="AC371" i="13"/>
  <c r="AB371" i="13"/>
  <c r="AA371" i="13"/>
  <c r="Y371" i="13"/>
  <c r="X371" i="13"/>
  <c r="W371" i="13"/>
  <c r="V371" i="13"/>
  <c r="U371" i="13"/>
  <c r="T371" i="13"/>
  <c r="R371" i="13"/>
  <c r="Q371" i="13"/>
  <c r="P371" i="13"/>
  <c r="O371" i="13"/>
  <c r="N371" i="13"/>
  <c r="M371" i="13"/>
  <c r="K371" i="13"/>
  <c r="H371" i="13"/>
  <c r="G371" i="13"/>
  <c r="AF370" i="13"/>
  <c r="AE370" i="13"/>
  <c r="AD370" i="13"/>
  <c r="AC370" i="13"/>
  <c r="AB370" i="13"/>
  <c r="AA370" i="13"/>
  <c r="Y370" i="13"/>
  <c r="X370" i="13"/>
  <c r="W370" i="13"/>
  <c r="V370" i="13"/>
  <c r="U370" i="13"/>
  <c r="T370" i="13"/>
  <c r="R370" i="13"/>
  <c r="Q370" i="13"/>
  <c r="P370" i="13"/>
  <c r="O370" i="13"/>
  <c r="N370" i="13"/>
  <c r="M370" i="13"/>
  <c r="K370" i="13"/>
  <c r="G370" i="13"/>
  <c r="AF369" i="13"/>
  <c r="AE369" i="13"/>
  <c r="AD369" i="13"/>
  <c r="AC369" i="13"/>
  <c r="AB369" i="13"/>
  <c r="AA369" i="13"/>
  <c r="Y369" i="13"/>
  <c r="X369" i="13"/>
  <c r="W369" i="13"/>
  <c r="V369" i="13"/>
  <c r="U369" i="13"/>
  <c r="T369" i="13"/>
  <c r="R369" i="13"/>
  <c r="Q369" i="13"/>
  <c r="P369" i="13"/>
  <c r="O369" i="13"/>
  <c r="N369" i="13"/>
  <c r="M369" i="13"/>
  <c r="K369" i="13"/>
  <c r="G369" i="13"/>
  <c r="AF368" i="13"/>
  <c r="AE368" i="13"/>
  <c r="AD368" i="13"/>
  <c r="AC368" i="13"/>
  <c r="AB368" i="13"/>
  <c r="AA368" i="13"/>
  <c r="Y368" i="13"/>
  <c r="X368" i="13"/>
  <c r="W368" i="13"/>
  <c r="V368" i="13"/>
  <c r="U368" i="13"/>
  <c r="T368" i="13"/>
  <c r="R368" i="13"/>
  <c r="Q368" i="13"/>
  <c r="P368" i="13"/>
  <c r="O368" i="13"/>
  <c r="N368" i="13"/>
  <c r="M368" i="13"/>
  <c r="K368" i="13"/>
  <c r="G368" i="13"/>
  <c r="AF367" i="13"/>
  <c r="AE367" i="13"/>
  <c r="AD367" i="13"/>
  <c r="AC367" i="13"/>
  <c r="AB367" i="13"/>
  <c r="AA367" i="13"/>
  <c r="Y367" i="13"/>
  <c r="X367" i="13"/>
  <c r="W367" i="13"/>
  <c r="V367" i="13"/>
  <c r="U367" i="13"/>
  <c r="T367" i="13"/>
  <c r="R367" i="13"/>
  <c r="Q367" i="13"/>
  <c r="P367" i="13"/>
  <c r="O367" i="13"/>
  <c r="N367" i="13"/>
  <c r="M367" i="13"/>
  <c r="K367" i="13"/>
  <c r="G367" i="13"/>
  <c r="AF366" i="13"/>
  <c r="AE366" i="13"/>
  <c r="AD366" i="13"/>
  <c r="AC366" i="13"/>
  <c r="AB366" i="13"/>
  <c r="AA366" i="13"/>
  <c r="Y366" i="13"/>
  <c r="X366" i="13"/>
  <c r="W366" i="13"/>
  <c r="V366" i="13"/>
  <c r="U366" i="13"/>
  <c r="T366" i="13"/>
  <c r="R366" i="13"/>
  <c r="Q366" i="13"/>
  <c r="P366" i="13"/>
  <c r="O366" i="13"/>
  <c r="N366" i="13"/>
  <c r="M366" i="13"/>
  <c r="K366" i="13"/>
  <c r="G366" i="13"/>
  <c r="AF365" i="13"/>
  <c r="AE365" i="13"/>
  <c r="AD365" i="13"/>
  <c r="AC365" i="13"/>
  <c r="AB365" i="13"/>
  <c r="AA365" i="13"/>
  <c r="Y365" i="13"/>
  <c r="X365" i="13"/>
  <c r="W365" i="13"/>
  <c r="V365" i="13"/>
  <c r="U365" i="13"/>
  <c r="T365" i="13"/>
  <c r="R365" i="13"/>
  <c r="Q365" i="13"/>
  <c r="P365" i="13"/>
  <c r="O365" i="13"/>
  <c r="N365" i="13"/>
  <c r="M365" i="13"/>
  <c r="K365" i="13"/>
  <c r="G365" i="13"/>
  <c r="AF364" i="13"/>
  <c r="AE364" i="13"/>
  <c r="AD364" i="13"/>
  <c r="AC364" i="13"/>
  <c r="AB364" i="13"/>
  <c r="AA364" i="13"/>
  <c r="Y364" i="13"/>
  <c r="X364" i="13"/>
  <c r="W364" i="13"/>
  <c r="V364" i="13"/>
  <c r="U364" i="13"/>
  <c r="T364" i="13"/>
  <c r="R364" i="13"/>
  <c r="Q364" i="13"/>
  <c r="P364" i="13"/>
  <c r="O364" i="13"/>
  <c r="N364" i="13"/>
  <c r="M364" i="13"/>
  <c r="K364" i="13"/>
  <c r="H364" i="13"/>
  <c r="G364" i="13"/>
  <c r="AF363" i="13"/>
  <c r="AE363" i="13"/>
  <c r="AD363" i="13"/>
  <c r="AC363" i="13"/>
  <c r="AB363" i="13"/>
  <c r="AA363" i="13"/>
  <c r="Y363" i="13"/>
  <c r="X363" i="13"/>
  <c r="W363" i="13"/>
  <c r="V363" i="13"/>
  <c r="U363" i="13"/>
  <c r="T363" i="13"/>
  <c r="R363" i="13"/>
  <c r="Q363" i="13"/>
  <c r="P363" i="13"/>
  <c r="O363" i="13"/>
  <c r="N363" i="13"/>
  <c r="M363" i="13"/>
  <c r="K363" i="13"/>
  <c r="G363" i="13"/>
  <c r="AF362" i="13"/>
  <c r="AE362" i="13"/>
  <c r="AD362" i="13"/>
  <c r="AC362" i="13"/>
  <c r="AB362" i="13"/>
  <c r="AA362" i="13"/>
  <c r="Y362" i="13"/>
  <c r="X362" i="13"/>
  <c r="W362" i="13"/>
  <c r="V362" i="13"/>
  <c r="U362" i="13"/>
  <c r="T362" i="13"/>
  <c r="R362" i="13"/>
  <c r="Q362" i="13"/>
  <c r="P362" i="13"/>
  <c r="O362" i="13"/>
  <c r="N362" i="13"/>
  <c r="M362" i="13"/>
  <c r="K362" i="13"/>
  <c r="G362" i="13"/>
  <c r="AF361" i="13"/>
  <c r="AE361" i="13"/>
  <c r="AD361" i="13"/>
  <c r="AC361" i="13"/>
  <c r="AB361" i="13"/>
  <c r="AA361" i="13"/>
  <c r="Y361" i="13"/>
  <c r="X361" i="13"/>
  <c r="W361" i="13"/>
  <c r="V361" i="13"/>
  <c r="U361" i="13"/>
  <c r="T361" i="13"/>
  <c r="R361" i="13"/>
  <c r="Q361" i="13"/>
  <c r="P361" i="13"/>
  <c r="O361" i="13"/>
  <c r="N361" i="13"/>
  <c r="M361" i="13"/>
  <c r="K361" i="13"/>
  <c r="G361" i="13"/>
  <c r="AF360" i="13"/>
  <c r="AE360" i="13"/>
  <c r="AD360" i="13"/>
  <c r="AC360" i="13"/>
  <c r="AB360" i="13"/>
  <c r="AA360" i="13"/>
  <c r="Y360" i="13"/>
  <c r="X360" i="13"/>
  <c r="W360" i="13"/>
  <c r="V360" i="13"/>
  <c r="U360" i="13"/>
  <c r="T360" i="13"/>
  <c r="R360" i="13"/>
  <c r="Q360" i="13"/>
  <c r="P360" i="13"/>
  <c r="O360" i="13"/>
  <c r="N360" i="13"/>
  <c r="M360" i="13"/>
  <c r="K360" i="13"/>
  <c r="G360" i="13"/>
  <c r="AF359" i="13"/>
  <c r="AE359" i="13"/>
  <c r="AD359" i="13"/>
  <c r="AC359" i="13"/>
  <c r="AB359" i="13"/>
  <c r="AA359" i="13"/>
  <c r="Y359" i="13"/>
  <c r="X359" i="13"/>
  <c r="W359" i="13"/>
  <c r="V359" i="13"/>
  <c r="U359" i="13"/>
  <c r="T359" i="13"/>
  <c r="R359" i="13"/>
  <c r="Q359" i="13"/>
  <c r="P359" i="13"/>
  <c r="O359" i="13"/>
  <c r="N359" i="13"/>
  <c r="M359" i="13"/>
  <c r="K359" i="13"/>
  <c r="G359" i="13"/>
  <c r="AF358" i="13"/>
  <c r="AE358" i="13"/>
  <c r="AD358" i="13"/>
  <c r="AC358" i="13"/>
  <c r="AB358" i="13"/>
  <c r="AA358" i="13"/>
  <c r="Y358" i="13"/>
  <c r="X358" i="13"/>
  <c r="W358" i="13"/>
  <c r="V358" i="13"/>
  <c r="U358" i="13"/>
  <c r="T358" i="13"/>
  <c r="R358" i="13"/>
  <c r="Q358" i="13"/>
  <c r="P358" i="13"/>
  <c r="O358" i="13"/>
  <c r="N358" i="13"/>
  <c r="M358" i="13"/>
  <c r="K358" i="13"/>
  <c r="G358" i="13"/>
  <c r="AF357" i="13"/>
  <c r="AE357" i="13"/>
  <c r="AD357" i="13"/>
  <c r="AC357" i="13"/>
  <c r="AB357" i="13"/>
  <c r="AA357" i="13"/>
  <c r="Y357" i="13"/>
  <c r="X357" i="13"/>
  <c r="W357" i="13"/>
  <c r="V357" i="13"/>
  <c r="U357" i="13"/>
  <c r="T357" i="13"/>
  <c r="R357" i="13"/>
  <c r="Q357" i="13"/>
  <c r="P357" i="13"/>
  <c r="O357" i="13"/>
  <c r="N357" i="13"/>
  <c r="M357" i="13"/>
  <c r="K357" i="13"/>
  <c r="G357" i="13"/>
  <c r="AF356" i="13"/>
  <c r="AE356" i="13"/>
  <c r="AD356" i="13"/>
  <c r="AC356" i="13"/>
  <c r="AB356" i="13"/>
  <c r="AA356" i="13"/>
  <c r="Y356" i="13"/>
  <c r="X356" i="13"/>
  <c r="W356" i="13"/>
  <c r="V356" i="13"/>
  <c r="U356" i="13"/>
  <c r="T356" i="13"/>
  <c r="R356" i="13"/>
  <c r="Q356" i="13"/>
  <c r="P356" i="13"/>
  <c r="O356" i="13"/>
  <c r="N356" i="13"/>
  <c r="M356" i="13"/>
  <c r="K356" i="13"/>
  <c r="G356" i="13"/>
  <c r="AF355" i="13"/>
  <c r="AE355" i="13"/>
  <c r="AD355" i="13"/>
  <c r="AC355" i="13"/>
  <c r="AB355" i="13"/>
  <c r="AA355" i="13"/>
  <c r="Y355" i="13"/>
  <c r="X355" i="13"/>
  <c r="W355" i="13"/>
  <c r="V355" i="13"/>
  <c r="U355" i="13"/>
  <c r="T355" i="13"/>
  <c r="R355" i="13"/>
  <c r="Q355" i="13"/>
  <c r="P355" i="13"/>
  <c r="O355" i="13"/>
  <c r="N355" i="13"/>
  <c r="M355" i="13"/>
  <c r="K355" i="13"/>
  <c r="G355" i="13"/>
  <c r="AF354" i="13"/>
  <c r="AE354" i="13"/>
  <c r="AD354" i="13"/>
  <c r="AC354" i="13"/>
  <c r="AB354" i="13"/>
  <c r="AA354" i="13"/>
  <c r="Y354" i="13"/>
  <c r="X354" i="13"/>
  <c r="W354" i="13"/>
  <c r="V354" i="13"/>
  <c r="U354" i="13"/>
  <c r="T354" i="13"/>
  <c r="R354" i="13"/>
  <c r="Q354" i="13"/>
  <c r="P354" i="13"/>
  <c r="O354" i="13"/>
  <c r="N354" i="13"/>
  <c r="M354" i="13"/>
  <c r="K354" i="13"/>
  <c r="G354" i="13"/>
  <c r="AF353" i="13"/>
  <c r="AE353" i="13"/>
  <c r="AD353" i="13"/>
  <c r="AC353" i="13"/>
  <c r="AB353" i="13"/>
  <c r="AA353" i="13"/>
  <c r="Y353" i="13"/>
  <c r="X353" i="13"/>
  <c r="W353" i="13"/>
  <c r="V353" i="13"/>
  <c r="U353" i="13"/>
  <c r="T353" i="13"/>
  <c r="R353" i="13"/>
  <c r="Q353" i="13"/>
  <c r="P353" i="13"/>
  <c r="O353" i="13"/>
  <c r="N353" i="13"/>
  <c r="M353" i="13"/>
  <c r="K353" i="13"/>
  <c r="G353" i="13"/>
  <c r="AF352" i="13"/>
  <c r="AE352" i="13"/>
  <c r="AD352" i="13"/>
  <c r="AC352" i="13"/>
  <c r="AB352" i="13"/>
  <c r="AA352" i="13"/>
  <c r="Y352" i="13"/>
  <c r="X352" i="13"/>
  <c r="W352" i="13"/>
  <c r="V352" i="13"/>
  <c r="U352" i="13"/>
  <c r="T352" i="13"/>
  <c r="R352" i="13"/>
  <c r="Q352" i="13"/>
  <c r="P352" i="13"/>
  <c r="O352" i="13"/>
  <c r="N352" i="13"/>
  <c r="M352" i="13"/>
  <c r="K352" i="13"/>
  <c r="G352" i="13"/>
  <c r="AF351" i="13"/>
  <c r="AE351" i="13"/>
  <c r="AD351" i="13"/>
  <c r="AC351" i="13"/>
  <c r="AB351" i="13"/>
  <c r="AA351" i="13"/>
  <c r="Y351" i="13"/>
  <c r="X351" i="13"/>
  <c r="W351" i="13"/>
  <c r="V351" i="13"/>
  <c r="U351" i="13"/>
  <c r="T351" i="13"/>
  <c r="R351" i="13"/>
  <c r="Q351" i="13"/>
  <c r="P351" i="13"/>
  <c r="O351" i="13"/>
  <c r="N351" i="13"/>
  <c r="M351" i="13"/>
  <c r="K351" i="13"/>
  <c r="G351" i="13"/>
  <c r="AF350" i="13"/>
  <c r="AE350" i="13"/>
  <c r="AD350" i="13"/>
  <c r="AC350" i="13"/>
  <c r="AB350" i="13"/>
  <c r="AA350" i="13"/>
  <c r="Y350" i="13"/>
  <c r="X350" i="13"/>
  <c r="W350" i="13"/>
  <c r="V350" i="13"/>
  <c r="U350" i="13"/>
  <c r="T350" i="13"/>
  <c r="R350" i="13"/>
  <c r="Q350" i="13"/>
  <c r="P350" i="13"/>
  <c r="O350" i="13"/>
  <c r="N350" i="13"/>
  <c r="M350" i="13"/>
  <c r="K350" i="13"/>
  <c r="G350" i="13"/>
  <c r="AF349" i="13"/>
  <c r="AE349" i="13"/>
  <c r="AD349" i="13"/>
  <c r="AC349" i="13"/>
  <c r="AB349" i="13"/>
  <c r="AA349" i="13"/>
  <c r="Y349" i="13"/>
  <c r="X349" i="13"/>
  <c r="W349" i="13"/>
  <c r="V349" i="13"/>
  <c r="U349" i="13"/>
  <c r="T349" i="13"/>
  <c r="R349" i="13"/>
  <c r="Q349" i="13"/>
  <c r="P349" i="13"/>
  <c r="O349" i="13"/>
  <c r="N349" i="13"/>
  <c r="M349" i="13"/>
  <c r="K349" i="13"/>
  <c r="G349" i="13"/>
  <c r="AF348" i="13"/>
  <c r="AE348" i="13"/>
  <c r="AD348" i="13"/>
  <c r="AC348" i="13"/>
  <c r="AB348" i="13"/>
  <c r="AA348" i="13"/>
  <c r="Y348" i="13"/>
  <c r="X348" i="13"/>
  <c r="W348" i="13"/>
  <c r="V348" i="13"/>
  <c r="U348" i="13"/>
  <c r="T348" i="13"/>
  <c r="R348" i="13"/>
  <c r="Q348" i="13"/>
  <c r="P348" i="13"/>
  <c r="O348" i="13"/>
  <c r="N348" i="13"/>
  <c r="M348" i="13"/>
  <c r="K348" i="13"/>
  <c r="G348" i="13"/>
  <c r="AF347" i="13"/>
  <c r="AE347" i="13"/>
  <c r="AD347" i="13"/>
  <c r="AC347" i="13"/>
  <c r="AB347" i="13"/>
  <c r="AA347" i="13"/>
  <c r="Y347" i="13"/>
  <c r="X347" i="13"/>
  <c r="W347" i="13"/>
  <c r="V347" i="13"/>
  <c r="U347" i="13"/>
  <c r="T347" i="13"/>
  <c r="R347" i="13"/>
  <c r="Q347" i="13"/>
  <c r="P347" i="13"/>
  <c r="O347" i="13"/>
  <c r="N347" i="13"/>
  <c r="M347" i="13"/>
  <c r="K347" i="13"/>
  <c r="G347" i="13"/>
  <c r="AF346" i="13"/>
  <c r="AE346" i="13"/>
  <c r="AD346" i="13"/>
  <c r="AC346" i="13"/>
  <c r="AB346" i="13"/>
  <c r="AA346" i="13"/>
  <c r="Y346" i="13"/>
  <c r="X346" i="13"/>
  <c r="W346" i="13"/>
  <c r="V346" i="13"/>
  <c r="U346" i="13"/>
  <c r="T346" i="13"/>
  <c r="R346" i="13"/>
  <c r="Q346" i="13"/>
  <c r="P346" i="13"/>
  <c r="O346" i="13"/>
  <c r="N346" i="13"/>
  <c r="M346" i="13"/>
  <c r="K346" i="13"/>
  <c r="G346" i="13"/>
  <c r="AF345" i="13"/>
  <c r="AE345" i="13"/>
  <c r="AD345" i="13"/>
  <c r="AC345" i="13"/>
  <c r="AB345" i="13"/>
  <c r="AA345" i="13"/>
  <c r="Y345" i="13"/>
  <c r="X345" i="13"/>
  <c r="W345" i="13"/>
  <c r="V345" i="13"/>
  <c r="U345" i="13"/>
  <c r="T345" i="13"/>
  <c r="R345" i="13"/>
  <c r="Q345" i="13"/>
  <c r="P345" i="13"/>
  <c r="O345" i="13"/>
  <c r="N345" i="13"/>
  <c r="M345" i="13"/>
  <c r="K345" i="13"/>
  <c r="G345" i="13"/>
  <c r="AF344" i="13"/>
  <c r="AE344" i="13"/>
  <c r="AD344" i="13"/>
  <c r="AC344" i="13"/>
  <c r="AB344" i="13"/>
  <c r="AA344" i="13"/>
  <c r="Y344" i="13"/>
  <c r="X344" i="13"/>
  <c r="W344" i="13"/>
  <c r="V344" i="13"/>
  <c r="U344" i="13"/>
  <c r="T344" i="13"/>
  <c r="R344" i="13"/>
  <c r="Q344" i="13"/>
  <c r="P344" i="13"/>
  <c r="O344" i="13"/>
  <c r="N344" i="13"/>
  <c r="M344" i="13"/>
  <c r="K344" i="13"/>
  <c r="G344" i="13"/>
  <c r="AF343" i="13"/>
  <c r="AE343" i="13"/>
  <c r="AD343" i="13"/>
  <c r="AC343" i="13"/>
  <c r="AB343" i="13"/>
  <c r="AA343" i="13"/>
  <c r="Y343" i="13"/>
  <c r="X343" i="13"/>
  <c r="W343" i="13"/>
  <c r="V343" i="13"/>
  <c r="U343" i="13"/>
  <c r="T343" i="13"/>
  <c r="R343" i="13"/>
  <c r="Q343" i="13"/>
  <c r="P343" i="13"/>
  <c r="O343" i="13"/>
  <c r="N343" i="13"/>
  <c r="M343" i="13"/>
  <c r="K343" i="13"/>
  <c r="G343" i="13"/>
  <c r="H342" i="13"/>
  <c r="U337" i="13"/>
  <c r="U333" i="13"/>
  <c r="U332" i="13"/>
  <c r="U331" i="13"/>
  <c r="L331" i="13"/>
  <c r="U329" i="13"/>
  <c r="L329" i="13"/>
  <c r="AI328" i="13"/>
  <c r="AH328" i="13"/>
  <c r="AG328" i="13"/>
  <c r="AF328" i="13"/>
  <c r="AE328" i="13"/>
  <c r="AD328" i="13"/>
  <c r="AA328" i="13"/>
  <c r="Z328" i="13"/>
  <c r="Y328" i="13"/>
  <c r="X328" i="13"/>
  <c r="W328" i="13"/>
  <c r="V328" i="13"/>
  <c r="S328" i="13"/>
  <c r="R328" i="13"/>
  <c r="Q328" i="13"/>
  <c r="P328" i="13"/>
  <c r="O328" i="13"/>
  <c r="N328" i="13"/>
  <c r="AJ326" i="13"/>
  <c r="AC337" i="13" s="1"/>
  <c r="L326" i="13"/>
  <c r="L337" i="13" s="1"/>
  <c r="AJ322" i="13"/>
  <c r="AC333" i="13" s="1"/>
  <c r="L322" i="13"/>
  <c r="L333" i="13" s="1"/>
  <c r="AJ321" i="13"/>
  <c r="AC332" i="13" s="1"/>
  <c r="L321" i="13"/>
  <c r="L332" i="13" s="1"/>
  <c r="AJ320" i="13"/>
  <c r="AC331" i="13" s="1"/>
  <c r="AU317" i="13"/>
  <c r="AI329" i="13" s="1"/>
  <c r="AT317" i="13"/>
  <c r="AS317" i="13"/>
  <c r="AH329" i="13" s="1"/>
  <c r="AR317" i="13"/>
  <c r="AQ317" i="13"/>
  <c r="AG329" i="13" s="1"/>
  <c r="AP317" i="13"/>
  <c r="AO317" i="13"/>
  <c r="AF329" i="13" s="1"/>
  <c r="AN317" i="13"/>
  <c r="AM317" i="13"/>
  <c r="AE329" i="13" s="1"/>
  <c r="AL317" i="13"/>
  <c r="AD329" i="13" s="1"/>
  <c r="AK317" i="13"/>
  <c r="AJ317" i="13"/>
  <c r="AC329" i="13" s="1"/>
  <c r="AI317" i="13"/>
  <c r="AA329" i="13" s="1"/>
  <c r="AH317" i="13"/>
  <c r="AG317" i="13"/>
  <c r="Z329" i="13" s="1"/>
  <c r="AF317" i="13"/>
  <c r="AE317" i="13"/>
  <c r="Y329" i="13" s="1"/>
  <c r="AD317" i="13"/>
  <c r="AC317" i="13"/>
  <c r="X329" i="13" s="1"/>
  <c r="AB317" i="13"/>
  <c r="AA317" i="13"/>
  <c r="W329" i="13" s="1"/>
  <c r="Z317" i="13"/>
  <c r="V329" i="13" s="1"/>
  <c r="Y317" i="13"/>
  <c r="W317" i="13"/>
  <c r="S329" i="13" s="1"/>
  <c r="V317" i="13"/>
  <c r="U317" i="13"/>
  <c r="R329" i="13" s="1"/>
  <c r="T317" i="13"/>
  <c r="S317" i="13"/>
  <c r="Q329" i="13" s="1"/>
  <c r="R317" i="13"/>
  <c r="Q317" i="13"/>
  <c r="P329" i="13" s="1"/>
  <c r="P317" i="13"/>
  <c r="O317" i="13"/>
  <c r="O329" i="13" s="1"/>
  <c r="N317" i="13"/>
  <c r="N329" i="13" s="1"/>
  <c r="M317" i="13"/>
  <c r="X316" i="13"/>
  <c r="U328" i="13" s="1"/>
  <c r="U313" i="13"/>
  <c r="U309" i="13"/>
  <c r="U308" i="13"/>
  <c r="U307" i="13"/>
  <c r="L307" i="13"/>
  <c r="U305" i="13"/>
  <c r="L305" i="13"/>
  <c r="AI304" i="13"/>
  <c r="AH304" i="13"/>
  <c r="AG304" i="13"/>
  <c r="AF304" i="13"/>
  <c r="AE304" i="13"/>
  <c r="AD304" i="13"/>
  <c r="AA304" i="13"/>
  <c r="Z304" i="13"/>
  <c r="Y304" i="13"/>
  <c r="X304" i="13"/>
  <c r="W304" i="13"/>
  <c r="V304" i="13"/>
  <c r="U304" i="13"/>
  <c r="S304" i="13"/>
  <c r="R304" i="13"/>
  <c r="Q304" i="13"/>
  <c r="P304" i="13"/>
  <c r="O304" i="13"/>
  <c r="N304" i="13"/>
  <c r="AJ302" i="13"/>
  <c r="AC313" i="13" s="1"/>
  <c r="L302" i="13"/>
  <c r="L313" i="13" s="1"/>
  <c r="X301" i="13"/>
  <c r="AJ301" i="13" s="1"/>
  <c r="AC312" i="13" s="1"/>
  <c r="X300" i="13"/>
  <c r="AJ300" i="13" s="1"/>
  <c r="AC311" i="13" s="1"/>
  <c r="X299" i="13"/>
  <c r="U310" i="13" s="1"/>
  <c r="AJ298" i="13"/>
  <c r="AC309" i="13" s="1"/>
  <c r="L298" i="13"/>
  <c r="L309" i="13" s="1"/>
  <c r="AJ297" i="13"/>
  <c r="AC308" i="13" s="1"/>
  <c r="L297" i="13"/>
  <c r="L308" i="13" s="1"/>
  <c r="AJ296" i="13"/>
  <c r="AC307" i="13" s="1"/>
  <c r="X295" i="13"/>
  <c r="U306" i="13" s="1"/>
  <c r="X294" i="13"/>
  <c r="AJ294" i="13" s="1"/>
  <c r="AU293" i="13"/>
  <c r="AI305" i="13" s="1"/>
  <c r="AT293" i="13"/>
  <c r="AS293" i="13"/>
  <c r="AH305" i="13" s="1"/>
  <c r="AR293" i="13"/>
  <c r="AQ293" i="13"/>
  <c r="AG305" i="13" s="1"/>
  <c r="AP293" i="13"/>
  <c r="AO293" i="13"/>
  <c r="AF305" i="13" s="1"/>
  <c r="AN293" i="13"/>
  <c r="AM293" i="13"/>
  <c r="AE305" i="13" s="1"/>
  <c r="AL293" i="13"/>
  <c r="AD305" i="13" s="1"/>
  <c r="AK293" i="13"/>
  <c r="AJ293" i="13"/>
  <c r="AC305" i="13" s="1"/>
  <c r="AI293" i="13"/>
  <c r="AA305" i="13" s="1"/>
  <c r="AH293" i="13"/>
  <c r="AG293" i="13"/>
  <c r="Z305" i="13" s="1"/>
  <c r="AF293" i="13"/>
  <c r="AE293" i="13"/>
  <c r="Y305" i="13" s="1"/>
  <c r="AD293" i="13"/>
  <c r="AC293" i="13"/>
  <c r="X305" i="13" s="1"/>
  <c r="AB293" i="13"/>
  <c r="AA293" i="13"/>
  <c r="W305" i="13" s="1"/>
  <c r="Z293" i="13"/>
  <c r="V305" i="13" s="1"/>
  <c r="Y293" i="13"/>
  <c r="W293" i="13"/>
  <c r="S305" i="13" s="1"/>
  <c r="V293" i="13"/>
  <c r="U293" i="13"/>
  <c r="R305" i="13" s="1"/>
  <c r="T293" i="13"/>
  <c r="S293" i="13"/>
  <c r="Q305" i="13" s="1"/>
  <c r="R293" i="13"/>
  <c r="Q293" i="13"/>
  <c r="P305" i="13" s="1"/>
  <c r="P293" i="13"/>
  <c r="O293" i="13"/>
  <c r="O305" i="13" s="1"/>
  <c r="N293" i="13"/>
  <c r="N305" i="13" s="1"/>
  <c r="M293" i="13"/>
  <c r="AJ292" i="13"/>
  <c r="AC304" i="13" s="1"/>
  <c r="L292" i="13"/>
  <c r="L304" i="13" s="1"/>
  <c r="F58" i="13"/>
  <c r="AY57" i="13"/>
  <c r="F57" i="13"/>
  <c r="F56" i="13"/>
  <c r="G55" i="13"/>
  <c r="F55" i="13"/>
  <c r="F54" i="13"/>
  <c r="F53" i="13"/>
  <c r="F52" i="13"/>
  <c r="F51" i="13"/>
  <c r="F50" i="13"/>
  <c r="G49" i="13"/>
  <c r="F49" i="13"/>
  <c r="F48" i="13"/>
  <c r="F47" i="13"/>
  <c r="F46" i="13"/>
  <c r="AY45" i="13"/>
  <c r="F45" i="13"/>
  <c r="G44" i="13"/>
  <c r="F44" i="13"/>
  <c r="F43" i="13"/>
  <c r="F42" i="13"/>
  <c r="H41" i="13"/>
  <c r="F41" i="13"/>
  <c r="F40" i="13"/>
  <c r="F39" i="13"/>
  <c r="F38" i="13"/>
  <c r="F37" i="13"/>
  <c r="H36" i="13"/>
  <c r="F36" i="13"/>
  <c r="F35" i="13"/>
  <c r="F34" i="13"/>
  <c r="AY33" i="13"/>
  <c r="G33" i="13"/>
  <c r="F33" i="13"/>
  <c r="F32" i="13"/>
  <c r="F31" i="13"/>
  <c r="F30" i="13"/>
  <c r="F29" i="13"/>
  <c r="H28" i="13"/>
  <c r="G28" i="13"/>
  <c r="F28" i="13"/>
  <c r="F27" i="13"/>
  <c r="F26" i="13"/>
  <c r="F25" i="13"/>
  <c r="F24" i="13"/>
  <c r="F23" i="13"/>
  <c r="G22" i="13"/>
  <c r="F22" i="13"/>
  <c r="AY21" i="13"/>
  <c r="F21" i="13"/>
  <c r="F20" i="13"/>
  <c r="F19" i="13"/>
  <c r="F18" i="13"/>
  <c r="G17" i="13"/>
  <c r="F17" i="13"/>
  <c r="F16" i="13"/>
  <c r="F15" i="13"/>
  <c r="F14" i="13"/>
  <c r="F13" i="13"/>
  <c r="F12" i="13"/>
  <c r="AY11" i="13"/>
  <c r="F11" i="13"/>
  <c r="F10" i="13"/>
  <c r="AY9" i="13"/>
  <c r="F9" i="13"/>
  <c r="F8" i="13"/>
  <c r="H7" i="13"/>
  <c r="F7" i="13"/>
  <c r="F6" i="13"/>
  <c r="F5" i="13"/>
  <c r="F4" i="13"/>
  <c r="F3" i="13"/>
  <c r="BB2" i="13"/>
  <c r="BA2" i="13"/>
  <c r="AZ2" i="13"/>
  <c r="L2" i="13"/>
  <c r="K2" i="13"/>
  <c r="J2" i="13"/>
  <c r="I2" i="13"/>
  <c r="H2" i="13"/>
  <c r="G2" i="13"/>
  <c r="F2" i="13"/>
  <c r="U991" i="12"/>
  <c r="U987" i="12"/>
  <c r="U986" i="12"/>
  <c r="U985" i="12"/>
  <c r="M985" i="12"/>
  <c r="U982" i="12"/>
  <c r="M982" i="12"/>
  <c r="AI981" i="12"/>
  <c r="AH981" i="12"/>
  <c r="AG981" i="12"/>
  <c r="AF981" i="12"/>
  <c r="AE981" i="12"/>
  <c r="AD981" i="12"/>
  <c r="AA981" i="12"/>
  <c r="Z981" i="12"/>
  <c r="Y981" i="12"/>
  <c r="X981" i="12"/>
  <c r="W981" i="12"/>
  <c r="V981" i="12"/>
  <c r="S981" i="12"/>
  <c r="R981" i="12"/>
  <c r="Q981" i="12"/>
  <c r="P981" i="12"/>
  <c r="O981" i="12"/>
  <c r="N981" i="12"/>
  <c r="AK979" i="12"/>
  <c r="AC991" i="12" s="1"/>
  <c r="M979" i="12"/>
  <c r="M991" i="12" s="1"/>
  <c r="AK975" i="12"/>
  <c r="AC987" i="12" s="1"/>
  <c r="M975" i="12"/>
  <c r="M987" i="12" s="1"/>
  <c r="AK974" i="12"/>
  <c r="AC986" i="12" s="1"/>
  <c r="M974" i="12"/>
  <c r="M986" i="12" s="1"/>
  <c r="AK973" i="12"/>
  <c r="AC985" i="12" s="1"/>
  <c r="AK970" i="12"/>
  <c r="AC982" i="12" s="1"/>
  <c r="Y969" i="12"/>
  <c r="U966" i="12"/>
  <c r="U962" i="12"/>
  <c r="U961" i="12"/>
  <c r="U960" i="12"/>
  <c r="M960" i="12"/>
  <c r="U957" i="12"/>
  <c r="M957" i="12"/>
  <c r="AI956" i="12"/>
  <c r="AH956" i="12"/>
  <c r="AG956" i="12"/>
  <c r="AF956" i="12"/>
  <c r="AE956" i="12"/>
  <c r="AD956" i="12"/>
  <c r="AA956" i="12"/>
  <c r="Z956" i="12"/>
  <c r="Y956" i="12"/>
  <c r="X956" i="12"/>
  <c r="W956" i="12"/>
  <c r="V956" i="12"/>
  <c r="S956" i="12"/>
  <c r="R956" i="12"/>
  <c r="Q956" i="12"/>
  <c r="P956" i="12"/>
  <c r="O956" i="12"/>
  <c r="N956" i="12"/>
  <c r="AK954" i="12"/>
  <c r="AC966" i="12" s="1"/>
  <c r="M954" i="12"/>
  <c r="M966" i="12" s="1"/>
  <c r="AK950" i="12"/>
  <c r="AC962" i="12" s="1"/>
  <c r="M950" i="12"/>
  <c r="M962" i="12" s="1"/>
  <c r="AK949" i="12"/>
  <c r="AC961" i="12" s="1"/>
  <c r="M949" i="12"/>
  <c r="M961" i="12" s="1"/>
  <c r="AK948" i="12"/>
  <c r="AC960" i="12" s="1"/>
  <c r="AK945" i="12"/>
  <c r="AC957" i="12" s="1"/>
  <c r="Y944" i="12"/>
  <c r="AU710" i="12"/>
  <c r="AT710" i="12"/>
  <c r="AS710" i="12"/>
  <c r="AR710" i="12"/>
  <c r="AQ710" i="12"/>
  <c r="AP710" i="12"/>
  <c r="AO710" i="12"/>
  <c r="AN710" i="12"/>
  <c r="AM710" i="12"/>
  <c r="AL710" i="12"/>
  <c r="AK710" i="12"/>
  <c r="AI710" i="12"/>
  <c r="AH710" i="12"/>
  <c r="AG710" i="12"/>
  <c r="AF710" i="12"/>
  <c r="AE710" i="12"/>
  <c r="AD710" i="12"/>
  <c r="AC710" i="12"/>
  <c r="AB710" i="12"/>
  <c r="AA710" i="12"/>
  <c r="Z710" i="12"/>
  <c r="Y710" i="12"/>
  <c r="W710" i="12"/>
  <c r="V710" i="12"/>
  <c r="U710" i="12"/>
  <c r="T710" i="12"/>
  <c r="S710" i="12"/>
  <c r="R710" i="12"/>
  <c r="Q710" i="12"/>
  <c r="P710" i="12"/>
  <c r="O710" i="12"/>
  <c r="N710" i="12"/>
  <c r="M710" i="12"/>
  <c r="K710" i="12"/>
  <c r="L710" i="12" s="1"/>
  <c r="L398" i="12" s="1"/>
  <c r="H710" i="12"/>
  <c r="AX710" i="12" s="1"/>
  <c r="AZ58" i="12" s="1"/>
  <c r="G710" i="12"/>
  <c r="G58" i="12" s="1"/>
  <c r="AU709" i="12"/>
  <c r="AT709" i="12"/>
  <c r="AS709" i="12"/>
  <c r="AR709" i="12"/>
  <c r="AQ709" i="12"/>
  <c r="AP709" i="12"/>
  <c r="AO709" i="12"/>
  <c r="AN709" i="12"/>
  <c r="AM709" i="12"/>
  <c r="AL709" i="12"/>
  <c r="AK709" i="12"/>
  <c r="AI709" i="12"/>
  <c r="AH709" i="12"/>
  <c r="AG709" i="12"/>
  <c r="AF709" i="12"/>
  <c r="AE709" i="12"/>
  <c r="AD709" i="12"/>
  <c r="AC709" i="12"/>
  <c r="AB709" i="12"/>
  <c r="AA709" i="12"/>
  <c r="Z709" i="12"/>
  <c r="Y709" i="12"/>
  <c r="W709" i="12"/>
  <c r="V709" i="12"/>
  <c r="U709" i="12"/>
  <c r="T709" i="12"/>
  <c r="S709" i="12"/>
  <c r="R709" i="12"/>
  <c r="Q709" i="12"/>
  <c r="P709" i="12"/>
  <c r="O709" i="12"/>
  <c r="N709" i="12"/>
  <c r="M709" i="12"/>
  <c r="K709" i="12"/>
  <c r="K57" i="12" s="1"/>
  <c r="H709" i="12"/>
  <c r="AX709" i="12" s="1"/>
  <c r="AZ57" i="12" s="1"/>
  <c r="G709" i="12"/>
  <c r="G57" i="12" s="1"/>
  <c r="AU708" i="12"/>
  <c r="AT708" i="12"/>
  <c r="AS708" i="12"/>
  <c r="AR708" i="12"/>
  <c r="AQ708" i="12"/>
  <c r="AP708" i="12"/>
  <c r="AO708" i="12"/>
  <c r="AN708" i="12"/>
  <c r="AM708" i="12"/>
  <c r="AL708" i="12"/>
  <c r="AK708" i="12"/>
  <c r="AI708" i="12"/>
  <c r="AH708" i="12"/>
  <c r="AG708" i="12"/>
  <c r="AF708" i="12"/>
  <c r="AE708" i="12"/>
  <c r="AD708" i="12"/>
  <c r="AC708" i="12"/>
  <c r="AB708" i="12"/>
  <c r="AA708" i="12"/>
  <c r="Z708" i="12"/>
  <c r="Y708" i="12"/>
  <c r="W708" i="12"/>
  <c r="V708" i="12"/>
  <c r="U708" i="12"/>
  <c r="T708" i="12"/>
  <c r="S708" i="12"/>
  <c r="R708" i="12"/>
  <c r="Q708" i="12"/>
  <c r="P708" i="12"/>
  <c r="O708" i="12"/>
  <c r="N708" i="12"/>
  <c r="M708" i="12"/>
  <c r="K708" i="12"/>
  <c r="K56" i="12" s="1"/>
  <c r="H708" i="12"/>
  <c r="G708" i="12"/>
  <c r="G56" i="12" s="1"/>
  <c r="AU707" i="12"/>
  <c r="AT707" i="12"/>
  <c r="AS707" i="12"/>
  <c r="AR707" i="12"/>
  <c r="AQ707" i="12"/>
  <c r="AP707" i="12"/>
  <c r="AO707" i="12"/>
  <c r="AN707" i="12"/>
  <c r="AM707" i="12"/>
  <c r="AL707" i="12"/>
  <c r="AK707" i="12"/>
  <c r="AI707" i="12"/>
  <c r="AH707" i="12"/>
  <c r="AG707" i="12"/>
  <c r="AF707" i="12"/>
  <c r="AE707" i="12"/>
  <c r="AD707" i="12"/>
  <c r="AC707" i="12"/>
  <c r="AB707" i="12"/>
  <c r="AA707" i="12"/>
  <c r="Z707" i="12"/>
  <c r="Y707" i="12"/>
  <c r="W707" i="12"/>
  <c r="V707" i="12"/>
  <c r="U707" i="12"/>
  <c r="T707" i="12"/>
  <c r="S707" i="12"/>
  <c r="R707" i="12"/>
  <c r="Q707" i="12"/>
  <c r="P707" i="12"/>
  <c r="O707" i="12"/>
  <c r="N707" i="12"/>
  <c r="M707" i="12"/>
  <c r="K707" i="12"/>
  <c r="K55" i="12" s="1"/>
  <c r="H707" i="12"/>
  <c r="G707" i="12"/>
  <c r="G55" i="12" s="1"/>
  <c r="AU706" i="12"/>
  <c r="AT706" i="12"/>
  <c r="AS706" i="12"/>
  <c r="AR706" i="12"/>
  <c r="AQ706" i="12"/>
  <c r="AP706" i="12"/>
  <c r="AO706" i="12"/>
  <c r="AN706" i="12"/>
  <c r="AM706" i="12"/>
  <c r="AL706" i="12"/>
  <c r="AK706" i="12"/>
  <c r="AI706" i="12"/>
  <c r="AH706" i="12"/>
  <c r="AG706" i="12"/>
  <c r="AF706" i="12"/>
  <c r="AE706" i="12"/>
  <c r="AD706" i="12"/>
  <c r="AC706" i="12"/>
  <c r="AB706" i="12"/>
  <c r="AA706" i="12"/>
  <c r="Z706" i="12"/>
  <c r="Y706" i="12"/>
  <c r="W706" i="12"/>
  <c r="V706" i="12"/>
  <c r="U706" i="12"/>
  <c r="T706" i="12"/>
  <c r="S706" i="12"/>
  <c r="R706" i="12"/>
  <c r="Q706" i="12"/>
  <c r="P706" i="12"/>
  <c r="O706" i="12"/>
  <c r="N706" i="12"/>
  <c r="M706" i="12"/>
  <c r="K706" i="12"/>
  <c r="K54" i="12" s="1"/>
  <c r="H706" i="12"/>
  <c r="AX706" i="12" s="1"/>
  <c r="AZ54" i="12" s="1"/>
  <c r="G706" i="12"/>
  <c r="G54" i="12" s="1"/>
  <c r="AU705" i="12"/>
  <c r="AT705" i="12"/>
  <c r="AS705" i="12"/>
  <c r="AR705" i="12"/>
  <c r="AQ705" i="12"/>
  <c r="AP705" i="12"/>
  <c r="AO705" i="12"/>
  <c r="AN705" i="12"/>
  <c r="AM705" i="12"/>
  <c r="AL705" i="12"/>
  <c r="AK705" i="12"/>
  <c r="AI705" i="12"/>
  <c r="AH705" i="12"/>
  <c r="AG705" i="12"/>
  <c r="AF705" i="12"/>
  <c r="AE705" i="12"/>
  <c r="AD705" i="12"/>
  <c r="AC705" i="12"/>
  <c r="AB705" i="12"/>
  <c r="AA705" i="12"/>
  <c r="Z705" i="12"/>
  <c r="Y705" i="12"/>
  <c r="W705" i="12"/>
  <c r="V705" i="12"/>
  <c r="U705" i="12"/>
  <c r="T705" i="12"/>
  <c r="S705" i="12"/>
  <c r="R705" i="12"/>
  <c r="Q705" i="12"/>
  <c r="P705" i="12"/>
  <c r="O705" i="12"/>
  <c r="N705" i="12"/>
  <c r="M705" i="12"/>
  <c r="K705" i="12"/>
  <c r="K53" i="12" s="1"/>
  <c r="H705" i="12"/>
  <c r="G705" i="12"/>
  <c r="G53" i="12" s="1"/>
  <c r="AU704" i="12"/>
  <c r="AT704" i="12"/>
  <c r="AS704" i="12"/>
  <c r="AR704" i="12"/>
  <c r="AQ704" i="12"/>
  <c r="AP704" i="12"/>
  <c r="AO704" i="12"/>
  <c r="AN704" i="12"/>
  <c r="AM704" i="12"/>
  <c r="AL704" i="12"/>
  <c r="AK704" i="12"/>
  <c r="AI704" i="12"/>
  <c r="AH704" i="12"/>
  <c r="AG704" i="12"/>
  <c r="AF704" i="12"/>
  <c r="AE704" i="12"/>
  <c r="AD704" i="12"/>
  <c r="AC704" i="12"/>
  <c r="AB704" i="12"/>
  <c r="AA704" i="12"/>
  <c r="Z704" i="12"/>
  <c r="Y704" i="12"/>
  <c r="W704" i="12"/>
  <c r="V704" i="12"/>
  <c r="U704" i="12"/>
  <c r="T704" i="12"/>
  <c r="S704" i="12"/>
  <c r="R704" i="12"/>
  <c r="Q704" i="12"/>
  <c r="P704" i="12"/>
  <c r="O704" i="12"/>
  <c r="N704" i="12"/>
  <c r="M704" i="12"/>
  <c r="K704" i="12"/>
  <c r="K52" i="12" s="1"/>
  <c r="H704" i="12"/>
  <c r="AX704" i="12" s="1"/>
  <c r="AZ52" i="12" s="1"/>
  <c r="G704" i="12"/>
  <c r="G52" i="12" s="1"/>
  <c r="AU703" i="12"/>
  <c r="AT703" i="12"/>
  <c r="AS703" i="12"/>
  <c r="AR703" i="12"/>
  <c r="AQ703" i="12"/>
  <c r="AP703" i="12"/>
  <c r="AO703" i="12"/>
  <c r="AN703" i="12"/>
  <c r="AM703" i="12"/>
  <c r="AL703" i="12"/>
  <c r="AK703" i="12"/>
  <c r="AI703" i="12"/>
  <c r="AH703" i="12"/>
  <c r="AG703" i="12"/>
  <c r="AF703" i="12"/>
  <c r="AE703" i="12"/>
  <c r="AD703" i="12"/>
  <c r="AC703" i="12"/>
  <c r="AB703" i="12"/>
  <c r="AA703" i="12"/>
  <c r="Z703" i="12"/>
  <c r="Y703" i="12"/>
  <c r="W703" i="12"/>
  <c r="V703" i="12"/>
  <c r="U703" i="12"/>
  <c r="T703" i="12"/>
  <c r="S703" i="12"/>
  <c r="R703" i="12"/>
  <c r="Q703" i="12"/>
  <c r="P703" i="12"/>
  <c r="O703" i="12"/>
  <c r="N703" i="12"/>
  <c r="M703" i="12"/>
  <c r="K703" i="12"/>
  <c r="K51" i="12" s="1"/>
  <c r="H703" i="12"/>
  <c r="G703" i="12"/>
  <c r="G51" i="12" s="1"/>
  <c r="AU702" i="12"/>
  <c r="AT702" i="12"/>
  <c r="AS702" i="12"/>
  <c r="AR702" i="12"/>
  <c r="AQ702" i="12"/>
  <c r="AP702" i="12"/>
  <c r="AO702" i="12"/>
  <c r="AN702" i="12"/>
  <c r="AM702" i="12"/>
  <c r="AL702" i="12"/>
  <c r="AK702" i="12"/>
  <c r="AI702" i="12"/>
  <c r="AH702" i="12"/>
  <c r="AG702" i="12"/>
  <c r="AF702" i="12"/>
  <c r="AE702" i="12"/>
  <c r="AD702" i="12"/>
  <c r="AC702" i="12"/>
  <c r="AB702" i="12"/>
  <c r="AA702" i="12"/>
  <c r="Z702" i="12"/>
  <c r="Y702" i="12"/>
  <c r="W702" i="12"/>
  <c r="V702" i="12"/>
  <c r="U702" i="12"/>
  <c r="T702" i="12"/>
  <c r="S702" i="12"/>
  <c r="R702" i="12"/>
  <c r="Q702" i="12"/>
  <c r="P702" i="12"/>
  <c r="O702" i="12"/>
  <c r="N702" i="12"/>
  <c r="M702" i="12"/>
  <c r="K702" i="12"/>
  <c r="K50" i="12" s="1"/>
  <c r="H702" i="12"/>
  <c r="G702" i="12"/>
  <c r="G50" i="12" s="1"/>
  <c r="AU701" i="12"/>
  <c r="AT701" i="12"/>
  <c r="AS701" i="12"/>
  <c r="AR701" i="12"/>
  <c r="AQ701" i="12"/>
  <c r="AP701" i="12"/>
  <c r="AO701" i="12"/>
  <c r="AN701" i="12"/>
  <c r="AM701" i="12"/>
  <c r="AL701" i="12"/>
  <c r="AK701" i="12"/>
  <c r="AI701" i="12"/>
  <c r="AH701" i="12"/>
  <c r="AG701" i="12"/>
  <c r="AF701" i="12"/>
  <c r="AE701" i="12"/>
  <c r="AD701" i="12"/>
  <c r="AC701" i="12"/>
  <c r="AB701" i="12"/>
  <c r="AA701" i="12"/>
  <c r="Z701" i="12"/>
  <c r="Y701" i="12"/>
  <c r="W701" i="12"/>
  <c r="V701" i="12"/>
  <c r="U701" i="12"/>
  <c r="T701" i="12"/>
  <c r="S701" i="12"/>
  <c r="R701" i="12"/>
  <c r="Q701" i="12"/>
  <c r="P701" i="12"/>
  <c r="O701" i="12"/>
  <c r="N701" i="12"/>
  <c r="M701" i="12"/>
  <c r="K701" i="12"/>
  <c r="K49" i="12" s="1"/>
  <c r="H701" i="12"/>
  <c r="G701" i="12"/>
  <c r="G49" i="12" s="1"/>
  <c r="AU700" i="12"/>
  <c r="AT700" i="12"/>
  <c r="AS700" i="12"/>
  <c r="AR700" i="12"/>
  <c r="AQ700" i="12"/>
  <c r="AP700" i="12"/>
  <c r="AO700" i="12"/>
  <c r="AN700" i="12"/>
  <c r="AM700" i="12"/>
  <c r="AL700" i="12"/>
  <c r="AK700" i="12"/>
  <c r="AI700" i="12"/>
  <c r="AH700" i="12"/>
  <c r="AG700" i="12"/>
  <c r="AF700" i="12"/>
  <c r="AE700" i="12"/>
  <c r="AD700" i="12"/>
  <c r="AC700" i="12"/>
  <c r="AB700" i="12"/>
  <c r="AA700" i="12"/>
  <c r="Z700" i="12"/>
  <c r="Y700" i="12"/>
  <c r="W700" i="12"/>
  <c r="V700" i="12"/>
  <c r="U700" i="12"/>
  <c r="T700" i="12"/>
  <c r="S700" i="12"/>
  <c r="R700" i="12"/>
  <c r="Q700" i="12"/>
  <c r="P700" i="12"/>
  <c r="O700" i="12"/>
  <c r="N700" i="12"/>
  <c r="M700" i="12"/>
  <c r="K700" i="12"/>
  <c r="K48" i="12" s="1"/>
  <c r="H700" i="12"/>
  <c r="AX700" i="12" s="1"/>
  <c r="AZ48" i="12" s="1"/>
  <c r="G700" i="12"/>
  <c r="AU699" i="12"/>
  <c r="AT699" i="12"/>
  <c r="AS699" i="12"/>
  <c r="AR699" i="12"/>
  <c r="AQ699" i="12"/>
  <c r="AP699" i="12"/>
  <c r="AO699" i="12"/>
  <c r="AN699" i="12"/>
  <c r="AM699" i="12"/>
  <c r="AL699" i="12"/>
  <c r="AK699" i="12"/>
  <c r="AI699" i="12"/>
  <c r="AH699" i="12"/>
  <c r="AG699" i="12"/>
  <c r="AF699" i="12"/>
  <c r="AE699" i="12"/>
  <c r="AD699" i="12"/>
  <c r="AC699" i="12"/>
  <c r="AB699" i="12"/>
  <c r="AA699" i="12"/>
  <c r="Z699" i="12"/>
  <c r="Y699" i="12"/>
  <c r="W699" i="12"/>
  <c r="V699" i="12"/>
  <c r="U699" i="12"/>
  <c r="T699" i="12"/>
  <c r="S699" i="12"/>
  <c r="R699" i="12"/>
  <c r="Q699" i="12"/>
  <c r="P699" i="12"/>
  <c r="O699" i="12"/>
  <c r="N699" i="12"/>
  <c r="M699" i="12"/>
  <c r="K699" i="12"/>
  <c r="K47" i="12" s="1"/>
  <c r="H699" i="12"/>
  <c r="AX699" i="12" s="1"/>
  <c r="AZ47" i="12" s="1"/>
  <c r="G699" i="12"/>
  <c r="G47" i="12" s="1"/>
  <c r="AU698" i="12"/>
  <c r="AT698" i="12"/>
  <c r="AS698" i="12"/>
  <c r="AR698" i="12"/>
  <c r="AQ698" i="12"/>
  <c r="AP698" i="12"/>
  <c r="AO698" i="12"/>
  <c r="AN698" i="12"/>
  <c r="AM698" i="12"/>
  <c r="AL698" i="12"/>
  <c r="AK698" i="12"/>
  <c r="AI698" i="12"/>
  <c r="AH698" i="12"/>
  <c r="AG698" i="12"/>
  <c r="AF698" i="12"/>
  <c r="AE698" i="12"/>
  <c r="AD698" i="12"/>
  <c r="AC698" i="12"/>
  <c r="AB698" i="12"/>
  <c r="AA698" i="12"/>
  <c r="Z698" i="12"/>
  <c r="Y698" i="12"/>
  <c r="W698" i="12"/>
  <c r="V698" i="12"/>
  <c r="U698" i="12"/>
  <c r="T698" i="12"/>
  <c r="S698" i="12"/>
  <c r="R698" i="12"/>
  <c r="Q698" i="12"/>
  <c r="P698" i="12"/>
  <c r="O698" i="12"/>
  <c r="N698" i="12"/>
  <c r="M698" i="12"/>
  <c r="K698" i="12"/>
  <c r="K46" i="12" s="1"/>
  <c r="H698" i="12"/>
  <c r="G698" i="12"/>
  <c r="G46" i="12" s="1"/>
  <c r="AU697" i="12"/>
  <c r="AT697" i="12"/>
  <c r="AS697" i="12"/>
  <c r="AR697" i="12"/>
  <c r="AQ697" i="12"/>
  <c r="AP697" i="12"/>
  <c r="AO697" i="12"/>
  <c r="AN697" i="12"/>
  <c r="AM697" i="12"/>
  <c r="AL697" i="12"/>
  <c r="AK697" i="12"/>
  <c r="AI697" i="12"/>
  <c r="AH697" i="12"/>
  <c r="AG697" i="12"/>
  <c r="AF697" i="12"/>
  <c r="AE697" i="12"/>
  <c r="AD697" i="12"/>
  <c r="AC697" i="12"/>
  <c r="AB697" i="12"/>
  <c r="AA697" i="12"/>
  <c r="Z697" i="12"/>
  <c r="Y697" i="12"/>
  <c r="W697" i="12"/>
  <c r="V697" i="12"/>
  <c r="U697" i="12"/>
  <c r="T697" i="12"/>
  <c r="S697" i="12"/>
  <c r="R697" i="12"/>
  <c r="Q697" i="12"/>
  <c r="P697" i="12"/>
  <c r="O697" i="12"/>
  <c r="N697" i="12"/>
  <c r="M697" i="12"/>
  <c r="K697" i="12"/>
  <c r="K45" i="12" s="1"/>
  <c r="H697" i="12"/>
  <c r="AX697" i="12" s="1"/>
  <c r="AZ45" i="12" s="1"/>
  <c r="G697" i="12"/>
  <c r="AU696" i="12"/>
  <c r="AT696" i="12"/>
  <c r="AS696" i="12"/>
  <c r="AR696" i="12"/>
  <c r="AQ696" i="12"/>
  <c r="AP696" i="12"/>
  <c r="AO696" i="12"/>
  <c r="AN696" i="12"/>
  <c r="AM696" i="12"/>
  <c r="AL696" i="12"/>
  <c r="AK696" i="12"/>
  <c r="AI696" i="12"/>
  <c r="AH696" i="12"/>
  <c r="AG696" i="12"/>
  <c r="AF696" i="12"/>
  <c r="AE696" i="12"/>
  <c r="AD696" i="12"/>
  <c r="AC696" i="12"/>
  <c r="AB696" i="12"/>
  <c r="AA696" i="12"/>
  <c r="Z696" i="12"/>
  <c r="Y696" i="12"/>
  <c r="W696" i="12"/>
  <c r="V696" i="12"/>
  <c r="U696" i="12"/>
  <c r="T696" i="12"/>
  <c r="S696" i="12"/>
  <c r="R696" i="12"/>
  <c r="Q696" i="12"/>
  <c r="P696" i="12"/>
  <c r="O696" i="12"/>
  <c r="N696" i="12"/>
  <c r="M696" i="12"/>
  <c r="K696" i="12"/>
  <c r="K44" i="12" s="1"/>
  <c r="H696" i="12"/>
  <c r="G696" i="12"/>
  <c r="G44" i="12" s="1"/>
  <c r="AU695" i="12"/>
  <c r="AT695" i="12"/>
  <c r="AS695" i="12"/>
  <c r="AR695" i="12"/>
  <c r="AQ695" i="12"/>
  <c r="AP695" i="12"/>
  <c r="AO695" i="12"/>
  <c r="AN695" i="12"/>
  <c r="AM695" i="12"/>
  <c r="AL695" i="12"/>
  <c r="AK695" i="12"/>
  <c r="AI695" i="12"/>
  <c r="AH695" i="12"/>
  <c r="AG695" i="12"/>
  <c r="AF695" i="12"/>
  <c r="AE695" i="12"/>
  <c r="AD695" i="12"/>
  <c r="AC695" i="12"/>
  <c r="AB695" i="12"/>
  <c r="AA695" i="12"/>
  <c r="Z695" i="12"/>
  <c r="Y695" i="12"/>
  <c r="W695" i="12"/>
  <c r="V695" i="12"/>
  <c r="U695" i="12"/>
  <c r="T695" i="12"/>
  <c r="S695" i="12"/>
  <c r="R695" i="12"/>
  <c r="Q695" i="12"/>
  <c r="P695" i="12"/>
  <c r="O695" i="12"/>
  <c r="N695" i="12"/>
  <c r="M695" i="12"/>
  <c r="K695" i="12"/>
  <c r="K43" i="12" s="1"/>
  <c r="H695" i="12"/>
  <c r="G695" i="12"/>
  <c r="G43" i="12" s="1"/>
  <c r="AU694" i="12"/>
  <c r="AT694" i="12"/>
  <c r="AS694" i="12"/>
  <c r="AR694" i="12"/>
  <c r="AQ694" i="12"/>
  <c r="AP694" i="12"/>
  <c r="AO694" i="12"/>
  <c r="AN694" i="12"/>
  <c r="AM694" i="12"/>
  <c r="AL694" i="12"/>
  <c r="AK694" i="12"/>
  <c r="AI694" i="12"/>
  <c r="AH694" i="12"/>
  <c r="AG694" i="12"/>
  <c r="AF694" i="12"/>
  <c r="AE694" i="12"/>
  <c r="AD694" i="12"/>
  <c r="AC694" i="12"/>
  <c r="AB694" i="12"/>
  <c r="AA694" i="12"/>
  <c r="Z694" i="12"/>
  <c r="Y694" i="12"/>
  <c r="W694" i="12"/>
  <c r="V694" i="12"/>
  <c r="U694" i="12"/>
  <c r="T694" i="12"/>
  <c r="S694" i="12"/>
  <c r="R694" i="12"/>
  <c r="Q694" i="12"/>
  <c r="P694" i="12"/>
  <c r="O694" i="12"/>
  <c r="N694" i="12"/>
  <c r="M694" i="12"/>
  <c r="K694" i="12"/>
  <c r="K42" i="12" s="1"/>
  <c r="H694" i="12"/>
  <c r="G694" i="12"/>
  <c r="AU693" i="12"/>
  <c r="AT693" i="12"/>
  <c r="AS693" i="12"/>
  <c r="AR693" i="12"/>
  <c r="AQ693" i="12"/>
  <c r="AP693" i="12"/>
  <c r="AO693" i="12"/>
  <c r="AN693" i="12"/>
  <c r="AM693" i="12"/>
  <c r="AL693" i="12"/>
  <c r="AK693" i="12"/>
  <c r="AI693" i="12"/>
  <c r="AH693" i="12"/>
  <c r="AG693" i="12"/>
  <c r="AF693" i="12"/>
  <c r="AE693" i="12"/>
  <c r="AD693" i="12"/>
  <c r="AC693" i="12"/>
  <c r="AB693" i="12"/>
  <c r="AA693" i="12"/>
  <c r="Z693" i="12"/>
  <c r="Y693" i="12"/>
  <c r="W693" i="12"/>
  <c r="V693" i="12"/>
  <c r="U693" i="12"/>
  <c r="T693" i="12"/>
  <c r="S693" i="12"/>
  <c r="R693" i="12"/>
  <c r="Q693" i="12"/>
  <c r="P693" i="12"/>
  <c r="O693" i="12"/>
  <c r="N693" i="12"/>
  <c r="M693" i="12"/>
  <c r="K693" i="12"/>
  <c r="K41" i="12" s="1"/>
  <c r="H693" i="12"/>
  <c r="AX693" i="12" s="1"/>
  <c r="AZ41" i="12" s="1"/>
  <c r="G693" i="12"/>
  <c r="G41" i="12" s="1"/>
  <c r="AU692" i="12"/>
  <c r="AT692" i="12"/>
  <c r="AS692" i="12"/>
  <c r="AR692" i="12"/>
  <c r="AQ692" i="12"/>
  <c r="AP692" i="12"/>
  <c r="AO692" i="12"/>
  <c r="AN692" i="12"/>
  <c r="AM692" i="12"/>
  <c r="AL692" i="12"/>
  <c r="AK692" i="12"/>
  <c r="AI692" i="12"/>
  <c r="AH692" i="12"/>
  <c r="AG692" i="12"/>
  <c r="AF692" i="12"/>
  <c r="AE692" i="12"/>
  <c r="AD692" i="12"/>
  <c r="AC692" i="12"/>
  <c r="AB692" i="12"/>
  <c r="AA692" i="12"/>
  <c r="Z692" i="12"/>
  <c r="Y692" i="12"/>
  <c r="W692" i="12"/>
  <c r="V692" i="12"/>
  <c r="U692" i="12"/>
  <c r="T692" i="12"/>
  <c r="S692" i="12"/>
  <c r="R692" i="12"/>
  <c r="Q692" i="12"/>
  <c r="P692" i="12"/>
  <c r="O692" i="12"/>
  <c r="N692" i="12"/>
  <c r="M692" i="12"/>
  <c r="K692" i="12"/>
  <c r="K40" i="12" s="1"/>
  <c r="H692" i="12"/>
  <c r="AX692" i="12" s="1"/>
  <c r="AZ40" i="12" s="1"/>
  <c r="G692" i="12"/>
  <c r="G40" i="12" s="1"/>
  <c r="AU691" i="12"/>
  <c r="AT691" i="12"/>
  <c r="AS691" i="12"/>
  <c r="AR691" i="12"/>
  <c r="AQ691" i="12"/>
  <c r="AP691" i="12"/>
  <c r="AO691" i="12"/>
  <c r="AN691" i="12"/>
  <c r="AM691" i="12"/>
  <c r="AL691" i="12"/>
  <c r="AK691" i="12"/>
  <c r="AI691" i="12"/>
  <c r="AH691" i="12"/>
  <c r="AG691" i="12"/>
  <c r="AF691" i="12"/>
  <c r="AE691" i="12"/>
  <c r="AD691" i="12"/>
  <c r="AC691" i="12"/>
  <c r="AB691" i="12"/>
  <c r="AA691" i="12"/>
  <c r="Z691" i="12"/>
  <c r="Y691" i="12"/>
  <c r="W691" i="12"/>
  <c r="V691" i="12"/>
  <c r="U691" i="12"/>
  <c r="T691" i="12"/>
  <c r="S691" i="12"/>
  <c r="R691" i="12"/>
  <c r="Q691" i="12"/>
  <c r="P691" i="12"/>
  <c r="O691" i="12"/>
  <c r="N691" i="12"/>
  <c r="M691" i="12"/>
  <c r="K691" i="12"/>
  <c r="K39" i="12" s="1"/>
  <c r="H691" i="12"/>
  <c r="H379" i="12" s="1"/>
  <c r="G691" i="12"/>
  <c r="G39" i="12" s="1"/>
  <c r="AU690" i="12"/>
  <c r="AT690" i="12"/>
  <c r="AS690" i="12"/>
  <c r="AR690" i="12"/>
  <c r="AQ690" i="12"/>
  <c r="AP690" i="12"/>
  <c r="AO690" i="12"/>
  <c r="AN690" i="12"/>
  <c r="AM690" i="12"/>
  <c r="AL690" i="12"/>
  <c r="AK690" i="12"/>
  <c r="AI690" i="12"/>
  <c r="AH690" i="12"/>
  <c r="AG690" i="12"/>
  <c r="AF690" i="12"/>
  <c r="AE690" i="12"/>
  <c r="AD690" i="12"/>
  <c r="AC690" i="12"/>
  <c r="AB690" i="12"/>
  <c r="AA690" i="12"/>
  <c r="Z690" i="12"/>
  <c r="Y690" i="12"/>
  <c r="W690" i="12"/>
  <c r="V690" i="12"/>
  <c r="U690" i="12"/>
  <c r="T690" i="12"/>
  <c r="S690" i="12"/>
  <c r="R690" i="12"/>
  <c r="Q690" i="12"/>
  <c r="P690" i="12"/>
  <c r="O690" i="12"/>
  <c r="N690" i="12"/>
  <c r="M690" i="12"/>
  <c r="K690" i="12"/>
  <c r="K38" i="12" s="1"/>
  <c r="H690" i="12"/>
  <c r="H38" i="12" s="1"/>
  <c r="G690" i="12"/>
  <c r="G38" i="12" s="1"/>
  <c r="AU689" i="12"/>
  <c r="AT689" i="12"/>
  <c r="AS689" i="12"/>
  <c r="AR689" i="12"/>
  <c r="AQ689" i="12"/>
  <c r="AP689" i="12"/>
  <c r="AO689" i="12"/>
  <c r="AN689" i="12"/>
  <c r="AM689" i="12"/>
  <c r="AL689" i="12"/>
  <c r="AK689" i="12"/>
  <c r="AI689" i="12"/>
  <c r="AH689" i="12"/>
  <c r="AG689" i="12"/>
  <c r="AF689" i="12"/>
  <c r="AE689" i="12"/>
  <c r="AD689" i="12"/>
  <c r="AC689" i="12"/>
  <c r="AB689" i="12"/>
  <c r="AA689" i="12"/>
  <c r="Z689" i="12"/>
  <c r="Y689" i="12"/>
  <c r="W689" i="12"/>
  <c r="V689" i="12"/>
  <c r="U689" i="12"/>
  <c r="T689" i="12"/>
  <c r="S689" i="12"/>
  <c r="R689" i="12"/>
  <c r="Q689" i="12"/>
  <c r="P689" i="12"/>
  <c r="O689" i="12"/>
  <c r="N689" i="12"/>
  <c r="M689" i="12"/>
  <c r="K689" i="12"/>
  <c r="K37" i="12" s="1"/>
  <c r="H689" i="12"/>
  <c r="H377" i="12" s="1"/>
  <c r="G689" i="12"/>
  <c r="G37" i="12" s="1"/>
  <c r="AU688" i="12"/>
  <c r="AT688" i="12"/>
  <c r="AS688" i="12"/>
  <c r="AR688" i="12"/>
  <c r="AQ688" i="12"/>
  <c r="AP688" i="12"/>
  <c r="AO688" i="12"/>
  <c r="AN688" i="12"/>
  <c r="AM688" i="12"/>
  <c r="AL688" i="12"/>
  <c r="AK688" i="12"/>
  <c r="AI688" i="12"/>
  <c r="AH688" i="12"/>
  <c r="AG688" i="12"/>
  <c r="AF688" i="12"/>
  <c r="AE688" i="12"/>
  <c r="AD688" i="12"/>
  <c r="AC688" i="12"/>
  <c r="AB688" i="12"/>
  <c r="AA688" i="12"/>
  <c r="Z688" i="12"/>
  <c r="Y688" i="12"/>
  <c r="W688" i="12"/>
  <c r="V688" i="12"/>
  <c r="U688" i="12"/>
  <c r="T688" i="12"/>
  <c r="S688" i="12"/>
  <c r="R688" i="12"/>
  <c r="Q688" i="12"/>
  <c r="P688" i="12"/>
  <c r="O688" i="12"/>
  <c r="N688" i="12"/>
  <c r="M688" i="12"/>
  <c r="K688" i="12"/>
  <c r="K36" i="12" s="1"/>
  <c r="H688" i="12"/>
  <c r="H376" i="12" s="1"/>
  <c r="G688" i="12"/>
  <c r="G36" i="12" s="1"/>
  <c r="AU687" i="12"/>
  <c r="AT687" i="12"/>
  <c r="AS687" i="12"/>
  <c r="AR687" i="12"/>
  <c r="AQ687" i="12"/>
  <c r="AP687" i="12"/>
  <c r="AO687" i="12"/>
  <c r="AN687" i="12"/>
  <c r="AM687" i="12"/>
  <c r="AL687" i="12"/>
  <c r="AK687" i="12"/>
  <c r="AI687" i="12"/>
  <c r="AH687" i="12"/>
  <c r="AG687" i="12"/>
  <c r="AF687" i="12"/>
  <c r="AE687" i="12"/>
  <c r="AD687" i="12"/>
  <c r="AC687" i="12"/>
  <c r="AB687" i="12"/>
  <c r="AA687" i="12"/>
  <c r="Z687" i="12"/>
  <c r="Y687" i="12"/>
  <c r="W687" i="12"/>
  <c r="V687" i="12"/>
  <c r="U687" i="12"/>
  <c r="T687" i="12"/>
  <c r="S687" i="12"/>
  <c r="R687" i="12"/>
  <c r="Q687" i="12"/>
  <c r="P687" i="12"/>
  <c r="O687" i="12"/>
  <c r="N687" i="12"/>
  <c r="M687" i="12"/>
  <c r="K687" i="12"/>
  <c r="K35" i="12" s="1"/>
  <c r="H687" i="12"/>
  <c r="AX687" i="12" s="1"/>
  <c r="AZ35" i="12" s="1"/>
  <c r="G687" i="12"/>
  <c r="G35" i="12" s="1"/>
  <c r="AU686" i="12"/>
  <c r="AT686" i="12"/>
  <c r="AS686" i="12"/>
  <c r="AR686" i="12"/>
  <c r="AQ686" i="12"/>
  <c r="AP686" i="12"/>
  <c r="AO686" i="12"/>
  <c r="AN686" i="12"/>
  <c r="AM686" i="12"/>
  <c r="AL686" i="12"/>
  <c r="AK686" i="12"/>
  <c r="AI686" i="12"/>
  <c r="AH686" i="12"/>
  <c r="AG686" i="12"/>
  <c r="AF686" i="12"/>
  <c r="AE686" i="12"/>
  <c r="AD686" i="12"/>
  <c r="AC686" i="12"/>
  <c r="AB686" i="12"/>
  <c r="AA686" i="12"/>
  <c r="Z686" i="12"/>
  <c r="Y686" i="12"/>
  <c r="W686" i="12"/>
  <c r="V686" i="12"/>
  <c r="U686" i="12"/>
  <c r="T686" i="12"/>
  <c r="S686" i="12"/>
  <c r="R686" i="12"/>
  <c r="Q686" i="12"/>
  <c r="P686" i="12"/>
  <c r="O686" i="12"/>
  <c r="N686" i="12"/>
  <c r="M686" i="12"/>
  <c r="K686" i="12"/>
  <c r="K34" i="12" s="1"/>
  <c r="H686" i="12"/>
  <c r="H34" i="12" s="1"/>
  <c r="G686" i="12"/>
  <c r="G34" i="12" s="1"/>
  <c r="AU685" i="12"/>
  <c r="AT685" i="12"/>
  <c r="AS685" i="12"/>
  <c r="AR685" i="12"/>
  <c r="AQ685" i="12"/>
  <c r="AP685" i="12"/>
  <c r="AO685" i="12"/>
  <c r="AN685" i="12"/>
  <c r="AM685" i="12"/>
  <c r="AL685" i="12"/>
  <c r="AK685" i="12"/>
  <c r="AI685" i="12"/>
  <c r="AH685" i="12"/>
  <c r="AG685" i="12"/>
  <c r="AF685" i="12"/>
  <c r="AE685" i="12"/>
  <c r="AD685" i="12"/>
  <c r="AC685" i="12"/>
  <c r="AB685" i="12"/>
  <c r="AA685" i="12"/>
  <c r="Z685" i="12"/>
  <c r="Y685" i="12"/>
  <c r="W685" i="12"/>
  <c r="V685" i="12"/>
  <c r="U685" i="12"/>
  <c r="T685" i="12"/>
  <c r="S685" i="12"/>
  <c r="R685" i="12"/>
  <c r="Q685" i="12"/>
  <c r="P685" i="12"/>
  <c r="O685" i="12"/>
  <c r="N685" i="12"/>
  <c r="M685" i="12"/>
  <c r="K685" i="12"/>
  <c r="K33" i="12" s="1"/>
  <c r="H685" i="12"/>
  <c r="H33" i="12" s="1"/>
  <c r="G685" i="12"/>
  <c r="G33" i="12" s="1"/>
  <c r="AU684" i="12"/>
  <c r="AT684" i="12"/>
  <c r="AS684" i="12"/>
  <c r="AR684" i="12"/>
  <c r="AQ684" i="12"/>
  <c r="AP684" i="12"/>
  <c r="AO684" i="12"/>
  <c r="AN684" i="12"/>
  <c r="AM684" i="12"/>
  <c r="AL684" i="12"/>
  <c r="AK684" i="12"/>
  <c r="AI684" i="12"/>
  <c r="AH684" i="12"/>
  <c r="AG684" i="12"/>
  <c r="AF684" i="12"/>
  <c r="AE684" i="12"/>
  <c r="AD684" i="12"/>
  <c r="AC684" i="12"/>
  <c r="AB684" i="12"/>
  <c r="AA684" i="12"/>
  <c r="Z684" i="12"/>
  <c r="Y684" i="12"/>
  <c r="W684" i="12"/>
  <c r="V684" i="12"/>
  <c r="U684" i="12"/>
  <c r="T684" i="12"/>
  <c r="S684" i="12"/>
  <c r="R684" i="12"/>
  <c r="Q684" i="12"/>
  <c r="P684" i="12"/>
  <c r="O684" i="12"/>
  <c r="N684" i="12"/>
  <c r="M684" i="12"/>
  <c r="K684" i="12"/>
  <c r="K32" i="12" s="1"/>
  <c r="H684" i="12"/>
  <c r="G684" i="12"/>
  <c r="G32" i="12" s="1"/>
  <c r="AU683" i="12"/>
  <c r="AT683" i="12"/>
  <c r="AS683" i="12"/>
  <c r="AR683" i="12"/>
  <c r="AQ683" i="12"/>
  <c r="AP683" i="12"/>
  <c r="AO683" i="12"/>
  <c r="AN683" i="12"/>
  <c r="AM683" i="12"/>
  <c r="AL683" i="12"/>
  <c r="AK683" i="12"/>
  <c r="AI683" i="12"/>
  <c r="AH683" i="12"/>
  <c r="AG683" i="12"/>
  <c r="AF683" i="12"/>
  <c r="AE683" i="12"/>
  <c r="AD683" i="12"/>
  <c r="AC683" i="12"/>
  <c r="AB683" i="12"/>
  <c r="AA683" i="12"/>
  <c r="Z683" i="12"/>
  <c r="Y683" i="12"/>
  <c r="W683" i="12"/>
  <c r="V683" i="12"/>
  <c r="U683" i="12"/>
  <c r="T683" i="12"/>
  <c r="S683" i="12"/>
  <c r="R683" i="12"/>
  <c r="Q683" i="12"/>
  <c r="P683" i="12"/>
  <c r="O683" i="12"/>
  <c r="N683" i="12"/>
  <c r="M683" i="12"/>
  <c r="K683" i="12"/>
  <c r="K31" i="12" s="1"/>
  <c r="H683" i="12"/>
  <c r="H371" i="12" s="1"/>
  <c r="G683" i="12"/>
  <c r="G31" i="12" s="1"/>
  <c r="AU682" i="12"/>
  <c r="AT682" i="12"/>
  <c r="AS682" i="12"/>
  <c r="AR682" i="12"/>
  <c r="AQ682" i="12"/>
  <c r="AP682" i="12"/>
  <c r="AO682" i="12"/>
  <c r="AN682" i="12"/>
  <c r="AM682" i="12"/>
  <c r="AL682" i="12"/>
  <c r="AK682" i="12"/>
  <c r="AI682" i="12"/>
  <c r="AH682" i="12"/>
  <c r="AG682" i="12"/>
  <c r="AF682" i="12"/>
  <c r="AE682" i="12"/>
  <c r="AD682" i="12"/>
  <c r="AC682" i="12"/>
  <c r="AB682" i="12"/>
  <c r="AA682" i="12"/>
  <c r="Z682" i="12"/>
  <c r="Y682" i="12"/>
  <c r="W682" i="12"/>
  <c r="V682" i="12"/>
  <c r="U682" i="12"/>
  <c r="T682" i="12"/>
  <c r="S682" i="12"/>
  <c r="R682" i="12"/>
  <c r="Q682" i="12"/>
  <c r="P682" i="12"/>
  <c r="O682" i="12"/>
  <c r="N682" i="12"/>
  <c r="M682" i="12"/>
  <c r="K682" i="12"/>
  <c r="K30" i="12" s="1"/>
  <c r="H682" i="12"/>
  <c r="AX682" i="12" s="1"/>
  <c r="AZ30" i="12" s="1"/>
  <c r="G682" i="12"/>
  <c r="G30" i="12" s="1"/>
  <c r="AU681" i="12"/>
  <c r="AT681" i="12"/>
  <c r="AS681" i="12"/>
  <c r="AR681" i="12"/>
  <c r="AQ681" i="12"/>
  <c r="AP681" i="12"/>
  <c r="AO681" i="12"/>
  <c r="AN681" i="12"/>
  <c r="AM681" i="12"/>
  <c r="AL681" i="12"/>
  <c r="AK681" i="12"/>
  <c r="AI681" i="12"/>
  <c r="AH681" i="12"/>
  <c r="AG681" i="12"/>
  <c r="AF681" i="12"/>
  <c r="AE681" i="12"/>
  <c r="AD681" i="12"/>
  <c r="AC681" i="12"/>
  <c r="AB681" i="12"/>
  <c r="AA681" i="12"/>
  <c r="Z681" i="12"/>
  <c r="Y681" i="12"/>
  <c r="W681" i="12"/>
  <c r="V681" i="12"/>
  <c r="U681" i="12"/>
  <c r="T681" i="12"/>
  <c r="S681" i="12"/>
  <c r="R681" i="12"/>
  <c r="Q681" i="12"/>
  <c r="P681" i="12"/>
  <c r="O681" i="12"/>
  <c r="N681" i="12"/>
  <c r="M681" i="12"/>
  <c r="K681" i="12"/>
  <c r="K29" i="12" s="1"/>
  <c r="H681" i="12"/>
  <c r="G681" i="12"/>
  <c r="G29" i="12" s="1"/>
  <c r="AU680" i="12"/>
  <c r="AT680" i="12"/>
  <c r="AS680" i="12"/>
  <c r="AR680" i="12"/>
  <c r="AQ680" i="12"/>
  <c r="AP680" i="12"/>
  <c r="AO680" i="12"/>
  <c r="AN680" i="12"/>
  <c r="AM680" i="12"/>
  <c r="AL680" i="12"/>
  <c r="AK680" i="12"/>
  <c r="AI680" i="12"/>
  <c r="AH680" i="12"/>
  <c r="AG680" i="12"/>
  <c r="AF680" i="12"/>
  <c r="AE680" i="12"/>
  <c r="AD680" i="12"/>
  <c r="AC680" i="12"/>
  <c r="AB680" i="12"/>
  <c r="AA680" i="12"/>
  <c r="Z680" i="12"/>
  <c r="Y680" i="12"/>
  <c r="W680" i="12"/>
  <c r="V680" i="12"/>
  <c r="U680" i="12"/>
  <c r="T680" i="12"/>
  <c r="S680" i="12"/>
  <c r="R680" i="12"/>
  <c r="Q680" i="12"/>
  <c r="P680" i="12"/>
  <c r="O680" i="12"/>
  <c r="N680" i="12"/>
  <c r="M680" i="12"/>
  <c r="K680" i="12"/>
  <c r="K28" i="12" s="1"/>
  <c r="H680" i="12"/>
  <c r="G680" i="12"/>
  <c r="G28" i="12" s="1"/>
  <c r="AU679" i="12"/>
  <c r="AT679" i="12"/>
  <c r="AS679" i="12"/>
  <c r="AR679" i="12"/>
  <c r="AQ679" i="12"/>
  <c r="AP679" i="12"/>
  <c r="AO679" i="12"/>
  <c r="AN679" i="12"/>
  <c r="AM679" i="12"/>
  <c r="AL679" i="12"/>
  <c r="AK679" i="12"/>
  <c r="AI679" i="12"/>
  <c r="AH679" i="12"/>
  <c r="AG679" i="12"/>
  <c r="AF679" i="12"/>
  <c r="AE679" i="12"/>
  <c r="AD679" i="12"/>
  <c r="AC679" i="12"/>
  <c r="AB679" i="12"/>
  <c r="AA679" i="12"/>
  <c r="Z679" i="12"/>
  <c r="Y679" i="12"/>
  <c r="W679" i="12"/>
  <c r="V679" i="12"/>
  <c r="U679" i="12"/>
  <c r="T679" i="12"/>
  <c r="S679" i="12"/>
  <c r="R679" i="12"/>
  <c r="Q679" i="12"/>
  <c r="P679" i="12"/>
  <c r="O679" i="12"/>
  <c r="N679" i="12"/>
  <c r="M679" i="12"/>
  <c r="K679" i="12"/>
  <c r="K27" i="12" s="1"/>
  <c r="H679" i="12"/>
  <c r="AX679" i="12" s="1"/>
  <c r="AZ27" i="12" s="1"/>
  <c r="G679" i="12"/>
  <c r="G27" i="12" s="1"/>
  <c r="AU678" i="12"/>
  <c r="AT678" i="12"/>
  <c r="AS678" i="12"/>
  <c r="AR678" i="12"/>
  <c r="AQ678" i="12"/>
  <c r="AP678" i="12"/>
  <c r="AO678" i="12"/>
  <c r="AN678" i="12"/>
  <c r="AM678" i="12"/>
  <c r="AL678" i="12"/>
  <c r="AK678" i="12"/>
  <c r="AI678" i="12"/>
  <c r="AH678" i="12"/>
  <c r="AG678" i="12"/>
  <c r="AF678" i="12"/>
  <c r="AE678" i="12"/>
  <c r="AD678" i="12"/>
  <c r="AC678" i="12"/>
  <c r="AB678" i="12"/>
  <c r="AA678" i="12"/>
  <c r="Z678" i="12"/>
  <c r="Y678" i="12"/>
  <c r="W678" i="12"/>
  <c r="V678" i="12"/>
  <c r="U678" i="12"/>
  <c r="T678" i="12"/>
  <c r="S678" i="12"/>
  <c r="R678" i="12"/>
  <c r="Q678" i="12"/>
  <c r="P678" i="12"/>
  <c r="O678" i="12"/>
  <c r="N678" i="12"/>
  <c r="M678" i="12"/>
  <c r="K678" i="12"/>
  <c r="K26" i="12" s="1"/>
  <c r="H678" i="12"/>
  <c r="G678" i="12"/>
  <c r="G26" i="12" s="1"/>
  <c r="AU677" i="12"/>
  <c r="AT677" i="12"/>
  <c r="AS677" i="12"/>
  <c r="AR677" i="12"/>
  <c r="AQ677" i="12"/>
  <c r="AP677" i="12"/>
  <c r="AO677" i="12"/>
  <c r="AN677" i="12"/>
  <c r="AM677" i="12"/>
  <c r="AL677" i="12"/>
  <c r="AK677" i="12"/>
  <c r="AI677" i="12"/>
  <c r="AH677" i="12"/>
  <c r="AG677" i="12"/>
  <c r="AF677" i="12"/>
  <c r="AE677" i="12"/>
  <c r="AD677" i="12"/>
  <c r="AC677" i="12"/>
  <c r="AB677" i="12"/>
  <c r="AA677" i="12"/>
  <c r="Z677" i="12"/>
  <c r="Y677" i="12"/>
  <c r="W677" i="12"/>
  <c r="V677" i="12"/>
  <c r="U677" i="12"/>
  <c r="T677" i="12"/>
  <c r="S677" i="12"/>
  <c r="R677" i="12"/>
  <c r="Q677" i="12"/>
  <c r="P677" i="12"/>
  <c r="O677" i="12"/>
  <c r="N677" i="12"/>
  <c r="M677" i="12"/>
  <c r="K677" i="12"/>
  <c r="K25" i="12" s="1"/>
  <c r="H677" i="12"/>
  <c r="H365" i="12" s="1"/>
  <c r="G677" i="12"/>
  <c r="G25" i="12" s="1"/>
  <c r="AU676" i="12"/>
  <c r="AT676" i="12"/>
  <c r="AS676" i="12"/>
  <c r="AR676" i="12"/>
  <c r="AQ676" i="12"/>
  <c r="AP676" i="12"/>
  <c r="AO676" i="12"/>
  <c r="AN676" i="12"/>
  <c r="AM676" i="12"/>
  <c r="AL676" i="12"/>
  <c r="AK676" i="12"/>
  <c r="AI676" i="12"/>
  <c r="AH676" i="12"/>
  <c r="AG676" i="12"/>
  <c r="AF676" i="12"/>
  <c r="AE676" i="12"/>
  <c r="AD676" i="12"/>
  <c r="AC676" i="12"/>
  <c r="AB676" i="12"/>
  <c r="AA676" i="12"/>
  <c r="Z676" i="12"/>
  <c r="Y676" i="12"/>
  <c r="W676" i="12"/>
  <c r="V676" i="12"/>
  <c r="U676" i="12"/>
  <c r="T676" i="12"/>
  <c r="S676" i="12"/>
  <c r="R676" i="12"/>
  <c r="Q676" i="12"/>
  <c r="P676" i="12"/>
  <c r="O676" i="12"/>
  <c r="N676" i="12"/>
  <c r="M676" i="12"/>
  <c r="K676" i="12"/>
  <c r="K24" i="12" s="1"/>
  <c r="H676" i="12"/>
  <c r="AX676" i="12" s="1"/>
  <c r="AZ24" i="12" s="1"/>
  <c r="G676" i="12"/>
  <c r="G24" i="12" s="1"/>
  <c r="AU675" i="12"/>
  <c r="AT675" i="12"/>
  <c r="AS675" i="12"/>
  <c r="AR675" i="12"/>
  <c r="AQ675" i="12"/>
  <c r="AP675" i="12"/>
  <c r="AO675" i="12"/>
  <c r="AN675" i="12"/>
  <c r="AM675" i="12"/>
  <c r="AL675" i="12"/>
  <c r="AK675" i="12"/>
  <c r="AI675" i="12"/>
  <c r="AH675" i="12"/>
  <c r="AG675" i="12"/>
  <c r="AF675" i="12"/>
  <c r="AE675" i="12"/>
  <c r="AD675" i="12"/>
  <c r="AC675" i="12"/>
  <c r="AB675" i="12"/>
  <c r="AA675" i="12"/>
  <c r="Z675" i="12"/>
  <c r="Y675" i="12"/>
  <c r="W675" i="12"/>
  <c r="V675" i="12"/>
  <c r="U675" i="12"/>
  <c r="T675" i="12"/>
  <c r="S675" i="12"/>
  <c r="R675" i="12"/>
  <c r="Q675" i="12"/>
  <c r="P675" i="12"/>
  <c r="O675" i="12"/>
  <c r="N675" i="12"/>
  <c r="M675" i="12"/>
  <c r="K675" i="12"/>
  <c r="K23" i="12" s="1"/>
  <c r="H675" i="12"/>
  <c r="AX675" i="12" s="1"/>
  <c r="AZ23" i="12" s="1"/>
  <c r="G675" i="12"/>
  <c r="G23" i="12" s="1"/>
  <c r="AU674" i="12"/>
  <c r="AT674" i="12"/>
  <c r="AS674" i="12"/>
  <c r="AR674" i="12"/>
  <c r="AQ674" i="12"/>
  <c r="AP674" i="12"/>
  <c r="AO674" i="12"/>
  <c r="AN674" i="12"/>
  <c r="AM674" i="12"/>
  <c r="AL674" i="12"/>
  <c r="AK674" i="12"/>
  <c r="AI674" i="12"/>
  <c r="AH674" i="12"/>
  <c r="AG674" i="12"/>
  <c r="AF674" i="12"/>
  <c r="AE674" i="12"/>
  <c r="AD674" i="12"/>
  <c r="AC674" i="12"/>
  <c r="AB674" i="12"/>
  <c r="AA674" i="12"/>
  <c r="Z674" i="12"/>
  <c r="Y674" i="12"/>
  <c r="W674" i="12"/>
  <c r="V674" i="12"/>
  <c r="U674" i="12"/>
  <c r="T674" i="12"/>
  <c r="S674" i="12"/>
  <c r="R674" i="12"/>
  <c r="Q674" i="12"/>
  <c r="P674" i="12"/>
  <c r="O674" i="12"/>
  <c r="N674" i="12"/>
  <c r="M674" i="12"/>
  <c r="K674" i="12"/>
  <c r="K22" i="12" s="1"/>
  <c r="H674" i="12"/>
  <c r="G674" i="12"/>
  <c r="G22" i="12" s="1"/>
  <c r="AU673" i="12"/>
  <c r="AT673" i="12"/>
  <c r="AS673" i="12"/>
  <c r="AR673" i="12"/>
  <c r="AQ673" i="12"/>
  <c r="AP673" i="12"/>
  <c r="AO673" i="12"/>
  <c r="AN673" i="12"/>
  <c r="AM673" i="12"/>
  <c r="AL673" i="12"/>
  <c r="AK673" i="12"/>
  <c r="AI673" i="12"/>
  <c r="AH673" i="12"/>
  <c r="AG673" i="12"/>
  <c r="AF673" i="12"/>
  <c r="AE673" i="12"/>
  <c r="AD673" i="12"/>
  <c r="AC673" i="12"/>
  <c r="AB673" i="12"/>
  <c r="AA673" i="12"/>
  <c r="Z673" i="12"/>
  <c r="Y673" i="12"/>
  <c r="W673" i="12"/>
  <c r="V673" i="12"/>
  <c r="U673" i="12"/>
  <c r="T673" i="12"/>
  <c r="S673" i="12"/>
  <c r="R673" i="12"/>
  <c r="Q673" i="12"/>
  <c r="P673" i="12"/>
  <c r="O673" i="12"/>
  <c r="N673" i="12"/>
  <c r="M673" i="12"/>
  <c r="K673" i="12"/>
  <c r="K21" i="12" s="1"/>
  <c r="H673" i="12"/>
  <c r="AX673" i="12" s="1"/>
  <c r="AZ21" i="12" s="1"/>
  <c r="G673" i="12"/>
  <c r="G21" i="12" s="1"/>
  <c r="AU672" i="12"/>
  <c r="AT672" i="12"/>
  <c r="AS672" i="12"/>
  <c r="AR672" i="12"/>
  <c r="AQ672" i="12"/>
  <c r="AP672" i="12"/>
  <c r="AO672" i="12"/>
  <c r="AN672" i="12"/>
  <c r="AM672" i="12"/>
  <c r="AL672" i="12"/>
  <c r="AK672" i="12"/>
  <c r="AI672" i="12"/>
  <c r="AH672" i="12"/>
  <c r="AG672" i="12"/>
  <c r="AF672" i="12"/>
  <c r="AE672" i="12"/>
  <c r="AD672" i="12"/>
  <c r="AC672" i="12"/>
  <c r="AB672" i="12"/>
  <c r="AA672" i="12"/>
  <c r="Z672" i="12"/>
  <c r="Y672" i="12"/>
  <c r="W672" i="12"/>
  <c r="V672" i="12"/>
  <c r="U672" i="12"/>
  <c r="T672" i="12"/>
  <c r="S672" i="12"/>
  <c r="R672" i="12"/>
  <c r="Q672" i="12"/>
  <c r="P672" i="12"/>
  <c r="O672" i="12"/>
  <c r="N672" i="12"/>
  <c r="M672" i="12"/>
  <c r="K672" i="12"/>
  <c r="K20" i="12" s="1"/>
  <c r="H672" i="12"/>
  <c r="G672" i="12"/>
  <c r="G20" i="12" s="1"/>
  <c r="AU671" i="12"/>
  <c r="AT671" i="12"/>
  <c r="AS671" i="12"/>
  <c r="AR671" i="12"/>
  <c r="AQ671" i="12"/>
  <c r="AP671" i="12"/>
  <c r="AO671" i="12"/>
  <c r="AN671" i="12"/>
  <c r="AM671" i="12"/>
  <c r="AL671" i="12"/>
  <c r="AK671" i="12"/>
  <c r="AI671" i="12"/>
  <c r="AH671" i="12"/>
  <c r="AG671" i="12"/>
  <c r="AF671" i="12"/>
  <c r="AE671" i="12"/>
  <c r="AD671" i="12"/>
  <c r="AC671" i="12"/>
  <c r="AB671" i="12"/>
  <c r="AA671" i="12"/>
  <c r="Z671" i="12"/>
  <c r="Y671" i="12"/>
  <c r="W671" i="12"/>
  <c r="V671" i="12"/>
  <c r="U671" i="12"/>
  <c r="T671" i="12"/>
  <c r="S671" i="12"/>
  <c r="R671" i="12"/>
  <c r="Q671" i="12"/>
  <c r="P671" i="12"/>
  <c r="O671" i="12"/>
  <c r="N671" i="12"/>
  <c r="M671" i="12"/>
  <c r="K671" i="12"/>
  <c r="H671" i="12"/>
  <c r="AX671" i="12" s="1"/>
  <c r="AZ19" i="12" s="1"/>
  <c r="G671" i="12"/>
  <c r="G19" i="12" s="1"/>
  <c r="AU670" i="12"/>
  <c r="AT670" i="12"/>
  <c r="AS670" i="12"/>
  <c r="AR670" i="12"/>
  <c r="AQ670" i="12"/>
  <c r="AP670" i="12"/>
  <c r="AO670" i="12"/>
  <c r="AN670" i="12"/>
  <c r="AM670" i="12"/>
  <c r="AL670" i="12"/>
  <c r="AK670" i="12"/>
  <c r="AI670" i="12"/>
  <c r="AH670" i="12"/>
  <c r="AG670" i="12"/>
  <c r="AF670" i="12"/>
  <c r="AE670" i="12"/>
  <c r="AD670" i="12"/>
  <c r="AC670" i="12"/>
  <c r="AB670" i="12"/>
  <c r="AA670" i="12"/>
  <c r="Z670" i="12"/>
  <c r="Y670" i="12"/>
  <c r="W670" i="12"/>
  <c r="V670" i="12"/>
  <c r="U670" i="12"/>
  <c r="T670" i="12"/>
  <c r="S670" i="12"/>
  <c r="R670" i="12"/>
  <c r="Q670" i="12"/>
  <c r="P670" i="12"/>
  <c r="O670" i="12"/>
  <c r="N670" i="12"/>
  <c r="M670" i="12"/>
  <c r="K670" i="12"/>
  <c r="K18" i="12" s="1"/>
  <c r="H670" i="12"/>
  <c r="G670" i="12"/>
  <c r="G18" i="12" s="1"/>
  <c r="AU669" i="12"/>
  <c r="AT669" i="12"/>
  <c r="AS669" i="12"/>
  <c r="AR669" i="12"/>
  <c r="AQ669" i="12"/>
  <c r="AP669" i="12"/>
  <c r="AO669" i="12"/>
  <c r="AN669" i="12"/>
  <c r="AM669" i="12"/>
  <c r="AL669" i="12"/>
  <c r="AK669" i="12"/>
  <c r="AI669" i="12"/>
  <c r="AH669" i="12"/>
  <c r="AG669" i="12"/>
  <c r="AF669" i="12"/>
  <c r="AE669" i="12"/>
  <c r="AD669" i="12"/>
  <c r="AC669" i="12"/>
  <c r="AB669" i="12"/>
  <c r="AA669" i="12"/>
  <c r="Z669" i="12"/>
  <c r="Y669" i="12"/>
  <c r="W669" i="12"/>
  <c r="V669" i="12"/>
  <c r="U669" i="12"/>
  <c r="T669" i="12"/>
  <c r="S669" i="12"/>
  <c r="R669" i="12"/>
  <c r="Q669" i="12"/>
  <c r="P669" i="12"/>
  <c r="O669" i="12"/>
  <c r="N669" i="12"/>
  <c r="M669" i="12"/>
  <c r="K669" i="12"/>
  <c r="K17" i="12" s="1"/>
  <c r="H669" i="12"/>
  <c r="G669" i="12"/>
  <c r="G17" i="12" s="1"/>
  <c r="AU668" i="12"/>
  <c r="AT668" i="12"/>
  <c r="AS668" i="12"/>
  <c r="AR668" i="12"/>
  <c r="AQ668" i="12"/>
  <c r="AP668" i="12"/>
  <c r="AO668" i="12"/>
  <c r="AN668" i="12"/>
  <c r="AM668" i="12"/>
  <c r="AL668" i="12"/>
  <c r="AK668" i="12"/>
  <c r="AI668" i="12"/>
  <c r="AH668" i="12"/>
  <c r="AG668" i="12"/>
  <c r="AF668" i="12"/>
  <c r="AE668" i="12"/>
  <c r="AD668" i="12"/>
  <c r="AC668" i="12"/>
  <c r="AB668" i="12"/>
  <c r="AA668" i="12"/>
  <c r="Z668" i="12"/>
  <c r="Y668" i="12"/>
  <c r="W668" i="12"/>
  <c r="V668" i="12"/>
  <c r="U668" i="12"/>
  <c r="T668" i="12"/>
  <c r="S668" i="12"/>
  <c r="R668" i="12"/>
  <c r="Q668" i="12"/>
  <c r="P668" i="12"/>
  <c r="O668" i="12"/>
  <c r="N668" i="12"/>
  <c r="M668" i="12"/>
  <c r="K668" i="12"/>
  <c r="K16" i="12" s="1"/>
  <c r="H668" i="12"/>
  <c r="H16" i="12" s="1"/>
  <c r="G668" i="12"/>
  <c r="G16" i="12" s="1"/>
  <c r="AU667" i="12"/>
  <c r="AT667" i="12"/>
  <c r="AS667" i="12"/>
  <c r="AR667" i="12"/>
  <c r="AQ667" i="12"/>
  <c r="AP667" i="12"/>
  <c r="AO667" i="12"/>
  <c r="AN667" i="12"/>
  <c r="AM667" i="12"/>
  <c r="AL667" i="12"/>
  <c r="AK667" i="12"/>
  <c r="AI667" i="12"/>
  <c r="AH667" i="12"/>
  <c r="AG667" i="12"/>
  <c r="AF667" i="12"/>
  <c r="AE667" i="12"/>
  <c r="AD667" i="12"/>
  <c r="AC667" i="12"/>
  <c r="AB667" i="12"/>
  <c r="AA667" i="12"/>
  <c r="Z667" i="12"/>
  <c r="Y667" i="12"/>
  <c r="W667" i="12"/>
  <c r="V667" i="12"/>
  <c r="U667" i="12"/>
  <c r="T667" i="12"/>
  <c r="S667" i="12"/>
  <c r="R667" i="12"/>
  <c r="Q667" i="12"/>
  <c r="P667" i="12"/>
  <c r="O667" i="12"/>
  <c r="N667" i="12"/>
  <c r="M667" i="12"/>
  <c r="K667" i="12"/>
  <c r="K15" i="12" s="1"/>
  <c r="H667" i="12"/>
  <c r="H15" i="12" s="1"/>
  <c r="G667" i="12"/>
  <c r="G15" i="12" s="1"/>
  <c r="AU666" i="12"/>
  <c r="AT666" i="12"/>
  <c r="AS666" i="12"/>
  <c r="AR666" i="12"/>
  <c r="AQ666" i="12"/>
  <c r="AP666" i="12"/>
  <c r="AO666" i="12"/>
  <c r="AN666" i="12"/>
  <c r="AM666" i="12"/>
  <c r="AL666" i="12"/>
  <c r="AK666" i="12"/>
  <c r="AI666" i="12"/>
  <c r="AH666" i="12"/>
  <c r="AG666" i="12"/>
  <c r="AF666" i="12"/>
  <c r="AE666" i="12"/>
  <c r="AD666" i="12"/>
  <c r="AC666" i="12"/>
  <c r="AB666" i="12"/>
  <c r="AA666" i="12"/>
  <c r="Z666" i="12"/>
  <c r="Y666" i="12"/>
  <c r="W666" i="12"/>
  <c r="V666" i="12"/>
  <c r="U666" i="12"/>
  <c r="T666" i="12"/>
  <c r="S666" i="12"/>
  <c r="R666" i="12"/>
  <c r="Q666" i="12"/>
  <c r="P666" i="12"/>
  <c r="O666" i="12"/>
  <c r="N666" i="12"/>
  <c r="M666" i="12"/>
  <c r="K666" i="12"/>
  <c r="K14" i="12" s="1"/>
  <c r="H666" i="12"/>
  <c r="AX666" i="12" s="1"/>
  <c r="AZ14" i="12" s="1"/>
  <c r="G666" i="12"/>
  <c r="G14" i="12" s="1"/>
  <c r="AU665" i="12"/>
  <c r="AT665" i="12"/>
  <c r="AS665" i="12"/>
  <c r="AR665" i="12"/>
  <c r="AQ665" i="12"/>
  <c r="AP665" i="12"/>
  <c r="AO665" i="12"/>
  <c r="AN665" i="12"/>
  <c r="AM665" i="12"/>
  <c r="AL665" i="12"/>
  <c r="AK665" i="12"/>
  <c r="AI665" i="12"/>
  <c r="AH665" i="12"/>
  <c r="AG665" i="12"/>
  <c r="AF665" i="12"/>
  <c r="AE665" i="12"/>
  <c r="AD665" i="12"/>
  <c r="AC665" i="12"/>
  <c r="AB665" i="12"/>
  <c r="AA665" i="12"/>
  <c r="Z665" i="12"/>
  <c r="Y665" i="12"/>
  <c r="W665" i="12"/>
  <c r="V665" i="12"/>
  <c r="U665" i="12"/>
  <c r="T665" i="12"/>
  <c r="S665" i="12"/>
  <c r="R665" i="12"/>
  <c r="Q665" i="12"/>
  <c r="P665" i="12"/>
  <c r="O665" i="12"/>
  <c r="N665" i="12"/>
  <c r="M665" i="12"/>
  <c r="K665" i="12"/>
  <c r="K13" i="12" s="1"/>
  <c r="H665" i="12"/>
  <c r="G665" i="12"/>
  <c r="G13" i="12" s="1"/>
  <c r="AU664" i="12"/>
  <c r="AT664" i="12"/>
  <c r="AS664" i="12"/>
  <c r="AR664" i="12"/>
  <c r="AQ664" i="12"/>
  <c r="AP664" i="12"/>
  <c r="AO664" i="12"/>
  <c r="AN664" i="12"/>
  <c r="AM664" i="12"/>
  <c r="AL664" i="12"/>
  <c r="AK664" i="12"/>
  <c r="AI664" i="12"/>
  <c r="AH664" i="12"/>
  <c r="AG664" i="12"/>
  <c r="AF664" i="12"/>
  <c r="AE664" i="12"/>
  <c r="AD664" i="12"/>
  <c r="AC664" i="12"/>
  <c r="AB664" i="12"/>
  <c r="AA664" i="12"/>
  <c r="Z664" i="12"/>
  <c r="Y664" i="12"/>
  <c r="W664" i="12"/>
  <c r="V664" i="12"/>
  <c r="U664" i="12"/>
  <c r="T664" i="12"/>
  <c r="S664" i="12"/>
  <c r="R664" i="12"/>
  <c r="Q664" i="12"/>
  <c r="P664" i="12"/>
  <c r="O664" i="12"/>
  <c r="N664" i="12"/>
  <c r="M664" i="12"/>
  <c r="K664" i="12"/>
  <c r="K12" i="12" s="1"/>
  <c r="H664" i="12"/>
  <c r="AX664" i="12" s="1"/>
  <c r="AZ12" i="12" s="1"/>
  <c r="G664" i="12"/>
  <c r="G12" i="12" s="1"/>
  <c r="AU663" i="12"/>
  <c r="AT663" i="12"/>
  <c r="AS663" i="12"/>
  <c r="AR663" i="12"/>
  <c r="AQ663" i="12"/>
  <c r="AP663" i="12"/>
  <c r="AO663" i="12"/>
  <c r="AN663" i="12"/>
  <c r="AM663" i="12"/>
  <c r="AL663" i="12"/>
  <c r="AK663" i="12"/>
  <c r="AI663" i="12"/>
  <c r="AH663" i="12"/>
  <c r="AG663" i="12"/>
  <c r="AF663" i="12"/>
  <c r="AE663" i="12"/>
  <c r="AD663" i="12"/>
  <c r="AC663" i="12"/>
  <c r="AB663" i="12"/>
  <c r="AA663" i="12"/>
  <c r="Z663" i="12"/>
  <c r="Y663" i="12"/>
  <c r="W663" i="12"/>
  <c r="V663" i="12"/>
  <c r="U663" i="12"/>
  <c r="T663" i="12"/>
  <c r="S663" i="12"/>
  <c r="R663" i="12"/>
  <c r="Q663" i="12"/>
  <c r="P663" i="12"/>
  <c r="O663" i="12"/>
  <c r="N663" i="12"/>
  <c r="M663" i="12"/>
  <c r="K663" i="12"/>
  <c r="K11" i="12" s="1"/>
  <c r="H663" i="12"/>
  <c r="G663" i="12"/>
  <c r="G11" i="12" s="1"/>
  <c r="AU662" i="12"/>
  <c r="AT662" i="12"/>
  <c r="AS662" i="12"/>
  <c r="AR662" i="12"/>
  <c r="AQ662" i="12"/>
  <c r="AP662" i="12"/>
  <c r="AO662" i="12"/>
  <c r="AN662" i="12"/>
  <c r="AM662" i="12"/>
  <c r="AL662" i="12"/>
  <c r="AK662" i="12"/>
  <c r="AI662" i="12"/>
  <c r="AH662" i="12"/>
  <c r="AG662" i="12"/>
  <c r="AF662" i="12"/>
  <c r="AE662" i="12"/>
  <c r="AD662" i="12"/>
  <c r="AC662" i="12"/>
  <c r="AB662" i="12"/>
  <c r="AA662" i="12"/>
  <c r="Z662" i="12"/>
  <c r="Y662" i="12"/>
  <c r="W662" i="12"/>
  <c r="V662" i="12"/>
  <c r="U662" i="12"/>
  <c r="T662" i="12"/>
  <c r="S662" i="12"/>
  <c r="R662" i="12"/>
  <c r="Q662" i="12"/>
  <c r="P662" i="12"/>
  <c r="O662" i="12"/>
  <c r="N662" i="12"/>
  <c r="M662" i="12"/>
  <c r="K662" i="12"/>
  <c r="K10" i="12" s="1"/>
  <c r="H662" i="12"/>
  <c r="AX662" i="12" s="1"/>
  <c r="AZ10" i="12" s="1"/>
  <c r="G662" i="12"/>
  <c r="G10" i="12" s="1"/>
  <c r="AU661" i="12"/>
  <c r="AT661" i="12"/>
  <c r="AS661" i="12"/>
  <c r="AR661" i="12"/>
  <c r="AQ661" i="12"/>
  <c r="AP661" i="12"/>
  <c r="AO661" i="12"/>
  <c r="AN661" i="12"/>
  <c r="AM661" i="12"/>
  <c r="AL661" i="12"/>
  <c r="AK661" i="12"/>
  <c r="AI661" i="12"/>
  <c r="AH661" i="12"/>
  <c r="AG661" i="12"/>
  <c r="AF661" i="12"/>
  <c r="AE661" i="12"/>
  <c r="AD661" i="12"/>
  <c r="AC661" i="12"/>
  <c r="AB661" i="12"/>
  <c r="AA661" i="12"/>
  <c r="Z661" i="12"/>
  <c r="Y661" i="12"/>
  <c r="W661" i="12"/>
  <c r="V661" i="12"/>
  <c r="U661" i="12"/>
  <c r="T661" i="12"/>
  <c r="S661" i="12"/>
  <c r="R661" i="12"/>
  <c r="Q661" i="12"/>
  <c r="P661" i="12"/>
  <c r="O661" i="12"/>
  <c r="N661" i="12"/>
  <c r="M661" i="12"/>
  <c r="K661" i="12"/>
  <c r="K9" i="12" s="1"/>
  <c r="H661" i="12"/>
  <c r="AX661" i="12" s="1"/>
  <c r="AZ9" i="12" s="1"/>
  <c r="G661" i="12"/>
  <c r="G9" i="12" s="1"/>
  <c r="AU660" i="12"/>
  <c r="AT660" i="12"/>
  <c r="AS660" i="12"/>
  <c r="AR660" i="12"/>
  <c r="AQ660" i="12"/>
  <c r="AP660" i="12"/>
  <c r="AO660" i="12"/>
  <c r="AN660" i="12"/>
  <c r="AM660" i="12"/>
  <c r="AL660" i="12"/>
  <c r="AK660" i="12"/>
  <c r="AI660" i="12"/>
  <c r="AH660" i="12"/>
  <c r="AG660" i="12"/>
  <c r="AF660" i="12"/>
  <c r="AE660" i="12"/>
  <c r="AD660" i="12"/>
  <c r="AC660" i="12"/>
  <c r="AB660" i="12"/>
  <c r="AA660" i="12"/>
  <c r="Z660" i="12"/>
  <c r="Y660" i="12"/>
  <c r="W660" i="12"/>
  <c r="V660" i="12"/>
  <c r="U660" i="12"/>
  <c r="T660" i="12"/>
  <c r="S660" i="12"/>
  <c r="R660" i="12"/>
  <c r="Q660" i="12"/>
  <c r="P660" i="12"/>
  <c r="O660" i="12"/>
  <c r="N660" i="12"/>
  <c r="M660" i="12"/>
  <c r="K660" i="12"/>
  <c r="K8" i="12" s="1"/>
  <c r="H660" i="12"/>
  <c r="G660" i="12"/>
  <c r="G8" i="12" s="1"/>
  <c r="AU659" i="12"/>
  <c r="AT659" i="12"/>
  <c r="AS659" i="12"/>
  <c r="AR659" i="12"/>
  <c r="AQ659" i="12"/>
  <c r="AP659" i="12"/>
  <c r="AO659" i="12"/>
  <c r="AN659" i="12"/>
  <c r="AM659" i="12"/>
  <c r="AL659" i="12"/>
  <c r="AK659" i="12"/>
  <c r="AI659" i="12"/>
  <c r="AH659" i="12"/>
  <c r="AG659" i="12"/>
  <c r="AF659" i="12"/>
  <c r="AE659" i="12"/>
  <c r="AD659" i="12"/>
  <c r="AC659" i="12"/>
  <c r="AB659" i="12"/>
  <c r="AA659" i="12"/>
  <c r="Z659" i="12"/>
  <c r="Y659" i="12"/>
  <c r="W659" i="12"/>
  <c r="V659" i="12"/>
  <c r="U659" i="12"/>
  <c r="T659" i="12"/>
  <c r="S659" i="12"/>
  <c r="R659" i="12"/>
  <c r="Q659" i="12"/>
  <c r="P659" i="12"/>
  <c r="O659" i="12"/>
  <c r="N659" i="12"/>
  <c r="M659" i="12"/>
  <c r="K659" i="12"/>
  <c r="K7" i="12" s="1"/>
  <c r="H659" i="12"/>
  <c r="AX659" i="12" s="1"/>
  <c r="AZ7" i="12" s="1"/>
  <c r="G659" i="12"/>
  <c r="G7" i="12" s="1"/>
  <c r="AU658" i="12"/>
  <c r="AT658" i="12"/>
  <c r="AS658" i="12"/>
  <c r="AR658" i="12"/>
  <c r="AQ658" i="12"/>
  <c r="AP658" i="12"/>
  <c r="AO658" i="12"/>
  <c r="AN658" i="12"/>
  <c r="AM658" i="12"/>
  <c r="AL658" i="12"/>
  <c r="AK658" i="12"/>
  <c r="AI658" i="12"/>
  <c r="AH658" i="12"/>
  <c r="AG658" i="12"/>
  <c r="AF658" i="12"/>
  <c r="AE658" i="12"/>
  <c r="AD658" i="12"/>
  <c r="AC658" i="12"/>
  <c r="AB658" i="12"/>
  <c r="AA658" i="12"/>
  <c r="Z658" i="12"/>
  <c r="Y658" i="12"/>
  <c r="W658" i="12"/>
  <c r="V658" i="12"/>
  <c r="U658" i="12"/>
  <c r="T658" i="12"/>
  <c r="S658" i="12"/>
  <c r="R658" i="12"/>
  <c r="Q658" i="12"/>
  <c r="P658" i="12"/>
  <c r="O658" i="12"/>
  <c r="N658" i="12"/>
  <c r="M658" i="12"/>
  <c r="K658" i="12"/>
  <c r="K6" i="12" s="1"/>
  <c r="H658" i="12"/>
  <c r="G658" i="12"/>
  <c r="AU657" i="12"/>
  <c r="AT657" i="12"/>
  <c r="AS657" i="12"/>
  <c r="AR657" i="12"/>
  <c r="AQ657" i="12"/>
  <c r="AP657" i="12"/>
  <c r="AO657" i="12"/>
  <c r="AN657" i="12"/>
  <c r="AM657" i="12"/>
  <c r="AL657" i="12"/>
  <c r="AK657" i="12"/>
  <c r="AI657" i="12"/>
  <c r="AH657" i="12"/>
  <c r="AG657" i="12"/>
  <c r="AF657" i="12"/>
  <c r="AE657" i="12"/>
  <c r="AD657" i="12"/>
  <c r="AC657" i="12"/>
  <c r="AB657" i="12"/>
  <c r="AA657" i="12"/>
  <c r="Z657" i="12"/>
  <c r="Y657" i="12"/>
  <c r="W657" i="12"/>
  <c r="V657" i="12"/>
  <c r="U657" i="12"/>
  <c r="T657" i="12"/>
  <c r="S657" i="12"/>
  <c r="R657" i="12"/>
  <c r="Q657" i="12"/>
  <c r="P657" i="12"/>
  <c r="O657" i="12"/>
  <c r="N657" i="12"/>
  <c r="M657" i="12"/>
  <c r="K657" i="12"/>
  <c r="K5" i="12" s="1"/>
  <c r="H657" i="12"/>
  <c r="G657" i="12"/>
  <c r="G5" i="12" s="1"/>
  <c r="AU656" i="12"/>
  <c r="AT656" i="12"/>
  <c r="AS656" i="12"/>
  <c r="AR656" i="12"/>
  <c r="AQ656" i="12"/>
  <c r="AP656" i="12"/>
  <c r="AO656" i="12"/>
  <c r="AN656" i="12"/>
  <c r="AM656" i="12"/>
  <c r="AL656" i="12"/>
  <c r="AK656" i="12"/>
  <c r="AI656" i="12"/>
  <c r="AH656" i="12"/>
  <c r="AG656" i="12"/>
  <c r="AF656" i="12"/>
  <c r="AE656" i="12"/>
  <c r="AD656" i="12"/>
  <c r="AC656" i="12"/>
  <c r="AB656" i="12"/>
  <c r="AA656" i="12"/>
  <c r="Z656" i="12"/>
  <c r="Y656" i="12"/>
  <c r="W656" i="12"/>
  <c r="V656" i="12"/>
  <c r="U656" i="12"/>
  <c r="T656" i="12"/>
  <c r="S656" i="12"/>
  <c r="R656" i="12"/>
  <c r="Q656" i="12"/>
  <c r="P656" i="12"/>
  <c r="O656" i="12"/>
  <c r="N656" i="12"/>
  <c r="M656" i="12"/>
  <c r="K656" i="12"/>
  <c r="K4" i="12" s="1"/>
  <c r="H656" i="12"/>
  <c r="G656" i="12"/>
  <c r="G4" i="12" s="1"/>
  <c r="AU655" i="12"/>
  <c r="AT655" i="12"/>
  <c r="AS655" i="12"/>
  <c r="AR655" i="12"/>
  <c r="AQ655" i="12"/>
  <c r="AP655" i="12"/>
  <c r="AO655" i="12"/>
  <c r="AN655" i="12"/>
  <c r="AM655" i="12"/>
  <c r="AL655" i="12"/>
  <c r="AK655" i="12"/>
  <c r="AI655" i="12"/>
  <c r="AH655" i="12"/>
  <c r="AG655" i="12"/>
  <c r="AF655" i="12"/>
  <c r="AE655" i="12"/>
  <c r="AD655" i="12"/>
  <c r="AC655" i="12"/>
  <c r="AB655" i="12"/>
  <c r="AA655" i="12"/>
  <c r="Z655" i="12"/>
  <c r="Y655" i="12"/>
  <c r="W655" i="12"/>
  <c r="V655" i="12"/>
  <c r="U655" i="12"/>
  <c r="T655" i="12"/>
  <c r="S655" i="12"/>
  <c r="R655" i="12"/>
  <c r="Q655" i="12"/>
  <c r="P655" i="12"/>
  <c r="O655" i="12"/>
  <c r="N655" i="12"/>
  <c r="M655" i="12"/>
  <c r="K655" i="12"/>
  <c r="H655" i="12"/>
  <c r="G655" i="12"/>
  <c r="Z649" i="12"/>
  <c r="L649" i="12"/>
  <c r="Z648" i="12"/>
  <c r="L648" i="12"/>
  <c r="Z646" i="12"/>
  <c r="L646" i="12"/>
  <c r="Z645" i="12"/>
  <c r="L645" i="12"/>
  <c r="Z643" i="12"/>
  <c r="L643" i="12"/>
  <c r="S642" i="12"/>
  <c r="S647" i="12" s="1"/>
  <c r="Z639" i="12"/>
  <c r="L639" i="12"/>
  <c r="Z638" i="12"/>
  <c r="L638" i="12"/>
  <c r="Z636" i="12"/>
  <c r="L636" i="12"/>
  <c r="Z635" i="12"/>
  <c r="L635" i="12"/>
  <c r="Z633" i="12"/>
  <c r="L633" i="12"/>
  <c r="S632" i="12"/>
  <c r="AF398" i="12"/>
  <c r="AE398" i="12"/>
  <c r="AD398" i="12"/>
  <c r="AC398" i="12"/>
  <c r="AB398" i="12"/>
  <c r="AA398" i="12"/>
  <c r="Y398" i="12"/>
  <c r="X398" i="12"/>
  <c r="W398" i="12"/>
  <c r="V398" i="12"/>
  <c r="U398" i="12"/>
  <c r="T398" i="12"/>
  <c r="R398" i="12"/>
  <c r="Q398" i="12"/>
  <c r="P398" i="12"/>
  <c r="O398" i="12"/>
  <c r="N398" i="12"/>
  <c r="M398" i="12"/>
  <c r="K398" i="12"/>
  <c r="H398" i="12"/>
  <c r="G398" i="12"/>
  <c r="AF397" i="12"/>
  <c r="AE397" i="12"/>
  <c r="AD397" i="12"/>
  <c r="AC397" i="12"/>
  <c r="AB397" i="12"/>
  <c r="AA397" i="12"/>
  <c r="Y397" i="12"/>
  <c r="X397" i="12"/>
  <c r="W397" i="12"/>
  <c r="V397" i="12"/>
  <c r="U397" i="12"/>
  <c r="T397" i="12"/>
  <c r="R397" i="12"/>
  <c r="Q397" i="12"/>
  <c r="P397" i="12"/>
  <c r="O397" i="12"/>
  <c r="N397" i="12"/>
  <c r="M397" i="12"/>
  <c r="K397" i="12"/>
  <c r="H397" i="12"/>
  <c r="G397" i="12"/>
  <c r="AF396" i="12"/>
  <c r="AE396" i="12"/>
  <c r="AD396" i="12"/>
  <c r="AC396" i="12"/>
  <c r="AB396" i="12"/>
  <c r="AA396" i="12"/>
  <c r="Y396" i="12"/>
  <c r="X396" i="12"/>
  <c r="W396" i="12"/>
  <c r="V396" i="12"/>
  <c r="U396" i="12"/>
  <c r="T396" i="12"/>
  <c r="R396" i="12"/>
  <c r="Q396" i="12"/>
  <c r="P396" i="12"/>
  <c r="O396" i="12"/>
  <c r="N396" i="12"/>
  <c r="M396" i="12"/>
  <c r="K396" i="12"/>
  <c r="H396" i="12"/>
  <c r="G396" i="12"/>
  <c r="AF395" i="12"/>
  <c r="AE395" i="12"/>
  <c r="AD395" i="12"/>
  <c r="AC395" i="12"/>
  <c r="AB395" i="12"/>
  <c r="AA395" i="12"/>
  <c r="Y395" i="12"/>
  <c r="X395" i="12"/>
  <c r="W395" i="12"/>
  <c r="V395" i="12"/>
  <c r="U395" i="12"/>
  <c r="T395" i="12"/>
  <c r="R395" i="12"/>
  <c r="Q395" i="12"/>
  <c r="P395" i="12"/>
  <c r="O395" i="12"/>
  <c r="N395" i="12"/>
  <c r="M395" i="12"/>
  <c r="K395" i="12"/>
  <c r="G395" i="12"/>
  <c r="AF394" i="12"/>
  <c r="AE394" i="12"/>
  <c r="AD394" i="12"/>
  <c r="AC394" i="12"/>
  <c r="AB394" i="12"/>
  <c r="AA394" i="12"/>
  <c r="Y394" i="12"/>
  <c r="X394" i="12"/>
  <c r="W394" i="12"/>
  <c r="V394" i="12"/>
  <c r="U394" i="12"/>
  <c r="T394" i="12"/>
  <c r="R394" i="12"/>
  <c r="Q394" i="12"/>
  <c r="P394" i="12"/>
  <c r="O394" i="12"/>
  <c r="N394" i="12"/>
  <c r="M394" i="12"/>
  <c r="K394" i="12"/>
  <c r="H394" i="12"/>
  <c r="G394" i="12"/>
  <c r="AW705" i="12"/>
  <c r="AX705" i="12" s="1"/>
  <c r="AZ53" i="12" s="1"/>
  <c r="AF393" i="12"/>
  <c r="AE393" i="12"/>
  <c r="AD393" i="12"/>
  <c r="AC393" i="12"/>
  <c r="AB393" i="12"/>
  <c r="AA393" i="12"/>
  <c r="Y393" i="12"/>
  <c r="X393" i="12"/>
  <c r="W393" i="12"/>
  <c r="V393" i="12"/>
  <c r="U393" i="12"/>
  <c r="T393" i="12"/>
  <c r="R393" i="12"/>
  <c r="Q393" i="12"/>
  <c r="P393" i="12"/>
  <c r="O393" i="12"/>
  <c r="N393" i="12"/>
  <c r="M393" i="12"/>
  <c r="K393" i="12"/>
  <c r="J393" i="12"/>
  <c r="H393" i="12"/>
  <c r="G393" i="12"/>
  <c r="AF392" i="12"/>
  <c r="AE392" i="12"/>
  <c r="AD392" i="12"/>
  <c r="AC392" i="12"/>
  <c r="AB392" i="12"/>
  <c r="AA392" i="12"/>
  <c r="Y392" i="12"/>
  <c r="X392" i="12"/>
  <c r="W392" i="12"/>
  <c r="V392" i="12"/>
  <c r="U392" i="12"/>
  <c r="T392" i="12"/>
  <c r="R392" i="12"/>
  <c r="Q392" i="12"/>
  <c r="P392" i="12"/>
  <c r="O392" i="12"/>
  <c r="N392" i="12"/>
  <c r="M392" i="12"/>
  <c r="K392" i="12"/>
  <c r="H392" i="12"/>
  <c r="G392" i="12"/>
  <c r="AF391" i="12"/>
  <c r="AE391" i="12"/>
  <c r="AD391" i="12"/>
  <c r="AC391" i="12"/>
  <c r="AB391" i="12"/>
  <c r="AA391" i="12"/>
  <c r="Y391" i="12"/>
  <c r="X391" i="12"/>
  <c r="W391" i="12"/>
  <c r="V391" i="12"/>
  <c r="U391" i="12"/>
  <c r="T391" i="12"/>
  <c r="R391" i="12"/>
  <c r="Q391" i="12"/>
  <c r="P391" i="12"/>
  <c r="O391" i="12"/>
  <c r="N391" i="12"/>
  <c r="M391" i="12"/>
  <c r="K391" i="12"/>
  <c r="G391" i="12"/>
  <c r="J390" i="12"/>
  <c r="AF390" i="12"/>
  <c r="AE390" i="12"/>
  <c r="AD390" i="12"/>
  <c r="AC390" i="12"/>
  <c r="AB390" i="12"/>
  <c r="AA390" i="12"/>
  <c r="Y390" i="12"/>
  <c r="X390" i="12"/>
  <c r="W390" i="12"/>
  <c r="V390" i="12"/>
  <c r="U390" i="12"/>
  <c r="T390" i="12"/>
  <c r="R390" i="12"/>
  <c r="Q390" i="12"/>
  <c r="P390" i="12"/>
  <c r="O390" i="12"/>
  <c r="N390" i="12"/>
  <c r="M390" i="12"/>
  <c r="K390" i="12"/>
  <c r="H390" i="12"/>
  <c r="G390" i="12"/>
  <c r="AF389" i="12"/>
  <c r="AE389" i="12"/>
  <c r="AD389" i="12"/>
  <c r="AC389" i="12"/>
  <c r="AB389" i="12"/>
  <c r="AA389" i="12"/>
  <c r="Y389" i="12"/>
  <c r="X389" i="12"/>
  <c r="W389" i="12"/>
  <c r="V389" i="12"/>
  <c r="U389" i="12"/>
  <c r="T389" i="12"/>
  <c r="R389" i="12"/>
  <c r="Q389" i="12"/>
  <c r="P389" i="12"/>
  <c r="O389" i="12"/>
  <c r="N389" i="12"/>
  <c r="M389" i="12"/>
  <c r="K389" i="12"/>
  <c r="H389" i="12"/>
  <c r="G389" i="12"/>
  <c r="AF388" i="12"/>
  <c r="AE388" i="12"/>
  <c r="AD388" i="12"/>
  <c r="AC388" i="12"/>
  <c r="AB388" i="12"/>
  <c r="AA388" i="12"/>
  <c r="Y388" i="12"/>
  <c r="X388" i="12"/>
  <c r="W388" i="12"/>
  <c r="V388" i="12"/>
  <c r="U388" i="12"/>
  <c r="T388" i="12"/>
  <c r="R388" i="12"/>
  <c r="Q388" i="12"/>
  <c r="P388" i="12"/>
  <c r="O388" i="12"/>
  <c r="N388" i="12"/>
  <c r="M388" i="12"/>
  <c r="K388" i="12"/>
  <c r="G388" i="12"/>
  <c r="AF387" i="12"/>
  <c r="AE387" i="12"/>
  <c r="AD387" i="12"/>
  <c r="AC387" i="12"/>
  <c r="AB387" i="12"/>
  <c r="AA387" i="12"/>
  <c r="Y387" i="12"/>
  <c r="X387" i="12"/>
  <c r="W387" i="12"/>
  <c r="V387" i="12"/>
  <c r="U387" i="12"/>
  <c r="T387" i="12"/>
  <c r="R387" i="12"/>
  <c r="Q387" i="12"/>
  <c r="P387" i="12"/>
  <c r="O387" i="12"/>
  <c r="N387" i="12"/>
  <c r="M387" i="12"/>
  <c r="K387" i="12"/>
  <c r="H387" i="12"/>
  <c r="G387" i="12"/>
  <c r="AF386" i="12"/>
  <c r="AE386" i="12"/>
  <c r="AD386" i="12"/>
  <c r="AC386" i="12"/>
  <c r="AB386" i="12"/>
  <c r="AA386" i="12"/>
  <c r="Y386" i="12"/>
  <c r="X386" i="12"/>
  <c r="W386" i="12"/>
  <c r="V386" i="12"/>
  <c r="U386" i="12"/>
  <c r="T386" i="12"/>
  <c r="R386" i="12"/>
  <c r="Q386" i="12"/>
  <c r="P386" i="12"/>
  <c r="O386" i="12"/>
  <c r="N386" i="12"/>
  <c r="M386" i="12"/>
  <c r="K386" i="12"/>
  <c r="H386" i="12"/>
  <c r="G386" i="12"/>
  <c r="AF385" i="12"/>
  <c r="AE385" i="12"/>
  <c r="AD385" i="12"/>
  <c r="AC385" i="12"/>
  <c r="AB385" i="12"/>
  <c r="AA385" i="12"/>
  <c r="Y385" i="12"/>
  <c r="X385" i="12"/>
  <c r="W385" i="12"/>
  <c r="V385" i="12"/>
  <c r="U385" i="12"/>
  <c r="T385" i="12"/>
  <c r="R385" i="12"/>
  <c r="Q385" i="12"/>
  <c r="P385" i="12"/>
  <c r="O385" i="12"/>
  <c r="N385" i="12"/>
  <c r="M385" i="12"/>
  <c r="K385" i="12"/>
  <c r="H385" i="12"/>
  <c r="G385" i="12"/>
  <c r="AF384" i="12"/>
  <c r="AE384" i="12"/>
  <c r="AD384" i="12"/>
  <c r="AC384" i="12"/>
  <c r="AB384" i="12"/>
  <c r="AA384" i="12"/>
  <c r="Y384" i="12"/>
  <c r="X384" i="12"/>
  <c r="W384" i="12"/>
  <c r="V384" i="12"/>
  <c r="U384" i="12"/>
  <c r="T384" i="12"/>
  <c r="R384" i="12"/>
  <c r="Q384" i="12"/>
  <c r="P384" i="12"/>
  <c r="O384" i="12"/>
  <c r="N384" i="12"/>
  <c r="M384" i="12"/>
  <c r="K384" i="12"/>
  <c r="H384" i="12"/>
  <c r="G384" i="12"/>
  <c r="AF383" i="12"/>
  <c r="AE383" i="12"/>
  <c r="AD383" i="12"/>
  <c r="AC383" i="12"/>
  <c r="AB383" i="12"/>
  <c r="AA383" i="12"/>
  <c r="Y383" i="12"/>
  <c r="X383" i="12"/>
  <c r="W383" i="12"/>
  <c r="V383" i="12"/>
  <c r="U383" i="12"/>
  <c r="T383" i="12"/>
  <c r="R383" i="12"/>
  <c r="Q383" i="12"/>
  <c r="P383" i="12"/>
  <c r="O383" i="12"/>
  <c r="N383" i="12"/>
  <c r="M383" i="12"/>
  <c r="K383" i="12"/>
  <c r="H383" i="12"/>
  <c r="G383" i="12"/>
  <c r="AF382" i="12"/>
  <c r="AE382" i="12"/>
  <c r="AD382" i="12"/>
  <c r="AC382" i="12"/>
  <c r="AB382" i="12"/>
  <c r="AA382" i="12"/>
  <c r="Y382" i="12"/>
  <c r="X382" i="12"/>
  <c r="W382" i="12"/>
  <c r="V382" i="12"/>
  <c r="U382" i="12"/>
  <c r="T382" i="12"/>
  <c r="R382" i="12"/>
  <c r="Q382" i="12"/>
  <c r="P382" i="12"/>
  <c r="O382" i="12"/>
  <c r="N382" i="12"/>
  <c r="M382" i="12"/>
  <c r="K382" i="12"/>
  <c r="G382" i="12"/>
  <c r="AW693" i="12"/>
  <c r="AF381" i="12"/>
  <c r="AE381" i="12"/>
  <c r="AD381" i="12"/>
  <c r="AC381" i="12"/>
  <c r="AB381" i="12"/>
  <c r="AA381" i="12"/>
  <c r="Y381" i="12"/>
  <c r="X381" i="12"/>
  <c r="W381" i="12"/>
  <c r="V381" i="12"/>
  <c r="U381" i="12"/>
  <c r="T381" i="12"/>
  <c r="R381" i="12"/>
  <c r="Q381" i="12"/>
  <c r="P381" i="12"/>
  <c r="O381" i="12"/>
  <c r="N381" i="12"/>
  <c r="M381" i="12"/>
  <c r="K381" i="12"/>
  <c r="J381" i="12"/>
  <c r="H381" i="12"/>
  <c r="G381" i="12"/>
  <c r="AF380" i="12"/>
  <c r="AE380" i="12"/>
  <c r="AD380" i="12"/>
  <c r="AC380" i="12"/>
  <c r="AB380" i="12"/>
  <c r="AA380" i="12"/>
  <c r="Y380" i="12"/>
  <c r="X380" i="12"/>
  <c r="W380" i="12"/>
  <c r="V380" i="12"/>
  <c r="U380" i="12"/>
  <c r="T380" i="12"/>
  <c r="R380" i="12"/>
  <c r="Q380" i="12"/>
  <c r="P380" i="12"/>
  <c r="O380" i="12"/>
  <c r="N380" i="12"/>
  <c r="M380" i="12"/>
  <c r="K380" i="12"/>
  <c r="H380" i="12"/>
  <c r="G380" i="12"/>
  <c r="AF379" i="12"/>
  <c r="AE379" i="12"/>
  <c r="AD379" i="12"/>
  <c r="AC379" i="12"/>
  <c r="AB379" i="12"/>
  <c r="AA379" i="12"/>
  <c r="Y379" i="12"/>
  <c r="X379" i="12"/>
  <c r="W379" i="12"/>
  <c r="V379" i="12"/>
  <c r="U379" i="12"/>
  <c r="T379" i="12"/>
  <c r="R379" i="12"/>
  <c r="Q379" i="12"/>
  <c r="P379" i="12"/>
  <c r="O379" i="12"/>
  <c r="N379" i="12"/>
  <c r="M379" i="12"/>
  <c r="K379" i="12"/>
  <c r="G379" i="12"/>
  <c r="AW690" i="12"/>
  <c r="AF378" i="12"/>
  <c r="AE378" i="12"/>
  <c r="AD378" i="12"/>
  <c r="AC378" i="12"/>
  <c r="AB378" i="12"/>
  <c r="AA378" i="12"/>
  <c r="Y378" i="12"/>
  <c r="X378" i="12"/>
  <c r="W378" i="12"/>
  <c r="V378" i="12"/>
  <c r="U378" i="12"/>
  <c r="T378" i="12"/>
  <c r="R378" i="12"/>
  <c r="Q378" i="12"/>
  <c r="P378" i="12"/>
  <c r="O378" i="12"/>
  <c r="N378" i="12"/>
  <c r="M378" i="12"/>
  <c r="K378" i="12"/>
  <c r="G378" i="12"/>
  <c r="AF377" i="12"/>
  <c r="AE377" i="12"/>
  <c r="AD377" i="12"/>
  <c r="AC377" i="12"/>
  <c r="AB377" i="12"/>
  <c r="AA377" i="12"/>
  <c r="Y377" i="12"/>
  <c r="X377" i="12"/>
  <c r="W377" i="12"/>
  <c r="V377" i="12"/>
  <c r="U377" i="12"/>
  <c r="T377" i="12"/>
  <c r="R377" i="12"/>
  <c r="Q377" i="12"/>
  <c r="P377" i="12"/>
  <c r="O377" i="12"/>
  <c r="N377" i="12"/>
  <c r="M377" i="12"/>
  <c r="K377" i="12"/>
  <c r="G377" i="12"/>
  <c r="AF376" i="12"/>
  <c r="AE376" i="12"/>
  <c r="AD376" i="12"/>
  <c r="AC376" i="12"/>
  <c r="AB376" i="12"/>
  <c r="AA376" i="12"/>
  <c r="Y376" i="12"/>
  <c r="X376" i="12"/>
  <c r="W376" i="12"/>
  <c r="V376" i="12"/>
  <c r="U376" i="12"/>
  <c r="T376" i="12"/>
  <c r="R376" i="12"/>
  <c r="Q376" i="12"/>
  <c r="P376" i="12"/>
  <c r="O376" i="12"/>
  <c r="N376" i="12"/>
  <c r="M376" i="12"/>
  <c r="K376" i="12"/>
  <c r="G376" i="12"/>
  <c r="AF375" i="12"/>
  <c r="AE375" i="12"/>
  <c r="AD375" i="12"/>
  <c r="AC375" i="12"/>
  <c r="AB375" i="12"/>
  <c r="AA375" i="12"/>
  <c r="Y375" i="12"/>
  <c r="X375" i="12"/>
  <c r="W375" i="12"/>
  <c r="V375" i="12"/>
  <c r="U375" i="12"/>
  <c r="T375" i="12"/>
  <c r="R375" i="12"/>
  <c r="Q375" i="12"/>
  <c r="P375" i="12"/>
  <c r="O375" i="12"/>
  <c r="N375" i="12"/>
  <c r="M375" i="12"/>
  <c r="K375" i="12"/>
  <c r="H375" i="12"/>
  <c r="G375" i="12"/>
  <c r="AF374" i="12"/>
  <c r="AE374" i="12"/>
  <c r="AD374" i="12"/>
  <c r="AC374" i="12"/>
  <c r="AB374" i="12"/>
  <c r="AA374" i="12"/>
  <c r="Y374" i="12"/>
  <c r="X374" i="12"/>
  <c r="W374" i="12"/>
  <c r="V374" i="12"/>
  <c r="U374" i="12"/>
  <c r="T374" i="12"/>
  <c r="R374" i="12"/>
  <c r="Q374" i="12"/>
  <c r="P374" i="12"/>
  <c r="O374" i="12"/>
  <c r="N374" i="12"/>
  <c r="M374" i="12"/>
  <c r="K374" i="12"/>
  <c r="H374" i="12"/>
  <c r="G374" i="12"/>
  <c r="AF373" i="12"/>
  <c r="AE373" i="12"/>
  <c r="AD373" i="12"/>
  <c r="AC373" i="12"/>
  <c r="AB373" i="12"/>
  <c r="AA373" i="12"/>
  <c r="Y373" i="12"/>
  <c r="X373" i="12"/>
  <c r="W373" i="12"/>
  <c r="V373" i="12"/>
  <c r="U373" i="12"/>
  <c r="T373" i="12"/>
  <c r="R373" i="12"/>
  <c r="Q373" i="12"/>
  <c r="P373" i="12"/>
  <c r="O373" i="12"/>
  <c r="N373" i="12"/>
  <c r="M373" i="12"/>
  <c r="K373" i="12"/>
  <c r="G373" i="12"/>
  <c r="AF372" i="12"/>
  <c r="AE372" i="12"/>
  <c r="AD372" i="12"/>
  <c r="AC372" i="12"/>
  <c r="AB372" i="12"/>
  <c r="AA372" i="12"/>
  <c r="Y372" i="12"/>
  <c r="X372" i="12"/>
  <c r="W372" i="12"/>
  <c r="V372" i="12"/>
  <c r="U372" i="12"/>
  <c r="T372" i="12"/>
  <c r="R372" i="12"/>
  <c r="Q372" i="12"/>
  <c r="P372" i="12"/>
  <c r="O372" i="12"/>
  <c r="N372" i="12"/>
  <c r="M372" i="12"/>
  <c r="K372" i="12"/>
  <c r="G372" i="12"/>
  <c r="AF371" i="12"/>
  <c r="AE371" i="12"/>
  <c r="AD371" i="12"/>
  <c r="AC371" i="12"/>
  <c r="AB371" i="12"/>
  <c r="AA371" i="12"/>
  <c r="Y371" i="12"/>
  <c r="X371" i="12"/>
  <c r="W371" i="12"/>
  <c r="V371" i="12"/>
  <c r="U371" i="12"/>
  <c r="T371" i="12"/>
  <c r="R371" i="12"/>
  <c r="Q371" i="12"/>
  <c r="P371" i="12"/>
  <c r="O371" i="12"/>
  <c r="N371" i="12"/>
  <c r="M371" i="12"/>
  <c r="K371" i="12"/>
  <c r="G371" i="12"/>
  <c r="AF370" i="12"/>
  <c r="AE370" i="12"/>
  <c r="AD370" i="12"/>
  <c r="AC370" i="12"/>
  <c r="AB370" i="12"/>
  <c r="AA370" i="12"/>
  <c r="Y370" i="12"/>
  <c r="X370" i="12"/>
  <c r="W370" i="12"/>
  <c r="V370" i="12"/>
  <c r="U370" i="12"/>
  <c r="T370" i="12"/>
  <c r="R370" i="12"/>
  <c r="Q370" i="12"/>
  <c r="P370" i="12"/>
  <c r="O370" i="12"/>
  <c r="N370" i="12"/>
  <c r="M370" i="12"/>
  <c r="K370" i="12"/>
  <c r="H370" i="12"/>
  <c r="G370" i="12"/>
  <c r="AW681" i="12"/>
  <c r="AF369" i="12"/>
  <c r="AE369" i="12"/>
  <c r="AD369" i="12"/>
  <c r="AC369" i="12"/>
  <c r="AB369" i="12"/>
  <c r="AA369" i="12"/>
  <c r="Y369" i="12"/>
  <c r="X369" i="12"/>
  <c r="W369" i="12"/>
  <c r="V369" i="12"/>
  <c r="U369" i="12"/>
  <c r="T369" i="12"/>
  <c r="R369" i="12"/>
  <c r="Q369" i="12"/>
  <c r="P369" i="12"/>
  <c r="O369" i="12"/>
  <c r="N369" i="12"/>
  <c r="M369" i="12"/>
  <c r="K369" i="12"/>
  <c r="H369" i="12"/>
  <c r="G369" i="12"/>
  <c r="AF368" i="12"/>
  <c r="AE368" i="12"/>
  <c r="AD368" i="12"/>
  <c r="AC368" i="12"/>
  <c r="AB368" i="12"/>
  <c r="AA368" i="12"/>
  <c r="Y368" i="12"/>
  <c r="X368" i="12"/>
  <c r="W368" i="12"/>
  <c r="V368" i="12"/>
  <c r="U368" i="12"/>
  <c r="T368" i="12"/>
  <c r="R368" i="12"/>
  <c r="Q368" i="12"/>
  <c r="P368" i="12"/>
  <c r="O368" i="12"/>
  <c r="N368" i="12"/>
  <c r="M368" i="12"/>
  <c r="K368" i="12"/>
  <c r="G368" i="12"/>
  <c r="AF367" i="12"/>
  <c r="AE367" i="12"/>
  <c r="AD367" i="12"/>
  <c r="AC367" i="12"/>
  <c r="AB367" i="12"/>
  <c r="AA367" i="12"/>
  <c r="Y367" i="12"/>
  <c r="X367" i="12"/>
  <c r="W367" i="12"/>
  <c r="V367" i="12"/>
  <c r="U367" i="12"/>
  <c r="T367" i="12"/>
  <c r="R367" i="12"/>
  <c r="Q367" i="12"/>
  <c r="P367" i="12"/>
  <c r="O367" i="12"/>
  <c r="N367" i="12"/>
  <c r="M367" i="12"/>
  <c r="K367" i="12"/>
  <c r="G367" i="12"/>
  <c r="AW678" i="12"/>
  <c r="AF366" i="12"/>
  <c r="AE366" i="12"/>
  <c r="AD366" i="12"/>
  <c r="AC366" i="12"/>
  <c r="AB366" i="12"/>
  <c r="AA366" i="12"/>
  <c r="Y366" i="12"/>
  <c r="X366" i="12"/>
  <c r="W366" i="12"/>
  <c r="V366" i="12"/>
  <c r="U366" i="12"/>
  <c r="T366" i="12"/>
  <c r="R366" i="12"/>
  <c r="Q366" i="12"/>
  <c r="P366" i="12"/>
  <c r="O366" i="12"/>
  <c r="N366" i="12"/>
  <c r="M366" i="12"/>
  <c r="K366" i="12"/>
  <c r="G366" i="12"/>
  <c r="AW677" i="12"/>
  <c r="AF365" i="12"/>
  <c r="AE365" i="12"/>
  <c r="AD365" i="12"/>
  <c r="AC365" i="12"/>
  <c r="AB365" i="12"/>
  <c r="AA365" i="12"/>
  <c r="Y365" i="12"/>
  <c r="X365" i="12"/>
  <c r="W365" i="12"/>
  <c r="V365" i="12"/>
  <c r="U365" i="12"/>
  <c r="T365" i="12"/>
  <c r="R365" i="12"/>
  <c r="Q365" i="12"/>
  <c r="P365" i="12"/>
  <c r="O365" i="12"/>
  <c r="N365" i="12"/>
  <c r="M365" i="12"/>
  <c r="K365" i="12"/>
  <c r="G365" i="12"/>
  <c r="AF364" i="12"/>
  <c r="AE364" i="12"/>
  <c r="AD364" i="12"/>
  <c r="AC364" i="12"/>
  <c r="AB364" i="12"/>
  <c r="AA364" i="12"/>
  <c r="Y364" i="12"/>
  <c r="X364" i="12"/>
  <c r="W364" i="12"/>
  <c r="V364" i="12"/>
  <c r="U364" i="12"/>
  <c r="T364" i="12"/>
  <c r="R364" i="12"/>
  <c r="Q364" i="12"/>
  <c r="P364" i="12"/>
  <c r="O364" i="12"/>
  <c r="N364" i="12"/>
  <c r="M364" i="12"/>
  <c r="K364" i="12"/>
  <c r="G364" i="12"/>
  <c r="AF363" i="12"/>
  <c r="AE363" i="12"/>
  <c r="AD363" i="12"/>
  <c r="AC363" i="12"/>
  <c r="AB363" i="12"/>
  <c r="AA363" i="12"/>
  <c r="Y363" i="12"/>
  <c r="X363" i="12"/>
  <c r="W363" i="12"/>
  <c r="V363" i="12"/>
  <c r="U363" i="12"/>
  <c r="T363" i="12"/>
  <c r="R363" i="12"/>
  <c r="Q363" i="12"/>
  <c r="P363" i="12"/>
  <c r="O363" i="12"/>
  <c r="N363" i="12"/>
  <c r="M363" i="12"/>
  <c r="K363" i="12"/>
  <c r="G363" i="12"/>
  <c r="AF362" i="12"/>
  <c r="AE362" i="12"/>
  <c r="AD362" i="12"/>
  <c r="AC362" i="12"/>
  <c r="AB362" i="12"/>
  <c r="AA362" i="12"/>
  <c r="Y362" i="12"/>
  <c r="X362" i="12"/>
  <c r="W362" i="12"/>
  <c r="V362" i="12"/>
  <c r="U362" i="12"/>
  <c r="T362" i="12"/>
  <c r="R362" i="12"/>
  <c r="Q362" i="12"/>
  <c r="P362" i="12"/>
  <c r="O362" i="12"/>
  <c r="N362" i="12"/>
  <c r="M362" i="12"/>
  <c r="K362" i="12"/>
  <c r="H362" i="12"/>
  <c r="G362" i="12"/>
  <c r="AF361" i="12"/>
  <c r="AE361" i="12"/>
  <c r="AD361" i="12"/>
  <c r="AC361" i="12"/>
  <c r="AB361" i="12"/>
  <c r="AA361" i="12"/>
  <c r="Y361" i="12"/>
  <c r="X361" i="12"/>
  <c r="W361" i="12"/>
  <c r="V361" i="12"/>
  <c r="U361" i="12"/>
  <c r="T361" i="12"/>
  <c r="R361" i="12"/>
  <c r="Q361" i="12"/>
  <c r="P361" i="12"/>
  <c r="O361" i="12"/>
  <c r="N361" i="12"/>
  <c r="M361" i="12"/>
  <c r="K361" i="12"/>
  <c r="H361" i="12"/>
  <c r="G361" i="12"/>
  <c r="AF360" i="12"/>
  <c r="AE360" i="12"/>
  <c r="AD360" i="12"/>
  <c r="AC360" i="12"/>
  <c r="AB360" i="12"/>
  <c r="AA360" i="12"/>
  <c r="Y360" i="12"/>
  <c r="X360" i="12"/>
  <c r="W360" i="12"/>
  <c r="V360" i="12"/>
  <c r="U360" i="12"/>
  <c r="T360" i="12"/>
  <c r="R360" i="12"/>
  <c r="Q360" i="12"/>
  <c r="P360" i="12"/>
  <c r="O360" i="12"/>
  <c r="N360" i="12"/>
  <c r="M360" i="12"/>
  <c r="K360" i="12"/>
  <c r="H360" i="12"/>
  <c r="G360" i="12"/>
  <c r="AF359" i="12"/>
  <c r="AE359" i="12"/>
  <c r="AD359" i="12"/>
  <c r="AC359" i="12"/>
  <c r="AB359" i="12"/>
  <c r="AA359" i="12"/>
  <c r="Y359" i="12"/>
  <c r="X359" i="12"/>
  <c r="W359" i="12"/>
  <c r="V359" i="12"/>
  <c r="U359" i="12"/>
  <c r="T359" i="12"/>
  <c r="R359" i="12"/>
  <c r="Q359" i="12"/>
  <c r="P359" i="12"/>
  <c r="O359" i="12"/>
  <c r="N359" i="12"/>
  <c r="M359" i="12"/>
  <c r="K359" i="12"/>
  <c r="H359" i="12"/>
  <c r="G359" i="12"/>
  <c r="AF358" i="12"/>
  <c r="AE358" i="12"/>
  <c r="AD358" i="12"/>
  <c r="AC358" i="12"/>
  <c r="AB358" i="12"/>
  <c r="AA358" i="12"/>
  <c r="Y358" i="12"/>
  <c r="X358" i="12"/>
  <c r="W358" i="12"/>
  <c r="V358" i="12"/>
  <c r="U358" i="12"/>
  <c r="T358" i="12"/>
  <c r="R358" i="12"/>
  <c r="Q358" i="12"/>
  <c r="P358" i="12"/>
  <c r="O358" i="12"/>
  <c r="N358" i="12"/>
  <c r="M358" i="12"/>
  <c r="K358" i="12"/>
  <c r="H358" i="12"/>
  <c r="G358" i="12"/>
  <c r="AY17" i="12"/>
  <c r="AF357" i="12"/>
  <c r="AE357" i="12"/>
  <c r="AD357" i="12"/>
  <c r="AC357" i="12"/>
  <c r="AB357" i="12"/>
  <c r="AA357" i="12"/>
  <c r="Y357" i="12"/>
  <c r="X357" i="12"/>
  <c r="W357" i="12"/>
  <c r="V357" i="12"/>
  <c r="U357" i="12"/>
  <c r="T357" i="12"/>
  <c r="R357" i="12"/>
  <c r="Q357" i="12"/>
  <c r="P357" i="12"/>
  <c r="O357" i="12"/>
  <c r="N357" i="12"/>
  <c r="M357" i="12"/>
  <c r="K357" i="12"/>
  <c r="H357" i="12"/>
  <c r="G357" i="12"/>
  <c r="AF356" i="12"/>
  <c r="AE356" i="12"/>
  <c r="AD356" i="12"/>
  <c r="AC356" i="12"/>
  <c r="AB356" i="12"/>
  <c r="AA356" i="12"/>
  <c r="Y356" i="12"/>
  <c r="X356" i="12"/>
  <c r="W356" i="12"/>
  <c r="V356" i="12"/>
  <c r="U356" i="12"/>
  <c r="T356" i="12"/>
  <c r="R356" i="12"/>
  <c r="Q356" i="12"/>
  <c r="P356" i="12"/>
  <c r="O356" i="12"/>
  <c r="N356" i="12"/>
  <c r="M356" i="12"/>
  <c r="K356" i="12"/>
  <c r="G356" i="12"/>
  <c r="AF355" i="12"/>
  <c r="AE355" i="12"/>
  <c r="AD355" i="12"/>
  <c r="AC355" i="12"/>
  <c r="AB355" i="12"/>
  <c r="AA355" i="12"/>
  <c r="Y355" i="12"/>
  <c r="X355" i="12"/>
  <c r="W355" i="12"/>
  <c r="V355" i="12"/>
  <c r="U355" i="12"/>
  <c r="T355" i="12"/>
  <c r="R355" i="12"/>
  <c r="Q355" i="12"/>
  <c r="P355" i="12"/>
  <c r="O355" i="12"/>
  <c r="N355" i="12"/>
  <c r="M355" i="12"/>
  <c r="K355" i="12"/>
  <c r="G355" i="12"/>
  <c r="J354" i="12"/>
  <c r="AF354" i="12"/>
  <c r="AE354" i="12"/>
  <c r="AD354" i="12"/>
  <c r="AC354" i="12"/>
  <c r="AB354" i="12"/>
  <c r="AA354" i="12"/>
  <c r="Y354" i="12"/>
  <c r="X354" i="12"/>
  <c r="W354" i="12"/>
  <c r="V354" i="12"/>
  <c r="U354" i="12"/>
  <c r="T354" i="12"/>
  <c r="R354" i="12"/>
  <c r="Q354" i="12"/>
  <c r="P354" i="12"/>
  <c r="O354" i="12"/>
  <c r="N354" i="12"/>
  <c r="M354" i="12"/>
  <c r="K354" i="12"/>
  <c r="H354" i="12"/>
  <c r="G354" i="12"/>
  <c r="AF353" i="12"/>
  <c r="AE353" i="12"/>
  <c r="AD353" i="12"/>
  <c r="AC353" i="12"/>
  <c r="AB353" i="12"/>
  <c r="AA353" i="12"/>
  <c r="Y353" i="12"/>
  <c r="X353" i="12"/>
  <c r="W353" i="12"/>
  <c r="V353" i="12"/>
  <c r="U353" i="12"/>
  <c r="T353" i="12"/>
  <c r="R353" i="12"/>
  <c r="Q353" i="12"/>
  <c r="P353" i="12"/>
  <c r="O353" i="12"/>
  <c r="N353" i="12"/>
  <c r="M353" i="12"/>
  <c r="K353" i="12"/>
  <c r="H353" i="12"/>
  <c r="G353" i="12"/>
  <c r="AF352" i="12"/>
  <c r="AE352" i="12"/>
  <c r="AD352" i="12"/>
  <c r="AC352" i="12"/>
  <c r="AB352" i="12"/>
  <c r="AA352" i="12"/>
  <c r="Y352" i="12"/>
  <c r="X352" i="12"/>
  <c r="W352" i="12"/>
  <c r="V352" i="12"/>
  <c r="U352" i="12"/>
  <c r="T352" i="12"/>
  <c r="R352" i="12"/>
  <c r="Q352" i="12"/>
  <c r="P352" i="12"/>
  <c r="O352" i="12"/>
  <c r="N352" i="12"/>
  <c r="M352" i="12"/>
  <c r="K352" i="12"/>
  <c r="H352" i="12"/>
  <c r="G352" i="12"/>
  <c r="AF351" i="12"/>
  <c r="AE351" i="12"/>
  <c r="AD351" i="12"/>
  <c r="AC351" i="12"/>
  <c r="AB351" i="12"/>
  <c r="AA351" i="12"/>
  <c r="Y351" i="12"/>
  <c r="X351" i="12"/>
  <c r="W351" i="12"/>
  <c r="V351" i="12"/>
  <c r="U351" i="12"/>
  <c r="T351" i="12"/>
  <c r="R351" i="12"/>
  <c r="Q351" i="12"/>
  <c r="P351" i="12"/>
  <c r="O351" i="12"/>
  <c r="N351" i="12"/>
  <c r="M351" i="12"/>
  <c r="K351" i="12"/>
  <c r="G351" i="12"/>
  <c r="AF350" i="12"/>
  <c r="AE350" i="12"/>
  <c r="AD350" i="12"/>
  <c r="AC350" i="12"/>
  <c r="AB350" i="12"/>
  <c r="AA350" i="12"/>
  <c r="Y350" i="12"/>
  <c r="X350" i="12"/>
  <c r="W350" i="12"/>
  <c r="V350" i="12"/>
  <c r="U350" i="12"/>
  <c r="T350" i="12"/>
  <c r="R350" i="12"/>
  <c r="Q350" i="12"/>
  <c r="P350" i="12"/>
  <c r="O350" i="12"/>
  <c r="N350" i="12"/>
  <c r="M350" i="12"/>
  <c r="K350" i="12"/>
  <c r="H350" i="12"/>
  <c r="G350" i="12"/>
  <c r="AF349" i="12"/>
  <c r="AE349" i="12"/>
  <c r="AD349" i="12"/>
  <c r="AC349" i="12"/>
  <c r="AB349" i="12"/>
  <c r="AA349" i="12"/>
  <c r="Y349" i="12"/>
  <c r="X349" i="12"/>
  <c r="W349" i="12"/>
  <c r="V349" i="12"/>
  <c r="U349" i="12"/>
  <c r="T349" i="12"/>
  <c r="R349" i="12"/>
  <c r="Q349" i="12"/>
  <c r="P349" i="12"/>
  <c r="O349" i="12"/>
  <c r="N349" i="12"/>
  <c r="M349" i="12"/>
  <c r="K349" i="12"/>
  <c r="H349" i="12"/>
  <c r="G349" i="12"/>
  <c r="AF348" i="12"/>
  <c r="AE348" i="12"/>
  <c r="AD348" i="12"/>
  <c r="AC348" i="12"/>
  <c r="AB348" i="12"/>
  <c r="AA348" i="12"/>
  <c r="Y348" i="12"/>
  <c r="X348" i="12"/>
  <c r="W348" i="12"/>
  <c r="V348" i="12"/>
  <c r="U348" i="12"/>
  <c r="T348" i="12"/>
  <c r="R348" i="12"/>
  <c r="Q348" i="12"/>
  <c r="P348" i="12"/>
  <c r="O348" i="12"/>
  <c r="N348" i="12"/>
  <c r="M348" i="12"/>
  <c r="K348" i="12"/>
  <c r="H348" i="12"/>
  <c r="G348" i="12"/>
  <c r="AF347" i="12"/>
  <c r="AE347" i="12"/>
  <c r="AD347" i="12"/>
  <c r="AC347" i="12"/>
  <c r="AB347" i="12"/>
  <c r="AA347" i="12"/>
  <c r="Y347" i="12"/>
  <c r="X347" i="12"/>
  <c r="W347" i="12"/>
  <c r="V347" i="12"/>
  <c r="U347" i="12"/>
  <c r="T347" i="12"/>
  <c r="R347" i="12"/>
  <c r="Q347" i="12"/>
  <c r="P347" i="12"/>
  <c r="O347" i="12"/>
  <c r="N347" i="12"/>
  <c r="M347" i="12"/>
  <c r="K347" i="12"/>
  <c r="H347" i="12"/>
  <c r="G347" i="12"/>
  <c r="AF346" i="12"/>
  <c r="AE346" i="12"/>
  <c r="AD346" i="12"/>
  <c r="AC346" i="12"/>
  <c r="AB346" i="12"/>
  <c r="AA346" i="12"/>
  <c r="Y346" i="12"/>
  <c r="X346" i="12"/>
  <c r="W346" i="12"/>
  <c r="V346" i="12"/>
  <c r="U346" i="12"/>
  <c r="T346" i="12"/>
  <c r="R346" i="12"/>
  <c r="Q346" i="12"/>
  <c r="P346" i="12"/>
  <c r="O346" i="12"/>
  <c r="N346" i="12"/>
  <c r="M346" i="12"/>
  <c r="K346" i="12"/>
  <c r="H346" i="12"/>
  <c r="G346" i="12"/>
  <c r="AW657" i="12"/>
  <c r="AF345" i="12"/>
  <c r="AE345" i="12"/>
  <c r="AD345" i="12"/>
  <c r="AC345" i="12"/>
  <c r="AB345" i="12"/>
  <c r="AA345" i="12"/>
  <c r="Y345" i="12"/>
  <c r="X345" i="12"/>
  <c r="W345" i="12"/>
  <c r="V345" i="12"/>
  <c r="U345" i="12"/>
  <c r="T345" i="12"/>
  <c r="R345" i="12"/>
  <c r="Q345" i="12"/>
  <c r="P345" i="12"/>
  <c r="O345" i="12"/>
  <c r="N345" i="12"/>
  <c r="M345" i="12"/>
  <c r="K345" i="12"/>
  <c r="H345" i="12"/>
  <c r="G345" i="12"/>
  <c r="AF344" i="12"/>
  <c r="AE344" i="12"/>
  <c r="AD344" i="12"/>
  <c r="AC344" i="12"/>
  <c r="AB344" i="12"/>
  <c r="AA344" i="12"/>
  <c r="Y344" i="12"/>
  <c r="X344" i="12"/>
  <c r="W344" i="12"/>
  <c r="V344" i="12"/>
  <c r="U344" i="12"/>
  <c r="T344" i="12"/>
  <c r="R344" i="12"/>
  <c r="Q344" i="12"/>
  <c r="P344" i="12"/>
  <c r="O344" i="12"/>
  <c r="N344" i="12"/>
  <c r="M344" i="12"/>
  <c r="K344" i="12"/>
  <c r="G344" i="12"/>
  <c r="AF343" i="12"/>
  <c r="AE343" i="12"/>
  <c r="AD343" i="12"/>
  <c r="AC343" i="12"/>
  <c r="AB343" i="12"/>
  <c r="AA343" i="12"/>
  <c r="Y343" i="12"/>
  <c r="X343" i="12"/>
  <c r="W343" i="12"/>
  <c r="V343" i="12"/>
  <c r="U343" i="12"/>
  <c r="T343" i="12"/>
  <c r="R343" i="12"/>
  <c r="Q343" i="12"/>
  <c r="P343" i="12"/>
  <c r="O343" i="12"/>
  <c r="N343" i="12"/>
  <c r="M343" i="12"/>
  <c r="K343" i="12"/>
  <c r="G343" i="12"/>
  <c r="H342" i="12"/>
  <c r="U337" i="12"/>
  <c r="U333" i="12"/>
  <c r="U332" i="12"/>
  <c r="U331" i="12"/>
  <c r="L331" i="12"/>
  <c r="U329" i="12"/>
  <c r="L329" i="12"/>
  <c r="AI328" i="12"/>
  <c r="AH328" i="12"/>
  <c r="AG328" i="12"/>
  <c r="AF328" i="12"/>
  <c r="AE328" i="12"/>
  <c r="AD328" i="12"/>
  <c r="AA328" i="12"/>
  <c r="Z328" i="12"/>
  <c r="Y328" i="12"/>
  <c r="X328" i="12"/>
  <c r="W328" i="12"/>
  <c r="V328" i="12"/>
  <c r="S328" i="12"/>
  <c r="R328" i="12"/>
  <c r="Q328" i="12"/>
  <c r="P328" i="12"/>
  <c r="O328" i="12"/>
  <c r="N328" i="12"/>
  <c r="AJ326" i="12"/>
  <c r="AC337" i="12" s="1"/>
  <c r="L326" i="12"/>
  <c r="L337" i="12" s="1"/>
  <c r="AJ322" i="12"/>
  <c r="AC333" i="12" s="1"/>
  <c r="L322" i="12"/>
  <c r="L333" i="12" s="1"/>
  <c r="AJ321" i="12"/>
  <c r="AC332" i="12" s="1"/>
  <c r="L321" i="12"/>
  <c r="L332" i="12" s="1"/>
  <c r="AJ320" i="12"/>
  <c r="AC331" i="12" s="1"/>
  <c r="AU317" i="12"/>
  <c r="AI329" i="12" s="1"/>
  <c r="AT317" i="12"/>
  <c r="AS317" i="12"/>
  <c r="AH329" i="12" s="1"/>
  <c r="AR317" i="12"/>
  <c r="AQ317" i="12"/>
  <c r="AG329" i="12" s="1"/>
  <c r="AP317" i="12"/>
  <c r="AO317" i="12"/>
  <c r="AF329" i="12" s="1"/>
  <c r="AN317" i="12"/>
  <c r="AM317" i="12"/>
  <c r="AE329" i="12" s="1"/>
  <c r="AL317" i="12"/>
  <c r="AD329" i="12" s="1"/>
  <c r="AK317" i="12"/>
  <c r="AJ317" i="12"/>
  <c r="AC329" i="12" s="1"/>
  <c r="AI317" i="12"/>
  <c r="AA329" i="12" s="1"/>
  <c r="AH317" i="12"/>
  <c r="AG317" i="12"/>
  <c r="Z329" i="12" s="1"/>
  <c r="AF317" i="12"/>
  <c r="AE317" i="12"/>
  <c r="Y329" i="12" s="1"/>
  <c r="AD317" i="12"/>
  <c r="AC317" i="12"/>
  <c r="X329" i="12" s="1"/>
  <c r="AB317" i="12"/>
  <c r="AA317" i="12"/>
  <c r="W329" i="12" s="1"/>
  <c r="Z317" i="12"/>
  <c r="V329" i="12" s="1"/>
  <c r="Y317" i="12"/>
  <c r="W317" i="12"/>
  <c r="S329" i="12" s="1"/>
  <c r="V317" i="12"/>
  <c r="U317" i="12"/>
  <c r="R329" i="12" s="1"/>
  <c r="T317" i="12"/>
  <c r="S317" i="12"/>
  <c r="Q329" i="12" s="1"/>
  <c r="R317" i="12"/>
  <c r="Q317" i="12"/>
  <c r="P329" i="12" s="1"/>
  <c r="P317" i="12"/>
  <c r="O317" i="12"/>
  <c r="O329" i="12" s="1"/>
  <c r="N317" i="12"/>
  <c r="N329" i="12" s="1"/>
  <c r="M317" i="12"/>
  <c r="X316" i="12"/>
  <c r="U313" i="12"/>
  <c r="U309" i="12"/>
  <c r="U308" i="12"/>
  <c r="U307" i="12"/>
  <c r="L307" i="12"/>
  <c r="U305" i="12"/>
  <c r="L305" i="12"/>
  <c r="AI304" i="12"/>
  <c r="AH304" i="12"/>
  <c r="AG304" i="12"/>
  <c r="AF304" i="12"/>
  <c r="AE304" i="12"/>
  <c r="AD304" i="12"/>
  <c r="AA304" i="12"/>
  <c r="Z304" i="12"/>
  <c r="Y304" i="12"/>
  <c r="X304" i="12"/>
  <c r="W304" i="12"/>
  <c r="V304" i="12"/>
  <c r="U304" i="12"/>
  <c r="S304" i="12"/>
  <c r="R304" i="12"/>
  <c r="Q304" i="12"/>
  <c r="P304" i="12"/>
  <c r="O304" i="12"/>
  <c r="N304" i="12"/>
  <c r="AJ302" i="12"/>
  <c r="AC313" i="12" s="1"/>
  <c r="L302" i="12"/>
  <c r="L313" i="12" s="1"/>
  <c r="X301" i="12"/>
  <c r="AJ301" i="12" s="1"/>
  <c r="AC312" i="12" s="1"/>
  <c r="X300" i="12"/>
  <c r="X299" i="12"/>
  <c r="AJ299" i="12" s="1"/>
  <c r="AC310" i="12" s="1"/>
  <c r="AJ298" i="12"/>
  <c r="AC309" i="12" s="1"/>
  <c r="L298" i="12"/>
  <c r="L309" i="12" s="1"/>
  <c r="AJ297" i="12"/>
  <c r="AC308" i="12" s="1"/>
  <c r="L297" i="12"/>
  <c r="L308" i="12" s="1"/>
  <c r="AJ296" i="12"/>
  <c r="AC307" i="12" s="1"/>
  <c r="X295" i="12"/>
  <c r="U306" i="12" s="1"/>
  <c r="X294" i="12"/>
  <c r="AJ294" i="12" s="1"/>
  <c r="AU293" i="12"/>
  <c r="AI305" i="12" s="1"/>
  <c r="AT293" i="12"/>
  <c r="AS293" i="12"/>
  <c r="AH305" i="12" s="1"/>
  <c r="AR293" i="12"/>
  <c r="AQ293" i="12"/>
  <c r="AG305" i="12" s="1"/>
  <c r="AP293" i="12"/>
  <c r="AO293" i="12"/>
  <c r="AF305" i="12" s="1"/>
  <c r="AN293" i="12"/>
  <c r="AM293" i="12"/>
  <c r="AE305" i="12" s="1"/>
  <c r="AL293" i="12"/>
  <c r="AD305" i="12" s="1"/>
  <c r="AK293" i="12"/>
  <c r="AJ293" i="12"/>
  <c r="AC305" i="12" s="1"/>
  <c r="AI293" i="12"/>
  <c r="AA305" i="12" s="1"/>
  <c r="AH293" i="12"/>
  <c r="AG293" i="12"/>
  <c r="Z305" i="12" s="1"/>
  <c r="AF293" i="12"/>
  <c r="AE293" i="12"/>
  <c r="Y305" i="12" s="1"/>
  <c r="AD293" i="12"/>
  <c r="AC293" i="12"/>
  <c r="X305" i="12" s="1"/>
  <c r="AB293" i="12"/>
  <c r="AA293" i="12"/>
  <c r="W305" i="12" s="1"/>
  <c r="Z293" i="12"/>
  <c r="V305" i="12" s="1"/>
  <c r="Y293" i="12"/>
  <c r="W293" i="12"/>
  <c r="S305" i="12" s="1"/>
  <c r="V293" i="12"/>
  <c r="U293" i="12"/>
  <c r="R305" i="12" s="1"/>
  <c r="T293" i="12"/>
  <c r="S293" i="12"/>
  <c r="Q305" i="12" s="1"/>
  <c r="R293" i="12"/>
  <c r="Q293" i="12"/>
  <c r="P305" i="12" s="1"/>
  <c r="P293" i="12"/>
  <c r="O293" i="12"/>
  <c r="O305" i="12" s="1"/>
  <c r="N293" i="12"/>
  <c r="N305" i="12" s="1"/>
  <c r="M293" i="12"/>
  <c r="AJ292" i="12"/>
  <c r="AC304" i="12" s="1"/>
  <c r="L292" i="12"/>
  <c r="L304" i="12" s="1"/>
  <c r="H58" i="12"/>
  <c r="F58" i="12"/>
  <c r="H57" i="12"/>
  <c r="F57" i="12"/>
  <c r="H56" i="12"/>
  <c r="F56" i="12"/>
  <c r="F55" i="12"/>
  <c r="H54" i="12"/>
  <c r="F54" i="12"/>
  <c r="AY53" i="12"/>
  <c r="H53" i="12"/>
  <c r="F53" i="12"/>
  <c r="H52" i="12"/>
  <c r="F52" i="12"/>
  <c r="H51" i="12"/>
  <c r="F51" i="12"/>
  <c r="H50" i="12"/>
  <c r="F50" i="12"/>
  <c r="H49" i="12"/>
  <c r="F49" i="12"/>
  <c r="H48" i="12"/>
  <c r="G48" i="12"/>
  <c r="F48" i="12"/>
  <c r="H47" i="12"/>
  <c r="F47" i="12"/>
  <c r="H46" i="12"/>
  <c r="F46" i="12"/>
  <c r="H45" i="12"/>
  <c r="G45" i="12"/>
  <c r="F45" i="12"/>
  <c r="H44" i="12"/>
  <c r="F44" i="12"/>
  <c r="H43" i="12"/>
  <c r="F43" i="12"/>
  <c r="H42" i="12"/>
  <c r="G42" i="12"/>
  <c r="F42" i="12"/>
  <c r="AY41" i="12"/>
  <c r="H41" i="12"/>
  <c r="F41" i="12"/>
  <c r="H40" i="12"/>
  <c r="F40" i="12"/>
  <c r="F39" i="12"/>
  <c r="AY38" i="12"/>
  <c r="F38" i="12"/>
  <c r="F37" i="12"/>
  <c r="F36" i="12"/>
  <c r="H35" i="12"/>
  <c r="F35" i="12"/>
  <c r="F34" i="12"/>
  <c r="F33" i="12"/>
  <c r="F32" i="12"/>
  <c r="F31" i="12"/>
  <c r="AY30" i="12"/>
  <c r="H30" i="12"/>
  <c r="F30" i="12"/>
  <c r="AY29" i="12"/>
  <c r="H29" i="12"/>
  <c r="F29" i="12"/>
  <c r="F28" i="12"/>
  <c r="F27" i="12"/>
  <c r="H26" i="12"/>
  <c r="F26" i="12"/>
  <c r="F25" i="12"/>
  <c r="F24" i="12"/>
  <c r="AY23" i="12"/>
  <c r="F23" i="12"/>
  <c r="H22" i="12"/>
  <c r="F22" i="12"/>
  <c r="H21" i="12"/>
  <c r="F21" i="12"/>
  <c r="H20" i="12"/>
  <c r="F20" i="12"/>
  <c r="H19" i="12"/>
  <c r="F19" i="12"/>
  <c r="H18" i="12"/>
  <c r="F18" i="12"/>
  <c r="H17" i="12"/>
  <c r="F17" i="12"/>
  <c r="F16" i="12"/>
  <c r="F15" i="12"/>
  <c r="AY14" i="12"/>
  <c r="H14" i="12"/>
  <c r="F14" i="12"/>
  <c r="H13" i="12"/>
  <c r="F13" i="12"/>
  <c r="H12" i="12"/>
  <c r="F12" i="12"/>
  <c r="H11" i="12"/>
  <c r="F11" i="12"/>
  <c r="H10" i="12"/>
  <c r="F10" i="12"/>
  <c r="AY9" i="12"/>
  <c r="H9" i="12"/>
  <c r="F9" i="12"/>
  <c r="H8" i="12"/>
  <c r="F8" i="12"/>
  <c r="H7" i="12"/>
  <c r="F7" i="12"/>
  <c r="H6" i="12"/>
  <c r="G6" i="12"/>
  <c r="F6" i="12"/>
  <c r="H5" i="12"/>
  <c r="F5" i="12"/>
  <c r="H4" i="12"/>
  <c r="F4" i="12"/>
  <c r="K3" i="12"/>
  <c r="H3" i="12"/>
  <c r="G3" i="12"/>
  <c r="F3" i="12"/>
  <c r="BB2" i="12"/>
  <c r="BA2" i="12"/>
  <c r="AZ2" i="12"/>
  <c r="L2" i="12"/>
  <c r="K2" i="12"/>
  <c r="J2" i="12"/>
  <c r="I2" i="12"/>
  <c r="H2" i="12"/>
  <c r="G2" i="12"/>
  <c r="F2" i="12"/>
  <c r="U991" i="11"/>
  <c r="U987" i="11"/>
  <c r="U986" i="11"/>
  <c r="U985" i="11"/>
  <c r="M985" i="11"/>
  <c r="U982" i="11"/>
  <c r="M982" i="11"/>
  <c r="AI981" i="11"/>
  <c r="AH981" i="11"/>
  <c r="AG981" i="11"/>
  <c r="AF981" i="11"/>
  <c r="AE981" i="11"/>
  <c r="AD981" i="11"/>
  <c r="AA981" i="11"/>
  <c r="Z981" i="11"/>
  <c r="Y981" i="11"/>
  <c r="X981" i="11"/>
  <c r="W981" i="11"/>
  <c r="V981" i="11"/>
  <c r="S981" i="11"/>
  <c r="R981" i="11"/>
  <c r="Q981" i="11"/>
  <c r="P981" i="11"/>
  <c r="O981" i="11"/>
  <c r="N981" i="11"/>
  <c r="AK979" i="11"/>
  <c r="AC991" i="11" s="1"/>
  <c r="M979" i="11"/>
  <c r="M991" i="11" s="1"/>
  <c r="AK975" i="11"/>
  <c r="AC987" i="11" s="1"/>
  <c r="M975" i="11"/>
  <c r="M987" i="11" s="1"/>
  <c r="AK974" i="11"/>
  <c r="AC986" i="11" s="1"/>
  <c r="M974" i="11"/>
  <c r="M986" i="11" s="1"/>
  <c r="AK973" i="11"/>
  <c r="AC985" i="11" s="1"/>
  <c r="AK970" i="11"/>
  <c r="AC982" i="11" s="1"/>
  <c r="Y969" i="11"/>
  <c r="Y972" i="11" s="1"/>
  <c r="U966" i="11"/>
  <c r="U962" i="11"/>
  <c r="U961" i="11"/>
  <c r="U960" i="11"/>
  <c r="M960" i="11"/>
  <c r="U957" i="11"/>
  <c r="M957" i="11"/>
  <c r="AI956" i="11"/>
  <c r="AH956" i="11"/>
  <c r="AG956" i="11"/>
  <c r="AF956" i="11"/>
  <c r="AE956" i="11"/>
  <c r="AD956" i="11"/>
  <c r="AA956" i="11"/>
  <c r="Z956" i="11"/>
  <c r="Y956" i="11"/>
  <c r="X956" i="11"/>
  <c r="W956" i="11"/>
  <c r="V956" i="11"/>
  <c r="S956" i="11"/>
  <c r="R956" i="11"/>
  <c r="Q956" i="11"/>
  <c r="P956" i="11"/>
  <c r="O956" i="11"/>
  <c r="N956" i="11"/>
  <c r="AK954" i="11"/>
  <c r="AC966" i="11" s="1"/>
  <c r="M954" i="11"/>
  <c r="M966" i="11" s="1"/>
  <c r="AK950" i="11"/>
  <c r="AC962" i="11" s="1"/>
  <c r="M950" i="11"/>
  <c r="M962" i="11" s="1"/>
  <c r="AK949" i="11"/>
  <c r="AC961" i="11" s="1"/>
  <c r="M949" i="11"/>
  <c r="M961" i="11" s="1"/>
  <c r="AK948" i="11"/>
  <c r="AC960" i="11" s="1"/>
  <c r="AK945" i="11"/>
  <c r="AC957" i="11" s="1"/>
  <c r="Y944" i="11"/>
  <c r="Y947" i="11" s="1"/>
  <c r="AK947" i="11" s="1"/>
  <c r="AC959" i="11" s="1"/>
  <c r="AU710" i="11"/>
  <c r="AT710" i="11"/>
  <c r="AS710" i="11"/>
  <c r="AR710" i="11"/>
  <c r="AQ710" i="11"/>
  <c r="AP710" i="11"/>
  <c r="AO710" i="11"/>
  <c r="AN710" i="11"/>
  <c r="AM710" i="11"/>
  <c r="AL710" i="11"/>
  <c r="AK710" i="11"/>
  <c r="AI710" i="11"/>
  <c r="AH710" i="11"/>
  <c r="AG710" i="11"/>
  <c r="AF710" i="11"/>
  <c r="AE710" i="11"/>
  <c r="AD710" i="11"/>
  <c r="AC710" i="11"/>
  <c r="AB710" i="11"/>
  <c r="AA710" i="11"/>
  <c r="Z710" i="11"/>
  <c r="Y710" i="11"/>
  <c r="W710" i="11"/>
  <c r="V710" i="11"/>
  <c r="U710" i="11"/>
  <c r="T710" i="11"/>
  <c r="S710" i="11"/>
  <c r="R710" i="11"/>
  <c r="Q710" i="11"/>
  <c r="P710" i="11"/>
  <c r="O710" i="11"/>
  <c r="N710" i="11"/>
  <c r="M710" i="11"/>
  <c r="K710" i="11"/>
  <c r="H710" i="11"/>
  <c r="AX710" i="11" s="1"/>
  <c r="AZ58" i="11" s="1"/>
  <c r="G710" i="11"/>
  <c r="AU709" i="11"/>
  <c r="AT709" i="11"/>
  <c r="AS709" i="11"/>
  <c r="AR709" i="11"/>
  <c r="AQ709" i="11"/>
  <c r="AP709" i="11"/>
  <c r="AO709" i="11"/>
  <c r="AN709" i="11"/>
  <c r="AM709" i="11"/>
  <c r="AL709" i="11"/>
  <c r="AK709" i="11"/>
  <c r="AI709" i="11"/>
  <c r="AH709" i="11"/>
  <c r="AG709" i="11"/>
  <c r="AF709" i="11"/>
  <c r="AE709" i="11"/>
  <c r="AD709" i="11"/>
  <c r="AC709" i="11"/>
  <c r="AB709" i="11"/>
  <c r="AA709" i="11"/>
  <c r="Z709" i="11"/>
  <c r="Y709" i="11"/>
  <c r="W709" i="11"/>
  <c r="V709" i="11"/>
  <c r="U709" i="11"/>
  <c r="T709" i="11"/>
  <c r="S709" i="11"/>
  <c r="R709" i="11"/>
  <c r="Q709" i="11"/>
  <c r="P709" i="11"/>
  <c r="O709" i="11"/>
  <c r="N709" i="11"/>
  <c r="M709" i="11"/>
  <c r="K709" i="11"/>
  <c r="H709" i="11"/>
  <c r="G709" i="11"/>
  <c r="G57" i="11" s="1"/>
  <c r="AU708" i="11"/>
  <c r="AT708" i="11"/>
  <c r="AS708" i="11"/>
  <c r="AR708" i="11"/>
  <c r="AQ708" i="11"/>
  <c r="AP708" i="11"/>
  <c r="AO708" i="11"/>
  <c r="AN708" i="11"/>
  <c r="AM708" i="11"/>
  <c r="AL708" i="11"/>
  <c r="AK708" i="11"/>
  <c r="AI708" i="11"/>
  <c r="AH708" i="11"/>
  <c r="AG708" i="11"/>
  <c r="AF708" i="11"/>
  <c r="AE708" i="11"/>
  <c r="AD708" i="11"/>
  <c r="AC708" i="11"/>
  <c r="AB708" i="11"/>
  <c r="AA708" i="11"/>
  <c r="Z708" i="11"/>
  <c r="Y708" i="11"/>
  <c r="W708" i="11"/>
  <c r="V708" i="11"/>
  <c r="U708" i="11"/>
  <c r="T708" i="11"/>
  <c r="S708" i="11"/>
  <c r="R708" i="11"/>
  <c r="Q708" i="11"/>
  <c r="P708" i="11"/>
  <c r="O708" i="11"/>
  <c r="N708" i="11"/>
  <c r="M708" i="11"/>
  <c r="K708" i="11"/>
  <c r="H708" i="11"/>
  <c r="H396" i="11" s="1"/>
  <c r="G708" i="11"/>
  <c r="G56" i="11" s="1"/>
  <c r="AU707" i="11"/>
  <c r="AT707" i="11"/>
  <c r="AS707" i="11"/>
  <c r="AR707" i="11"/>
  <c r="AQ707" i="11"/>
  <c r="AP707" i="11"/>
  <c r="AO707" i="11"/>
  <c r="AN707" i="11"/>
  <c r="AM707" i="11"/>
  <c r="AL707" i="11"/>
  <c r="AK707" i="11"/>
  <c r="AI707" i="11"/>
  <c r="AH707" i="11"/>
  <c r="AG707" i="11"/>
  <c r="AF707" i="11"/>
  <c r="AE707" i="11"/>
  <c r="AD707" i="11"/>
  <c r="AC707" i="11"/>
  <c r="AB707" i="11"/>
  <c r="AA707" i="11"/>
  <c r="Z707" i="11"/>
  <c r="Y707" i="11"/>
  <c r="W707" i="11"/>
  <c r="V707" i="11"/>
  <c r="U707" i="11"/>
  <c r="T707" i="11"/>
  <c r="S707" i="11"/>
  <c r="R707" i="11"/>
  <c r="Q707" i="11"/>
  <c r="P707" i="11"/>
  <c r="O707" i="11"/>
  <c r="N707" i="11"/>
  <c r="M707" i="11"/>
  <c r="K707" i="11"/>
  <c r="H707" i="11"/>
  <c r="AX707" i="11" s="1"/>
  <c r="AZ55" i="11" s="1"/>
  <c r="G707" i="11"/>
  <c r="G55" i="11" s="1"/>
  <c r="AU706" i="11"/>
  <c r="AT706" i="11"/>
  <c r="AS706" i="11"/>
  <c r="AR706" i="11"/>
  <c r="AQ706" i="11"/>
  <c r="AP706" i="11"/>
  <c r="AO706" i="11"/>
  <c r="AN706" i="11"/>
  <c r="AM706" i="11"/>
  <c r="AL706" i="11"/>
  <c r="AK706" i="11"/>
  <c r="AI706" i="11"/>
  <c r="AH706" i="11"/>
  <c r="AG706" i="11"/>
  <c r="AF706" i="11"/>
  <c r="AE706" i="11"/>
  <c r="AD706" i="11"/>
  <c r="AC706" i="11"/>
  <c r="AB706" i="11"/>
  <c r="AA706" i="11"/>
  <c r="Z706" i="11"/>
  <c r="Y706" i="11"/>
  <c r="W706" i="11"/>
  <c r="V706" i="11"/>
  <c r="U706" i="11"/>
  <c r="T706" i="11"/>
  <c r="S706" i="11"/>
  <c r="R706" i="11"/>
  <c r="Q706" i="11"/>
  <c r="P706" i="11"/>
  <c r="O706" i="11"/>
  <c r="N706" i="11"/>
  <c r="M706" i="11"/>
  <c r="K706" i="11"/>
  <c r="K54" i="11" s="1"/>
  <c r="H706" i="11"/>
  <c r="AX706" i="11" s="1"/>
  <c r="AZ54" i="11" s="1"/>
  <c r="G706" i="11"/>
  <c r="G54" i="11" s="1"/>
  <c r="AU705" i="11"/>
  <c r="AT705" i="11"/>
  <c r="AS705" i="11"/>
  <c r="AR705" i="11"/>
  <c r="AQ705" i="11"/>
  <c r="AP705" i="11"/>
  <c r="AO705" i="11"/>
  <c r="AN705" i="11"/>
  <c r="AM705" i="11"/>
  <c r="AL705" i="11"/>
  <c r="AK705" i="11"/>
  <c r="AI705" i="11"/>
  <c r="AH705" i="11"/>
  <c r="AG705" i="11"/>
  <c r="AF705" i="11"/>
  <c r="AE705" i="11"/>
  <c r="AD705" i="11"/>
  <c r="AC705" i="11"/>
  <c r="AB705" i="11"/>
  <c r="AA705" i="11"/>
  <c r="Z705" i="11"/>
  <c r="Y705" i="11"/>
  <c r="W705" i="11"/>
  <c r="V705" i="11"/>
  <c r="U705" i="11"/>
  <c r="T705" i="11"/>
  <c r="S705" i="11"/>
  <c r="R705" i="11"/>
  <c r="Q705" i="11"/>
  <c r="P705" i="11"/>
  <c r="O705" i="11"/>
  <c r="N705" i="11"/>
  <c r="M705" i="11"/>
  <c r="K705" i="11"/>
  <c r="K53" i="11" s="1"/>
  <c r="H705" i="11"/>
  <c r="H393" i="11" s="1"/>
  <c r="G705" i="11"/>
  <c r="G53" i="11" s="1"/>
  <c r="AU704" i="11"/>
  <c r="AT704" i="11"/>
  <c r="AS704" i="11"/>
  <c r="AR704" i="11"/>
  <c r="AQ704" i="11"/>
  <c r="AP704" i="11"/>
  <c r="AO704" i="11"/>
  <c r="AN704" i="11"/>
  <c r="AM704" i="11"/>
  <c r="AL704" i="11"/>
  <c r="AK704" i="11"/>
  <c r="AI704" i="11"/>
  <c r="AH704" i="11"/>
  <c r="AG704" i="11"/>
  <c r="AF704" i="11"/>
  <c r="AE704" i="11"/>
  <c r="AD704" i="11"/>
  <c r="AC704" i="11"/>
  <c r="AB704" i="11"/>
  <c r="AA704" i="11"/>
  <c r="Z704" i="11"/>
  <c r="Y704" i="11"/>
  <c r="W704" i="11"/>
  <c r="V704" i="11"/>
  <c r="U704" i="11"/>
  <c r="T704" i="11"/>
  <c r="S704" i="11"/>
  <c r="R704" i="11"/>
  <c r="Q704" i="11"/>
  <c r="P704" i="11"/>
  <c r="O704" i="11"/>
  <c r="N704" i="11"/>
  <c r="M704" i="11"/>
  <c r="K704" i="11"/>
  <c r="H704" i="11"/>
  <c r="H392" i="11" s="1"/>
  <c r="G704" i="11"/>
  <c r="G52" i="11" s="1"/>
  <c r="AU703" i="11"/>
  <c r="AT703" i="11"/>
  <c r="AS703" i="11"/>
  <c r="AR703" i="11"/>
  <c r="AQ703" i="11"/>
  <c r="AP703" i="11"/>
  <c r="AO703" i="11"/>
  <c r="AN703" i="11"/>
  <c r="AM703" i="11"/>
  <c r="AL703" i="11"/>
  <c r="AK703" i="11"/>
  <c r="AI703" i="11"/>
  <c r="AH703" i="11"/>
  <c r="AG703" i="11"/>
  <c r="AF703" i="11"/>
  <c r="AE703" i="11"/>
  <c r="AD703" i="11"/>
  <c r="AC703" i="11"/>
  <c r="AB703" i="11"/>
  <c r="AA703" i="11"/>
  <c r="Z703" i="11"/>
  <c r="Y703" i="11"/>
  <c r="W703" i="11"/>
  <c r="V703" i="11"/>
  <c r="U703" i="11"/>
  <c r="T703" i="11"/>
  <c r="S703" i="11"/>
  <c r="R703" i="11"/>
  <c r="Q703" i="11"/>
  <c r="P703" i="11"/>
  <c r="O703" i="11"/>
  <c r="N703" i="11"/>
  <c r="M703" i="11"/>
  <c r="K703" i="11"/>
  <c r="K51" i="11" s="1"/>
  <c r="H703" i="11"/>
  <c r="H51" i="11" s="1"/>
  <c r="G703" i="11"/>
  <c r="G51" i="11" s="1"/>
  <c r="AU702" i="11"/>
  <c r="AT702" i="11"/>
  <c r="AS702" i="11"/>
  <c r="AR702" i="11"/>
  <c r="AQ702" i="11"/>
  <c r="AP702" i="11"/>
  <c r="AO702" i="11"/>
  <c r="AN702" i="11"/>
  <c r="AM702" i="11"/>
  <c r="AL702" i="11"/>
  <c r="AK702" i="11"/>
  <c r="AI702" i="11"/>
  <c r="AH702" i="11"/>
  <c r="AG702" i="11"/>
  <c r="AF702" i="11"/>
  <c r="AE702" i="11"/>
  <c r="AD702" i="11"/>
  <c r="AC702" i="11"/>
  <c r="AB702" i="11"/>
  <c r="AA702" i="11"/>
  <c r="Z702" i="11"/>
  <c r="Y702" i="11"/>
  <c r="W702" i="11"/>
  <c r="V702" i="11"/>
  <c r="U702" i="11"/>
  <c r="T702" i="11"/>
  <c r="S702" i="11"/>
  <c r="R702" i="11"/>
  <c r="Q702" i="11"/>
  <c r="P702" i="11"/>
  <c r="O702" i="11"/>
  <c r="N702" i="11"/>
  <c r="M702" i="11"/>
  <c r="K702" i="11"/>
  <c r="H702" i="11"/>
  <c r="H390" i="11" s="1"/>
  <c r="G702" i="11"/>
  <c r="G50" i="11" s="1"/>
  <c r="AU701" i="11"/>
  <c r="AT701" i="11"/>
  <c r="AS701" i="11"/>
  <c r="AR701" i="11"/>
  <c r="AQ701" i="11"/>
  <c r="AP701" i="11"/>
  <c r="AO701" i="11"/>
  <c r="AN701" i="11"/>
  <c r="AM701" i="11"/>
  <c r="AL701" i="11"/>
  <c r="AK701" i="11"/>
  <c r="AI701" i="11"/>
  <c r="AH701" i="11"/>
  <c r="AG701" i="11"/>
  <c r="AF701" i="11"/>
  <c r="AE701" i="11"/>
  <c r="AD701" i="11"/>
  <c r="AC701" i="11"/>
  <c r="AB701" i="11"/>
  <c r="AA701" i="11"/>
  <c r="Z701" i="11"/>
  <c r="Y701" i="11"/>
  <c r="W701" i="11"/>
  <c r="V701" i="11"/>
  <c r="U701" i="11"/>
  <c r="T701" i="11"/>
  <c r="S701" i="11"/>
  <c r="R701" i="11"/>
  <c r="Q701" i="11"/>
  <c r="P701" i="11"/>
  <c r="O701" i="11"/>
  <c r="N701" i="11"/>
  <c r="M701" i="11"/>
  <c r="K701" i="11"/>
  <c r="H701" i="11"/>
  <c r="H49" i="11" s="1"/>
  <c r="G701" i="11"/>
  <c r="G49" i="11" s="1"/>
  <c r="AU700" i="11"/>
  <c r="AT700" i="11"/>
  <c r="AS700" i="11"/>
  <c r="AR700" i="11"/>
  <c r="AQ700" i="11"/>
  <c r="AP700" i="11"/>
  <c r="AO700" i="11"/>
  <c r="AN700" i="11"/>
  <c r="AM700" i="11"/>
  <c r="AL700" i="11"/>
  <c r="AK700" i="11"/>
  <c r="AI700" i="11"/>
  <c r="AH700" i="11"/>
  <c r="AG700" i="11"/>
  <c r="AF700" i="11"/>
  <c r="AE700" i="11"/>
  <c r="AD700" i="11"/>
  <c r="AC700" i="11"/>
  <c r="AB700" i="11"/>
  <c r="AA700" i="11"/>
  <c r="Z700" i="11"/>
  <c r="Y700" i="11"/>
  <c r="W700" i="11"/>
  <c r="V700" i="11"/>
  <c r="U700" i="11"/>
  <c r="T700" i="11"/>
  <c r="S700" i="11"/>
  <c r="R700" i="11"/>
  <c r="Q700" i="11"/>
  <c r="P700" i="11"/>
  <c r="O700" i="11"/>
  <c r="N700" i="11"/>
  <c r="M700" i="11"/>
  <c r="K700" i="11"/>
  <c r="H700" i="11"/>
  <c r="AX700" i="11" s="1"/>
  <c r="AZ48" i="11" s="1"/>
  <c r="G700" i="11"/>
  <c r="G48" i="11" s="1"/>
  <c r="AU699" i="11"/>
  <c r="AT699" i="11"/>
  <c r="AS699" i="11"/>
  <c r="AR699" i="11"/>
  <c r="AQ699" i="11"/>
  <c r="AP699" i="11"/>
  <c r="AO699" i="11"/>
  <c r="AN699" i="11"/>
  <c r="AM699" i="11"/>
  <c r="AL699" i="11"/>
  <c r="AK699" i="11"/>
  <c r="AI699" i="11"/>
  <c r="AH699" i="11"/>
  <c r="AG699" i="11"/>
  <c r="AF699" i="11"/>
  <c r="AE699" i="11"/>
  <c r="AD699" i="11"/>
  <c r="AC699" i="11"/>
  <c r="AB699" i="11"/>
  <c r="AA699" i="11"/>
  <c r="Z699" i="11"/>
  <c r="Y699" i="11"/>
  <c r="W699" i="11"/>
  <c r="V699" i="11"/>
  <c r="U699" i="11"/>
  <c r="T699" i="11"/>
  <c r="S699" i="11"/>
  <c r="R699" i="11"/>
  <c r="Q699" i="11"/>
  <c r="P699" i="11"/>
  <c r="O699" i="11"/>
  <c r="N699" i="11"/>
  <c r="M699" i="11"/>
  <c r="K699" i="11"/>
  <c r="H699" i="11"/>
  <c r="AX699" i="11" s="1"/>
  <c r="AZ47" i="11" s="1"/>
  <c r="G699" i="11"/>
  <c r="G47" i="11" s="1"/>
  <c r="AU698" i="11"/>
  <c r="AT698" i="11"/>
  <c r="AS698" i="11"/>
  <c r="AR698" i="11"/>
  <c r="AQ698" i="11"/>
  <c r="AP698" i="11"/>
  <c r="AO698" i="11"/>
  <c r="AN698" i="11"/>
  <c r="AM698" i="11"/>
  <c r="AL698" i="11"/>
  <c r="AK698" i="11"/>
  <c r="AI698" i="11"/>
  <c r="AH698" i="11"/>
  <c r="AG698" i="11"/>
  <c r="AF698" i="11"/>
  <c r="AE698" i="11"/>
  <c r="AD698" i="11"/>
  <c r="AC698" i="11"/>
  <c r="AB698" i="11"/>
  <c r="AA698" i="11"/>
  <c r="Z698" i="11"/>
  <c r="Y698" i="11"/>
  <c r="W698" i="11"/>
  <c r="V698" i="11"/>
  <c r="U698" i="11"/>
  <c r="T698" i="11"/>
  <c r="S698" i="11"/>
  <c r="R698" i="11"/>
  <c r="Q698" i="11"/>
  <c r="P698" i="11"/>
  <c r="O698" i="11"/>
  <c r="N698" i="11"/>
  <c r="M698" i="11"/>
  <c r="K698" i="11"/>
  <c r="K46" i="11" s="1"/>
  <c r="H698" i="11"/>
  <c r="G698" i="11"/>
  <c r="G46" i="11" s="1"/>
  <c r="AU697" i="11"/>
  <c r="AT697" i="11"/>
  <c r="AS697" i="11"/>
  <c r="AR697" i="11"/>
  <c r="AQ697" i="11"/>
  <c r="AP697" i="11"/>
  <c r="AO697" i="11"/>
  <c r="AN697" i="11"/>
  <c r="AM697" i="11"/>
  <c r="AL697" i="11"/>
  <c r="AK697" i="11"/>
  <c r="AI697" i="11"/>
  <c r="AH697" i="11"/>
  <c r="AG697" i="11"/>
  <c r="AF697" i="11"/>
  <c r="AE697" i="11"/>
  <c r="AD697" i="11"/>
  <c r="AC697" i="11"/>
  <c r="AB697" i="11"/>
  <c r="AA697" i="11"/>
  <c r="Z697" i="11"/>
  <c r="Y697" i="11"/>
  <c r="W697" i="11"/>
  <c r="V697" i="11"/>
  <c r="U697" i="11"/>
  <c r="T697" i="11"/>
  <c r="S697" i="11"/>
  <c r="R697" i="11"/>
  <c r="Q697" i="11"/>
  <c r="P697" i="11"/>
  <c r="O697" i="11"/>
  <c r="N697" i="11"/>
  <c r="M697" i="11"/>
  <c r="K697" i="11"/>
  <c r="K45" i="11" s="1"/>
  <c r="H697" i="11"/>
  <c r="H45" i="11" s="1"/>
  <c r="G697" i="11"/>
  <c r="G45" i="11" s="1"/>
  <c r="AU696" i="11"/>
  <c r="AT696" i="11"/>
  <c r="AS696" i="11"/>
  <c r="AR696" i="11"/>
  <c r="AQ696" i="11"/>
  <c r="AP696" i="11"/>
  <c r="AO696" i="11"/>
  <c r="AN696" i="11"/>
  <c r="AM696" i="11"/>
  <c r="AL696" i="11"/>
  <c r="AK696" i="11"/>
  <c r="AI696" i="11"/>
  <c r="AH696" i="11"/>
  <c r="AG696" i="11"/>
  <c r="AF696" i="11"/>
  <c r="AE696" i="11"/>
  <c r="AD696" i="11"/>
  <c r="AC696" i="11"/>
  <c r="AB696" i="11"/>
  <c r="AA696" i="11"/>
  <c r="Z696" i="11"/>
  <c r="Y696" i="11"/>
  <c r="W696" i="11"/>
  <c r="V696" i="11"/>
  <c r="U696" i="11"/>
  <c r="T696" i="11"/>
  <c r="S696" i="11"/>
  <c r="R696" i="11"/>
  <c r="Q696" i="11"/>
  <c r="P696" i="11"/>
  <c r="O696" i="11"/>
  <c r="N696" i="11"/>
  <c r="M696" i="11"/>
  <c r="K696" i="11"/>
  <c r="H696" i="11"/>
  <c r="AX696" i="11" s="1"/>
  <c r="AZ44" i="11" s="1"/>
  <c r="G696" i="11"/>
  <c r="G44" i="11" s="1"/>
  <c r="AU695" i="11"/>
  <c r="AT695" i="11"/>
  <c r="AS695" i="11"/>
  <c r="AR695" i="11"/>
  <c r="AQ695" i="11"/>
  <c r="AP695" i="11"/>
  <c r="AO695" i="11"/>
  <c r="AN695" i="11"/>
  <c r="AM695" i="11"/>
  <c r="AL695" i="11"/>
  <c r="AK695" i="11"/>
  <c r="AI695" i="11"/>
  <c r="AH695" i="11"/>
  <c r="AG695" i="11"/>
  <c r="AF695" i="11"/>
  <c r="AE695" i="11"/>
  <c r="AD695" i="11"/>
  <c r="AC695" i="11"/>
  <c r="AB695" i="11"/>
  <c r="AA695" i="11"/>
  <c r="Z695" i="11"/>
  <c r="Y695" i="11"/>
  <c r="W695" i="11"/>
  <c r="V695" i="11"/>
  <c r="U695" i="11"/>
  <c r="T695" i="11"/>
  <c r="S695" i="11"/>
  <c r="R695" i="11"/>
  <c r="Q695" i="11"/>
  <c r="P695" i="11"/>
  <c r="O695" i="11"/>
  <c r="N695" i="11"/>
  <c r="M695" i="11"/>
  <c r="K695" i="11"/>
  <c r="H695" i="11"/>
  <c r="G695" i="11"/>
  <c r="AU694" i="11"/>
  <c r="AT694" i="11"/>
  <c r="AS694" i="11"/>
  <c r="AR694" i="11"/>
  <c r="AQ694" i="11"/>
  <c r="AP694" i="11"/>
  <c r="AO694" i="11"/>
  <c r="AN694" i="11"/>
  <c r="AM694" i="11"/>
  <c r="AL694" i="11"/>
  <c r="AK694" i="11"/>
  <c r="AI694" i="11"/>
  <c r="AH694" i="11"/>
  <c r="AG694" i="11"/>
  <c r="AF694" i="11"/>
  <c r="AE694" i="11"/>
  <c r="AD694" i="11"/>
  <c r="AC694" i="11"/>
  <c r="AB694" i="11"/>
  <c r="AA694" i="11"/>
  <c r="Z694" i="11"/>
  <c r="Y694" i="11"/>
  <c r="W694" i="11"/>
  <c r="V694" i="11"/>
  <c r="U694" i="11"/>
  <c r="T694" i="11"/>
  <c r="S694" i="11"/>
  <c r="R694" i="11"/>
  <c r="Q694" i="11"/>
  <c r="P694" i="11"/>
  <c r="O694" i="11"/>
  <c r="N694" i="11"/>
  <c r="M694" i="11"/>
  <c r="K694" i="11"/>
  <c r="K42" i="11" s="1"/>
  <c r="H694" i="11"/>
  <c r="H382" i="11" s="1"/>
  <c r="G694" i="11"/>
  <c r="G42" i="11" s="1"/>
  <c r="AU693" i="11"/>
  <c r="AT693" i="11"/>
  <c r="AS693" i="11"/>
  <c r="AR693" i="11"/>
  <c r="AQ693" i="11"/>
  <c r="AP693" i="11"/>
  <c r="AO693" i="11"/>
  <c r="AN693" i="11"/>
  <c r="AM693" i="11"/>
  <c r="AL693" i="11"/>
  <c r="AK693" i="11"/>
  <c r="AI693" i="11"/>
  <c r="AH693" i="11"/>
  <c r="AG693" i="11"/>
  <c r="AF693" i="11"/>
  <c r="AE693" i="11"/>
  <c r="AD693" i="11"/>
  <c r="AC693" i="11"/>
  <c r="AB693" i="11"/>
  <c r="AA693" i="11"/>
  <c r="Z693" i="11"/>
  <c r="Y693" i="11"/>
  <c r="W693" i="11"/>
  <c r="V693" i="11"/>
  <c r="U693" i="11"/>
  <c r="T693" i="11"/>
  <c r="S693" i="11"/>
  <c r="R693" i="11"/>
  <c r="Q693" i="11"/>
  <c r="P693" i="11"/>
  <c r="O693" i="11"/>
  <c r="N693" i="11"/>
  <c r="M693" i="11"/>
  <c r="K693" i="11"/>
  <c r="H693" i="11"/>
  <c r="AX693" i="11" s="1"/>
  <c r="AZ41" i="11" s="1"/>
  <c r="G693" i="11"/>
  <c r="G41" i="11" s="1"/>
  <c r="AU692" i="11"/>
  <c r="AT692" i="11"/>
  <c r="AS692" i="11"/>
  <c r="AR692" i="11"/>
  <c r="AQ692" i="11"/>
  <c r="AP692" i="11"/>
  <c r="AO692" i="11"/>
  <c r="AN692" i="11"/>
  <c r="AM692" i="11"/>
  <c r="AL692" i="11"/>
  <c r="AK692" i="11"/>
  <c r="AI692" i="11"/>
  <c r="AH692" i="11"/>
  <c r="AG692" i="11"/>
  <c r="AF692" i="11"/>
  <c r="AE692" i="11"/>
  <c r="AD692" i="11"/>
  <c r="AC692" i="11"/>
  <c r="AB692" i="11"/>
  <c r="AA692" i="11"/>
  <c r="Z692" i="11"/>
  <c r="Y692" i="11"/>
  <c r="W692" i="11"/>
  <c r="V692" i="11"/>
  <c r="U692" i="11"/>
  <c r="T692" i="11"/>
  <c r="S692" i="11"/>
  <c r="R692" i="11"/>
  <c r="Q692" i="11"/>
  <c r="P692" i="11"/>
  <c r="O692" i="11"/>
  <c r="N692" i="11"/>
  <c r="M692" i="11"/>
  <c r="K692" i="11"/>
  <c r="H692" i="11"/>
  <c r="H40" i="11" s="1"/>
  <c r="G692" i="11"/>
  <c r="G40" i="11" s="1"/>
  <c r="AU691" i="11"/>
  <c r="AT691" i="11"/>
  <c r="AS691" i="11"/>
  <c r="AR691" i="11"/>
  <c r="AQ691" i="11"/>
  <c r="AP691" i="11"/>
  <c r="AO691" i="11"/>
  <c r="AN691" i="11"/>
  <c r="AM691" i="11"/>
  <c r="AL691" i="11"/>
  <c r="AK691" i="11"/>
  <c r="AI691" i="11"/>
  <c r="AH691" i="11"/>
  <c r="AG691" i="11"/>
  <c r="AF691" i="11"/>
  <c r="AE691" i="11"/>
  <c r="AD691" i="11"/>
  <c r="AC691" i="11"/>
  <c r="AB691" i="11"/>
  <c r="AA691" i="11"/>
  <c r="Z691" i="11"/>
  <c r="Y691" i="11"/>
  <c r="W691" i="11"/>
  <c r="V691" i="11"/>
  <c r="U691" i="11"/>
  <c r="T691" i="11"/>
  <c r="S691" i="11"/>
  <c r="R691" i="11"/>
  <c r="Q691" i="11"/>
  <c r="P691" i="11"/>
  <c r="O691" i="11"/>
  <c r="N691" i="11"/>
  <c r="M691" i="11"/>
  <c r="K691" i="11"/>
  <c r="K39" i="11" s="1"/>
  <c r="H691" i="11"/>
  <c r="H39" i="11" s="1"/>
  <c r="G691" i="11"/>
  <c r="G39" i="11" s="1"/>
  <c r="AU690" i="11"/>
  <c r="AT690" i="11"/>
  <c r="AS690" i="11"/>
  <c r="AR690" i="11"/>
  <c r="AQ690" i="11"/>
  <c r="AP690" i="11"/>
  <c r="AO690" i="11"/>
  <c r="AN690" i="11"/>
  <c r="AM690" i="11"/>
  <c r="AL690" i="11"/>
  <c r="AK690" i="11"/>
  <c r="AI690" i="11"/>
  <c r="AH690" i="11"/>
  <c r="AG690" i="11"/>
  <c r="AF690" i="11"/>
  <c r="AE690" i="11"/>
  <c r="AD690" i="11"/>
  <c r="AC690" i="11"/>
  <c r="AB690" i="11"/>
  <c r="AA690" i="11"/>
  <c r="Z690" i="11"/>
  <c r="Y690" i="11"/>
  <c r="W690" i="11"/>
  <c r="V690" i="11"/>
  <c r="U690" i="11"/>
  <c r="T690" i="11"/>
  <c r="S690" i="11"/>
  <c r="R690" i="11"/>
  <c r="Q690" i="11"/>
  <c r="P690" i="11"/>
  <c r="O690" i="11"/>
  <c r="N690" i="11"/>
  <c r="M690" i="11"/>
  <c r="K690" i="11"/>
  <c r="K38" i="11" s="1"/>
  <c r="H690" i="11"/>
  <c r="H378" i="11" s="1"/>
  <c r="G690" i="11"/>
  <c r="G38" i="11" s="1"/>
  <c r="AU689" i="11"/>
  <c r="AT689" i="11"/>
  <c r="AS689" i="11"/>
  <c r="AR689" i="11"/>
  <c r="AQ689" i="11"/>
  <c r="AP689" i="11"/>
  <c r="AO689" i="11"/>
  <c r="AN689" i="11"/>
  <c r="AM689" i="11"/>
  <c r="AL689" i="11"/>
  <c r="AK689" i="11"/>
  <c r="AI689" i="11"/>
  <c r="AH689" i="11"/>
  <c r="AG689" i="11"/>
  <c r="AF689" i="11"/>
  <c r="AE689" i="11"/>
  <c r="AD689" i="11"/>
  <c r="AC689" i="11"/>
  <c r="AB689" i="11"/>
  <c r="AA689" i="11"/>
  <c r="Z689" i="11"/>
  <c r="Y689" i="11"/>
  <c r="W689" i="11"/>
  <c r="V689" i="11"/>
  <c r="U689" i="11"/>
  <c r="T689" i="11"/>
  <c r="S689" i="11"/>
  <c r="R689" i="11"/>
  <c r="Q689" i="11"/>
  <c r="P689" i="11"/>
  <c r="O689" i="11"/>
  <c r="N689" i="11"/>
  <c r="M689" i="11"/>
  <c r="K689" i="11"/>
  <c r="K37" i="11" s="1"/>
  <c r="H689" i="11"/>
  <c r="H377" i="11" s="1"/>
  <c r="G689" i="11"/>
  <c r="G37" i="11" s="1"/>
  <c r="AU688" i="11"/>
  <c r="AT688" i="11"/>
  <c r="AS688" i="11"/>
  <c r="AR688" i="11"/>
  <c r="AQ688" i="11"/>
  <c r="AP688" i="11"/>
  <c r="AO688" i="11"/>
  <c r="AN688" i="11"/>
  <c r="AM688" i="11"/>
  <c r="AL688" i="11"/>
  <c r="AK688" i="11"/>
  <c r="AI688" i="11"/>
  <c r="AH688" i="11"/>
  <c r="AG688" i="11"/>
  <c r="AF688" i="11"/>
  <c r="AE688" i="11"/>
  <c r="AD688" i="11"/>
  <c r="AC688" i="11"/>
  <c r="AB688" i="11"/>
  <c r="AA688" i="11"/>
  <c r="Z688" i="11"/>
  <c r="Y688" i="11"/>
  <c r="W688" i="11"/>
  <c r="V688" i="11"/>
  <c r="U688" i="11"/>
  <c r="T688" i="11"/>
  <c r="S688" i="11"/>
  <c r="R688" i="11"/>
  <c r="Q688" i="11"/>
  <c r="P688" i="11"/>
  <c r="O688" i="11"/>
  <c r="N688" i="11"/>
  <c r="M688" i="11"/>
  <c r="K688" i="11"/>
  <c r="K36" i="11" s="1"/>
  <c r="H688" i="11"/>
  <c r="H36" i="11" s="1"/>
  <c r="G688" i="11"/>
  <c r="G36" i="11" s="1"/>
  <c r="AU687" i="11"/>
  <c r="AT687" i="11"/>
  <c r="AS687" i="11"/>
  <c r="AR687" i="11"/>
  <c r="AQ687" i="11"/>
  <c r="AP687" i="11"/>
  <c r="AO687" i="11"/>
  <c r="AN687" i="11"/>
  <c r="AM687" i="11"/>
  <c r="AL687" i="11"/>
  <c r="AK687" i="11"/>
  <c r="AI687" i="11"/>
  <c r="AH687" i="11"/>
  <c r="AG687" i="11"/>
  <c r="AF687" i="11"/>
  <c r="AE687" i="11"/>
  <c r="AD687" i="11"/>
  <c r="AC687" i="11"/>
  <c r="AB687" i="11"/>
  <c r="AA687" i="11"/>
  <c r="Z687" i="11"/>
  <c r="Y687" i="11"/>
  <c r="W687" i="11"/>
  <c r="V687" i="11"/>
  <c r="U687" i="11"/>
  <c r="T687" i="11"/>
  <c r="S687" i="11"/>
  <c r="R687" i="11"/>
  <c r="Q687" i="11"/>
  <c r="P687" i="11"/>
  <c r="O687" i="11"/>
  <c r="N687" i="11"/>
  <c r="M687" i="11"/>
  <c r="K687" i="11"/>
  <c r="K35" i="11" s="1"/>
  <c r="H687" i="11"/>
  <c r="AX687" i="11" s="1"/>
  <c r="AZ35" i="11" s="1"/>
  <c r="G687" i="11"/>
  <c r="AU686" i="11"/>
  <c r="AT686" i="11"/>
  <c r="AS686" i="11"/>
  <c r="AR686" i="11"/>
  <c r="AQ686" i="11"/>
  <c r="AP686" i="11"/>
  <c r="AO686" i="11"/>
  <c r="AN686" i="11"/>
  <c r="AM686" i="11"/>
  <c r="AL686" i="11"/>
  <c r="AK686" i="11"/>
  <c r="AI686" i="11"/>
  <c r="AH686" i="11"/>
  <c r="AG686" i="11"/>
  <c r="AF686" i="11"/>
  <c r="AE686" i="11"/>
  <c r="AD686" i="11"/>
  <c r="AC686" i="11"/>
  <c r="AB686" i="11"/>
  <c r="AA686" i="11"/>
  <c r="Z686" i="11"/>
  <c r="Y686" i="11"/>
  <c r="W686" i="11"/>
  <c r="V686" i="11"/>
  <c r="U686" i="11"/>
  <c r="T686" i="11"/>
  <c r="S686" i="11"/>
  <c r="R686" i="11"/>
  <c r="Q686" i="11"/>
  <c r="P686" i="11"/>
  <c r="O686" i="11"/>
  <c r="N686" i="11"/>
  <c r="M686" i="11"/>
  <c r="K686" i="11"/>
  <c r="K34" i="11" s="1"/>
  <c r="H686" i="11"/>
  <c r="AX686" i="11" s="1"/>
  <c r="AZ34" i="11" s="1"/>
  <c r="G686" i="11"/>
  <c r="AU685" i="11"/>
  <c r="AT685" i="11"/>
  <c r="AS685" i="11"/>
  <c r="AR685" i="11"/>
  <c r="AQ685" i="11"/>
  <c r="AP685" i="11"/>
  <c r="AO685" i="11"/>
  <c r="AN685" i="11"/>
  <c r="AM685" i="11"/>
  <c r="AL685" i="11"/>
  <c r="AK685" i="11"/>
  <c r="AI685" i="11"/>
  <c r="AH685" i="11"/>
  <c r="AG685" i="11"/>
  <c r="AF685" i="11"/>
  <c r="AE685" i="11"/>
  <c r="AD685" i="11"/>
  <c r="AC685" i="11"/>
  <c r="AB685" i="11"/>
  <c r="AA685" i="11"/>
  <c r="Z685" i="11"/>
  <c r="Y685" i="11"/>
  <c r="W685" i="11"/>
  <c r="V685" i="11"/>
  <c r="U685" i="11"/>
  <c r="T685" i="11"/>
  <c r="S685" i="11"/>
  <c r="R685" i="11"/>
  <c r="Q685" i="11"/>
  <c r="P685" i="11"/>
  <c r="O685" i="11"/>
  <c r="N685" i="11"/>
  <c r="M685" i="11"/>
  <c r="K685" i="11"/>
  <c r="K33" i="11" s="1"/>
  <c r="H685" i="11"/>
  <c r="H373" i="11" s="1"/>
  <c r="G685" i="11"/>
  <c r="AU684" i="11"/>
  <c r="AT684" i="11"/>
  <c r="AS684" i="11"/>
  <c r="AR684" i="11"/>
  <c r="AQ684" i="11"/>
  <c r="AP684" i="11"/>
  <c r="AO684" i="11"/>
  <c r="AN684" i="11"/>
  <c r="AM684" i="11"/>
  <c r="AL684" i="11"/>
  <c r="AK684" i="11"/>
  <c r="AI684" i="11"/>
  <c r="AH684" i="11"/>
  <c r="AG684" i="11"/>
  <c r="AF684" i="11"/>
  <c r="AE684" i="11"/>
  <c r="AD684" i="11"/>
  <c r="AC684" i="11"/>
  <c r="AB684" i="11"/>
  <c r="AA684" i="11"/>
  <c r="Z684" i="11"/>
  <c r="Y684" i="11"/>
  <c r="W684" i="11"/>
  <c r="V684" i="11"/>
  <c r="U684" i="11"/>
  <c r="T684" i="11"/>
  <c r="S684" i="11"/>
  <c r="R684" i="11"/>
  <c r="Q684" i="11"/>
  <c r="P684" i="11"/>
  <c r="O684" i="11"/>
  <c r="N684" i="11"/>
  <c r="M684" i="11"/>
  <c r="K684" i="11"/>
  <c r="K32" i="11" s="1"/>
  <c r="H684" i="11"/>
  <c r="AX684" i="11" s="1"/>
  <c r="AZ32" i="11" s="1"/>
  <c r="G684" i="11"/>
  <c r="AU683" i="11"/>
  <c r="AT683" i="11"/>
  <c r="AS683" i="11"/>
  <c r="AR683" i="11"/>
  <c r="AQ683" i="11"/>
  <c r="AP683" i="11"/>
  <c r="AO683" i="11"/>
  <c r="AN683" i="11"/>
  <c r="AM683" i="11"/>
  <c r="AL683" i="11"/>
  <c r="AK683" i="11"/>
  <c r="AI683" i="11"/>
  <c r="AH683" i="11"/>
  <c r="AG683" i="11"/>
  <c r="AF683" i="11"/>
  <c r="AE683" i="11"/>
  <c r="AD683" i="11"/>
  <c r="AC683" i="11"/>
  <c r="AB683" i="11"/>
  <c r="AA683" i="11"/>
  <c r="Z683" i="11"/>
  <c r="Y683" i="11"/>
  <c r="W683" i="11"/>
  <c r="V683" i="11"/>
  <c r="U683" i="11"/>
  <c r="T683" i="11"/>
  <c r="S683" i="11"/>
  <c r="R683" i="11"/>
  <c r="Q683" i="11"/>
  <c r="P683" i="11"/>
  <c r="O683" i="11"/>
  <c r="N683" i="11"/>
  <c r="M683" i="11"/>
  <c r="K683" i="11"/>
  <c r="K31" i="11" s="1"/>
  <c r="H683" i="11"/>
  <c r="H31" i="11" s="1"/>
  <c r="G683" i="11"/>
  <c r="AU682" i="11"/>
  <c r="AT682" i="11"/>
  <c r="AS682" i="11"/>
  <c r="AR682" i="11"/>
  <c r="AQ682" i="11"/>
  <c r="AP682" i="11"/>
  <c r="AO682" i="11"/>
  <c r="AN682" i="11"/>
  <c r="AM682" i="11"/>
  <c r="AL682" i="11"/>
  <c r="AK682" i="11"/>
  <c r="AI682" i="11"/>
  <c r="AH682" i="11"/>
  <c r="AG682" i="11"/>
  <c r="AF682" i="11"/>
  <c r="AE682" i="11"/>
  <c r="AD682" i="11"/>
  <c r="AC682" i="11"/>
  <c r="AB682" i="11"/>
  <c r="AA682" i="11"/>
  <c r="Z682" i="11"/>
  <c r="Y682" i="11"/>
  <c r="W682" i="11"/>
  <c r="V682" i="11"/>
  <c r="U682" i="11"/>
  <c r="T682" i="11"/>
  <c r="S682" i="11"/>
  <c r="R682" i="11"/>
  <c r="Q682" i="11"/>
  <c r="P682" i="11"/>
  <c r="O682" i="11"/>
  <c r="N682" i="11"/>
  <c r="M682" i="11"/>
  <c r="K682" i="11"/>
  <c r="K30" i="11" s="1"/>
  <c r="H682" i="11"/>
  <c r="G682" i="11"/>
  <c r="AU681" i="11"/>
  <c r="AT681" i="11"/>
  <c r="AS681" i="11"/>
  <c r="AR681" i="11"/>
  <c r="AQ681" i="11"/>
  <c r="AP681" i="11"/>
  <c r="AO681" i="11"/>
  <c r="AN681" i="11"/>
  <c r="AM681" i="11"/>
  <c r="AL681" i="11"/>
  <c r="AK681" i="11"/>
  <c r="AI681" i="11"/>
  <c r="AH681" i="11"/>
  <c r="AG681" i="11"/>
  <c r="AF681" i="11"/>
  <c r="AE681" i="11"/>
  <c r="AD681" i="11"/>
  <c r="AC681" i="11"/>
  <c r="AB681" i="11"/>
  <c r="AA681" i="11"/>
  <c r="Z681" i="11"/>
  <c r="Y681" i="11"/>
  <c r="W681" i="11"/>
  <c r="V681" i="11"/>
  <c r="U681" i="11"/>
  <c r="T681" i="11"/>
  <c r="S681" i="11"/>
  <c r="R681" i="11"/>
  <c r="Q681" i="11"/>
  <c r="P681" i="11"/>
  <c r="O681" i="11"/>
  <c r="N681" i="11"/>
  <c r="M681" i="11"/>
  <c r="K681" i="11"/>
  <c r="K29" i="11" s="1"/>
  <c r="H681" i="11"/>
  <c r="AX681" i="11" s="1"/>
  <c r="AZ29" i="11" s="1"/>
  <c r="G681" i="11"/>
  <c r="AU680" i="11"/>
  <c r="AT680" i="11"/>
  <c r="AS680" i="11"/>
  <c r="AR680" i="11"/>
  <c r="AQ680" i="11"/>
  <c r="AP680" i="11"/>
  <c r="AO680" i="11"/>
  <c r="AN680" i="11"/>
  <c r="AM680" i="11"/>
  <c r="AL680" i="11"/>
  <c r="AK680" i="11"/>
  <c r="AI680" i="11"/>
  <c r="AH680" i="11"/>
  <c r="AG680" i="11"/>
  <c r="AF680" i="11"/>
  <c r="AE680" i="11"/>
  <c r="AD680" i="11"/>
  <c r="AC680" i="11"/>
  <c r="AB680" i="11"/>
  <c r="AA680" i="11"/>
  <c r="Z680" i="11"/>
  <c r="Y680" i="11"/>
  <c r="W680" i="11"/>
  <c r="V680" i="11"/>
  <c r="U680" i="11"/>
  <c r="T680" i="11"/>
  <c r="S680" i="11"/>
  <c r="R680" i="11"/>
  <c r="Q680" i="11"/>
  <c r="P680" i="11"/>
  <c r="O680" i="11"/>
  <c r="N680" i="11"/>
  <c r="M680" i="11"/>
  <c r="K680" i="11"/>
  <c r="K28" i="11" s="1"/>
  <c r="H680" i="11"/>
  <c r="H28" i="11" s="1"/>
  <c r="G680" i="11"/>
  <c r="AU679" i="11"/>
  <c r="AT679" i="11"/>
  <c r="AS679" i="11"/>
  <c r="AR679" i="11"/>
  <c r="AQ679" i="11"/>
  <c r="AP679" i="11"/>
  <c r="AO679" i="11"/>
  <c r="AN679" i="11"/>
  <c r="AM679" i="11"/>
  <c r="AL679" i="11"/>
  <c r="AK679" i="11"/>
  <c r="AI679" i="11"/>
  <c r="AH679" i="11"/>
  <c r="AG679" i="11"/>
  <c r="AF679" i="11"/>
  <c r="AE679" i="11"/>
  <c r="AD679" i="11"/>
  <c r="AC679" i="11"/>
  <c r="AB679" i="11"/>
  <c r="AA679" i="11"/>
  <c r="Z679" i="11"/>
  <c r="Y679" i="11"/>
  <c r="W679" i="11"/>
  <c r="V679" i="11"/>
  <c r="U679" i="11"/>
  <c r="T679" i="11"/>
  <c r="S679" i="11"/>
  <c r="R679" i="11"/>
  <c r="Q679" i="11"/>
  <c r="P679" i="11"/>
  <c r="O679" i="11"/>
  <c r="N679" i="11"/>
  <c r="M679" i="11"/>
  <c r="K679" i="11"/>
  <c r="K27" i="11" s="1"/>
  <c r="H679" i="11"/>
  <c r="H27" i="11" s="1"/>
  <c r="G679" i="11"/>
  <c r="AU678" i="11"/>
  <c r="AT678" i="11"/>
  <c r="AS678" i="11"/>
  <c r="AR678" i="11"/>
  <c r="AQ678" i="11"/>
  <c r="AP678" i="11"/>
  <c r="AO678" i="11"/>
  <c r="AN678" i="11"/>
  <c r="AM678" i="11"/>
  <c r="AL678" i="11"/>
  <c r="AK678" i="11"/>
  <c r="AI678" i="11"/>
  <c r="AH678" i="11"/>
  <c r="AG678" i="11"/>
  <c r="AF678" i="11"/>
  <c r="AE678" i="11"/>
  <c r="AD678" i="11"/>
  <c r="AC678" i="11"/>
  <c r="AB678" i="11"/>
  <c r="AA678" i="11"/>
  <c r="Z678" i="11"/>
  <c r="Y678" i="11"/>
  <c r="W678" i="11"/>
  <c r="V678" i="11"/>
  <c r="U678" i="11"/>
  <c r="T678" i="11"/>
  <c r="S678" i="11"/>
  <c r="R678" i="11"/>
  <c r="Q678" i="11"/>
  <c r="P678" i="11"/>
  <c r="O678" i="11"/>
  <c r="N678" i="11"/>
  <c r="M678" i="11"/>
  <c r="K678" i="11"/>
  <c r="K26" i="11" s="1"/>
  <c r="H678" i="11"/>
  <c r="H366" i="11" s="1"/>
  <c r="G678" i="11"/>
  <c r="AU677" i="11"/>
  <c r="AT677" i="11"/>
  <c r="AS677" i="11"/>
  <c r="AR677" i="11"/>
  <c r="AQ677" i="11"/>
  <c r="AP677" i="11"/>
  <c r="AO677" i="11"/>
  <c r="AN677" i="11"/>
  <c r="AM677" i="11"/>
  <c r="AL677" i="11"/>
  <c r="AK677" i="11"/>
  <c r="AI677" i="11"/>
  <c r="AH677" i="11"/>
  <c r="AG677" i="11"/>
  <c r="AF677" i="11"/>
  <c r="AE677" i="11"/>
  <c r="AD677" i="11"/>
  <c r="AC677" i="11"/>
  <c r="AB677" i="11"/>
  <c r="AA677" i="11"/>
  <c r="Z677" i="11"/>
  <c r="Y677" i="11"/>
  <c r="W677" i="11"/>
  <c r="V677" i="11"/>
  <c r="U677" i="11"/>
  <c r="T677" i="11"/>
  <c r="S677" i="11"/>
  <c r="R677" i="11"/>
  <c r="Q677" i="11"/>
  <c r="P677" i="11"/>
  <c r="O677" i="11"/>
  <c r="N677" i="11"/>
  <c r="M677" i="11"/>
  <c r="K677" i="11"/>
  <c r="K25" i="11" s="1"/>
  <c r="H677" i="11"/>
  <c r="G677" i="11"/>
  <c r="AU676" i="11"/>
  <c r="AT676" i="11"/>
  <c r="AS676" i="11"/>
  <c r="AR676" i="11"/>
  <c r="AQ676" i="11"/>
  <c r="AP676" i="11"/>
  <c r="AO676" i="11"/>
  <c r="AN676" i="11"/>
  <c r="AM676" i="11"/>
  <c r="AL676" i="11"/>
  <c r="AK676" i="11"/>
  <c r="AI676" i="11"/>
  <c r="AH676" i="11"/>
  <c r="AG676" i="11"/>
  <c r="AF676" i="11"/>
  <c r="AE676" i="11"/>
  <c r="AD676" i="11"/>
  <c r="AC676" i="11"/>
  <c r="AB676" i="11"/>
  <c r="AA676" i="11"/>
  <c r="Z676" i="11"/>
  <c r="Y676" i="11"/>
  <c r="W676" i="11"/>
  <c r="V676" i="11"/>
  <c r="U676" i="11"/>
  <c r="T676" i="11"/>
  <c r="S676" i="11"/>
  <c r="R676" i="11"/>
  <c r="Q676" i="11"/>
  <c r="P676" i="11"/>
  <c r="O676" i="11"/>
  <c r="N676" i="11"/>
  <c r="M676" i="11"/>
  <c r="K676" i="11"/>
  <c r="H676" i="11"/>
  <c r="AX676" i="11" s="1"/>
  <c r="AZ24" i="11" s="1"/>
  <c r="G676" i="11"/>
  <c r="AU675" i="11"/>
  <c r="AT675" i="11"/>
  <c r="AS675" i="11"/>
  <c r="AR675" i="11"/>
  <c r="AQ675" i="11"/>
  <c r="AP675" i="11"/>
  <c r="AO675" i="11"/>
  <c r="AN675" i="11"/>
  <c r="AM675" i="11"/>
  <c r="AL675" i="11"/>
  <c r="AK675" i="11"/>
  <c r="AI675" i="11"/>
  <c r="AH675" i="11"/>
  <c r="AG675" i="11"/>
  <c r="AF675" i="11"/>
  <c r="AE675" i="11"/>
  <c r="AD675" i="11"/>
  <c r="AC675" i="11"/>
  <c r="AB675" i="11"/>
  <c r="AA675" i="11"/>
  <c r="Z675" i="11"/>
  <c r="Y675" i="11"/>
  <c r="W675" i="11"/>
  <c r="V675" i="11"/>
  <c r="U675" i="11"/>
  <c r="T675" i="11"/>
  <c r="S675" i="11"/>
  <c r="R675" i="11"/>
  <c r="Q675" i="11"/>
  <c r="P675" i="11"/>
  <c r="O675" i="11"/>
  <c r="N675" i="11"/>
  <c r="M675" i="11"/>
  <c r="K675" i="11"/>
  <c r="K23" i="11" s="1"/>
  <c r="H675" i="11"/>
  <c r="G675" i="11"/>
  <c r="G23" i="11" s="1"/>
  <c r="AU674" i="11"/>
  <c r="AT674" i="11"/>
  <c r="AS674" i="11"/>
  <c r="AR674" i="11"/>
  <c r="AQ674" i="11"/>
  <c r="AP674" i="11"/>
  <c r="AO674" i="11"/>
  <c r="AN674" i="11"/>
  <c r="AM674" i="11"/>
  <c r="AL674" i="11"/>
  <c r="AK674" i="11"/>
  <c r="AI674" i="11"/>
  <c r="AH674" i="11"/>
  <c r="AG674" i="11"/>
  <c r="AF674" i="11"/>
  <c r="AE674" i="11"/>
  <c r="AD674" i="11"/>
  <c r="AC674" i="11"/>
  <c r="AB674" i="11"/>
  <c r="AA674" i="11"/>
  <c r="Z674" i="11"/>
  <c r="Y674" i="11"/>
  <c r="W674" i="11"/>
  <c r="V674" i="11"/>
  <c r="U674" i="11"/>
  <c r="T674" i="11"/>
  <c r="S674" i="11"/>
  <c r="R674" i="11"/>
  <c r="Q674" i="11"/>
  <c r="P674" i="11"/>
  <c r="O674" i="11"/>
  <c r="N674" i="11"/>
  <c r="M674" i="11"/>
  <c r="K674" i="11"/>
  <c r="K22" i="11" s="1"/>
  <c r="H674" i="11"/>
  <c r="H362" i="11" s="1"/>
  <c r="G674" i="11"/>
  <c r="AU673" i="11"/>
  <c r="AT673" i="11"/>
  <c r="AS673" i="11"/>
  <c r="AR673" i="11"/>
  <c r="AQ673" i="11"/>
  <c r="AP673" i="11"/>
  <c r="AO673" i="11"/>
  <c r="AN673" i="11"/>
  <c r="AM673" i="11"/>
  <c r="AL673" i="11"/>
  <c r="AK673" i="11"/>
  <c r="AI673" i="11"/>
  <c r="AH673" i="11"/>
  <c r="AG673" i="11"/>
  <c r="AF673" i="11"/>
  <c r="AE673" i="11"/>
  <c r="AD673" i="11"/>
  <c r="AC673" i="11"/>
  <c r="AB673" i="11"/>
  <c r="AA673" i="11"/>
  <c r="Z673" i="11"/>
  <c r="Y673" i="11"/>
  <c r="W673" i="11"/>
  <c r="V673" i="11"/>
  <c r="U673" i="11"/>
  <c r="T673" i="11"/>
  <c r="S673" i="11"/>
  <c r="R673" i="11"/>
  <c r="Q673" i="11"/>
  <c r="P673" i="11"/>
  <c r="O673" i="11"/>
  <c r="N673" i="11"/>
  <c r="M673" i="11"/>
  <c r="K673" i="11"/>
  <c r="K21" i="11" s="1"/>
  <c r="H673" i="11"/>
  <c r="G673" i="11"/>
  <c r="AU672" i="11"/>
  <c r="AT672" i="11"/>
  <c r="AS672" i="11"/>
  <c r="AR672" i="11"/>
  <c r="AQ672" i="11"/>
  <c r="AP672" i="11"/>
  <c r="AO672" i="11"/>
  <c r="AN672" i="11"/>
  <c r="AM672" i="11"/>
  <c r="AL672" i="11"/>
  <c r="AK672" i="11"/>
  <c r="AI672" i="11"/>
  <c r="AH672" i="11"/>
  <c r="AG672" i="11"/>
  <c r="AF672" i="11"/>
  <c r="AE672" i="11"/>
  <c r="AD672" i="11"/>
  <c r="AC672" i="11"/>
  <c r="AB672" i="11"/>
  <c r="AA672" i="11"/>
  <c r="Z672" i="11"/>
  <c r="Y672" i="11"/>
  <c r="W672" i="11"/>
  <c r="V672" i="11"/>
  <c r="U672" i="11"/>
  <c r="T672" i="11"/>
  <c r="S672" i="11"/>
  <c r="R672" i="11"/>
  <c r="Q672" i="11"/>
  <c r="P672" i="11"/>
  <c r="O672" i="11"/>
  <c r="N672" i="11"/>
  <c r="M672" i="11"/>
  <c r="K672" i="11"/>
  <c r="K20" i="11" s="1"/>
  <c r="H672" i="11"/>
  <c r="G672" i="11"/>
  <c r="AU671" i="11"/>
  <c r="AT671" i="11"/>
  <c r="AS671" i="11"/>
  <c r="AR671" i="11"/>
  <c r="AQ671" i="11"/>
  <c r="AP671" i="11"/>
  <c r="AO671" i="11"/>
  <c r="AN671" i="11"/>
  <c r="AM671" i="11"/>
  <c r="AL671" i="11"/>
  <c r="AK671" i="11"/>
  <c r="AI671" i="11"/>
  <c r="AH671" i="11"/>
  <c r="AG671" i="11"/>
  <c r="AF671" i="11"/>
  <c r="AE671" i="11"/>
  <c r="AD671" i="11"/>
  <c r="AC671" i="11"/>
  <c r="AB671" i="11"/>
  <c r="AA671" i="11"/>
  <c r="Z671" i="11"/>
  <c r="Y671" i="11"/>
  <c r="W671" i="11"/>
  <c r="V671" i="11"/>
  <c r="U671" i="11"/>
  <c r="T671" i="11"/>
  <c r="S671" i="11"/>
  <c r="R671" i="11"/>
  <c r="Q671" i="11"/>
  <c r="P671" i="11"/>
  <c r="O671" i="11"/>
  <c r="N671" i="11"/>
  <c r="M671" i="11"/>
  <c r="K671" i="11"/>
  <c r="K19" i="11" s="1"/>
  <c r="H671" i="11"/>
  <c r="H19" i="11" s="1"/>
  <c r="G671" i="11"/>
  <c r="AU670" i="11"/>
  <c r="AT670" i="11"/>
  <c r="AS670" i="11"/>
  <c r="AR670" i="11"/>
  <c r="AQ670" i="11"/>
  <c r="AP670" i="11"/>
  <c r="AO670" i="11"/>
  <c r="AN670" i="11"/>
  <c r="AM670" i="11"/>
  <c r="AL670" i="11"/>
  <c r="AK670" i="11"/>
  <c r="AI670" i="11"/>
  <c r="AH670" i="11"/>
  <c r="AG670" i="11"/>
  <c r="AF670" i="11"/>
  <c r="AE670" i="11"/>
  <c r="AD670" i="11"/>
  <c r="AC670" i="11"/>
  <c r="AB670" i="11"/>
  <c r="AA670" i="11"/>
  <c r="Z670" i="11"/>
  <c r="Y670" i="11"/>
  <c r="W670" i="11"/>
  <c r="V670" i="11"/>
  <c r="U670" i="11"/>
  <c r="T670" i="11"/>
  <c r="S670" i="11"/>
  <c r="R670" i="11"/>
  <c r="Q670" i="11"/>
  <c r="P670" i="11"/>
  <c r="O670" i="11"/>
  <c r="N670" i="11"/>
  <c r="M670" i="11"/>
  <c r="K670" i="11"/>
  <c r="K18" i="11" s="1"/>
  <c r="H670" i="11"/>
  <c r="H358" i="11" s="1"/>
  <c r="G670" i="11"/>
  <c r="AU669" i="11"/>
  <c r="AT669" i="11"/>
  <c r="AS669" i="11"/>
  <c r="AR669" i="11"/>
  <c r="AQ669" i="11"/>
  <c r="AP669" i="11"/>
  <c r="AO669" i="11"/>
  <c r="AN669" i="11"/>
  <c r="AM669" i="11"/>
  <c r="AL669" i="11"/>
  <c r="AK669" i="11"/>
  <c r="AI669" i="11"/>
  <c r="AH669" i="11"/>
  <c r="AG669" i="11"/>
  <c r="AF669" i="11"/>
  <c r="AE669" i="11"/>
  <c r="AD669" i="11"/>
  <c r="AC669" i="11"/>
  <c r="AB669" i="11"/>
  <c r="AA669" i="11"/>
  <c r="Z669" i="11"/>
  <c r="Y669" i="11"/>
  <c r="W669" i="11"/>
  <c r="V669" i="11"/>
  <c r="U669" i="11"/>
  <c r="T669" i="11"/>
  <c r="S669" i="11"/>
  <c r="R669" i="11"/>
  <c r="Q669" i="11"/>
  <c r="P669" i="11"/>
  <c r="O669" i="11"/>
  <c r="N669" i="11"/>
  <c r="M669" i="11"/>
  <c r="K669" i="11"/>
  <c r="K17" i="11" s="1"/>
  <c r="H669" i="11"/>
  <c r="AX669" i="11" s="1"/>
  <c r="AZ17" i="11" s="1"/>
  <c r="G669" i="11"/>
  <c r="AU668" i="11"/>
  <c r="AT668" i="11"/>
  <c r="AS668" i="11"/>
  <c r="AR668" i="11"/>
  <c r="AQ668" i="11"/>
  <c r="AP668" i="11"/>
  <c r="AO668" i="11"/>
  <c r="AN668" i="11"/>
  <c r="AM668" i="11"/>
  <c r="AL668" i="11"/>
  <c r="AK668" i="11"/>
  <c r="AI668" i="11"/>
  <c r="AH668" i="11"/>
  <c r="AG668" i="11"/>
  <c r="AF668" i="11"/>
  <c r="AE668" i="11"/>
  <c r="AD668" i="11"/>
  <c r="AC668" i="11"/>
  <c r="AB668" i="11"/>
  <c r="AA668" i="11"/>
  <c r="Z668" i="11"/>
  <c r="Y668" i="11"/>
  <c r="W668" i="11"/>
  <c r="V668" i="11"/>
  <c r="U668" i="11"/>
  <c r="T668" i="11"/>
  <c r="S668" i="11"/>
  <c r="R668" i="11"/>
  <c r="Q668" i="11"/>
  <c r="P668" i="11"/>
  <c r="O668" i="11"/>
  <c r="N668" i="11"/>
  <c r="M668" i="11"/>
  <c r="K668" i="11"/>
  <c r="K16" i="11" s="1"/>
  <c r="H668" i="11"/>
  <c r="H356" i="11" s="1"/>
  <c r="G668" i="11"/>
  <c r="AU667" i="11"/>
  <c r="AT667" i="11"/>
  <c r="AS667" i="11"/>
  <c r="AR667" i="11"/>
  <c r="AQ667" i="11"/>
  <c r="AP667" i="11"/>
  <c r="AO667" i="11"/>
  <c r="AN667" i="11"/>
  <c r="AM667" i="11"/>
  <c r="AL667" i="11"/>
  <c r="AK667" i="11"/>
  <c r="AI667" i="11"/>
  <c r="AH667" i="11"/>
  <c r="AG667" i="11"/>
  <c r="AF667" i="11"/>
  <c r="AE667" i="11"/>
  <c r="AD667" i="11"/>
  <c r="AC667" i="11"/>
  <c r="AB667" i="11"/>
  <c r="AA667" i="11"/>
  <c r="Z667" i="11"/>
  <c r="Y667" i="11"/>
  <c r="W667" i="11"/>
  <c r="V667" i="11"/>
  <c r="U667" i="11"/>
  <c r="T667" i="11"/>
  <c r="S667" i="11"/>
  <c r="R667" i="11"/>
  <c r="Q667" i="11"/>
  <c r="P667" i="11"/>
  <c r="O667" i="11"/>
  <c r="N667" i="11"/>
  <c r="M667" i="11"/>
  <c r="K667" i="11"/>
  <c r="K15" i="11" s="1"/>
  <c r="H667" i="11"/>
  <c r="H15" i="11" s="1"/>
  <c r="G667" i="11"/>
  <c r="AU666" i="11"/>
  <c r="AT666" i="11"/>
  <c r="AS666" i="11"/>
  <c r="AR666" i="11"/>
  <c r="AQ666" i="11"/>
  <c r="AP666" i="11"/>
  <c r="AO666" i="11"/>
  <c r="AN666" i="11"/>
  <c r="AM666" i="11"/>
  <c r="AL666" i="11"/>
  <c r="AK666" i="11"/>
  <c r="AI666" i="11"/>
  <c r="AH666" i="11"/>
  <c r="AG666" i="11"/>
  <c r="AF666" i="11"/>
  <c r="AE666" i="11"/>
  <c r="AD666" i="11"/>
  <c r="AC666" i="11"/>
  <c r="AB666" i="11"/>
  <c r="AA666" i="11"/>
  <c r="Z666" i="11"/>
  <c r="Y666" i="11"/>
  <c r="W666" i="11"/>
  <c r="V666" i="11"/>
  <c r="U666" i="11"/>
  <c r="T666" i="11"/>
  <c r="S666" i="11"/>
  <c r="R666" i="11"/>
  <c r="Q666" i="11"/>
  <c r="P666" i="11"/>
  <c r="O666" i="11"/>
  <c r="N666" i="11"/>
  <c r="M666" i="11"/>
  <c r="K666" i="11"/>
  <c r="K14" i="11" s="1"/>
  <c r="H666" i="11"/>
  <c r="H354" i="11" s="1"/>
  <c r="G666" i="11"/>
  <c r="AU665" i="11"/>
  <c r="AT665" i="11"/>
  <c r="AS665" i="11"/>
  <c r="AR665" i="11"/>
  <c r="AQ665" i="11"/>
  <c r="AP665" i="11"/>
  <c r="AO665" i="11"/>
  <c r="AN665" i="11"/>
  <c r="AM665" i="11"/>
  <c r="AL665" i="11"/>
  <c r="AK665" i="11"/>
  <c r="AI665" i="11"/>
  <c r="AH665" i="11"/>
  <c r="AG665" i="11"/>
  <c r="AF665" i="11"/>
  <c r="AE665" i="11"/>
  <c r="AD665" i="11"/>
  <c r="AC665" i="11"/>
  <c r="AB665" i="11"/>
  <c r="AA665" i="11"/>
  <c r="Z665" i="11"/>
  <c r="Y665" i="11"/>
  <c r="W665" i="11"/>
  <c r="V665" i="11"/>
  <c r="U665" i="11"/>
  <c r="T665" i="11"/>
  <c r="S665" i="11"/>
  <c r="R665" i="11"/>
  <c r="Q665" i="11"/>
  <c r="P665" i="11"/>
  <c r="O665" i="11"/>
  <c r="N665" i="11"/>
  <c r="M665" i="11"/>
  <c r="K665" i="11"/>
  <c r="K13" i="11" s="1"/>
  <c r="H665" i="11"/>
  <c r="AX665" i="11" s="1"/>
  <c r="AZ13" i="11" s="1"/>
  <c r="G665" i="11"/>
  <c r="AU664" i="11"/>
  <c r="AT664" i="11"/>
  <c r="AS664" i="11"/>
  <c r="AR664" i="11"/>
  <c r="AQ664" i="11"/>
  <c r="AP664" i="11"/>
  <c r="AO664" i="11"/>
  <c r="AN664" i="11"/>
  <c r="AM664" i="11"/>
  <c r="AL664" i="11"/>
  <c r="AK664" i="11"/>
  <c r="AI664" i="11"/>
  <c r="AH664" i="11"/>
  <c r="AG664" i="11"/>
  <c r="AF664" i="11"/>
  <c r="AE664" i="11"/>
  <c r="AD664" i="11"/>
  <c r="AC664" i="11"/>
  <c r="AB664" i="11"/>
  <c r="AA664" i="11"/>
  <c r="Z664" i="11"/>
  <c r="Y664" i="11"/>
  <c r="W664" i="11"/>
  <c r="V664" i="11"/>
  <c r="U664" i="11"/>
  <c r="T664" i="11"/>
  <c r="S664" i="11"/>
  <c r="R664" i="11"/>
  <c r="Q664" i="11"/>
  <c r="P664" i="11"/>
  <c r="O664" i="11"/>
  <c r="N664" i="11"/>
  <c r="M664" i="11"/>
  <c r="K664" i="11"/>
  <c r="H664" i="11"/>
  <c r="AX664" i="11" s="1"/>
  <c r="AZ12" i="11" s="1"/>
  <c r="G664" i="11"/>
  <c r="AU663" i="11"/>
  <c r="AT663" i="11"/>
  <c r="AS663" i="11"/>
  <c r="AR663" i="11"/>
  <c r="AQ663" i="11"/>
  <c r="AP663" i="11"/>
  <c r="AO663" i="11"/>
  <c r="AN663" i="11"/>
  <c r="AM663" i="11"/>
  <c r="AL663" i="11"/>
  <c r="AK663" i="11"/>
  <c r="AI663" i="11"/>
  <c r="AH663" i="11"/>
  <c r="AG663" i="11"/>
  <c r="AF663" i="11"/>
  <c r="AE663" i="11"/>
  <c r="AD663" i="11"/>
  <c r="AC663" i="11"/>
  <c r="AB663" i="11"/>
  <c r="AA663" i="11"/>
  <c r="Z663" i="11"/>
  <c r="Y663" i="11"/>
  <c r="W663" i="11"/>
  <c r="V663" i="11"/>
  <c r="U663" i="11"/>
  <c r="T663" i="11"/>
  <c r="S663" i="11"/>
  <c r="R663" i="11"/>
  <c r="Q663" i="11"/>
  <c r="P663" i="11"/>
  <c r="O663" i="11"/>
  <c r="N663" i="11"/>
  <c r="M663" i="11"/>
  <c r="K663" i="11"/>
  <c r="K11" i="11" s="1"/>
  <c r="H663" i="11"/>
  <c r="G663" i="11"/>
  <c r="AU662" i="11"/>
  <c r="AT662" i="11"/>
  <c r="AS662" i="11"/>
  <c r="AR662" i="11"/>
  <c r="AQ662" i="11"/>
  <c r="AP662" i="11"/>
  <c r="AO662" i="11"/>
  <c r="AN662" i="11"/>
  <c r="AM662" i="11"/>
  <c r="AL662" i="11"/>
  <c r="AK662" i="11"/>
  <c r="AI662" i="11"/>
  <c r="AH662" i="11"/>
  <c r="AG662" i="11"/>
  <c r="AF662" i="11"/>
  <c r="AE662" i="11"/>
  <c r="AD662" i="11"/>
  <c r="AC662" i="11"/>
  <c r="AB662" i="11"/>
  <c r="AA662" i="11"/>
  <c r="Z662" i="11"/>
  <c r="Y662" i="11"/>
  <c r="W662" i="11"/>
  <c r="V662" i="11"/>
  <c r="U662" i="11"/>
  <c r="T662" i="11"/>
  <c r="S662" i="11"/>
  <c r="R662" i="11"/>
  <c r="Q662" i="11"/>
  <c r="P662" i="11"/>
  <c r="O662" i="11"/>
  <c r="N662" i="11"/>
  <c r="M662" i="11"/>
  <c r="K662" i="11"/>
  <c r="L662" i="11" s="1"/>
  <c r="L350" i="11" s="1"/>
  <c r="H662" i="11"/>
  <c r="AX662" i="11" s="1"/>
  <c r="AZ10" i="11" s="1"/>
  <c r="G662" i="11"/>
  <c r="G10" i="11" s="1"/>
  <c r="AU661" i="11"/>
  <c r="AT661" i="11"/>
  <c r="AS661" i="11"/>
  <c r="AR661" i="11"/>
  <c r="AQ661" i="11"/>
  <c r="AP661" i="11"/>
  <c r="AO661" i="11"/>
  <c r="AN661" i="11"/>
  <c r="AM661" i="11"/>
  <c r="AL661" i="11"/>
  <c r="AK661" i="11"/>
  <c r="AI661" i="11"/>
  <c r="AH661" i="11"/>
  <c r="AG661" i="11"/>
  <c r="AF661" i="11"/>
  <c r="AE661" i="11"/>
  <c r="AD661" i="11"/>
  <c r="AC661" i="11"/>
  <c r="AB661" i="11"/>
  <c r="AA661" i="11"/>
  <c r="Z661" i="11"/>
  <c r="Y661" i="11"/>
  <c r="W661" i="11"/>
  <c r="V661" i="11"/>
  <c r="U661" i="11"/>
  <c r="T661" i="11"/>
  <c r="S661" i="11"/>
  <c r="R661" i="11"/>
  <c r="Q661" i="11"/>
  <c r="P661" i="11"/>
  <c r="O661" i="11"/>
  <c r="N661" i="11"/>
  <c r="M661" i="11"/>
  <c r="K661" i="11"/>
  <c r="H661" i="11"/>
  <c r="G661" i="11"/>
  <c r="G9" i="11" s="1"/>
  <c r="AU660" i="11"/>
  <c r="AT660" i="11"/>
  <c r="AS660" i="11"/>
  <c r="AR660" i="11"/>
  <c r="AQ660" i="11"/>
  <c r="AP660" i="11"/>
  <c r="AO660" i="11"/>
  <c r="AN660" i="11"/>
  <c r="AM660" i="11"/>
  <c r="AL660" i="11"/>
  <c r="AK660" i="11"/>
  <c r="AI660" i="11"/>
  <c r="AH660" i="11"/>
  <c r="AG660" i="11"/>
  <c r="AF660" i="11"/>
  <c r="AE660" i="11"/>
  <c r="AD660" i="11"/>
  <c r="AC660" i="11"/>
  <c r="AB660" i="11"/>
  <c r="AA660" i="11"/>
  <c r="Z660" i="11"/>
  <c r="Y660" i="11"/>
  <c r="W660" i="11"/>
  <c r="V660" i="11"/>
  <c r="U660" i="11"/>
  <c r="T660" i="11"/>
  <c r="S660" i="11"/>
  <c r="R660" i="11"/>
  <c r="Q660" i="11"/>
  <c r="P660" i="11"/>
  <c r="O660" i="11"/>
  <c r="N660" i="11"/>
  <c r="M660" i="11"/>
  <c r="K660" i="11"/>
  <c r="H660" i="11"/>
  <c r="AX660" i="11" s="1"/>
  <c r="AZ8" i="11" s="1"/>
  <c r="G660" i="11"/>
  <c r="G8" i="11" s="1"/>
  <c r="AU659" i="11"/>
  <c r="AT659" i="11"/>
  <c r="AS659" i="11"/>
  <c r="AR659" i="11"/>
  <c r="AQ659" i="11"/>
  <c r="AP659" i="11"/>
  <c r="AO659" i="11"/>
  <c r="AN659" i="11"/>
  <c r="AM659" i="11"/>
  <c r="AL659" i="11"/>
  <c r="AK659" i="11"/>
  <c r="AI659" i="11"/>
  <c r="AH659" i="11"/>
  <c r="AG659" i="11"/>
  <c r="AF659" i="11"/>
  <c r="AE659" i="11"/>
  <c r="AD659" i="11"/>
  <c r="AC659" i="11"/>
  <c r="AB659" i="11"/>
  <c r="AA659" i="11"/>
  <c r="Z659" i="11"/>
  <c r="Y659" i="11"/>
  <c r="W659" i="11"/>
  <c r="V659" i="11"/>
  <c r="U659" i="11"/>
  <c r="T659" i="11"/>
  <c r="S659" i="11"/>
  <c r="R659" i="11"/>
  <c r="Q659" i="11"/>
  <c r="P659" i="11"/>
  <c r="O659" i="11"/>
  <c r="N659" i="11"/>
  <c r="M659" i="11"/>
  <c r="K659" i="11"/>
  <c r="H659" i="11"/>
  <c r="AX659" i="11" s="1"/>
  <c r="AZ7" i="11" s="1"/>
  <c r="G659" i="11"/>
  <c r="G7" i="11" s="1"/>
  <c r="AU658" i="11"/>
  <c r="AT658" i="11"/>
  <c r="AS658" i="11"/>
  <c r="AR658" i="11"/>
  <c r="AQ658" i="11"/>
  <c r="AP658" i="11"/>
  <c r="AO658" i="11"/>
  <c r="AN658" i="11"/>
  <c r="AM658" i="11"/>
  <c r="AL658" i="11"/>
  <c r="AK658" i="11"/>
  <c r="AI658" i="11"/>
  <c r="AH658" i="11"/>
  <c r="AG658" i="11"/>
  <c r="AF658" i="11"/>
  <c r="AE658" i="11"/>
  <c r="AD658" i="11"/>
  <c r="AC658" i="11"/>
  <c r="AB658" i="11"/>
  <c r="AA658" i="11"/>
  <c r="Z658" i="11"/>
  <c r="Y658" i="11"/>
  <c r="W658" i="11"/>
  <c r="V658" i="11"/>
  <c r="U658" i="11"/>
  <c r="T658" i="11"/>
  <c r="S658" i="11"/>
  <c r="R658" i="11"/>
  <c r="Q658" i="11"/>
  <c r="P658" i="11"/>
  <c r="O658" i="11"/>
  <c r="N658" i="11"/>
  <c r="M658" i="11"/>
  <c r="K658" i="11"/>
  <c r="K6" i="11" s="1"/>
  <c r="H658" i="11"/>
  <c r="AX658" i="11" s="1"/>
  <c r="AZ6" i="11" s="1"/>
  <c r="G658" i="11"/>
  <c r="G6" i="11" s="1"/>
  <c r="AU657" i="11"/>
  <c r="AT657" i="11"/>
  <c r="AS657" i="11"/>
  <c r="AR657" i="11"/>
  <c r="AQ657" i="11"/>
  <c r="AP657" i="11"/>
  <c r="AO657" i="11"/>
  <c r="AN657" i="11"/>
  <c r="AM657" i="11"/>
  <c r="AL657" i="11"/>
  <c r="AK657" i="11"/>
  <c r="AI657" i="11"/>
  <c r="AH657" i="11"/>
  <c r="AG657" i="11"/>
  <c r="AF657" i="11"/>
  <c r="AE657" i="11"/>
  <c r="AD657" i="11"/>
  <c r="AC657" i="11"/>
  <c r="AB657" i="11"/>
  <c r="AA657" i="11"/>
  <c r="Z657" i="11"/>
  <c r="Y657" i="11"/>
  <c r="W657" i="11"/>
  <c r="V657" i="11"/>
  <c r="U657" i="11"/>
  <c r="T657" i="11"/>
  <c r="S657" i="11"/>
  <c r="R657" i="11"/>
  <c r="Q657" i="11"/>
  <c r="P657" i="11"/>
  <c r="O657" i="11"/>
  <c r="N657" i="11"/>
  <c r="M657" i="11"/>
  <c r="K657" i="11"/>
  <c r="H657" i="11"/>
  <c r="AX657" i="11" s="1"/>
  <c r="AZ5" i="11" s="1"/>
  <c r="G657" i="11"/>
  <c r="G5" i="11" s="1"/>
  <c r="AU656" i="11"/>
  <c r="AT656" i="11"/>
  <c r="AS656" i="11"/>
  <c r="AR656" i="11"/>
  <c r="AQ656" i="11"/>
  <c r="AP656" i="11"/>
  <c r="AO656" i="11"/>
  <c r="AN656" i="11"/>
  <c r="AM656" i="11"/>
  <c r="AL656" i="11"/>
  <c r="AK656" i="11"/>
  <c r="AI656" i="11"/>
  <c r="AH656" i="11"/>
  <c r="AG656" i="11"/>
  <c r="AF656" i="11"/>
  <c r="AE656" i="11"/>
  <c r="AD656" i="11"/>
  <c r="AC656" i="11"/>
  <c r="AB656" i="11"/>
  <c r="AA656" i="11"/>
  <c r="Z656" i="11"/>
  <c r="Y656" i="11"/>
  <c r="W656" i="11"/>
  <c r="V656" i="11"/>
  <c r="U656" i="11"/>
  <c r="T656" i="11"/>
  <c r="S656" i="11"/>
  <c r="R656" i="11"/>
  <c r="Q656" i="11"/>
  <c r="P656" i="11"/>
  <c r="O656" i="11"/>
  <c r="N656" i="11"/>
  <c r="M656" i="11"/>
  <c r="K656" i="11"/>
  <c r="H656" i="11"/>
  <c r="G656" i="11"/>
  <c r="G4" i="11" s="1"/>
  <c r="AU655" i="11"/>
  <c r="AT655" i="11"/>
  <c r="AS655" i="11"/>
  <c r="AR655" i="11"/>
  <c r="AQ655" i="11"/>
  <c r="AP655" i="11"/>
  <c r="AO655" i="11"/>
  <c r="AN655" i="11"/>
  <c r="AM655" i="11"/>
  <c r="AL655" i="11"/>
  <c r="AK655" i="11"/>
  <c r="AI655" i="11"/>
  <c r="AH655" i="11"/>
  <c r="AG655" i="11"/>
  <c r="AF655" i="11"/>
  <c r="AE655" i="11"/>
  <c r="AD655" i="11"/>
  <c r="AC655" i="11"/>
  <c r="AB655" i="11"/>
  <c r="AA655" i="11"/>
  <c r="Z655" i="11"/>
  <c r="Y655" i="11"/>
  <c r="W655" i="11"/>
  <c r="V655" i="11"/>
  <c r="U655" i="11"/>
  <c r="T655" i="11"/>
  <c r="S655" i="11"/>
  <c r="R655" i="11"/>
  <c r="Q655" i="11"/>
  <c r="P655" i="11"/>
  <c r="O655" i="11"/>
  <c r="N655" i="11"/>
  <c r="M655" i="11"/>
  <c r="K655" i="11"/>
  <c r="H655" i="11"/>
  <c r="G655" i="11"/>
  <c r="G3" i="11" s="1"/>
  <c r="Z649" i="11"/>
  <c r="L649" i="11"/>
  <c r="Z648" i="11"/>
  <c r="L648" i="11"/>
  <c r="Z646" i="11"/>
  <c r="L646" i="11"/>
  <c r="Z645" i="11"/>
  <c r="L645" i="11"/>
  <c r="Z643" i="11"/>
  <c r="L643" i="11"/>
  <c r="S642" i="11"/>
  <c r="S647" i="11" s="1"/>
  <c r="Z639" i="11"/>
  <c r="L639" i="11"/>
  <c r="Z638" i="11"/>
  <c r="L638" i="11"/>
  <c r="Z636" i="11"/>
  <c r="L636" i="11"/>
  <c r="Z635" i="11"/>
  <c r="L635" i="11"/>
  <c r="Z633" i="11"/>
  <c r="L633" i="11"/>
  <c r="S632" i="11"/>
  <c r="AF398" i="11"/>
  <c r="AE398" i="11"/>
  <c r="AD398" i="11"/>
  <c r="AC398" i="11"/>
  <c r="AB398" i="11"/>
  <c r="AA398" i="11"/>
  <c r="Y398" i="11"/>
  <c r="X398" i="11"/>
  <c r="W398" i="11"/>
  <c r="V398" i="11"/>
  <c r="U398" i="11"/>
  <c r="T398" i="11"/>
  <c r="R398" i="11"/>
  <c r="Q398" i="11"/>
  <c r="P398" i="11"/>
  <c r="O398" i="11"/>
  <c r="N398" i="11"/>
  <c r="M398" i="11"/>
  <c r="K398" i="11"/>
  <c r="G398" i="11"/>
  <c r="AW709" i="11"/>
  <c r="AF397" i="11"/>
  <c r="AE397" i="11"/>
  <c r="AD397" i="11"/>
  <c r="AC397" i="11"/>
  <c r="AB397" i="11"/>
  <c r="AA397" i="11"/>
  <c r="Y397" i="11"/>
  <c r="X397" i="11"/>
  <c r="W397" i="11"/>
  <c r="V397" i="11"/>
  <c r="U397" i="11"/>
  <c r="T397" i="11"/>
  <c r="R397" i="11"/>
  <c r="Q397" i="11"/>
  <c r="P397" i="11"/>
  <c r="O397" i="11"/>
  <c r="N397" i="11"/>
  <c r="M397" i="11"/>
  <c r="K397" i="11"/>
  <c r="G397" i="11"/>
  <c r="AW708" i="11"/>
  <c r="AF396" i="11"/>
  <c r="AE396" i="11"/>
  <c r="AD396" i="11"/>
  <c r="AC396" i="11"/>
  <c r="AB396" i="11"/>
  <c r="AA396" i="11"/>
  <c r="Y396" i="11"/>
  <c r="X396" i="11"/>
  <c r="W396" i="11"/>
  <c r="V396" i="11"/>
  <c r="U396" i="11"/>
  <c r="T396" i="11"/>
  <c r="R396" i="11"/>
  <c r="Q396" i="11"/>
  <c r="P396" i="11"/>
  <c r="O396" i="11"/>
  <c r="N396" i="11"/>
  <c r="M396" i="11"/>
  <c r="K396" i="11"/>
  <c r="G396" i="11"/>
  <c r="AF395" i="11"/>
  <c r="AE395" i="11"/>
  <c r="AD395" i="11"/>
  <c r="AC395" i="11"/>
  <c r="AB395" i="11"/>
  <c r="AA395" i="11"/>
  <c r="Y395" i="11"/>
  <c r="X395" i="11"/>
  <c r="W395" i="11"/>
  <c r="V395" i="11"/>
  <c r="U395" i="11"/>
  <c r="T395" i="11"/>
  <c r="R395" i="11"/>
  <c r="Q395" i="11"/>
  <c r="P395" i="11"/>
  <c r="O395" i="11"/>
  <c r="N395" i="11"/>
  <c r="M395" i="11"/>
  <c r="K395" i="11"/>
  <c r="H395" i="11"/>
  <c r="G395" i="11"/>
  <c r="AF394" i="11"/>
  <c r="AE394" i="11"/>
  <c r="AD394" i="11"/>
  <c r="AC394" i="11"/>
  <c r="AB394" i="11"/>
  <c r="AA394" i="11"/>
  <c r="Y394" i="11"/>
  <c r="X394" i="11"/>
  <c r="W394" i="11"/>
  <c r="V394" i="11"/>
  <c r="U394" i="11"/>
  <c r="T394" i="11"/>
  <c r="R394" i="11"/>
  <c r="Q394" i="11"/>
  <c r="P394" i="11"/>
  <c r="O394" i="11"/>
  <c r="N394" i="11"/>
  <c r="M394" i="11"/>
  <c r="K394" i="11"/>
  <c r="G394" i="11"/>
  <c r="AF393" i="11"/>
  <c r="AE393" i="11"/>
  <c r="AD393" i="11"/>
  <c r="AC393" i="11"/>
  <c r="AB393" i="11"/>
  <c r="AA393" i="11"/>
  <c r="Y393" i="11"/>
  <c r="X393" i="11"/>
  <c r="W393" i="11"/>
  <c r="V393" i="11"/>
  <c r="U393" i="11"/>
  <c r="T393" i="11"/>
  <c r="R393" i="11"/>
  <c r="Q393" i="11"/>
  <c r="P393" i="11"/>
  <c r="O393" i="11"/>
  <c r="N393" i="11"/>
  <c r="M393" i="11"/>
  <c r="K393" i="11"/>
  <c r="G393" i="11"/>
  <c r="AF392" i="11"/>
  <c r="AE392" i="11"/>
  <c r="AD392" i="11"/>
  <c r="AC392" i="11"/>
  <c r="AB392" i="11"/>
  <c r="AA392" i="11"/>
  <c r="Y392" i="11"/>
  <c r="X392" i="11"/>
  <c r="W392" i="11"/>
  <c r="V392" i="11"/>
  <c r="U392" i="11"/>
  <c r="T392" i="11"/>
  <c r="R392" i="11"/>
  <c r="Q392" i="11"/>
  <c r="P392" i="11"/>
  <c r="O392" i="11"/>
  <c r="N392" i="11"/>
  <c r="M392" i="11"/>
  <c r="K392" i="11"/>
  <c r="G392" i="11"/>
  <c r="AF391" i="11"/>
  <c r="AE391" i="11"/>
  <c r="AD391" i="11"/>
  <c r="AC391" i="11"/>
  <c r="AB391" i="11"/>
  <c r="AA391" i="11"/>
  <c r="Y391" i="11"/>
  <c r="X391" i="11"/>
  <c r="W391" i="11"/>
  <c r="V391" i="11"/>
  <c r="U391" i="11"/>
  <c r="T391" i="11"/>
  <c r="R391" i="11"/>
  <c r="Q391" i="11"/>
  <c r="P391" i="11"/>
  <c r="O391" i="11"/>
  <c r="N391" i="11"/>
  <c r="M391" i="11"/>
  <c r="K391" i="11"/>
  <c r="G391" i="11"/>
  <c r="AF390" i="11"/>
  <c r="AE390" i="11"/>
  <c r="AD390" i="11"/>
  <c r="AC390" i="11"/>
  <c r="AB390" i="11"/>
  <c r="AA390" i="11"/>
  <c r="Y390" i="11"/>
  <c r="X390" i="11"/>
  <c r="W390" i="11"/>
  <c r="V390" i="11"/>
  <c r="U390" i="11"/>
  <c r="T390" i="11"/>
  <c r="R390" i="11"/>
  <c r="Q390" i="11"/>
  <c r="P390" i="11"/>
  <c r="O390" i="11"/>
  <c r="N390" i="11"/>
  <c r="M390" i="11"/>
  <c r="K390" i="11"/>
  <c r="G390" i="11"/>
  <c r="AW701" i="11"/>
  <c r="AF389" i="11"/>
  <c r="AE389" i="11"/>
  <c r="AD389" i="11"/>
  <c r="AC389" i="11"/>
  <c r="AB389" i="11"/>
  <c r="AA389" i="11"/>
  <c r="Y389" i="11"/>
  <c r="X389" i="11"/>
  <c r="W389" i="11"/>
  <c r="V389" i="11"/>
  <c r="U389" i="11"/>
  <c r="T389" i="11"/>
  <c r="R389" i="11"/>
  <c r="Q389" i="11"/>
  <c r="P389" i="11"/>
  <c r="O389" i="11"/>
  <c r="N389" i="11"/>
  <c r="M389" i="11"/>
  <c r="K389" i="11"/>
  <c r="G389" i="11"/>
  <c r="AF388" i="11"/>
  <c r="AE388" i="11"/>
  <c r="AD388" i="11"/>
  <c r="AC388" i="11"/>
  <c r="AB388" i="11"/>
  <c r="AA388" i="11"/>
  <c r="Y388" i="11"/>
  <c r="X388" i="11"/>
  <c r="W388" i="11"/>
  <c r="V388" i="11"/>
  <c r="U388" i="11"/>
  <c r="T388" i="11"/>
  <c r="R388" i="11"/>
  <c r="Q388" i="11"/>
  <c r="P388" i="11"/>
  <c r="O388" i="11"/>
  <c r="N388" i="11"/>
  <c r="M388" i="11"/>
  <c r="K388" i="11"/>
  <c r="G388" i="11"/>
  <c r="AF387" i="11"/>
  <c r="AE387" i="11"/>
  <c r="AD387" i="11"/>
  <c r="AC387" i="11"/>
  <c r="AB387" i="11"/>
  <c r="AA387" i="11"/>
  <c r="Y387" i="11"/>
  <c r="X387" i="11"/>
  <c r="W387" i="11"/>
  <c r="V387" i="11"/>
  <c r="U387" i="11"/>
  <c r="T387" i="11"/>
  <c r="R387" i="11"/>
  <c r="Q387" i="11"/>
  <c r="P387" i="11"/>
  <c r="O387" i="11"/>
  <c r="N387" i="11"/>
  <c r="M387" i="11"/>
  <c r="K387" i="11"/>
  <c r="G387" i="11"/>
  <c r="AF386" i="11"/>
  <c r="AE386" i="11"/>
  <c r="AD386" i="11"/>
  <c r="AC386" i="11"/>
  <c r="AB386" i="11"/>
  <c r="AA386" i="11"/>
  <c r="Y386" i="11"/>
  <c r="X386" i="11"/>
  <c r="W386" i="11"/>
  <c r="V386" i="11"/>
  <c r="U386" i="11"/>
  <c r="T386" i="11"/>
  <c r="R386" i="11"/>
  <c r="Q386" i="11"/>
  <c r="P386" i="11"/>
  <c r="O386" i="11"/>
  <c r="N386" i="11"/>
  <c r="M386" i="11"/>
  <c r="K386" i="11"/>
  <c r="G386" i="11"/>
  <c r="AW697" i="11"/>
  <c r="AF385" i="11"/>
  <c r="AE385" i="11"/>
  <c r="AD385" i="11"/>
  <c r="AC385" i="11"/>
  <c r="AB385" i="11"/>
  <c r="AA385" i="11"/>
  <c r="Y385" i="11"/>
  <c r="X385" i="11"/>
  <c r="W385" i="11"/>
  <c r="V385" i="11"/>
  <c r="U385" i="11"/>
  <c r="T385" i="11"/>
  <c r="R385" i="11"/>
  <c r="Q385" i="11"/>
  <c r="P385" i="11"/>
  <c r="O385" i="11"/>
  <c r="N385" i="11"/>
  <c r="M385" i="11"/>
  <c r="K385" i="11"/>
  <c r="H385" i="11"/>
  <c r="G385" i="11"/>
  <c r="AF384" i="11"/>
  <c r="AE384" i="11"/>
  <c r="AD384" i="11"/>
  <c r="AC384" i="11"/>
  <c r="AB384" i="11"/>
  <c r="AA384" i="11"/>
  <c r="Y384" i="11"/>
  <c r="X384" i="11"/>
  <c r="W384" i="11"/>
  <c r="V384" i="11"/>
  <c r="U384" i="11"/>
  <c r="T384" i="11"/>
  <c r="R384" i="11"/>
  <c r="Q384" i="11"/>
  <c r="P384" i="11"/>
  <c r="O384" i="11"/>
  <c r="N384" i="11"/>
  <c r="M384" i="11"/>
  <c r="K384" i="11"/>
  <c r="G384" i="11"/>
  <c r="AF383" i="11"/>
  <c r="AE383" i="11"/>
  <c r="AD383" i="11"/>
  <c r="AC383" i="11"/>
  <c r="AB383" i="11"/>
  <c r="AA383" i="11"/>
  <c r="Y383" i="11"/>
  <c r="X383" i="11"/>
  <c r="W383" i="11"/>
  <c r="V383" i="11"/>
  <c r="U383" i="11"/>
  <c r="T383" i="11"/>
  <c r="R383" i="11"/>
  <c r="Q383" i="11"/>
  <c r="P383" i="11"/>
  <c r="O383" i="11"/>
  <c r="N383" i="11"/>
  <c r="M383" i="11"/>
  <c r="K383" i="11"/>
  <c r="G383" i="11"/>
  <c r="AF382" i="11"/>
  <c r="AE382" i="11"/>
  <c r="AD382" i="11"/>
  <c r="AC382" i="11"/>
  <c r="AB382" i="11"/>
  <c r="AA382" i="11"/>
  <c r="Y382" i="11"/>
  <c r="X382" i="11"/>
  <c r="W382" i="11"/>
  <c r="V382" i="11"/>
  <c r="U382" i="11"/>
  <c r="T382" i="11"/>
  <c r="R382" i="11"/>
  <c r="Q382" i="11"/>
  <c r="P382" i="11"/>
  <c r="O382" i="11"/>
  <c r="N382" i="11"/>
  <c r="M382" i="11"/>
  <c r="K382" i="11"/>
  <c r="G382" i="11"/>
  <c r="AF381" i="11"/>
  <c r="AE381" i="11"/>
  <c r="AD381" i="11"/>
  <c r="AC381" i="11"/>
  <c r="AB381" i="11"/>
  <c r="AA381" i="11"/>
  <c r="Y381" i="11"/>
  <c r="X381" i="11"/>
  <c r="W381" i="11"/>
  <c r="V381" i="11"/>
  <c r="U381" i="11"/>
  <c r="T381" i="11"/>
  <c r="R381" i="11"/>
  <c r="Q381" i="11"/>
  <c r="P381" i="11"/>
  <c r="O381" i="11"/>
  <c r="N381" i="11"/>
  <c r="M381" i="11"/>
  <c r="K381" i="11"/>
  <c r="H381" i="11"/>
  <c r="G381" i="11"/>
  <c r="AF380" i="11"/>
  <c r="AE380" i="11"/>
  <c r="AD380" i="11"/>
  <c r="AC380" i="11"/>
  <c r="AB380" i="11"/>
  <c r="AA380" i="11"/>
  <c r="Y380" i="11"/>
  <c r="X380" i="11"/>
  <c r="W380" i="11"/>
  <c r="V380" i="11"/>
  <c r="U380" i="11"/>
  <c r="T380" i="11"/>
  <c r="R380" i="11"/>
  <c r="Q380" i="11"/>
  <c r="P380" i="11"/>
  <c r="O380" i="11"/>
  <c r="N380" i="11"/>
  <c r="M380" i="11"/>
  <c r="K380" i="11"/>
  <c r="H380" i="11"/>
  <c r="G380" i="11"/>
  <c r="AF379" i="11"/>
  <c r="AE379" i="11"/>
  <c r="AD379" i="11"/>
  <c r="AC379" i="11"/>
  <c r="AB379" i="11"/>
  <c r="AA379" i="11"/>
  <c r="Y379" i="11"/>
  <c r="X379" i="11"/>
  <c r="W379" i="11"/>
  <c r="V379" i="11"/>
  <c r="U379" i="11"/>
  <c r="T379" i="11"/>
  <c r="R379" i="11"/>
  <c r="Q379" i="11"/>
  <c r="P379" i="11"/>
  <c r="O379" i="11"/>
  <c r="N379" i="11"/>
  <c r="M379" i="11"/>
  <c r="K379" i="11"/>
  <c r="G379" i="11"/>
  <c r="AF378" i="11"/>
  <c r="AE378" i="11"/>
  <c r="AD378" i="11"/>
  <c r="AC378" i="11"/>
  <c r="AB378" i="11"/>
  <c r="AA378" i="11"/>
  <c r="Y378" i="11"/>
  <c r="X378" i="11"/>
  <c r="W378" i="11"/>
  <c r="V378" i="11"/>
  <c r="U378" i="11"/>
  <c r="T378" i="11"/>
  <c r="R378" i="11"/>
  <c r="Q378" i="11"/>
  <c r="P378" i="11"/>
  <c r="O378" i="11"/>
  <c r="N378" i="11"/>
  <c r="M378" i="11"/>
  <c r="K378" i="11"/>
  <c r="G378" i="11"/>
  <c r="AF377" i="11"/>
  <c r="AE377" i="11"/>
  <c r="AD377" i="11"/>
  <c r="AC377" i="11"/>
  <c r="AB377" i="11"/>
  <c r="AA377" i="11"/>
  <c r="Y377" i="11"/>
  <c r="X377" i="11"/>
  <c r="W377" i="11"/>
  <c r="V377" i="11"/>
  <c r="U377" i="11"/>
  <c r="T377" i="11"/>
  <c r="R377" i="11"/>
  <c r="Q377" i="11"/>
  <c r="P377" i="11"/>
  <c r="O377" i="11"/>
  <c r="N377" i="11"/>
  <c r="M377" i="11"/>
  <c r="K377" i="11"/>
  <c r="G377" i="11"/>
  <c r="AF376" i="11"/>
  <c r="AE376" i="11"/>
  <c r="AD376" i="11"/>
  <c r="AC376" i="11"/>
  <c r="AB376" i="11"/>
  <c r="AA376" i="11"/>
  <c r="Y376" i="11"/>
  <c r="X376" i="11"/>
  <c r="W376" i="11"/>
  <c r="V376" i="11"/>
  <c r="U376" i="11"/>
  <c r="T376" i="11"/>
  <c r="R376" i="11"/>
  <c r="Q376" i="11"/>
  <c r="P376" i="11"/>
  <c r="O376" i="11"/>
  <c r="N376" i="11"/>
  <c r="M376" i="11"/>
  <c r="K376" i="11"/>
  <c r="G376" i="11"/>
  <c r="AF375" i="11"/>
  <c r="AE375" i="11"/>
  <c r="AD375" i="11"/>
  <c r="AC375" i="11"/>
  <c r="AB375" i="11"/>
  <c r="AA375" i="11"/>
  <c r="Y375" i="11"/>
  <c r="X375" i="11"/>
  <c r="W375" i="11"/>
  <c r="V375" i="11"/>
  <c r="U375" i="11"/>
  <c r="T375" i="11"/>
  <c r="R375" i="11"/>
  <c r="Q375" i="11"/>
  <c r="P375" i="11"/>
  <c r="O375" i="11"/>
  <c r="N375" i="11"/>
  <c r="M375" i="11"/>
  <c r="K375" i="11"/>
  <c r="G375" i="11"/>
  <c r="AF374" i="11"/>
  <c r="AE374" i="11"/>
  <c r="AD374" i="11"/>
  <c r="AC374" i="11"/>
  <c r="AB374" i="11"/>
  <c r="AA374" i="11"/>
  <c r="Y374" i="11"/>
  <c r="X374" i="11"/>
  <c r="W374" i="11"/>
  <c r="V374" i="11"/>
  <c r="U374" i="11"/>
  <c r="T374" i="11"/>
  <c r="R374" i="11"/>
  <c r="Q374" i="11"/>
  <c r="P374" i="11"/>
  <c r="O374" i="11"/>
  <c r="N374" i="11"/>
  <c r="M374" i="11"/>
  <c r="K374" i="11"/>
  <c r="G374" i="11"/>
  <c r="AW685" i="11"/>
  <c r="AF373" i="11"/>
  <c r="AE373" i="11"/>
  <c r="AD373" i="11"/>
  <c r="AC373" i="11"/>
  <c r="AB373" i="11"/>
  <c r="AA373" i="11"/>
  <c r="Y373" i="11"/>
  <c r="X373" i="11"/>
  <c r="W373" i="11"/>
  <c r="V373" i="11"/>
  <c r="U373" i="11"/>
  <c r="T373" i="11"/>
  <c r="R373" i="11"/>
  <c r="Q373" i="11"/>
  <c r="P373" i="11"/>
  <c r="O373" i="11"/>
  <c r="N373" i="11"/>
  <c r="M373" i="11"/>
  <c r="K373" i="11"/>
  <c r="G373" i="11"/>
  <c r="AW684" i="11"/>
  <c r="AF372" i="11"/>
  <c r="AE372" i="11"/>
  <c r="AD372" i="11"/>
  <c r="AC372" i="11"/>
  <c r="AB372" i="11"/>
  <c r="AA372" i="11"/>
  <c r="Y372" i="11"/>
  <c r="X372" i="11"/>
  <c r="W372" i="11"/>
  <c r="V372" i="11"/>
  <c r="U372" i="11"/>
  <c r="T372" i="11"/>
  <c r="R372" i="11"/>
  <c r="Q372" i="11"/>
  <c r="P372" i="11"/>
  <c r="O372" i="11"/>
  <c r="N372" i="11"/>
  <c r="M372" i="11"/>
  <c r="K372" i="11"/>
  <c r="G372" i="11"/>
  <c r="AF371" i="11"/>
  <c r="AE371" i="11"/>
  <c r="AD371" i="11"/>
  <c r="AC371" i="11"/>
  <c r="AB371" i="11"/>
  <c r="AA371" i="11"/>
  <c r="Y371" i="11"/>
  <c r="X371" i="11"/>
  <c r="W371" i="11"/>
  <c r="V371" i="11"/>
  <c r="U371" i="11"/>
  <c r="T371" i="11"/>
  <c r="R371" i="11"/>
  <c r="Q371" i="11"/>
  <c r="P371" i="11"/>
  <c r="O371" i="11"/>
  <c r="N371" i="11"/>
  <c r="M371" i="11"/>
  <c r="K371" i="11"/>
  <c r="G371" i="11"/>
  <c r="AF370" i="11"/>
  <c r="AE370" i="11"/>
  <c r="AD370" i="11"/>
  <c r="AC370" i="11"/>
  <c r="AB370" i="11"/>
  <c r="AA370" i="11"/>
  <c r="Y370" i="11"/>
  <c r="X370" i="11"/>
  <c r="W370" i="11"/>
  <c r="V370" i="11"/>
  <c r="U370" i="11"/>
  <c r="T370" i="11"/>
  <c r="R370" i="11"/>
  <c r="Q370" i="11"/>
  <c r="P370" i="11"/>
  <c r="O370" i="11"/>
  <c r="N370" i="11"/>
  <c r="M370" i="11"/>
  <c r="K370" i="11"/>
  <c r="G370" i="11"/>
  <c r="AF369" i="11"/>
  <c r="AE369" i="11"/>
  <c r="AD369" i="11"/>
  <c r="AC369" i="11"/>
  <c r="AB369" i="11"/>
  <c r="AA369" i="11"/>
  <c r="Y369" i="11"/>
  <c r="X369" i="11"/>
  <c r="W369" i="11"/>
  <c r="V369" i="11"/>
  <c r="U369" i="11"/>
  <c r="T369" i="11"/>
  <c r="R369" i="11"/>
  <c r="Q369" i="11"/>
  <c r="P369" i="11"/>
  <c r="O369" i="11"/>
  <c r="N369" i="11"/>
  <c r="M369" i="11"/>
  <c r="K369" i="11"/>
  <c r="G369" i="11"/>
  <c r="AF368" i="11"/>
  <c r="AE368" i="11"/>
  <c r="AD368" i="11"/>
  <c r="AC368" i="11"/>
  <c r="AB368" i="11"/>
  <c r="AA368" i="11"/>
  <c r="Y368" i="11"/>
  <c r="X368" i="11"/>
  <c r="W368" i="11"/>
  <c r="V368" i="11"/>
  <c r="U368" i="11"/>
  <c r="T368" i="11"/>
  <c r="R368" i="11"/>
  <c r="Q368" i="11"/>
  <c r="P368" i="11"/>
  <c r="O368" i="11"/>
  <c r="N368" i="11"/>
  <c r="M368" i="11"/>
  <c r="K368" i="11"/>
  <c r="G368" i="11"/>
  <c r="AF367" i="11"/>
  <c r="AE367" i="11"/>
  <c r="AD367" i="11"/>
  <c r="AC367" i="11"/>
  <c r="AB367" i="11"/>
  <c r="AA367" i="11"/>
  <c r="Y367" i="11"/>
  <c r="X367" i="11"/>
  <c r="W367" i="11"/>
  <c r="V367" i="11"/>
  <c r="U367" i="11"/>
  <c r="T367" i="11"/>
  <c r="R367" i="11"/>
  <c r="Q367" i="11"/>
  <c r="P367" i="11"/>
  <c r="O367" i="11"/>
  <c r="N367" i="11"/>
  <c r="M367" i="11"/>
  <c r="K367" i="11"/>
  <c r="G367" i="11"/>
  <c r="AF366" i="11"/>
  <c r="AE366" i="11"/>
  <c r="AD366" i="11"/>
  <c r="AC366" i="11"/>
  <c r="AB366" i="11"/>
  <c r="AA366" i="11"/>
  <c r="Y366" i="11"/>
  <c r="X366" i="11"/>
  <c r="W366" i="11"/>
  <c r="V366" i="11"/>
  <c r="U366" i="11"/>
  <c r="T366" i="11"/>
  <c r="R366" i="11"/>
  <c r="Q366" i="11"/>
  <c r="P366" i="11"/>
  <c r="O366" i="11"/>
  <c r="N366" i="11"/>
  <c r="M366" i="11"/>
  <c r="K366" i="11"/>
  <c r="G366" i="11"/>
  <c r="AF365" i="11"/>
  <c r="AE365" i="11"/>
  <c r="AD365" i="11"/>
  <c r="AC365" i="11"/>
  <c r="AB365" i="11"/>
  <c r="AA365" i="11"/>
  <c r="Y365" i="11"/>
  <c r="X365" i="11"/>
  <c r="W365" i="11"/>
  <c r="V365" i="11"/>
  <c r="U365" i="11"/>
  <c r="T365" i="11"/>
  <c r="R365" i="11"/>
  <c r="Q365" i="11"/>
  <c r="P365" i="11"/>
  <c r="O365" i="11"/>
  <c r="N365" i="11"/>
  <c r="M365" i="11"/>
  <c r="K365" i="11"/>
  <c r="G365" i="11"/>
  <c r="AF364" i="11"/>
  <c r="AE364" i="11"/>
  <c r="AD364" i="11"/>
  <c r="AC364" i="11"/>
  <c r="AB364" i="11"/>
  <c r="AA364" i="11"/>
  <c r="Y364" i="11"/>
  <c r="X364" i="11"/>
  <c r="W364" i="11"/>
  <c r="V364" i="11"/>
  <c r="U364" i="11"/>
  <c r="T364" i="11"/>
  <c r="R364" i="11"/>
  <c r="Q364" i="11"/>
  <c r="P364" i="11"/>
  <c r="O364" i="11"/>
  <c r="N364" i="11"/>
  <c r="M364" i="11"/>
  <c r="K364" i="11"/>
  <c r="G364" i="11"/>
  <c r="AF363" i="11"/>
  <c r="AE363" i="11"/>
  <c r="AD363" i="11"/>
  <c r="AC363" i="11"/>
  <c r="AB363" i="11"/>
  <c r="AA363" i="11"/>
  <c r="Y363" i="11"/>
  <c r="X363" i="11"/>
  <c r="W363" i="11"/>
  <c r="V363" i="11"/>
  <c r="U363" i="11"/>
  <c r="T363" i="11"/>
  <c r="R363" i="11"/>
  <c r="Q363" i="11"/>
  <c r="P363" i="11"/>
  <c r="O363" i="11"/>
  <c r="N363" i="11"/>
  <c r="M363" i="11"/>
  <c r="K363" i="11"/>
  <c r="H363" i="11"/>
  <c r="G363" i="11"/>
  <c r="AF362" i="11"/>
  <c r="AE362" i="11"/>
  <c r="AD362" i="11"/>
  <c r="AC362" i="11"/>
  <c r="AB362" i="11"/>
  <c r="AA362" i="11"/>
  <c r="Y362" i="11"/>
  <c r="X362" i="11"/>
  <c r="W362" i="11"/>
  <c r="V362" i="11"/>
  <c r="U362" i="11"/>
  <c r="T362" i="11"/>
  <c r="R362" i="11"/>
  <c r="Q362" i="11"/>
  <c r="P362" i="11"/>
  <c r="O362" i="11"/>
  <c r="N362" i="11"/>
  <c r="M362" i="11"/>
  <c r="K362" i="11"/>
  <c r="G362" i="11"/>
  <c r="AW673" i="11"/>
  <c r="AF361" i="11"/>
  <c r="AE361" i="11"/>
  <c r="AD361" i="11"/>
  <c r="AC361" i="11"/>
  <c r="AB361" i="11"/>
  <c r="AA361" i="11"/>
  <c r="Y361" i="11"/>
  <c r="X361" i="11"/>
  <c r="W361" i="11"/>
  <c r="V361" i="11"/>
  <c r="U361" i="11"/>
  <c r="T361" i="11"/>
  <c r="R361" i="11"/>
  <c r="Q361" i="11"/>
  <c r="P361" i="11"/>
  <c r="O361" i="11"/>
  <c r="N361" i="11"/>
  <c r="M361" i="11"/>
  <c r="K361" i="11"/>
  <c r="G361" i="11"/>
  <c r="AF360" i="11"/>
  <c r="AE360" i="11"/>
  <c r="AD360" i="11"/>
  <c r="AC360" i="11"/>
  <c r="AB360" i="11"/>
  <c r="AA360" i="11"/>
  <c r="Y360" i="11"/>
  <c r="X360" i="11"/>
  <c r="W360" i="11"/>
  <c r="V360" i="11"/>
  <c r="U360" i="11"/>
  <c r="T360" i="11"/>
  <c r="R360" i="11"/>
  <c r="Q360" i="11"/>
  <c r="P360" i="11"/>
  <c r="O360" i="11"/>
  <c r="N360" i="11"/>
  <c r="M360" i="11"/>
  <c r="K360" i="11"/>
  <c r="G360" i="11"/>
  <c r="AF359" i="11"/>
  <c r="AE359" i="11"/>
  <c r="AD359" i="11"/>
  <c r="AC359" i="11"/>
  <c r="AB359" i="11"/>
  <c r="AA359" i="11"/>
  <c r="Y359" i="11"/>
  <c r="X359" i="11"/>
  <c r="W359" i="11"/>
  <c r="V359" i="11"/>
  <c r="U359" i="11"/>
  <c r="T359" i="11"/>
  <c r="R359" i="11"/>
  <c r="Q359" i="11"/>
  <c r="P359" i="11"/>
  <c r="O359" i="11"/>
  <c r="N359" i="11"/>
  <c r="M359" i="11"/>
  <c r="K359" i="11"/>
  <c r="G359" i="11"/>
  <c r="AF358" i="11"/>
  <c r="AE358" i="11"/>
  <c r="AD358" i="11"/>
  <c r="AC358" i="11"/>
  <c r="AB358" i="11"/>
  <c r="AA358" i="11"/>
  <c r="Y358" i="11"/>
  <c r="X358" i="11"/>
  <c r="W358" i="11"/>
  <c r="V358" i="11"/>
  <c r="U358" i="11"/>
  <c r="T358" i="11"/>
  <c r="R358" i="11"/>
  <c r="Q358" i="11"/>
  <c r="P358" i="11"/>
  <c r="O358" i="11"/>
  <c r="N358" i="11"/>
  <c r="M358" i="11"/>
  <c r="K358" i="11"/>
  <c r="G358" i="11"/>
  <c r="AF357" i="11"/>
  <c r="AE357" i="11"/>
  <c r="AD357" i="11"/>
  <c r="AC357" i="11"/>
  <c r="AB357" i="11"/>
  <c r="AA357" i="11"/>
  <c r="Y357" i="11"/>
  <c r="X357" i="11"/>
  <c r="W357" i="11"/>
  <c r="V357" i="11"/>
  <c r="U357" i="11"/>
  <c r="T357" i="11"/>
  <c r="R357" i="11"/>
  <c r="Q357" i="11"/>
  <c r="P357" i="11"/>
  <c r="O357" i="11"/>
  <c r="N357" i="11"/>
  <c r="M357" i="11"/>
  <c r="K357" i="11"/>
  <c r="G357" i="11"/>
  <c r="AF356" i="11"/>
  <c r="AE356" i="11"/>
  <c r="AD356" i="11"/>
  <c r="AC356" i="11"/>
  <c r="AB356" i="11"/>
  <c r="AA356" i="11"/>
  <c r="Y356" i="11"/>
  <c r="X356" i="11"/>
  <c r="W356" i="11"/>
  <c r="V356" i="11"/>
  <c r="U356" i="11"/>
  <c r="T356" i="11"/>
  <c r="R356" i="11"/>
  <c r="Q356" i="11"/>
  <c r="P356" i="11"/>
  <c r="O356" i="11"/>
  <c r="N356" i="11"/>
  <c r="M356" i="11"/>
  <c r="K356" i="11"/>
  <c r="G356" i="11"/>
  <c r="AF355" i="11"/>
  <c r="AE355" i="11"/>
  <c r="AD355" i="11"/>
  <c r="AC355" i="11"/>
  <c r="AB355" i="11"/>
  <c r="AA355" i="11"/>
  <c r="Y355" i="11"/>
  <c r="X355" i="11"/>
  <c r="W355" i="11"/>
  <c r="V355" i="11"/>
  <c r="U355" i="11"/>
  <c r="T355" i="11"/>
  <c r="R355" i="11"/>
  <c r="Q355" i="11"/>
  <c r="P355" i="11"/>
  <c r="O355" i="11"/>
  <c r="N355" i="11"/>
  <c r="M355" i="11"/>
  <c r="K355" i="11"/>
  <c r="G355" i="11"/>
  <c r="AF354" i="11"/>
  <c r="AE354" i="11"/>
  <c r="AD354" i="11"/>
  <c r="AC354" i="11"/>
  <c r="AB354" i="11"/>
  <c r="AA354" i="11"/>
  <c r="Y354" i="11"/>
  <c r="X354" i="11"/>
  <c r="W354" i="11"/>
  <c r="V354" i="11"/>
  <c r="U354" i="11"/>
  <c r="T354" i="11"/>
  <c r="R354" i="11"/>
  <c r="Q354" i="11"/>
  <c r="P354" i="11"/>
  <c r="O354" i="11"/>
  <c r="N354" i="11"/>
  <c r="M354" i="11"/>
  <c r="K354" i="11"/>
  <c r="G354" i="11"/>
  <c r="AF353" i="11"/>
  <c r="AE353" i="11"/>
  <c r="AD353" i="11"/>
  <c r="AC353" i="11"/>
  <c r="AB353" i="11"/>
  <c r="AA353" i="11"/>
  <c r="Y353" i="11"/>
  <c r="X353" i="11"/>
  <c r="W353" i="11"/>
  <c r="V353" i="11"/>
  <c r="U353" i="11"/>
  <c r="T353" i="11"/>
  <c r="R353" i="11"/>
  <c r="Q353" i="11"/>
  <c r="P353" i="11"/>
  <c r="O353" i="11"/>
  <c r="N353" i="11"/>
  <c r="M353" i="11"/>
  <c r="K353" i="11"/>
  <c r="H353" i="11"/>
  <c r="G353" i="11"/>
  <c r="AF352" i="11"/>
  <c r="AE352" i="11"/>
  <c r="AD352" i="11"/>
  <c r="AC352" i="11"/>
  <c r="AB352" i="11"/>
  <c r="AA352" i="11"/>
  <c r="Y352" i="11"/>
  <c r="X352" i="11"/>
  <c r="W352" i="11"/>
  <c r="V352" i="11"/>
  <c r="U352" i="11"/>
  <c r="T352" i="11"/>
  <c r="R352" i="11"/>
  <c r="Q352" i="11"/>
  <c r="P352" i="11"/>
  <c r="O352" i="11"/>
  <c r="N352" i="11"/>
  <c r="M352" i="11"/>
  <c r="K352" i="11"/>
  <c r="H352" i="11"/>
  <c r="G352" i="11"/>
  <c r="AF351" i="11"/>
  <c r="AE351" i="11"/>
  <c r="AD351" i="11"/>
  <c r="AC351" i="11"/>
  <c r="AB351" i="11"/>
  <c r="AA351" i="11"/>
  <c r="Y351" i="11"/>
  <c r="X351" i="11"/>
  <c r="W351" i="11"/>
  <c r="V351" i="11"/>
  <c r="U351" i="11"/>
  <c r="T351" i="11"/>
  <c r="R351" i="11"/>
  <c r="Q351" i="11"/>
  <c r="P351" i="11"/>
  <c r="O351" i="11"/>
  <c r="N351" i="11"/>
  <c r="M351" i="11"/>
  <c r="K351" i="11"/>
  <c r="H351" i="11"/>
  <c r="G351" i="11"/>
  <c r="AF350" i="11"/>
  <c r="AE350" i="11"/>
  <c r="AD350" i="11"/>
  <c r="AC350" i="11"/>
  <c r="AB350" i="11"/>
  <c r="AA350" i="11"/>
  <c r="Y350" i="11"/>
  <c r="X350" i="11"/>
  <c r="W350" i="11"/>
  <c r="V350" i="11"/>
  <c r="U350" i="11"/>
  <c r="T350" i="11"/>
  <c r="R350" i="11"/>
  <c r="Q350" i="11"/>
  <c r="P350" i="11"/>
  <c r="O350" i="11"/>
  <c r="N350" i="11"/>
  <c r="M350" i="11"/>
  <c r="K350" i="11"/>
  <c r="H350" i="11"/>
  <c r="G350" i="11"/>
  <c r="AW661" i="11"/>
  <c r="AF349" i="11"/>
  <c r="AE349" i="11"/>
  <c r="AD349" i="11"/>
  <c r="AC349" i="11"/>
  <c r="AB349" i="11"/>
  <c r="AA349" i="11"/>
  <c r="Y349" i="11"/>
  <c r="X349" i="11"/>
  <c r="W349" i="11"/>
  <c r="V349" i="11"/>
  <c r="U349" i="11"/>
  <c r="T349" i="11"/>
  <c r="R349" i="11"/>
  <c r="Q349" i="11"/>
  <c r="P349" i="11"/>
  <c r="O349" i="11"/>
  <c r="N349" i="11"/>
  <c r="M349" i="11"/>
  <c r="K349" i="11"/>
  <c r="H349" i="11"/>
  <c r="G349" i="11"/>
  <c r="AF348" i="11"/>
  <c r="AE348" i="11"/>
  <c r="AD348" i="11"/>
  <c r="AC348" i="11"/>
  <c r="AB348" i="11"/>
  <c r="AA348" i="11"/>
  <c r="Y348" i="11"/>
  <c r="X348" i="11"/>
  <c r="W348" i="11"/>
  <c r="V348" i="11"/>
  <c r="U348" i="11"/>
  <c r="T348" i="11"/>
  <c r="R348" i="11"/>
  <c r="Q348" i="11"/>
  <c r="P348" i="11"/>
  <c r="O348" i="11"/>
  <c r="N348" i="11"/>
  <c r="M348" i="11"/>
  <c r="K348" i="11"/>
  <c r="H348" i="11"/>
  <c r="G348" i="11"/>
  <c r="AF347" i="11"/>
  <c r="AE347" i="11"/>
  <c r="AD347" i="11"/>
  <c r="AC347" i="11"/>
  <c r="AB347" i="11"/>
  <c r="AA347" i="11"/>
  <c r="Y347" i="11"/>
  <c r="X347" i="11"/>
  <c r="W347" i="11"/>
  <c r="V347" i="11"/>
  <c r="U347" i="11"/>
  <c r="T347" i="11"/>
  <c r="R347" i="11"/>
  <c r="Q347" i="11"/>
  <c r="P347" i="11"/>
  <c r="O347" i="11"/>
  <c r="N347" i="11"/>
  <c r="M347" i="11"/>
  <c r="K347" i="11"/>
  <c r="H347" i="11"/>
  <c r="G347" i="11"/>
  <c r="AF346" i="11"/>
  <c r="AE346" i="11"/>
  <c r="AD346" i="11"/>
  <c r="AC346" i="11"/>
  <c r="AB346" i="11"/>
  <c r="AA346" i="11"/>
  <c r="Y346" i="11"/>
  <c r="X346" i="11"/>
  <c r="W346" i="11"/>
  <c r="V346" i="11"/>
  <c r="U346" i="11"/>
  <c r="T346" i="11"/>
  <c r="R346" i="11"/>
  <c r="Q346" i="11"/>
  <c r="P346" i="11"/>
  <c r="O346" i="11"/>
  <c r="N346" i="11"/>
  <c r="M346" i="11"/>
  <c r="K346" i="11"/>
  <c r="G346" i="11"/>
  <c r="AF345" i="11"/>
  <c r="AE345" i="11"/>
  <c r="AD345" i="11"/>
  <c r="AC345" i="11"/>
  <c r="AB345" i="11"/>
  <c r="AA345" i="11"/>
  <c r="Y345" i="11"/>
  <c r="X345" i="11"/>
  <c r="W345" i="11"/>
  <c r="V345" i="11"/>
  <c r="U345" i="11"/>
  <c r="T345" i="11"/>
  <c r="R345" i="11"/>
  <c r="Q345" i="11"/>
  <c r="P345" i="11"/>
  <c r="O345" i="11"/>
  <c r="N345" i="11"/>
  <c r="M345" i="11"/>
  <c r="K345" i="11"/>
  <c r="H345" i="11"/>
  <c r="G345" i="11"/>
  <c r="AF344" i="11"/>
  <c r="AE344" i="11"/>
  <c r="AD344" i="11"/>
  <c r="AC344" i="11"/>
  <c r="AB344" i="11"/>
  <c r="AA344" i="11"/>
  <c r="Y344" i="11"/>
  <c r="X344" i="11"/>
  <c r="W344" i="11"/>
  <c r="V344" i="11"/>
  <c r="U344" i="11"/>
  <c r="T344" i="11"/>
  <c r="R344" i="11"/>
  <c r="Q344" i="11"/>
  <c r="P344" i="11"/>
  <c r="O344" i="11"/>
  <c r="N344" i="11"/>
  <c r="M344" i="11"/>
  <c r="K344" i="11"/>
  <c r="H344" i="11"/>
  <c r="G344" i="11"/>
  <c r="AF343" i="11"/>
  <c r="AE343" i="11"/>
  <c r="AD343" i="11"/>
  <c r="AC343" i="11"/>
  <c r="AB343" i="11"/>
  <c r="AA343" i="11"/>
  <c r="Y343" i="11"/>
  <c r="X343" i="11"/>
  <c r="W343" i="11"/>
  <c r="V343" i="11"/>
  <c r="U343" i="11"/>
  <c r="T343" i="11"/>
  <c r="R343" i="11"/>
  <c r="Q343" i="11"/>
  <c r="P343" i="11"/>
  <c r="O343" i="11"/>
  <c r="N343" i="11"/>
  <c r="M343" i="11"/>
  <c r="K343" i="11"/>
  <c r="H343" i="11"/>
  <c r="G343" i="11"/>
  <c r="H342" i="11"/>
  <c r="U337" i="11"/>
  <c r="U333" i="11"/>
  <c r="U332" i="11"/>
  <c r="U331" i="11"/>
  <c r="L331" i="11"/>
  <c r="U329" i="11"/>
  <c r="L329" i="11"/>
  <c r="AI328" i="11"/>
  <c r="AH328" i="11"/>
  <c r="AG328" i="11"/>
  <c r="AF328" i="11"/>
  <c r="AE328" i="11"/>
  <c r="AD328" i="11"/>
  <c r="AA328" i="11"/>
  <c r="Z328" i="11"/>
  <c r="Y328" i="11"/>
  <c r="X328" i="11"/>
  <c r="W328" i="11"/>
  <c r="V328" i="11"/>
  <c r="S328" i="11"/>
  <c r="R328" i="11"/>
  <c r="Q328" i="11"/>
  <c r="P328" i="11"/>
  <c r="O328" i="11"/>
  <c r="N328" i="11"/>
  <c r="AJ326" i="11"/>
  <c r="AC337" i="11" s="1"/>
  <c r="L326" i="11"/>
  <c r="L337" i="11" s="1"/>
  <c r="AJ322" i="11"/>
  <c r="AC333" i="11" s="1"/>
  <c r="L322" i="11"/>
  <c r="L333" i="11" s="1"/>
  <c r="AJ321" i="11"/>
  <c r="AC332" i="11" s="1"/>
  <c r="L321" i="11"/>
  <c r="L332" i="11" s="1"/>
  <c r="AJ320" i="11"/>
  <c r="AC331" i="11" s="1"/>
  <c r="AU317" i="11"/>
  <c r="AI329" i="11" s="1"/>
  <c r="AT317" i="11"/>
  <c r="AS317" i="11"/>
  <c r="AH329" i="11" s="1"/>
  <c r="AR317" i="11"/>
  <c r="AQ317" i="11"/>
  <c r="AG329" i="11" s="1"/>
  <c r="AP317" i="11"/>
  <c r="AO317" i="11"/>
  <c r="AF329" i="11" s="1"/>
  <c r="AN317" i="11"/>
  <c r="AM317" i="11"/>
  <c r="AE329" i="11" s="1"/>
  <c r="AL317" i="11"/>
  <c r="AD329" i="11" s="1"/>
  <c r="AK317" i="11"/>
  <c r="AJ317" i="11"/>
  <c r="AC329" i="11" s="1"/>
  <c r="AI317" i="11"/>
  <c r="AA329" i="11" s="1"/>
  <c r="AH317" i="11"/>
  <c r="AG317" i="11"/>
  <c r="Z329" i="11" s="1"/>
  <c r="AF317" i="11"/>
  <c r="AE317" i="11"/>
  <c r="Y329" i="11" s="1"/>
  <c r="AD317" i="11"/>
  <c r="AC317" i="11"/>
  <c r="X329" i="11" s="1"/>
  <c r="AB317" i="11"/>
  <c r="AA317" i="11"/>
  <c r="W329" i="11" s="1"/>
  <c r="Z317" i="11"/>
  <c r="V329" i="11" s="1"/>
  <c r="Y317" i="11"/>
  <c r="W317" i="11"/>
  <c r="S329" i="11" s="1"/>
  <c r="V317" i="11"/>
  <c r="U317" i="11"/>
  <c r="R329" i="11" s="1"/>
  <c r="T317" i="11"/>
  <c r="S317" i="11"/>
  <c r="Q329" i="11" s="1"/>
  <c r="R317" i="11"/>
  <c r="Q317" i="11"/>
  <c r="P329" i="11" s="1"/>
  <c r="P317" i="11"/>
  <c r="O317" i="11"/>
  <c r="O329" i="11" s="1"/>
  <c r="N317" i="11"/>
  <c r="N329" i="11" s="1"/>
  <c r="M317" i="11"/>
  <c r="X316" i="11"/>
  <c r="X318" i="11" s="1"/>
  <c r="AJ318" i="11" s="1"/>
  <c r="U313" i="11"/>
  <c r="U309" i="11"/>
  <c r="U308" i="11"/>
  <c r="U307" i="11"/>
  <c r="L307" i="11"/>
  <c r="U305" i="11"/>
  <c r="L305" i="11"/>
  <c r="AI304" i="11"/>
  <c r="AH304" i="11"/>
  <c r="AG304" i="11"/>
  <c r="AF304" i="11"/>
  <c r="AE304" i="11"/>
  <c r="AD304" i="11"/>
  <c r="AA304" i="11"/>
  <c r="Z304" i="11"/>
  <c r="Y304" i="11"/>
  <c r="X304" i="11"/>
  <c r="W304" i="11"/>
  <c r="V304" i="11"/>
  <c r="U304" i="11"/>
  <c r="S304" i="11"/>
  <c r="R304" i="11"/>
  <c r="Q304" i="11"/>
  <c r="P304" i="11"/>
  <c r="O304" i="11"/>
  <c r="N304" i="11"/>
  <c r="AJ302" i="11"/>
  <c r="AC313" i="11" s="1"/>
  <c r="L302" i="11"/>
  <c r="L313" i="11" s="1"/>
  <c r="X301" i="11"/>
  <c r="X300" i="11"/>
  <c r="X299" i="11"/>
  <c r="U310" i="11" s="1"/>
  <c r="AJ298" i="11"/>
  <c r="AC309" i="11" s="1"/>
  <c r="L298" i="11"/>
  <c r="L309" i="11" s="1"/>
  <c r="AJ297" i="11"/>
  <c r="AC308" i="11" s="1"/>
  <c r="L297" i="11"/>
  <c r="L308" i="11" s="1"/>
  <c r="AJ296" i="11"/>
  <c r="AC307" i="11" s="1"/>
  <c r="X295" i="11"/>
  <c r="AJ295" i="11" s="1"/>
  <c r="AC306" i="11" s="1"/>
  <c r="X294" i="11"/>
  <c r="AJ294" i="11" s="1"/>
  <c r="AU293" i="11"/>
  <c r="AI305" i="11" s="1"/>
  <c r="AT293" i="11"/>
  <c r="AS293" i="11"/>
  <c r="AH305" i="11" s="1"/>
  <c r="AR293" i="11"/>
  <c r="AQ293" i="11"/>
  <c r="AG305" i="11" s="1"/>
  <c r="AP293" i="11"/>
  <c r="AO293" i="11"/>
  <c r="AF305" i="11" s="1"/>
  <c r="AN293" i="11"/>
  <c r="AM293" i="11"/>
  <c r="AE305" i="11" s="1"/>
  <c r="AL293" i="11"/>
  <c r="AD305" i="11" s="1"/>
  <c r="AK293" i="11"/>
  <c r="AJ293" i="11"/>
  <c r="AC305" i="11" s="1"/>
  <c r="AI293" i="11"/>
  <c r="AA305" i="11" s="1"/>
  <c r="AH293" i="11"/>
  <c r="AG293" i="11"/>
  <c r="Z305" i="11" s="1"/>
  <c r="AF293" i="11"/>
  <c r="AE293" i="11"/>
  <c r="Y305" i="11" s="1"/>
  <c r="AD293" i="11"/>
  <c r="AC293" i="11"/>
  <c r="X305" i="11" s="1"/>
  <c r="AB293" i="11"/>
  <c r="AA293" i="11"/>
  <c r="W305" i="11" s="1"/>
  <c r="Z293" i="11"/>
  <c r="V305" i="11" s="1"/>
  <c r="Y293" i="11"/>
  <c r="W293" i="11"/>
  <c r="S305" i="11" s="1"/>
  <c r="V293" i="11"/>
  <c r="U293" i="11"/>
  <c r="R305" i="11" s="1"/>
  <c r="T293" i="11"/>
  <c r="S293" i="11"/>
  <c r="Q305" i="11" s="1"/>
  <c r="R293" i="11"/>
  <c r="Q293" i="11"/>
  <c r="P305" i="11" s="1"/>
  <c r="P293" i="11"/>
  <c r="O293" i="11"/>
  <c r="O305" i="11" s="1"/>
  <c r="N293" i="11"/>
  <c r="N305" i="11" s="1"/>
  <c r="M293" i="11"/>
  <c r="AJ292" i="11"/>
  <c r="AC304" i="11" s="1"/>
  <c r="L292" i="11"/>
  <c r="K58" i="11"/>
  <c r="H58" i="11"/>
  <c r="G58" i="11"/>
  <c r="F58" i="11"/>
  <c r="AY57" i="11"/>
  <c r="K57" i="11"/>
  <c r="H57" i="11"/>
  <c r="F57" i="11"/>
  <c r="K56" i="11"/>
  <c r="H56" i="11"/>
  <c r="F56" i="11"/>
  <c r="K55" i="11"/>
  <c r="H55" i="11"/>
  <c r="F55" i="11"/>
  <c r="F54" i="11"/>
  <c r="F53" i="11"/>
  <c r="K52" i="11"/>
  <c r="F52" i="11"/>
  <c r="F51" i="11"/>
  <c r="K50" i="11"/>
  <c r="F50" i="11"/>
  <c r="AY49" i="11"/>
  <c r="K49" i="11"/>
  <c r="F49" i="11"/>
  <c r="F48" i="11"/>
  <c r="F47" i="11"/>
  <c r="F46" i="11"/>
  <c r="F45" i="11"/>
  <c r="AY44" i="11"/>
  <c r="K44" i="11"/>
  <c r="F44" i="11"/>
  <c r="K43" i="11"/>
  <c r="G43" i="11"/>
  <c r="F43" i="11"/>
  <c r="F42" i="11"/>
  <c r="K41" i="11"/>
  <c r="F41" i="11"/>
  <c r="K40" i="11"/>
  <c r="F40" i="11"/>
  <c r="F39" i="11"/>
  <c r="F38" i="11"/>
  <c r="F37" i="11"/>
  <c r="F36" i="11"/>
  <c r="AY35" i="11"/>
  <c r="G35" i="11"/>
  <c r="F35" i="11"/>
  <c r="AY34" i="11"/>
  <c r="G34" i="11"/>
  <c r="F34" i="11"/>
  <c r="AY33" i="11"/>
  <c r="G33" i="11"/>
  <c r="F33" i="11"/>
  <c r="G32" i="11"/>
  <c r="F32" i="11"/>
  <c r="G31" i="11"/>
  <c r="F31" i="11"/>
  <c r="G30" i="11"/>
  <c r="F30" i="11"/>
  <c r="G29" i="11"/>
  <c r="F29" i="11"/>
  <c r="G28" i="11"/>
  <c r="F28" i="11"/>
  <c r="G27" i="11"/>
  <c r="F27" i="11"/>
  <c r="H26" i="11"/>
  <c r="G26" i="11"/>
  <c r="F26" i="11"/>
  <c r="G25" i="11"/>
  <c r="F25" i="11"/>
  <c r="G24" i="11"/>
  <c r="F24" i="11"/>
  <c r="F23" i="11"/>
  <c r="G22" i="11"/>
  <c r="F22" i="11"/>
  <c r="AY21" i="11"/>
  <c r="G21" i="11"/>
  <c r="F21" i="11"/>
  <c r="G20" i="11"/>
  <c r="F20" i="11"/>
  <c r="G19" i="11"/>
  <c r="F19" i="11"/>
  <c r="H18" i="11"/>
  <c r="G18" i="11"/>
  <c r="F18" i="11"/>
  <c r="G17" i="11"/>
  <c r="F17" i="11"/>
  <c r="H16" i="11"/>
  <c r="G16" i="11"/>
  <c r="F16" i="11"/>
  <c r="G15" i="11"/>
  <c r="F15" i="11"/>
  <c r="G14" i="11"/>
  <c r="F14" i="11"/>
  <c r="AY13" i="11"/>
  <c r="H13" i="11"/>
  <c r="G13" i="11"/>
  <c r="F13" i="11"/>
  <c r="H12" i="11"/>
  <c r="G12" i="11"/>
  <c r="F12" i="11"/>
  <c r="H11" i="11"/>
  <c r="G11" i="11"/>
  <c r="F11" i="11"/>
  <c r="K10" i="11"/>
  <c r="H10" i="11"/>
  <c r="F10" i="11"/>
  <c r="AY9" i="11"/>
  <c r="K9" i="11"/>
  <c r="H9" i="11"/>
  <c r="F9" i="11"/>
  <c r="K8" i="11"/>
  <c r="H8" i="11"/>
  <c r="F8" i="11"/>
  <c r="K7" i="11"/>
  <c r="H7" i="11"/>
  <c r="F7" i="11"/>
  <c r="H6" i="11"/>
  <c r="F6" i="11"/>
  <c r="K5" i="11"/>
  <c r="H5" i="11"/>
  <c r="F5" i="11"/>
  <c r="K4" i="11"/>
  <c r="H4" i="11"/>
  <c r="F4" i="11"/>
  <c r="K3" i="11"/>
  <c r="H3" i="11"/>
  <c r="F3" i="11"/>
  <c r="BB2" i="11"/>
  <c r="BA2" i="11"/>
  <c r="AZ2" i="11"/>
  <c r="L2" i="11"/>
  <c r="K2" i="11"/>
  <c r="J2" i="11"/>
  <c r="I2" i="11"/>
  <c r="H2" i="11"/>
  <c r="G2" i="11"/>
  <c r="F2" i="11"/>
  <c r="X316" i="1"/>
  <c r="AJ316" i="1" s="1"/>
  <c r="AC328" i="1" s="1"/>
  <c r="AU317" i="1"/>
  <c r="AT317" i="1"/>
  <c r="AS317" i="1"/>
  <c r="AR317" i="1"/>
  <c r="AQ317" i="1"/>
  <c r="AP317" i="1"/>
  <c r="AO317" i="1"/>
  <c r="AN317" i="1"/>
  <c r="AM317" i="1"/>
  <c r="AL317" i="1"/>
  <c r="AK317" i="1"/>
  <c r="Z317" i="1"/>
  <c r="AA317" i="1"/>
  <c r="AB317" i="1"/>
  <c r="AC317" i="1"/>
  <c r="AD317" i="1"/>
  <c r="AE317" i="1"/>
  <c r="AF317" i="1"/>
  <c r="AG317" i="1"/>
  <c r="AH317" i="1"/>
  <c r="AI317" i="1"/>
  <c r="Y317" i="1"/>
  <c r="N317" i="1"/>
  <c r="O317" i="1"/>
  <c r="P317" i="1"/>
  <c r="Q317" i="1"/>
  <c r="R317" i="1"/>
  <c r="S317" i="1"/>
  <c r="T317" i="1"/>
  <c r="U317" i="1"/>
  <c r="V317" i="1"/>
  <c r="W317" i="1"/>
  <c r="M317" i="1"/>
  <c r="U337" i="1"/>
  <c r="U333" i="1"/>
  <c r="U332" i="1"/>
  <c r="U331" i="1"/>
  <c r="L331" i="1"/>
  <c r="U329" i="1"/>
  <c r="L329" i="1"/>
  <c r="AI328" i="1"/>
  <c r="AH328" i="1"/>
  <c r="AG328" i="1"/>
  <c r="AF328" i="1"/>
  <c r="AE328" i="1"/>
  <c r="AD328" i="1"/>
  <c r="AA328" i="1"/>
  <c r="Z328" i="1"/>
  <c r="Y328" i="1"/>
  <c r="X328" i="1"/>
  <c r="W328" i="1"/>
  <c r="V328" i="1"/>
  <c r="S328" i="1"/>
  <c r="R328" i="1"/>
  <c r="Q328" i="1"/>
  <c r="P328" i="1"/>
  <c r="O328" i="1"/>
  <c r="N328" i="1"/>
  <c r="AJ326" i="1"/>
  <c r="AC337" i="1" s="1"/>
  <c r="L326" i="1"/>
  <c r="L337" i="1" s="1"/>
  <c r="AJ322" i="1"/>
  <c r="AC333" i="1" s="1"/>
  <c r="L322" i="1"/>
  <c r="L333" i="1" s="1"/>
  <c r="AJ321" i="1"/>
  <c r="AC332" i="1" s="1"/>
  <c r="L321" i="1"/>
  <c r="L332" i="1" s="1"/>
  <c r="AJ320" i="1"/>
  <c r="AC331" i="1" s="1"/>
  <c r="AJ317" i="1"/>
  <c r="AC329" i="1" s="1"/>
  <c r="AF360" i="1"/>
  <c r="AE360" i="1"/>
  <c r="AD360" i="1"/>
  <c r="AC360" i="1"/>
  <c r="AB360" i="1"/>
  <c r="AA360" i="1"/>
  <c r="Y360" i="1"/>
  <c r="X360" i="1"/>
  <c r="W360" i="1"/>
  <c r="V360" i="1"/>
  <c r="U360" i="1"/>
  <c r="T360" i="1"/>
  <c r="R360" i="1"/>
  <c r="Q360" i="1"/>
  <c r="P360" i="1"/>
  <c r="O360" i="1"/>
  <c r="N360" i="1"/>
  <c r="M360" i="1"/>
  <c r="K360" i="1"/>
  <c r="G360" i="1"/>
  <c r="AF359" i="1"/>
  <c r="AE359" i="1"/>
  <c r="AD359" i="1"/>
  <c r="AC359" i="1"/>
  <c r="AB359" i="1"/>
  <c r="AA359" i="1"/>
  <c r="Y359" i="1"/>
  <c r="X359" i="1"/>
  <c r="W359" i="1"/>
  <c r="V359" i="1"/>
  <c r="U359" i="1"/>
  <c r="T359" i="1"/>
  <c r="R359" i="1"/>
  <c r="Q359" i="1"/>
  <c r="P359" i="1"/>
  <c r="O359" i="1"/>
  <c r="N359" i="1"/>
  <c r="M359" i="1"/>
  <c r="K359" i="1"/>
  <c r="J359" i="1"/>
  <c r="I359" i="1" s="1"/>
  <c r="G359" i="1"/>
  <c r="J358" i="1"/>
  <c r="I358" i="1" s="1"/>
  <c r="AF358" i="1"/>
  <c r="AE358" i="1"/>
  <c r="AD358" i="1"/>
  <c r="AC358" i="1"/>
  <c r="AB358" i="1"/>
  <c r="AA358" i="1"/>
  <c r="Y358" i="1"/>
  <c r="X358" i="1"/>
  <c r="W358" i="1"/>
  <c r="V358" i="1"/>
  <c r="U358" i="1"/>
  <c r="T358" i="1"/>
  <c r="R358" i="1"/>
  <c r="Q358" i="1"/>
  <c r="P358" i="1"/>
  <c r="O358" i="1"/>
  <c r="N358" i="1"/>
  <c r="M358" i="1"/>
  <c r="K358" i="1"/>
  <c r="G358" i="1"/>
  <c r="AF357" i="1"/>
  <c r="AE357" i="1"/>
  <c r="AD357" i="1"/>
  <c r="AC357" i="1"/>
  <c r="AB357" i="1"/>
  <c r="AA357" i="1"/>
  <c r="Y357" i="1"/>
  <c r="X357" i="1"/>
  <c r="W357" i="1"/>
  <c r="V357" i="1"/>
  <c r="U357" i="1"/>
  <c r="T357" i="1"/>
  <c r="R357" i="1"/>
  <c r="Q357" i="1"/>
  <c r="P357" i="1"/>
  <c r="O357" i="1"/>
  <c r="N357" i="1"/>
  <c r="M357" i="1"/>
  <c r="K357" i="1"/>
  <c r="G357" i="1"/>
  <c r="AF356" i="1"/>
  <c r="AE356" i="1"/>
  <c r="AD356" i="1"/>
  <c r="AC356" i="1"/>
  <c r="AB356" i="1"/>
  <c r="AA356" i="1"/>
  <c r="Y356" i="1"/>
  <c r="X356" i="1"/>
  <c r="W356" i="1"/>
  <c r="V356" i="1"/>
  <c r="U356" i="1"/>
  <c r="T356" i="1"/>
  <c r="R356" i="1"/>
  <c r="Q356" i="1"/>
  <c r="P356" i="1"/>
  <c r="O356" i="1"/>
  <c r="N356" i="1"/>
  <c r="M356" i="1"/>
  <c r="K356" i="1"/>
  <c r="G356" i="1"/>
  <c r="AF355" i="1"/>
  <c r="AE355" i="1"/>
  <c r="AD355" i="1"/>
  <c r="AC355" i="1"/>
  <c r="AB355" i="1"/>
  <c r="AA355" i="1"/>
  <c r="Y355" i="1"/>
  <c r="X355" i="1"/>
  <c r="W355" i="1"/>
  <c r="V355" i="1"/>
  <c r="U355" i="1"/>
  <c r="T355" i="1"/>
  <c r="R355" i="1"/>
  <c r="Q355" i="1"/>
  <c r="P355" i="1"/>
  <c r="O355" i="1"/>
  <c r="N355" i="1"/>
  <c r="M355" i="1"/>
  <c r="K355" i="1"/>
  <c r="G355" i="1"/>
  <c r="AF354" i="1"/>
  <c r="AE354" i="1"/>
  <c r="AD354" i="1"/>
  <c r="AC354" i="1"/>
  <c r="AB354" i="1"/>
  <c r="AA354" i="1"/>
  <c r="Y354" i="1"/>
  <c r="X354" i="1"/>
  <c r="W354" i="1"/>
  <c r="V354" i="1"/>
  <c r="U354" i="1"/>
  <c r="T354" i="1"/>
  <c r="R354" i="1"/>
  <c r="Q354" i="1"/>
  <c r="P354" i="1"/>
  <c r="O354" i="1"/>
  <c r="N354" i="1"/>
  <c r="M354" i="1"/>
  <c r="K354" i="1"/>
  <c r="G354" i="1"/>
  <c r="AF353" i="1"/>
  <c r="AE353" i="1"/>
  <c r="AD353" i="1"/>
  <c r="AC353" i="1"/>
  <c r="AB353" i="1"/>
  <c r="AA353" i="1"/>
  <c r="Y353" i="1"/>
  <c r="X353" i="1"/>
  <c r="W353" i="1"/>
  <c r="V353" i="1"/>
  <c r="U353" i="1"/>
  <c r="T353" i="1"/>
  <c r="R353" i="1"/>
  <c r="Q353" i="1"/>
  <c r="P353" i="1"/>
  <c r="O353" i="1"/>
  <c r="N353" i="1"/>
  <c r="M353" i="1"/>
  <c r="K353" i="1"/>
  <c r="G353" i="1"/>
  <c r="AF352" i="1"/>
  <c r="AE352" i="1"/>
  <c r="AD352" i="1"/>
  <c r="AC352" i="1"/>
  <c r="AB352" i="1"/>
  <c r="AA352" i="1"/>
  <c r="Y352" i="1"/>
  <c r="X352" i="1"/>
  <c r="W352" i="1"/>
  <c r="V352" i="1"/>
  <c r="U352" i="1"/>
  <c r="T352" i="1"/>
  <c r="R352" i="1"/>
  <c r="Q352" i="1"/>
  <c r="P352" i="1"/>
  <c r="O352" i="1"/>
  <c r="N352" i="1"/>
  <c r="M352" i="1"/>
  <c r="K352" i="1"/>
  <c r="G352" i="1"/>
  <c r="J351" i="1"/>
  <c r="I351" i="1" s="1"/>
  <c r="AF351" i="1"/>
  <c r="AE351" i="1"/>
  <c r="AD351" i="1"/>
  <c r="AC351" i="1"/>
  <c r="AB351" i="1"/>
  <c r="AA351" i="1"/>
  <c r="Y351" i="1"/>
  <c r="X351" i="1"/>
  <c r="W351" i="1"/>
  <c r="V351" i="1"/>
  <c r="U351" i="1"/>
  <c r="T351" i="1"/>
  <c r="R351" i="1"/>
  <c r="Q351" i="1"/>
  <c r="P351" i="1"/>
  <c r="O351" i="1"/>
  <c r="N351" i="1"/>
  <c r="M351" i="1"/>
  <c r="K351" i="1"/>
  <c r="G351" i="1"/>
  <c r="AF350" i="1"/>
  <c r="AE350" i="1"/>
  <c r="AD350" i="1"/>
  <c r="AC350" i="1"/>
  <c r="AB350" i="1"/>
  <c r="AA350" i="1"/>
  <c r="Y350" i="1"/>
  <c r="X350" i="1"/>
  <c r="W350" i="1"/>
  <c r="V350" i="1"/>
  <c r="U350" i="1"/>
  <c r="T350" i="1"/>
  <c r="R350" i="1"/>
  <c r="Q350" i="1"/>
  <c r="P350" i="1"/>
  <c r="O350" i="1"/>
  <c r="N350" i="1"/>
  <c r="M350" i="1"/>
  <c r="K350" i="1"/>
  <c r="G350" i="1"/>
  <c r="AF349" i="1"/>
  <c r="AE349" i="1"/>
  <c r="AD349" i="1"/>
  <c r="AC349" i="1"/>
  <c r="AB349" i="1"/>
  <c r="AA349" i="1"/>
  <c r="Y349" i="1"/>
  <c r="X349" i="1"/>
  <c r="W349" i="1"/>
  <c r="V349" i="1"/>
  <c r="U349" i="1"/>
  <c r="T349" i="1"/>
  <c r="R349" i="1"/>
  <c r="Q349" i="1"/>
  <c r="P349" i="1"/>
  <c r="O349" i="1"/>
  <c r="N349" i="1"/>
  <c r="M349" i="1"/>
  <c r="K349" i="1"/>
  <c r="G349" i="1"/>
  <c r="AF348" i="1"/>
  <c r="AE348" i="1"/>
  <c r="AD348" i="1"/>
  <c r="AC348" i="1"/>
  <c r="AB348" i="1"/>
  <c r="AA348" i="1"/>
  <c r="Y348" i="1"/>
  <c r="X348" i="1"/>
  <c r="W348" i="1"/>
  <c r="V348" i="1"/>
  <c r="U348" i="1"/>
  <c r="T348" i="1"/>
  <c r="R348" i="1"/>
  <c r="Q348" i="1"/>
  <c r="P348" i="1"/>
  <c r="O348" i="1"/>
  <c r="N348" i="1"/>
  <c r="M348" i="1"/>
  <c r="K348" i="1"/>
  <c r="G348" i="1"/>
  <c r="J347" i="1"/>
  <c r="I347" i="1" s="1"/>
  <c r="AF347" i="1"/>
  <c r="AE347" i="1"/>
  <c r="AD347" i="1"/>
  <c r="AC347" i="1"/>
  <c r="AB347" i="1"/>
  <c r="AA347" i="1"/>
  <c r="Y347" i="1"/>
  <c r="X347" i="1"/>
  <c r="W347" i="1"/>
  <c r="V347" i="1"/>
  <c r="U347" i="1"/>
  <c r="T347" i="1"/>
  <c r="R347" i="1"/>
  <c r="Q347" i="1"/>
  <c r="P347" i="1"/>
  <c r="O347" i="1"/>
  <c r="N347" i="1"/>
  <c r="M347" i="1"/>
  <c r="K347" i="1"/>
  <c r="G347" i="1"/>
  <c r="J346" i="1"/>
  <c r="I346" i="1" s="1"/>
  <c r="AF346" i="1"/>
  <c r="AE346" i="1"/>
  <c r="AD346" i="1"/>
  <c r="AC346" i="1"/>
  <c r="AB346" i="1"/>
  <c r="AA346" i="1"/>
  <c r="Y346" i="1"/>
  <c r="X346" i="1"/>
  <c r="W346" i="1"/>
  <c r="V346" i="1"/>
  <c r="U346" i="1"/>
  <c r="T346" i="1"/>
  <c r="R346" i="1"/>
  <c r="Q346" i="1"/>
  <c r="P346" i="1"/>
  <c r="O346" i="1"/>
  <c r="N346" i="1"/>
  <c r="M346" i="1"/>
  <c r="K346" i="1"/>
  <c r="G346" i="1"/>
  <c r="AF345" i="1"/>
  <c r="AE345" i="1"/>
  <c r="AD345" i="1"/>
  <c r="AC345" i="1"/>
  <c r="AB345" i="1"/>
  <c r="AA345" i="1"/>
  <c r="Y345" i="1"/>
  <c r="X345" i="1"/>
  <c r="W345" i="1"/>
  <c r="V345" i="1"/>
  <c r="U345" i="1"/>
  <c r="T345" i="1"/>
  <c r="R345" i="1"/>
  <c r="Q345" i="1"/>
  <c r="P345" i="1"/>
  <c r="O345" i="1"/>
  <c r="N345" i="1"/>
  <c r="M345" i="1"/>
  <c r="K345" i="1"/>
  <c r="G345" i="1"/>
  <c r="J344" i="1"/>
  <c r="I344" i="1" s="1"/>
  <c r="AF344" i="1"/>
  <c r="AE344" i="1"/>
  <c r="AD344" i="1"/>
  <c r="AC344" i="1"/>
  <c r="AB344" i="1"/>
  <c r="AA344" i="1"/>
  <c r="Y344" i="1"/>
  <c r="X344" i="1"/>
  <c r="W344" i="1"/>
  <c r="V344" i="1"/>
  <c r="U344" i="1"/>
  <c r="T344" i="1"/>
  <c r="R344" i="1"/>
  <c r="Q344" i="1"/>
  <c r="P344" i="1"/>
  <c r="O344" i="1"/>
  <c r="N344" i="1"/>
  <c r="M344" i="1"/>
  <c r="K344" i="1"/>
  <c r="G344" i="1"/>
  <c r="AF343" i="1"/>
  <c r="AE343" i="1"/>
  <c r="AD343" i="1"/>
  <c r="AC343" i="1"/>
  <c r="AB343" i="1"/>
  <c r="AA343" i="1"/>
  <c r="Y343" i="1"/>
  <c r="X343" i="1"/>
  <c r="W343" i="1"/>
  <c r="V343" i="1"/>
  <c r="U343" i="1"/>
  <c r="T343" i="1"/>
  <c r="R343" i="1"/>
  <c r="Q343" i="1"/>
  <c r="P343" i="1"/>
  <c r="O343" i="1"/>
  <c r="N343" i="1"/>
  <c r="M343" i="1"/>
  <c r="K343" i="1"/>
  <c r="G343" i="1"/>
  <c r="H342" i="1"/>
  <c r="S642" i="1"/>
  <c r="Y969" i="1"/>
  <c r="M969" i="1" s="1"/>
  <c r="M972" i="1" s="1"/>
  <c r="M984" i="1" s="1"/>
  <c r="U991" i="1"/>
  <c r="U987" i="1"/>
  <c r="U986" i="1"/>
  <c r="U985" i="1"/>
  <c r="M985" i="1"/>
  <c r="U982" i="1"/>
  <c r="M982" i="1"/>
  <c r="AI981" i="1"/>
  <c r="AH981" i="1"/>
  <c r="AG981" i="1"/>
  <c r="AF981" i="1"/>
  <c r="AE981" i="1"/>
  <c r="AD981" i="1"/>
  <c r="AA981" i="1"/>
  <c r="Z981" i="1"/>
  <c r="Y981" i="1"/>
  <c r="X981" i="1"/>
  <c r="W981" i="1"/>
  <c r="V981" i="1"/>
  <c r="S981" i="1"/>
  <c r="R981" i="1"/>
  <c r="Q981" i="1"/>
  <c r="P981" i="1"/>
  <c r="O981" i="1"/>
  <c r="N981" i="1"/>
  <c r="AK979" i="1"/>
  <c r="AC991" i="1" s="1"/>
  <c r="M979" i="1"/>
  <c r="M991" i="1" s="1"/>
  <c r="AK975" i="1"/>
  <c r="AC987" i="1" s="1"/>
  <c r="M975" i="1"/>
  <c r="M987" i="1" s="1"/>
  <c r="AK974" i="1"/>
  <c r="AC986" i="1" s="1"/>
  <c r="M974" i="1"/>
  <c r="M986" i="1" s="1"/>
  <c r="AK973" i="1"/>
  <c r="AC985" i="1" s="1"/>
  <c r="AK970" i="1"/>
  <c r="AC982" i="1" s="1"/>
  <c r="Z649" i="1"/>
  <c r="L649" i="1"/>
  <c r="Z648" i="1"/>
  <c r="L648" i="1"/>
  <c r="Z646" i="1"/>
  <c r="L646" i="1"/>
  <c r="Z645" i="1"/>
  <c r="L645" i="1"/>
  <c r="Z643" i="1"/>
  <c r="L643" i="1"/>
  <c r="J375" i="13" l="1"/>
  <c r="J687" i="13" s="1"/>
  <c r="J35" i="13" s="1"/>
  <c r="AW662" i="13"/>
  <c r="AY11" i="11"/>
  <c r="J363" i="11"/>
  <c r="J675" i="11" s="1"/>
  <c r="J23" i="11" s="1"/>
  <c r="AW687" i="11"/>
  <c r="AY23" i="11"/>
  <c r="AY47" i="11"/>
  <c r="AY19" i="13"/>
  <c r="AY43" i="13"/>
  <c r="J371" i="13"/>
  <c r="J683" i="13" s="1"/>
  <c r="J31" i="13" s="1"/>
  <c r="AW707" i="13"/>
  <c r="AY13" i="12"/>
  <c r="AW689" i="12"/>
  <c r="AW701" i="12"/>
  <c r="AW660" i="11"/>
  <c r="J396" i="11"/>
  <c r="AW672" i="11"/>
  <c r="L316" i="11"/>
  <c r="L328" i="11" s="1"/>
  <c r="AY49" i="16"/>
  <c r="AY13" i="15"/>
  <c r="J365" i="15"/>
  <c r="J677" i="15" s="1"/>
  <c r="AY25" i="15"/>
  <c r="AY37" i="15"/>
  <c r="AY55" i="14"/>
  <c r="L666" i="12"/>
  <c r="L354" i="12" s="1"/>
  <c r="L671" i="12"/>
  <c r="L359" i="12" s="1"/>
  <c r="AJ316" i="11"/>
  <c r="AC328" i="11" s="1"/>
  <c r="AY22" i="14"/>
  <c r="AY58" i="14"/>
  <c r="AW699" i="16"/>
  <c r="AW663" i="16"/>
  <c r="AW675" i="16"/>
  <c r="AY26" i="15"/>
  <c r="AY43" i="15"/>
  <c r="AW683" i="15"/>
  <c r="AX683" i="15" s="1"/>
  <c r="AZ31" i="15" s="1"/>
  <c r="J383" i="15"/>
  <c r="I383" i="15" s="1"/>
  <c r="AY50" i="15"/>
  <c r="AY14" i="15"/>
  <c r="AW659" i="15"/>
  <c r="J366" i="15"/>
  <c r="J678" i="15" s="1"/>
  <c r="J26" i="15" s="1"/>
  <c r="H11" i="13"/>
  <c r="H18" i="13"/>
  <c r="H344" i="13"/>
  <c r="H348" i="13"/>
  <c r="H356" i="13"/>
  <c r="H360" i="13"/>
  <c r="H372" i="13"/>
  <c r="H19" i="13"/>
  <c r="H22" i="13"/>
  <c r="H25" i="13"/>
  <c r="H37" i="13"/>
  <c r="H343" i="13"/>
  <c r="H355" i="13"/>
  <c r="H363" i="13"/>
  <c r="H32" i="13"/>
  <c r="H379" i="13"/>
  <c r="L675" i="13"/>
  <c r="L363" i="13" s="1"/>
  <c r="H8" i="13"/>
  <c r="H42" i="13"/>
  <c r="H351" i="13"/>
  <c r="H367" i="13"/>
  <c r="H382" i="13"/>
  <c r="H16" i="13"/>
  <c r="H38" i="13"/>
  <c r="H49" i="13"/>
  <c r="H4" i="13"/>
  <c r="H9" i="13"/>
  <c r="H26" i="13"/>
  <c r="H46" i="13"/>
  <c r="H346" i="13"/>
  <c r="H350" i="13"/>
  <c r="H354" i="13"/>
  <c r="H15" i="13"/>
  <c r="H45" i="13"/>
  <c r="H13" i="13"/>
  <c r="H23" i="13"/>
  <c r="H5" i="13"/>
  <c r="H10" i="13"/>
  <c r="H27" i="13"/>
  <c r="H345" i="13"/>
  <c r="H349" i="13"/>
  <c r="H361" i="13"/>
  <c r="H391" i="13"/>
  <c r="L667" i="13"/>
  <c r="L355" i="13" s="1"/>
  <c r="H21" i="13"/>
  <c r="H40" i="13"/>
  <c r="H47" i="13"/>
  <c r="L679" i="13"/>
  <c r="L367" i="13" s="1"/>
  <c r="H24" i="13"/>
  <c r="H44" i="13"/>
  <c r="H380" i="13"/>
  <c r="H387" i="13"/>
  <c r="K19" i="12"/>
  <c r="AY58" i="16"/>
  <c r="AY22" i="16"/>
  <c r="H15" i="14"/>
  <c r="H45" i="14"/>
  <c r="AW671" i="16"/>
  <c r="AW707" i="16"/>
  <c r="J359" i="16"/>
  <c r="J671" i="16" s="1"/>
  <c r="J19" i="16" s="1"/>
  <c r="AY7" i="16"/>
  <c r="AY43" i="16"/>
  <c r="H364" i="15"/>
  <c r="H361" i="15"/>
  <c r="H358" i="15"/>
  <c r="H20" i="15"/>
  <c r="H355" i="15"/>
  <c r="H55" i="15"/>
  <c r="H369" i="15"/>
  <c r="H380" i="15"/>
  <c r="H58" i="14"/>
  <c r="H374" i="14"/>
  <c r="H22" i="14"/>
  <c r="AW662" i="11"/>
  <c r="AY22" i="11"/>
  <c r="H34" i="15"/>
  <c r="H12" i="15"/>
  <c r="H26" i="15"/>
  <c r="H353" i="15"/>
  <c r="J386" i="15"/>
  <c r="J698" i="15" s="1"/>
  <c r="J46" i="15" s="1"/>
  <c r="H40" i="15"/>
  <c r="AY46" i="15"/>
  <c r="H56" i="15"/>
  <c r="H375" i="15"/>
  <c r="H393" i="15"/>
  <c r="H23" i="15"/>
  <c r="H37" i="15"/>
  <c r="H9" i="15"/>
  <c r="H21" i="15"/>
  <c r="H32" i="15"/>
  <c r="H356" i="15"/>
  <c r="H359" i="15"/>
  <c r="H365" i="15"/>
  <c r="H367" i="15"/>
  <c r="H370" i="15"/>
  <c r="H378" i="15"/>
  <c r="H381" i="15"/>
  <c r="H13" i="15"/>
  <c r="H35" i="15"/>
  <c r="H373" i="15"/>
  <c r="H397" i="15"/>
  <c r="H351" i="15"/>
  <c r="H372" i="15"/>
  <c r="H16" i="15"/>
  <c r="H354" i="15"/>
  <c r="H376" i="15"/>
  <c r="H10" i="15"/>
  <c r="H33" i="15"/>
  <c r="H44" i="15"/>
  <c r="H349" i="15"/>
  <c r="H357" i="15"/>
  <c r="H363" i="15"/>
  <c r="H368" i="15"/>
  <c r="H371" i="15"/>
  <c r="H379" i="15"/>
  <c r="H382" i="15"/>
  <c r="L694" i="15"/>
  <c r="L382" i="15" s="1"/>
  <c r="H22" i="15"/>
  <c r="H58" i="15"/>
  <c r="H352" i="15"/>
  <c r="H395" i="15"/>
  <c r="H11" i="15"/>
  <c r="H42" i="15"/>
  <c r="H377" i="15"/>
  <c r="H8" i="14"/>
  <c r="AY21" i="14"/>
  <c r="AW671" i="14"/>
  <c r="H4" i="14"/>
  <c r="AY31" i="14"/>
  <c r="AW697" i="14"/>
  <c r="H19" i="14"/>
  <c r="H26" i="14"/>
  <c r="H35" i="14"/>
  <c r="H41" i="14"/>
  <c r="H347" i="14"/>
  <c r="L696" i="14"/>
  <c r="L384" i="14" s="1"/>
  <c r="K15" i="13"/>
  <c r="AW688" i="13"/>
  <c r="AX688" i="13" s="1"/>
  <c r="AZ36" i="13" s="1"/>
  <c r="AW671" i="12"/>
  <c r="J347" i="12"/>
  <c r="J659" i="12" s="1"/>
  <c r="AY36" i="11"/>
  <c r="L664" i="11"/>
  <c r="L352" i="11" s="1"/>
  <c r="J364" i="11"/>
  <c r="J676" i="11" s="1"/>
  <c r="J24" i="11" s="1"/>
  <c r="H47" i="16"/>
  <c r="AJ301" i="15"/>
  <c r="AC312" i="15" s="1"/>
  <c r="AW700" i="13"/>
  <c r="L694" i="13"/>
  <c r="L42" i="13" s="1"/>
  <c r="J376" i="13"/>
  <c r="J688" i="13" s="1"/>
  <c r="J36" i="13" s="1"/>
  <c r="AY55" i="12"/>
  <c r="AW694" i="12"/>
  <c r="AW707" i="12"/>
  <c r="AW670" i="12"/>
  <c r="AX670" i="12" s="1"/>
  <c r="AZ18" i="12" s="1"/>
  <c r="AY7" i="12"/>
  <c r="AY37" i="11"/>
  <c r="AW689" i="11"/>
  <c r="AW700" i="11"/>
  <c r="AY24" i="11"/>
  <c r="AW688" i="11"/>
  <c r="AW677" i="11"/>
  <c r="AX677" i="11" s="1"/>
  <c r="AZ25" i="11" s="1"/>
  <c r="AY25" i="11"/>
  <c r="AY12" i="11"/>
  <c r="AJ295" i="15"/>
  <c r="AC306" i="15" s="1"/>
  <c r="J367" i="15"/>
  <c r="J679" i="15" s="1"/>
  <c r="J27" i="15" s="1"/>
  <c r="AY57" i="14"/>
  <c r="AW702" i="13"/>
  <c r="AX702" i="13" s="1"/>
  <c r="AZ50" i="13" s="1"/>
  <c r="U311" i="13"/>
  <c r="L691" i="13"/>
  <c r="AY33" i="12"/>
  <c r="AY57" i="12"/>
  <c r="AY21" i="12"/>
  <c r="L693" i="12"/>
  <c r="L697" i="12"/>
  <c r="L45" i="12" s="1"/>
  <c r="L705" i="12"/>
  <c r="L393" i="12" s="1"/>
  <c r="AW697" i="12"/>
  <c r="L709" i="12"/>
  <c r="L397" i="12" s="1"/>
  <c r="L10" i="11"/>
  <c r="AY26" i="11"/>
  <c r="AX672" i="11"/>
  <c r="AZ20" i="11" s="1"/>
  <c r="AW702" i="11"/>
  <c r="AX702" i="11" s="1"/>
  <c r="AZ50" i="11" s="1"/>
  <c r="AW685" i="16"/>
  <c r="Z642" i="16"/>
  <c r="X318" i="1"/>
  <c r="AJ318" i="1" s="1"/>
  <c r="X319" i="1"/>
  <c r="AJ319" i="1" s="1"/>
  <c r="AC330" i="1" s="1"/>
  <c r="U328" i="1"/>
  <c r="X323" i="1"/>
  <c r="U334" i="1" s="1"/>
  <c r="X324" i="1"/>
  <c r="AJ324" i="1" s="1"/>
  <c r="AC335" i="1" s="1"/>
  <c r="L316" i="1"/>
  <c r="L319" i="1" s="1"/>
  <c r="L330" i="1" s="1"/>
  <c r="X325" i="1"/>
  <c r="AJ325" i="1" s="1"/>
  <c r="AC336" i="1" s="1"/>
  <c r="AW709" i="16"/>
  <c r="J360" i="16"/>
  <c r="J672" i="16" s="1"/>
  <c r="J20" i="16" s="1"/>
  <c r="AY45" i="16"/>
  <c r="AY21" i="16"/>
  <c r="AW684" i="16"/>
  <c r="AX695" i="16"/>
  <c r="AZ43" i="16" s="1"/>
  <c r="AY44" i="16"/>
  <c r="AX702" i="15"/>
  <c r="AZ50" i="15" s="1"/>
  <c r="AW708" i="14"/>
  <c r="AX708" i="14" s="1"/>
  <c r="AZ56" i="14" s="1"/>
  <c r="J372" i="14"/>
  <c r="J684" i="14" s="1"/>
  <c r="AW660" i="14"/>
  <c r="J360" i="14"/>
  <c r="I360" i="14" s="1"/>
  <c r="J363" i="12"/>
  <c r="J675" i="12" s="1"/>
  <c r="J23" i="12" s="1"/>
  <c r="J375" i="12"/>
  <c r="I375" i="12" s="1"/>
  <c r="AY35" i="12"/>
  <c r="AW664" i="12"/>
  <c r="AX695" i="12"/>
  <c r="AZ43" i="12" s="1"/>
  <c r="AY36" i="12"/>
  <c r="AW688" i="12"/>
  <c r="AW679" i="16"/>
  <c r="AY7" i="11"/>
  <c r="AX695" i="11"/>
  <c r="AZ43" i="11" s="1"/>
  <c r="AY31" i="11"/>
  <c r="AY19" i="11"/>
  <c r="AY43" i="11"/>
  <c r="AY55" i="11"/>
  <c r="L659" i="15"/>
  <c r="L670" i="15"/>
  <c r="H38" i="14"/>
  <c r="H47" i="14"/>
  <c r="H50" i="14"/>
  <c r="H352" i="14"/>
  <c r="H375" i="14"/>
  <c r="H382" i="14"/>
  <c r="H9" i="14"/>
  <c r="H23" i="14"/>
  <c r="H346" i="14"/>
  <c r="H5" i="14"/>
  <c r="H16" i="14"/>
  <c r="H48" i="14"/>
  <c r="H20" i="14"/>
  <c r="H27" i="14"/>
  <c r="H36" i="14"/>
  <c r="H357" i="14"/>
  <c r="H366" i="14"/>
  <c r="H13" i="14"/>
  <c r="H24" i="14"/>
  <c r="H361" i="14"/>
  <c r="H10" i="14"/>
  <c r="H21" i="14"/>
  <c r="H43" i="14"/>
  <c r="H40" i="14"/>
  <c r="H46" i="14"/>
  <c r="H360" i="14"/>
  <c r="H387" i="14"/>
  <c r="H3" i="14"/>
  <c r="H11" i="14"/>
  <c r="H14" i="14"/>
  <c r="H18" i="14"/>
  <c r="H25" i="14"/>
  <c r="H44" i="14"/>
  <c r="L702" i="13"/>
  <c r="L390" i="13" s="1"/>
  <c r="L703" i="13"/>
  <c r="L51" i="13" s="1"/>
  <c r="H51" i="13"/>
  <c r="H390" i="13"/>
  <c r="H52" i="13"/>
  <c r="L657" i="12"/>
  <c r="L709" i="11"/>
  <c r="H55" i="16"/>
  <c r="AW657" i="15"/>
  <c r="AW693" i="15"/>
  <c r="AW692" i="15"/>
  <c r="AX691" i="14"/>
  <c r="AZ39" i="14" s="1"/>
  <c r="AW704" i="13"/>
  <c r="AY28" i="13"/>
  <c r="AY29" i="13"/>
  <c r="AY54" i="15"/>
  <c r="AY15" i="15"/>
  <c r="AX680" i="14"/>
  <c r="AZ28" i="14" s="1"/>
  <c r="AW694" i="14"/>
  <c r="J380" i="12"/>
  <c r="J692" i="12" s="1"/>
  <c r="J40" i="12" s="1"/>
  <c r="AW693" i="11"/>
  <c r="AY17" i="11"/>
  <c r="AY53" i="11"/>
  <c r="AX698" i="11"/>
  <c r="AZ46" i="11" s="1"/>
  <c r="L699" i="15"/>
  <c r="L387" i="15" s="1"/>
  <c r="L701" i="15"/>
  <c r="L389" i="15" s="1"/>
  <c r="L707" i="15"/>
  <c r="L661" i="15"/>
  <c r="L663" i="15"/>
  <c r="L665" i="15"/>
  <c r="L668" i="15"/>
  <c r="L692" i="15"/>
  <c r="AX706" i="15"/>
  <c r="AZ54" i="15" s="1"/>
  <c r="H394" i="14"/>
  <c r="H351" i="14"/>
  <c r="K44" i="14"/>
  <c r="H380" i="14"/>
  <c r="H385" i="14"/>
  <c r="H349" i="14"/>
  <c r="H368" i="14"/>
  <c r="H354" i="14"/>
  <c r="H384" i="14"/>
  <c r="L663" i="13"/>
  <c r="L708" i="13"/>
  <c r="L396" i="13" s="1"/>
  <c r="L661" i="12"/>
  <c r="L678" i="12"/>
  <c r="L26" i="12" s="1"/>
  <c r="L664" i="12"/>
  <c r="L684" i="12"/>
  <c r="H53" i="11"/>
  <c r="L699" i="11"/>
  <c r="L700" i="11"/>
  <c r="L388" i="11" s="1"/>
  <c r="H47" i="11"/>
  <c r="H386" i="11"/>
  <c r="H41" i="11"/>
  <c r="H44" i="11"/>
  <c r="K47" i="11"/>
  <c r="H50" i="11"/>
  <c r="H38" i="11"/>
  <c r="H54" i="11"/>
  <c r="H384" i="11"/>
  <c r="H42" i="11"/>
  <c r="H48" i="11"/>
  <c r="H379" i="11"/>
  <c r="K48" i="11"/>
  <c r="H383" i="11"/>
  <c r="H389" i="11"/>
  <c r="H398" i="11"/>
  <c r="H46" i="11"/>
  <c r="H52" i="11"/>
  <c r="H388" i="11"/>
  <c r="H397" i="11"/>
  <c r="H43" i="11"/>
  <c r="AX689" i="11"/>
  <c r="AZ37" i="11" s="1"/>
  <c r="H387" i="11"/>
  <c r="L673" i="11"/>
  <c r="L21" i="11" s="1"/>
  <c r="L675" i="11"/>
  <c r="L363" i="11" s="1"/>
  <c r="L682" i="11"/>
  <c r="H20" i="16"/>
  <c r="H53" i="16"/>
  <c r="H15" i="16"/>
  <c r="H54" i="16"/>
  <c r="H16" i="16"/>
  <c r="H349" i="16"/>
  <c r="H52" i="16"/>
  <c r="H17" i="16"/>
  <c r="H7" i="16"/>
  <c r="H13" i="16"/>
  <c r="H354" i="16"/>
  <c r="H4" i="16"/>
  <c r="H19" i="16"/>
  <c r="H46" i="16"/>
  <c r="H12" i="16"/>
  <c r="H351" i="16"/>
  <c r="H387" i="16"/>
  <c r="H358" i="16"/>
  <c r="H394" i="16"/>
  <c r="H5" i="16"/>
  <c r="H10" i="16"/>
  <c r="H3" i="16"/>
  <c r="H8" i="16"/>
  <c r="H11" i="16"/>
  <c r="H21" i="16"/>
  <c r="H28" i="16"/>
  <c r="H6" i="16"/>
  <c r="H345" i="16"/>
  <c r="H355" i="16"/>
  <c r="H359" i="16"/>
  <c r="L669" i="16"/>
  <c r="L357" i="16" s="1"/>
  <c r="L670" i="16"/>
  <c r="L18" i="16" s="1"/>
  <c r="L703" i="16"/>
  <c r="H347" i="16"/>
  <c r="H352" i="16"/>
  <c r="H357" i="16"/>
  <c r="H346" i="16"/>
  <c r="H356" i="16"/>
  <c r="H361" i="16"/>
  <c r="H382" i="16"/>
  <c r="H34" i="16"/>
  <c r="H39" i="16"/>
  <c r="H365" i="16"/>
  <c r="H370" i="16"/>
  <c r="H375" i="16"/>
  <c r="K17" i="16"/>
  <c r="H24" i="16"/>
  <c r="H27" i="16"/>
  <c r="H384" i="16"/>
  <c r="H22" i="16"/>
  <c r="H37" i="16"/>
  <c r="H369" i="16"/>
  <c r="H379" i="16"/>
  <c r="H32" i="16"/>
  <c r="H383" i="16"/>
  <c r="H30" i="16"/>
  <c r="H35" i="16"/>
  <c r="H40" i="16"/>
  <c r="H42" i="16"/>
  <c r="H363" i="16"/>
  <c r="AX683" i="16"/>
  <c r="AZ31" i="16" s="1"/>
  <c r="H373" i="16"/>
  <c r="H378" i="16"/>
  <c r="H23" i="16"/>
  <c r="H33" i="16"/>
  <c r="L673" i="16"/>
  <c r="L681" i="16"/>
  <c r="L682" i="16"/>
  <c r="L692" i="16"/>
  <c r="L693" i="16"/>
  <c r="H45" i="16"/>
  <c r="H367" i="16"/>
  <c r="H381" i="16"/>
  <c r="L697" i="16"/>
  <c r="H26" i="16"/>
  <c r="H31" i="16"/>
  <c r="H36" i="16"/>
  <c r="H43" i="16"/>
  <c r="H29" i="16"/>
  <c r="H41" i="16"/>
  <c r="H385" i="16"/>
  <c r="H380" i="16"/>
  <c r="AW692" i="16"/>
  <c r="AY16" i="14"/>
  <c r="AW704" i="14"/>
  <c r="AY40" i="14"/>
  <c r="AY28" i="14"/>
  <c r="AY30" i="13"/>
  <c r="AY54" i="13"/>
  <c r="AW694" i="13"/>
  <c r="AY6" i="13"/>
  <c r="AY42" i="13"/>
  <c r="AW670" i="13"/>
  <c r="AX670" i="13" s="1"/>
  <c r="AZ18" i="13" s="1"/>
  <c r="AW656" i="12"/>
  <c r="AW680" i="12"/>
  <c r="AX680" i="12" s="1"/>
  <c r="AZ28" i="12" s="1"/>
  <c r="AY16" i="12"/>
  <c r="AY40" i="12"/>
  <c r="AW679" i="12"/>
  <c r="J343" i="11"/>
  <c r="AW706" i="11"/>
  <c r="AY4" i="16"/>
  <c r="AW686" i="16"/>
  <c r="AW680" i="16"/>
  <c r="AX680" i="16" s="1"/>
  <c r="AZ28" i="16" s="1"/>
  <c r="AY46" i="16"/>
  <c r="AY27" i="15"/>
  <c r="AY32" i="15"/>
  <c r="AW704" i="15"/>
  <c r="AY44" i="15"/>
  <c r="AY8" i="15"/>
  <c r="AW672" i="14"/>
  <c r="AX672" i="14" s="1"/>
  <c r="AZ20" i="14" s="1"/>
  <c r="AW696" i="14"/>
  <c r="AY3" i="14"/>
  <c r="AY51" i="14"/>
  <c r="AW684" i="14"/>
  <c r="J368" i="13"/>
  <c r="J680" i="13" s="1"/>
  <c r="J28" i="13" s="1"/>
  <c r="AW693" i="13"/>
  <c r="J393" i="13"/>
  <c r="J705" i="13" s="1"/>
  <c r="AW656" i="13"/>
  <c r="AW669" i="13"/>
  <c r="J381" i="13"/>
  <c r="I381" i="13" s="1"/>
  <c r="J357" i="13"/>
  <c r="J669" i="13" s="1"/>
  <c r="J17" i="13" s="1"/>
  <c r="AY53" i="13"/>
  <c r="AW691" i="12"/>
  <c r="AW667" i="11"/>
  <c r="AW703" i="11"/>
  <c r="AY51" i="11"/>
  <c r="AW672" i="16"/>
  <c r="AX672" i="16" s="1"/>
  <c r="AZ20" i="16" s="1"/>
  <c r="AW703" i="16"/>
  <c r="AY15" i="16"/>
  <c r="AY56" i="16"/>
  <c r="AY8" i="16"/>
  <c r="J371" i="14"/>
  <c r="J683" i="14" s="1"/>
  <c r="I683" i="14" s="1"/>
  <c r="AY683" i="14" s="1"/>
  <c r="BA31" i="14" s="1"/>
  <c r="L660" i="14"/>
  <c r="L675" i="14"/>
  <c r="L363" i="14" s="1"/>
  <c r="L681" i="14"/>
  <c r="L369" i="14" s="1"/>
  <c r="L685" i="14"/>
  <c r="L688" i="14"/>
  <c r="AY12" i="14"/>
  <c r="L707" i="14"/>
  <c r="L708" i="14"/>
  <c r="J361" i="14"/>
  <c r="J673" i="14" s="1"/>
  <c r="J362" i="14"/>
  <c r="J397" i="14"/>
  <c r="J709" i="14" s="1"/>
  <c r="J57" i="14" s="1"/>
  <c r="J385" i="14"/>
  <c r="I385" i="14" s="1"/>
  <c r="J391" i="14"/>
  <c r="H54" i="15"/>
  <c r="H386" i="15"/>
  <c r="L685" i="15"/>
  <c r="L687" i="15"/>
  <c r="L688" i="15"/>
  <c r="L690" i="15"/>
  <c r="L691" i="15"/>
  <c r="H7" i="15"/>
  <c r="H48" i="15"/>
  <c r="H50" i="15"/>
  <c r="H52" i="15"/>
  <c r="M643" i="15"/>
  <c r="AY56" i="15"/>
  <c r="H391" i="15"/>
  <c r="H392" i="15"/>
  <c r="L656" i="15"/>
  <c r="L700" i="15"/>
  <c r="Y952" i="15"/>
  <c r="H3" i="15"/>
  <c r="H344" i="15"/>
  <c r="H390" i="15"/>
  <c r="H49" i="15"/>
  <c r="AY57" i="15"/>
  <c r="J390" i="15"/>
  <c r="J702" i="15" s="1"/>
  <c r="J391" i="15"/>
  <c r="J397" i="15"/>
  <c r="J709" i="15" s="1"/>
  <c r="J57" i="15" s="1"/>
  <c r="AY3" i="15"/>
  <c r="AY34" i="15"/>
  <c r="H47" i="15"/>
  <c r="J349" i="15"/>
  <c r="J373" i="15"/>
  <c r="J685" i="15" s="1"/>
  <c r="J33" i="15" s="1"/>
  <c r="H389" i="15"/>
  <c r="L676" i="15"/>
  <c r="L677" i="15"/>
  <c r="L678" i="15"/>
  <c r="L679" i="15"/>
  <c r="H388" i="15"/>
  <c r="AY10" i="15"/>
  <c r="AY51" i="15"/>
  <c r="H347" i="15"/>
  <c r="L682" i="15"/>
  <c r="H4" i="15"/>
  <c r="J347" i="15"/>
  <c r="J659" i="15" s="1"/>
  <c r="H387" i="15"/>
  <c r="AW707" i="15"/>
  <c r="J395" i="15"/>
  <c r="J707" i="15" s="1"/>
  <c r="AX658" i="15"/>
  <c r="AZ6" i="15" s="1"/>
  <c r="H5" i="15"/>
  <c r="U312" i="15"/>
  <c r="AW669" i="15"/>
  <c r="J357" i="15"/>
  <c r="I357" i="15" s="1"/>
  <c r="L658" i="15"/>
  <c r="L660" i="15"/>
  <c r="H348" i="15"/>
  <c r="AX660" i="15"/>
  <c r="AZ8" i="15" s="1"/>
  <c r="L695" i="15"/>
  <c r="H383" i="15"/>
  <c r="L696" i="15"/>
  <c r="H384" i="15"/>
  <c r="I385" i="15"/>
  <c r="L709" i="15"/>
  <c r="AX709" i="15"/>
  <c r="AZ57" i="15" s="1"/>
  <c r="L710" i="15"/>
  <c r="H6" i="15"/>
  <c r="AW673" i="15"/>
  <c r="J361" i="15"/>
  <c r="AW710" i="15"/>
  <c r="J398" i="15"/>
  <c r="AW672" i="15"/>
  <c r="AX672" i="15" s="1"/>
  <c r="AZ20" i="15" s="1"/>
  <c r="J360" i="15"/>
  <c r="AW691" i="15"/>
  <c r="J379" i="15"/>
  <c r="L673" i="15"/>
  <c r="L675" i="15"/>
  <c r="AY55" i="15"/>
  <c r="AW690" i="15"/>
  <c r="J378" i="15"/>
  <c r="J690" i="15" s="1"/>
  <c r="AX697" i="15"/>
  <c r="AZ45" i="15" s="1"/>
  <c r="L697" i="15"/>
  <c r="H385" i="15"/>
  <c r="AW671" i="15"/>
  <c r="J359" i="15"/>
  <c r="J671" i="15" s="1"/>
  <c r="J350" i="15"/>
  <c r="J662" i="15" s="1"/>
  <c r="J10" i="15" s="1"/>
  <c r="L704" i="15"/>
  <c r="AX699" i="15"/>
  <c r="AZ47" i="15" s="1"/>
  <c r="L680" i="15"/>
  <c r="AX682" i="15"/>
  <c r="AZ30" i="15" s="1"/>
  <c r="L664" i="15"/>
  <c r="L683" i="15"/>
  <c r="M944" i="15"/>
  <c r="M956" i="15" s="1"/>
  <c r="J354" i="15"/>
  <c r="J355" i="15"/>
  <c r="L666" i="15"/>
  <c r="L667" i="15"/>
  <c r="J371" i="15"/>
  <c r="J683" i="15" s="1"/>
  <c r="L671" i="15"/>
  <c r="L689" i="15"/>
  <c r="L702" i="15"/>
  <c r="H52" i="14"/>
  <c r="H54" i="14"/>
  <c r="H56" i="14"/>
  <c r="H344" i="14"/>
  <c r="H367" i="14"/>
  <c r="H379" i="14"/>
  <c r="H397" i="14"/>
  <c r="AY27" i="14"/>
  <c r="H395" i="14"/>
  <c r="AY46" i="14"/>
  <c r="J349" i="14"/>
  <c r="I349" i="14" s="1"/>
  <c r="AY23" i="14"/>
  <c r="J386" i="14"/>
  <c r="H51" i="14"/>
  <c r="H55" i="14"/>
  <c r="H57" i="14"/>
  <c r="J384" i="14"/>
  <c r="J696" i="14" s="1"/>
  <c r="H393" i="14"/>
  <c r="AY7" i="14"/>
  <c r="AY9" i="14"/>
  <c r="AY39" i="14"/>
  <c r="H49" i="14"/>
  <c r="J383" i="14"/>
  <c r="H392" i="14"/>
  <c r="L656" i="14"/>
  <c r="L661" i="14"/>
  <c r="L663" i="14"/>
  <c r="L666" i="14"/>
  <c r="L354" i="14" s="1"/>
  <c r="L672" i="14"/>
  <c r="L673" i="14"/>
  <c r="L680" i="14"/>
  <c r="L687" i="14"/>
  <c r="L692" i="14"/>
  <c r="L698" i="14"/>
  <c r="AY43" i="14"/>
  <c r="L701" i="14"/>
  <c r="L704" i="14"/>
  <c r="L709" i="14"/>
  <c r="J359" i="14"/>
  <c r="J671" i="14" s="1"/>
  <c r="AZ671" i="14" s="1"/>
  <c r="BB19" i="14" s="1"/>
  <c r="H373" i="14"/>
  <c r="J348" i="14"/>
  <c r="J660" i="14" s="1"/>
  <c r="H29" i="14"/>
  <c r="J347" i="14"/>
  <c r="J659" i="14" s="1"/>
  <c r="AZ659" i="14" s="1"/>
  <c r="BB7" i="14" s="1"/>
  <c r="L700" i="14"/>
  <c r="H388" i="14"/>
  <c r="L697" i="14"/>
  <c r="L699" i="14"/>
  <c r="H372" i="14"/>
  <c r="L684" i="14"/>
  <c r="AW686" i="14"/>
  <c r="J374" i="14"/>
  <c r="J686" i="14" s="1"/>
  <c r="J34" i="14" s="1"/>
  <c r="H369" i="14"/>
  <c r="AW685" i="14"/>
  <c r="J373" i="14"/>
  <c r="L683" i="14"/>
  <c r="H371" i="14"/>
  <c r="Q643" i="14"/>
  <c r="AW668" i="14"/>
  <c r="L667" i="14"/>
  <c r="AX667" i="14"/>
  <c r="AZ15" i="14" s="1"/>
  <c r="AX668" i="14"/>
  <c r="AZ16" i="14" s="1"/>
  <c r="H32" i="14"/>
  <c r="AW690" i="14"/>
  <c r="AX690" i="14" s="1"/>
  <c r="AZ38" i="14" s="1"/>
  <c r="J378" i="14"/>
  <c r="J690" i="14" s="1"/>
  <c r="AX684" i="14"/>
  <c r="AZ32" i="14" s="1"/>
  <c r="L664" i="14"/>
  <c r="L678" i="14"/>
  <c r="L668" i="14"/>
  <c r="L669" i="14"/>
  <c r="L671" i="14"/>
  <c r="AX685" i="14"/>
  <c r="AZ33" i="14" s="1"/>
  <c r="L702" i="14"/>
  <c r="J351" i="14"/>
  <c r="J352" i="14"/>
  <c r="J664" i="14" s="1"/>
  <c r="J379" i="14"/>
  <c r="J395" i="14"/>
  <c r="J396" i="14"/>
  <c r="J708" i="14" s="1"/>
  <c r="L686" i="14"/>
  <c r="J398" i="14"/>
  <c r="L657" i="14"/>
  <c r="L659" i="14"/>
  <c r="AX660" i="14"/>
  <c r="AZ8" i="14" s="1"/>
  <c r="L710" i="14"/>
  <c r="L674" i="14"/>
  <c r="AX675" i="14"/>
  <c r="AZ23" i="14" s="1"/>
  <c r="L691" i="14"/>
  <c r="Y946" i="14"/>
  <c r="L662" i="14"/>
  <c r="L676" i="14"/>
  <c r="L690" i="14"/>
  <c r="Y947" i="14"/>
  <c r="U959" i="14" s="1"/>
  <c r="L679" i="14"/>
  <c r="L693" i="14"/>
  <c r="L695" i="14"/>
  <c r="AY5" i="13"/>
  <c r="H35" i="13"/>
  <c r="H56" i="13"/>
  <c r="L662" i="13"/>
  <c r="H397" i="13"/>
  <c r="H33" i="13"/>
  <c r="H375" i="13"/>
  <c r="H396" i="13"/>
  <c r="L672" i="13"/>
  <c r="L677" i="13"/>
  <c r="L683" i="13"/>
  <c r="H374" i="13"/>
  <c r="H395" i="13"/>
  <c r="L689" i="13"/>
  <c r="L377" i="13" s="1"/>
  <c r="K27" i="13"/>
  <c r="J346" i="13"/>
  <c r="J658" i="13" s="1"/>
  <c r="J359" i="13"/>
  <c r="J394" i="13"/>
  <c r="I394" i="13" s="1"/>
  <c r="L692" i="13"/>
  <c r="L696" i="13"/>
  <c r="L701" i="13"/>
  <c r="K23" i="13"/>
  <c r="AY40" i="13"/>
  <c r="J345" i="13"/>
  <c r="I345" i="13" s="1"/>
  <c r="K51" i="13"/>
  <c r="H53" i="13"/>
  <c r="J370" i="13"/>
  <c r="H392" i="13"/>
  <c r="H58" i="13"/>
  <c r="L655" i="13"/>
  <c r="L660" i="13"/>
  <c r="AJ295" i="13"/>
  <c r="AC306" i="13" s="1"/>
  <c r="AW675" i="13"/>
  <c r="J363" i="13"/>
  <c r="AW699" i="13"/>
  <c r="J387" i="13"/>
  <c r="AX700" i="13"/>
  <c r="AZ48" i="13" s="1"/>
  <c r="H388" i="13"/>
  <c r="AA643" i="13"/>
  <c r="N643" i="13"/>
  <c r="AX706" i="13"/>
  <c r="AZ54" i="13" s="1"/>
  <c r="H394" i="13"/>
  <c r="L706" i="13"/>
  <c r="AW676" i="13"/>
  <c r="J364" i="13"/>
  <c r="J676" i="13" s="1"/>
  <c r="J24" i="13" s="1"/>
  <c r="J694" i="13"/>
  <c r="J42" i="13" s="1"/>
  <c r="I382" i="13"/>
  <c r="AY24" i="13"/>
  <c r="AW664" i="13"/>
  <c r="J352" i="13"/>
  <c r="L664" i="13"/>
  <c r="AX664" i="13"/>
  <c r="AZ12" i="13" s="1"/>
  <c r="H352" i="13"/>
  <c r="H353" i="13"/>
  <c r="L665" i="13"/>
  <c r="AW710" i="13"/>
  <c r="J398" i="13"/>
  <c r="J710" i="13" s="1"/>
  <c r="L300" i="13"/>
  <c r="L311" i="13" s="1"/>
  <c r="AX669" i="13"/>
  <c r="AZ17" i="13" s="1"/>
  <c r="L669" i="13"/>
  <c r="H357" i="13"/>
  <c r="AW668" i="13"/>
  <c r="J356" i="13"/>
  <c r="J668" i="13" s="1"/>
  <c r="AX680" i="13"/>
  <c r="AZ28" i="13" s="1"/>
  <c r="H368" i="13"/>
  <c r="L680" i="13"/>
  <c r="AX682" i="13"/>
  <c r="AZ30" i="13" s="1"/>
  <c r="H370" i="13"/>
  <c r="L682" i="13"/>
  <c r="X325" i="13"/>
  <c r="U336" i="13" s="1"/>
  <c r="J388" i="13"/>
  <c r="J700" i="13" s="1"/>
  <c r="L684" i="13"/>
  <c r="L686" i="13"/>
  <c r="L687" i="13"/>
  <c r="L688" i="13"/>
  <c r="AX689" i="13"/>
  <c r="AZ37" i="13" s="1"/>
  <c r="AE643" i="13"/>
  <c r="J350" i="13"/>
  <c r="J662" i="13" s="1"/>
  <c r="J358" i="13"/>
  <c r="J380" i="13"/>
  <c r="J692" i="13" s="1"/>
  <c r="J40" i="13" s="1"/>
  <c r="J383" i="13"/>
  <c r="L668" i="13"/>
  <c r="L671" i="13"/>
  <c r="L690" i="13"/>
  <c r="L704" i="13"/>
  <c r="L707" i="13"/>
  <c r="J351" i="13"/>
  <c r="L674" i="13"/>
  <c r="I375" i="13"/>
  <c r="L657" i="13"/>
  <c r="L676" i="13"/>
  <c r="L710" i="13"/>
  <c r="L656" i="13"/>
  <c r="L659" i="13"/>
  <c r="L695" i="13"/>
  <c r="AX696" i="13"/>
  <c r="AZ44" i="13" s="1"/>
  <c r="J344" i="13"/>
  <c r="J656" i="13" s="1"/>
  <c r="J369" i="13"/>
  <c r="J681" i="13" s="1"/>
  <c r="J392" i="13"/>
  <c r="J704" i="13" s="1"/>
  <c r="J52" i="13" s="1"/>
  <c r="J395" i="13"/>
  <c r="L678" i="13"/>
  <c r="L698" i="13"/>
  <c r="L699" i="13"/>
  <c r="AY5" i="12"/>
  <c r="AY11" i="12"/>
  <c r="H24" i="12"/>
  <c r="AY43" i="12"/>
  <c r="L673" i="12"/>
  <c r="L674" i="12"/>
  <c r="L681" i="12"/>
  <c r="AX686" i="12"/>
  <c r="AZ34" i="12" s="1"/>
  <c r="L679" i="12"/>
  <c r="AY26" i="12"/>
  <c r="K58" i="12"/>
  <c r="J346" i="12"/>
  <c r="J658" i="12" s="1"/>
  <c r="J392" i="12"/>
  <c r="J704" i="12" s="1"/>
  <c r="J52" i="12" s="1"/>
  <c r="L686" i="12"/>
  <c r="L58" i="12"/>
  <c r="J345" i="12"/>
  <c r="J657" i="12" s="1"/>
  <c r="J359" i="12"/>
  <c r="J671" i="12" s="1"/>
  <c r="H367" i="12"/>
  <c r="L687" i="12"/>
  <c r="AY6" i="12"/>
  <c r="H31" i="12"/>
  <c r="AY52" i="12"/>
  <c r="J344" i="12"/>
  <c r="J656" i="12" s="1"/>
  <c r="AZ656" i="12" s="1"/>
  <c r="BB4" i="12" s="1"/>
  <c r="J352" i="12"/>
  <c r="J358" i="12"/>
  <c r="J670" i="12" s="1"/>
  <c r="I670" i="12" s="1"/>
  <c r="H366" i="12"/>
  <c r="H372" i="12"/>
  <c r="H23" i="12"/>
  <c r="H27" i="12"/>
  <c r="J351" i="12"/>
  <c r="I351" i="12" s="1"/>
  <c r="L696" i="12"/>
  <c r="H25" i="12"/>
  <c r="AY31" i="12"/>
  <c r="AY50" i="12"/>
  <c r="J356" i="12"/>
  <c r="J668" i="12" s="1"/>
  <c r="J16" i="12" s="1"/>
  <c r="L698" i="12"/>
  <c r="AY25" i="12"/>
  <c r="H364" i="12"/>
  <c r="H32" i="12"/>
  <c r="H363" i="12"/>
  <c r="L708" i="12"/>
  <c r="H39" i="12"/>
  <c r="AW669" i="12"/>
  <c r="J357" i="12"/>
  <c r="I357" i="12" s="1"/>
  <c r="AW700" i="12"/>
  <c r="J388" i="12"/>
  <c r="J700" i="12" s="1"/>
  <c r="J48" i="12" s="1"/>
  <c r="AX707" i="12"/>
  <c r="AZ55" i="12" s="1"/>
  <c r="H395" i="12"/>
  <c r="H37" i="12"/>
  <c r="AW699" i="12"/>
  <c r="J387" i="12"/>
  <c r="AW706" i="12"/>
  <c r="J394" i="12"/>
  <c r="AY51" i="12"/>
  <c r="AW676" i="12"/>
  <c r="J364" i="12"/>
  <c r="J676" i="12" s="1"/>
  <c r="U310" i="12"/>
  <c r="AX685" i="12"/>
  <c r="AZ33" i="12" s="1"/>
  <c r="H373" i="12"/>
  <c r="L685" i="12"/>
  <c r="H36" i="12"/>
  <c r="H55" i="12"/>
  <c r="L301" i="12"/>
  <c r="L312" i="12" s="1"/>
  <c r="L694" i="12"/>
  <c r="AX694" i="12"/>
  <c r="AZ42" i="12" s="1"/>
  <c r="H382" i="12"/>
  <c r="AX691" i="12"/>
  <c r="AZ39" i="12" s="1"/>
  <c r="L691" i="12"/>
  <c r="AY48" i="12"/>
  <c r="L658" i="12"/>
  <c r="AX658" i="12"/>
  <c r="AZ6" i="12" s="1"/>
  <c r="L700" i="12"/>
  <c r="H388" i="12"/>
  <c r="AX703" i="12"/>
  <c r="AZ51" i="12" s="1"/>
  <c r="H391" i="12"/>
  <c r="L703" i="12"/>
  <c r="L690" i="12"/>
  <c r="H378" i="12"/>
  <c r="X634" i="12"/>
  <c r="AX663" i="12"/>
  <c r="AZ11" i="12" s="1"/>
  <c r="L663" i="12"/>
  <c r="H351" i="12"/>
  <c r="L675" i="12"/>
  <c r="L676" i="12"/>
  <c r="J369" i="12"/>
  <c r="J681" i="12" s="1"/>
  <c r="J371" i="12"/>
  <c r="J683" i="12" s="1"/>
  <c r="L659" i="12"/>
  <c r="L660" i="12"/>
  <c r="AX681" i="12"/>
  <c r="AZ29" i="12" s="1"/>
  <c r="J368" i="12"/>
  <c r="J680" i="12" s="1"/>
  <c r="J370" i="12"/>
  <c r="L662" i="12"/>
  <c r="AX688" i="12"/>
  <c r="AZ36" i="12" s="1"/>
  <c r="J382" i="12"/>
  <c r="J383" i="12"/>
  <c r="J695" i="12" s="1"/>
  <c r="L699" i="12"/>
  <c r="AW702" i="12"/>
  <c r="AX702" i="12" s="1"/>
  <c r="AZ50" i="12" s="1"/>
  <c r="L702" i="12"/>
  <c r="L669" i="12"/>
  <c r="L670" i="12"/>
  <c r="L688" i="12"/>
  <c r="L692" i="12"/>
  <c r="L672" i="12"/>
  <c r="L706" i="12"/>
  <c r="H371" i="11"/>
  <c r="L676" i="11"/>
  <c r="K12" i="11"/>
  <c r="H14" i="11"/>
  <c r="H23" i="11"/>
  <c r="AY45" i="11"/>
  <c r="H361" i="11"/>
  <c r="J362" i="11"/>
  <c r="J674" i="11" s="1"/>
  <c r="J22" i="11" s="1"/>
  <c r="L687" i="11"/>
  <c r="L689" i="11"/>
  <c r="L691" i="11"/>
  <c r="L694" i="11"/>
  <c r="L382" i="11" s="1"/>
  <c r="L697" i="11"/>
  <c r="H21" i="11"/>
  <c r="H355" i="11"/>
  <c r="H370" i="11"/>
  <c r="J379" i="11"/>
  <c r="I379" i="11" s="1"/>
  <c r="H29" i="11"/>
  <c r="H35" i="11"/>
  <c r="AY14" i="11"/>
  <c r="H33" i="11"/>
  <c r="H37" i="11"/>
  <c r="J345" i="11"/>
  <c r="H369" i="11"/>
  <c r="J386" i="11"/>
  <c r="J698" i="11" s="1"/>
  <c r="J46" i="11" s="1"/>
  <c r="H25" i="11"/>
  <c r="H375" i="11"/>
  <c r="L681" i="11"/>
  <c r="H368" i="11"/>
  <c r="I375" i="11"/>
  <c r="J397" i="11"/>
  <c r="AY5" i="11"/>
  <c r="AY39" i="11"/>
  <c r="J353" i="11"/>
  <c r="J665" i="11" s="1"/>
  <c r="H374" i="11"/>
  <c r="AY46" i="11"/>
  <c r="J350" i="11"/>
  <c r="J662" i="11" s="1"/>
  <c r="J10" i="11" s="1"/>
  <c r="J352" i="11"/>
  <c r="J664" i="11" s="1"/>
  <c r="J12" i="11" s="1"/>
  <c r="H367" i="11"/>
  <c r="L659" i="11"/>
  <c r="L670" i="11"/>
  <c r="L358" i="11" s="1"/>
  <c r="L677" i="11"/>
  <c r="H17" i="11"/>
  <c r="H22" i="11"/>
  <c r="H24" i="11"/>
  <c r="H34" i="11"/>
  <c r="U306" i="11"/>
  <c r="J351" i="11"/>
  <c r="AX683" i="11"/>
  <c r="AZ31" i="11" s="1"/>
  <c r="S644" i="11"/>
  <c r="Z644" i="11" s="1"/>
  <c r="L657" i="11"/>
  <c r="L660" i="11"/>
  <c r="AY38" i="11"/>
  <c r="L669" i="11"/>
  <c r="H30" i="11"/>
  <c r="H365" i="11"/>
  <c r="H20" i="11"/>
  <c r="H32" i="11"/>
  <c r="K24" i="11"/>
  <c r="H357" i="11"/>
  <c r="H364" i="11"/>
  <c r="H372" i="11"/>
  <c r="L663" i="11"/>
  <c r="H376" i="11"/>
  <c r="L688" i="11"/>
  <c r="L703" i="11"/>
  <c r="H391" i="11"/>
  <c r="H394" i="11"/>
  <c r="L706" i="11"/>
  <c r="AW681" i="11"/>
  <c r="J369" i="11"/>
  <c r="J708" i="11"/>
  <c r="J56" i="11" s="1"/>
  <c r="I396" i="11"/>
  <c r="H346" i="11"/>
  <c r="L658" i="11"/>
  <c r="AW679" i="11"/>
  <c r="J367" i="11"/>
  <c r="J679" i="11" s="1"/>
  <c r="L671" i="11"/>
  <c r="H359" i="11"/>
  <c r="AX671" i="11"/>
  <c r="AZ19" i="11" s="1"/>
  <c r="L672" i="11"/>
  <c r="H360" i="11"/>
  <c r="J355" i="11"/>
  <c r="I355" i="11" s="1"/>
  <c r="AX701" i="11"/>
  <c r="AZ49" i="11" s="1"/>
  <c r="J393" i="11"/>
  <c r="J394" i="11"/>
  <c r="J706" i="11" s="1"/>
  <c r="J395" i="11"/>
  <c r="J707" i="11" s="1"/>
  <c r="L685" i="11"/>
  <c r="J387" i="11"/>
  <c r="J388" i="11"/>
  <c r="J700" i="11" s="1"/>
  <c r="J48" i="11" s="1"/>
  <c r="J389" i="11"/>
  <c r="J701" i="11" s="1"/>
  <c r="AX675" i="11"/>
  <c r="AZ23" i="11" s="1"/>
  <c r="L701" i="11"/>
  <c r="L705" i="11"/>
  <c r="L693" i="11"/>
  <c r="AX694" i="11"/>
  <c r="AZ42" i="11" s="1"/>
  <c r="L707" i="11"/>
  <c r="L708" i="11"/>
  <c r="Y952" i="11"/>
  <c r="U964" i="11" s="1"/>
  <c r="L319" i="11"/>
  <c r="L330" i="11" s="1"/>
  <c r="I363" i="11"/>
  <c r="AX663" i="11"/>
  <c r="AZ11" i="11" s="1"/>
  <c r="AX688" i="11"/>
  <c r="AZ36" i="11" s="1"/>
  <c r="J381" i="11"/>
  <c r="L642" i="11"/>
  <c r="L679" i="11"/>
  <c r="L696" i="11"/>
  <c r="AX705" i="11"/>
  <c r="AZ53" i="11" s="1"/>
  <c r="AX682" i="11"/>
  <c r="AZ30" i="11" s="1"/>
  <c r="AK944" i="11"/>
  <c r="AC956" i="11" s="1"/>
  <c r="Z642" i="11"/>
  <c r="J357" i="11"/>
  <c r="J374" i="11"/>
  <c r="J686" i="11" s="1"/>
  <c r="J34" i="11" s="1"/>
  <c r="L665" i="11"/>
  <c r="L667" i="11"/>
  <c r="L684" i="11"/>
  <c r="L698" i="11"/>
  <c r="H57" i="16"/>
  <c r="H395" i="16"/>
  <c r="L706" i="16"/>
  <c r="L709" i="16"/>
  <c r="AY25" i="16"/>
  <c r="J367" i="16"/>
  <c r="J679" i="16" s="1"/>
  <c r="J27" i="16" s="1"/>
  <c r="J343" i="16"/>
  <c r="H398" i="16"/>
  <c r="H56" i="16"/>
  <c r="J364" i="16"/>
  <c r="J676" i="16" s="1"/>
  <c r="J24" i="16" s="1"/>
  <c r="J365" i="16"/>
  <c r="L657" i="16"/>
  <c r="L658" i="16"/>
  <c r="L346" i="16" s="1"/>
  <c r="J391" i="16"/>
  <c r="H397" i="16"/>
  <c r="S644" i="16"/>
  <c r="Z644" i="16" s="1"/>
  <c r="AY26" i="16"/>
  <c r="AY52" i="16"/>
  <c r="J348" i="16"/>
  <c r="J660" i="16" s="1"/>
  <c r="J8" i="16" s="1"/>
  <c r="J390" i="16"/>
  <c r="J702" i="16" s="1"/>
  <c r="AY9" i="16"/>
  <c r="AY24" i="16"/>
  <c r="L300" i="16"/>
  <c r="L311" i="16" s="1"/>
  <c r="J384" i="16"/>
  <c r="J696" i="16" s="1"/>
  <c r="J44" i="16" s="1"/>
  <c r="J383" i="16"/>
  <c r="J695" i="16" s="1"/>
  <c r="J43" i="16" s="1"/>
  <c r="J389" i="16"/>
  <c r="J701" i="16" s="1"/>
  <c r="J49" i="16" s="1"/>
  <c r="L694" i="16"/>
  <c r="AY13" i="16"/>
  <c r="L299" i="16"/>
  <c r="L310" i="16" s="1"/>
  <c r="AY10" i="16"/>
  <c r="J352" i="16"/>
  <c r="J664" i="16" s="1"/>
  <c r="J12" i="16" s="1"/>
  <c r="L301" i="16"/>
  <c r="L312" i="16" s="1"/>
  <c r="J353" i="16"/>
  <c r="J354" i="16"/>
  <c r="J666" i="16" s="1"/>
  <c r="AW691" i="16"/>
  <c r="AX691" i="16" s="1"/>
  <c r="AZ39" i="16" s="1"/>
  <c r="J379" i="16"/>
  <c r="J691" i="16" s="1"/>
  <c r="J39" i="16" s="1"/>
  <c r="J355" i="16"/>
  <c r="AY14" i="16"/>
  <c r="U311" i="16"/>
  <c r="AW690" i="16"/>
  <c r="AX690" i="16" s="1"/>
  <c r="AZ38" i="16" s="1"/>
  <c r="J378" i="16"/>
  <c r="I378" i="16" s="1"/>
  <c r="AX661" i="16"/>
  <c r="AZ9" i="16" s="1"/>
  <c r="L661" i="16"/>
  <c r="AY16" i="16"/>
  <c r="U312" i="16"/>
  <c r="J347" i="16"/>
  <c r="J659" i="16" s="1"/>
  <c r="J7" i="16" s="1"/>
  <c r="J366" i="16"/>
  <c r="J678" i="16" s="1"/>
  <c r="AW689" i="16"/>
  <c r="J377" i="16"/>
  <c r="H368" i="16"/>
  <c r="L680" i="16"/>
  <c r="L700" i="16"/>
  <c r="H388" i="16"/>
  <c r="L701" i="16"/>
  <c r="H389" i="16"/>
  <c r="L702" i="16"/>
  <c r="H390" i="16"/>
  <c r="AX703" i="16"/>
  <c r="AZ51" i="16" s="1"/>
  <c r="H391" i="16"/>
  <c r="H392" i="16"/>
  <c r="L704" i="16"/>
  <c r="J376" i="16"/>
  <c r="J688" i="16" s="1"/>
  <c r="J36" i="16" s="1"/>
  <c r="L662" i="16"/>
  <c r="L663" i="16"/>
  <c r="L683" i="16"/>
  <c r="L705" i="16"/>
  <c r="L665" i="16"/>
  <c r="L666" i="16"/>
  <c r="L667" i="16"/>
  <c r="L686" i="16"/>
  <c r="L707" i="16"/>
  <c r="L664" i="16"/>
  <c r="L685" i="16"/>
  <c r="L688" i="16"/>
  <c r="L689" i="16"/>
  <c r="L690" i="16"/>
  <c r="J395" i="16"/>
  <c r="J707" i="16" s="1"/>
  <c r="J55" i="16" s="1"/>
  <c r="J396" i="16"/>
  <c r="J708" i="16" s="1"/>
  <c r="J56" i="16" s="1"/>
  <c r="L691" i="16"/>
  <c r="L710" i="16"/>
  <c r="J371" i="16"/>
  <c r="J683" i="16" s="1"/>
  <c r="J31" i="16" s="1"/>
  <c r="J372" i="16"/>
  <c r="J684" i="16" s="1"/>
  <c r="J32" i="16" s="1"/>
  <c r="J388" i="16"/>
  <c r="J700" i="16" s="1"/>
  <c r="J48" i="16" s="1"/>
  <c r="L642" i="16"/>
  <c r="L668" i="16"/>
  <c r="Y972" i="16"/>
  <c r="U984" i="16" s="1"/>
  <c r="L674" i="16"/>
  <c r="L695" i="16"/>
  <c r="L676" i="16"/>
  <c r="L677" i="16"/>
  <c r="L656" i="16"/>
  <c r="L678" i="16"/>
  <c r="L679" i="16"/>
  <c r="L698" i="16"/>
  <c r="L644" i="15"/>
  <c r="Z644" i="15"/>
  <c r="U311" i="15"/>
  <c r="L642" i="15"/>
  <c r="AK944" i="15"/>
  <c r="AC956" i="15" s="1"/>
  <c r="L316" i="15"/>
  <c r="L328" i="15" s="1"/>
  <c r="L300" i="15"/>
  <c r="L311" i="15" s="1"/>
  <c r="X319" i="15"/>
  <c r="U330" i="15" s="1"/>
  <c r="AK969" i="15"/>
  <c r="AC981" i="15" s="1"/>
  <c r="U310" i="14"/>
  <c r="L304" i="14"/>
  <c r="L299" i="14"/>
  <c r="L310" i="14" s="1"/>
  <c r="L642" i="14"/>
  <c r="AJ301" i="14"/>
  <c r="AC312" i="14" s="1"/>
  <c r="Z642" i="14"/>
  <c r="L300" i="14"/>
  <c r="L311" i="14" s="1"/>
  <c r="Y951" i="14"/>
  <c r="U963" i="14" s="1"/>
  <c r="U306" i="14"/>
  <c r="AJ300" i="14"/>
  <c r="AC311" i="14" s="1"/>
  <c r="S644" i="14"/>
  <c r="Z644" i="14" s="1"/>
  <c r="L301" i="14"/>
  <c r="L312" i="14" s="1"/>
  <c r="L634" i="13"/>
  <c r="Z634" i="13"/>
  <c r="L316" i="13"/>
  <c r="L318" i="13" s="1"/>
  <c r="L642" i="13"/>
  <c r="L295" i="13"/>
  <c r="L306" i="13" s="1"/>
  <c r="X319" i="13"/>
  <c r="AJ319" i="13" s="1"/>
  <c r="AC330" i="13" s="1"/>
  <c r="Y946" i="13"/>
  <c r="AK946" i="13" s="1"/>
  <c r="AC958" i="13" s="1"/>
  <c r="L301" i="13"/>
  <c r="L312" i="13" s="1"/>
  <c r="AJ316" i="13"/>
  <c r="AC328" i="13" s="1"/>
  <c r="U312" i="13"/>
  <c r="U312" i="12"/>
  <c r="AJ295" i="12"/>
  <c r="AC306" i="12" s="1"/>
  <c r="L642" i="12"/>
  <c r="Z642" i="12"/>
  <c r="L299" i="12"/>
  <c r="L310" i="12" s="1"/>
  <c r="S644" i="12"/>
  <c r="L644" i="12" s="1"/>
  <c r="U328" i="16"/>
  <c r="X325" i="16"/>
  <c r="X323" i="16"/>
  <c r="X319" i="16"/>
  <c r="X318" i="16"/>
  <c r="AJ318" i="16" s="1"/>
  <c r="L316" i="16"/>
  <c r="X324" i="16"/>
  <c r="AW682" i="16"/>
  <c r="J370" i="16"/>
  <c r="AW669" i="16"/>
  <c r="J357" i="16"/>
  <c r="AW658" i="16"/>
  <c r="J346" i="16"/>
  <c r="AW681" i="16"/>
  <c r="J369" i="16"/>
  <c r="AW657" i="16"/>
  <c r="J345" i="16"/>
  <c r="AW706" i="16"/>
  <c r="J394" i="16"/>
  <c r="W634" i="16"/>
  <c r="L304" i="16"/>
  <c r="R643" i="16"/>
  <c r="AW705" i="16"/>
  <c r="J393" i="16"/>
  <c r="AB634" i="16"/>
  <c r="AJ299" i="16"/>
  <c r="AC310" i="16" s="1"/>
  <c r="U306" i="16"/>
  <c r="T633" i="16"/>
  <c r="AA644" i="16" a="1"/>
  <c r="AA644" i="16" s="1"/>
  <c r="V643" i="16"/>
  <c r="V633" i="16"/>
  <c r="W643" i="16"/>
  <c r="W633" i="16"/>
  <c r="AW694" i="16"/>
  <c r="J382" i="16"/>
  <c r="L294" i="16"/>
  <c r="AW670" i="16"/>
  <c r="J358" i="16"/>
  <c r="AW693" i="16"/>
  <c r="J381" i="16"/>
  <c r="U643" i="16"/>
  <c r="U633" i="16"/>
  <c r="P634" i="16"/>
  <c r="N644" i="16" a="1"/>
  <c r="N644" i="16" s="1"/>
  <c r="X633" i="16"/>
  <c r="J344" i="16"/>
  <c r="J356" i="16"/>
  <c r="J368" i="16"/>
  <c r="J380" i="16"/>
  <c r="J392" i="16"/>
  <c r="Y643" i="16"/>
  <c r="L647" i="16"/>
  <c r="Z647" i="16"/>
  <c r="X644" i="16" a="1"/>
  <c r="X644" i="16" s="1"/>
  <c r="M643" i="16"/>
  <c r="M633" i="16"/>
  <c r="AA643" i="16"/>
  <c r="AA633" i="16"/>
  <c r="N643" i="16"/>
  <c r="N633" i="16"/>
  <c r="AB643" i="16"/>
  <c r="AB633" i="16"/>
  <c r="AZ671" i="16"/>
  <c r="BB19" i="16" s="1"/>
  <c r="I671" i="16"/>
  <c r="W644" i="16" a="1"/>
  <c r="W644" i="16" s="1"/>
  <c r="O643" i="16"/>
  <c r="O633" i="16"/>
  <c r="AC643" i="16"/>
  <c r="AC633" i="16"/>
  <c r="P643" i="16"/>
  <c r="P633" i="16"/>
  <c r="AD633" i="16"/>
  <c r="AD643" i="16"/>
  <c r="J349" i="16"/>
  <c r="J361" i="16"/>
  <c r="J373" i="16"/>
  <c r="J385" i="16"/>
  <c r="J397" i="16"/>
  <c r="X643" i="16"/>
  <c r="Q633" i="16"/>
  <c r="Q643" i="16"/>
  <c r="AE633" i="16"/>
  <c r="J350" i="16"/>
  <c r="J362" i="16"/>
  <c r="J374" i="16"/>
  <c r="J386" i="16"/>
  <c r="J398" i="16"/>
  <c r="Y633" i="16"/>
  <c r="R633" i="16"/>
  <c r="AF643" i="16"/>
  <c r="J351" i="16"/>
  <c r="J363" i="16"/>
  <c r="J375" i="16"/>
  <c r="J387" i="16"/>
  <c r="AE643" i="16"/>
  <c r="T643" i="16"/>
  <c r="AW655" i="16"/>
  <c r="AC644" i="16" a="1"/>
  <c r="AC644" i="16" s="1"/>
  <c r="P644" i="16" a="1"/>
  <c r="P644" i="16" s="1"/>
  <c r="AB644" i="16" a="1"/>
  <c r="AB644" i="16" s="1"/>
  <c r="O644" i="16" a="1"/>
  <c r="O644" i="16" s="1"/>
  <c r="U644" i="16" a="1"/>
  <c r="U644" i="16" s="1"/>
  <c r="T644" i="16" a="1"/>
  <c r="T644" i="16" s="1"/>
  <c r="Y634" i="16"/>
  <c r="M634" i="16"/>
  <c r="AE644" i="16" a="1"/>
  <c r="AE644" i="16" s="1"/>
  <c r="R644" i="16" a="1"/>
  <c r="R644" i="16" s="1"/>
  <c r="V634" i="16"/>
  <c r="AF633" i="16"/>
  <c r="Q644" i="16" a="1"/>
  <c r="Q644" i="16" s="1"/>
  <c r="AD644" i="16" a="1"/>
  <c r="AD644" i="16" s="1"/>
  <c r="S970" i="16"/>
  <c r="Q982" i="16" s="1"/>
  <c r="S945" i="16"/>
  <c r="Q957" i="16" s="1"/>
  <c r="AF970" i="16"/>
  <c r="AF945" i="16"/>
  <c r="AS970" i="16"/>
  <c r="AH982" i="16" s="1"/>
  <c r="AS945" i="16"/>
  <c r="AH957" i="16" s="1"/>
  <c r="X634" i="16"/>
  <c r="L659" i="16"/>
  <c r="Y644" i="16" a="1"/>
  <c r="Y644" i="16" s="1"/>
  <c r="L660" i="16"/>
  <c r="AX660" i="16"/>
  <c r="AZ8" i="16" s="1"/>
  <c r="N634" i="16"/>
  <c r="M644" i="16" a="1"/>
  <c r="M644" i="16" s="1"/>
  <c r="AF644" i="16" a="1"/>
  <c r="AF644" i="16" s="1"/>
  <c r="AO973" i="16" a="1"/>
  <c r="AO973" i="16" s="1"/>
  <c r="AF985" i="16" s="1"/>
  <c r="W970" i="16"/>
  <c r="S982" i="16" s="1"/>
  <c r="W945" i="16"/>
  <c r="S957" i="16" s="1"/>
  <c r="Z632" i="16"/>
  <c r="O634" i="16"/>
  <c r="AA634" i="16"/>
  <c r="AX656" i="16"/>
  <c r="AZ4" i="16" s="1"/>
  <c r="Q634" i="16"/>
  <c r="AC634" i="16"/>
  <c r="R634" i="16"/>
  <c r="AD634" i="16"/>
  <c r="O970" i="16"/>
  <c r="O982" i="16" s="1"/>
  <c r="O945" i="16"/>
  <c r="O957" i="16" s="1"/>
  <c r="AB970" i="16"/>
  <c r="AB945" i="16"/>
  <c r="AO970" i="16"/>
  <c r="AF982" i="16" s="1"/>
  <c r="AO945" i="16"/>
  <c r="AF957" i="16" s="1"/>
  <c r="L671" i="16"/>
  <c r="L684" i="16"/>
  <c r="AX684" i="16"/>
  <c r="AZ32" i="16" s="1"/>
  <c r="L696" i="16"/>
  <c r="AX696" i="16"/>
  <c r="AZ44" i="16" s="1"/>
  <c r="L708" i="16"/>
  <c r="AX708" i="16"/>
  <c r="AZ56" i="16" s="1"/>
  <c r="S634" i="16"/>
  <c r="AE634" i="16"/>
  <c r="V644" i="16" a="1"/>
  <c r="V644" i="16" s="1"/>
  <c r="AC970" i="16"/>
  <c r="X982" i="16" s="1"/>
  <c r="L672" i="16"/>
  <c r="T634" i="16"/>
  <c r="AF634" i="16"/>
  <c r="S637" i="16"/>
  <c r="L687" i="16"/>
  <c r="L699" i="16"/>
  <c r="U634" i="16"/>
  <c r="R970" i="16"/>
  <c r="R945" i="16"/>
  <c r="AE945" i="16"/>
  <c r="Y957" i="16" s="1"/>
  <c r="AE970" i="16"/>
  <c r="Y982" i="16" s="1"/>
  <c r="AR970" i="16"/>
  <c r="AR945" i="16"/>
  <c r="L675" i="16"/>
  <c r="AT973" i="16" a="1"/>
  <c r="AT973" i="16" s="1"/>
  <c r="AN973" i="16" a="1"/>
  <c r="AN973" i="16" s="1"/>
  <c r="AF973" i="16" a="1"/>
  <c r="AF973" i="16" s="1"/>
  <c r="Z973" i="16" a="1"/>
  <c r="Z973" i="16" s="1"/>
  <c r="V985" i="16" s="1"/>
  <c r="R973" i="16" a="1"/>
  <c r="R973" i="16" s="1"/>
  <c r="AS973" i="16" a="1"/>
  <c r="AS973" i="16" s="1"/>
  <c r="AH985" i="16" s="1"/>
  <c r="AM973" i="16" a="1"/>
  <c r="AM973" i="16" s="1"/>
  <c r="AE985" i="16" s="1"/>
  <c r="AE973" i="16" a="1"/>
  <c r="AE973" i="16" s="1"/>
  <c r="Y985" i="16" s="1"/>
  <c r="W973" i="16" a="1"/>
  <c r="W973" i="16" s="1"/>
  <c r="S985" i="16" s="1"/>
  <c r="Q973" i="16" a="1"/>
  <c r="Q973" i="16" s="1"/>
  <c r="P985" i="16" s="1"/>
  <c r="AR973" i="16" a="1"/>
  <c r="AR973" i="16" s="1"/>
  <c r="AL973" i="16" a="1"/>
  <c r="AL973" i="16" s="1"/>
  <c r="AD985" i="16" s="1"/>
  <c r="AD973" i="16" a="1"/>
  <c r="AD973" i="16" s="1"/>
  <c r="V973" i="16" a="1"/>
  <c r="V973" i="16" s="1"/>
  <c r="P973" i="16" a="1"/>
  <c r="P973" i="16" s="1"/>
  <c r="AQ973" i="16" a="1"/>
  <c r="AQ973" i="16" s="1"/>
  <c r="AG985" i="16" s="1"/>
  <c r="AI973" i="16" a="1"/>
  <c r="AI973" i="16" s="1"/>
  <c r="AA985" i="16" s="1"/>
  <c r="AC973" i="16" a="1"/>
  <c r="AC973" i="16" s="1"/>
  <c r="X985" i="16" s="1"/>
  <c r="U973" i="16" a="1"/>
  <c r="U973" i="16" s="1"/>
  <c r="R985" i="16" s="1"/>
  <c r="O973" i="16" a="1"/>
  <c r="O973" i="16" s="1"/>
  <c r="O985" i="16" s="1"/>
  <c r="AG973" i="16" a="1"/>
  <c r="AG973" i="16" s="1"/>
  <c r="Z985" i="16" s="1"/>
  <c r="AA973" i="16" a="1"/>
  <c r="AA973" i="16" s="1"/>
  <c r="W985" i="16" s="1"/>
  <c r="S973" i="16" a="1"/>
  <c r="S973" i="16" s="1"/>
  <c r="Q985" i="16" s="1"/>
  <c r="V948" i="16"/>
  <c r="AH973" i="16" a="1"/>
  <c r="AH973" i="16" s="1"/>
  <c r="AI948" i="16"/>
  <c r="AA960" i="16" s="1"/>
  <c r="U948" i="16"/>
  <c r="R960" i="16" s="1"/>
  <c r="AU948" i="16"/>
  <c r="AI960" i="16" s="1"/>
  <c r="AH948" i="16"/>
  <c r="T948" i="16"/>
  <c r="AT948" i="16"/>
  <c r="AG948" i="16"/>
  <c r="Z960" i="16" s="1"/>
  <c r="S948" i="16"/>
  <c r="Q960" i="16" s="1"/>
  <c r="AB973" i="16" a="1"/>
  <c r="AB973" i="16" s="1"/>
  <c r="AS948" i="16"/>
  <c r="AH960" i="16" s="1"/>
  <c r="AF948" i="16"/>
  <c r="R948" i="16"/>
  <c r="AR948" i="16"/>
  <c r="AE948" i="16"/>
  <c r="Y960" i="16" s="1"/>
  <c r="Q948" i="16"/>
  <c r="P960" i="16" s="1"/>
  <c r="AQ948" i="16"/>
  <c r="AG960" i="16" s="1"/>
  <c r="AD948" i="16"/>
  <c r="P948" i="16"/>
  <c r="AU973" i="16" a="1"/>
  <c r="AU973" i="16" s="1"/>
  <c r="AI985" i="16" s="1"/>
  <c r="T973" i="16" a="1"/>
  <c r="T973" i="16" s="1"/>
  <c r="AP948" i="16"/>
  <c r="AC948" i="16"/>
  <c r="X960" i="16" s="1"/>
  <c r="O948" i="16"/>
  <c r="O960" i="16" s="1"/>
  <c r="AP973" i="16" a="1"/>
  <c r="AP973" i="16" s="1"/>
  <c r="AO948" i="16"/>
  <c r="AF960" i="16" s="1"/>
  <c r="AB948" i="16"/>
  <c r="N948" i="16"/>
  <c r="N960" i="16" s="1"/>
  <c r="AL948" i="16"/>
  <c r="AD960" i="16" s="1"/>
  <c r="W948" i="16"/>
  <c r="S960" i="16" s="1"/>
  <c r="Z948" i="16"/>
  <c r="V960" i="16" s="1"/>
  <c r="N973" i="16" a="1"/>
  <c r="N973" i="16" s="1"/>
  <c r="N985" i="16" s="1"/>
  <c r="AI951" i="16"/>
  <c r="AA963" i="16" s="1"/>
  <c r="W951" i="16"/>
  <c r="S963" i="16" s="1"/>
  <c r="V951" i="16"/>
  <c r="AN948" i="16"/>
  <c r="AM948" i="16"/>
  <c r="AE960" i="16" s="1"/>
  <c r="AA948" i="16"/>
  <c r="W960" i="16" s="1"/>
  <c r="T970" i="16"/>
  <c r="T945" i="16"/>
  <c r="AG970" i="16"/>
  <c r="Z982" i="16" s="1"/>
  <c r="AG945" i="16"/>
  <c r="Z957" i="16" s="1"/>
  <c r="AT970" i="16"/>
  <c r="AT945" i="16"/>
  <c r="U945" i="16"/>
  <c r="R957" i="16" s="1"/>
  <c r="U970" i="16"/>
  <c r="R982" i="16" s="1"/>
  <c r="AH970" i="16"/>
  <c r="AH945" i="16"/>
  <c r="AU970" i="16"/>
  <c r="AI982" i="16" s="1"/>
  <c r="AU945" i="16"/>
  <c r="AI957" i="16" s="1"/>
  <c r="AX665" i="16"/>
  <c r="AZ13" i="16" s="1"/>
  <c r="AX677" i="16"/>
  <c r="AZ25" i="16" s="1"/>
  <c r="AX689" i="16"/>
  <c r="AZ37" i="16" s="1"/>
  <c r="AX701" i="16"/>
  <c r="AZ49" i="16" s="1"/>
  <c r="V970" i="16"/>
  <c r="V945" i="16"/>
  <c r="AI945" i="16"/>
  <c r="AA957" i="16" s="1"/>
  <c r="AI970" i="16"/>
  <c r="AA982" i="16" s="1"/>
  <c r="L655" i="16"/>
  <c r="AL970" i="16"/>
  <c r="AD982" i="16" s="1"/>
  <c r="AL945" i="16"/>
  <c r="AD957" i="16" s="1"/>
  <c r="AX662" i="16"/>
  <c r="AZ10" i="16" s="1"/>
  <c r="AX674" i="16"/>
  <c r="AZ22" i="16" s="1"/>
  <c r="AX686" i="16"/>
  <c r="AZ34" i="16" s="1"/>
  <c r="AX698" i="16"/>
  <c r="AZ46" i="16" s="1"/>
  <c r="AX710" i="16"/>
  <c r="AZ58" i="16" s="1"/>
  <c r="Z970" i="16"/>
  <c r="V982" i="16" s="1"/>
  <c r="Z945" i="16"/>
  <c r="V957" i="16" s="1"/>
  <c r="AM970" i="16"/>
  <c r="AE982" i="16" s="1"/>
  <c r="AM945" i="16"/>
  <c r="AE957" i="16" s="1"/>
  <c r="N970" i="16"/>
  <c r="N982" i="16" s="1"/>
  <c r="N945" i="16"/>
  <c r="N957" i="16" s="1"/>
  <c r="AA970" i="16"/>
  <c r="W982" i="16" s="1"/>
  <c r="AA945" i="16"/>
  <c r="W957" i="16" s="1"/>
  <c r="AN970" i="16"/>
  <c r="AN945" i="16"/>
  <c r="AX676" i="16"/>
  <c r="AZ24" i="16" s="1"/>
  <c r="AX688" i="16"/>
  <c r="AZ36" i="16" s="1"/>
  <c r="AX700" i="16"/>
  <c r="AZ48" i="16" s="1"/>
  <c r="P970" i="16"/>
  <c r="P945" i="16"/>
  <c r="AC945" i="16"/>
  <c r="X957" i="16" s="1"/>
  <c r="AP970" i="16"/>
  <c r="AP945" i="16"/>
  <c r="AX666" i="16"/>
  <c r="AZ14" i="16" s="1"/>
  <c r="AX678" i="16"/>
  <c r="AZ26" i="16" s="1"/>
  <c r="AX702" i="16"/>
  <c r="AZ50" i="16" s="1"/>
  <c r="Q970" i="16"/>
  <c r="P982" i="16" s="1"/>
  <c r="Q945" i="16"/>
  <c r="P957" i="16" s="1"/>
  <c r="AD945" i="16"/>
  <c r="AD970" i="16"/>
  <c r="AQ970" i="16"/>
  <c r="AG982" i="16" s="1"/>
  <c r="AQ945" i="16"/>
  <c r="AG957" i="16" s="1"/>
  <c r="AK944" i="16"/>
  <c r="AC956" i="16" s="1"/>
  <c r="U951" i="16"/>
  <c r="R963" i="16" s="1"/>
  <c r="AH951" i="16"/>
  <c r="AU951" i="16"/>
  <c r="AI963" i="16" s="1"/>
  <c r="Y952" i="16"/>
  <c r="Y951" i="16"/>
  <c r="AL951" i="16"/>
  <c r="AD963" i="16" s="1"/>
  <c r="Y947" i="16"/>
  <c r="Z951" i="16"/>
  <c r="V963" i="16" s="1"/>
  <c r="AM951" i="16"/>
  <c r="AE963" i="16" s="1"/>
  <c r="N951" i="16"/>
  <c r="N963" i="16" s="1"/>
  <c r="AA951" i="16"/>
  <c r="W963" i="16" s="1"/>
  <c r="AN951" i="16"/>
  <c r="O951" i="16"/>
  <c r="O963" i="16" s="1"/>
  <c r="AB951" i="16"/>
  <c r="AO951" i="16"/>
  <c r="AF963" i="16" s="1"/>
  <c r="Y946" i="16"/>
  <c r="P951" i="16"/>
  <c r="AC951" i="16"/>
  <c r="X963" i="16" s="1"/>
  <c r="AP951" i="16"/>
  <c r="Q951" i="16"/>
  <c r="P963" i="16" s="1"/>
  <c r="AD951" i="16"/>
  <c r="AQ951" i="16"/>
  <c r="AG963" i="16" s="1"/>
  <c r="R951" i="16"/>
  <c r="AE951" i="16"/>
  <c r="Y963" i="16" s="1"/>
  <c r="AR951" i="16"/>
  <c r="Y953" i="16"/>
  <c r="M944" i="16"/>
  <c r="S951" i="16"/>
  <c r="Q963" i="16" s="1"/>
  <c r="AF951" i="16"/>
  <c r="AS951" i="16"/>
  <c r="AH963" i="16" s="1"/>
  <c r="T951" i="16"/>
  <c r="AG951" i="16"/>
  <c r="Z963" i="16" s="1"/>
  <c r="AT951" i="16"/>
  <c r="Y978" i="16"/>
  <c r="Y971" i="16"/>
  <c r="U981" i="16"/>
  <c r="Y976" i="16"/>
  <c r="M969" i="16"/>
  <c r="Y977" i="16"/>
  <c r="L304" i="15"/>
  <c r="L295" i="15"/>
  <c r="L306" i="15" s="1"/>
  <c r="L294" i="15"/>
  <c r="U310" i="15"/>
  <c r="L299" i="15"/>
  <c r="L310" i="15" s="1"/>
  <c r="AJ299" i="15"/>
  <c r="AC310" i="15" s="1"/>
  <c r="U334" i="15"/>
  <c r="AJ323" i="15"/>
  <c r="AC334" i="15" s="1"/>
  <c r="L323" i="15"/>
  <c r="L334" i="15" s="1"/>
  <c r="N634" i="15"/>
  <c r="J348" i="15"/>
  <c r="AW675" i="15"/>
  <c r="J363" i="15"/>
  <c r="AW674" i="15"/>
  <c r="AX674" i="15" s="1"/>
  <c r="AZ22" i="15" s="1"/>
  <c r="J362" i="15"/>
  <c r="X324" i="15"/>
  <c r="U328" i="15"/>
  <c r="X325" i="15"/>
  <c r="X318" i="15"/>
  <c r="AJ318" i="15" s="1"/>
  <c r="U643" i="15"/>
  <c r="U633" i="15"/>
  <c r="AW664" i="15"/>
  <c r="J352" i="15"/>
  <c r="J353" i="15"/>
  <c r="AW682" i="15"/>
  <c r="J370" i="15"/>
  <c r="O634" i="15"/>
  <c r="AW681" i="15"/>
  <c r="J369" i="15"/>
  <c r="W643" i="15"/>
  <c r="Q634" i="15"/>
  <c r="AW680" i="15"/>
  <c r="AX680" i="15" s="1"/>
  <c r="AZ28" i="15" s="1"/>
  <c r="J368" i="15"/>
  <c r="V633" i="15"/>
  <c r="AW663" i="15"/>
  <c r="J351" i="15"/>
  <c r="AW668" i="15"/>
  <c r="J356" i="15"/>
  <c r="AW670" i="15"/>
  <c r="AX670" i="15" s="1"/>
  <c r="AZ18" i="15" s="1"/>
  <c r="J358" i="15"/>
  <c r="J655" i="15"/>
  <c r="W633" i="15"/>
  <c r="J345" i="15"/>
  <c r="AW676" i="15"/>
  <c r="J364" i="15"/>
  <c r="Y633" i="15"/>
  <c r="Y643" i="15"/>
  <c r="J669" i="15"/>
  <c r="AW688" i="15"/>
  <c r="AX688" i="15" s="1"/>
  <c r="AZ36" i="15" s="1"/>
  <c r="J376" i="15"/>
  <c r="AW701" i="15"/>
  <c r="AX701" i="15" s="1"/>
  <c r="AZ49" i="15" s="1"/>
  <c r="J389" i="15"/>
  <c r="V643" i="15"/>
  <c r="M633" i="15"/>
  <c r="AW687" i="15"/>
  <c r="J375" i="15"/>
  <c r="AW694" i="15"/>
  <c r="J382" i="15"/>
  <c r="AW700" i="15"/>
  <c r="J388" i="15"/>
  <c r="N643" i="15"/>
  <c r="N633" i="15"/>
  <c r="AB643" i="15"/>
  <c r="AB633" i="15"/>
  <c r="I678" i="15"/>
  <c r="AW699" i="15"/>
  <c r="J387" i="15"/>
  <c r="O643" i="15"/>
  <c r="O633" i="15"/>
  <c r="AC643" i="15"/>
  <c r="AC633" i="15"/>
  <c r="J372" i="15"/>
  <c r="J377" i="15"/>
  <c r="J393" i="15"/>
  <c r="R945" i="15"/>
  <c r="R970" i="15"/>
  <c r="AE970" i="15"/>
  <c r="Y982" i="15" s="1"/>
  <c r="AE945" i="15"/>
  <c r="Y957" i="15" s="1"/>
  <c r="AR970" i="15"/>
  <c r="AR945" i="15"/>
  <c r="P643" i="15"/>
  <c r="P633" i="15"/>
  <c r="AD643" i="15"/>
  <c r="AD633" i="15"/>
  <c r="J381" i="15"/>
  <c r="I384" i="15"/>
  <c r="J396" i="15"/>
  <c r="Q643" i="15"/>
  <c r="Q633" i="15"/>
  <c r="AE643" i="15"/>
  <c r="AE633" i="15"/>
  <c r="J374" i="15"/>
  <c r="AZ696" i="15"/>
  <c r="BB44" i="15" s="1"/>
  <c r="I696" i="15"/>
  <c r="AZ697" i="15"/>
  <c r="BB45" i="15" s="1"/>
  <c r="I697" i="15"/>
  <c r="AW656" i="15"/>
  <c r="J344" i="15"/>
  <c r="AW658" i="15"/>
  <c r="J346" i="15"/>
  <c r="R643" i="15"/>
  <c r="R633" i="15"/>
  <c r="AF643" i="15"/>
  <c r="AF633" i="15"/>
  <c r="Y634" i="15"/>
  <c r="M634" i="15"/>
  <c r="L632" i="15"/>
  <c r="X634" i="15"/>
  <c r="W634" i="15"/>
  <c r="V634" i="15"/>
  <c r="U634" i="15"/>
  <c r="S637" i="15"/>
  <c r="AF634" i="15"/>
  <c r="T634" i="15"/>
  <c r="AE634" i="15"/>
  <c r="S634" i="15"/>
  <c r="AA644" i="15" a="1"/>
  <c r="AA644" i="15" s="1"/>
  <c r="N644" i="15" a="1"/>
  <c r="N644" i="15" s="1"/>
  <c r="AB634" i="15"/>
  <c r="P634" i="15"/>
  <c r="R634" i="15"/>
  <c r="U970" i="15"/>
  <c r="R982" i="15" s="1"/>
  <c r="U945" i="15"/>
  <c r="R957" i="15" s="1"/>
  <c r="AH945" i="15"/>
  <c r="AH970" i="15"/>
  <c r="AU970" i="15"/>
  <c r="AI982" i="15" s="1"/>
  <c r="AU945" i="15"/>
  <c r="AI957" i="15" s="1"/>
  <c r="L686" i="15"/>
  <c r="AX686" i="15"/>
  <c r="AZ34" i="15" s="1"/>
  <c r="T643" i="15"/>
  <c r="T633" i="15"/>
  <c r="Y644" i="15" a="1"/>
  <c r="Y644" i="15" s="1"/>
  <c r="AE644" i="15" a="1"/>
  <c r="AE644" i="15" s="1"/>
  <c r="R644" i="15" a="1"/>
  <c r="R644" i="15" s="1"/>
  <c r="X644" i="15" a="1"/>
  <c r="X644" i="15" s="1"/>
  <c r="AD644" i="15" a="1"/>
  <c r="AD644" i="15" s="1"/>
  <c r="Q644" i="15" a="1"/>
  <c r="Q644" i="15" s="1"/>
  <c r="W644" i="15" a="1"/>
  <c r="W644" i="15" s="1"/>
  <c r="AC644" i="15" a="1"/>
  <c r="AC644" i="15" s="1"/>
  <c r="P644" i="15" a="1"/>
  <c r="P644" i="15" s="1"/>
  <c r="V644" i="15" a="1"/>
  <c r="V644" i="15" s="1"/>
  <c r="Z632" i="15"/>
  <c r="AB644" i="15" a="1"/>
  <c r="AB644" i="15" s="1"/>
  <c r="V970" i="15"/>
  <c r="V945" i="15"/>
  <c r="AI945" i="15"/>
  <c r="AA957" i="15" s="1"/>
  <c r="AI970" i="15"/>
  <c r="AA982" i="15" s="1"/>
  <c r="AW655" i="15"/>
  <c r="AX655" i="15" s="1"/>
  <c r="L674" i="15"/>
  <c r="L693" i="15"/>
  <c r="AX693" i="15"/>
  <c r="AZ41" i="15" s="1"/>
  <c r="AA634" i="15"/>
  <c r="M644" i="15" a="1"/>
  <c r="M644" i="15" s="1"/>
  <c r="AF644" i="15" a="1"/>
  <c r="AF644" i="15" s="1"/>
  <c r="L662" i="15"/>
  <c r="AX662" i="15"/>
  <c r="AZ10" i="15" s="1"/>
  <c r="L681" i="15"/>
  <c r="AX681" i="15"/>
  <c r="AZ29" i="15" s="1"/>
  <c r="AC634" i="15"/>
  <c r="AD634" i="15"/>
  <c r="L657" i="15"/>
  <c r="AX657" i="15"/>
  <c r="AZ5" i="15" s="1"/>
  <c r="L669" i="15"/>
  <c r="AX669" i="15"/>
  <c r="AZ17" i="15" s="1"/>
  <c r="X643" i="15"/>
  <c r="J380" i="15"/>
  <c r="J392" i="15"/>
  <c r="O644" i="15" a="1"/>
  <c r="O644" i="15" s="1"/>
  <c r="X633" i="15"/>
  <c r="AX677" i="15"/>
  <c r="AZ25" i="15" s="1"/>
  <c r="AA643" i="15"/>
  <c r="J394" i="15"/>
  <c r="S647" i="15"/>
  <c r="Z642" i="15"/>
  <c r="T644" i="15" a="1"/>
  <c r="T644" i="15" s="1"/>
  <c r="L684" i="15"/>
  <c r="AA633" i="15"/>
  <c r="U644" i="15" a="1"/>
  <c r="U644" i="15" s="1"/>
  <c r="L672" i="15"/>
  <c r="S945" i="15"/>
  <c r="Q957" i="15" s="1"/>
  <c r="S970" i="15"/>
  <c r="Q982" i="15" s="1"/>
  <c r="AF945" i="15"/>
  <c r="AF970" i="15"/>
  <c r="AS945" i="15"/>
  <c r="AH957" i="15" s="1"/>
  <c r="AS970" i="15"/>
  <c r="AH982" i="15" s="1"/>
  <c r="L698" i="15"/>
  <c r="AX698" i="15"/>
  <c r="AZ46" i="15" s="1"/>
  <c r="L705" i="15"/>
  <c r="AX705" i="15"/>
  <c r="AZ53" i="15" s="1"/>
  <c r="AF973" i="15" a="1"/>
  <c r="AF973" i="15" s="1"/>
  <c r="Z973" i="15" a="1"/>
  <c r="Z973" i="15" s="1"/>
  <c r="V985" i="15" s="1"/>
  <c r="R973" i="15" a="1"/>
  <c r="R973" i="15" s="1"/>
  <c r="AS973" i="15" a="1"/>
  <c r="AS973" i="15" s="1"/>
  <c r="AH985" i="15" s="1"/>
  <c r="AM973" i="15" a="1"/>
  <c r="AM973" i="15" s="1"/>
  <c r="AE985" i="15" s="1"/>
  <c r="AE973" i="15" a="1"/>
  <c r="AE973" i="15" s="1"/>
  <c r="Y985" i="15" s="1"/>
  <c r="W973" i="15" a="1"/>
  <c r="W973" i="15" s="1"/>
  <c r="S985" i="15" s="1"/>
  <c r="Q973" i="15" a="1"/>
  <c r="Q973" i="15" s="1"/>
  <c r="P985" i="15" s="1"/>
  <c r="AR973" i="15" a="1"/>
  <c r="AR973" i="15" s="1"/>
  <c r="AL973" i="15" a="1"/>
  <c r="AL973" i="15" s="1"/>
  <c r="AD985" i="15" s="1"/>
  <c r="AD973" i="15" a="1"/>
  <c r="AD973" i="15" s="1"/>
  <c r="V973" i="15" a="1"/>
  <c r="V973" i="15" s="1"/>
  <c r="P973" i="15" a="1"/>
  <c r="P973" i="15" s="1"/>
  <c r="AQ973" i="15" a="1"/>
  <c r="AQ973" i="15" s="1"/>
  <c r="AG985" i="15" s="1"/>
  <c r="AI973" i="15" a="1"/>
  <c r="AI973" i="15" s="1"/>
  <c r="AA985" i="15" s="1"/>
  <c r="AC973" i="15" a="1"/>
  <c r="AC973" i="15" s="1"/>
  <c r="X985" i="15" s="1"/>
  <c r="U973" i="15" a="1"/>
  <c r="U973" i="15" s="1"/>
  <c r="R985" i="15" s="1"/>
  <c r="O973" i="15" a="1"/>
  <c r="O973" i="15" s="1"/>
  <c r="O985" i="15" s="1"/>
  <c r="AP973" i="15" a="1"/>
  <c r="AP973" i="15" s="1"/>
  <c r="AH973" i="15" a="1"/>
  <c r="AH973" i="15" s="1"/>
  <c r="AB973" i="15" a="1"/>
  <c r="AB973" i="15" s="1"/>
  <c r="T973" i="15" a="1"/>
  <c r="T973" i="15" s="1"/>
  <c r="N973" i="15" a="1"/>
  <c r="N973" i="15" s="1"/>
  <c r="N985" i="15" s="1"/>
  <c r="AG973" i="15" a="1"/>
  <c r="AG973" i="15" s="1"/>
  <c r="Z985" i="15" s="1"/>
  <c r="AA973" i="15" a="1"/>
  <c r="AA973" i="15" s="1"/>
  <c r="W985" i="15" s="1"/>
  <c r="S973" i="15" a="1"/>
  <c r="S973" i="15" s="1"/>
  <c r="Q985" i="15" s="1"/>
  <c r="AQ948" i="15"/>
  <c r="AG960" i="15" s="1"/>
  <c r="AD948" i="15"/>
  <c r="P948" i="15"/>
  <c r="AP948" i="15"/>
  <c r="AC948" i="15"/>
  <c r="X960" i="15" s="1"/>
  <c r="O948" i="15"/>
  <c r="O960" i="15" s="1"/>
  <c r="AO948" i="15"/>
  <c r="AF960" i="15" s="1"/>
  <c r="AB948" i="15"/>
  <c r="N948" i="15"/>
  <c r="N960" i="15" s="1"/>
  <c r="AN948" i="15"/>
  <c r="AA948" i="15"/>
  <c r="W960" i="15" s="1"/>
  <c r="AM948" i="15"/>
  <c r="AE960" i="15" s="1"/>
  <c r="Z948" i="15"/>
  <c r="V960" i="15" s="1"/>
  <c r="AU973" i="15" a="1"/>
  <c r="AU973" i="15" s="1"/>
  <c r="AI985" i="15" s="1"/>
  <c r="AT973" i="15" a="1"/>
  <c r="AT973" i="15" s="1"/>
  <c r="V948" i="15"/>
  <c r="AO973" i="15" a="1"/>
  <c r="AO973" i="15" s="1"/>
  <c r="AF985" i="15" s="1"/>
  <c r="AI948" i="15"/>
  <c r="AA960" i="15" s="1"/>
  <c r="U948" i="15"/>
  <c r="R960" i="15" s="1"/>
  <c r="AN973" i="15" a="1"/>
  <c r="AN973" i="15" s="1"/>
  <c r="AU948" i="15"/>
  <c r="AI960" i="15" s="1"/>
  <c r="AH948" i="15"/>
  <c r="T948" i="15"/>
  <c r="AU951" i="15"/>
  <c r="AI963" i="15" s="1"/>
  <c r="AS948" i="15"/>
  <c r="AH960" i="15" s="1"/>
  <c r="AT952" i="15"/>
  <c r="AQ951" i="15"/>
  <c r="AG963" i="15" s="1"/>
  <c r="AR948" i="15"/>
  <c r="AP951" i="15"/>
  <c r="AL948" i="15"/>
  <c r="AD960" i="15" s="1"/>
  <c r="AR952" i="15"/>
  <c r="AO951" i="15"/>
  <c r="AF963" i="15" s="1"/>
  <c r="AL952" i="15"/>
  <c r="AD964" i="15" s="1"/>
  <c r="AH951" i="15"/>
  <c r="AG948" i="15"/>
  <c r="Z960" i="15" s="1"/>
  <c r="AD951" i="15"/>
  <c r="AF948" i="15"/>
  <c r="AC951" i="15"/>
  <c r="X963" i="15" s="1"/>
  <c r="AE948" i="15"/>
  <c r="Y960" i="15" s="1"/>
  <c r="AB951" i="15"/>
  <c r="W948" i="15"/>
  <c r="S960" i="15" s="1"/>
  <c r="U951" i="15"/>
  <c r="R963" i="15" s="1"/>
  <c r="S948" i="15"/>
  <c r="Q960" i="15" s="1"/>
  <c r="Q951" i="15"/>
  <c r="P963" i="15" s="1"/>
  <c r="R948" i="15"/>
  <c r="P951" i="15"/>
  <c r="Q948" i="15"/>
  <c r="P960" i="15" s="1"/>
  <c r="O951" i="15"/>
  <c r="O963" i="15" s="1"/>
  <c r="T945" i="15"/>
  <c r="T970" i="15"/>
  <c r="AG970" i="15"/>
  <c r="Z982" i="15" s="1"/>
  <c r="AG945" i="15"/>
  <c r="Z957" i="15" s="1"/>
  <c r="AT970" i="15"/>
  <c r="AT945" i="15"/>
  <c r="L706" i="15"/>
  <c r="W970" i="15"/>
  <c r="S982" i="15" s="1"/>
  <c r="W945" i="15"/>
  <c r="S957" i="15" s="1"/>
  <c r="AX667" i="15"/>
  <c r="AZ15" i="15" s="1"/>
  <c r="AX679" i="15"/>
  <c r="AZ27" i="15" s="1"/>
  <c r="AX691" i="15"/>
  <c r="AZ39" i="15" s="1"/>
  <c r="L655" i="15"/>
  <c r="AL970" i="15"/>
  <c r="AD982" i="15" s="1"/>
  <c r="AL945" i="15"/>
  <c r="AD957" i="15" s="1"/>
  <c r="AT948" i="15"/>
  <c r="Z970" i="15"/>
  <c r="V982" i="15" s="1"/>
  <c r="Z945" i="15"/>
  <c r="V957" i="15" s="1"/>
  <c r="AM945" i="15"/>
  <c r="AE957" i="15" s="1"/>
  <c r="AM970" i="15"/>
  <c r="AE982" i="15" s="1"/>
  <c r="L708" i="15"/>
  <c r="AX708" i="15"/>
  <c r="AZ56" i="15" s="1"/>
  <c r="N970" i="15"/>
  <c r="N982" i="15" s="1"/>
  <c r="N945" i="15"/>
  <c r="N957" i="15" s="1"/>
  <c r="AA945" i="15"/>
  <c r="W957" i="15" s="1"/>
  <c r="AA970" i="15"/>
  <c r="W982" i="15" s="1"/>
  <c r="AN970" i="15"/>
  <c r="AN945" i="15"/>
  <c r="AX676" i="15"/>
  <c r="AZ24" i="15" s="1"/>
  <c r="L703" i="15"/>
  <c r="AX703" i="15"/>
  <c r="AZ51" i="15" s="1"/>
  <c r="O970" i="15"/>
  <c r="O982" i="15" s="1"/>
  <c r="O945" i="15"/>
  <c r="O957" i="15" s="1"/>
  <c r="AB970" i="15"/>
  <c r="AB945" i="15"/>
  <c r="AO945" i="15"/>
  <c r="AF957" i="15" s="1"/>
  <c r="AO970" i="15"/>
  <c r="AF982" i="15" s="1"/>
  <c r="AX659" i="15"/>
  <c r="AZ7" i="15" s="1"/>
  <c r="AX671" i="15"/>
  <c r="AZ19" i="15" s="1"/>
  <c r="AX695" i="15"/>
  <c r="AZ43" i="15" s="1"/>
  <c r="P970" i="15"/>
  <c r="P945" i="15"/>
  <c r="AC970" i="15"/>
  <c r="X982" i="15" s="1"/>
  <c r="AC945" i="15"/>
  <c r="X957" i="15" s="1"/>
  <c r="AP945" i="15"/>
  <c r="AP970" i="15"/>
  <c r="AX666" i="15"/>
  <c r="AZ14" i="15" s="1"/>
  <c r="AX678" i="15"/>
  <c r="AZ26" i="15" s="1"/>
  <c r="AX690" i="15"/>
  <c r="AZ38" i="15" s="1"/>
  <c r="Q970" i="15"/>
  <c r="P982" i="15" s="1"/>
  <c r="Q945" i="15"/>
  <c r="P957" i="15" s="1"/>
  <c r="AD970" i="15"/>
  <c r="AD945" i="15"/>
  <c r="AQ945" i="15"/>
  <c r="AG957" i="15" s="1"/>
  <c r="AQ970" i="15"/>
  <c r="AG982" i="15" s="1"/>
  <c r="AX710" i="15"/>
  <c r="AZ58" i="15" s="1"/>
  <c r="U964" i="15"/>
  <c r="M952" i="15"/>
  <c r="M964" i="15" s="1"/>
  <c r="AK952" i="15"/>
  <c r="AC964" i="15" s="1"/>
  <c r="AK946" i="15"/>
  <c r="AC958" i="15" s="1"/>
  <c r="R951" i="15"/>
  <c r="AE951" i="15"/>
  <c r="Y963" i="15" s="1"/>
  <c r="AR951" i="15"/>
  <c r="U952" i="15"/>
  <c r="R964" i="15" s="1"/>
  <c r="AH952" i="15"/>
  <c r="AU952" i="15"/>
  <c r="AI964" i="15" s="1"/>
  <c r="Y953" i="15"/>
  <c r="S951" i="15"/>
  <c r="Q963" i="15" s="1"/>
  <c r="AF951" i="15"/>
  <c r="AS951" i="15"/>
  <c r="AH963" i="15" s="1"/>
  <c r="U956" i="15"/>
  <c r="T951" i="15"/>
  <c r="AG951" i="15"/>
  <c r="Z963" i="15" s="1"/>
  <c r="AT951" i="15"/>
  <c r="W952" i="15"/>
  <c r="S964" i="15" s="1"/>
  <c r="AK971" i="15"/>
  <c r="AC983" i="15" s="1"/>
  <c r="V951" i="15"/>
  <c r="AI951" i="15"/>
  <c r="AA963" i="15" s="1"/>
  <c r="Y977" i="15"/>
  <c r="M969" i="15"/>
  <c r="Y972" i="15"/>
  <c r="Y976" i="15"/>
  <c r="U981" i="15"/>
  <c r="Y978" i="15"/>
  <c r="W951" i="15"/>
  <c r="S963" i="15" s="1"/>
  <c r="N952" i="15"/>
  <c r="N964" i="15" s="1"/>
  <c r="AN952" i="15"/>
  <c r="Y951" i="15"/>
  <c r="AL951" i="15"/>
  <c r="AD963" i="15" s="1"/>
  <c r="Y947" i="15"/>
  <c r="Z951" i="15"/>
  <c r="V963" i="15" s="1"/>
  <c r="AM951" i="15"/>
  <c r="AE963" i="15" s="1"/>
  <c r="P952" i="15"/>
  <c r="AC952" i="15"/>
  <c r="X964" i="15" s="1"/>
  <c r="N951" i="15"/>
  <c r="N963" i="15" s="1"/>
  <c r="AA951" i="15"/>
  <c r="W963" i="15" s="1"/>
  <c r="AN951" i="15"/>
  <c r="AW705" i="14"/>
  <c r="AX705" i="14" s="1"/>
  <c r="AZ53" i="14" s="1"/>
  <c r="J393" i="14"/>
  <c r="AW688" i="14"/>
  <c r="J376" i="14"/>
  <c r="X324" i="14"/>
  <c r="U328" i="14"/>
  <c r="X318" i="14"/>
  <c r="AJ318" i="14" s="1"/>
  <c r="L316" i="14"/>
  <c r="X325" i="14"/>
  <c r="X323" i="14"/>
  <c r="AJ316" i="14"/>
  <c r="AC328" i="14" s="1"/>
  <c r="X319" i="14"/>
  <c r="N643" i="14"/>
  <c r="AW667" i="14"/>
  <c r="J355" i="14"/>
  <c r="AZ675" i="14"/>
  <c r="BB23" i="14" s="1"/>
  <c r="I675" i="14"/>
  <c r="Y633" i="14"/>
  <c r="AW669" i="14"/>
  <c r="J357" i="14"/>
  <c r="AW682" i="14"/>
  <c r="J370" i="14"/>
  <c r="L294" i="14"/>
  <c r="J668" i="14"/>
  <c r="I356" i="14"/>
  <c r="AW666" i="14"/>
  <c r="J354" i="14"/>
  <c r="N634" i="14"/>
  <c r="P634" i="14"/>
  <c r="AW665" i="14"/>
  <c r="J353" i="14"/>
  <c r="AF644" i="14" a="1"/>
  <c r="AF644" i="14" s="1"/>
  <c r="AW678" i="14"/>
  <c r="J366" i="14"/>
  <c r="U643" i="14"/>
  <c r="I350" i="14"/>
  <c r="AW677" i="14"/>
  <c r="J365" i="14"/>
  <c r="J698" i="14"/>
  <c r="I386" i="14"/>
  <c r="R970" i="14"/>
  <c r="R945" i="14"/>
  <c r="AE970" i="14"/>
  <c r="Y982" i="14" s="1"/>
  <c r="AE945" i="14"/>
  <c r="Y957" i="14" s="1"/>
  <c r="AR970" i="14"/>
  <c r="AR945" i="14"/>
  <c r="L682" i="14"/>
  <c r="AX682" i="14"/>
  <c r="AZ30" i="14" s="1"/>
  <c r="H370" i="14"/>
  <c r="V633" i="14"/>
  <c r="V643" i="14"/>
  <c r="AZ662" i="14"/>
  <c r="BB10" i="14" s="1"/>
  <c r="I662" i="14"/>
  <c r="W643" i="14"/>
  <c r="W633" i="14"/>
  <c r="AW676" i="14"/>
  <c r="J364" i="14"/>
  <c r="J655" i="14"/>
  <c r="X643" i="14"/>
  <c r="AW681" i="14"/>
  <c r="J369" i="14"/>
  <c r="AW687" i="14"/>
  <c r="J375" i="14"/>
  <c r="AA643" i="14"/>
  <c r="I363" i="14"/>
  <c r="Q644" i="14" a="1"/>
  <c r="Q644" i="14" s="1"/>
  <c r="O643" i="14"/>
  <c r="O633" i="14"/>
  <c r="AC643" i="14"/>
  <c r="AC633" i="14"/>
  <c r="J389" i="14"/>
  <c r="AW701" i="14"/>
  <c r="P643" i="14"/>
  <c r="P633" i="14"/>
  <c r="AD633" i="14"/>
  <c r="AD643" i="14"/>
  <c r="J367" i="14"/>
  <c r="AW700" i="14"/>
  <c r="J388" i="14"/>
  <c r="Q633" i="14"/>
  <c r="AE643" i="14"/>
  <c r="AE633" i="14"/>
  <c r="AW658" i="14"/>
  <c r="J346" i="14"/>
  <c r="AW693" i="14"/>
  <c r="J381" i="14"/>
  <c r="AW699" i="14"/>
  <c r="J387" i="14"/>
  <c r="X634" i="14"/>
  <c r="W634" i="14"/>
  <c r="U634" i="14"/>
  <c r="AC644" i="14" a="1"/>
  <c r="AC644" i="14" s="1"/>
  <c r="P644" i="14" a="1"/>
  <c r="P644" i="14" s="1"/>
  <c r="S637" i="14"/>
  <c r="AF634" i="14"/>
  <c r="T634" i="14"/>
  <c r="AD634" i="14"/>
  <c r="R634" i="14"/>
  <c r="U644" i="14" a="1"/>
  <c r="U644" i="14" s="1"/>
  <c r="AC634" i="14"/>
  <c r="Q634" i="14"/>
  <c r="AA634" i="14"/>
  <c r="O634" i="14"/>
  <c r="Z632" i="14"/>
  <c r="AD644" i="14" a="1"/>
  <c r="AD644" i="14" s="1"/>
  <c r="N644" i="14" a="1"/>
  <c r="N644" i="14" s="1"/>
  <c r="M644" i="14" a="1"/>
  <c r="M644" i="14" s="1"/>
  <c r="AA644" i="14" a="1"/>
  <c r="AA644" i="14" s="1"/>
  <c r="AE634" i="14"/>
  <c r="AB634" i="14"/>
  <c r="Y644" i="14" a="1"/>
  <c r="Y644" i="14" s="1"/>
  <c r="Y634" i="14"/>
  <c r="V644" i="14" a="1"/>
  <c r="V644" i="14" s="1"/>
  <c r="V634" i="14"/>
  <c r="S634" i="14"/>
  <c r="R643" i="14"/>
  <c r="R633" i="14"/>
  <c r="AF643" i="14"/>
  <c r="AF633" i="14"/>
  <c r="AW657" i="14"/>
  <c r="J345" i="14"/>
  <c r="I380" i="14"/>
  <c r="J692" i="14"/>
  <c r="J702" i="14"/>
  <c r="I390" i="14"/>
  <c r="T643" i="14"/>
  <c r="T633" i="14"/>
  <c r="AE644" i="14" a="1"/>
  <c r="AE644" i="14" s="1"/>
  <c r="R644" i="14" a="1"/>
  <c r="R644" i="14" s="1"/>
  <c r="X644" i="14" a="1"/>
  <c r="X644" i="14" s="1"/>
  <c r="W644" i="14" a="1"/>
  <c r="W644" i="14" s="1"/>
  <c r="AW655" i="14"/>
  <c r="AX655" i="14" s="1"/>
  <c r="AB644" i="14" a="1"/>
  <c r="AB644" i="14" s="1"/>
  <c r="O644" i="14" a="1"/>
  <c r="O644" i="14" s="1"/>
  <c r="T644" i="14" a="1"/>
  <c r="T644" i="14" s="1"/>
  <c r="J344" i="14"/>
  <c r="AW656" i="14"/>
  <c r="AW689" i="14"/>
  <c r="J377" i="14"/>
  <c r="U633" i="14"/>
  <c r="AW670" i="14"/>
  <c r="J358" i="14"/>
  <c r="M634" i="14"/>
  <c r="Q970" i="14"/>
  <c r="P982" i="14" s="1"/>
  <c r="Q945" i="14"/>
  <c r="P957" i="14" s="1"/>
  <c r="AD970" i="14"/>
  <c r="AD945" i="14"/>
  <c r="AQ970" i="14"/>
  <c r="AG982" i="14" s="1"/>
  <c r="AQ945" i="14"/>
  <c r="AG957" i="14" s="1"/>
  <c r="L689" i="14"/>
  <c r="AX689" i="14"/>
  <c r="AZ37" i="14" s="1"/>
  <c r="H377" i="14"/>
  <c r="N633" i="14"/>
  <c r="AB643" i="14"/>
  <c r="AW692" i="14"/>
  <c r="L670" i="14"/>
  <c r="L677" i="14"/>
  <c r="L694" i="14"/>
  <c r="AX694" i="14"/>
  <c r="AZ42" i="14" s="1"/>
  <c r="X633" i="14"/>
  <c r="J368" i="14"/>
  <c r="J392" i="14"/>
  <c r="Y643" i="14"/>
  <c r="Z647" i="14"/>
  <c r="L647" i="14"/>
  <c r="M643" i="14"/>
  <c r="M633" i="14"/>
  <c r="AA633" i="14"/>
  <c r="J382" i="14"/>
  <c r="J394" i="14"/>
  <c r="AB633" i="14"/>
  <c r="L658" i="14"/>
  <c r="AX658" i="14"/>
  <c r="AZ6" i="14" s="1"/>
  <c r="L665" i="14"/>
  <c r="AX665" i="14"/>
  <c r="AZ13" i="14" s="1"/>
  <c r="S945" i="14"/>
  <c r="Q957" i="14" s="1"/>
  <c r="S970" i="14"/>
  <c r="Q982" i="14" s="1"/>
  <c r="AF970" i="14"/>
  <c r="AF945" i="14"/>
  <c r="AS970" i="14"/>
  <c r="AH982" i="14" s="1"/>
  <c r="AS945" i="14"/>
  <c r="AH957" i="14" s="1"/>
  <c r="AT973" i="14" a="1"/>
  <c r="AT973" i="14" s="1"/>
  <c r="AN973" i="14" a="1"/>
  <c r="AN973" i="14" s="1"/>
  <c r="AF973" i="14" a="1"/>
  <c r="AF973" i="14" s="1"/>
  <c r="Z973" i="14" a="1"/>
  <c r="Z973" i="14" s="1"/>
  <c r="V985" i="14" s="1"/>
  <c r="AS973" i="14" a="1"/>
  <c r="AS973" i="14" s="1"/>
  <c r="AH985" i="14" s="1"/>
  <c r="AM973" i="14" a="1"/>
  <c r="AM973" i="14" s="1"/>
  <c r="AE985" i="14" s="1"/>
  <c r="AE973" i="14" a="1"/>
  <c r="AE973" i="14" s="1"/>
  <c r="Y985" i="14" s="1"/>
  <c r="W973" i="14" a="1"/>
  <c r="W973" i="14" s="1"/>
  <c r="S985" i="14" s="1"/>
  <c r="Q973" i="14" a="1"/>
  <c r="Q973" i="14" s="1"/>
  <c r="P985" i="14" s="1"/>
  <c r="AD973" i="14" a="1"/>
  <c r="AD973" i="14" s="1"/>
  <c r="V973" i="14" a="1"/>
  <c r="V973" i="14" s="1"/>
  <c r="P973" i="14" a="1"/>
  <c r="P973" i="14" s="1"/>
  <c r="AQ973" i="14" a="1"/>
  <c r="AQ973" i="14" s="1"/>
  <c r="AG985" i="14" s="1"/>
  <c r="AI973" i="14" a="1"/>
  <c r="AI973" i="14" s="1"/>
  <c r="AA985" i="14" s="1"/>
  <c r="AC973" i="14" a="1"/>
  <c r="AC973" i="14" s="1"/>
  <c r="X985" i="14" s="1"/>
  <c r="U973" i="14" a="1"/>
  <c r="U973" i="14" s="1"/>
  <c r="R985" i="14" s="1"/>
  <c r="O973" i="14" a="1"/>
  <c r="O973" i="14" s="1"/>
  <c r="O985" i="14" s="1"/>
  <c r="AP973" i="14" a="1"/>
  <c r="AP973" i="14" s="1"/>
  <c r="AH973" i="14" a="1"/>
  <c r="AH973" i="14" s="1"/>
  <c r="AB973" i="14" a="1"/>
  <c r="AB973" i="14" s="1"/>
  <c r="T973" i="14" a="1"/>
  <c r="T973" i="14" s="1"/>
  <c r="N973" i="14" a="1"/>
  <c r="N973" i="14" s="1"/>
  <c r="N985" i="14" s="1"/>
  <c r="AO973" i="14" a="1"/>
  <c r="AO973" i="14" s="1"/>
  <c r="AF985" i="14" s="1"/>
  <c r="R973" i="14" a="1"/>
  <c r="R973" i="14" s="1"/>
  <c r="AI951" i="14"/>
  <c r="AA963" i="14" s="1"/>
  <c r="V951" i="14"/>
  <c r="AM948" i="14"/>
  <c r="AE960" i="14" s="1"/>
  <c r="Z948" i="14"/>
  <c r="V960" i="14" s="1"/>
  <c r="AL948" i="14"/>
  <c r="AD960" i="14" s="1"/>
  <c r="W948" i="14"/>
  <c r="S960" i="14" s="1"/>
  <c r="AL973" i="14" a="1"/>
  <c r="AL973" i="14" s="1"/>
  <c r="AD985" i="14" s="1"/>
  <c r="V948" i="14"/>
  <c r="AI948" i="14"/>
  <c r="AA960" i="14" s="1"/>
  <c r="U948" i="14"/>
  <c r="R960" i="14" s="1"/>
  <c r="AR951" i="14"/>
  <c r="AE951" i="14"/>
  <c r="Y963" i="14" s="1"/>
  <c r="R951" i="14"/>
  <c r="AU948" i="14"/>
  <c r="AI960" i="14" s="1"/>
  <c r="AH948" i="14"/>
  <c r="T948" i="14"/>
  <c r="AG973" i="14" a="1"/>
  <c r="AG973" i="14" s="1"/>
  <c r="Z985" i="14" s="1"/>
  <c r="AQ951" i="14"/>
  <c r="AG963" i="14" s="1"/>
  <c r="AD951" i="14"/>
  <c r="Q951" i="14"/>
  <c r="P963" i="14" s="1"/>
  <c r="AT948" i="14"/>
  <c r="AG948" i="14"/>
  <c r="Z960" i="14" s="1"/>
  <c r="S948" i="14"/>
  <c r="Q960" i="14" s="1"/>
  <c r="AP951" i="14"/>
  <c r="AC951" i="14"/>
  <c r="X963" i="14" s="1"/>
  <c r="P951" i="14"/>
  <c r="AR948" i="14"/>
  <c r="AE948" i="14"/>
  <c r="Y960" i="14" s="1"/>
  <c r="Q948" i="14"/>
  <c r="P960" i="14" s="1"/>
  <c r="AU973" i="14" a="1"/>
  <c r="AU973" i="14" s="1"/>
  <c r="AI985" i="14" s="1"/>
  <c r="AM951" i="14"/>
  <c r="AE963" i="14" s="1"/>
  <c r="Z951" i="14"/>
  <c r="V963" i="14" s="1"/>
  <c r="AP948" i="14"/>
  <c r="AC948" i="14"/>
  <c r="X960" i="14" s="1"/>
  <c r="O948" i="14"/>
  <c r="O960" i="14" s="1"/>
  <c r="AR973" i="14" a="1"/>
  <c r="AR973" i="14" s="1"/>
  <c r="S973" i="14" a="1"/>
  <c r="S973" i="14" s="1"/>
  <c r="Q985" i="14" s="1"/>
  <c r="AN948" i="14"/>
  <c r="AA948" i="14"/>
  <c r="W960" i="14" s="1"/>
  <c r="AL951" i="14"/>
  <c r="AD963" i="14" s="1"/>
  <c r="AD948" i="14"/>
  <c r="AA951" i="14"/>
  <c r="W963" i="14" s="1"/>
  <c r="AB948" i="14"/>
  <c r="R948" i="14"/>
  <c r="N951" i="14"/>
  <c r="N963" i="14" s="1"/>
  <c r="P948" i="14"/>
  <c r="N948" i="14"/>
  <c r="N960" i="14" s="1"/>
  <c r="AA973" i="14" a="1"/>
  <c r="AA973" i="14" s="1"/>
  <c r="W985" i="14" s="1"/>
  <c r="AS948" i="14"/>
  <c r="AH960" i="14" s="1"/>
  <c r="AO948" i="14"/>
  <c r="AF960" i="14" s="1"/>
  <c r="AN951" i="14"/>
  <c r="AF948" i="14"/>
  <c r="AQ948" i="14"/>
  <c r="AG960" i="14" s="1"/>
  <c r="T970" i="14"/>
  <c r="T945" i="14"/>
  <c r="AG970" i="14"/>
  <c r="Z982" i="14" s="1"/>
  <c r="AG945" i="14"/>
  <c r="Z957" i="14" s="1"/>
  <c r="AT970" i="14"/>
  <c r="AT945" i="14"/>
  <c r="U945" i="14"/>
  <c r="R957" i="14" s="1"/>
  <c r="U970" i="14"/>
  <c r="R982" i="14" s="1"/>
  <c r="AH970" i="14"/>
  <c r="AH945" i="14"/>
  <c r="AU970" i="14"/>
  <c r="AI982" i="14" s="1"/>
  <c r="AU945" i="14"/>
  <c r="AI957" i="14" s="1"/>
  <c r="L703" i="14"/>
  <c r="AX703" i="14"/>
  <c r="AZ51" i="14" s="1"/>
  <c r="V945" i="14"/>
  <c r="V970" i="14"/>
  <c r="AI945" i="14"/>
  <c r="AA957" i="14" s="1"/>
  <c r="AI970" i="14"/>
  <c r="AA982" i="14" s="1"/>
  <c r="W970" i="14"/>
  <c r="S982" i="14" s="1"/>
  <c r="W945" i="14"/>
  <c r="S957" i="14" s="1"/>
  <c r="L655" i="14"/>
  <c r="AL970" i="14"/>
  <c r="AD982" i="14" s="1"/>
  <c r="AL945" i="14"/>
  <c r="AD957" i="14" s="1"/>
  <c r="AX662" i="14"/>
  <c r="AZ10" i="14" s="1"/>
  <c r="AX674" i="14"/>
  <c r="AZ22" i="14" s="1"/>
  <c r="AX686" i="14"/>
  <c r="AZ34" i="14" s="1"/>
  <c r="Z945" i="14"/>
  <c r="V957" i="14" s="1"/>
  <c r="Z970" i="14"/>
  <c r="V982" i="14" s="1"/>
  <c r="AM945" i="14"/>
  <c r="AE957" i="14" s="1"/>
  <c r="AM970" i="14"/>
  <c r="AE982" i="14" s="1"/>
  <c r="AX657" i="14"/>
  <c r="AZ5" i="14" s="1"/>
  <c r="AX669" i="14"/>
  <c r="AZ17" i="14" s="1"/>
  <c r="AX681" i="14"/>
  <c r="AZ29" i="14" s="1"/>
  <c r="AX693" i="14"/>
  <c r="AZ41" i="14" s="1"/>
  <c r="N945" i="14"/>
  <c r="N957" i="14" s="1"/>
  <c r="N970" i="14"/>
  <c r="N982" i="14" s="1"/>
  <c r="AA945" i="14"/>
  <c r="W957" i="14" s="1"/>
  <c r="AA970" i="14"/>
  <c r="W982" i="14" s="1"/>
  <c r="AN945" i="14"/>
  <c r="AN970" i="14"/>
  <c r="AX664" i="14"/>
  <c r="AZ12" i="14" s="1"/>
  <c r="AX676" i="14"/>
  <c r="AZ24" i="14" s="1"/>
  <c r="AX688" i="14"/>
  <c r="AZ36" i="14" s="1"/>
  <c r="O970" i="14"/>
  <c r="O982" i="14" s="1"/>
  <c r="O945" i="14"/>
  <c r="O957" i="14" s="1"/>
  <c r="AB945" i="14"/>
  <c r="AB970" i="14"/>
  <c r="AO945" i="14"/>
  <c r="AF957" i="14" s="1"/>
  <c r="AO970" i="14"/>
  <c r="AF982" i="14" s="1"/>
  <c r="AX659" i="14"/>
  <c r="AZ7" i="14" s="1"/>
  <c r="AX671" i="14"/>
  <c r="AZ19" i="14" s="1"/>
  <c r="AX683" i="14"/>
  <c r="AZ31" i="14" s="1"/>
  <c r="AX695" i="14"/>
  <c r="AZ43" i="14" s="1"/>
  <c r="L705" i="14"/>
  <c r="L706" i="14"/>
  <c r="P970" i="14"/>
  <c r="P945" i="14"/>
  <c r="AC970" i="14"/>
  <c r="X982" i="14" s="1"/>
  <c r="AC945" i="14"/>
  <c r="X957" i="14" s="1"/>
  <c r="AP970" i="14"/>
  <c r="AP945" i="14"/>
  <c r="AX698" i="14"/>
  <c r="AZ46" i="14" s="1"/>
  <c r="AX710" i="14"/>
  <c r="AZ58" i="14" s="1"/>
  <c r="AX707" i="14"/>
  <c r="AZ55" i="14" s="1"/>
  <c r="AX702" i="14"/>
  <c r="AZ50" i="14" s="1"/>
  <c r="U984" i="14"/>
  <c r="AK972" i="14"/>
  <c r="AC984" i="14" s="1"/>
  <c r="U958" i="14"/>
  <c r="AK946" i="14"/>
  <c r="AC958" i="14" s="1"/>
  <c r="W951" i="14"/>
  <c r="S963" i="14" s="1"/>
  <c r="O951" i="14"/>
  <c r="O963" i="14" s="1"/>
  <c r="AB951" i="14"/>
  <c r="AO951" i="14"/>
  <c r="AF963" i="14" s="1"/>
  <c r="Y953" i="14"/>
  <c r="Y977" i="14"/>
  <c r="M969" i="14"/>
  <c r="Y976" i="14"/>
  <c r="U981" i="14"/>
  <c r="Y971" i="14"/>
  <c r="Y978" i="14"/>
  <c r="M944" i="14"/>
  <c r="S951" i="14"/>
  <c r="Q963" i="14" s="1"/>
  <c r="AF951" i="14"/>
  <c r="AS951" i="14"/>
  <c r="AH963" i="14" s="1"/>
  <c r="U956" i="14"/>
  <c r="AK969" i="14"/>
  <c r="AC981" i="14" s="1"/>
  <c r="T951" i="14"/>
  <c r="AG951" i="14"/>
  <c r="Z963" i="14" s="1"/>
  <c r="AT951" i="14"/>
  <c r="U951" i="14"/>
  <c r="R963" i="14" s="1"/>
  <c r="AH951" i="14"/>
  <c r="AU951" i="14"/>
  <c r="AI963" i="14" s="1"/>
  <c r="Y952" i="14"/>
  <c r="L294" i="13"/>
  <c r="L325" i="13"/>
  <c r="L336" i="13" s="1"/>
  <c r="AW660" i="13"/>
  <c r="J348" i="13"/>
  <c r="AY8" i="13"/>
  <c r="AW686" i="13"/>
  <c r="J374" i="13"/>
  <c r="AW689" i="13"/>
  <c r="J377" i="13"/>
  <c r="AW659" i="13"/>
  <c r="J347" i="13"/>
  <c r="AA634" i="13"/>
  <c r="AB634" i="13"/>
  <c r="AW685" i="13"/>
  <c r="J373" i="13"/>
  <c r="L299" i="13"/>
  <c r="L310" i="13" s="1"/>
  <c r="AJ299" i="13"/>
  <c r="AC310" i="13" s="1"/>
  <c r="AW679" i="13"/>
  <c r="J367" i="13"/>
  <c r="AW708" i="13"/>
  <c r="AX708" i="13" s="1"/>
  <c r="AZ56" i="13" s="1"/>
  <c r="J396" i="13"/>
  <c r="AW701" i="13"/>
  <c r="AX701" i="13" s="1"/>
  <c r="AZ49" i="13" s="1"/>
  <c r="J389" i="13"/>
  <c r="W643" i="13"/>
  <c r="W633" i="13"/>
  <c r="AW674" i="13"/>
  <c r="AX674" i="13" s="1"/>
  <c r="AZ22" i="13" s="1"/>
  <c r="J362" i="13"/>
  <c r="AW677" i="13"/>
  <c r="AX677" i="13" s="1"/>
  <c r="AZ25" i="13" s="1"/>
  <c r="J365" i="13"/>
  <c r="AW698" i="13"/>
  <c r="AX698" i="13" s="1"/>
  <c r="AZ46" i="13" s="1"/>
  <c r="J386" i="13"/>
  <c r="AW673" i="13"/>
  <c r="J361" i="13"/>
  <c r="AW697" i="13"/>
  <c r="J385" i="13"/>
  <c r="X324" i="13"/>
  <c r="X323" i="13"/>
  <c r="AW666" i="13"/>
  <c r="J354" i="13"/>
  <c r="AW691" i="13"/>
  <c r="AX691" i="13" s="1"/>
  <c r="AZ39" i="13" s="1"/>
  <c r="J379" i="13"/>
  <c r="X318" i="13"/>
  <c r="AJ318" i="13" s="1"/>
  <c r="T643" i="13"/>
  <c r="T633" i="13"/>
  <c r="AE644" i="13" a="1"/>
  <c r="AE644" i="13" s="1"/>
  <c r="R644" i="13" a="1"/>
  <c r="R644" i="13" s="1"/>
  <c r="AD644" i="13" a="1"/>
  <c r="AD644" i="13" s="1"/>
  <c r="Q644" i="13" a="1"/>
  <c r="Q644" i="13" s="1"/>
  <c r="W644" i="13" a="1"/>
  <c r="W644" i="13" s="1"/>
  <c r="Y644" i="13" a="1"/>
  <c r="Y644" i="13" s="1"/>
  <c r="V644" i="13" a="1"/>
  <c r="V644" i="13" s="1"/>
  <c r="W634" i="13"/>
  <c r="J343" i="13"/>
  <c r="AW655" i="13"/>
  <c r="AF644" i="13" a="1"/>
  <c r="AF644" i="13" s="1"/>
  <c r="AE634" i="13"/>
  <c r="X644" i="13" a="1"/>
  <c r="X644" i="13" s="1"/>
  <c r="AW661" i="13"/>
  <c r="J349" i="13"/>
  <c r="AW667" i="13"/>
  <c r="J355" i="13"/>
  <c r="AW665" i="13"/>
  <c r="J353" i="13"/>
  <c r="AW672" i="13"/>
  <c r="AX672" i="13" s="1"/>
  <c r="AZ20" i="13" s="1"/>
  <c r="J360" i="13"/>
  <c r="AW678" i="13"/>
  <c r="J366" i="13"/>
  <c r="AW684" i="13"/>
  <c r="J372" i="13"/>
  <c r="AW690" i="13"/>
  <c r="J378" i="13"/>
  <c r="AW696" i="13"/>
  <c r="J384" i="13"/>
  <c r="AX681" i="13"/>
  <c r="AZ29" i="13" s="1"/>
  <c r="L681" i="13"/>
  <c r="H369" i="13"/>
  <c r="X643" i="13"/>
  <c r="Y643" i="13"/>
  <c r="Y633" i="13"/>
  <c r="I687" i="13"/>
  <c r="AZ687" i="13"/>
  <c r="BB35" i="13" s="1"/>
  <c r="M643" i="13"/>
  <c r="M633" i="13"/>
  <c r="AA633" i="13"/>
  <c r="N644" i="13" a="1"/>
  <c r="N644" i="13" s="1"/>
  <c r="N633" i="13"/>
  <c r="AB643" i="13"/>
  <c r="AB633" i="13"/>
  <c r="AX658" i="13"/>
  <c r="AZ6" i="13" s="1"/>
  <c r="L658" i="13"/>
  <c r="X633" i="13"/>
  <c r="Q643" i="13"/>
  <c r="Q633" i="13"/>
  <c r="AE633" i="13"/>
  <c r="R633" i="13"/>
  <c r="R643" i="13"/>
  <c r="AF643" i="13"/>
  <c r="AF633" i="13"/>
  <c r="AW703" i="13"/>
  <c r="J391" i="13"/>
  <c r="AW709" i="13"/>
  <c r="J397" i="13"/>
  <c r="N634" i="13"/>
  <c r="AX693" i="13"/>
  <c r="AZ41" i="13" s="1"/>
  <c r="L693" i="13"/>
  <c r="H381" i="13"/>
  <c r="AX666" i="13"/>
  <c r="AZ14" i="13" s="1"/>
  <c r="L666" i="13"/>
  <c r="O643" i="13"/>
  <c r="AC643" i="13"/>
  <c r="AC633" i="13"/>
  <c r="M644" i="13" a="1"/>
  <c r="M644" i="13" s="1"/>
  <c r="AA644" i="13" a="1"/>
  <c r="AA644" i="13" s="1"/>
  <c r="P643" i="13"/>
  <c r="P633" i="13"/>
  <c r="AD643" i="13"/>
  <c r="AD633" i="13"/>
  <c r="Z647" i="13"/>
  <c r="L647" i="13"/>
  <c r="Z642" i="13"/>
  <c r="L670" i="13"/>
  <c r="AX705" i="13"/>
  <c r="AZ53" i="13" s="1"/>
  <c r="L705" i="13"/>
  <c r="U633" i="13"/>
  <c r="U643" i="13"/>
  <c r="X634" i="13"/>
  <c r="V634" i="13"/>
  <c r="U634" i="13"/>
  <c r="AC644" i="13" a="1"/>
  <c r="AC644" i="13" s="1"/>
  <c r="P644" i="13" a="1"/>
  <c r="P644" i="13" s="1"/>
  <c r="S637" i="13"/>
  <c r="AF634" i="13"/>
  <c r="T634" i="13"/>
  <c r="AB644" i="13" a="1"/>
  <c r="AB644" i="13" s="1"/>
  <c r="O644" i="13" a="1"/>
  <c r="O644" i="13" s="1"/>
  <c r="AD634" i="13"/>
  <c r="R634" i="13"/>
  <c r="U644" i="13" a="1"/>
  <c r="U644" i="13" s="1"/>
  <c r="AC634" i="13"/>
  <c r="Q634" i="13"/>
  <c r="Y634" i="13"/>
  <c r="M634" i="13"/>
  <c r="L632" i="13"/>
  <c r="O634" i="13"/>
  <c r="S644" i="13"/>
  <c r="L709" i="13"/>
  <c r="AX709" i="13"/>
  <c r="AZ57" i="13" s="1"/>
  <c r="V633" i="13"/>
  <c r="J390" i="13"/>
  <c r="Z632" i="13"/>
  <c r="P634" i="13"/>
  <c r="V643" i="13"/>
  <c r="T644" i="13" a="1"/>
  <c r="T644" i="13" s="1"/>
  <c r="AF948" i="13"/>
  <c r="V970" i="13"/>
  <c r="V945" i="13"/>
  <c r="AI970" i="13"/>
  <c r="AA982" i="13" s="1"/>
  <c r="AI945" i="13"/>
  <c r="AA957" i="13" s="1"/>
  <c r="W970" i="13"/>
  <c r="S982" i="13" s="1"/>
  <c r="W945" i="13"/>
  <c r="S957" i="13" s="1"/>
  <c r="I692" i="13"/>
  <c r="O633" i="13"/>
  <c r="L697" i="13"/>
  <c r="AX697" i="13"/>
  <c r="AZ45" i="13" s="1"/>
  <c r="Z945" i="13"/>
  <c r="V957" i="13" s="1"/>
  <c r="Z970" i="13"/>
  <c r="V982" i="13" s="1"/>
  <c r="AM970" i="13"/>
  <c r="AE982" i="13" s="1"/>
  <c r="AM945" i="13"/>
  <c r="AE957" i="13" s="1"/>
  <c r="L700" i="13"/>
  <c r="N970" i="13"/>
  <c r="N982" i="13" s="1"/>
  <c r="N945" i="13"/>
  <c r="N957" i="13" s="1"/>
  <c r="AA970" i="13"/>
  <c r="W982" i="13" s="1"/>
  <c r="AA945" i="13"/>
  <c r="W957" i="13" s="1"/>
  <c r="AN970" i="13"/>
  <c r="AN945" i="13"/>
  <c r="Q945" i="13"/>
  <c r="P957" i="13" s="1"/>
  <c r="Q970" i="13"/>
  <c r="P982" i="13" s="1"/>
  <c r="AD945" i="13"/>
  <c r="AD970" i="13"/>
  <c r="AQ970" i="13"/>
  <c r="AG982" i="13" s="1"/>
  <c r="AQ945" i="13"/>
  <c r="AG957" i="13" s="1"/>
  <c r="L661" i="13"/>
  <c r="L673" i="13"/>
  <c r="L685" i="13"/>
  <c r="AX685" i="13"/>
  <c r="AZ33" i="13" s="1"/>
  <c r="U970" i="13"/>
  <c r="R982" i="13" s="1"/>
  <c r="U945" i="13"/>
  <c r="R957" i="13" s="1"/>
  <c r="AH970" i="13"/>
  <c r="AH945" i="13"/>
  <c r="AU970" i="13"/>
  <c r="AI982" i="13" s="1"/>
  <c r="AU945" i="13"/>
  <c r="AI957" i="13" s="1"/>
  <c r="AL970" i="13"/>
  <c r="AD982" i="13" s="1"/>
  <c r="AL945" i="13"/>
  <c r="AD957" i="13" s="1"/>
  <c r="AX686" i="13"/>
  <c r="AZ34" i="13" s="1"/>
  <c r="AX710" i="13"/>
  <c r="AZ58" i="13" s="1"/>
  <c r="O945" i="13"/>
  <c r="O957" i="13" s="1"/>
  <c r="O970" i="13"/>
  <c r="O982" i="13" s="1"/>
  <c r="AB945" i="13"/>
  <c r="AB970" i="13"/>
  <c r="AO945" i="13"/>
  <c r="AF957" i="13" s="1"/>
  <c r="AO970" i="13"/>
  <c r="AF982" i="13" s="1"/>
  <c r="AX659" i="13"/>
  <c r="AZ7" i="13" s="1"/>
  <c r="AX671" i="13"/>
  <c r="AZ19" i="13" s="1"/>
  <c r="AX683" i="13"/>
  <c r="AZ31" i="13" s="1"/>
  <c r="AX695" i="13"/>
  <c r="AZ43" i="13" s="1"/>
  <c r="AX707" i="13"/>
  <c r="AZ55" i="13" s="1"/>
  <c r="P945" i="13"/>
  <c r="P970" i="13"/>
  <c r="AC945" i="13"/>
  <c r="X957" i="13" s="1"/>
  <c r="AC970" i="13"/>
  <c r="X982" i="13" s="1"/>
  <c r="AP945" i="13"/>
  <c r="AP970" i="13"/>
  <c r="AX678" i="13"/>
  <c r="AZ26" i="13" s="1"/>
  <c r="AX690" i="13"/>
  <c r="AZ38" i="13" s="1"/>
  <c r="R945" i="13"/>
  <c r="R970" i="13"/>
  <c r="AE945" i="13"/>
  <c r="Y957" i="13" s="1"/>
  <c r="AE970" i="13"/>
  <c r="Y982" i="13" s="1"/>
  <c r="AR945" i="13"/>
  <c r="AR970" i="13"/>
  <c r="S970" i="13"/>
  <c r="Q982" i="13" s="1"/>
  <c r="S945" i="13"/>
  <c r="Q957" i="13" s="1"/>
  <c r="AF945" i="13"/>
  <c r="AF970" i="13"/>
  <c r="AS945" i="13"/>
  <c r="AH957" i="13" s="1"/>
  <c r="AS970" i="13"/>
  <c r="AH982" i="13" s="1"/>
  <c r="AT973" i="13" a="1"/>
  <c r="AT973" i="13" s="1"/>
  <c r="AN973" i="13" a="1"/>
  <c r="AN973" i="13" s="1"/>
  <c r="AS973" i="13" a="1"/>
  <c r="AS973" i="13" s="1"/>
  <c r="AH985" i="13" s="1"/>
  <c r="AM973" i="13" a="1"/>
  <c r="AM973" i="13" s="1"/>
  <c r="AE985" i="13" s="1"/>
  <c r="AE973" i="13" a="1"/>
  <c r="AE973" i="13" s="1"/>
  <c r="Y985" i="13" s="1"/>
  <c r="W973" i="13" a="1"/>
  <c r="W973" i="13" s="1"/>
  <c r="S985" i="13" s="1"/>
  <c r="Q973" i="13" a="1"/>
  <c r="Q973" i="13" s="1"/>
  <c r="P985" i="13" s="1"/>
  <c r="AR973" i="13" a="1"/>
  <c r="AR973" i="13" s="1"/>
  <c r="AL973" i="13" a="1"/>
  <c r="AL973" i="13" s="1"/>
  <c r="AD985" i="13" s="1"/>
  <c r="AD973" i="13" a="1"/>
  <c r="AD973" i="13" s="1"/>
  <c r="V973" i="13" a="1"/>
  <c r="V973" i="13" s="1"/>
  <c r="P973" i="13" a="1"/>
  <c r="P973" i="13" s="1"/>
  <c r="AQ973" i="13" a="1"/>
  <c r="AQ973" i="13" s="1"/>
  <c r="AG985" i="13" s="1"/>
  <c r="AI973" i="13" a="1"/>
  <c r="AI973" i="13" s="1"/>
  <c r="AA985" i="13" s="1"/>
  <c r="AC973" i="13" a="1"/>
  <c r="AC973" i="13" s="1"/>
  <c r="X985" i="13" s="1"/>
  <c r="U973" i="13" a="1"/>
  <c r="U973" i="13" s="1"/>
  <c r="R985" i="13" s="1"/>
  <c r="O973" i="13" a="1"/>
  <c r="O973" i="13" s="1"/>
  <c r="O985" i="13" s="1"/>
  <c r="AH973" i="13" a="1"/>
  <c r="AH973" i="13" s="1"/>
  <c r="AB973" i="13" a="1"/>
  <c r="AB973" i="13" s="1"/>
  <c r="T973" i="13" a="1"/>
  <c r="T973" i="13" s="1"/>
  <c r="N973" i="13" a="1"/>
  <c r="N973" i="13" s="1"/>
  <c r="N985" i="13" s="1"/>
  <c r="AU973" i="13" a="1"/>
  <c r="AU973" i="13" s="1"/>
  <c r="AI985" i="13" s="1"/>
  <c r="AO973" i="13" a="1"/>
  <c r="AO973" i="13" s="1"/>
  <c r="AF985" i="13" s="1"/>
  <c r="AG973" i="13" a="1"/>
  <c r="AG973" i="13" s="1"/>
  <c r="Z985" i="13" s="1"/>
  <c r="AA973" i="13" a="1"/>
  <c r="AA973" i="13" s="1"/>
  <c r="W985" i="13" s="1"/>
  <c r="S973" i="13" a="1"/>
  <c r="S973" i="13" s="1"/>
  <c r="Q985" i="13" s="1"/>
  <c r="AQ948" i="13"/>
  <c r="AG960" i="13" s="1"/>
  <c r="AD948" i="13"/>
  <c r="P948" i="13"/>
  <c r="AP973" i="13" a="1"/>
  <c r="AP973" i="13" s="1"/>
  <c r="AP948" i="13"/>
  <c r="AC948" i="13"/>
  <c r="X960" i="13" s="1"/>
  <c r="O948" i="13"/>
  <c r="O960" i="13" s="1"/>
  <c r="AO948" i="13"/>
  <c r="AF960" i="13" s="1"/>
  <c r="AB948" i="13"/>
  <c r="N948" i="13"/>
  <c r="N960" i="13" s="1"/>
  <c r="AN948" i="13"/>
  <c r="AA948" i="13"/>
  <c r="W960" i="13" s="1"/>
  <c r="AM948" i="13"/>
  <c r="AE960" i="13" s="1"/>
  <c r="Z948" i="13"/>
  <c r="V960" i="13" s="1"/>
  <c r="AF973" i="13" a="1"/>
  <c r="AF973" i="13" s="1"/>
  <c r="AL948" i="13"/>
  <c r="AD960" i="13" s="1"/>
  <c r="W948" i="13"/>
  <c r="S960" i="13" s="1"/>
  <c r="V948" i="13"/>
  <c r="Z973" i="13" a="1"/>
  <c r="Z973" i="13" s="1"/>
  <c r="V985" i="13" s="1"/>
  <c r="AI948" i="13"/>
  <c r="AA960" i="13" s="1"/>
  <c r="U948" i="13"/>
  <c r="R960" i="13" s="1"/>
  <c r="AU948" i="13"/>
  <c r="AI960" i="13" s="1"/>
  <c r="AH948" i="13"/>
  <c r="T948" i="13"/>
  <c r="AR948" i="13"/>
  <c r="AE948" i="13"/>
  <c r="Y960" i="13" s="1"/>
  <c r="Q948" i="13"/>
  <c r="P960" i="13" s="1"/>
  <c r="AQ951" i="13"/>
  <c r="AG963" i="13" s="1"/>
  <c r="R948" i="13"/>
  <c r="AP951" i="13"/>
  <c r="AD951" i="13"/>
  <c r="AC951" i="13"/>
  <c r="X963" i="13" s="1"/>
  <c r="Q951" i="13"/>
  <c r="P963" i="13" s="1"/>
  <c r="P951" i="13"/>
  <c r="R973" i="13" a="1"/>
  <c r="R973" i="13" s="1"/>
  <c r="AT948" i="13"/>
  <c r="AS948" i="13"/>
  <c r="AH960" i="13" s="1"/>
  <c r="AG948" i="13"/>
  <c r="Z960" i="13" s="1"/>
  <c r="S948" i="13"/>
  <c r="Q960" i="13" s="1"/>
  <c r="T970" i="13"/>
  <c r="T945" i="13"/>
  <c r="AG970" i="13"/>
  <c r="Z982" i="13" s="1"/>
  <c r="AG945" i="13"/>
  <c r="Z957" i="13" s="1"/>
  <c r="AT970" i="13"/>
  <c r="AT945" i="13"/>
  <c r="U983" i="13"/>
  <c r="AK971" i="13"/>
  <c r="AC983" i="13" s="1"/>
  <c r="O951" i="13"/>
  <c r="O963" i="13" s="1"/>
  <c r="AB951" i="13"/>
  <c r="AO951" i="13"/>
  <c r="AF963" i="13" s="1"/>
  <c r="R951" i="13"/>
  <c r="AE951" i="13"/>
  <c r="Y963" i="13" s="1"/>
  <c r="AR951" i="13"/>
  <c r="Y953" i="13"/>
  <c r="M944" i="13"/>
  <c r="S951" i="13"/>
  <c r="Q963" i="13" s="1"/>
  <c r="AF951" i="13"/>
  <c r="AS951" i="13"/>
  <c r="AH963" i="13" s="1"/>
  <c r="T951" i="13"/>
  <c r="AG951" i="13"/>
  <c r="Z963" i="13" s="1"/>
  <c r="AT951" i="13"/>
  <c r="AK944" i="13"/>
  <c r="AC956" i="13" s="1"/>
  <c r="U951" i="13"/>
  <c r="R963" i="13" s="1"/>
  <c r="AH951" i="13"/>
  <c r="AU951" i="13"/>
  <c r="AI963" i="13" s="1"/>
  <c r="Y952" i="13"/>
  <c r="V951" i="13"/>
  <c r="AI951" i="13"/>
  <c r="AA963" i="13" s="1"/>
  <c r="W951" i="13"/>
  <c r="S963" i="13" s="1"/>
  <c r="Y951" i="13"/>
  <c r="AL951" i="13"/>
  <c r="AD963" i="13" s="1"/>
  <c r="Y947" i="13"/>
  <c r="Z951" i="13"/>
  <c r="V963" i="13" s="1"/>
  <c r="AM951" i="13"/>
  <c r="AE963" i="13" s="1"/>
  <c r="AK969" i="13"/>
  <c r="AC981" i="13" s="1"/>
  <c r="Y977" i="13"/>
  <c r="M969" i="13"/>
  <c r="Y972" i="13"/>
  <c r="Y976" i="13"/>
  <c r="U981" i="13"/>
  <c r="Y978" i="13"/>
  <c r="N951" i="13"/>
  <c r="N963" i="13" s="1"/>
  <c r="AA951" i="13"/>
  <c r="W963" i="13" s="1"/>
  <c r="AN951" i="13"/>
  <c r="X325" i="12"/>
  <c r="X318" i="12"/>
  <c r="AJ318" i="12" s="1"/>
  <c r="X323" i="12"/>
  <c r="X324" i="12"/>
  <c r="U328" i="12"/>
  <c r="X319" i="12"/>
  <c r="AJ316" i="12"/>
  <c r="AC328" i="12" s="1"/>
  <c r="L316" i="12"/>
  <c r="L680" i="12"/>
  <c r="H368" i="12"/>
  <c r="H28" i="12"/>
  <c r="L294" i="12"/>
  <c r="L295" i="12"/>
  <c r="L306" i="12" s="1"/>
  <c r="L300" i="12"/>
  <c r="L311" i="12" s="1"/>
  <c r="AJ300" i="12"/>
  <c r="AC311" i="12" s="1"/>
  <c r="U311" i="12"/>
  <c r="AW710" i="12"/>
  <c r="J398" i="12"/>
  <c r="J705" i="12"/>
  <c r="I393" i="12"/>
  <c r="AB634" i="12"/>
  <c r="T633" i="12"/>
  <c r="V643" i="12"/>
  <c r="AW672" i="12"/>
  <c r="AX672" i="12" s="1"/>
  <c r="AZ20" i="12" s="1"/>
  <c r="J360" i="12"/>
  <c r="AW684" i="12"/>
  <c r="J372" i="12"/>
  <c r="J666" i="12"/>
  <c r="I354" i="12"/>
  <c r="N643" i="12"/>
  <c r="N633" i="12"/>
  <c r="AB643" i="12"/>
  <c r="AB633" i="12"/>
  <c r="AW662" i="12"/>
  <c r="J350" i="12"/>
  <c r="R643" i="12"/>
  <c r="Y643" i="12"/>
  <c r="Y633" i="12"/>
  <c r="AW667" i="12"/>
  <c r="J355" i="12"/>
  <c r="AW686" i="12"/>
  <c r="J374" i="12"/>
  <c r="AW708" i="12"/>
  <c r="AX708" i="12" s="1"/>
  <c r="AZ56" i="12" s="1"/>
  <c r="J396" i="12"/>
  <c r="I665" i="12"/>
  <c r="J702" i="12"/>
  <c r="I390" i="12"/>
  <c r="AW698" i="12"/>
  <c r="AX698" i="12" s="1"/>
  <c r="AZ46" i="12" s="1"/>
  <c r="J386" i="12"/>
  <c r="J707" i="12"/>
  <c r="I395" i="12"/>
  <c r="L667" i="12"/>
  <c r="AX667" i="12"/>
  <c r="AZ15" i="12" s="1"/>
  <c r="H355" i="12"/>
  <c r="L668" i="12"/>
  <c r="H356" i="12"/>
  <c r="AX668" i="12"/>
  <c r="AZ16" i="12" s="1"/>
  <c r="AF633" i="12"/>
  <c r="AW660" i="12"/>
  <c r="J348" i="12"/>
  <c r="T643" i="12"/>
  <c r="AD644" i="12" a="1"/>
  <c r="AD644" i="12" s="1"/>
  <c r="AC644" i="12" a="1"/>
  <c r="AC644" i="12" s="1"/>
  <c r="P644" i="12" a="1"/>
  <c r="P644" i="12" s="1"/>
  <c r="V644" i="12" a="1"/>
  <c r="V644" i="12" s="1"/>
  <c r="AW655" i="12"/>
  <c r="AX655" i="12" s="1"/>
  <c r="AB644" i="12" a="1"/>
  <c r="AB644" i="12" s="1"/>
  <c r="O644" i="12" a="1"/>
  <c r="O644" i="12" s="1"/>
  <c r="U644" i="12" a="1"/>
  <c r="U644" i="12" s="1"/>
  <c r="T644" i="12" a="1"/>
  <c r="T644" i="12" s="1"/>
  <c r="Y644" i="12" a="1"/>
  <c r="Y644" i="12" s="1"/>
  <c r="J343" i="12"/>
  <c r="J664" i="12"/>
  <c r="I352" i="12"/>
  <c r="I353" i="12"/>
  <c r="AW696" i="12"/>
  <c r="J384" i="12"/>
  <c r="AT973" i="12" a="1"/>
  <c r="AT973" i="12" s="1"/>
  <c r="AN973" i="12" a="1"/>
  <c r="AN973" i="12" s="1"/>
  <c r="AF973" i="12" a="1"/>
  <c r="AF973" i="12" s="1"/>
  <c r="Z973" i="12" a="1"/>
  <c r="Z973" i="12" s="1"/>
  <c r="V985" i="12" s="1"/>
  <c r="R973" i="12" a="1"/>
  <c r="R973" i="12" s="1"/>
  <c r="AS973" i="12" a="1"/>
  <c r="AS973" i="12" s="1"/>
  <c r="AH985" i="12" s="1"/>
  <c r="AM973" i="12" a="1"/>
  <c r="AM973" i="12" s="1"/>
  <c r="AE985" i="12" s="1"/>
  <c r="AE973" i="12" a="1"/>
  <c r="AE973" i="12" s="1"/>
  <c r="Y985" i="12" s="1"/>
  <c r="W973" i="12" a="1"/>
  <c r="W973" i="12" s="1"/>
  <c r="S985" i="12" s="1"/>
  <c r="Q973" i="12" a="1"/>
  <c r="Q973" i="12" s="1"/>
  <c r="P985" i="12" s="1"/>
  <c r="AR973" i="12" a="1"/>
  <c r="AR973" i="12" s="1"/>
  <c r="AL973" i="12" a="1"/>
  <c r="AL973" i="12" s="1"/>
  <c r="AD985" i="12" s="1"/>
  <c r="AD973" i="12" a="1"/>
  <c r="AD973" i="12" s="1"/>
  <c r="V973" i="12" a="1"/>
  <c r="V973" i="12" s="1"/>
  <c r="P973" i="12" a="1"/>
  <c r="P973" i="12" s="1"/>
  <c r="AQ973" i="12" a="1"/>
  <c r="AQ973" i="12" s="1"/>
  <c r="AG985" i="12" s="1"/>
  <c r="AI973" i="12" a="1"/>
  <c r="AI973" i="12" s="1"/>
  <c r="AA985" i="12" s="1"/>
  <c r="AC973" i="12" a="1"/>
  <c r="AC973" i="12" s="1"/>
  <c r="X985" i="12" s="1"/>
  <c r="U973" i="12" a="1"/>
  <c r="U973" i="12" s="1"/>
  <c r="R985" i="12" s="1"/>
  <c r="O973" i="12" a="1"/>
  <c r="O973" i="12" s="1"/>
  <c r="O985" i="12" s="1"/>
  <c r="AH973" i="12" a="1"/>
  <c r="AH973" i="12" s="1"/>
  <c r="AB973" i="12" a="1"/>
  <c r="AB973" i="12" s="1"/>
  <c r="T973" i="12" a="1"/>
  <c r="T973" i="12" s="1"/>
  <c r="N973" i="12" a="1"/>
  <c r="N973" i="12" s="1"/>
  <c r="N985" i="12" s="1"/>
  <c r="AG973" i="12" a="1"/>
  <c r="AG973" i="12" s="1"/>
  <c r="Z985" i="12" s="1"/>
  <c r="AA973" i="12" a="1"/>
  <c r="AA973" i="12" s="1"/>
  <c r="W985" i="12" s="1"/>
  <c r="S973" i="12" a="1"/>
  <c r="S973" i="12" s="1"/>
  <c r="Q985" i="12" s="1"/>
  <c r="AI948" i="12"/>
  <c r="AA960" i="12" s="1"/>
  <c r="U948" i="12"/>
  <c r="R960" i="12" s="1"/>
  <c r="AU948" i="12"/>
  <c r="AI960" i="12" s="1"/>
  <c r="AH948" i="12"/>
  <c r="T948" i="12"/>
  <c r="AT948" i="12"/>
  <c r="AG948" i="12"/>
  <c r="Z960" i="12" s="1"/>
  <c r="S948" i="12"/>
  <c r="Q960" i="12" s="1"/>
  <c r="AS948" i="12"/>
  <c r="AH960" i="12" s="1"/>
  <c r="AF948" i="12"/>
  <c r="R948" i="12"/>
  <c r="AR948" i="12"/>
  <c r="AE948" i="12"/>
  <c r="Y960" i="12" s="1"/>
  <c r="Q948" i="12"/>
  <c r="P960" i="12" s="1"/>
  <c r="AQ948" i="12"/>
  <c r="AG960" i="12" s="1"/>
  <c r="AD948" i="12"/>
  <c r="P948" i="12"/>
  <c r="AU973" i="12" a="1"/>
  <c r="AU973" i="12" s="1"/>
  <c r="AI985" i="12" s="1"/>
  <c r="AP948" i="12"/>
  <c r="AC948" i="12"/>
  <c r="X960" i="12" s="1"/>
  <c r="O948" i="12"/>
  <c r="O960" i="12" s="1"/>
  <c r="AP973" i="12" a="1"/>
  <c r="AP973" i="12" s="1"/>
  <c r="AO948" i="12"/>
  <c r="AF960" i="12" s="1"/>
  <c r="AB948" i="12"/>
  <c r="N948" i="12"/>
  <c r="N960" i="12" s="1"/>
  <c r="AO973" i="12" a="1"/>
  <c r="AO973" i="12" s="1"/>
  <c r="AF985" i="12" s="1"/>
  <c r="AN948" i="12"/>
  <c r="AA948" i="12"/>
  <c r="W960" i="12" s="1"/>
  <c r="AM948" i="12"/>
  <c r="AE960" i="12" s="1"/>
  <c r="Z948" i="12"/>
  <c r="V960" i="12" s="1"/>
  <c r="AL948" i="12"/>
  <c r="AD960" i="12" s="1"/>
  <c r="W948" i="12"/>
  <c r="S960" i="12" s="1"/>
  <c r="AU951" i="12"/>
  <c r="AI963" i="12" s="1"/>
  <c r="V948" i="12"/>
  <c r="AH951" i="12"/>
  <c r="U951" i="12"/>
  <c r="R963" i="12" s="1"/>
  <c r="T951" i="12"/>
  <c r="L655" i="12"/>
  <c r="H343" i="12"/>
  <c r="L656" i="12"/>
  <c r="H344" i="12"/>
  <c r="AX656" i="12"/>
  <c r="AZ4" i="12" s="1"/>
  <c r="U633" i="12"/>
  <c r="AW674" i="12"/>
  <c r="AX674" i="12" s="1"/>
  <c r="AZ22" i="12" s="1"/>
  <c r="J362" i="12"/>
  <c r="Q644" i="12" a="1"/>
  <c r="Q644" i="12" s="1"/>
  <c r="V634" i="12"/>
  <c r="W644" i="12" a="1"/>
  <c r="W644" i="12" s="1"/>
  <c r="U634" i="12"/>
  <c r="S637" i="12"/>
  <c r="AF634" i="12"/>
  <c r="T634" i="12"/>
  <c r="AE634" i="12"/>
  <c r="S634" i="12"/>
  <c r="AD634" i="12"/>
  <c r="R634" i="12"/>
  <c r="AC634" i="12"/>
  <c r="Q634" i="12"/>
  <c r="AA634" i="12"/>
  <c r="O634" i="12"/>
  <c r="Z632" i="12"/>
  <c r="Y634" i="12"/>
  <c r="M634" i="12"/>
  <c r="L632" i="12"/>
  <c r="R644" i="12" a="1"/>
  <c r="R644" i="12" s="1"/>
  <c r="P634" i="12"/>
  <c r="N634" i="12"/>
  <c r="N644" i="12" a="1"/>
  <c r="N644" i="12" s="1"/>
  <c r="AF644" i="12" a="1"/>
  <c r="AF644" i="12" s="1"/>
  <c r="M644" i="12" a="1"/>
  <c r="M644" i="12" s="1"/>
  <c r="AE644" i="12" a="1"/>
  <c r="AE644" i="12" s="1"/>
  <c r="AA644" i="12" a="1"/>
  <c r="AA644" i="12" s="1"/>
  <c r="X644" i="12" a="1"/>
  <c r="X644" i="12" s="1"/>
  <c r="W634" i="12"/>
  <c r="W633" i="12"/>
  <c r="J693" i="12"/>
  <c r="I381" i="12"/>
  <c r="X633" i="12"/>
  <c r="Z644" i="12"/>
  <c r="J687" i="12"/>
  <c r="M643" i="12"/>
  <c r="M633" i="12"/>
  <c r="AA643" i="12"/>
  <c r="AA633" i="12"/>
  <c r="O643" i="12"/>
  <c r="O633" i="12"/>
  <c r="AC643" i="12"/>
  <c r="AC633" i="12"/>
  <c r="X643" i="12"/>
  <c r="P643" i="12"/>
  <c r="P633" i="12"/>
  <c r="AD643" i="12"/>
  <c r="AD633" i="12"/>
  <c r="J349" i="12"/>
  <c r="J361" i="12"/>
  <c r="J373" i="12"/>
  <c r="J385" i="12"/>
  <c r="J397" i="12"/>
  <c r="O970" i="12"/>
  <c r="O982" i="12" s="1"/>
  <c r="O945" i="12"/>
  <c r="O957" i="12" s="1"/>
  <c r="AB970" i="12"/>
  <c r="AB945" i="12"/>
  <c r="AO945" i="12"/>
  <c r="AF957" i="12" s="1"/>
  <c r="AO970" i="12"/>
  <c r="AF982" i="12" s="1"/>
  <c r="I658" i="12"/>
  <c r="Q643" i="12"/>
  <c r="Q633" i="12"/>
  <c r="AE633" i="12"/>
  <c r="AE643" i="12"/>
  <c r="R633" i="12"/>
  <c r="I376" i="12"/>
  <c r="AF643" i="12"/>
  <c r="L665" i="12"/>
  <c r="AX665" i="12"/>
  <c r="AZ13" i="12" s="1"/>
  <c r="AW665" i="12"/>
  <c r="AZ665" i="12" s="1"/>
  <c r="BB13" i="12" s="1"/>
  <c r="AZ688" i="12"/>
  <c r="BB36" i="12" s="1"/>
  <c r="I688" i="12"/>
  <c r="R970" i="12"/>
  <c r="R945" i="12"/>
  <c r="AE970" i="12"/>
  <c r="Y982" i="12" s="1"/>
  <c r="AE945" i="12"/>
  <c r="Y957" i="12" s="1"/>
  <c r="AR945" i="12"/>
  <c r="AR970" i="12"/>
  <c r="U643" i="12"/>
  <c r="J365" i="12"/>
  <c r="J377" i="12"/>
  <c r="J389" i="12"/>
  <c r="AW666" i="12"/>
  <c r="V633" i="12"/>
  <c r="J366" i="12"/>
  <c r="J378" i="12"/>
  <c r="Z647" i="12"/>
  <c r="L647" i="12"/>
  <c r="T970" i="12"/>
  <c r="T945" i="12"/>
  <c r="AG970" i="12"/>
  <c r="Z982" i="12" s="1"/>
  <c r="AG945" i="12"/>
  <c r="Z957" i="12" s="1"/>
  <c r="AT970" i="12"/>
  <c r="AT945" i="12"/>
  <c r="W643" i="12"/>
  <c r="J367" i="12"/>
  <c r="J379" i="12"/>
  <c r="J391" i="12"/>
  <c r="P970" i="12"/>
  <c r="P945" i="12"/>
  <c r="AC970" i="12"/>
  <c r="X982" i="12" s="1"/>
  <c r="AC945" i="12"/>
  <c r="X957" i="12" s="1"/>
  <c r="AP945" i="12"/>
  <c r="AP970" i="12"/>
  <c r="L683" i="12"/>
  <c r="L701" i="12"/>
  <c r="AX701" i="12"/>
  <c r="AZ49" i="12" s="1"/>
  <c r="Q970" i="12"/>
  <c r="P982" i="12" s="1"/>
  <c r="Q945" i="12"/>
  <c r="P957" i="12" s="1"/>
  <c r="AD970" i="12"/>
  <c r="AD945" i="12"/>
  <c r="AQ945" i="12"/>
  <c r="AG957" i="12" s="1"/>
  <c r="AQ970" i="12"/>
  <c r="AG982" i="12" s="1"/>
  <c r="AX683" i="12"/>
  <c r="AZ31" i="12" s="1"/>
  <c r="S970" i="12"/>
  <c r="Q982" i="12" s="1"/>
  <c r="S945" i="12"/>
  <c r="Q957" i="12" s="1"/>
  <c r="AF970" i="12"/>
  <c r="AF945" i="12"/>
  <c r="AS945" i="12"/>
  <c r="AH957" i="12" s="1"/>
  <c r="AS970" i="12"/>
  <c r="AH982" i="12" s="1"/>
  <c r="L707" i="12"/>
  <c r="U945" i="12"/>
  <c r="R957" i="12" s="1"/>
  <c r="U970" i="12"/>
  <c r="R982" i="12" s="1"/>
  <c r="AH970" i="12"/>
  <c r="AH945" i="12"/>
  <c r="AU945" i="12"/>
  <c r="AI957" i="12" s="1"/>
  <c r="AU970" i="12"/>
  <c r="AI982" i="12" s="1"/>
  <c r="L689" i="12"/>
  <c r="AX689" i="12"/>
  <c r="AZ37" i="12" s="1"/>
  <c r="V945" i="12"/>
  <c r="V970" i="12"/>
  <c r="AI970" i="12"/>
  <c r="AA982" i="12" s="1"/>
  <c r="AI945" i="12"/>
  <c r="AA957" i="12" s="1"/>
  <c r="AX660" i="12"/>
  <c r="AZ8" i="12" s="1"/>
  <c r="L677" i="12"/>
  <c r="AX677" i="12"/>
  <c r="AZ25" i="12" s="1"/>
  <c r="W970" i="12"/>
  <c r="S982" i="12" s="1"/>
  <c r="W945" i="12"/>
  <c r="S957" i="12" s="1"/>
  <c r="L704" i="12"/>
  <c r="AL970" i="12"/>
  <c r="AD982" i="12" s="1"/>
  <c r="AL945" i="12"/>
  <c r="AD957" i="12" s="1"/>
  <c r="Z970" i="12"/>
  <c r="V982" i="12" s="1"/>
  <c r="Z945" i="12"/>
  <c r="V957" i="12" s="1"/>
  <c r="AM970" i="12"/>
  <c r="AE982" i="12" s="1"/>
  <c r="AM945" i="12"/>
  <c r="AE957" i="12" s="1"/>
  <c r="AX657" i="12"/>
  <c r="AZ5" i="12" s="1"/>
  <c r="AX669" i="12"/>
  <c r="AZ17" i="12" s="1"/>
  <c r="L695" i="12"/>
  <c r="N970" i="12"/>
  <c r="N982" i="12" s="1"/>
  <c r="N945" i="12"/>
  <c r="N957" i="12" s="1"/>
  <c r="AA970" i="12"/>
  <c r="W982" i="12" s="1"/>
  <c r="AA945" i="12"/>
  <c r="W957" i="12" s="1"/>
  <c r="AN970" i="12"/>
  <c r="AN945" i="12"/>
  <c r="L682" i="12"/>
  <c r="AX678" i="12"/>
  <c r="AZ26" i="12" s="1"/>
  <c r="AX690" i="12"/>
  <c r="AZ38" i="12" s="1"/>
  <c r="AX684" i="12"/>
  <c r="AZ32" i="12" s="1"/>
  <c r="AX696" i="12"/>
  <c r="AZ44" i="12" s="1"/>
  <c r="U956" i="12"/>
  <c r="AS951" i="12"/>
  <c r="AH963" i="12" s="1"/>
  <c r="AF951" i="12"/>
  <c r="S951" i="12"/>
  <c r="Q963" i="12" s="1"/>
  <c r="M944" i="12"/>
  <c r="Y953" i="12"/>
  <c r="AR951" i="12"/>
  <c r="AE951" i="12"/>
  <c r="Y963" i="12" s="1"/>
  <c r="R951" i="12"/>
  <c r="AQ951" i="12"/>
  <c r="AG963" i="12" s="1"/>
  <c r="AD951" i="12"/>
  <c r="Q951" i="12"/>
  <c r="P963" i="12" s="1"/>
  <c r="AP951" i="12"/>
  <c r="AC951" i="12"/>
  <c r="X963" i="12" s="1"/>
  <c r="P951" i="12"/>
  <c r="Y946" i="12"/>
  <c r="AO951" i="12"/>
  <c r="AF963" i="12" s="1"/>
  <c r="AB951" i="12"/>
  <c r="O951" i="12"/>
  <c r="O963" i="12" s="1"/>
  <c r="AN951" i="12"/>
  <c r="AA951" i="12"/>
  <c r="W963" i="12" s="1"/>
  <c r="N951" i="12"/>
  <c r="N963" i="12" s="1"/>
  <c r="AM951" i="12"/>
  <c r="AE963" i="12" s="1"/>
  <c r="Z951" i="12"/>
  <c r="V963" i="12" s="1"/>
  <c r="Y947" i="12"/>
  <c r="AL951" i="12"/>
  <c r="AD963" i="12" s="1"/>
  <c r="Y951" i="12"/>
  <c r="W951" i="12"/>
  <c r="S963" i="12" s="1"/>
  <c r="AI951" i="12"/>
  <c r="AA963" i="12" s="1"/>
  <c r="V951" i="12"/>
  <c r="AK944" i="12"/>
  <c r="AC956" i="12" s="1"/>
  <c r="AG951" i="12"/>
  <c r="Z963" i="12" s="1"/>
  <c r="AT951" i="12"/>
  <c r="Y952" i="12"/>
  <c r="AK969" i="12"/>
  <c r="AC981" i="12" s="1"/>
  <c r="Y977" i="12"/>
  <c r="M969" i="12"/>
  <c r="Y972" i="12"/>
  <c r="Y976" i="12"/>
  <c r="U981" i="12"/>
  <c r="Y971" i="12"/>
  <c r="Y978" i="12"/>
  <c r="U312" i="11"/>
  <c r="AJ301" i="11"/>
  <c r="AC312" i="11" s="1"/>
  <c r="L301" i="11"/>
  <c r="L312" i="11" s="1"/>
  <c r="L299" i="11"/>
  <c r="L310" i="11" s="1"/>
  <c r="L304" i="11"/>
  <c r="L295" i="11"/>
  <c r="L306" i="11" s="1"/>
  <c r="L294" i="11"/>
  <c r="AJ299" i="11"/>
  <c r="AC310" i="11" s="1"/>
  <c r="U633" i="11"/>
  <c r="U643" i="11"/>
  <c r="AJ300" i="11"/>
  <c r="AC311" i="11" s="1"/>
  <c r="U311" i="11"/>
  <c r="L300" i="11"/>
  <c r="L311" i="11" s="1"/>
  <c r="U644" i="11" a="1"/>
  <c r="U644" i="11" s="1"/>
  <c r="W643" i="11"/>
  <c r="W633" i="11"/>
  <c r="AW704" i="11"/>
  <c r="J392" i="11"/>
  <c r="AW680" i="11"/>
  <c r="AX680" i="11" s="1"/>
  <c r="AZ28" i="11" s="1"/>
  <c r="J368" i="11"/>
  <c r="AW682" i="11"/>
  <c r="J370" i="11"/>
  <c r="J696" i="11"/>
  <c r="I384" i="11"/>
  <c r="Q634" i="11"/>
  <c r="J689" i="11"/>
  <c r="I377" i="11"/>
  <c r="N634" i="11"/>
  <c r="Z647" i="11"/>
  <c r="L647" i="11"/>
  <c r="Y633" i="11"/>
  <c r="J703" i="11"/>
  <c r="I391" i="11"/>
  <c r="AW668" i="11"/>
  <c r="J356" i="11"/>
  <c r="AW670" i="11"/>
  <c r="AX670" i="11" s="1"/>
  <c r="AZ18" i="11" s="1"/>
  <c r="J358" i="11"/>
  <c r="J677" i="11"/>
  <c r="I365" i="11"/>
  <c r="X325" i="11"/>
  <c r="X323" i="11"/>
  <c r="X324" i="11"/>
  <c r="U328" i="11"/>
  <c r="L318" i="11"/>
  <c r="AW692" i="11"/>
  <c r="J380" i="11"/>
  <c r="AW694" i="11"/>
  <c r="J382" i="11"/>
  <c r="X319" i="11"/>
  <c r="AW656" i="11"/>
  <c r="J344" i="11"/>
  <c r="AW658" i="11"/>
  <c r="J346" i="11"/>
  <c r="T643" i="11"/>
  <c r="T633" i="11"/>
  <c r="AW655" i="11"/>
  <c r="AX655" i="11" s="1"/>
  <c r="AE644" i="11" a="1"/>
  <c r="AE644" i="11" s="1"/>
  <c r="R644" i="11" a="1"/>
  <c r="R644" i="11" s="1"/>
  <c r="X644" i="11" a="1"/>
  <c r="X644" i="11" s="1"/>
  <c r="AD644" i="11" a="1"/>
  <c r="AD644" i="11" s="1"/>
  <c r="Q644" i="11" a="1"/>
  <c r="Q644" i="11" s="1"/>
  <c r="V644" i="11" a="1"/>
  <c r="V644" i="11" s="1"/>
  <c r="AB644" i="11" a="1"/>
  <c r="AB644" i="11" s="1"/>
  <c r="O644" i="11" a="1"/>
  <c r="O644" i="11" s="1"/>
  <c r="I688" i="11"/>
  <c r="AZ688" i="11"/>
  <c r="BB36" i="11" s="1"/>
  <c r="AW696" i="11"/>
  <c r="V633" i="11"/>
  <c r="J354" i="11"/>
  <c r="J366" i="11"/>
  <c r="J378" i="11"/>
  <c r="J390" i="11"/>
  <c r="P634" i="11"/>
  <c r="X633" i="11"/>
  <c r="AW710" i="11"/>
  <c r="J398" i="11"/>
  <c r="AB634" i="11"/>
  <c r="AA644" i="11" a="1"/>
  <c r="AA644" i="11" s="1"/>
  <c r="U970" i="11"/>
  <c r="R982" i="11" s="1"/>
  <c r="U945" i="11"/>
  <c r="R957" i="11" s="1"/>
  <c r="AH970" i="11"/>
  <c r="AH945" i="11"/>
  <c r="AU970" i="11"/>
  <c r="AI982" i="11" s="1"/>
  <c r="AU945" i="11"/>
  <c r="AI957" i="11" s="1"/>
  <c r="M643" i="11"/>
  <c r="AA643" i="11"/>
  <c r="AA633" i="11"/>
  <c r="AC634" i="11"/>
  <c r="V643" i="11"/>
  <c r="N643" i="11"/>
  <c r="N633" i="11"/>
  <c r="AB643" i="11"/>
  <c r="AB633" i="11"/>
  <c r="J347" i="11"/>
  <c r="J359" i="11"/>
  <c r="J371" i="11"/>
  <c r="J383" i="11"/>
  <c r="X634" i="11"/>
  <c r="W634" i="11"/>
  <c r="V634" i="11"/>
  <c r="W644" i="11" a="1"/>
  <c r="W644" i="11" s="1"/>
  <c r="U634" i="11"/>
  <c r="AC644" i="11" a="1"/>
  <c r="AC644" i="11" s="1"/>
  <c r="P644" i="11" a="1"/>
  <c r="P644" i="11" s="1"/>
  <c r="S637" i="11"/>
  <c r="AF634" i="11"/>
  <c r="T634" i="11"/>
  <c r="AE634" i="11"/>
  <c r="S634" i="11"/>
  <c r="AD634" i="11"/>
  <c r="R634" i="11"/>
  <c r="T644" i="11" a="1"/>
  <c r="T644" i="11" s="1"/>
  <c r="AA634" i="11"/>
  <c r="O634" i="11"/>
  <c r="Z632" i="11"/>
  <c r="Y644" i="11" a="1"/>
  <c r="Y644" i="11" s="1"/>
  <c r="Y634" i="11"/>
  <c r="M634" i="11"/>
  <c r="L632" i="11"/>
  <c r="X643" i="11"/>
  <c r="AF644" i="11" a="1"/>
  <c r="AF644" i="11" s="1"/>
  <c r="O643" i="11"/>
  <c r="O633" i="11"/>
  <c r="AC643" i="11"/>
  <c r="AC633" i="11"/>
  <c r="J348" i="11"/>
  <c r="J360" i="11"/>
  <c r="J372" i="11"/>
  <c r="Y643" i="11"/>
  <c r="P643" i="11"/>
  <c r="P633" i="11"/>
  <c r="AD643" i="11"/>
  <c r="AD633" i="11"/>
  <c r="J349" i="11"/>
  <c r="J361" i="11"/>
  <c r="J373" i="11"/>
  <c r="J385" i="11"/>
  <c r="M633" i="11"/>
  <c r="L678" i="11"/>
  <c r="AX678" i="11"/>
  <c r="AZ26" i="11" s="1"/>
  <c r="Q643" i="11"/>
  <c r="Q633" i="11"/>
  <c r="AE643" i="11"/>
  <c r="AE633" i="11"/>
  <c r="M644" i="11" a="1"/>
  <c r="M644" i="11" s="1"/>
  <c r="R643" i="11"/>
  <c r="R633" i="11"/>
  <c r="AF643" i="11"/>
  <c r="AF633" i="11"/>
  <c r="I675" i="11"/>
  <c r="AZ675" i="11"/>
  <c r="BB23" i="11" s="1"/>
  <c r="I687" i="11"/>
  <c r="AZ687" i="11"/>
  <c r="BB35" i="11" s="1"/>
  <c r="I376" i="11"/>
  <c r="N644" i="11" a="1"/>
  <c r="N644" i="11" s="1"/>
  <c r="L666" i="11"/>
  <c r="AX666" i="11"/>
  <c r="AZ14" i="11" s="1"/>
  <c r="T970" i="11"/>
  <c r="T945" i="11"/>
  <c r="AG945" i="11"/>
  <c r="Z957" i="11" s="1"/>
  <c r="AG970" i="11"/>
  <c r="Z982" i="11" s="1"/>
  <c r="AT970" i="11"/>
  <c r="AT945" i="11"/>
  <c r="AX674" i="11"/>
  <c r="AZ22" i="11" s="1"/>
  <c r="L690" i="11"/>
  <c r="AX690" i="11"/>
  <c r="AZ38" i="11" s="1"/>
  <c r="AT973" i="11" a="1"/>
  <c r="AT973" i="11" s="1"/>
  <c r="AN973" i="11" a="1"/>
  <c r="AN973" i="11" s="1"/>
  <c r="AS973" i="11" a="1"/>
  <c r="AS973" i="11" s="1"/>
  <c r="AH985" i="11" s="1"/>
  <c r="AM973" i="11" a="1"/>
  <c r="AM973" i="11" s="1"/>
  <c r="AE985" i="11" s="1"/>
  <c r="AE973" i="11" a="1"/>
  <c r="AE973" i="11" s="1"/>
  <c r="Y985" i="11" s="1"/>
  <c r="W973" i="11" a="1"/>
  <c r="W973" i="11" s="1"/>
  <c r="S985" i="11" s="1"/>
  <c r="Q973" i="11" a="1"/>
  <c r="Q973" i="11" s="1"/>
  <c r="P985" i="11" s="1"/>
  <c r="AR973" i="11" a="1"/>
  <c r="AR973" i="11" s="1"/>
  <c r="AL973" i="11" a="1"/>
  <c r="AL973" i="11" s="1"/>
  <c r="AD985" i="11" s="1"/>
  <c r="AD973" i="11" a="1"/>
  <c r="AD973" i="11" s="1"/>
  <c r="V973" i="11" a="1"/>
  <c r="V973" i="11" s="1"/>
  <c r="P973" i="11" a="1"/>
  <c r="P973" i="11" s="1"/>
  <c r="AQ973" i="11" a="1"/>
  <c r="AQ973" i="11" s="1"/>
  <c r="AG985" i="11" s="1"/>
  <c r="AI973" i="11" a="1"/>
  <c r="AI973" i="11" s="1"/>
  <c r="AA985" i="11" s="1"/>
  <c r="AC973" i="11" a="1"/>
  <c r="AC973" i="11" s="1"/>
  <c r="X985" i="11" s="1"/>
  <c r="U973" i="11" a="1"/>
  <c r="U973" i="11" s="1"/>
  <c r="R985" i="11" s="1"/>
  <c r="O973" i="11" a="1"/>
  <c r="O973" i="11" s="1"/>
  <c r="O985" i="11" s="1"/>
  <c r="AH973" i="11" a="1"/>
  <c r="AH973" i="11" s="1"/>
  <c r="AB973" i="11" a="1"/>
  <c r="AB973" i="11" s="1"/>
  <c r="T973" i="11" a="1"/>
  <c r="T973" i="11" s="1"/>
  <c r="N973" i="11" a="1"/>
  <c r="N973" i="11" s="1"/>
  <c r="N985" i="11" s="1"/>
  <c r="AU973" i="11" a="1"/>
  <c r="AU973" i="11" s="1"/>
  <c r="AI985" i="11" s="1"/>
  <c r="AO973" i="11" a="1"/>
  <c r="AO973" i="11" s="1"/>
  <c r="AF985" i="11" s="1"/>
  <c r="AG973" i="11" a="1"/>
  <c r="AG973" i="11" s="1"/>
  <c r="Z985" i="11" s="1"/>
  <c r="AA973" i="11" a="1"/>
  <c r="AA973" i="11" s="1"/>
  <c r="W985" i="11" s="1"/>
  <c r="S973" i="11" a="1"/>
  <c r="S973" i="11" s="1"/>
  <c r="Q985" i="11" s="1"/>
  <c r="Z973" i="11" a="1"/>
  <c r="Z973" i="11" s="1"/>
  <c r="V985" i="11" s="1"/>
  <c r="AI948" i="11"/>
  <c r="AA960" i="11" s="1"/>
  <c r="U948" i="11"/>
  <c r="R960" i="11" s="1"/>
  <c r="AU948" i="11"/>
  <c r="AI960" i="11" s="1"/>
  <c r="AH948" i="11"/>
  <c r="T948" i="11"/>
  <c r="AT948" i="11"/>
  <c r="AG948" i="11"/>
  <c r="Z960" i="11" s="1"/>
  <c r="S948" i="11"/>
  <c r="Q960" i="11" s="1"/>
  <c r="AP973" i="11" a="1"/>
  <c r="AP973" i="11" s="1"/>
  <c r="AS948" i="11"/>
  <c r="AH960" i="11" s="1"/>
  <c r="AF948" i="11"/>
  <c r="R948" i="11"/>
  <c r="R973" i="11" a="1"/>
  <c r="R973" i="11" s="1"/>
  <c r="AO951" i="11"/>
  <c r="AF963" i="11" s="1"/>
  <c r="AB951" i="11"/>
  <c r="O951" i="11"/>
  <c r="O963" i="11" s="1"/>
  <c r="AR948" i="11"/>
  <c r="AE948" i="11"/>
  <c r="Y960" i="11" s="1"/>
  <c r="Q948" i="11"/>
  <c r="P960" i="11" s="1"/>
  <c r="AQ948" i="11"/>
  <c r="AG960" i="11" s="1"/>
  <c r="AD948" i="11"/>
  <c r="P948" i="11"/>
  <c r="AM951" i="11"/>
  <c r="AE963" i="11" s="1"/>
  <c r="Z951" i="11"/>
  <c r="V963" i="11" s="1"/>
  <c r="AP948" i="11"/>
  <c r="AC948" i="11"/>
  <c r="X960" i="11" s="1"/>
  <c r="O948" i="11"/>
  <c r="O960" i="11" s="1"/>
  <c r="AO948" i="11"/>
  <c r="AF960" i="11" s="1"/>
  <c r="AB948" i="11"/>
  <c r="N948" i="11"/>
  <c r="N960" i="11" s="1"/>
  <c r="AF973" i="11" a="1"/>
  <c r="AF973" i="11" s="1"/>
  <c r="W951" i="11"/>
  <c r="S963" i="11" s="1"/>
  <c r="AN948" i="11"/>
  <c r="AA948" i="11"/>
  <c r="W960" i="11" s="1"/>
  <c r="AI951" i="11"/>
  <c r="AA963" i="11" s="1"/>
  <c r="V951" i="11"/>
  <c r="AM948" i="11"/>
  <c r="AE960" i="11" s="1"/>
  <c r="Z948" i="11"/>
  <c r="V960" i="11" s="1"/>
  <c r="AU951" i="11"/>
  <c r="AI963" i="11" s="1"/>
  <c r="AH951" i="11"/>
  <c r="U951" i="11"/>
  <c r="R963" i="11" s="1"/>
  <c r="AL948" i="11"/>
  <c r="AD960" i="11" s="1"/>
  <c r="W948" i="11"/>
  <c r="S960" i="11" s="1"/>
  <c r="V948" i="11"/>
  <c r="L655" i="11"/>
  <c r="L668" i="11"/>
  <c r="AX668" i="11"/>
  <c r="AZ16" i="11" s="1"/>
  <c r="L674" i="11"/>
  <c r="L702" i="11"/>
  <c r="L680" i="11"/>
  <c r="L656" i="11"/>
  <c r="AX656" i="11"/>
  <c r="AZ4" i="11" s="1"/>
  <c r="L686" i="11"/>
  <c r="L692" i="11"/>
  <c r="AX692" i="11"/>
  <c r="AZ40" i="11" s="1"/>
  <c r="Z970" i="11"/>
  <c r="V982" i="11" s="1"/>
  <c r="Z945" i="11"/>
  <c r="V957" i="11" s="1"/>
  <c r="AM970" i="11"/>
  <c r="AE982" i="11" s="1"/>
  <c r="AM945" i="11"/>
  <c r="AE957" i="11" s="1"/>
  <c r="N970" i="11"/>
  <c r="N982" i="11" s="1"/>
  <c r="N945" i="11"/>
  <c r="N957" i="11" s="1"/>
  <c r="AA970" i="11"/>
  <c r="W982" i="11" s="1"/>
  <c r="AA945" i="11"/>
  <c r="W957" i="11" s="1"/>
  <c r="AN970" i="11"/>
  <c r="AN945" i="11"/>
  <c r="L704" i="11"/>
  <c r="AX704" i="11"/>
  <c r="AZ52" i="11" s="1"/>
  <c r="L710" i="11"/>
  <c r="O970" i="11"/>
  <c r="O982" i="11" s="1"/>
  <c r="O945" i="11"/>
  <c r="O957" i="11" s="1"/>
  <c r="AB970" i="11"/>
  <c r="AB945" i="11"/>
  <c r="AO970" i="11"/>
  <c r="AF982" i="11" s="1"/>
  <c r="AO945" i="11"/>
  <c r="AF957" i="11" s="1"/>
  <c r="L661" i="11"/>
  <c r="AX661" i="11"/>
  <c r="AZ9" i="11" s="1"/>
  <c r="L683" i="11"/>
  <c r="L695" i="11"/>
  <c r="P970" i="11"/>
  <c r="P945" i="11"/>
  <c r="AC970" i="11"/>
  <c r="X982" i="11" s="1"/>
  <c r="AC945" i="11"/>
  <c r="X957" i="11" s="1"/>
  <c r="AP970" i="11"/>
  <c r="AP945" i="11"/>
  <c r="Q970" i="11"/>
  <c r="P982" i="11" s="1"/>
  <c r="Q945" i="11"/>
  <c r="P957" i="11" s="1"/>
  <c r="AD945" i="11"/>
  <c r="AD970" i="11"/>
  <c r="AQ970" i="11"/>
  <c r="AG982" i="11" s="1"/>
  <c r="AQ945" i="11"/>
  <c r="AG957" i="11" s="1"/>
  <c r="AX673" i="11"/>
  <c r="AZ21" i="11" s="1"/>
  <c r="AX685" i="11"/>
  <c r="AZ33" i="11" s="1"/>
  <c r="AX697" i="11"/>
  <c r="AZ45" i="11" s="1"/>
  <c r="AX709" i="11"/>
  <c r="AZ57" i="11" s="1"/>
  <c r="R970" i="11"/>
  <c r="R945" i="11"/>
  <c r="AE945" i="11"/>
  <c r="Y957" i="11" s="1"/>
  <c r="AE970" i="11"/>
  <c r="Y982" i="11" s="1"/>
  <c r="AR970" i="11"/>
  <c r="AR945" i="11"/>
  <c r="S970" i="11"/>
  <c r="Q982" i="11" s="1"/>
  <c r="S945" i="11"/>
  <c r="Q957" i="11" s="1"/>
  <c r="AF970" i="11"/>
  <c r="AF945" i="11"/>
  <c r="AS970" i="11"/>
  <c r="AH982" i="11" s="1"/>
  <c r="AS945" i="11"/>
  <c r="AH957" i="11" s="1"/>
  <c r="V970" i="11"/>
  <c r="V945" i="11"/>
  <c r="AI945" i="11"/>
  <c r="AA957" i="11" s="1"/>
  <c r="AI970" i="11"/>
  <c r="AA982" i="11" s="1"/>
  <c r="AX708" i="11"/>
  <c r="AZ56" i="11" s="1"/>
  <c r="W970" i="11"/>
  <c r="S982" i="11" s="1"/>
  <c r="W945" i="11"/>
  <c r="S957" i="11" s="1"/>
  <c r="AX667" i="11"/>
  <c r="AZ15" i="11" s="1"/>
  <c r="AX679" i="11"/>
  <c r="AZ27" i="11" s="1"/>
  <c r="AX691" i="11"/>
  <c r="AZ39" i="11" s="1"/>
  <c r="AX703" i="11"/>
  <c r="AZ51" i="11" s="1"/>
  <c r="AL970" i="11"/>
  <c r="AD982" i="11" s="1"/>
  <c r="AL945" i="11"/>
  <c r="AD957" i="11" s="1"/>
  <c r="U984" i="11"/>
  <c r="AK972" i="11"/>
  <c r="AC984" i="11" s="1"/>
  <c r="T951" i="11"/>
  <c r="AG951" i="11"/>
  <c r="Z963" i="11" s="1"/>
  <c r="AT951" i="11"/>
  <c r="U956" i="11"/>
  <c r="U959" i="11"/>
  <c r="AK969" i="11"/>
  <c r="AC981" i="11" s="1"/>
  <c r="Y977" i="11"/>
  <c r="M969" i="11"/>
  <c r="Y976" i="11"/>
  <c r="U981" i="11"/>
  <c r="Y971" i="11"/>
  <c r="Y978" i="11"/>
  <c r="Y951" i="11"/>
  <c r="AL951" i="11"/>
  <c r="AD963" i="11" s="1"/>
  <c r="N951" i="11"/>
  <c r="N963" i="11" s="1"/>
  <c r="AA951" i="11"/>
  <c r="W963" i="11" s="1"/>
  <c r="AN951" i="11"/>
  <c r="Y946" i="11"/>
  <c r="P951" i="11"/>
  <c r="AC951" i="11"/>
  <c r="X963" i="11" s="1"/>
  <c r="AP951" i="11"/>
  <c r="Q951" i="11"/>
  <c r="P963" i="11" s="1"/>
  <c r="AD951" i="11"/>
  <c r="AQ951" i="11"/>
  <c r="AG963" i="11" s="1"/>
  <c r="R951" i="11"/>
  <c r="AE951" i="11"/>
  <c r="Y963" i="11" s="1"/>
  <c r="AR951" i="11"/>
  <c r="Y953" i="11"/>
  <c r="M944" i="11"/>
  <c r="S951" i="11"/>
  <c r="Q963" i="11" s="1"/>
  <c r="AF951" i="11"/>
  <c r="AS951" i="11"/>
  <c r="AH963" i="11" s="1"/>
  <c r="L324" i="1"/>
  <c r="L335" i="1" s="1"/>
  <c r="U335" i="1"/>
  <c r="L328" i="1"/>
  <c r="U330" i="1"/>
  <c r="L318" i="1"/>
  <c r="Y971" i="1"/>
  <c r="M971" i="1"/>
  <c r="M983" i="1" s="1"/>
  <c r="Y978" i="1"/>
  <c r="U981" i="1"/>
  <c r="AK969" i="1"/>
  <c r="AC981" i="1" s="1"/>
  <c r="Y977" i="1"/>
  <c r="Y976" i="1"/>
  <c r="Y972" i="1"/>
  <c r="M981" i="1"/>
  <c r="AZ698" i="15" l="1"/>
  <c r="BB46" i="15" s="1"/>
  <c r="L318" i="15"/>
  <c r="I698" i="15"/>
  <c r="I365" i="15"/>
  <c r="I367" i="15"/>
  <c r="AZ679" i="15"/>
  <c r="BB27" i="15" s="1"/>
  <c r="I679" i="15"/>
  <c r="I27" i="15" s="1"/>
  <c r="L42" i="15"/>
  <c r="I371" i="13"/>
  <c r="L19" i="12"/>
  <c r="L14" i="12"/>
  <c r="I347" i="12"/>
  <c r="J672" i="14"/>
  <c r="J661" i="14"/>
  <c r="I661" i="14" s="1"/>
  <c r="L23" i="13"/>
  <c r="I363" i="12"/>
  <c r="I675" i="12"/>
  <c r="AZ675" i="12"/>
  <c r="BB23" i="12" s="1"/>
  <c r="L12" i="11"/>
  <c r="I374" i="11"/>
  <c r="AZ686" i="11"/>
  <c r="BB34" i="11" s="1"/>
  <c r="I379" i="16"/>
  <c r="L44" i="14"/>
  <c r="I347" i="14"/>
  <c r="I688" i="13"/>
  <c r="AY688" i="13" s="1"/>
  <c r="BA36" i="13" s="1"/>
  <c r="L50" i="13"/>
  <c r="L15" i="13"/>
  <c r="I395" i="11"/>
  <c r="I394" i="11"/>
  <c r="M952" i="11"/>
  <c r="M964" i="11" s="1"/>
  <c r="AK952" i="11"/>
  <c r="AC964" i="11" s="1"/>
  <c r="X650" i="16" a="1"/>
  <c r="X650" i="16" s="1"/>
  <c r="AZ664" i="16"/>
  <c r="BB12" i="16" s="1"/>
  <c r="J695" i="15"/>
  <c r="Y650" i="15" a="1"/>
  <c r="Y650" i="15" s="1"/>
  <c r="AQ952" i="15"/>
  <c r="AG964" i="15" s="1"/>
  <c r="AO952" i="15"/>
  <c r="AF964" i="15" s="1"/>
  <c r="AE952" i="15"/>
  <c r="Y964" i="15" s="1"/>
  <c r="AD952" i="15"/>
  <c r="AB952" i="15"/>
  <c r="AI952" i="15"/>
  <c r="AA964" i="15" s="1"/>
  <c r="Q952" i="15"/>
  <c r="P964" i="15" s="1"/>
  <c r="O952" i="15"/>
  <c r="O964" i="15" s="1"/>
  <c r="V952" i="15"/>
  <c r="T952" i="15"/>
  <c r="AS952" i="15"/>
  <c r="AH964" i="15" s="1"/>
  <c r="R650" i="15" a="1"/>
  <c r="R650" i="15" s="1"/>
  <c r="AM952" i="15"/>
  <c r="AE964" i="15" s="1"/>
  <c r="AF952" i="15"/>
  <c r="Z952" i="15"/>
  <c r="V964" i="15" s="1"/>
  <c r="O650" i="15" a="1"/>
  <c r="O650" i="15" s="1"/>
  <c r="AP952" i="15"/>
  <c r="AA952" i="15"/>
  <c r="W964" i="15" s="1"/>
  <c r="AG952" i="15"/>
  <c r="Z964" i="15" s="1"/>
  <c r="S952" i="15"/>
  <c r="Q964" i="15" s="1"/>
  <c r="Y650" i="14" a="1"/>
  <c r="Y650" i="14" s="1"/>
  <c r="X650" i="14" a="1"/>
  <c r="X650" i="14" s="1"/>
  <c r="AK951" i="14"/>
  <c r="AC963" i="14" s="1"/>
  <c r="R650" i="14" a="1"/>
  <c r="R650" i="14" s="1"/>
  <c r="AZ688" i="13"/>
  <c r="BB36" i="13" s="1"/>
  <c r="I350" i="13"/>
  <c r="I376" i="13"/>
  <c r="I344" i="12"/>
  <c r="W650" i="11" a="1"/>
  <c r="W650" i="11" s="1"/>
  <c r="AC650" i="11" a="1"/>
  <c r="AC650" i="11" s="1"/>
  <c r="L48" i="11"/>
  <c r="AD650" i="16" a="1"/>
  <c r="AD650" i="16" s="1"/>
  <c r="O650" i="16" a="1"/>
  <c r="O650" i="16" s="1"/>
  <c r="T640" i="16"/>
  <c r="AC650" i="15" a="1"/>
  <c r="AC650" i="15" s="1"/>
  <c r="M650" i="15" a="1"/>
  <c r="M650" i="15" s="1"/>
  <c r="AF650" i="15" a="1"/>
  <c r="AF650" i="15" s="1"/>
  <c r="V650" i="15" a="1"/>
  <c r="V650" i="15" s="1"/>
  <c r="I366" i="15"/>
  <c r="Y640" i="15"/>
  <c r="W650" i="15" a="1"/>
  <c r="W650" i="15" s="1"/>
  <c r="P650" i="15" a="1"/>
  <c r="P650" i="15" s="1"/>
  <c r="AA650" i="15" a="1"/>
  <c r="AA650" i="15" s="1"/>
  <c r="AE650" i="15" a="1"/>
  <c r="AE650" i="15" s="1"/>
  <c r="AB650" i="15" a="1"/>
  <c r="AB650" i="15" s="1"/>
  <c r="X650" i="15" a="1"/>
  <c r="X650" i="15" s="1"/>
  <c r="AZ678" i="15"/>
  <c r="BB26" i="15" s="1"/>
  <c r="Q650" i="15" a="1"/>
  <c r="Q650" i="15" s="1"/>
  <c r="U650" i="15" a="1"/>
  <c r="U650" i="15" s="1"/>
  <c r="I390" i="15"/>
  <c r="AD650" i="15" a="1"/>
  <c r="AD650" i="15" s="1"/>
  <c r="N650" i="15" a="1"/>
  <c r="N650" i="15" s="1"/>
  <c r="I386" i="15"/>
  <c r="T650" i="15" a="1"/>
  <c r="T650" i="15" s="1"/>
  <c r="AU952" i="14"/>
  <c r="AI964" i="14" s="1"/>
  <c r="AE650" i="14" a="1"/>
  <c r="AE650" i="14" s="1"/>
  <c r="I348" i="14"/>
  <c r="I372" i="14"/>
  <c r="AF640" i="14"/>
  <c r="U650" i="14" a="1"/>
  <c r="U650" i="14" s="1"/>
  <c r="N650" i="14" a="1"/>
  <c r="N650" i="14" s="1"/>
  <c r="V650" i="14" a="1"/>
  <c r="V650" i="14" s="1"/>
  <c r="O650" i="14" a="1"/>
  <c r="O650" i="14" s="1"/>
  <c r="AC640" i="14"/>
  <c r="Q650" i="14" a="1"/>
  <c r="Q650" i="14" s="1"/>
  <c r="AD650" i="14" a="1"/>
  <c r="AD650" i="14" s="1"/>
  <c r="W650" i="14" a="1"/>
  <c r="W650" i="14" s="1"/>
  <c r="P650" i="14" a="1"/>
  <c r="P650" i="14" s="1"/>
  <c r="AB640" i="14"/>
  <c r="AC650" i="14" a="1"/>
  <c r="AC650" i="14" s="1"/>
  <c r="J697" i="14"/>
  <c r="AB650" i="14" a="1"/>
  <c r="AB650" i="14" s="1"/>
  <c r="M650" i="14" a="1"/>
  <c r="M650" i="14" s="1"/>
  <c r="AA650" i="14" a="1"/>
  <c r="AA650" i="14" s="1"/>
  <c r="AF650" i="14" a="1"/>
  <c r="AF650" i="14" s="1"/>
  <c r="T650" i="14" a="1"/>
  <c r="T650" i="14" s="1"/>
  <c r="AC640" i="13"/>
  <c r="T650" i="13" a="1"/>
  <c r="T650" i="13" s="1"/>
  <c r="M650" i="13" a="1"/>
  <c r="M650" i="13" s="1"/>
  <c r="U650" i="13" a="1"/>
  <c r="U650" i="13" s="1"/>
  <c r="AF650" i="13" a="1"/>
  <c r="AF650" i="13" s="1"/>
  <c r="Y650" i="13" a="1"/>
  <c r="Y650" i="13" s="1"/>
  <c r="R650" i="13" a="1"/>
  <c r="R650" i="13" s="1"/>
  <c r="AE650" i="13" a="1"/>
  <c r="AE650" i="13" s="1"/>
  <c r="AB650" i="13" a="1"/>
  <c r="AB650" i="13" s="1"/>
  <c r="X650" i="13" a="1"/>
  <c r="X650" i="13" s="1"/>
  <c r="Q650" i="13" a="1"/>
  <c r="Q650" i="13" s="1"/>
  <c r="AD650" i="13" a="1"/>
  <c r="AD650" i="13" s="1"/>
  <c r="W650" i="13" a="1"/>
  <c r="W650" i="13" s="1"/>
  <c r="P650" i="13" a="1"/>
  <c r="P650" i="13" s="1"/>
  <c r="AC650" i="13" a="1"/>
  <c r="AC650" i="13" s="1"/>
  <c r="V650" i="13" a="1"/>
  <c r="V650" i="13" s="1"/>
  <c r="O650" i="13" a="1"/>
  <c r="O650" i="13" s="1"/>
  <c r="N650" i="13" a="1"/>
  <c r="N650" i="13" s="1"/>
  <c r="AA650" i="13" a="1"/>
  <c r="AA650" i="13" s="1"/>
  <c r="M640" i="13"/>
  <c r="U958" i="13"/>
  <c r="P640" i="13"/>
  <c r="L27" i="13"/>
  <c r="Y640" i="13"/>
  <c r="T650" i="12" a="1"/>
  <c r="T650" i="12" s="1"/>
  <c r="M650" i="12" a="1"/>
  <c r="M650" i="12" s="1"/>
  <c r="AF650" i="12" a="1"/>
  <c r="AF650" i="12" s="1"/>
  <c r="Y650" i="12" a="1"/>
  <c r="Y650" i="12" s="1"/>
  <c r="R650" i="12" a="1"/>
  <c r="R650" i="12" s="1"/>
  <c r="AE650" i="12" a="1"/>
  <c r="AE650" i="12" s="1"/>
  <c r="X650" i="12" a="1"/>
  <c r="X650" i="12" s="1"/>
  <c r="Q650" i="12" a="1"/>
  <c r="Q650" i="12" s="1"/>
  <c r="AD650" i="12" a="1"/>
  <c r="AD650" i="12" s="1"/>
  <c r="W650" i="12" a="1"/>
  <c r="W650" i="12" s="1"/>
  <c r="P650" i="12" a="1"/>
  <c r="P650" i="12" s="1"/>
  <c r="AC650" i="12" a="1"/>
  <c r="AC650" i="12" s="1"/>
  <c r="U650" i="12" a="1"/>
  <c r="U650" i="12" s="1"/>
  <c r="V650" i="12" a="1"/>
  <c r="V650" i="12" s="1"/>
  <c r="O650" i="12" a="1"/>
  <c r="O650" i="12" s="1"/>
  <c r="AB650" i="12" a="1"/>
  <c r="AB650" i="12" s="1"/>
  <c r="N650" i="12" a="1"/>
  <c r="N650" i="12" s="1"/>
  <c r="AA650" i="12" a="1"/>
  <c r="AA650" i="12" s="1"/>
  <c r="I346" i="12"/>
  <c r="X650" i="11" a="1"/>
  <c r="X650" i="11" s="1"/>
  <c r="O640" i="11"/>
  <c r="Q650" i="11" a="1"/>
  <c r="Q650" i="11" s="1"/>
  <c r="AD650" i="11" a="1"/>
  <c r="AD650" i="11" s="1"/>
  <c r="P650" i="11" a="1"/>
  <c r="P650" i="11" s="1"/>
  <c r="N640" i="11"/>
  <c r="AA650" i="11" a="1"/>
  <c r="AA650" i="11" s="1"/>
  <c r="V650" i="11" a="1"/>
  <c r="V650" i="11" s="1"/>
  <c r="M650" i="11" a="1"/>
  <c r="M650" i="11" s="1"/>
  <c r="O650" i="11" a="1"/>
  <c r="O650" i="11" s="1"/>
  <c r="AF650" i="11" a="1"/>
  <c r="AF650" i="11" s="1"/>
  <c r="AB650" i="11" a="1"/>
  <c r="AB650" i="11" s="1"/>
  <c r="Y650" i="11" a="1"/>
  <c r="Y650" i="11" s="1"/>
  <c r="U650" i="11" a="1"/>
  <c r="U650" i="11" s="1"/>
  <c r="AC640" i="11"/>
  <c r="R650" i="11" a="1"/>
  <c r="R650" i="11" s="1"/>
  <c r="N650" i="11" a="1"/>
  <c r="N650" i="11" s="1"/>
  <c r="P640" i="11"/>
  <c r="AE650" i="11" a="1"/>
  <c r="AE650" i="11" s="1"/>
  <c r="T650" i="11" a="1"/>
  <c r="T650" i="11" s="1"/>
  <c r="Q650" i="16" a="1"/>
  <c r="Q650" i="16" s="1"/>
  <c r="W650" i="16" a="1"/>
  <c r="W650" i="16" s="1"/>
  <c r="I359" i="16"/>
  <c r="P650" i="16" a="1"/>
  <c r="P650" i="16" s="1"/>
  <c r="M650" i="16" a="1"/>
  <c r="M650" i="16" s="1"/>
  <c r="AC650" i="16" a="1"/>
  <c r="AC650" i="16" s="1"/>
  <c r="AF650" i="16" a="1"/>
  <c r="AF650" i="16" s="1"/>
  <c r="V650" i="16" a="1"/>
  <c r="V650" i="16" s="1"/>
  <c r="Y650" i="16" a="1"/>
  <c r="Y650" i="16" s="1"/>
  <c r="AA650" i="16" a="1"/>
  <c r="AA650" i="16" s="1"/>
  <c r="N650" i="16" a="1"/>
  <c r="N650" i="16" s="1"/>
  <c r="U650" i="16" a="1"/>
  <c r="U650" i="16" s="1"/>
  <c r="R650" i="16" a="1"/>
  <c r="R650" i="16" s="1"/>
  <c r="AB650" i="16" a="1"/>
  <c r="AB650" i="16" s="1"/>
  <c r="AE650" i="16" a="1"/>
  <c r="AE650" i="16" s="1"/>
  <c r="T650" i="16" a="1"/>
  <c r="T650" i="16" s="1"/>
  <c r="AC640" i="15"/>
  <c r="M946" i="15"/>
  <c r="M958" i="15" s="1"/>
  <c r="P640" i="15"/>
  <c r="AB640" i="15"/>
  <c r="O640" i="15"/>
  <c r="AA640" i="15"/>
  <c r="N640" i="15"/>
  <c r="M640" i="15"/>
  <c r="T640" i="15"/>
  <c r="V640" i="15"/>
  <c r="AE640" i="15"/>
  <c r="X640" i="15"/>
  <c r="R640" i="15"/>
  <c r="W640" i="15"/>
  <c r="AD640" i="15"/>
  <c r="U640" i="15"/>
  <c r="M947" i="15"/>
  <c r="M959" i="15" s="1"/>
  <c r="Q640" i="15"/>
  <c r="AF640" i="15"/>
  <c r="AA640" i="14"/>
  <c r="N640" i="14"/>
  <c r="T640" i="14"/>
  <c r="M640" i="14"/>
  <c r="O640" i="14"/>
  <c r="AE640" i="14"/>
  <c r="X640" i="14"/>
  <c r="R640" i="14"/>
  <c r="Y640" i="14"/>
  <c r="AD640" i="14"/>
  <c r="AX677" i="14"/>
  <c r="AZ25" i="14" s="1"/>
  <c r="Q640" i="14"/>
  <c r="W640" i="14"/>
  <c r="U640" i="14"/>
  <c r="V952" i="14"/>
  <c r="P640" i="14"/>
  <c r="V640" i="14"/>
  <c r="Q640" i="13"/>
  <c r="AZ692" i="13"/>
  <c r="BB40" i="13" s="1"/>
  <c r="AB640" i="13"/>
  <c r="J657" i="13"/>
  <c r="J5" i="13" s="1"/>
  <c r="O640" i="13"/>
  <c r="AA640" i="13"/>
  <c r="I380" i="13"/>
  <c r="N640" i="13"/>
  <c r="AZ694" i="13"/>
  <c r="BB42" i="13" s="1"/>
  <c r="T640" i="13"/>
  <c r="X640" i="13"/>
  <c r="V640" i="13"/>
  <c r="AE640" i="13"/>
  <c r="W640" i="13"/>
  <c r="R640" i="13"/>
  <c r="U640" i="13"/>
  <c r="AD640" i="13"/>
  <c r="AF640" i="13"/>
  <c r="L53" i="12"/>
  <c r="AF640" i="12"/>
  <c r="T640" i="12"/>
  <c r="AE640" i="12"/>
  <c r="R640" i="12"/>
  <c r="AD640" i="12"/>
  <c r="Q640" i="12"/>
  <c r="AC640" i="12"/>
  <c r="P640" i="12"/>
  <c r="AB640" i="12"/>
  <c r="O640" i="12"/>
  <c r="AA640" i="12"/>
  <c r="N640" i="12"/>
  <c r="M640" i="12"/>
  <c r="Y640" i="12"/>
  <c r="X640" i="12"/>
  <c r="W640" i="12"/>
  <c r="V640" i="12"/>
  <c r="U640" i="12"/>
  <c r="AB640" i="11"/>
  <c r="L644" i="11"/>
  <c r="AA640" i="11"/>
  <c r="J655" i="11"/>
  <c r="U640" i="11"/>
  <c r="M640" i="11"/>
  <c r="T640" i="11"/>
  <c r="Y640" i="11"/>
  <c r="AE640" i="11"/>
  <c r="X640" i="11"/>
  <c r="R640" i="11"/>
  <c r="W640" i="11"/>
  <c r="AZ698" i="11"/>
  <c r="BB46" i="11" s="1"/>
  <c r="AD640" i="11"/>
  <c r="V640" i="11"/>
  <c r="Q640" i="11"/>
  <c r="AF640" i="11"/>
  <c r="I343" i="16"/>
  <c r="V640" i="16"/>
  <c r="W640" i="16"/>
  <c r="AA640" i="16"/>
  <c r="N640" i="16"/>
  <c r="J655" i="16"/>
  <c r="I655" i="16" s="1"/>
  <c r="AE640" i="16"/>
  <c r="M640" i="16"/>
  <c r="AZ660" i="16"/>
  <c r="BB8" i="16" s="1"/>
  <c r="R640" i="16"/>
  <c r="Y640" i="16"/>
  <c r="I352" i="16"/>
  <c r="AD640" i="16"/>
  <c r="Q640" i="16"/>
  <c r="X640" i="16"/>
  <c r="AC640" i="16"/>
  <c r="U640" i="16"/>
  <c r="P640" i="16"/>
  <c r="AB640" i="16"/>
  <c r="I664" i="16"/>
  <c r="O640" i="16"/>
  <c r="AF640" i="16"/>
  <c r="L47" i="15"/>
  <c r="J706" i="13"/>
  <c r="I356" i="13"/>
  <c r="L319" i="13"/>
  <c r="L330" i="13" s="1"/>
  <c r="L328" i="13"/>
  <c r="I704" i="13"/>
  <c r="AY704" i="13" s="1"/>
  <c r="BA52" i="13" s="1"/>
  <c r="AZ704" i="13"/>
  <c r="BB52" i="13" s="1"/>
  <c r="I392" i="13"/>
  <c r="L382" i="13"/>
  <c r="I345" i="12"/>
  <c r="J669" i="12"/>
  <c r="I669" i="12" s="1"/>
  <c r="L57" i="12"/>
  <c r="AZ676" i="11"/>
  <c r="BB24" i="11" s="1"/>
  <c r="I676" i="11"/>
  <c r="I364" i="11"/>
  <c r="I350" i="15"/>
  <c r="AK947" i="14"/>
  <c r="AC959" i="14" s="1"/>
  <c r="I357" i="13"/>
  <c r="U296" i="13"/>
  <c r="R307" i="13" s="1"/>
  <c r="AZ692" i="12"/>
  <c r="BB40" i="12" s="1"/>
  <c r="L385" i="12"/>
  <c r="I686" i="11"/>
  <c r="AY686" i="11" s="1"/>
  <c r="BA34" i="11" s="1"/>
  <c r="I367" i="11"/>
  <c r="L23" i="11"/>
  <c r="U336" i="1"/>
  <c r="L325" i="1"/>
  <c r="L336" i="1" s="1"/>
  <c r="L319" i="15"/>
  <c r="L330" i="15" s="1"/>
  <c r="I347" i="15"/>
  <c r="L391" i="13"/>
  <c r="U330" i="13"/>
  <c r="AO320" i="13" a="1"/>
  <c r="AO320" i="13" s="1"/>
  <c r="AF331" i="13" s="1"/>
  <c r="I683" i="13"/>
  <c r="AY683" i="13" s="1"/>
  <c r="BA31" i="13" s="1"/>
  <c r="AZ683" i="13"/>
  <c r="BB31" i="13" s="1"/>
  <c r="I364" i="16"/>
  <c r="AT952" i="16"/>
  <c r="I676" i="16"/>
  <c r="AZ676" i="16"/>
  <c r="BB24" i="16" s="1"/>
  <c r="L323" i="1"/>
  <c r="L334" i="1" s="1"/>
  <c r="AJ323" i="1"/>
  <c r="AC334" i="1" s="1"/>
  <c r="I662" i="15"/>
  <c r="AY662" i="15" s="1"/>
  <c r="BA10" i="15" s="1"/>
  <c r="AJ319" i="15"/>
  <c r="AC330" i="15" s="1"/>
  <c r="L49" i="15"/>
  <c r="AZ662" i="15"/>
  <c r="BB10" i="15" s="1"/>
  <c r="AH320" i="15" a="1"/>
  <c r="AH320" i="15" s="1"/>
  <c r="L23" i="14"/>
  <c r="I378" i="14"/>
  <c r="L29" i="14"/>
  <c r="L39" i="13"/>
  <c r="L379" i="13"/>
  <c r="L56" i="13"/>
  <c r="J693" i="13"/>
  <c r="AZ693" i="13" s="1"/>
  <c r="BB41" i="13" s="1"/>
  <c r="I692" i="12"/>
  <c r="I359" i="12"/>
  <c r="I380" i="12"/>
  <c r="L381" i="12"/>
  <c r="L41" i="12"/>
  <c r="AZ674" i="11"/>
  <c r="BB22" i="11" s="1"/>
  <c r="I362" i="11"/>
  <c r="I674" i="11"/>
  <c r="I350" i="11"/>
  <c r="AF638" i="11"/>
  <c r="V296" i="11"/>
  <c r="L361" i="11"/>
  <c r="L42" i="11"/>
  <c r="AX705" i="16"/>
  <c r="AZ53" i="16" s="1"/>
  <c r="AZ700" i="16"/>
  <c r="BB48" i="16" s="1"/>
  <c r="I388" i="16"/>
  <c r="AK972" i="16"/>
  <c r="AC984" i="16" s="1"/>
  <c r="I700" i="16"/>
  <c r="I672" i="16"/>
  <c r="I707" i="16"/>
  <c r="I708" i="16"/>
  <c r="AZ707" i="16"/>
  <c r="BB55" i="16" s="1"/>
  <c r="AZ708" i="16"/>
  <c r="BB56" i="16" s="1"/>
  <c r="I360" i="16"/>
  <c r="AZ672" i="16"/>
  <c r="BB20" i="16" s="1"/>
  <c r="I396" i="16"/>
  <c r="I395" i="16"/>
  <c r="I376" i="16"/>
  <c r="I696" i="16"/>
  <c r="I44" i="16" s="1"/>
  <c r="AZ696" i="16"/>
  <c r="BB44" i="16" s="1"/>
  <c r="I384" i="16"/>
  <c r="I691" i="16"/>
  <c r="I384" i="14"/>
  <c r="I368" i="12"/>
  <c r="I390" i="16"/>
  <c r="I353" i="11"/>
  <c r="I389" i="11"/>
  <c r="AF320" i="15" a="1"/>
  <c r="AF320" i="15" s="1"/>
  <c r="AG299" i="15"/>
  <c r="Z310" i="15" s="1"/>
  <c r="L358" i="15"/>
  <c r="L18" i="15"/>
  <c r="L347" i="15"/>
  <c r="L7" i="15"/>
  <c r="AN296" i="14"/>
  <c r="L37" i="13"/>
  <c r="AR300" i="13"/>
  <c r="L366" i="12"/>
  <c r="L345" i="12"/>
  <c r="L5" i="12"/>
  <c r="L397" i="11"/>
  <c r="L57" i="11"/>
  <c r="AS299" i="11"/>
  <c r="AH310" i="11" s="1"/>
  <c r="AQ320" i="11" a="1"/>
  <c r="AQ320" i="11" s="1"/>
  <c r="AG331" i="11" s="1"/>
  <c r="M638" i="11"/>
  <c r="AZ709" i="15"/>
  <c r="BB57" i="15" s="1"/>
  <c r="I397" i="15"/>
  <c r="I709" i="15"/>
  <c r="AY709" i="15" s="1"/>
  <c r="BA57" i="15" s="1"/>
  <c r="I378" i="15"/>
  <c r="AS952" i="14"/>
  <c r="AH964" i="14" s="1"/>
  <c r="I397" i="14"/>
  <c r="P952" i="14"/>
  <c r="I398" i="13"/>
  <c r="I393" i="13"/>
  <c r="AZ685" i="15"/>
  <c r="BB33" i="15" s="1"/>
  <c r="I373" i="15"/>
  <c r="I685" i="15"/>
  <c r="AY685" i="15" s="1"/>
  <c r="BA33" i="15" s="1"/>
  <c r="I680" i="13"/>
  <c r="AY680" i="13" s="1"/>
  <c r="BA28" i="13" s="1"/>
  <c r="AZ680" i="13"/>
  <c r="BB28" i="13" s="1"/>
  <c r="I368" i="13"/>
  <c r="I344" i="13"/>
  <c r="I388" i="13"/>
  <c r="S952" i="12"/>
  <c r="Q964" i="12" s="1"/>
  <c r="AM295" i="12"/>
  <c r="AE306" i="12" s="1"/>
  <c r="AZ680" i="12"/>
  <c r="BB28" i="12" s="1"/>
  <c r="I700" i="12"/>
  <c r="AY700" i="12" s="1"/>
  <c r="BA48" i="12" s="1"/>
  <c r="AZ700" i="12"/>
  <c r="BB48" i="12" s="1"/>
  <c r="I388" i="12"/>
  <c r="J691" i="11"/>
  <c r="J39" i="11" s="1"/>
  <c r="J667" i="11"/>
  <c r="AZ667" i="11" s="1"/>
  <c r="BB15" i="11" s="1"/>
  <c r="I343" i="11"/>
  <c r="Q952" i="11"/>
  <c r="P964" i="11" s="1"/>
  <c r="AH952" i="11"/>
  <c r="AZ691" i="16"/>
  <c r="BB39" i="16" s="1"/>
  <c r="R300" i="15"/>
  <c r="L395" i="15"/>
  <c r="L55" i="15"/>
  <c r="AF299" i="15"/>
  <c r="AC301" i="15"/>
  <c r="X312" i="15" s="1"/>
  <c r="AG300" i="15"/>
  <c r="Z311" i="15" s="1"/>
  <c r="AA296" i="15"/>
  <c r="W307" i="15" s="1"/>
  <c r="L380" i="15"/>
  <c r="L40" i="15"/>
  <c r="AS299" i="15"/>
  <c r="AH310" i="15" s="1"/>
  <c r="L16" i="15"/>
  <c r="L356" i="15"/>
  <c r="R296" i="15"/>
  <c r="L13" i="15"/>
  <c r="L353" i="15"/>
  <c r="L349" i="15"/>
  <c r="L9" i="15"/>
  <c r="P320" i="15" a="1"/>
  <c r="P320" i="15" s="1"/>
  <c r="AL300" i="15"/>
  <c r="AD311" i="15" s="1"/>
  <c r="AR320" i="15" a="1"/>
  <c r="AR320" i="15" s="1"/>
  <c r="L11" i="15"/>
  <c r="L351" i="15"/>
  <c r="AH296" i="14"/>
  <c r="L351" i="13"/>
  <c r="L11" i="13"/>
  <c r="AB320" i="13" a="1"/>
  <c r="AB320" i="13" s="1"/>
  <c r="P300" i="13"/>
  <c r="AU299" i="13"/>
  <c r="AI310" i="13" s="1"/>
  <c r="AG299" i="13"/>
  <c r="Z310" i="13" s="1"/>
  <c r="AI296" i="13"/>
  <c r="AA307" i="13" s="1"/>
  <c r="T300" i="13"/>
  <c r="AQ300" i="13"/>
  <c r="AG311" i="13" s="1"/>
  <c r="AB300" i="13"/>
  <c r="AB299" i="13"/>
  <c r="L349" i="12"/>
  <c r="L9" i="12"/>
  <c r="Y299" i="12"/>
  <c r="L372" i="12"/>
  <c r="L32" i="12"/>
  <c r="L352" i="12"/>
  <c r="L12" i="12"/>
  <c r="V638" i="11"/>
  <c r="Y296" i="11"/>
  <c r="AF648" i="11" a="1"/>
  <c r="AF648" i="11" s="1"/>
  <c r="N299" i="11"/>
  <c r="N310" i="11" s="1"/>
  <c r="AU299" i="11"/>
  <c r="AI310" i="11" s="1"/>
  <c r="L387" i="11"/>
  <c r="L47" i="11"/>
  <c r="AE300" i="11"/>
  <c r="Y311" i="11" s="1"/>
  <c r="L370" i="11"/>
  <c r="L30" i="11"/>
  <c r="L6" i="16"/>
  <c r="L17" i="16"/>
  <c r="AN296" i="16"/>
  <c r="L358" i="16"/>
  <c r="AI296" i="16"/>
  <c r="AA307" i="16" s="1"/>
  <c r="R299" i="16"/>
  <c r="AQ296" i="16"/>
  <c r="AG307" i="16" s="1"/>
  <c r="W299" i="16"/>
  <c r="S310" i="16" s="1"/>
  <c r="V637" i="16"/>
  <c r="AF296" i="16"/>
  <c r="AD648" i="16" a="1"/>
  <c r="AD648" i="16" s="1"/>
  <c r="Q647" i="16" a="1"/>
  <c r="Q647" i="16" s="1"/>
  <c r="O320" i="16" a="1"/>
  <c r="O320" i="16" s="1"/>
  <c r="O331" i="16" s="1"/>
  <c r="P299" i="16"/>
  <c r="AT320" i="16" a="1"/>
  <c r="AT320" i="16" s="1"/>
  <c r="L391" i="16"/>
  <c r="L51" i="16"/>
  <c r="AB637" i="16"/>
  <c r="M637" i="16"/>
  <c r="AF637" i="16"/>
  <c r="N638" i="16"/>
  <c r="V647" i="16" a="1"/>
  <c r="V647" i="16" s="1"/>
  <c r="AF638" i="16"/>
  <c r="W638" i="16"/>
  <c r="AR299" i="16"/>
  <c r="AE296" i="16"/>
  <c r="Y307" i="16" s="1"/>
  <c r="AS296" i="16"/>
  <c r="AH307" i="16" s="1"/>
  <c r="V296" i="16"/>
  <c r="AL299" i="16"/>
  <c r="AD310" i="16" s="1"/>
  <c r="AL296" i="16"/>
  <c r="AD307" i="16" s="1"/>
  <c r="AN320" i="16" a="1"/>
  <c r="AN320" i="16" s="1"/>
  <c r="AP296" i="16"/>
  <c r="L361" i="16"/>
  <c r="L21" i="16"/>
  <c r="N648" i="16" a="1"/>
  <c r="N648" i="16" s="1"/>
  <c r="U648" i="16" a="1"/>
  <c r="U648" i="16" s="1"/>
  <c r="N296" i="16"/>
  <c r="N307" i="16" s="1"/>
  <c r="AU296" i="16"/>
  <c r="AI307" i="16" s="1"/>
  <c r="X648" i="16" a="1"/>
  <c r="X648" i="16" s="1"/>
  <c r="AA296" i="16"/>
  <c r="W307" i="16" s="1"/>
  <c r="AG299" i="16"/>
  <c r="Z310" i="16" s="1"/>
  <c r="AU299" i="16"/>
  <c r="AI310" i="16" s="1"/>
  <c r="M299" i="16"/>
  <c r="AI320" i="16" a="1"/>
  <c r="AI320" i="16" s="1"/>
  <c r="AA331" i="16" s="1"/>
  <c r="S299" i="16"/>
  <c r="Q310" i="16" s="1"/>
  <c r="M648" i="16" a="1"/>
  <c r="M648" i="16" s="1"/>
  <c r="Q638" i="16"/>
  <c r="AC637" i="16"/>
  <c r="T648" i="16" a="1"/>
  <c r="T648" i="16" s="1"/>
  <c r="AD638" i="16"/>
  <c r="U638" i="16"/>
  <c r="X638" i="16"/>
  <c r="AM296" i="16"/>
  <c r="AE307" i="16" s="1"/>
  <c r="AS299" i="16"/>
  <c r="AH310" i="16" s="1"/>
  <c r="M320" i="16" a="1"/>
  <c r="M320" i="16" s="1"/>
  <c r="Y299" i="16"/>
  <c r="AK296" i="16"/>
  <c r="P320" i="16" a="1"/>
  <c r="P320" i="16" s="1"/>
  <c r="AF300" i="16"/>
  <c r="P296" i="16"/>
  <c r="AO296" i="16"/>
  <c r="AF307" i="16" s="1"/>
  <c r="O296" i="16"/>
  <c r="O307" i="16" s="1"/>
  <c r="Q648" i="16" a="1"/>
  <c r="Q648" i="16" s="1"/>
  <c r="AB299" i="16"/>
  <c r="AC648" i="16" a="1"/>
  <c r="AC648" i="16" s="1"/>
  <c r="Q637" i="16"/>
  <c r="X637" i="16"/>
  <c r="M638" i="16"/>
  <c r="O638" i="16"/>
  <c r="P647" i="16" a="1"/>
  <c r="P647" i="16" s="1"/>
  <c r="X647" i="16" a="1"/>
  <c r="X647" i="16" s="1"/>
  <c r="M647" i="16" a="1"/>
  <c r="M647" i="16" s="1"/>
  <c r="O637" i="16"/>
  <c r="Q299" i="16"/>
  <c r="P310" i="16" s="1"/>
  <c r="V299" i="16"/>
  <c r="U320" i="16" a="1"/>
  <c r="U320" i="16" s="1"/>
  <c r="R331" i="16" s="1"/>
  <c r="AK299" i="16"/>
  <c r="O299" i="16"/>
  <c r="O310" i="16" s="1"/>
  <c r="Y320" i="16" a="1"/>
  <c r="Y320" i="16" s="1"/>
  <c r="AE299" i="16"/>
  <c r="Y310" i="16" s="1"/>
  <c r="AD299" i="16"/>
  <c r="Y647" i="16" a="1"/>
  <c r="Y647" i="16" s="1"/>
  <c r="AE637" i="16"/>
  <c r="W637" i="16"/>
  <c r="AF320" i="16" a="1"/>
  <c r="AF320" i="16" s="1"/>
  <c r="Y296" i="16"/>
  <c r="AE638" i="16"/>
  <c r="AA637" i="16"/>
  <c r="AB638" i="16"/>
  <c r="AC647" i="16" a="1"/>
  <c r="AC647" i="16" s="1"/>
  <c r="P648" i="16" a="1"/>
  <c r="P648" i="16" s="1"/>
  <c r="AF647" i="16" a="1"/>
  <c r="AF647" i="16" s="1"/>
  <c r="AC299" i="16"/>
  <c r="X310" i="16" s="1"/>
  <c r="AH299" i="16"/>
  <c r="AU320" i="16" a="1"/>
  <c r="AU320" i="16" s="1"/>
  <c r="AI331" i="16" s="1"/>
  <c r="N320" i="16" a="1"/>
  <c r="N320" i="16" s="1"/>
  <c r="N331" i="16" s="1"/>
  <c r="AA299" i="16"/>
  <c r="W310" i="16" s="1"/>
  <c r="AG320" i="16" a="1"/>
  <c r="AG320" i="16" s="1"/>
  <c r="Z331" i="16" s="1"/>
  <c r="AC296" i="16"/>
  <c r="X307" i="16" s="1"/>
  <c r="AD296" i="16"/>
  <c r="L385" i="16"/>
  <c r="L45" i="16"/>
  <c r="P637" i="16"/>
  <c r="AA638" i="16"/>
  <c r="AD647" i="16" a="1"/>
  <c r="AD647" i="16" s="1"/>
  <c r="AI299" i="16"/>
  <c r="AA310" i="16" s="1"/>
  <c r="Q296" i="16"/>
  <c r="P307" i="16" s="1"/>
  <c r="AN299" i="16"/>
  <c r="N637" i="16"/>
  <c r="U637" i="16"/>
  <c r="O647" i="16" a="1"/>
  <c r="O647" i="16" s="1"/>
  <c r="AB648" i="16" a="1"/>
  <c r="AB648" i="16" s="1"/>
  <c r="W648" i="16" a="1"/>
  <c r="W648" i="16" s="1"/>
  <c r="AE648" i="16" a="1"/>
  <c r="AE648" i="16" s="1"/>
  <c r="AO299" i="16"/>
  <c r="AF310" i="16" s="1"/>
  <c r="AT299" i="16"/>
  <c r="U296" i="16"/>
  <c r="R307" i="16" s="1"/>
  <c r="V320" i="16" a="1"/>
  <c r="V320" i="16" s="1"/>
  <c r="AM299" i="16"/>
  <c r="AE310" i="16" s="1"/>
  <c r="AK320" i="16" a="1"/>
  <c r="AK320" i="16" s="1"/>
  <c r="AB320" i="16" a="1"/>
  <c r="AB320" i="16" s="1"/>
  <c r="AA647" i="16" a="1"/>
  <c r="AA647" i="16" s="1"/>
  <c r="U647" i="16" a="1"/>
  <c r="U647" i="16" s="1"/>
  <c r="U299" i="16"/>
  <c r="R310" i="16" s="1"/>
  <c r="AQ299" i="16"/>
  <c r="AG310" i="16" s="1"/>
  <c r="AF648" i="16" a="1"/>
  <c r="AF648" i="16" s="1"/>
  <c r="Y638" i="16"/>
  <c r="AB647" i="16" a="1"/>
  <c r="AB647" i="16" s="1"/>
  <c r="W647" i="16" a="1"/>
  <c r="W647" i="16" s="1"/>
  <c r="V638" i="16"/>
  <c r="Z320" i="16" a="1"/>
  <c r="Z320" i="16" s="1"/>
  <c r="V331" i="16" s="1"/>
  <c r="T320" i="16" a="1"/>
  <c r="T320" i="16" s="1"/>
  <c r="AH296" i="16"/>
  <c r="AE320" i="16" a="1"/>
  <c r="AE320" i="16" s="1"/>
  <c r="Y331" i="16" s="1"/>
  <c r="W320" i="16" a="1"/>
  <c r="W320" i="16" s="1"/>
  <c r="S331" i="16" s="1"/>
  <c r="AQ320" i="16" a="1"/>
  <c r="AQ320" i="16" s="1"/>
  <c r="AG331" i="16" s="1"/>
  <c r="AA320" i="16" a="1"/>
  <c r="AA320" i="16" s="1"/>
  <c r="W331" i="16" s="1"/>
  <c r="AF299" i="16"/>
  <c r="AB296" i="16"/>
  <c r="L381" i="16"/>
  <c r="L41" i="16"/>
  <c r="T637" i="16"/>
  <c r="AD637" i="16"/>
  <c r="R638" i="16"/>
  <c r="T647" i="16" a="1"/>
  <c r="T647" i="16" s="1"/>
  <c r="AA648" i="16" a="1"/>
  <c r="AA648" i="16" s="1"/>
  <c r="O648" i="16" a="1"/>
  <c r="O648" i="16" s="1"/>
  <c r="R647" i="16" a="1"/>
  <c r="R647" i="16" s="1"/>
  <c r="AH320" i="16" a="1"/>
  <c r="AH320" i="16" s="1"/>
  <c r="AC320" i="16" a="1"/>
  <c r="AC320" i="16" s="1"/>
  <c r="X331" i="16" s="1"/>
  <c r="AT296" i="16"/>
  <c r="W296" i="16"/>
  <c r="S307" i="16" s="1"/>
  <c r="AO320" i="16" a="1"/>
  <c r="AO320" i="16" s="1"/>
  <c r="AF331" i="16" s="1"/>
  <c r="AL320" i="16" a="1"/>
  <c r="AL320" i="16" s="1"/>
  <c r="AD331" i="16" s="1"/>
  <c r="AP299" i="16"/>
  <c r="T299" i="16"/>
  <c r="L380" i="16"/>
  <c r="L40" i="16"/>
  <c r="R637" i="16"/>
  <c r="R648" i="16" a="1"/>
  <c r="R648" i="16" s="1"/>
  <c r="P638" i="16"/>
  <c r="V648" i="16" a="1"/>
  <c r="V648" i="16" s="1"/>
  <c r="AE647" i="16" a="1"/>
  <c r="AE647" i="16" s="1"/>
  <c r="AP320" i="16" a="1"/>
  <c r="AP320" i="16" s="1"/>
  <c r="T296" i="16"/>
  <c r="AD320" i="16" a="1"/>
  <c r="AD320" i="16" s="1"/>
  <c r="N299" i="16"/>
  <c r="N310" i="16" s="1"/>
  <c r="M296" i="16"/>
  <c r="AR320" i="16" a="1"/>
  <c r="AR320" i="16" s="1"/>
  <c r="S296" i="16"/>
  <c r="Q307" i="16" s="1"/>
  <c r="L370" i="16"/>
  <c r="L30" i="16"/>
  <c r="N647" i="16" a="1"/>
  <c r="N647" i="16" s="1"/>
  <c r="S320" i="16" a="1"/>
  <c r="S320" i="16" s="1"/>
  <c r="Q331" i="16" s="1"/>
  <c r="Y637" i="16"/>
  <c r="Y648" i="16" a="1"/>
  <c r="Y648" i="16" s="1"/>
  <c r="AC638" i="16"/>
  <c r="T638" i="16"/>
  <c r="R296" i="16"/>
  <c r="AG296" i="16"/>
  <c r="Z307" i="16" s="1"/>
  <c r="AM320" i="16" a="1"/>
  <c r="AM320" i="16" s="1"/>
  <c r="AE331" i="16" s="1"/>
  <c r="Z299" i="16"/>
  <c r="V310" i="16" s="1"/>
  <c r="Z296" i="16"/>
  <c r="V307" i="16" s="1"/>
  <c r="AS320" i="16" a="1"/>
  <c r="AS320" i="16" s="1"/>
  <c r="AH331" i="16" s="1"/>
  <c r="AR300" i="16"/>
  <c r="L369" i="16"/>
  <c r="L29" i="16"/>
  <c r="AZ683" i="16"/>
  <c r="BB31" i="16" s="1"/>
  <c r="AN300" i="16"/>
  <c r="J690" i="16"/>
  <c r="AZ690" i="16" s="1"/>
  <c r="BB38" i="16" s="1"/>
  <c r="I679" i="16"/>
  <c r="AY679" i="16" s="1"/>
  <c r="BA27" i="16" s="1"/>
  <c r="AR323" i="16" a="1"/>
  <c r="AR323" i="16" s="1"/>
  <c r="AA301" i="16"/>
  <c r="W312" i="16" s="1"/>
  <c r="AZ679" i="16"/>
  <c r="BB27" i="16" s="1"/>
  <c r="AN324" i="16" a="1"/>
  <c r="AN324" i="16" s="1"/>
  <c r="I383" i="16"/>
  <c r="I366" i="16"/>
  <c r="AO300" i="16"/>
  <c r="AF311" i="16" s="1"/>
  <c r="I695" i="16"/>
  <c r="I43" i="16" s="1"/>
  <c r="AZ695" i="16"/>
  <c r="BB43" i="16" s="1"/>
  <c r="I367" i="16"/>
  <c r="I683" i="16"/>
  <c r="AY683" i="16" s="1"/>
  <c r="BA31" i="16" s="1"/>
  <c r="Q952" i="14"/>
  <c r="P964" i="14" s="1"/>
  <c r="I359" i="14"/>
  <c r="Y295" i="14"/>
  <c r="I396" i="14"/>
  <c r="J6" i="13"/>
  <c r="I658" i="13"/>
  <c r="AZ658" i="13"/>
  <c r="BB6" i="13" s="1"/>
  <c r="AL301" i="13"/>
  <c r="AD312" i="13" s="1"/>
  <c r="Q323" i="13" a="1"/>
  <c r="Q323" i="13" s="1"/>
  <c r="P334" i="13" s="1"/>
  <c r="I369" i="13"/>
  <c r="I346" i="13"/>
  <c r="AS952" i="12"/>
  <c r="AH964" i="12" s="1"/>
  <c r="I364" i="12"/>
  <c r="AN952" i="12"/>
  <c r="AH952" i="12"/>
  <c r="I371" i="12"/>
  <c r="AQ952" i="12"/>
  <c r="AG964" i="12" s="1"/>
  <c r="U952" i="12"/>
  <c r="R964" i="12" s="1"/>
  <c r="I356" i="12"/>
  <c r="W319" i="12" a="1"/>
  <c r="W319" i="12" s="1"/>
  <c r="S330" i="12" s="1"/>
  <c r="M300" i="11"/>
  <c r="AR300" i="11"/>
  <c r="AL300" i="11"/>
  <c r="AD311" i="11" s="1"/>
  <c r="AI952" i="11"/>
  <c r="AA964" i="11" s="1"/>
  <c r="AS952" i="11"/>
  <c r="AH964" i="11" s="1"/>
  <c r="N952" i="11"/>
  <c r="N964" i="11" s="1"/>
  <c r="V952" i="11"/>
  <c r="AF952" i="11"/>
  <c r="AR952" i="11"/>
  <c r="S952" i="11"/>
  <c r="Q964" i="11" s="1"/>
  <c r="AO952" i="11"/>
  <c r="AF964" i="11" s="1"/>
  <c r="AL952" i="11"/>
  <c r="AD964" i="11" s="1"/>
  <c r="I664" i="11"/>
  <c r="AC300" i="11"/>
  <c r="X311" i="11" s="1"/>
  <c r="W952" i="11"/>
  <c r="S964" i="11" s="1"/>
  <c r="I708" i="11"/>
  <c r="I56" i="11" s="1"/>
  <c r="O952" i="11"/>
  <c r="O964" i="11" s="1"/>
  <c r="AZ708" i="11"/>
  <c r="BB56" i="11" s="1"/>
  <c r="P300" i="11"/>
  <c r="AZ664" i="11"/>
  <c r="BB12" i="11" s="1"/>
  <c r="AT952" i="11"/>
  <c r="AU952" i="11"/>
  <c r="AI964" i="11" s="1"/>
  <c r="AG952" i="11"/>
  <c r="Z964" i="11" s="1"/>
  <c r="Z952" i="11"/>
  <c r="V964" i="11" s="1"/>
  <c r="AZ662" i="11"/>
  <c r="BB10" i="11" s="1"/>
  <c r="AO300" i="11"/>
  <c r="AF311" i="11" s="1"/>
  <c r="AB952" i="11"/>
  <c r="I352" i="11"/>
  <c r="Z300" i="11"/>
  <c r="V311" i="11" s="1"/>
  <c r="AQ952" i="11"/>
  <c r="AG964" i="11" s="1"/>
  <c r="AM952" i="11"/>
  <c r="AE964" i="11" s="1"/>
  <c r="I662" i="11"/>
  <c r="AY662" i="11" s="1"/>
  <c r="BA10" i="11" s="1"/>
  <c r="R300" i="11"/>
  <c r="T952" i="11"/>
  <c r="U952" i="11"/>
  <c r="R964" i="11" s="1"/>
  <c r="AD952" i="11"/>
  <c r="I347" i="16"/>
  <c r="AP325" i="16" a="1"/>
  <c r="AP325" i="16" s="1"/>
  <c r="AQ324" i="16" a="1"/>
  <c r="AQ324" i="16" s="1"/>
  <c r="AG335" i="16" s="1"/>
  <c r="AD324" i="16" a="1"/>
  <c r="AD324" i="16" s="1"/>
  <c r="AN323" i="16" a="1"/>
  <c r="AN323" i="16" s="1"/>
  <c r="I688" i="16"/>
  <c r="AY688" i="16" s="1"/>
  <c r="BA36" i="16" s="1"/>
  <c r="Y325" i="16" a="1"/>
  <c r="Y325" i="16" s="1"/>
  <c r="AZ688" i="16"/>
  <c r="BB36" i="16" s="1"/>
  <c r="I659" i="16"/>
  <c r="I7" i="16" s="1"/>
  <c r="AA325" i="16" a="1"/>
  <c r="AA325" i="16" s="1"/>
  <c r="W336" i="16" s="1"/>
  <c r="P301" i="16"/>
  <c r="Y324" i="16" a="1"/>
  <c r="Y324" i="16" s="1"/>
  <c r="P300" i="16"/>
  <c r="AZ659" i="16"/>
  <c r="BB7" i="16" s="1"/>
  <c r="AF953" i="16"/>
  <c r="AL301" i="16"/>
  <c r="AD312" i="16" s="1"/>
  <c r="AD301" i="16"/>
  <c r="I395" i="15"/>
  <c r="AF953" i="15"/>
  <c r="AP301" i="15"/>
  <c r="AH301" i="15"/>
  <c r="N978" i="15" a="1"/>
  <c r="N978" i="15" s="1"/>
  <c r="N990" i="15" s="1"/>
  <c r="I371" i="15"/>
  <c r="I686" i="14"/>
  <c r="AY686" i="14" s="1"/>
  <c r="BA34" i="14" s="1"/>
  <c r="Q953" i="14"/>
  <c r="P965" i="14" s="1"/>
  <c r="AR295" i="14"/>
  <c r="AZ709" i="14"/>
  <c r="BB57" i="14" s="1"/>
  <c r="AH295" i="14"/>
  <c r="I709" i="14"/>
  <c r="I57" i="14" s="1"/>
  <c r="AZ676" i="13"/>
  <c r="BB24" i="13" s="1"/>
  <c r="R325" i="13" a="1"/>
  <c r="R325" i="13" s="1"/>
  <c r="Z295" i="13"/>
  <c r="V306" i="13" s="1"/>
  <c r="I669" i="13"/>
  <c r="I17" i="13" s="1"/>
  <c r="I694" i="13"/>
  <c r="AY694" i="13" s="1"/>
  <c r="BA42" i="13" s="1"/>
  <c r="AN953" i="13"/>
  <c r="AZ669" i="13"/>
  <c r="BB17" i="13" s="1"/>
  <c r="W324" i="13" a="1"/>
  <c r="W324" i="13" s="1"/>
  <c r="S335" i="13" s="1"/>
  <c r="Y295" i="13"/>
  <c r="Z324" i="13" a="1"/>
  <c r="Z324" i="13" s="1"/>
  <c r="V335" i="13" s="1"/>
  <c r="AA295" i="13"/>
  <c r="W306" i="13" s="1"/>
  <c r="Z325" i="13" a="1"/>
  <c r="Z325" i="13" s="1"/>
  <c r="V336" i="13" s="1"/>
  <c r="S952" i="13"/>
  <c r="Q964" i="13" s="1"/>
  <c r="Z323" i="13" a="1"/>
  <c r="Z323" i="13" s="1"/>
  <c r="V334" i="13" s="1"/>
  <c r="V952" i="13"/>
  <c r="AB324" i="13" a="1"/>
  <c r="AB324" i="13" s="1"/>
  <c r="M325" i="13" a="1"/>
  <c r="M325" i="13" s="1"/>
  <c r="AO295" i="13"/>
  <c r="AF306" i="13" s="1"/>
  <c r="I364" i="13"/>
  <c r="Q978" i="13" a="1"/>
  <c r="Q978" i="13" s="1"/>
  <c r="P990" i="13" s="1"/>
  <c r="I676" i="13"/>
  <c r="AY676" i="13" s="1"/>
  <c r="BA24" i="13" s="1"/>
  <c r="I369" i="12"/>
  <c r="Z295" i="12"/>
  <c r="V306" i="12" s="1"/>
  <c r="I383" i="12"/>
  <c r="S295" i="12"/>
  <c r="Q306" i="12" s="1"/>
  <c r="I392" i="12"/>
  <c r="AQ295" i="12"/>
  <c r="AG306" i="12" s="1"/>
  <c r="V295" i="12"/>
  <c r="AT295" i="12"/>
  <c r="AO295" i="12"/>
  <c r="AF306" i="12" s="1"/>
  <c r="N319" i="12" a="1"/>
  <c r="N319" i="12" s="1"/>
  <c r="N330" i="12" s="1"/>
  <c r="R319" i="12" a="1"/>
  <c r="R319" i="12" s="1"/>
  <c r="AL295" i="12"/>
  <c r="AD306" i="12" s="1"/>
  <c r="I358" i="12"/>
  <c r="J663" i="12"/>
  <c r="AG319" i="12" a="1"/>
  <c r="AG319" i="12" s="1"/>
  <c r="Z330" i="12" s="1"/>
  <c r="AZ704" i="12"/>
  <c r="BB52" i="12" s="1"/>
  <c r="Q319" i="12" a="1"/>
  <c r="Q319" i="12" s="1"/>
  <c r="P330" i="12" s="1"/>
  <c r="I704" i="12"/>
  <c r="AY704" i="12" s="1"/>
  <c r="BA52" i="12" s="1"/>
  <c r="O977" i="11" a="1"/>
  <c r="O977" i="11" s="1"/>
  <c r="O989" i="11" s="1"/>
  <c r="AE947" i="11"/>
  <c r="Y959" i="11" s="1"/>
  <c r="P952" i="11"/>
  <c r="AG325" i="16" a="1"/>
  <c r="AG325" i="16" s="1"/>
  <c r="Z336" i="16" s="1"/>
  <c r="I660" i="16"/>
  <c r="I372" i="16"/>
  <c r="I371" i="16"/>
  <c r="AR952" i="16"/>
  <c r="AC300" i="16"/>
  <c r="X311" i="16" s="1"/>
  <c r="O301" i="16"/>
  <c r="O312" i="16" s="1"/>
  <c r="AB300" i="16"/>
  <c r="AU323" i="16" a="1"/>
  <c r="AU323" i="16" s="1"/>
  <c r="AI334" i="16" s="1"/>
  <c r="AR324" i="16" a="1"/>
  <c r="AR324" i="16" s="1"/>
  <c r="AL323" i="16" a="1"/>
  <c r="AL323" i="16" s="1"/>
  <c r="AD334" i="16" s="1"/>
  <c r="U324" i="16" a="1"/>
  <c r="U324" i="16" s="1"/>
  <c r="R335" i="16" s="1"/>
  <c r="W325" i="16" a="1"/>
  <c r="W325" i="16" s="1"/>
  <c r="S336" i="16" s="1"/>
  <c r="U323" i="16" a="1"/>
  <c r="U323" i="16" s="1"/>
  <c r="R334" i="16" s="1"/>
  <c r="AP324" i="16" a="1"/>
  <c r="AP324" i="16" s="1"/>
  <c r="AP301" i="16"/>
  <c r="AQ301" i="16"/>
  <c r="AG312" i="16" s="1"/>
  <c r="AT324" i="16" a="1"/>
  <c r="AT324" i="16" s="1"/>
  <c r="R953" i="16"/>
  <c r="I701" i="16"/>
  <c r="AY701" i="16" s="1"/>
  <c r="BA49" i="16" s="1"/>
  <c r="AC301" i="16"/>
  <c r="X312" i="16" s="1"/>
  <c r="U300" i="16"/>
  <c r="R311" i="16" s="1"/>
  <c r="AH300" i="16"/>
  <c r="AK324" i="16" a="1"/>
  <c r="AK324" i="16" s="1"/>
  <c r="AS325" i="16" a="1"/>
  <c r="AS325" i="16" s="1"/>
  <c r="AH336" i="16" s="1"/>
  <c r="AB301" i="16"/>
  <c r="S325" i="16" a="1"/>
  <c r="S325" i="16" s="1"/>
  <c r="Q336" i="16" s="1"/>
  <c r="R323" i="16" a="1"/>
  <c r="R323" i="16" s="1"/>
  <c r="AE323" i="16" a="1"/>
  <c r="AE323" i="16" s="1"/>
  <c r="Y334" i="16" s="1"/>
  <c r="AG324" i="16" a="1"/>
  <c r="AG324" i="16" s="1"/>
  <c r="Z335" i="16" s="1"/>
  <c r="AC325" i="16" a="1"/>
  <c r="AC325" i="16" s="1"/>
  <c r="X336" i="16" s="1"/>
  <c r="AC324" i="16" a="1"/>
  <c r="AC324" i="16" s="1"/>
  <c r="X335" i="16" s="1"/>
  <c r="T300" i="16"/>
  <c r="S300" i="16"/>
  <c r="Q311" i="16" s="1"/>
  <c r="AD300" i="16"/>
  <c r="AI323" i="16" a="1"/>
  <c r="AI323" i="16" s="1"/>
  <c r="AA334" i="16" s="1"/>
  <c r="AE325" i="16" a="1"/>
  <c r="AE325" i="16" s="1"/>
  <c r="Y336" i="16" s="1"/>
  <c r="AP300" i="16"/>
  <c r="AX670" i="16"/>
  <c r="AZ18" i="16" s="1"/>
  <c r="AZ701" i="16"/>
  <c r="BB49" i="16" s="1"/>
  <c r="AO301" i="16"/>
  <c r="AF312" i="16" s="1"/>
  <c r="AG300" i="16"/>
  <c r="Z311" i="16" s="1"/>
  <c r="AT300" i="16"/>
  <c r="M300" i="16"/>
  <c r="AN301" i="16"/>
  <c r="AL325" i="16" a="1"/>
  <c r="AL325" i="16" s="1"/>
  <c r="AD336" i="16" s="1"/>
  <c r="AK323" i="16" a="1"/>
  <c r="AK323" i="16" s="1"/>
  <c r="N324" i="16" a="1"/>
  <c r="N324" i="16" s="1"/>
  <c r="N335" i="16" s="1"/>
  <c r="P325" i="16" a="1"/>
  <c r="P325" i="16" s="1"/>
  <c r="AI325" i="16" a="1"/>
  <c r="AI325" i="16" s="1"/>
  <c r="AA336" i="16" s="1"/>
  <c r="AA323" i="16" a="1"/>
  <c r="AA323" i="16" s="1"/>
  <c r="W334" i="16" s="1"/>
  <c r="AI324" i="16" a="1"/>
  <c r="AI324" i="16" s="1"/>
  <c r="AA335" i="16" s="1"/>
  <c r="Z325" i="16" a="1"/>
  <c r="Z325" i="16" s="1"/>
  <c r="V336" i="16" s="1"/>
  <c r="S301" i="16"/>
  <c r="Q312" i="16" s="1"/>
  <c r="V300" i="16"/>
  <c r="AA324" i="16" a="1"/>
  <c r="AA324" i="16" s="1"/>
  <c r="W335" i="16" s="1"/>
  <c r="AF301" i="16"/>
  <c r="AS300" i="16"/>
  <c r="AH311" i="16" s="1"/>
  <c r="V301" i="16"/>
  <c r="W300" i="16"/>
  <c r="S311" i="16" s="1"/>
  <c r="Y300" i="16"/>
  <c r="AR325" i="16" a="1"/>
  <c r="AR325" i="16" s="1"/>
  <c r="AQ323" i="16" a="1"/>
  <c r="AQ323" i="16" s="1"/>
  <c r="AG334" i="16" s="1"/>
  <c r="T324" i="16" a="1"/>
  <c r="T324" i="16" s="1"/>
  <c r="V325" i="16" a="1"/>
  <c r="V325" i="16" s="1"/>
  <c r="N323" i="16" a="1"/>
  <c r="N323" i="16" s="1"/>
  <c r="N334" i="16" s="1"/>
  <c r="AG323" i="16" a="1"/>
  <c r="AG323" i="16" s="1"/>
  <c r="Z334" i="16" s="1"/>
  <c r="R325" i="16" a="1"/>
  <c r="R325" i="16" s="1"/>
  <c r="AR301" i="16"/>
  <c r="AE301" i="16"/>
  <c r="Y312" i="16" s="1"/>
  <c r="AM301" i="16"/>
  <c r="AE312" i="16" s="1"/>
  <c r="O953" i="16"/>
  <c r="O965" i="16" s="1"/>
  <c r="I348" i="16"/>
  <c r="U301" i="16"/>
  <c r="R312" i="16" s="1"/>
  <c r="AH301" i="16"/>
  <c r="AI300" i="16"/>
  <c r="AA311" i="16" s="1"/>
  <c r="AK300" i="16"/>
  <c r="N300" i="16"/>
  <c r="N311" i="16" s="1"/>
  <c r="Z324" i="16" a="1"/>
  <c r="Z324" i="16" s="1"/>
  <c r="V335" i="16" s="1"/>
  <c r="AM324" i="16" a="1"/>
  <c r="AM324" i="16" s="1"/>
  <c r="AE335" i="16" s="1"/>
  <c r="AO325" i="16" a="1"/>
  <c r="AO325" i="16" s="1"/>
  <c r="AF336" i="16" s="1"/>
  <c r="T323" i="16" a="1"/>
  <c r="T323" i="16" s="1"/>
  <c r="P324" i="16" a="1"/>
  <c r="P324" i="16" s="1"/>
  <c r="AK325" i="16" a="1"/>
  <c r="AK325" i="16" s="1"/>
  <c r="AQ300" i="16"/>
  <c r="AG311" i="16" s="1"/>
  <c r="R300" i="16"/>
  <c r="R301" i="16"/>
  <c r="M325" i="16" a="1"/>
  <c r="M325" i="16" s="1"/>
  <c r="T953" i="16"/>
  <c r="AG301" i="16"/>
  <c r="Z312" i="16" s="1"/>
  <c r="AT301" i="16"/>
  <c r="AU300" i="16"/>
  <c r="AI311" i="16" s="1"/>
  <c r="M301" i="16"/>
  <c r="Z300" i="16"/>
  <c r="V311" i="16" s="1"/>
  <c r="AF324" i="16" a="1"/>
  <c r="AF324" i="16" s="1"/>
  <c r="AS324" i="16" a="1"/>
  <c r="AS324" i="16" s="1"/>
  <c r="AH335" i="16" s="1"/>
  <c r="AU325" i="16" a="1"/>
  <c r="AU325" i="16" s="1"/>
  <c r="AI336" i="16" s="1"/>
  <c r="AM323" i="16" a="1"/>
  <c r="AM323" i="16" s="1"/>
  <c r="AE334" i="16" s="1"/>
  <c r="V324" i="16" a="1"/>
  <c r="V324" i="16" s="1"/>
  <c r="AQ325" i="16" a="1"/>
  <c r="AQ325" i="16" s="1"/>
  <c r="AG336" i="16" s="1"/>
  <c r="T325" i="16" a="1"/>
  <c r="T325" i="16" s="1"/>
  <c r="Q301" i="16"/>
  <c r="P312" i="16" s="1"/>
  <c r="I684" i="16"/>
  <c r="AY684" i="16" s="1"/>
  <c r="BA32" i="16" s="1"/>
  <c r="R324" i="16" a="1"/>
  <c r="R324" i="16" s="1"/>
  <c r="AS301" i="16"/>
  <c r="AH312" i="16" s="1"/>
  <c r="W301" i="16"/>
  <c r="S312" i="16" s="1"/>
  <c r="Y301" i="16"/>
  <c r="AL300" i="16"/>
  <c r="AD311" i="16" s="1"/>
  <c r="N325" i="16" a="1"/>
  <c r="N325" i="16" s="1"/>
  <c r="N336" i="16" s="1"/>
  <c r="AD323" i="16" a="1"/>
  <c r="AD323" i="16" s="1"/>
  <c r="O325" i="16" a="1"/>
  <c r="O325" i="16" s="1"/>
  <c r="O336" i="16" s="1"/>
  <c r="AB325" i="16" a="1"/>
  <c r="AB325" i="16" s="1"/>
  <c r="AS323" i="16" a="1"/>
  <c r="AS323" i="16" s="1"/>
  <c r="AH334" i="16" s="1"/>
  <c r="AO324" i="16" a="1"/>
  <c r="AO324" i="16" s="1"/>
  <c r="AF335" i="16" s="1"/>
  <c r="AB323" i="16" a="1"/>
  <c r="AB323" i="16" s="1"/>
  <c r="AN295" i="16"/>
  <c r="AP323" i="16" a="1"/>
  <c r="AP323" i="16" s="1"/>
  <c r="AD953" i="16"/>
  <c r="AZ684" i="16"/>
  <c r="BB32" i="16" s="1"/>
  <c r="AC323" i="16" a="1"/>
  <c r="AC323" i="16" s="1"/>
  <c r="X334" i="16" s="1"/>
  <c r="AI301" i="16"/>
  <c r="AA312" i="16" s="1"/>
  <c r="AM325" i="16" a="1"/>
  <c r="AM325" i="16" s="1"/>
  <c r="AE336" i="16" s="1"/>
  <c r="AK301" i="16"/>
  <c r="N301" i="16"/>
  <c r="N312" i="16" s="1"/>
  <c r="O300" i="16"/>
  <c r="O311" i="16" s="1"/>
  <c r="P323" i="16" a="1"/>
  <c r="P323" i="16" s="1"/>
  <c r="M324" i="16" a="1"/>
  <c r="M324" i="16" s="1"/>
  <c r="U325" i="16" a="1"/>
  <c r="U325" i="16" s="1"/>
  <c r="R336" i="16" s="1"/>
  <c r="AH325" i="16" a="1"/>
  <c r="AH325" i="16" s="1"/>
  <c r="Z323" i="16" a="1"/>
  <c r="Z323" i="16" s="1"/>
  <c r="V334" i="16" s="1"/>
  <c r="AB324" i="16" a="1"/>
  <c r="AB324" i="16" s="1"/>
  <c r="AU324" i="16" a="1"/>
  <c r="AU324" i="16" s="1"/>
  <c r="AI335" i="16" s="1"/>
  <c r="AH323" i="16" a="1"/>
  <c r="AH323" i="16" s="1"/>
  <c r="I354" i="16"/>
  <c r="Y323" i="16" a="1"/>
  <c r="Y323" i="16" s="1"/>
  <c r="AF325" i="16" a="1"/>
  <c r="AF325" i="16" s="1"/>
  <c r="AE324" i="16" a="1"/>
  <c r="AE324" i="16" s="1"/>
  <c r="Y335" i="16" s="1"/>
  <c r="AU301" i="16"/>
  <c r="AI312" i="16" s="1"/>
  <c r="Z301" i="16"/>
  <c r="V312" i="16" s="1"/>
  <c r="AA300" i="16"/>
  <c r="W311" i="16" s="1"/>
  <c r="V323" i="16" a="1"/>
  <c r="V323" i="16" s="1"/>
  <c r="S324" i="16" a="1"/>
  <c r="S324" i="16" s="1"/>
  <c r="Q335" i="16" s="1"/>
  <c r="AN325" i="16" a="1"/>
  <c r="AN325" i="16" s="1"/>
  <c r="M323" i="16" a="1"/>
  <c r="M323" i="16" s="1"/>
  <c r="AF323" i="16" a="1"/>
  <c r="AF323" i="16" s="1"/>
  <c r="AH324" i="16" a="1"/>
  <c r="AH324" i="16" s="1"/>
  <c r="AD325" i="16" a="1"/>
  <c r="AD325" i="16" s="1"/>
  <c r="Q324" i="16" a="1"/>
  <c r="Q324" i="16" s="1"/>
  <c r="P335" i="16" s="1"/>
  <c r="W323" i="16" a="1"/>
  <c r="W323" i="16" s="1"/>
  <c r="S334" i="16" s="1"/>
  <c r="AT323" i="16" a="1"/>
  <c r="AT323" i="16" s="1"/>
  <c r="Q300" i="16"/>
  <c r="P311" i="16" s="1"/>
  <c r="AM300" i="16"/>
  <c r="AE311" i="16" s="1"/>
  <c r="AO323" i="16" a="1"/>
  <c r="AO323" i="16" s="1"/>
  <c r="AF334" i="16" s="1"/>
  <c r="AL324" i="16" a="1"/>
  <c r="AL324" i="16" s="1"/>
  <c r="AD335" i="16" s="1"/>
  <c r="AT325" i="16" a="1"/>
  <c r="AT325" i="16" s="1"/>
  <c r="S323" i="16" a="1"/>
  <c r="S323" i="16" s="1"/>
  <c r="Q334" i="16" s="1"/>
  <c r="O324" i="16" a="1"/>
  <c r="O324" i="16" s="1"/>
  <c r="O335" i="16" s="1"/>
  <c r="Q325" i="16" a="1"/>
  <c r="Q325" i="16" s="1"/>
  <c r="P336" i="16" s="1"/>
  <c r="O323" i="16" a="1"/>
  <c r="O323" i="16" s="1"/>
  <c r="O334" i="16" s="1"/>
  <c r="W324" i="16" a="1"/>
  <c r="W324" i="16" s="1"/>
  <c r="S335" i="16" s="1"/>
  <c r="I389" i="16"/>
  <c r="AC324" i="14" a="1"/>
  <c r="AC324" i="14" s="1"/>
  <c r="X335" i="14" s="1"/>
  <c r="I352" i="14"/>
  <c r="S325" i="14" a="1"/>
  <c r="S325" i="14" s="1"/>
  <c r="Q336" i="14" s="1"/>
  <c r="AU319" i="14" a="1"/>
  <c r="AU319" i="14" s="1"/>
  <c r="AI330" i="14" s="1"/>
  <c r="L55" i="14"/>
  <c r="L395" i="14"/>
  <c r="AX701" i="14"/>
  <c r="AZ49" i="14" s="1"/>
  <c r="AA295" i="14"/>
  <c r="W306" i="14" s="1"/>
  <c r="Z295" i="14"/>
  <c r="V306" i="14" s="1"/>
  <c r="P319" i="14" a="1"/>
  <c r="P319" i="14" s="1"/>
  <c r="AZ683" i="14"/>
  <c r="BB31" i="14" s="1"/>
  <c r="AG296" i="14"/>
  <c r="Z307" i="14" s="1"/>
  <c r="J31" i="14"/>
  <c r="L56" i="14"/>
  <c r="L396" i="14"/>
  <c r="AU295" i="14"/>
  <c r="AI306" i="14" s="1"/>
  <c r="Q319" i="14" a="1"/>
  <c r="Q319" i="14" s="1"/>
  <c r="P330" i="14" s="1"/>
  <c r="AP953" i="14"/>
  <c r="AF319" i="14" a="1"/>
  <c r="AF319" i="14" s="1"/>
  <c r="AE637" i="14"/>
  <c r="N301" i="14"/>
  <c r="N312" i="14" s="1"/>
  <c r="I371" i="14"/>
  <c r="T319" i="14" a="1"/>
  <c r="T319" i="14" s="1"/>
  <c r="J703" i="14"/>
  <c r="I391" i="14"/>
  <c r="L376" i="14"/>
  <c r="L36" i="14"/>
  <c r="T295" i="14"/>
  <c r="AH319" i="14" a="1"/>
  <c r="AH319" i="14" s="1"/>
  <c r="L373" i="14"/>
  <c r="L33" i="14"/>
  <c r="I361" i="14"/>
  <c r="I31" i="14"/>
  <c r="AF648" i="14" a="1"/>
  <c r="AF648" i="14" s="1"/>
  <c r="J674" i="14"/>
  <c r="I362" i="14"/>
  <c r="L348" i="14"/>
  <c r="L8" i="14"/>
  <c r="L25" i="15"/>
  <c r="L365" i="15"/>
  <c r="L364" i="15"/>
  <c r="L24" i="15"/>
  <c r="AE977" i="15" a="1"/>
  <c r="AE977" i="15" s="1"/>
  <c r="Y989" i="15" s="1"/>
  <c r="T325" i="15" a="1"/>
  <c r="T325" i="15" s="1"/>
  <c r="AA638" i="15"/>
  <c r="AO320" i="15" a="1"/>
  <c r="AO320" i="15" s="1"/>
  <c r="AF331" i="15" s="1"/>
  <c r="AA647" i="15" a="1"/>
  <c r="AA647" i="15" s="1"/>
  <c r="J703" i="15"/>
  <c r="I391" i="15"/>
  <c r="L379" i="15"/>
  <c r="L39" i="15"/>
  <c r="L38" i="15"/>
  <c r="L378" i="15"/>
  <c r="L30" i="15"/>
  <c r="L370" i="15"/>
  <c r="L36" i="15"/>
  <c r="L376" i="15"/>
  <c r="L367" i="15"/>
  <c r="L27" i="15"/>
  <c r="J661" i="15"/>
  <c r="I349" i="15"/>
  <c r="L388" i="15"/>
  <c r="L48" i="15"/>
  <c r="L375" i="15"/>
  <c r="L35" i="15"/>
  <c r="L366" i="15"/>
  <c r="L26" i="15"/>
  <c r="L344" i="15"/>
  <c r="L4" i="15"/>
  <c r="L373" i="15"/>
  <c r="L33" i="15"/>
  <c r="M300" i="15"/>
  <c r="AP320" i="15" a="1"/>
  <c r="AP320" i="15" s="1"/>
  <c r="AD324" i="15" a="1"/>
  <c r="AD324" i="15" s="1"/>
  <c r="AS953" i="15"/>
  <c r="AH965" i="15" s="1"/>
  <c r="R953" i="15"/>
  <c r="N953" i="15"/>
  <c r="N965" i="15" s="1"/>
  <c r="AI953" i="15"/>
  <c r="AA965" i="15" s="1"/>
  <c r="U648" i="15" a="1"/>
  <c r="U648" i="15" s="1"/>
  <c r="T648" i="15" a="1"/>
  <c r="T648" i="15" s="1"/>
  <c r="U300" i="15"/>
  <c r="R311" i="15" s="1"/>
  <c r="AT301" i="15"/>
  <c r="AM296" i="15"/>
  <c r="AE307" i="15" s="1"/>
  <c r="AO295" i="15"/>
  <c r="AF306" i="15" s="1"/>
  <c r="AC295" i="15"/>
  <c r="X306" i="15" s="1"/>
  <c r="AU319" i="15" a="1"/>
  <c r="AU319" i="15" s="1"/>
  <c r="AI330" i="15" s="1"/>
  <c r="AO319" i="15" a="1"/>
  <c r="AO319" i="15" s="1"/>
  <c r="AF330" i="15" s="1"/>
  <c r="R319" i="15" a="1"/>
  <c r="R319" i="15" s="1"/>
  <c r="AT319" i="15" a="1"/>
  <c r="AT319" i="15" s="1"/>
  <c r="AG296" i="15"/>
  <c r="Z307" i="15" s="1"/>
  <c r="Q299" i="15"/>
  <c r="P310" i="15" s="1"/>
  <c r="Q300" i="15"/>
  <c r="P311" i="15" s="1"/>
  <c r="AK301" i="15"/>
  <c r="AD299" i="15"/>
  <c r="AQ300" i="15"/>
  <c r="AG311" i="15" s="1"/>
  <c r="AT320" i="15" a="1"/>
  <c r="AT320" i="15" s="1"/>
  <c r="Z324" i="15" a="1"/>
  <c r="Z324" i="15" s="1"/>
  <c r="V335" i="15" s="1"/>
  <c r="R323" i="15" a="1"/>
  <c r="R323" i="15" s="1"/>
  <c r="Z300" i="15"/>
  <c r="V311" i="15" s="1"/>
  <c r="T320" i="15" a="1"/>
  <c r="T320" i="15" s="1"/>
  <c r="AL320" i="15" a="1"/>
  <c r="AL320" i="15" s="1"/>
  <c r="AD331" i="15" s="1"/>
  <c r="Z320" i="15" a="1"/>
  <c r="Z320" i="15" s="1"/>
  <c r="V331" i="15" s="1"/>
  <c r="N323" i="15" a="1"/>
  <c r="N323" i="15" s="1"/>
  <c r="N334" i="15" s="1"/>
  <c r="AB320" i="15" a="1"/>
  <c r="AB320" i="15" s="1"/>
  <c r="AU320" i="15" a="1"/>
  <c r="AU320" i="15" s="1"/>
  <c r="AI331" i="15" s="1"/>
  <c r="AO323" i="15" a="1"/>
  <c r="AO323" i="15" s="1"/>
  <c r="AF334" i="15" s="1"/>
  <c r="Z325" i="15" a="1"/>
  <c r="Z325" i="15" s="1"/>
  <c r="V336" i="15" s="1"/>
  <c r="AM325" i="15" a="1"/>
  <c r="AM325" i="15" s="1"/>
  <c r="AE336" i="15" s="1"/>
  <c r="L355" i="15"/>
  <c r="L15" i="15"/>
  <c r="J667" i="15"/>
  <c r="I355" i="15"/>
  <c r="L44" i="15"/>
  <c r="L384" i="15"/>
  <c r="AG323" i="15" a="1"/>
  <c r="AG323" i="15" s="1"/>
  <c r="Z334" i="15" s="1"/>
  <c r="AB323" i="15" a="1"/>
  <c r="AB323" i="15" s="1"/>
  <c r="AH295" i="15"/>
  <c r="Y323" i="15" a="1"/>
  <c r="Y323" i="15" s="1"/>
  <c r="Z978" i="15" a="1"/>
  <c r="Z978" i="15" s="1"/>
  <c r="V990" i="15" s="1"/>
  <c r="AH978" i="15" a="1"/>
  <c r="AH978" i="15" s="1"/>
  <c r="W976" i="15" a="1"/>
  <c r="W976" i="15" s="1"/>
  <c r="S988" i="15" s="1"/>
  <c r="I359" i="15"/>
  <c r="AD977" i="15" a="1"/>
  <c r="AD977" i="15" s="1"/>
  <c r="U295" i="15"/>
  <c r="R306" i="15" s="1"/>
  <c r="S299" i="15"/>
  <c r="Q310" i="15" s="1"/>
  <c r="AD295" i="15"/>
  <c r="AD319" i="15" a="1"/>
  <c r="AD319" i="15" s="1"/>
  <c r="AT295" i="15"/>
  <c r="AI319" i="15" a="1"/>
  <c r="AI319" i="15" s="1"/>
  <c r="AA330" i="15" s="1"/>
  <c r="AI300" i="15"/>
  <c r="AA311" i="15" s="1"/>
  <c r="AR300" i="15"/>
  <c r="AF301" i="15"/>
  <c r="AB299" i="15"/>
  <c r="W301" i="15"/>
  <c r="S312" i="15" s="1"/>
  <c r="Y296" i="15"/>
  <c r="AT325" i="15" a="1"/>
  <c r="AT325" i="15" s="1"/>
  <c r="AR296" i="15"/>
  <c r="AM320" i="15" a="1"/>
  <c r="AM320" i="15" s="1"/>
  <c r="AE331" i="15" s="1"/>
  <c r="Z301" i="15"/>
  <c r="V312" i="15" s="1"/>
  <c r="AO324" i="15" a="1"/>
  <c r="AO324" i="15" s="1"/>
  <c r="AF335" i="15" s="1"/>
  <c r="AE323" i="15" a="1"/>
  <c r="AE323" i="15" s="1"/>
  <c r="Y334" i="15" s="1"/>
  <c r="S323" i="15" a="1"/>
  <c r="S323" i="15" s="1"/>
  <c r="Q334" i="15" s="1"/>
  <c r="AS323" i="15" a="1"/>
  <c r="AS323" i="15" s="1"/>
  <c r="AH334" i="15" s="1"/>
  <c r="U323" i="15" a="1"/>
  <c r="U323" i="15" s="1"/>
  <c r="R334" i="15" s="1"/>
  <c r="Q324" i="15" a="1"/>
  <c r="Q324" i="15" s="1"/>
  <c r="P335" i="15" s="1"/>
  <c r="M325" i="15" a="1"/>
  <c r="M325" i="15" s="1"/>
  <c r="W320" i="15" a="1"/>
  <c r="W320" i="15" s="1"/>
  <c r="S331" i="15" s="1"/>
  <c r="M324" i="15" a="1"/>
  <c r="M324" i="15" s="1"/>
  <c r="I360" i="15"/>
  <c r="J672" i="15"/>
  <c r="AB319" i="15" a="1"/>
  <c r="AB319" i="15" s="1"/>
  <c r="AP300" i="15"/>
  <c r="AH323" i="15" a="1"/>
  <c r="AH323" i="15" s="1"/>
  <c r="AL953" i="15"/>
  <c r="AD965" i="15" s="1"/>
  <c r="AG953" i="15"/>
  <c r="Z965" i="15" s="1"/>
  <c r="AB953" i="15"/>
  <c r="AT977" i="15" a="1"/>
  <c r="AT977" i="15" s="1"/>
  <c r="U646" i="15" a="1"/>
  <c r="U646" i="15" s="1"/>
  <c r="AC300" i="15"/>
  <c r="X311" i="15" s="1"/>
  <c r="AU301" i="15"/>
  <c r="AI312" i="15" s="1"/>
  <c r="AT296" i="15"/>
  <c r="AN299" i="15"/>
  <c r="AM295" i="15"/>
  <c r="AE306" i="15" s="1"/>
  <c r="AU295" i="15"/>
  <c r="AI306" i="15" s="1"/>
  <c r="N295" i="15"/>
  <c r="N306" i="15" s="1"/>
  <c r="O319" i="15" a="1"/>
  <c r="O319" i="15" s="1"/>
  <c r="O330" i="15" s="1"/>
  <c r="W319" i="15" a="1"/>
  <c r="W319" i="15" s="1"/>
  <c r="S330" i="15" s="1"/>
  <c r="R299" i="15"/>
  <c r="AK320" i="15" a="1"/>
  <c r="AK320" i="15" s="1"/>
  <c r="Y301" i="15"/>
  <c r="O325" i="15" a="1"/>
  <c r="O325" i="15" s="1"/>
  <c r="O336" i="15" s="1"/>
  <c r="AR299" i="15"/>
  <c r="AN301" i="15"/>
  <c r="AK296" i="15"/>
  <c r="AB300" i="15"/>
  <c r="P299" i="15"/>
  <c r="AQ323" i="15" a="1"/>
  <c r="AQ323" i="15" s="1"/>
  <c r="AG334" i="15" s="1"/>
  <c r="AL301" i="15"/>
  <c r="AD312" i="15" s="1"/>
  <c r="AG320" i="15" a="1"/>
  <c r="AG320" i="15" s="1"/>
  <c r="Z331" i="15" s="1"/>
  <c r="N324" i="15" a="1"/>
  <c r="N324" i="15" s="1"/>
  <c r="N335" i="15" s="1"/>
  <c r="AL323" i="15" a="1"/>
  <c r="AL323" i="15" s="1"/>
  <c r="AD334" i="15" s="1"/>
  <c r="AB324" i="15" a="1"/>
  <c r="AB324" i="15" s="1"/>
  <c r="AN323" i="15" a="1"/>
  <c r="AN323" i="15" s="1"/>
  <c r="W324" i="15" a="1"/>
  <c r="W324" i="15" s="1"/>
  <c r="S335" i="15" s="1"/>
  <c r="S325" i="15" a="1"/>
  <c r="S325" i="15" s="1"/>
  <c r="Q336" i="15" s="1"/>
  <c r="AD320" i="15" a="1"/>
  <c r="AD320" i="15" s="1"/>
  <c r="S324" i="15" a="1"/>
  <c r="S324" i="15" s="1"/>
  <c r="Q335" i="15" s="1"/>
  <c r="L390" i="15"/>
  <c r="L50" i="15"/>
  <c r="AK319" i="15" a="1"/>
  <c r="AK319" i="15" s="1"/>
  <c r="AU323" i="15" a="1"/>
  <c r="AU323" i="15" s="1"/>
  <c r="AI334" i="15" s="1"/>
  <c r="L354" i="15"/>
  <c r="L14" i="15"/>
  <c r="J666" i="15"/>
  <c r="I354" i="15"/>
  <c r="J691" i="15"/>
  <c r="I379" i="15"/>
  <c r="AK323" i="15" a="1"/>
  <c r="AK323" i="15" s="1"/>
  <c r="AF296" i="15"/>
  <c r="AA320" i="15" a="1"/>
  <c r="AA320" i="15" s="1"/>
  <c r="W331" i="15" s="1"/>
  <c r="N301" i="15"/>
  <c r="N312" i="15" s="1"/>
  <c r="T953" i="15"/>
  <c r="AS947" i="15"/>
  <c r="AH959" i="15" s="1"/>
  <c r="AD978" i="15" a="1"/>
  <c r="AD978" i="15" s="1"/>
  <c r="AC638" i="15"/>
  <c r="P301" i="15"/>
  <c r="O296" i="15"/>
  <c r="O307" i="15" s="1"/>
  <c r="Q295" i="15"/>
  <c r="P306" i="15" s="1"/>
  <c r="AM319" i="15" a="1"/>
  <c r="AM319" i="15" s="1"/>
  <c r="AE330" i="15" s="1"/>
  <c r="AA295" i="15"/>
  <c r="W306" i="15" s="1"/>
  <c r="AG319" i="15" a="1"/>
  <c r="AG319" i="15" s="1"/>
  <c r="Z330" i="15" s="1"/>
  <c r="AP319" i="15" a="1"/>
  <c r="AP319" i="15" s="1"/>
  <c r="AH296" i="15"/>
  <c r="AA301" i="15"/>
  <c r="W312" i="15" s="1"/>
  <c r="AQ301" i="15"/>
  <c r="AG312" i="15" s="1"/>
  <c r="Z296" i="15"/>
  <c r="V307" i="15" s="1"/>
  <c r="W300" i="15"/>
  <c r="S311" i="15" s="1"/>
  <c r="M296" i="15"/>
  <c r="U299" i="15"/>
  <c r="R310" i="15" s="1"/>
  <c r="AO300" i="15"/>
  <c r="AF311" i="15" s="1"/>
  <c r="AC299" i="15"/>
  <c r="X310" i="15" s="1"/>
  <c r="AF324" i="15" a="1"/>
  <c r="AF324" i="15" s="1"/>
  <c r="AN320" i="15" a="1"/>
  <c r="AN320" i="15" s="1"/>
  <c r="AS320" i="15" a="1"/>
  <c r="AS320" i="15" s="1"/>
  <c r="AH331" i="15" s="1"/>
  <c r="T324" i="15" a="1"/>
  <c r="T324" i="15" s="1"/>
  <c r="AR323" i="15" a="1"/>
  <c r="AR323" i="15" s="1"/>
  <c r="AH324" i="15" a="1"/>
  <c r="AH324" i="15" s="1"/>
  <c r="AT323" i="15" a="1"/>
  <c r="AT323" i="15" s="1"/>
  <c r="AP324" i="15" a="1"/>
  <c r="AP324" i="15" s="1"/>
  <c r="AL325" i="15" a="1"/>
  <c r="AL325" i="15" s="1"/>
  <c r="AD336" i="15" s="1"/>
  <c r="Q323" i="15" a="1"/>
  <c r="Q323" i="15" s="1"/>
  <c r="P334" i="15" s="1"/>
  <c r="AL324" i="15" a="1"/>
  <c r="AL324" i="15" s="1"/>
  <c r="AD335" i="15" s="1"/>
  <c r="L377" i="15"/>
  <c r="L37" i="15"/>
  <c r="L363" i="15"/>
  <c r="L23" i="15"/>
  <c r="L348" i="15"/>
  <c r="L8" i="15"/>
  <c r="AF639" i="15"/>
  <c r="AA323" i="15" a="1"/>
  <c r="AA323" i="15" s="1"/>
  <c r="W334" i="15" s="1"/>
  <c r="AS325" i="15" a="1"/>
  <c r="AS325" i="15" s="1"/>
  <c r="AH336" i="15" s="1"/>
  <c r="AC319" i="15" a="1"/>
  <c r="AC319" i="15" s="1"/>
  <c r="X330" i="15" s="1"/>
  <c r="O323" i="15" a="1"/>
  <c r="O323" i="15" s="1"/>
  <c r="O334" i="15" s="1"/>
  <c r="Z295" i="15"/>
  <c r="V306" i="15" s="1"/>
  <c r="AQ953" i="15"/>
  <c r="AG965" i="15" s="1"/>
  <c r="AF947" i="15"/>
  <c r="U953" i="15"/>
  <c r="R965" i="15" s="1"/>
  <c r="AN978" i="15" a="1"/>
  <c r="AN978" i="15" s="1"/>
  <c r="M648" i="15" a="1"/>
  <c r="M648" i="15" s="1"/>
  <c r="W648" i="15" a="1"/>
  <c r="W648" i="15" s="1"/>
  <c r="U296" i="15"/>
  <c r="R307" i="15" s="1"/>
  <c r="T300" i="15"/>
  <c r="R295" i="15"/>
  <c r="AG295" i="15"/>
  <c r="Z306" i="15" s="1"/>
  <c r="P295" i="15"/>
  <c r="AN295" i="15"/>
  <c r="P319" i="15" a="1"/>
  <c r="P319" i="15" s="1"/>
  <c r="M319" i="15" a="1"/>
  <c r="M319" i="15" s="1"/>
  <c r="AE296" i="15"/>
  <c r="Y307" i="15" s="1"/>
  <c r="AD300" i="15"/>
  <c r="N320" i="15" a="1"/>
  <c r="N320" i="15" s="1"/>
  <c r="N331" i="15" s="1"/>
  <c r="AN296" i="15"/>
  <c r="AN300" i="15"/>
  <c r="AC296" i="15"/>
  <c r="X307" i="15" s="1"/>
  <c r="AH299" i="15"/>
  <c r="R301" i="15"/>
  <c r="AP299" i="15"/>
  <c r="U325" i="15" a="1"/>
  <c r="U325" i="15" s="1"/>
  <c r="R336" i="15" s="1"/>
  <c r="AE320" i="15" a="1"/>
  <c r="AE320" i="15" s="1"/>
  <c r="Y331" i="15" s="1"/>
  <c r="AI325" i="15" a="1"/>
  <c r="AI325" i="15" s="1"/>
  <c r="AA336" i="15" s="1"/>
  <c r="AM324" i="15" a="1"/>
  <c r="AM324" i="15" s="1"/>
  <c r="AE335" i="15" s="1"/>
  <c r="AA324" i="15" a="1"/>
  <c r="AA324" i="15" s="1"/>
  <c r="W335" i="15" s="1"/>
  <c r="Q325" i="15" a="1"/>
  <c r="Q325" i="15" s="1"/>
  <c r="P336" i="15" s="1"/>
  <c r="AC324" i="15" a="1"/>
  <c r="AC324" i="15" s="1"/>
  <c r="X335" i="15" s="1"/>
  <c r="Y325" i="15" a="1"/>
  <c r="Y325" i="15" s="1"/>
  <c r="AR325" i="15" a="1"/>
  <c r="AR325" i="15" s="1"/>
  <c r="W323" i="15" a="1"/>
  <c r="W323" i="15" s="1"/>
  <c r="S334" i="15" s="1"/>
  <c r="AR324" i="15" a="1"/>
  <c r="AR324" i="15" s="1"/>
  <c r="L359" i="15"/>
  <c r="L19" i="15"/>
  <c r="L361" i="15"/>
  <c r="L21" i="15"/>
  <c r="L346" i="15"/>
  <c r="L6" i="15"/>
  <c r="T319" i="15" a="1"/>
  <c r="T319" i="15" s="1"/>
  <c r="P946" i="15"/>
  <c r="O295" i="15"/>
  <c r="O306" i="15" s="1"/>
  <c r="P324" i="15" a="1"/>
  <c r="P324" i="15" s="1"/>
  <c r="Q320" i="15" a="1"/>
  <c r="Q320" i="15" s="1"/>
  <c r="P331" i="15" s="1"/>
  <c r="L385" i="15"/>
  <c r="L45" i="15"/>
  <c r="AD953" i="15"/>
  <c r="V953" i="15"/>
  <c r="AO953" i="15"/>
  <c r="AF965" i="15" s="1"/>
  <c r="O953" i="15"/>
  <c r="O965" i="15" s="1"/>
  <c r="AT978" i="15" a="1"/>
  <c r="AT978" i="15" s="1"/>
  <c r="U978" i="15" a="1"/>
  <c r="U978" i="15" s="1"/>
  <c r="R990" i="15" s="1"/>
  <c r="Q646" i="15" a="1"/>
  <c r="Q646" i="15" s="1"/>
  <c r="AC648" i="15" a="1"/>
  <c r="AC648" i="15" s="1"/>
  <c r="Y295" i="15"/>
  <c r="Y299" i="15"/>
  <c r="AE300" i="15"/>
  <c r="Y311" i="15" s="1"/>
  <c r="W295" i="15"/>
  <c r="S306" i="15" s="1"/>
  <c r="AE295" i="15"/>
  <c r="Y306" i="15" s="1"/>
  <c r="U319" i="15" a="1"/>
  <c r="U319" i="15" s="1"/>
  <c r="R330" i="15" s="1"/>
  <c r="Y319" i="15" a="1"/>
  <c r="Y319" i="15" s="1"/>
  <c r="S319" i="15" a="1"/>
  <c r="S319" i="15" s="1"/>
  <c r="Q330" i="15" s="1"/>
  <c r="AM299" i="15"/>
  <c r="AE310" i="15" s="1"/>
  <c r="AU324" i="15" a="1"/>
  <c r="AU324" i="15" s="1"/>
  <c r="AI335" i="15" s="1"/>
  <c r="AA299" i="15"/>
  <c r="W310" i="15" s="1"/>
  <c r="U301" i="15"/>
  <c r="R312" i="15" s="1"/>
  <c r="AQ296" i="15"/>
  <c r="AG307" i="15" s="1"/>
  <c r="AU299" i="15"/>
  <c r="AI310" i="15" s="1"/>
  <c r="AE301" i="15"/>
  <c r="Y312" i="15" s="1"/>
  <c r="S300" i="15"/>
  <c r="Q311" i="15" s="1"/>
  <c r="W296" i="15"/>
  <c r="S307" i="15" s="1"/>
  <c r="AQ320" i="15" a="1"/>
  <c r="AQ320" i="15" s="1"/>
  <c r="AG331" i="15" s="1"/>
  <c r="V320" i="15" a="1"/>
  <c r="V320" i="15" s="1"/>
  <c r="AS324" i="15" a="1"/>
  <c r="AS324" i="15" s="1"/>
  <c r="AH335" i="15" s="1"/>
  <c r="AG324" i="15" a="1"/>
  <c r="AG324" i="15" s="1"/>
  <c r="Z335" i="15" s="1"/>
  <c r="W325" i="15" a="1"/>
  <c r="W325" i="15" s="1"/>
  <c r="S336" i="15" s="1"/>
  <c r="AI324" i="15" a="1"/>
  <c r="AI324" i="15" s="1"/>
  <c r="AA335" i="15" s="1"/>
  <c r="AE325" i="15" a="1"/>
  <c r="AE325" i="15" s="1"/>
  <c r="Y336" i="15" s="1"/>
  <c r="AC323" i="15" a="1"/>
  <c r="AC323" i="15" s="1"/>
  <c r="X334" i="15" s="1"/>
  <c r="AP323" i="15" a="1"/>
  <c r="AP323" i="15" s="1"/>
  <c r="AA325" i="15" a="1"/>
  <c r="AA325" i="15" s="1"/>
  <c r="W336" i="15" s="1"/>
  <c r="AI295" i="15"/>
  <c r="AA306" i="15" s="1"/>
  <c r="L398" i="15"/>
  <c r="L58" i="15"/>
  <c r="AD323" i="15" a="1"/>
  <c r="AD323" i="15" s="1"/>
  <c r="AL947" i="15"/>
  <c r="AD959" i="15" s="1"/>
  <c r="Q953" i="15"/>
  <c r="P965" i="15" s="1"/>
  <c r="AM953" i="15"/>
  <c r="AE965" i="15" s="1"/>
  <c r="W953" i="15"/>
  <c r="S965" i="15" s="1"/>
  <c r="AH953" i="15"/>
  <c r="AW972" i="15"/>
  <c r="V638" i="15"/>
  <c r="W638" i="15"/>
  <c r="S301" i="15"/>
  <c r="Q312" i="15" s="1"/>
  <c r="AU296" i="15"/>
  <c r="AI307" i="15" s="1"/>
  <c r="AS301" i="15"/>
  <c r="AH312" i="15" s="1"/>
  <c r="AT300" i="15"/>
  <c r="AL295" i="15"/>
  <c r="AD306" i="15" s="1"/>
  <c r="AQ319" i="15" a="1"/>
  <c r="AQ319" i="15" s="1"/>
  <c r="AG330" i="15" s="1"/>
  <c r="AN319" i="15" a="1"/>
  <c r="AN319" i="15" s="1"/>
  <c r="AH319" i="15" a="1"/>
  <c r="AH319" i="15" s="1"/>
  <c r="AL319" i="15" a="1"/>
  <c r="AL319" i="15" s="1"/>
  <c r="AD330" i="15" s="1"/>
  <c r="V296" i="15"/>
  <c r="S296" i="15"/>
  <c r="Q307" i="15" s="1"/>
  <c r="AQ299" i="15"/>
  <c r="AG310" i="15" s="1"/>
  <c r="AM301" i="15"/>
  <c r="AE312" i="15" s="1"/>
  <c r="O299" i="15"/>
  <c r="O310" i="15" s="1"/>
  <c r="AK300" i="15"/>
  <c r="AR301" i="15"/>
  <c r="AF300" i="15"/>
  <c r="N299" i="15"/>
  <c r="N310" i="15" s="1"/>
  <c r="Z323" i="15" a="1"/>
  <c r="Z323" i="15" s="1"/>
  <c r="V334" i="15" s="1"/>
  <c r="AF323" i="15" a="1"/>
  <c r="AF323" i="15" s="1"/>
  <c r="AB325" i="15" a="1"/>
  <c r="AB325" i="15" s="1"/>
  <c r="P325" i="15" a="1"/>
  <c r="P325" i="15" s="1"/>
  <c r="AP325" i="15" a="1"/>
  <c r="AP325" i="15" s="1"/>
  <c r="R325" i="15" a="1"/>
  <c r="R325" i="15" s="1"/>
  <c r="AC320" i="15" a="1"/>
  <c r="AC320" i="15" s="1"/>
  <c r="X331" i="15" s="1"/>
  <c r="AI323" i="15" a="1"/>
  <c r="AI323" i="15" s="1"/>
  <c r="AA334" i="15" s="1"/>
  <c r="Y324" i="15" a="1"/>
  <c r="Y324" i="15" s="1"/>
  <c r="AG325" i="15" a="1"/>
  <c r="AG325" i="15" s="1"/>
  <c r="Z336" i="15" s="1"/>
  <c r="L371" i="15"/>
  <c r="L31" i="15"/>
  <c r="L368" i="15"/>
  <c r="L28" i="15"/>
  <c r="L392" i="15"/>
  <c r="L52" i="15"/>
  <c r="AK295" i="15"/>
  <c r="S953" i="15"/>
  <c r="Q965" i="15" s="1"/>
  <c r="AA300" i="15"/>
  <c r="W311" i="15" s="1"/>
  <c r="AP953" i="15"/>
  <c r="Z953" i="15"/>
  <c r="V965" i="15" s="1"/>
  <c r="AW947" i="15"/>
  <c r="Z977" i="15" a="1"/>
  <c r="Z977" i="15" s="1"/>
  <c r="V989" i="15" s="1"/>
  <c r="AE648" i="15" a="1"/>
  <c r="AE648" i="15" s="1"/>
  <c r="AI299" i="15"/>
  <c r="AA310" i="15" s="1"/>
  <c r="P296" i="15"/>
  <c r="AU300" i="15"/>
  <c r="AI311" i="15" s="1"/>
  <c r="O300" i="15"/>
  <c r="O311" i="15" s="1"/>
  <c r="AB295" i="15"/>
  <c r="S295" i="15"/>
  <c r="Q306" i="15" s="1"/>
  <c r="N319" i="15" a="1"/>
  <c r="N319" i="15" s="1"/>
  <c r="N330" i="15" s="1"/>
  <c r="Q319" i="15" a="1"/>
  <c r="Q319" i="15" s="1"/>
  <c r="P330" i="15" s="1"/>
  <c r="AR319" i="15" a="1"/>
  <c r="AR319" i="15" s="1"/>
  <c r="AD301" i="15"/>
  <c r="N296" i="15"/>
  <c r="N307" i="15" s="1"/>
  <c r="AI296" i="15"/>
  <c r="AA307" i="15" s="1"/>
  <c r="V300" i="15"/>
  <c r="AB296" i="15"/>
  <c r="AE299" i="15"/>
  <c r="Y310" i="15" s="1"/>
  <c r="O301" i="15"/>
  <c r="O312" i="15" s="1"/>
  <c r="R320" i="15" a="1"/>
  <c r="R320" i="15" s="1"/>
  <c r="AS300" i="15"/>
  <c r="AH311" i="15" s="1"/>
  <c r="Z299" i="15"/>
  <c r="V310" i="15" s="1"/>
  <c r="O324" i="15" a="1"/>
  <c r="O324" i="15" s="1"/>
  <c r="O335" i="15" s="1"/>
  <c r="U324" i="15" a="1"/>
  <c r="U324" i="15" s="1"/>
  <c r="R335" i="15" s="1"/>
  <c r="AH325" i="15" a="1"/>
  <c r="AH325" i="15" s="1"/>
  <c r="V325" i="15" a="1"/>
  <c r="V325" i="15" s="1"/>
  <c r="AD325" i="15" a="1"/>
  <c r="AD325" i="15" s="1"/>
  <c r="AK325" i="15" a="1"/>
  <c r="AK325" i="15" s="1"/>
  <c r="AI320" i="15" a="1"/>
  <c r="AI320" i="15" s="1"/>
  <c r="AA331" i="15" s="1"/>
  <c r="R324" i="15" a="1"/>
  <c r="R324" i="15" s="1"/>
  <c r="AE324" i="15" a="1"/>
  <c r="AE324" i="15" s="1"/>
  <c r="Y335" i="15" s="1"/>
  <c r="L352" i="15"/>
  <c r="L12" i="15"/>
  <c r="L397" i="15"/>
  <c r="L57" i="15"/>
  <c r="AP295" i="15"/>
  <c r="AR295" i="15"/>
  <c r="T323" i="15" a="1"/>
  <c r="T323" i="15" s="1"/>
  <c r="M301" i="15"/>
  <c r="AO296" i="15"/>
  <c r="AF307" i="15" s="1"/>
  <c r="AM323" i="15" a="1"/>
  <c r="AM323" i="15" s="1"/>
  <c r="AE334" i="15" s="1"/>
  <c r="L383" i="15"/>
  <c r="L43" i="15"/>
  <c r="AR953" i="15"/>
  <c r="AC953" i="15"/>
  <c r="X965" i="15" s="1"/>
  <c r="AN953" i="15"/>
  <c r="AU953" i="15"/>
  <c r="AI965" i="15" s="1"/>
  <c r="AC976" i="15" a="1"/>
  <c r="AC976" i="15" s="1"/>
  <c r="X988" i="15" s="1"/>
  <c r="AC978" i="15" a="1"/>
  <c r="AC978" i="15" s="1"/>
  <c r="X990" i="15" s="1"/>
  <c r="AE978" i="15" a="1"/>
  <c r="AE978" i="15" s="1"/>
  <c r="Y990" i="15" s="1"/>
  <c r="AE649" i="15" a="1"/>
  <c r="AE649" i="15" s="1"/>
  <c r="R648" i="15" a="1"/>
  <c r="R648" i="15" s="1"/>
  <c r="T296" i="15"/>
  <c r="T295" i="15"/>
  <c r="P300" i="15"/>
  <c r="T299" i="15"/>
  <c r="AQ295" i="15"/>
  <c r="AG306" i="15" s="1"/>
  <c r="AF295" i="15"/>
  <c r="AE319" i="15" a="1"/>
  <c r="AE319" i="15" s="1"/>
  <c r="Y330" i="15" s="1"/>
  <c r="AS319" i="15" a="1"/>
  <c r="AS319" i="15" s="1"/>
  <c r="AH330" i="15" s="1"/>
  <c r="Z319" i="15" a="1"/>
  <c r="Z319" i="15" s="1"/>
  <c r="V330" i="15" s="1"/>
  <c r="AH300" i="15"/>
  <c r="AD296" i="15"/>
  <c r="V299" i="15"/>
  <c r="AM300" i="15"/>
  <c r="AE311" i="15" s="1"/>
  <c r="AP296" i="15"/>
  <c r="AT299" i="15"/>
  <c r="AB301" i="15"/>
  <c r="V324" i="15" a="1"/>
  <c r="V324" i="15" s="1"/>
  <c r="V301" i="15"/>
  <c r="AL299" i="15"/>
  <c r="AD310" i="15" s="1"/>
  <c r="AN324" i="15" a="1"/>
  <c r="AN324" i="15" s="1"/>
  <c r="AT324" i="15" a="1"/>
  <c r="AT324" i="15" s="1"/>
  <c r="M320" i="15" a="1"/>
  <c r="M320" i="15" s="1"/>
  <c r="AO325" i="15" a="1"/>
  <c r="AO325" i="15" s="1"/>
  <c r="AF336" i="15" s="1"/>
  <c r="O320" i="15" a="1"/>
  <c r="O320" i="15" s="1"/>
  <c r="O331" i="15" s="1"/>
  <c r="AQ325" i="15" a="1"/>
  <c r="AQ325" i="15" s="1"/>
  <c r="AG336" i="15" s="1"/>
  <c r="P323" i="15" a="1"/>
  <c r="P323" i="15" s="1"/>
  <c r="AK324" i="15" a="1"/>
  <c r="AK324" i="15" s="1"/>
  <c r="N325" i="15" a="1"/>
  <c r="N325" i="15" s="1"/>
  <c r="N336" i="15" s="1"/>
  <c r="J710" i="15"/>
  <c r="I398" i="15"/>
  <c r="V295" i="15"/>
  <c r="AF325" i="15" a="1"/>
  <c r="AF325" i="15" s="1"/>
  <c r="Q296" i="15"/>
  <c r="P307" i="15" s="1"/>
  <c r="AG301" i="15"/>
  <c r="Z312" i="15" s="1"/>
  <c r="M323" i="15" a="1"/>
  <c r="M323" i="15" s="1"/>
  <c r="AE953" i="15"/>
  <c r="Y965" i="15" s="1"/>
  <c r="P953" i="15"/>
  <c r="AA953" i="15"/>
  <c r="W965" i="15" s="1"/>
  <c r="Q947" i="15"/>
  <c r="P959" i="15" s="1"/>
  <c r="AT953" i="15"/>
  <c r="AO976" i="15" a="1"/>
  <c r="AO976" i="15" s="1"/>
  <c r="AF988" i="15" s="1"/>
  <c r="Q301" i="15"/>
  <c r="P312" i="15" s="1"/>
  <c r="W299" i="15"/>
  <c r="S310" i="15" s="1"/>
  <c r="AL296" i="15"/>
  <c r="AD307" i="15" s="1"/>
  <c r="M295" i="15"/>
  <c r="AS295" i="15"/>
  <c r="AH306" i="15" s="1"/>
  <c r="V319" i="15" a="1"/>
  <c r="V319" i="15" s="1"/>
  <c r="AA319" i="15" a="1"/>
  <c r="AA319" i="15" s="1"/>
  <c r="W330" i="15" s="1"/>
  <c r="AF319" i="15" a="1"/>
  <c r="AF319" i="15" s="1"/>
  <c r="AO299" i="15"/>
  <c r="AF310" i="15" s="1"/>
  <c r="AS296" i="15"/>
  <c r="AH307" i="15" s="1"/>
  <c r="AK299" i="15"/>
  <c r="T301" i="15"/>
  <c r="M299" i="15"/>
  <c r="Y300" i="15"/>
  <c r="AO301" i="15"/>
  <c r="AF312" i="15" s="1"/>
  <c r="Y320" i="15" a="1"/>
  <c r="Y320" i="15" s="1"/>
  <c r="AI301" i="15"/>
  <c r="AA312" i="15" s="1"/>
  <c r="N300" i="15"/>
  <c r="N311" i="15" s="1"/>
  <c r="AC325" i="15" a="1"/>
  <c r="AC325" i="15" s="1"/>
  <c r="X336" i="15" s="1"/>
  <c r="AN325" i="15" a="1"/>
  <c r="AN325" i="15" s="1"/>
  <c r="S320" i="15" a="1"/>
  <c r="S320" i="15" s="1"/>
  <c r="Q331" i="15" s="1"/>
  <c r="AU325" i="15" a="1"/>
  <c r="AU325" i="15" s="1"/>
  <c r="AI336" i="15" s="1"/>
  <c r="U320" i="15" a="1"/>
  <c r="U320" i="15" s="1"/>
  <c r="R331" i="15" s="1"/>
  <c r="V323" i="15" a="1"/>
  <c r="V323" i="15" s="1"/>
  <c r="AQ324" i="15" a="1"/>
  <c r="AQ324" i="15" s="1"/>
  <c r="AG335" i="15" s="1"/>
  <c r="J673" i="15"/>
  <c r="I361" i="15"/>
  <c r="AT299" i="14"/>
  <c r="V324" i="14" a="1"/>
  <c r="V324" i="14" s="1"/>
  <c r="AM301" i="14"/>
  <c r="AE312" i="14" s="1"/>
  <c r="S295" i="14"/>
  <c r="Q306" i="14" s="1"/>
  <c r="AK319" i="14" a="1"/>
  <c r="AK319" i="14" s="1"/>
  <c r="AO295" i="14"/>
  <c r="AF306" i="14" s="1"/>
  <c r="Z319" i="14" a="1"/>
  <c r="Z319" i="14" s="1"/>
  <c r="V330" i="14" s="1"/>
  <c r="AB319" i="14" a="1"/>
  <c r="AB319" i="14" s="1"/>
  <c r="AS295" i="14"/>
  <c r="AH306" i="14" s="1"/>
  <c r="L361" i="14"/>
  <c r="L21" i="14"/>
  <c r="L360" i="14"/>
  <c r="L20" i="14"/>
  <c r="AC953" i="14"/>
  <c r="X965" i="14" s="1"/>
  <c r="Y325" i="14" a="1"/>
  <c r="Y325" i="14" s="1"/>
  <c r="AM296" i="14"/>
  <c r="AE307" i="14" s="1"/>
  <c r="R319" i="14" a="1"/>
  <c r="R319" i="14" s="1"/>
  <c r="O295" i="14"/>
  <c r="O306" i="14" s="1"/>
  <c r="AI319" i="14" a="1"/>
  <c r="AI319" i="14" s="1"/>
  <c r="AA330" i="14" s="1"/>
  <c r="N319" i="14" a="1"/>
  <c r="N319" i="14" s="1"/>
  <c r="N330" i="14" s="1"/>
  <c r="AD301" i="14"/>
  <c r="AE295" i="14"/>
  <c r="Y306" i="14" s="1"/>
  <c r="AZ686" i="14"/>
  <c r="BB34" i="14" s="1"/>
  <c r="P300" i="14"/>
  <c r="W320" i="14" a="1"/>
  <c r="W320" i="14" s="1"/>
  <c r="S331" i="14" s="1"/>
  <c r="AI295" i="14"/>
  <c r="AA306" i="14" s="1"/>
  <c r="AM295" i="14"/>
  <c r="AE306" i="14" s="1"/>
  <c r="W319" i="14" a="1"/>
  <c r="W319" i="14" s="1"/>
  <c r="S330" i="14" s="1"/>
  <c r="AM319" i="14" a="1"/>
  <c r="AM319" i="14" s="1"/>
  <c r="AE330" i="14" s="1"/>
  <c r="AQ295" i="14"/>
  <c r="AG306" i="14" s="1"/>
  <c r="M295" i="14"/>
  <c r="L349" i="14"/>
  <c r="L9" i="14"/>
  <c r="L351" i="14"/>
  <c r="L11" i="14"/>
  <c r="AA953" i="14"/>
  <c r="W965" i="14" s="1"/>
  <c r="AC296" i="14"/>
  <c r="X307" i="14" s="1"/>
  <c r="AG301" i="14"/>
  <c r="Z312" i="14" s="1"/>
  <c r="V319" i="14" a="1"/>
  <c r="V319" i="14" s="1"/>
  <c r="AC319" i="14" a="1"/>
  <c r="AC319" i="14" s="1"/>
  <c r="X330" i="14" s="1"/>
  <c r="AP319" i="14" a="1"/>
  <c r="AP319" i="14" s="1"/>
  <c r="AS319" i="14" a="1"/>
  <c r="AS319" i="14" s="1"/>
  <c r="AH330" i="14" s="1"/>
  <c r="L344" i="14"/>
  <c r="L4" i="14"/>
  <c r="X639" i="14"/>
  <c r="V638" i="14"/>
  <c r="Q296" i="14"/>
  <c r="P307" i="14" s="1"/>
  <c r="Y296" i="14"/>
  <c r="U295" i="14"/>
  <c r="R306" i="14" s="1"/>
  <c r="P295" i="14"/>
  <c r="Y319" i="14" a="1"/>
  <c r="Y319" i="14" s="1"/>
  <c r="AA319" i="14" a="1"/>
  <c r="AA319" i="14" s="1"/>
  <c r="W330" i="14" s="1"/>
  <c r="I374" i="14"/>
  <c r="R296" i="14"/>
  <c r="T296" i="14"/>
  <c r="AT295" i="14"/>
  <c r="AK295" i="14"/>
  <c r="AB295" i="14"/>
  <c r="AE319" i="14" a="1"/>
  <c r="AE319" i="14" s="1"/>
  <c r="Y330" i="14" s="1"/>
  <c r="AG319" i="14" a="1"/>
  <c r="AG319" i="14" s="1"/>
  <c r="Z330" i="14" s="1"/>
  <c r="AQ319" i="14" a="1"/>
  <c r="AQ319" i="14" s="1"/>
  <c r="AG330" i="14" s="1"/>
  <c r="AT324" i="14" a="1"/>
  <c r="AT324" i="14" s="1"/>
  <c r="AR953" i="14"/>
  <c r="AE647" i="14" a="1"/>
  <c r="AE647" i="14" s="1"/>
  <c r="AL320" i="14" a="1"/>
  <c r="AL320" i="14" s="1"/>
  <c r="AD331" i="14" s="1"/>
  <c r="N295" i="14"/>
  <c r="N306" i="14" s="1"/>
  <c r="V295" i="14"/>
  <c r="AN295" i="14"/>
  <c r="M319" i="14" a="1"/>
  <c r="M319" i="14" s="1"/>
  <c r="O319" i="14" a="1"/>
  <c r="O319" i="14" s="1"/>
  <c r="O330" i="14" s="1"/>
  <c r="AD295" i="14"/>
  <c r="L392" i="14"/>
  <c r="L52" i="14"/>
  <c r="L386" i="14"/>
  <c r="L46" i="14"/>
  <c r="P635" i="14"/>
  <c r="Y320" i="14" a="1"/>
  <c r="Y320" i="14" s="1"/>
  <c r="AF295" i="14"/>
  <c r="AL295" i="14"/>
  <c r="AD306" i="14" s="1"/>
  <c r="AD319" i="14" a="1"/>
  <c r="AD319" i="14" s="1"/>
  <c r="S319" i="14" a="1"/>
  <c r="S319" i="14" s="1"/>
  <c r="Q330" i="14" s="1"/>
  <c r="U319" i="14" a="1"/>
  <c r="U319" i="14" s="1"/>
  <c r="R330" i="14" s="1"/>
  <c r="AO319" i="14" a="1"/>
  <c r="AO319" i="14" s="1"/>
  <c r="AF330" i="14" s="1"/>
  <c r="L14" i="14"/>
  <c r="I671" i="14"/>
  <c r="J19" i="14"/>
  <c r="L57" i="14"/>
  <c r="L397" i="14"/>
  <c r="L389" i="14"/>
  <c r="L49" i="14"/>
  <c r="L40" i="14"/>
  <c r="L380" i="14"/>
  <c r="AL323" i="14" a="1"/>
  <c r="AL323" i="14" s="1"/>
  <c r="AD334" i="14" s="1"/>
  <c r="R295" i="14"/>
  <c r="W295" i="14"/>
  <c r="S306" i="14" s="1"/>
  <c r="Q295" i="14"/>
  <c r="P306" i="14" s="1"/>
  <c r="AL319" i="14" a="1"/>
  <c r="AL319" i="14" s="1"/>
  <c r="AD330" i="14" s="1"/>
  <c r="AN319" i="14" a="1"/>
  <c r="AN319" i="14" s="1"/>
  <c r="L375" i="14"/>
  <c r="L35" i="14"/>
  <c r="T648" i="14" a="1"/>
  <c r="T648" i="14" s="1"/>
  <c r="AM323" i="14" a="1"/>
  <c r="AM323" i="14" s="1"/>
  <c r="AE334" i="14" s="1"/>
  <c r="AG295" i="14"/>
  <c r="Z306" i="14" s="1"/>
  <c r="AP295" i="14"/>
  <c r="AC295" i="14"/>
  <c r="X306" i="14" s="1"/>
  <c r="AR319" i="14" a="1"/>
  <c r="AR319" i="14" s="1"/>
  <c r="AT319" i="14" a="1"/>
  <c r="AT319" i="14" s="1"/>
  <c r="L28" i="14"/>
  <c r="L368" i="14"/>
  <c r="J695" i="14"/>
  <c r="I383" i="14"/>
  <c r="AA952" i="14"/>
  <c r="W964" i="14" s="1"/>
  <c r="AG952" i="14"/>
  <c r="Z964" i="14" s="1"/>
  <c r="AC646" i="14" a="1"/>
  <c r="AC646" i="14" s="1"/>
  <c r="W637" i="14"/>
  <c r="P639" i="14"/>
  <c r="X638" i="14"/>
  <c r="AA301" i="14"/>
  <c r="W312" i="14" s="1"/>
  <c r="Y300" i="14"/>
  <c r="P299" i="14"/>
  <c r="AF324" i="14" a="1"/>
  <c r="AF324" i="14" s="1"/>
  <c r="AF301" i="14"/>
  <c r="T301" i="14"/>
  <c r="V301" i="14"/>
  <c r="AN324" i="14" a="1"/>
  <c r="AN324" i="14" s="1"/>
  <c r="AF320" i="14" a="1"/>
  <c r="AF320" i="14" s="1"/>
  <c r="AG320" i="14" a="1"/>
  <c r="AG320" i="14" s="1"/>
  <c r="Z331" i="14" s="1"/>
  <c r="AA323" i="14" a="1"/>
  <c r="AA323" i="14" s="1"/>
  <c r="W334" i="14" s="1"/>
  <c r="U323" i="14" a="1"/>
  <c r="U323" i="14" s="1"/>
  <c r="R334" i="14" s="1"/>
  <c r="Q324" i="14" a="1"/>
  <c r="Q324" i="14" s="1"/>
  <c r="P335" i="14" s="1"/>
  <c r="AU323" i="14" a="1"/>
  <c r="AU323" i="14" s="1"/>
  <c r="AI334" i="14" s="1"/>
  <c r="Z325" i="14" a="1"/>
  <c r="Z325" i="14" s="1"/>
  <c r="V336" i="14" s="1"/>
  <c r="AM325" i="14" a="1"/>
  <c r="AM325" i="14" s="1"/>
  <c r="AE336" i="14" s="1"/>
  <c r="AA325" i="14" a="1"/>
  <c r="AA325" i="14" s="1"/>
  <c r="W336" i="14" s="1"/>
  <c r="Y301" i="14"/>
  <c r="AM299" i="14"/>
  <c r="AE310" i="14" s="1"/>
  <c r="S296" i="14"/>
  <c r="Q307" i="14" s="1"/>
  <c r="Q301" i="14"/>
  <c r="P312" i="14" s="1"/>
  <c r="AA296" i="14"/>
  <c r="W307" i="14" s="1"/>
  <c r="N299" i="14"/>
  <c r="N310" i="14" s="1"/>
  <c r="W296" i="14"/>
  <c r="S307" i="14" s="1"/>
  <c r="L345" i="14"/>
  <c r="L5" i="14"/>
  <c r="L359" i="14"/>
  <c r="L19" i="14"/>
  <c r="L388" i="14"/>
  <c r="L48" i="14"/>
  <c r="N952" i="14"/>
  <c r="N964" i="14" s="1"/>
  <c r="S952" i="14"/>
  <c r="Q964" i="14" s="1"/>
  <c r="AT952" i="14"/>
  <c r="U648" i="14" a="1"/>
  <c r="U648" i="14" s="1"/>
  <c r="AE648" i="14" a="1"/>
  <c r="AE648" i="14" s="1"/>
  <c r="AT300" i="14"/>
  <c r="AP299" i="14"/>
  <c r="AB299" i="14"/>
  <c r="U325" i="14" a="1"/>
  <c r="U325" i="14" s="1"/>
  <c r="R336" i="14" s="1"/>
  <c r="AT301" i="14"/>
  <c r="AH301" i="14"/>
  <c r="AI301" i="14"/>
  <c r="AA312" i="14" s="1"/>
  <c r="AC325" i="14" a="1"/>
  <c r="AC325" i="14" s="1"/>
  <c r="X336" i="14" s="1"/>
  <c r="M323" i="14" a="1"/>
  <c r="M323" i="14" s="1"/>
  <c r="N323" i="14" a="1"/>
  <c r="N323" i="14" s="1"/>
  <c r="N334" i="14" s="1"/>
  <c r="AG323" i="14" a="1"/>
  <c r="AG323" i="14" s="1"/>
  <c r="Z334" i="14" s="1"/>
  <c r="AN323" i="14" a="1"/>
  <c r="AN323" i="14" s="1"/>
  <c r="W324" i="14" a="1"/>
  <c r="W324" i="14" s="1"/>
  <c r="S335" i="14" s="1"/>
  <c r="AD324" i="14" a="1"/>
  <c r="AD324" i="14" s="1"/>
  <c r="AF325" i="14" a="1"/>
  <c r="AF325" i="14" s="1"/>
  <c r="AS325" i="14" a="1"/>
  <c r="AS325" i="14" s="1"/>
  <c r="AH336" i="14" s="1"/>
  <c r="AG325" i="14" a="1"/>
  <c r="AG325" i="14" s="1"/>
  <c r="Z336" i="14" s="1"/>
  <c r="AO300" i="14"/>
  <c r="AF311" i="14" s="1"/>
  <c r="W299" i="14"/>
  <c r="S310" i="14" s="1"/>
  <c r="Q300" i="14"/>
  <c r="P311" i="14" s="1"/>
  <c r="AD300" i="14"/>
  <c r="AT296" i="14"/>
  <c r="M300" i="14"/>
  <c r="L357" i="14"/>
  <c r="L17" i="14"/>
  <c r="L356" i="14"/>
  <c r="L16" i="14"/>
  <c r="L366" i="14"/>
  <c r="L26" i="14"/>
  <c r="AL952" i="14"/>
  <c r="AD964" i="14" s="1"/>
  <c r="AI952" i="14"/>
  <c r="AA964" i="14" s="1"/>
  <c r="AF952" i="14"/>
  <c r="R638" i="14"/>
  <c r="M638" i="14"/>
  <c r="O647" i="14" a="1"/>
  <c r="O647" i="14" s="1"/>
  <c r="Z300" i="14"/>
  <c r="V311" i="14" s="1"/>
  <c r="Y299" i="14"/>
  <c r="AN299" i="14"/>
  <c r="P296" i="14"/>
  <c r="AU325" i="14" a="1"/>
  <c r="AU325" i="14" s="1"/>
  <c r="AI336" i="14" s="1"/>
  <c r="AU301" i="14"/>
  <c r="AI312" i="14" s="1"/>
  <c r="N320" i="14" a="1"/>
  <c r="N320" i="14" s="1"/>
  <c r="N331" i="14" s="1"/>
  <c r="AR320" i="14" a="1"/>
  <c r="AR320" i="14" s="1"/>
  <c r="S323" i="14" a="1"/>
  <c r="S323" i="14" s="1"/>
  <c r="Q334" i="14" s="1"/>
  <c r="T323" i="14" a="1"/>
  <c r="T323" i="14" s="1"/>
  <c r="P324" i="14" a="1"/>
  <c r="P324" i="14" s="1"/>
  <c r="AT323" i="14" a="1"/>
  <c r="AT323" i="14" s="1"/>
  <c r="AP324" i="14" a="1"/>
  <c r="AP324" i="14" s="1"/>
  <c r="M325" i="14" a="1"/>
  <c r="M325" i="14" s="1"/>
  <c r="Q320" i="14" a="1"/>
  <c r="Q320" i="14" s="1"/>
  <c r="P331" i="14" s="1"/>
  <c r="U301" i="14"/>
  <c r="R312" i="14" s="1"/>
  <c r="AT325" i="14" a="1"/>
  <c r="AT325" i="14" s="1"/>
  <c r="AO299" i="14"/>
  <c r="AF310" i="14" s="1"/>
  <c r="AK296" i="14"/>
  <c r="Q299" i="14"/>
  <c r="P310" i="14" s="1"/>
  <c r="AD299" i="14"/>
  <c r="AC300" i="14"/>
  <c r="X311" i="14" s="1"/>
  <c r="AI325" i="14" a="1"/>
  <c r="AI325" i="14" s="1"/>
  <c r="AA336" i="14" s="1"/>
  <c r="L379" i="14"/>
  <c r="L39" i="14"/>
  <c r="L12" i="14"/>
  <c r="L352" i="14"/>
  <c r="AR952" i="14"/>
  <c r="AC952" i="14"/>
  <c r="X964" i="14" s="1"/>
  <c r="V953" i="14"/>
  <c r="Q649" i="14" a="1"/>
  <c r="Q649" i="14" s="1"/>
  <c r="J10" i="10" s="1"/>
  <c r="Q978" i="14" a="1"/>
  <c r="Q978" i="14" s="1"/>
  <c r="P990" i="14" s="1"/>
  <c r="AE638" i="14"/>
  <c r="M648" i="14" a="1"/>
  <c r="M648" i="14" s="1"/>
  <c r="Z299" i="14"/>
  <c r="V310" i="14" s="1"/>
  <c r="V296" i="14"/>
  <c r="AB300" i="14"/>
  <c r="AO296" i="14"/>
  <c r="AF307" i="14" s="1"/>
  <c r="AD296" i="14"/>
  <c r="AE296" i="14"/>
  <c r="Y307" i="14" s="1"/>
  <c r="R320" i="14" a="1"/>
  <c r="R320" i="14" s="1"/>
  <c r="AS320" i="14" a="1"/>
  <c r="AS320" i="14" s="1"/>
  <c r="AH331" i="14" s="1"/>
  <c r="AR323" i="14" a="1"/>
  <c r="AR323" i="14" s="1"/>
  <c r="AS323" i="14" a="1"/>
  <c r="AS323" i="14" s="1"/>
  <c r="AH334" i="14" s="1"/>
  <c r="AO324" i="14" a="1"/>
  <c r="AO324" i="14" s="1"/>
  <c r="AF335" i="14" s="1"/>
  <c r="AI324" i="14" a="1"/>
  <c r="AI324" i="14" s="1"/>
  <c r="AA335" i="14" s="1"/>
  <c r="AE325" i="14" a="1"/>
  <c r="AE325" i="14" s="1"/>
  <c r="Y336" i="14" s="1"/>
  <c r="AL325" i="14" a="1"/>
  <c r="AL325" i="14" s="1"/>
  <c r="AD336" i="14" s="1"/>
  <c r="AD320" i="14" a="1"/>
  <c r="AD320" i="14" s="1"/>
  <c r="AS301" i="14"/>
  <c r="AH312" i="14" s="1"/>
  <c r="U296" i="14"/>
  <c r="R307" i="14" s="1"/>
  <c r="R301" i="14"/>
  <c r="N296" i="14"/>
  <c r="N307" i="14" s="1"/>
  <c r="AC299" i="14"/>
  <c r="X310" i="14" s="1"/>
  <c r="AB301" i="14"/>
  <c r="AU299" i="14"/>
  <c r="AI310" i="14" s="1"/>
  <c r="AE952" i="14"/>
  <c r="Y964" i="14" s="1"/>
  <c r="AD952" i="14"/>
  <c r="AP952" i="14"/>
  <c r="M637" i="14"/>
  <c r="M649" i="14" a="1"/>
  <c r="M649" i="14" s="1"/>
  <c r="F10" i="10" s="1"/>
  <c r="P647" i="14" a="1"/>
  <c r="P647" i="14" s="1"/>
  <c r="AR296" i="14"/>
  <c r="AK323" i="14" a="1"/>
  <c r="AK323" i="14" s="1"/>
  <c r="AN300" i="14"/>
  <c r="S299" i="14"/>
  <c r="Q310" i="14" s="1"/>
  <c r="AP296" i="14"/>
  <c r="AQ296" i="14"/>
  <c r="AG307" i="14" s="1"/>
  <c r="AM320" i="14" a="1"/>
  <c r="AM320" i="14" s="1"/>
  <c r="AE331" i="14" s="1"/>
  <c r="AE323" i="14" a="1"/>
  <c r="AE323" i="14" s="1"/>
  <c r="Y334" i="14" s="1"/>
  <c r="AA324" i="14" a="1"/>
  <c r="AA324" i="14" s="1"/>
  <c r="W335" i="14" s="1"/>
  <c r="AB324" i="14" a="1"/>
  <c r="AB324" i="14" s="1"/>
  <c r="AU324" i="14" a="1"/>
  <c r="AU324" i="14" s="1"/>
  <c r="AI335" i="14" s="1"/>
  <c r="R325" i="14" a="1"/>
  <c r="R325" i="14" s="1"/>
  <c r="P320" i="14" a="1"/>
  <c r="P320" i="14" s="1"/>
  <c r="AR325" i="14" a="1"/>
  <c r="AR325" i="14" s="1"/>
  <c r="Q323" i="14" a="1"/>
  <c r="Q323" i="14" s="1"/>
  <c r="P334" i="14" s="1"/>
  <c r="AK320" i="14" a="1"/>
  <c r="AK320" i="14" s="1"/>
  <c r="AK300" i="14"/>
  <c r="AE301" i="14"/>
  <c r="Y312" i="14" s="1"/>
  <c r="O300" i="14"/>
  <c r="O311" i="14" s="1"/>
  <c r="L374" i="14"/>
  <c r="L34" i="14"/>
  <c r="L387" i="14"/>
  <c r="L47" i="14"/>
  <c r="I659" i="14"/>
  <c r="J7" i="14"/>
  <c r="R952" i="14"/>
  <c r="AO952" i="14"/>
  <c r="AF964" i="14" s="1"/>
  <c r="U647" i="14" a="1"/>
  <c r="U647" i="14" s="1"/>
  <c r="O637" i="14"/>
  <c r="O638" i="14"/>
  <c r="Z324" i="14" a="1"/>
  <c r="Z324" i="14" s="1"/>
  <c r="V335" i="14" s="1"/>
  <c r="P301" i="14"/>
  <c r="AE299" i="14"/>
  <c r="Y310" i="14" s="1"/>
  <c r="T299" i="14"/>
  <c r="U299" i="14"/>
  <c r="R310" i="14" s="1"/>
  <c r="Y323" i="14" a="1"/>
  <c r="Y323" i="14" s="1"/>
  <c r="T324" i="14" a="1"/>
  <c r="T324" i="14" s="1"/>
  <c r="AG324" i="14" a="1"/>
  <c r="AG324" i="14" s="1"/>
  <c r="Z335" i="14" s="1"/>
  <c r="AH324" i="14" a="1"/>
  <c r="AH324" i="14" s="1"/>
  <c r="AD325" i="14" a="1"/>
  <c r="AD325" i="14" s="1"/>
  <c r="AK325" i="14" a="1"/>
  <c r="AK325" i="14" s="1"/>
  <c r="V320" i="14" a="1"/>
  <c r="V320" i="14" s="1"/>
  <c r="AP320" i="14" a="1"/>
  <c r="AP320" i="14" s="1"/>
  <c r="W323" i="14" a="1"/>
  <c r="W323" i="14" s="1"/>
  <c r="S334" i="14" s="1"/>
  <c r="AQ320" i="14" a="1"/>
  <c r="AQ320" i="14" s="1"/>
  <c r="AG331" i="14" s="1"/>
  <c r="AN301" i="14"/>
  <c r="R300" i="14"/>
  <c r="AA300" i="14"/>
  <c r="W311" i="14" s="1"/>
  <c r="O299" i="14"/>
  <c r="O310" i="14" s="1"/>
  <c r="M301" i="14"/>
  <c r="M299" i="14"/>
  <c r="L383" i="14"/>
  <c r="L43" i="14"/>
  <c r="L378" i="14"/>
  <c r="L38" i="14"/>
  <c r="L385" i="14"/>
  <c r="L45" i="14"/>
  <c r="AQ952" i="14"/>
  <c r="AG964" i="14" s="1"/>
  <c r="U637" i="14"/>
  <c r="Q647" i="14" a="1"/>
  <c r="Q647" i="14" s="1"/>
  <c r="O325" i="14" a="1"/>
  <c r="O325" i="14" s="1"/>
  <c r="O336" i="14" s="1"/>
  <c r="AC301" i="14"/>
  <c r="X312" i="14" s="1"/>
  <c r="AQ299" i="14"/>
  <c r="AG310" i="14" s="1"/>
  <c r="AF299" i="14"/>
  <c r="AG299" i="14"/>
  <c r="Z310" i="14" s="1"/>
  <c r="N324" i="14" a="1"/>
  <c r="N324" i="14" s="1"/>
  <c r="N335" i="14" s="1"/>
  <c r="AS324" i="14" a="1"/>
  <c r="AS324" i="14" s="1"/>
  <c r="AH335" i="14" s="1"/>
  <c r="P325" i="14" a="1"/>
  <c r="P325" i="14" s="1"/>
  <c r="Q325" i="14" a="1"/>
  <c r="Q325" i="14" s="1"/>
  <c r="P336" i="14" s="1"/>
  <c r="O320" i="14" a="1"/>
  <c r="O320" i="14" s="1"/>
  <c r="O331" i="14" s="1"/>
  <c r="AQ325" i="14" a="1"/>
  <c r="AQ325" i="14" s="1"/>
  <c r="AG336" i="14" s="1"/>
  <c r="AC320" i="14" a="1"/>
  <c r="AC320" i="14" s="1"/>
  <c r="X331" i="14" s="1"/>
  <c r="AC323" i="14" a="1"/>
  <c r="AC323" i="14" s="1"/>
  <c r="X334" i="14" s="1"/>
  <c r="AP323" i="14" a="1"/>
  <c r="AP323" i="14" s="1"/>
  <c r="AD323" i="14" a="1"/>
  <c r="AD323" i="14" s="1"/>
  <c r="W301" i="14"/>
  <c r="S312" i="14" s="1"/>
  <c r="AK299" i="14"/>
  <c r="AA299" i="14"/>
  <c r="W310" i="14" s="1"/>
  <c r="AU296" i="14"/>
  <c r="AI307" i="14" s="1"/>
  <c r="L381" i="14"/>
  <c r="L41" i="14"/>
  <c r="L364" i="14"/>
  <c r="L24" i="14"/>
  <c r="L362" i="14"/>
  <c r="L22" i="14"/>
  <c r="J707" i="14"/>
  <c r="I395" i="14"/>
  <c r="L355" i="14"/>
  <c r="L15" i="14"/>
  <c r="L372" i="14"/>
  <c r="L32" i="14"/>
  <c r="W952" i="14"/>
  <c r="S964" i="14" s="1"/>
  <c r="N637" i="14"/>
  <c r="U638" i="14"/>
  <c r="AN325" i="14" a="1"/>
  <c r="AN325" i="14" s="1"/>
  <c r="AP301" i="14"/>
  <c r="S300" i="14"/>
  <c r="Q311" i="14" s="1"/>
  <c r="AR299" i="14"/>
  <c r="AS299" i="14"/>
  <c r="AH310" i="14" s="1"/>
  <c r="AM324" i="14" a="1"/>
  <c r="AM324" i="14" s="1"/>
  <c r="AE335" i="14" s="1"/>
  <c r="AH325" i="14" a="1"/>
  <c r="AH325" i="14" s="1"/>
  <c r="V325" i="14" a="1"/>
  <c r="V325" i="14" s="1"/>
  <c r="W325" i="14" a="1"/>
  <c r="W325" i="14" s="1"/>
  <c r="S336" i="14" s="1"/>
  <c r="U320" i="14" a="1"/>
  <c r="U320" i="14" s="1"/>
  <c r="R331" i="14" s="1"/>
  <c r="AO320" i="14" a="1"/>
  <c r="AO320" i="14" s="1"/>
  <c r="AF331" i="14" s="1"/>
  <c r="AI320" i="14" a="1"/>
  <c r="AI320" i="14" s="1"/>
  <c r="AA331" i="14" s="1"/>
  <c r="AI323" i="14" a="1"/>
  <c r="AI323" i="14" s="1"/>
  <c r="AA334" i="14" s="1"/>
  <c r="Y324" i="14" a="1"/>
  <c r="Y324" i="14" s="1"/>
  <c r="M324" i="14" a="1"/>
  <c r="M324" i="14" s="1"/>
  <c r="AL300" i="14"/>
  <c r="AD311" i="14" s="1"/>
  <c r="R299" i="14"/>
  <c r="AF323" i="14" a="1"/>
  <c r="AF323" i="14" s="1"/>
  <c r="AH300" i="14"/>
  <c r="L367" i="14"/>
  <c r="L27" i="14"/>
  <c r="L350" i="14"/>
  <c r="L10" i="14"/>
  <c r="J691" i="14"/>
  <c r="I379" i="14"/>
  <c r="U952" i="14"/>
  <c r="R964" i="14" s="1"/>
  <c r="Z952" i="14"/>
  <c r="V964" i="14" s="1"/>
  <c r="P637" i="14"/>
  <c r="R647" i="14" a="1"/>
  <c r="R647" i="14" s="1"/>
  <c r="AR301" i="14"/>
  <c r="M296" i="14"/>
  <c r="AE320" i="14" a="1"/>
  <c r="AE320" i="14" s="1"/>
  <c r="Y331" i="14" s="1"/>
  <c r="AE300" i="14"/>
  <c r="Y311" i="14" s="1"/>
  <c r="T300" i="14"/>
  <c r="U300" i="14"/>
  <c r="R311" i="14" s="1"/>
  <c r="AB325" i="14" a="1"/>
  <c r="AB325" i="14" s="1"/>
  <c r="M320" i="14" a="1"/>
  <c r="M320" i="14" s="1"/>
  <c r="AO325" i="14" a="1"/>
  <c r="AO325" i="14" s="1"/>
  <c r="AF336" i="14" s="1"/>
  <c r="AP325" i="14" a="1"/>
  <c r="AP325" i="14" s="1"/>
  <c r="AB320" i="14" a="1"/>
  <c r="AB320" i="14" s="1"/>
  <c r="AU320" i="14" a="1"/>
  <c r="AU320" i="14" s="1"/>
  <c r="AI331" i="14" s="1"/>
  <c r="P323" i="14" a="1"/>
  <c r="P323" i="14" s="1"/>
  <c r="R324" i="14" a="1"/>
  <c r="R324" i="14" s="1"/>
  <c r="AE324" i="14" a="1"/>
  <c r="AE324" i="14" s="1"/>
  <c r="Y335" i="14" s="1"/>
  <c r="S324" i="14" a="1"/>
  <c r="S324" i="14" s="1"/>
  <c r="Q335" i="14" s="1"/>
  <c r="AO301" i="14"/>
  <c r="AF312" i="14" s="1"/>
  <c r="V300" i="14"/>
  <c r="AI296" i="14"/>
  <c r="AA307" i="14" s="1"/>
  <c r="AI299" i="14"/>
  <c r="AA310" i="14" s="1"/>
  <c r="AI300" i="14"/>
  <c r="AA311" i="14" s="1"/>
  <c r="N300" i="14"/>
  <c r="N311" i="14" s="1"/>
  <c r="L398" i="14"/>
  <c r="L58" i="14"/>
  <c r="O952" i="14"/>
  <c r="O964" i="14" s="1"/>
  <c r="AH952" i="14"/>
  <c r="AM952" i="14"/>
  <c r="AE964" i="14" s="1"/>
  <c r="AD639" i="14"/>
  <c r="Q637" i="14"/>
  <c r="Z301" i="14"/>
  <c r="V312" i="14" s="1"/>
  <c r="Z296" i="14"/>
  <c r="V307" i="14" s="1"/>
  <c r="R323" i="14" a="1"/>
  <c r="R323" i="14" s="1"/>
  <c r="AQ300" i="14"/>
  <c r="AG311" i="14" s="1"/>
  <c r="AF300" i="14"/>
  <c r="AG300" i="14"/>
  <c r="Z311" i="14" s="1"/>
  <c r="Z323" i="14" a="1"/>
  <c r="Z323" i="14" s="1"/>
  <c r="V334" i="14" s="1"/>
  <c r="S320" i="14" a="1"/>
  <c r="S320" i="14" s="1"/>
  <c r="Q331" i="14" s="1"/>
  <c r="T320" i="14" a="1"/>
  <c r="T320" i="14" s="1"/>
  <c r="AN320" i="14" a="1"/>
  <c r="AN320" i="14" s="1"/>
  <c r="AH320" i="14" a="1"/>
  <c r="AH320" i="14" s="1"/>
  <c r="AB323" i="14" a="1"/>
  <c r="AB323" i="14" s="1"/>
  <c r="V323" i="14" a="1"/>
  <c r="V323" i="14" s="1"/>
  <c r="AK324" i="14" a="1"/>
  <c r="AK324" i="14" s="1"/>
  <c r="N325" i="14" a="1"/>
  <c r="N325" i="14" s="1"/>
  <c r="N336" i="14" s="1"/>
  <c r="AL324" i="14" a="1"/>
  <c r="AL324" i="14" s="1"/>
  <c r="AD335" i="14" s="1"/>
  <c r="AM300" i="14"/>
  <c r="AE311" i="14" s="1"/>
  <c r="AL299" i="14"/>
  <c r="AD310" i="14" s="1"/>
  <c r="O296" i="14"/>
  <c r="O307" i="14" s="1"/>
  <c r="AB296" i="14"/>
  <c r="O301" i="14"/>
  <c r="O312" i="14" s="1"/>
  <c r="AU300" i="14"/>
  <c r="AI311" i="14" s="1"/>
  <c r="AS296" i="14"/>
  <c r="AH307" i="14" s="1"/>
  <c r="J710" i="14"/>
  <c r="I398" i="14"/>
  <c r="J663" i="14"/>
  <c r="I351" i="14"/>
  <c r="L390" i="14"/>
  <c r="L50" i="14"/>
  <c r="L371" i="14"/>
  <c r="L31" i="14"/>
  <c r="J685" i="14"/>
  <c r="I373" i="14"/>
  <c r="AN952" i="14"/>
  <c r="AB952" i="14"/>
  <c r="T952" i="14"/>
  <c r="N639" i="14"/>
  <c r="U324" i="14" a="1"/>
  <c r="U324" i="14" s="1"/>
  <c r="R335" i="14" s="1"/>
  <c r="AP300" i="14"/>
  <c r="AL296" i="14"/>
  <c r="AD307" i="14" s="1"/>
  <c r="AQ323" i="14" a="1"/>
  <c r="AQ323" i="14" s="1"/>
  <c r="AG334" i="14" s="1"/>
  <c r="S301" i="14"/>
  <c r="Q312" i="14" s="1"/>
  <c r="AR300" i="14"/>
  <c r="AS300" i="14"/>
  <c r="AH311" i="14" s="1"/>
  <c r="O324" i="14" a="1"/>
  <c r="O324" i="14" s="1"/>
  <c r="O335" i="14" s="1"/>
  <c r="Z320" i="14" a="1"/>
  <c r="Z320" i="14" s="1"/>
  <c r="V331" i="14" s="1"/>
  <c r="AA320" i="14" a="1"/>
  <c r="AA320" i="14" s="1"/>
  <c r="W331" i="14" s="1"/>
  <c r="AT320" i="14" a="1"/>
  <c r="AT320" i="14" s="1"/>
  <c r="O323" i="14" a="1"/>
  <c r="O323" i="14" s="1"/>
  <c r="O334" i="14" s="1"/>
  <c r="AH323" i="14" a="1"/>
  <c r="AH323" i="14" s="1"/>
  <c r="AO323" i="14" a="1"/>
  <c r="AO323" i="14" s="1"/>
  <c r="AF334" i="14" s="1"/>
  <c r="AQ324" i="14" a="1"/>
  <c r="AQ324" i="14" s="1"/>
  <c r="AG335" i="14" s="1"/>
  <c r="T325" i="14" a="1"/>
  <c r="T325" i="14" s="1"/>
  <c r="AR324" i="14" a="1"/>
  <c r="AR324" i="14" s="1"/>
  <c r="AQ301" i="14"/>
  <c r="AG312" i="14" s="1"/>
  <c r="W300" i="14"/>
  <c r="S311" i="14" s="1"/>
  <c r="V299" i="14"/>
  <c r="AL301" i="14"/>
  <c r="AD312" i="14" s="1"/>
  <c r="AH299" i="14"/>
  <c r="AK301" i="14"/>
  <c r="AF296" i="14"/>
  <c r="L347" i="14"/>
  <c r="L7" i="14"/>
  <c r="AO301" i="13"/>
  <c r="AF312" i="13" s="1"/>
  <c r="AG323" i="13" a="1"/>
  <c r="AG323" i="13" s="1"/>
  <c r="Z334" i="13" s="1"/>
  <c r="AG320" i="13" a="1"/>
  <c r="AG320" i="13" s="1"/>
  <c r="Z331" i="13" s="1"/>
  <c r="T320" i="13" a="1"/>
  <c r="T320" i="13" s="1"/>
  <c r="AI299" i="13"/>
  <c r="AA310" i="13" s="1"/>
  <c r="AR324" i="13" a="1"/>
  <c r="AR324" i="13" s="1"/>
  <c r="V296" i="13"/>
  <c r="AL323" i="13" a="1"/>
  <c r="AL323" i="13" s="1"/>
  <c r="AD334" i="13" s="1"/>
  <c r="Z301" i="13"/>
  <c r="V312" i="13" s="1"/>
  <c r="AN323" i="13" a="1"/>
  <c r="AN323" i="13" s="1"/>
  <c r="AS320" i="13" a="1"/>
  <c r="AS320" i="13" s="1"/>
  <c r="AH331" i="13" s="1"/>
  <c r="AS323" i="13" a="1"/>
  <c r="AS323" i="13" s="1"/>
  <c r="AH334" i="13" s="1"/>
  <c r="AD324" i="13" a="1"/>
  <c r="AD324" i="13" s="1"/>
  <c r="AF325" i="13" a="1"/>
  <c r="AF325" i="13" s="1"/>
  <c r="Z320" i="13" a="1"/>
  <c r="Z320" i="13" s="1"/>
  <c r="V331" i="13" s="1"/>
  <c r="M296" i="13"/>
  <c r="AJ325" i="13"/>
  <c r="AC336" i="13" s="1"/>
  <c r="AN296" i="13"/>
  <c r="AH301" i="13"/>
  <c r="AR296" i="13"/>
  <c r="AM299" i="13"/>
  <c r="AE310" i="13" s="1"/>
  <c r="V300" i="13"/>
  <c r="AS299" i="13"/>
  <c r="AH310" i="13" s="1"/>
  <c r="T639" i="13"/>
  <c r="AC300" i="13"/>
  <c r="X311" i="13" s="1"/>
  <c r="AQ323" i="13" a="1"/>
  <c r="AQ323" i="13" s="1"/>
  <c r="AG334" i="13" s="1"/>
  <c r="AE323" i="13" a="1"/>
  <c r="AE323" i="13" s="1"/>
  <c r="Y334" i="13" s="1"/>
  <c r="AK320" i="13" a="1"/>
  <c r="AK320" i="13" s="1"/>
  <c r="W300" i="13"/>
  <c r="S311" i="13" s="1"/>
  <c r="AN325" i="13" a="1"/>
  <c r="AN325" i="13" s="1"/>
  <c r="AU296" i="13"/>
  <c r="AI307" i="13" s="1"/>
  <c r="AS324" i="13" a="1"/>
  <c r="AS324" i="13" s="1"/>
  <c r="AH335" i="13" s="1"/>
  <c r="O320" i="13" a="1"/>
  <c r="O320" i="13" s="1"/>
  <c r="O331" i="13" s="1"/>
  <c r="AU324" i="13" a="1"/>
  <c r="AU324" i="13" s="1"/>
  <c r="AI335" i="13" s="1"/>
  <c r="AF323" i="13" a="1"/>
  <c r="AF323" i="13" s="1"/>
  <c r="AH324" i="13" a="1"/>
  <c r="AH324" i="13" s="1"/>
  <c r="S325" i="13" a="1"/>
  <c r="S325" i="13" s="1"/>
  <c r="Q336" i="13" s="1"/>
  <c r="W323" i="13" a="1"/>
  <c r="W323" i="13" s="1"/>
  <c r="S334" i="13" s="1"/>
  <c r="AM324" i="13" a="1"/>
  <c r="AM324" i="13" s="1"/>
  <c r="AE335" i="13" s="1"/>
  <c r="M295" i="13"/>
  <c r="AK296" i="13"/>
  <c r="R300" i="13"/>
  <c r="AN300" i="13"/>
  <c r="AA301" i="13"/>
  <c r="W312" i="13" s="1"/>
  <c r="AE301" i="13"/>
  <c r="Y312" i="13" s="1"/>
  <c r="Q296" i="13"/>
  <c r="P307" i="13" s="1"/>
  <c r="L365" i="13"/>
  <c r="L25" i="13"/>
  <c r="AB953" i="13"/>
  <c r="AF299" i="13"/>
  <c r="AA324" i="13" a="1"/>
  <c r="AA324" i="13" s="1"/>
  <c r="W335" i="13" s="1"/>
  <c r="Y323" i="13" a="1"/>
  <c r="Y323" i="13" s="1"/>
  <c r="AI300" i="13"/>
  <c r="AA311" i="13" s="1"/>
  <c r="N320" i="13" a="1"/>
  <c r="N320" i="13" s="1"/>
  <c r="N331" i="13" s="1"/>
  <c r="M299" i="13"/>
  <c r="AO325" i="13" a="1"/>
  <c r="AO325" i="13" s="1"/>
  <c r="AF336" i="13" s="1"/>
  <c r="V320" i="13" a="1"/>
  <c r="V320" i="13" s="1"/>
  <c r="AG325" i="13" a="1"/>
  <c r="AG325" i="13" s="1"/>
  <c r="Z336" i="13" s="1"/>
  <c r="O324" i="13" a="1"/>
  <c r="O324" i="13" s="1"/>
  <c r="O335" i="13" s="1"/>
  <c r="Q325" i="13" a="1"/>
  <c r="Q325" i="13" s="1"/>
  <c r="P336" i="13" s="1"/>
  <c r="AL325" i="13" a="1"/>
  <c r="AL325" i="13" s="1"/>
  <c r="AD336" i="13" s="1"/>
  <c r="AP323" i="13" a="1"/>
  <c r="AP323" i="13" s="1"/>
  <c r="Y325" i="13" a="1"/>
  <c r="Y325" i="13" s="1"/>
  <c r="AQ296" i="13"/>
  <c r="AG307" i="13" s="1"/>
  <c r="R320" i="13" a="1"/>
  <c r="R320" i="13" s="1"/>
  <c r="AG301" i="13"/>
  <c r="Z312" i="13" s="1"/>
  <c r="S301" i="13"/>
  <c r="Q312" i="13" s="1"/>
  <c r="V301" i="13"/>
  <c r="U299" i="13"/>
  <c r="R310" i="13" s="1"/>
  <c r="AA299" i="13"/>
  <c r="W310" i="13" s="1"/>
  <c r="L360" i="13"/>
  <c r="L20" i="13"/>
  <c r="Q299" i="13"/>
  <c r="P310" i="13" s="1"/>
  <c r="T301" i="13"/>
  <c r="AH325" i="13" a="1"/>
  <c r="AH325" i="13" s="1"/>
  <c r="AT323" i="13" a="1"/>
  <c r="AT323" i="13" s="1"/>
  <c r="AU300" i="13"/>
  <c r="AI311" i="13" s="1"/>
  <c r="U320" i="13" a="1"/>
  <c r="U320" i="13" s="1"/>
  <c r="R331" i="13" s="1"/>
  <c r="Y299" i="13"/>
  <c r="W296" i="13"/>
  <c r="S307" i="13" s="1"/>
  <c r="AE320" i="13" a="1"/>
  <c r="AE320" i="13" s="1"/>
  <c r="Y331" i="13" s="1"/>
  <c r="AQ325" i="13" a="1"/>
  <c r="AQ325" i="13" s="1"/>
  <c r="AG336" i="13" s="1"/>
  <c r="U324" i="13" a="1"/>
  <c r="U324" i="13" s="1"/>
  <c r="R335" i="13" s="1"/>
  <c r="W325" i="13" a="1"/>
  <c r="W325" i="13" s="1"/>
  <c r="S336" i="13" s="1"/>
  <c r="AR325" i="13" a="1"/>
  <c r="AR325" i="13" s="1"/>
  <c r="Y324" i="13" a="1"/>
  <c r="Y324" i="13" s="1"/>
  <c r="AQ320" i="13" a="1"/>
  <c r="AQ320" i="13" s="1"/>
  <c r="AG331" i="13" s="1"/>
  <c r="AF296" i="13"/>
  <c r="Z296" i="13"/>
  <c r="V307" i="13" s="1"/>
  <c r="AS319" i="13" a="1"/>
  <c r="AS319" i="13" s="1"/>
  <c r="AH330" i="13" s="1"/>
  <c r="O300" i="13"/>
  <c r="O311" i="13" s="1"/>
  <c r="AN301" i="13"/>
  <c r="AQ301" i="13"/>
  <c r="AG312" i="13" s="1"/>
  <c r="AP299" i="13"/>
  <c r="AT299" i="13"/>
  <c r="J682" i="13"/>
  <c r="I370" i="13"/>
  <c r="J671" i="13"/>
  <c r="I359" i="13"/>
  <c r="AT296" i="13"/>
  <c r="AO300" i="13"/>
  <c r="AF311" i="13" s="1"/>
  <c r="S320" i="13" a="1"/>
  <c r="S320" i="13" s="1"/>
  <c r="Q331" i="13" s="1"/>
  <c r="AF324" i="13" a="1"/>
  <c r="AF324" i="13" s="1"/>
  <c r="W301" i="13"/>
  <c r="S312" i="13" s="1"/>
  <c r="AD320" i="13" a="1"/>
  <c r="AD320" i="13" s="1"/>
  <c r="AK299" i="13"/>
  <c r="N299" i="13"/>
  <c r="N310" i="13" s="1"/>
  <c r="AU320" i="13" a="1"/>
  <c r="AU320" i="13" s="1"/>
  <c r="AI331" i="13" s="1"/>
  <c r="P320" i="13" a="1"/>
  <c r="P320" i="13" s="1"/>
  <c r="AN324" i="13" a="1"/>
  <c r="AN324" i="13" s="1"/>
  <c r="AP325" i="13" a="1"/>
  <c r="AP325" i="13" s="1"/>
  <c r="AP320" i="13" a="1"/>
  <c r="AP320" i="13" s="1"/>
  <c r="AE324" i="13" a="1"/>
  <c r="AE324" i="13" s="1"/>
  <c r="Y335" i="13" s="1"/>
  <c r="AK325" i="13" a="1"/>
  <c r="AK325" i="13" s="1"/>
  <c r="AR301" i="13"/>
  <c r="AH300" i="13"/>
  <c r="AR323" i="13" a="1"/>
  <c r="AR323" i="13" s="1"/>
  <c r="O299" i="13"/>
  <c r="O310" i="13" s="1"/>
  <c r="R299" i="13"/>
  <c r="AS300" i="13"/>
  <c r="AH311" i="13" s="1"/>
  <c r="AD300" i="13"/>
  <c r="AE296" i="13"/>
  <c r="Y307" i="13" s="1"/>
  <c r="AR299" i="13"/>
  <c r="AR320" i="13" a="1"/>
  <c r="AR320" i="13" s="1"/>
  <c r="AP324" i="13" a="1"/>
  <c r="AP324" i="13" s="1"/>
  <c r="AI301" i="13"/>
  <c r="AA312" i="13" s="1"/>
  <c r="AL320" i="13" a="1"/>
  <c r="AL320" i="13" s="1"/>
  <c r="AD331" i="13" s="1"/>
  <c r="M300" i="13"/>
  <c r="Z299" i="13"/>
  <c r="V310" i="13" s="1"/>
  <c r="R323" i="13" a="1"/>
  <c r="R323" i="13" s="1"/>
  <c r="AF320" i="13" a="1"/>
  <c r="AF320" i="13" s="1"/>
  <c r="AT324" i="13" a="1"/>
  <c r="AT324" i="13" s="1"/>
  <c r="AC320" i="13" a="1"/>
  <c r="AC320" i="13" s="1"/>
  <c r="X331" i="13" s="1"/>
  <c r="AC323" i="13" a="1"/>
  <c r="AC323" i="13" s="1"/>
  <c r="X334" i="13" s="1"/>
  <c r="N325" i="13" a="1"/>
  <c r="N325" i="13" s="1"/>
  <c r="N336" i="13" s="1"/>
  <c r="AD323" i="13" a="1"/>
  <c r="AD323" i="13" s="1"/>
  <c r="AC301" i="13"/>
  <c r="X312" i="13" s="1"/>
  <c r="AG300" i="13"/>
  <c r="Z311" i="13" s="1"/>
  <c r="Q301" i="13"/>
  <c r="P312" i="13" s="1"/>
  <c r="AH299" i="13"/>
  <c r="AN299" i="13"/>
  <c r="AB301" i="13"/>
  <c r="O301" i="13"/>
  <c r="O312" i="13" s="1"/>
  <c r="L348" i="13"/>
  <c r="L8" i="13"/>
  <c r="L350" i="13"/>
  <c r="L10" i="13"/>
  <c r="O296" i="13"/>
  <c r="O307" i="13" s="1"/>
  <c r="AU325" i="13" a="1"/>
  <c r="AU325" i="13" s="1"/>
  <c r="AI336" i="13" s="1"/>
  <c r="AC299" i="13"/>
  <c r="X310" i="13" s="1"/>
  <c r="M323" i="13" a="1"/>
  <c r="M323" i="13" s="1"/>
  <c r="AB325" i="13" a="1"/>
  <c r="AB325" i="13" s="1"/>
  <c r="AU301" i="13"/>
  <c r="AI312" i="13" s="1"/>
  <c r="AT320" i="13" a="1"/>
  <c r="AT320" i="13" s="1"/>
  <c r="Y300" i="13"/>
  <c r="AL299" i="13"/>
  <c r="AD310" i="13" s="1"/>
  <c r="AB323" i="13" a="1"/>
  <c r="AB323" i="13" s="1"/>
  <c r="S323" i="13" a="1"/>
  <c r="S323" i="13" s="1"/>
  <c r="Q334" i="13" s="1"/>
  <c r="AC325" i="13" a="1"/>
  <c r="AC325" i="13" s="1"/>
  <c r="X336" i="13" s="1"/>
  <c r="AI320" i="13" a="1"/>
  <c r="AI320" i="13" s="1"/>
  <c r="AA331" i="13" s="1"/>
  <c r="AI323" i="13" a="1"/>
  <c r="AI323" i="13" s="1"/>
  <c r="AA334" i="13" s="1"/>
  <c r="T325" i="13" a="1"/>
  <c r="T325" i="13" s="1"/>
  <c r="AA320" i="13" a="1"/>
  <c r="AA320" i="13" s="1"/>
  <c r="W331" i="13" s="1"/>
  <c r="AF300" i="13"/>
  <c r="AE300" i="13"/>
  <c r="Y311" i="13" s="1"/>
  <c r="AD299" i="13"/>
  <c r="S300" i="13"/>
  <c r="Q311" i="13" s="1"/>
  <c r="U300" i="13"/>
  <c r="R311" i="13" s="1"/>
  <c r="V299" i="13"/>
  <c r="AF301" i="13"/>
  <c r="N638" i="13"/>
  <c r="L343" i="13"/>
  <c r="L3" i="13"/>
  <c r="L389" i="13"/>
  <c r="L49" i="13"/>
  <c r="AO324" i="13" a="1"/>
  <c r="AO324" i="13" s="1"/>
  <c r="AF335" i="13" s="1"/>
  <c r="AP296" i="13"/>
  <c r="AH323" i="13" a="1"/>
  <c r="AH323" i="13" s="1"/>
  <c r="T296" i="13"/>
  <c r="M320" i="13" a="1"/>
  <c r="M320" i="13" s="1"/>
  <c r="AA323" i="13" a="1"/>
  <c r="AA323" i="13" s="1"/>
  <c r="W334" i="13" s="1"/>
  <c r="AK300" i="13"/>
  <c r="N300" i="13"/>
  <c r="N311" i="13" s="1"/>
  <c r="N324" i="13" a="1"/>
  <c r="N324" i="13" s="1"/>
  <c r="N335" i="13" s="1"/>
  <c r="P324" i="13" a="1"/>
  <c r="P324" i="13" s="1"/>
  <c r="AI325" i="13" a="1"/>
  <c r="AI325" i="13" s="1"/>
  <c r="AA336" i="13" s="1"/>
  <c r="P323" i="13" a="1"/>
  <c r="P323" i="13" s="1"/>
  <c r="R324" i="13" a="1"/>
  <c r="R324" i="13" s="1"/>
  <c r="AM325" i="13" a="1"/>
  <c r="AM325" i="13" s="1"/>
  <c r="AE336" i="13" s="1"/>
  <c r="AD296" i="13"/>
  <c r="AM301" i="13"/>
  <c r="AE312" i="13" s="1"/>
  <c r="N296" i="13"/>
  <c r="N307" i="13" s="1"/>
  <c r="AM300" i="13"/>
  <c r="AE311" i="13" s="1"/>
  <c r="AP300" i="13"/>
  <c r="AQ299" i="13"/>
  <c r="AG310" i="13" s="1"/>
  <c r="T299" i="13"/>
  <c r="L384" i="13"/>
  <c r="L44" i="13"/>
  <c r="AH320" i="13" a="1"/>
  <c r="AH320" i="13" s="1"/>
  <c r="AB296" i="13"/>
  <c r="T324" i="13" a="1"/>
  <c r="T324" i="13" s="1"/>
  <c r="AG296" i="13"/>
  <c r="Z307" i="13" s="1"/>
  <c r="O323" i="13" a="1"/>
  <c r="O323" i="13" s="1"/>
  <c r="O334" i="13" s="1"/>
  <c r="M324" i="13" a="1"/>
  <c r="M324" i="13" s="1"/>
  <c r="M301" i="13"/>
  <c r="Z300" i="13"/>
  <c r="V311" i="13" s="1"/>
  <c r="AI324" i="13" a="1"/>
  <c r="AI324" i="13" s="1"/>
  <c r="AA335" i="13" s="1"/>
  <c r="AL324" i="13" a="1"/>
  <c r="AL324" i="13" s="1"/>
  <c r="AD335" i="13" s="1"/>
  <c r="N323" i="13" a="1"/>
  <c r="N323" i="13" s="1"/>
  <c r="N334" i="13" s="1"/>
  <c r="V323" i="13" a="1"/>
  <c r="V323" i="13" s="1"/>
  <c r="AK324" i="13" a="1"/>
  <c r="AK324" i="13" s="1"/>
  <c r="AS325" i="13" a="1"/>
  <c r="AS325" i="13" s="1"/>
  <c r="AH336" i="13" s="1"/>
  <c r="R296" i="13"/>
  <c r="AO296" i="13"/>
  <c r="AF307" i="13" s="1"/>
  <c r="AL296" i="13"/>
  <c r="AD307" i="13" s="1"/>
  <c r="S296" i="13"/>
  <c r="Q307" i="13" s="1"/>
  <c r="U301" i="13"/>
  <c r="R312" i="13" s="1"/>
  <c r="AS301" i="13"/>
  <c r="AH312" i="13" s="1"/>
  <c r="AA300" i="13"/>
  <c r="W311" i="13" s="1"/>
  <c r="Q300" i="13"/>
  <c r="P311" i="13" s="1"/>
  <c r="L380" i="13"/>
  <c r="L40" i="13"/>
  <c r="AP976" i="13" a="1"/>
  <c r="AP976" i="13" s="1"/>
  <c r="O325" i="13" a="1"/>
  <c r="O325" i="13" s="1"/>
  <c r="O336" i="13" s="1"/>
  <c r="Q320" i="13" a="1"/>
  <c r="Q320" i="13" s="1"/>
  <c r="P331" i="13" s="1"/>
  <c r="P325" i="13" a="1"/>
  <c r="P325" i="13" s="1"/>
  <c r="AS296" i="13"/>
  <c r="AH307" i="13" s="1"/>
  <c r="AK323" i="13" a="1"/>
  <c r="AK323" i="13" s="1"/>
  <c r="AG324" i="13" a="1"/>
  <c r="AG324" i="13" s="1"/>
  <c r="Z335" i="13" s="1"/>
  <c r="Y301" i="13"/>
  <c r="AL300" i="13"/>
  <c r="AD311" i="13" s="1"/>
  <c r="U325" i="13" a="1"/>
  <c r="U325" i="13" s="1"/>
  <c r="R336" i="13" s="1"/>
  <c r="V325" i="13" a="1"/>
  <c r="V325" i="13" s="1"/>
  <c r="T323" i="13" a="1"/>
  <c r="T323" i="13" s="1"/>
  <c r="AO323" i="13" a="1"/>
  <c r="AO323" i="13" s="1"/>
  <c r="AF334" i="13" s="1"/>
  <c r="AQ324" i="13" a="1"/>
  <c r="AQ324" i="13" s="1"/>
  <c r="AG335" i="13" s="1"/>
  <c r="Y296" i="13"/>
  <c r="AC296" i="13"/>
  <c r="X307" i="13" s="1"/>
  <c r="AM296" i="13"/>
  <c r="AE307" i="13" s="1"/>
  <c r="AP301" i="13"/>
  <c r="S299" i="13"/>
  <c r="Q310" i="13" s="1"/>
  <c r="AT300" i="13"/>
  <c r="P301" i="13"/>
  <c r="L371" i="13"/>
  <c r="L31" i="13"/>
  <c r="Y320" i="13" a="1"/>
  <c r="Y320" i="13" s="1"/>
  <c r="AT301" i="13"/>
  <c r="W299" i="13"/>
  <c r="S310" i="13" s="1"/>
  <c r="V324" i="13" a="1"/>
  <c r="V324" i="13" s="1"/>
  <c r="AD325" i="13" a="1"/>
  <c r="AD325" i="13" s="1"/>
  <c r="AK301" i="13"/>
  <c r="N301" i="13"/>
  <c r="N312" i="13" s="1"/>
  <c r="AE325" i="13" a="1"/>
  <c r="AE325" i="13" s="1"/>
  <c r="Y336" i="13" s="1"/>
  <c r="AM320" i="13" a="1"/>
  <c r="AM320" i="13" s="1"/>
  <c r="AE331" i="13" s="1"/>
  <c r="AM323" i="13" a="1"/>
  <c r="AM323" i="13" s="1"/>
  <c r="AE334" i="13" s="1"/>
  <c r="AU323" i="13" a="1"/>
  <c r="AU323" i="13" s="1"/>
  <c r="AI334" i="13" s="1"/>
  <c r="AH296" i="13"/>
  <c r="AN320" i="13" a="1"/>
  <c r="AN320" i="13" s="1"/>
  <c r="W320" i="13" a="1"/>
  <c r="W320" i="13" s="1"/>
  <c r="S331" i="13" s="1"/>
  <c r="AE299" i="13"/>
  <c r="Y310" i="13" s="1"/>
  <c r="AA296" i="13"/>
  <c r="W307" i="13" s="1"/>
  <c r="P299" i="13"/>
  <c r="AO299" i="13"/>
  <c r="AF310" i="13" s="1"/>
  <c r="AD301" i="13"/>
  <c r="Q953" i="13"/>
  <c r="P965" i="13" s="1"/>
  <c r="AO953" i="13"/>
  <c r="AF965" i="13" s="1"/>
  <c r="AC976" i="13" a="1"/>
  <c r="AC976" i="13" s="1"/>
  <c r="X988" i="13" s="1"/>
  <c r="AS977" i="13" a="1"/>
  <c r="AS977" i="13" s="1"/>
  <c r="AH989" i="13" s="1"/>
  <c r="P295" i="13"/>
  <c r="S319" i="13" a="1"/>
  <c r="S319" i="13" s="1"/>
  <c r="Q330" i="13" s="1"/>
  <c r="L347" i="13"/>
  <c r="L7" i="13"/>
  <c r="L398" i="13"/>
  <c r="L58" i="13"/>
  <c r="L378" i="13"/>
  <c r="L38" i="13"/>
  <c r="R301" i="13"/>
  <c r="J675" i="13"/>
  <c r="I363" i="13"/>
  <c r="O953" i="13"/>
  <c r="O965" i="13" s="1"/>
  <c r="AL953" i="13"/>
  <c r="AD965" i="13" s="1"/>
  <c r="U978" i="13" a="1"/>
  <c r="U978" i="13" s="1"/>
  <c r="R990" i="13" s="1"/>
  <c r="U638" i="13"/>
  <c r="X638" i="13"/>
  <c r="AT319" i="13" a="1"/>
  <c r="AT319" i="13" s="1"/>
  <c r="L345" i="13"/>
  <c r="L5" i="13"/>
  <c r="L356" i="13"/>
  <c r="L16" i="13"/>
  <c r="L374" i="13"/>
  <c r="L34" i="13"/>
  <c r="L368" i="13"/>
  <c r="L28" i="13"/>
  <c r="L394" i="13"/>
  <c r="L54" i="13"/>
  <c r="AP953" i="13"/>
  <c r="AA953" i="13"/>
  <c r="W965" i="13" s="1"/>
  <c r="AC953" i="13"/>
  <c r="X965" i="13" s="1"/>
  <c r="N953" i="13"/>
  <c r="N965" i="13" s="1"/>
  <c r="R649" i="13" a="1"/>
  <c r="R649" i="13" s="1"/>
  <c r="K9" i="10" s="1"/>
  <c r="O639" i="13"/>
  <c r="V319" i="13" a="1"/>
  <c r="V319" i="13" s="1"/>
  <c r="J707" i="13"/>
  <c r="I395" i="13"/>
  <c r="L32" i="13"/>
  <c r="L372" i="13"/>
  <c r="L357" i="13"/>
  <c r="L17" i="13"/>
  <c r="L352" i="13"/>
  <c r="L12" i="13"/>
  <c r="L4" i="13"/>
  <c r="L344" i="13"/>
  <c r="L359" i="13"/>
  <c r="L19" i="13"/>
  <c r="L375" i="13"/>
  <c r="L35" i="13"/>
  <c r="AE978" i="13" a="1"/>
  <c r="AE978" i="13" s="1"/>
  <c r="Y990" i="13" s="1"/>
  <c r="AN977" i="13" a="1"/>
  <c r="AN977" i="13" s="1"/>
  <c r="AT977" i="13" a="1"/>
  <c r="AT977" i="13" s="1"/>
  <c r="S295" i="13"/>
  <c r="Q306" i="13" s="1"/>
  <c r="L362" i="13"/>
  <c r="L22" i="13"/>
  <c r="AR953" i="13"/>
  <c r="AC978" i="13" a="1"/>
  <c r="AC978" i="13" s="1"/>
  <c r="X990" i="13" s="1"/>
  <c r="AE295" i="13"/>
  <c r="Y306" i="13" s="1"/>
  <c r="L387" i="13"/>
  <c r="L47" i="13"/>
  <c r="L376" i="13"/>
  <c r="L36" i="13"/>
  <c r="L364" i="13"/>
  <c r="L24" i="13"/>
  <c r="P953" i="13"/>
  <c r="AU953" i="13"/>
  <c r="AI965" i="13" s="1"/>
  <c r="AE953" i="13"/>
  <c r="Y965" i="13" s="1"/>
  <c r="AM953" i="13"/>
  <c r="AE965" i="13" s="1"/>
  <c r="V953" i="13"/>
  <c r="AF649" i="13" a="1"/>
  <c r="AF649" i="13" s="1"/>
  <c r="R295" i="13"/>
  <c r="AH319" i="13" a="1"/>
  <c r="AH319" i="13" s="1"/>
  <c r="L386" i="13"/>
  <c r="L46" i="13"/>
  <c r="J664" i="13"/>
  <c r="I352" i="13"/>
  <c r="AG953" i="13"/>
  <c r="Z965" i="13" s="1"/>
  <c r="AT953" i="13"/>
  <c r="R953" i="13"/>
  <c r="AS953" i="13"/>
  <c r="AH965" i="13" s="1"/>
  <c r="AH953" i="13"/>
  <c r="AT295" i="13"/>
  <c r="L366" i="13"/>
  <c r="L26" i="13"/>
  <c r="J663" i="13"/>
  <c r="I351" i="13"/>
  <c r="P296" i="13"/>
  <c r="T953" i="13"/>
  <c r="AF953" i="13"/>
  <c r="Z953" i="13"/>
  <c r="V965" i="13" s="1"/>
  <c r="U953" i="13"/>
  <c r="R965" i="13" s="1"/>
  <c r="W953" i="13"/>
  <c r="S965" i="13" s="1"/>
  <c r="U647" i="13" a="1"/>
  <c r="U647" i="13" s="1"/>
  <c r="M319" i="13" a="1"/>
  <c r="M319" i="13" s="1"/>
  <c r="J670" i="13"/>
  <c r="I358" i="13"/>
  <c r="S953" i="13"/>
  <c r="Q965" i="13" s="1"/>
  <c r="U976" i="13" a="1"/>
  <c r="U976" i="13" s="1"/>
  <c r="R988" i="13" s="1"/>
  <c r="T978" i="13" a="1"/>
  <c r="T978" i="13" s="1"/>
  <c r="AE977" i="13" a="1"/>
  <c r="AE977" i="13" s="1"/>
  <c r="Y989" i="13" s="1"/>
  <c r="AQ319" i="13" a="1"/>
  <c r="AQ319" i="13" s="1"/>
  <c r="AG330" i="13" s="1"/>
  <c r="AQ953" i="13"/>
  <c r="AG965" i="13" s="1"/>
  <c r="AI953" i="13"/>
  <c r="AA965" i="13" s="1"/>
  <c r="AG319" i="13" a="1"/>
  <c r="AG319" i="13" s="1"/>
  <c r="Z330" i="13" s="1"/>
  <c r="L383" i="13"/>
  <c r="L43" i="13"/>
  <c r="L55" i="13"/>
  <c r="L395" i="13"/>
  <c r="J699" i="13"/>
  <c r="I387" i="13"/>
  <c r="AD953" i="13"/>
  <c r="R638" i="13"/>
  <c r="L392" i="13"/>
  <c r="L52" i="13"/>
  <c r="J695" i="13"/>
  <c r="I383" i="13"/>
  <c r="L30" i="13"/>
  <c r="L370" i="13"/>
  <c r="L353" i="13"/>
  <c r="L13" i="13"/>
  <c r="AO296" i="12"/>
  <c r="AF307" i="12" s="1"/>
  <c r="I656" i="12"/>
  <c r="J4" i="12"/>
  <c r="L369" i="12"/>
  <c r="L29" i="12"/>
  <c r="AE952" i="12"/>
  <c r="Y964" i="12" s="1"/>
  <c r="AG299" i="12"/>
  <c r="Z310" i="12" s="1"/>
  <c r="L46" i="12"/>
  <c r="L386" i="12"/>
  <c r="L362" i="12"/>
  <c r="L22" i="12"/>
  <c r="Y296" i="12"/>
  <c r="L21" i="12"/>
  <c r="L361" i="12"/>
  <c r="AM296" i="12"/>
  <c r="AE307" i="12" s="1"/>
  <c r="L384" i="12"/>
  <c r="L44" i="12"/>
  <c r="R296" i="12"/>
  <c r="L374" i="12"/>
  <c r="L34" i="12"/>
  <c r="Y320" i="12" a="1"/>
  <c r="Y320" i="12" s="1"/>
  <c r="L35" i="12"/>
  <c r="L375" i="12"/>
  <c r="Z320" i="12" a="1"/>
  <c r="Z320" i="12" s="1"/>
  <c r="V331" i="12" s="1"/>
  <c r="S300" i="12"/>
  <c r="Q311" i="12" s="1"/>
  <c r="L56" i="12"/>
  <c r="L396" i="12"/>
  <c r="T296" i="12"/>
  <c r="AF301" i="12"/>
  <c r="AG301" i="12"/>
  <c r="Z312" i="12" s="1"/>
  <c r="AZ668" i="12"/>
  <c r="BB16" i="12" s="1"/>
  <c r="L27" i="12"/>
  <c r="L367" i="12"/>
  <c r="AK320" i="12" a="1"/>
  <c r="AK320" i="12" s="1"/>
  <c r="I668" i="12"/>
  <c r="AY668" i="12" s="1"/>
  <c r="BA16" i="12" s="1"/>
  <c r="AZ658" i="12"/>
  <c r="BB6" i="12" s="1"/>
  <c r="J6" i="12"/>
  <c r="AF976" i="12" a="1"/>
  <c r="AF976" i="12" s="1"/>
  <c r="L357" i="12"/>
  <c r="L17" i="12"/>
  <c r="L38" i="12"/>
  <c r="L378" i="12"/>
  <c r="L42" i="12"/>
  <c r="L382" i="12"/>
  <c r="L391" i="12"/>
  <c r="L51" i="12"/>
  <c r="W952" i="12"/>
  <c r="S964" i="12" s="1"/>
  <c r="V953" i="12"/>
  <c r="AR947" i="12"/>
  <c r="AI319" i="12" a="1"/>
  <c r="AI319" i="12" s="1"/>
  <c r="AA330" i="12" s="1"/>
  <c r="AB319" i="12" a="1"/>
  <c r="AB319" i="12" s="1"/>
  <c r="T319" i="12" a="1"/>
  <c r="T319" i="12" s="1"/>
  <c r="AP319" i="12" a="1"/>
  <c r="AP319" i="12" s="1"/>
  <c r="Z296" i="12"/>
  <c r="V307" i="12" s="1"/>
  <c r="U300" i="12"/>
  <c r="R311" i="12" s="1"/>
  <c r="AU295" i="12"/>
  <c r="AI306" i="12" s="1"/>
  <c r="L350" i="12"/>
  <c r="L10" i="12"/>
  <c r="AP295" i="12"/>
  <c r="W295" i="12"/>
  <c r="S306" i="12" s="1"/>
  <c r="AQ319" i="12" a="1"/>
  <c r="AQ319" i="12" s="1"/>
  <c r="AG330" i="12" s="1"/>
  <c r="AH319" i="12" a="1"/>
  <c r="AH319" i="12" s="1"/>
  <c r="AD319" i="12" a="1"/>
  <c r="AD319" i="12" s="1"/>
  <c r="AE324" i="12" a="1"/>
  <c r="AE324" i="12" s="1"/>
  <c r="Y335" i="12" s="1"/>
  <c r="S299" i="12"/>
  <c r="Q310" i="12" s="1"/>
  <c r="O296" i="12"/>
  <c r="O307" i="12" s="1"/>
  <c r="AB301" i="12"/>
  <c r="AS320" i="12" a="1"/>
  <c r="AS320" i="12" s="1"/>
  <c r="AH331" i="12" s="1"/>
  <c r="L360" i="12"/>
  <c r="L20" i="12"/>
  <c r="L390" i="12"/>
  <c r="L50" i="12"/>
  <c r="AS978" i="12" a="1"/>
  <c r="AS978" i="12" s="1"/>
  <c r="AH990" i="12" s="1"/>
  <c r="AG947" i="12"/>
  <c r="Z959" i="12" s="1"/>
  <c r="N295" i="12"/>
  <c r="N306" i="12" s="1"/>
  <c r="AN295" i="12"/>
  <c r="AC319" i="12" a="1"/>
  <c r="AC319" i="12" s="1"/>
  <c r="X330" i="12" s="1"/>
  <c r="O319" i="12" a="1"/>
  <c r="O319" i="12" s="1"/>
  <c r="O330" i="12" s="1"/>
  <c r="Y319" i="12" a="1"/>
  <c r="Y319" i="12" s="1"/>
  <c r="AD300" i="12"/>
  <c r="Z299" i="12"/>
  <c r="V310" i="12" s="1"/>
  <c r="AD324" i="12" a="1"/>
  <c r="AD324" i="12" s="1"/>
  <c r="AO952" i="12"/>
  <c r="AF964" i="12" s="1"/>
  <c r="U947" i="12"/>
  <c r="R959" i="12" s="1"/>
  <c r="AE953" i="12"/>
  <c r="Y965" i="12" s="1"/>
  <c r="AE295" i="12"/>
  <c r="Y306" i="12" s="1"/>
  <c r="AK319" i="12" a="1"/>
  <c r="AK319" i="12" s="1"/>
  <c r="AS319" i="12" a="1"/>
  <c r="AS319" i="12" s="1"/>
  <c r="AH330" i="12" s="1"/>
  <c r="U319" i="12" a="1"/>
  <c r="U319" i="12" s="1"/>
  <c r="R330" i="12" s="1"/>
  <c r="AE319" i="12" a="1"/>
  <c r="AE319" i="12" s="1"/>
  <c r="Y330" i="12" s="1"/>
  <c r="AS301" i="12"/>
  <c r="AH312" i="12" s="1"/>
  <c r="P296" i="12"/>
  <c r="V300" i="12"/>
  <c r="AM301" i="12"/>
  <c r="AE312" i="12" s="1"/>
  <c r="L387" i="12"/>
  <c r="L47" i="12"/>
  <c r="AR952" i="12"/>
  <c r="AG952" i="12"/>
  <c r="Z964" i="12" s="1"/>
  <c r="V952" i="12"/>
  <c r="T952" i="12"/>
  <c r="O295" i="12"/>
  <c r="O306" i="12" s="1"/>
  <c r="M295" i="12"/>
  <c r="T295" i="12"/>
  <c r="AN319" i="12" a="1"/>
  <c r="AN319" i="12" s="1"/>
  <c r="M319" i="12" a="1"/>
  <c r="M319" i="12" s="1"/>
  <c r="P320" i="12" a="1"/>
  <c r="P320" i="12" s="1"/>
  <c r="S301" i="12"/>
  <c r="Q312" i="12" s="1"/>
  <c r="AD301" i="12"/>
  <c r="O320" i="12" a="1"/>
  <c r="O320" i="12" s="1"/>
  <c r="O331" i="12" s="1"/>
  <c r="AD953" i="12"/>
  <c r="AU953" i="12"/>
  <c r="AI965" i="12" s="1"/>
  <c r="AH295" i="12"/>
  <c r="Y295" i="12"/>
  <c r="AF295" i="12"/>
  <c r="AT319" i="12" a="1"/>
  <c r="AT319" i="12" s="1"/>
  <c r="S319" i="12" a="1"/>
  <c r="S319" i="12" s="1"/>
  <c r="Q330" i="12" s="1"/>
  <c r="AU300" i="12"/>
  <c r="AI311" i="12" s="1"/>
  <c r="AI300" i="12"/>
  <c r="AA311" i="12" s="1"/>
  <c r="M324" i="12" a="1"/>
  <c r="M324" i="12" s="1"/>
  <c r="AO320" i="12" a="1"/>
  <c r="AO320" i="12" s="1"/>
  <c r="AF331" i="12" s="1"/>
  <c r="L48" i="12"/>
  <c r="L388" i="12"/>
  <c r="P295" i="12"/>
  <c r="AK295" i="12"/>
  <c r="AR295" i="12"/>
  <c r="P319" i="12" a="1"/>
  <c r="P319" i="12" s="1"/>
  <c r="AL319" i="12" a="1"/>
  <c r="AL319" i="12" s="1"/>
  <c r="AD330" i="12" s="1"/>
  <c r="AP299" i="12"/>
  <c r="T325" i="12" a="1"/>
  <c r="T325" i="12" s="1"/>
  <c r="L394" i="12"/>
  <c r="L54" i="12"/>
  <c r="J694" i="12"/>
  <c r="I382" i="12"/>
  <c r="L348" i="12"/>
  <c r="L8" i="12"/>
  <c r="L379" i="12"/>
  <c r="L39" i="12"/>
  <c r="L373" i="12"/>
  <c r="L33" i="12"/>
  <c r="AZ670" i="12"/>
  <c r="BB18" i="12" s="1"/>
  <c r="J18" i="12"/>
  <c r="AT952" i="12"/>
  <c r="AM952" i="12"/>
  <c r="AE964" i="12" s="1"/>
  <c r="AC953" i="12"/>
  <c r="X965" i="12" s="1"/>
  <c r="S953" i="12"/>
  <c r="Q965" i="12" s="1"/>
  <c r="AI295" i="12"/>
  <c r="AA306" i="12" s="1"/>
  <c r="AM319" i="12" a="1"/>
  <c r="AM319" i="12" s="1"/>
  <c r="AE330" i="12" s="1"/>
  <c r="U295" i="12"/>
  <c r="R306" i="12" s="1"/>
  <c r="V319" i="12" a="1"/>
  <c r="V319" i="12" s="1"/>
  <c r="AR319" i="12" a="1"/>
  <c r="AR319" i="12" s="1"/>
  <c r="Q301" i="12"/>
  <c r="P312" i="12" s="1"/>
  <c r="S296" i="12"/>
  <c r="Q307" i="12" s="1"/>
  <c r="W299" i="12"/>
  <c r="S310" i="12" s="1"/>
  <c r="AB295" i="12"/>
  <c r="L380" i="12"/>
  <c r="L40" i="12"/>
  <c r="J682" i="12"/>
  <c r="I370" i="12"/>
  <c r="L7" i="12"/>
  <c r="L347" i="12"/>
  <c r="L6" i="12"/>
  <c r="L346" i="12"/>
  <c r="J706" i="12"/>
  <c r="I394" i="12"/>
  <c r="AL952" i="12"/>
  <c r="AD964" i="12" s="1"/>
  <c r="N976" i="12" a="1"/>
  <c r="N976" i="12" s="1"/>
  <c r="N988" i="12" s="1"/>
  <c r="AA953" i="12"/>
  <c r="W965" i="12" s="1"/>
  <c r="R295" i="12"/>
  <c r="Q295" i="12"/>
  <c r="P306" i="12" s="1"/>
  <c r="AG295" i="12"/>
  <c r="Z306" i="12" s="1"/>
  <c r="AO319" i="12" a="1"/>
  <c r="AO319" i="12" s="1"/>
  <c r="AF330" i="12" s="1"/>
  <c r="Z319" i="12" a="1"/>
  <c r="Z319" i="12" s="1"/>
  <c r="V330" i="12" s="1"/>
  <c r="AQ301" i="12"/>
  <c r="AG312" i="12" s="1"/>
  <c r="Y325" i="12" a="1"/>
  <c r="Y325" i="12" s="1"/>
  <c r="AD295" i="12"/>
  <c r="L376" i="12"/>
  <c r="L36" i="12"/>
  <c r="I680" i="12"/>
  <c r="J28" i="12"/>
  <c r="L364" i="12"/>
  <c r="L24" i="12"/>
  <c r="L351" i="12"/>
  <c r="L11" i="12"/>
  <c r="O953" i="12"/>
  <c r="O965" i="12" s="1"/>
  <c r="N952" i="12"/>
  <c r="N964" i="12" s="1"/>
  <c r="AE976" i="12" a="1"/>
  <c r="AE976" i="12" s="1"/>
  <c r="Y988" i="12" s="1"/>
  <c r="AA295" i="12"/>
  <c r="W306" i="12" s="1"/>
  <c r="AA319" i="12" a="1"/>
  <c r="AA319" i="12" s="1"/>
  <c r="W330" i="12" s="1"/>
  <c r="AC295" i="12"/>
  <c r="X306" i="12" s="1"/>
  <c r="AS295" i="12"/>
  <c r="AH306" i="12" s="1"/>
  <c r="AU319" i="12" a="1"/>
  <c r="AU319" i="12" s="1"/>
  <c r="AI330" i="12" s="1"/>
  <c r="AF319" i="12" a="1"/>
  <c r="AF319" i="12" s="1"/>
  <c r="AC320" i="12" a="1"/>
  <c r="AC320" i="12" s="1"/>
  <c r="X331" i="12" s="1"/>
  <c r="L358" i="12"/>
  <c r="L18" i="12"/>
  <c r="L363" i="12"/>
  <c r="L23" i="12"/>
  <c r="J699" i="12"/>
  <c r="I387" i="12"/>
  <c r="AE953" i="11"/>
  <c r="Y965" i="11" s="1"/>
  <c r="AW972" i="11"/>
  <c r="I698" i="11"/>
  <c r="AY698" i="11" s="1"/>
  <c r="BA46" i="11" s="1"/>
  <c r="U647" i="11" a="1"/>
  <c r="U647" i="11" s="1"/>
  <c r="P648" i="11" a="1"/>
  <c r="P648" i="11" s="1"/>
  <c r="T648" i="11" a="1"/>
  <c r="T648" i="11" s="1"/>
  <c r="N648" i="11" a="1"/>
  <c r="N648" i="11" s="1"/>
  <c r="AH300" i="11"/>
  <c r="AS296" i="11"/>
  <c r="AH307" i="11" s="1"/>
  <c r="AU296" i="11"/>
  <c r="AI307" i="11" s="1"/>
  <c r="AN300" i="11"/>
  <c r="AB299" i="11"/>
  <c r="W300" i="11"/>
  <c r="S311" i="11" s="1"/>
  <c r="Y300" i="11"/>
  <c r="Q301" i="11"/>
  <c r="P312" i="11" s="1"/>
  <c r="AD300" i="11"/>
  <c r="AQ300" i="11"/>
  <c r="AG311" i="11" s="1"/>
  <c r="AU320" i="11" a="1"/>
  <c r="AU320" i="11" s="1"/>
  <c r="AI331" i="11" s="1"/>
  <c r="Z299" i="11"/>
  <c r="V310" i="11" s="1"/>
  <c r="AF301" i="11"/>
  <c r="Q976" i="11" a="1"/>
  <c r="Q976" i="11" s="1"/>
  <c r="P988" i="11" s="1"/>
  <c r="O638" i="11"/>
  <c r="W638" i="11"/>
  <c r="W648" i="11" a="1"/>
  <c r="W648" i="11" s="1"/>
  <c r="AA301" i="11"/>
  <c r="W312" i="11" s="1"/>
  <c r="M299" i="11"/>
  <c r="U299" i="11"/>
  <c r="R310" i="11" s="1"/>
  <c r="V301" i="11"/>
  <c r="AR299" i="11"/>
  <c r="AK300" i="11"/>
  <c r="AM300" i="11"/>
  <c r="AE311" i="11" s="1"/>
  <c r="AC301" i="11"/>
  <c r="X312" i="11" s="1"/>
  <c r="AP300" i="11"/>
  <c r="S301" i="11"/>
  <c r="Q312" i="11" s="1"/>
  <c r="AP320" i="11" a="1"/>
  <c r="AP320" i="11" s="1"/>
  <c r="AP296" i="11"/>
  <c r="AB300" i="11"/>
  <c r="V299" i="11"/>
  <c r="L8" i="11"/>
  <c r="L348" i="11"/>
  <c r="AM953" i="11"/>
  <c r="AE965" i="11" s="1"/>
  <c r="AN953" i="11"/>
  <c r="AZ700" i="11"/>
  <c r="BB48" i="11" s="1"/>
  <c r="AB638" i="11"/>
  <c r="Y647" i="11" a="1"/>
  <c r="Y647" i="11" s="1"/>
  <c r="N638" i="11"/>
  <c r="T296" i="11"/>
  <c r="AK299" i="11"/>
  <c r="AM299" i="11"/>
  <c r="AE310" i="11" s="1"/>
  <c r="AK301" i="11"/>
  <c r="V300" i="11"/>
  <c r="P301" i="11"/>
  <c r="U301" i="11"/>
  <c r="R312" i="11" s="1"/>
  <c r="AO301" i="11"/>
  <c r="AF312" i="11" s="1"/>
  <c r="R301" i="11"/>
  <c r="AE301" i="11"/>
  <c r="Y312" i="11" s="1"/>
  <c r="AL320" i="11" a="1"/>
  <c r="AL320" i="11" s="1"/>
  <c r="AD331" i="11" s="1"/>
  <c r="AI300" i="11"/>
  <c r="AA311" i="11" s="1"/>
  <c r="AG296" i="11"/>
  <c r="Z307" i="11" s="1"/>
  <c r="Y301" i="11"/>
  <c r="L345" i="11"/>
  <c r="L5" i="11"/>
  <c r="L347" i="11"/>
  <c r="L7" i="11"/>
  <c r="J657" i="11"/>
  <c r="I345" i="11"/>
  <c r="I700" i="11"/>
  <c r="AY700" i="11" s="1"/>
  <c r="BA48" i="11" s="1"/>
  <c r="N977" i="11" a="1"/>
  <c r="N977" i="11" s="1"/>
  <c r="N989" i="11" s="1"/>
  <c r="AB647" i="11" a="1"/>
  <c r="AB647" i="11" s="1"/>
  <c r="U648" i="11" a="1"/>
  <c r="U648" i="11" s="1"/>
  <c r="AA638" i="11"/>
  <c r="AL296" i="11"/>
  <c r="AD307" i="11" s="1"/>
  <c r="U300" i="11"/>
  <c r="R311" i="11" s="1"/>
  <c r="AA300" i="11"/>
  <c r="W311" i="11" s="1"/>
  <c r="AF300" i="11"/>
  <c r="O301" i="11"/>
  <c r="O312" i="11" s="1"/>
  <c r="AH301" i="11"/>
  <c r="AT320" i="11" a="1"/>
  <c r="AT320" i="11" s="1"/>
  <c r="R320" i="11" a="1"/>
  <c r="R320" i="11" s="1"/>
  <c r="AD301" i="11"/>
  <c r="AQ301" i="11"/>
  <c r="AG312" i="11" s="1"/>
  <c r="AR320" i="11" a="1"/>
  <c r="AR320" i="11" s="1"/>
  <c r="AF299" i="11"/>
  <c r="AL301" i="11"/>
  <c r="AD312" i="11" s="1"/>
  <c r="J709" i="11"/>
  <c r="I397" i="11"/>
  <c r="Y648" i="11" a="1"/>
  <c r="Y648" i="11" s="1"/>
  <c r="AE648" i="11" a="1"/>
  <c r="AE648" i="11" s="1"/>
  <c r="O648" i="11" a="1"/>
  <c r="O648" i="11" s="1"/>
  <c r="AI299" i="11"/>
  <c r="AA310" i="11" s="1"/>
  <c r="AS301" i="11"/>
  <c r="AH312" i="11" s="1"/>
  <c r="N301" i="11"/>
  <c r="N312" i="11" s="1"/>
  <c r="AU300" i="11"/>
  <c r="AI311" i="11" s="1"/>
  <c r="AG301" i="11"/>
  <c r="Z312" i="11" s="1"/>
  <c r="T301" i="11"/>
  <c r="V320" i="11" a="1"/>
  <c r="V320" i="11" s="1"/>
  <c r="AN320" i="11" a="1"/>
  <c r="AN320" i="11" s="1"/>
  <c r="AP301" i="11"/>
  <c r="T320" i="11" a="1"/>
  <c r="T320" i="11" s="1"/>
  <c r="Z320" i="11" a="1"/>
  <c r="Z320" i="11" s="1"/>
  <c r="V331" i="11" s="1"/>
  <c r="AK296" i="11"/>
  <c r="W299" i="11"/>
  <c r="S310" i="11" s="1"/>
  <c r="L18" i="11"/>
  <c r="P953" i="11"/>
  <c r="I386" i="11"/>
  <c r="Q638" i="11"/>
  <c r="X638" i="11"/>
  <c r="AA648" i="11" a="1"/>
  <c r="AA648" i="11" s="1"/>
  <c r="Q300" i="11"/>
  <c r="P311" i="11" s="1"/>
  <c r="W296" i="11"/>
  <c r="S307" i="11" s="1"/>
  <c r="AU301" i="11"/>
  <c r="AI312" i="11" s="1"/>
  <c r="Z301" i="11"/>
  <c r="V312" i="11" s="1"/>
  <c r="Y320" i="11" a="1"/>
  <c r="Y320" i="11" s="1"/>
  <c r="AI301" i="11"/>
  <c r="AA312" i="11" s="1"/>
  <c r="AH320" i="11" a="1"/>
  <c r="AH320" i="11" s="1"/>
  <c r="O296" i="11"/>
  <c r="O307" i="11" s="1"/>
  <c r="S320" i="11" a="1"/>
  <c r="S320" i="11" s="1"/>
  <c r="Q331" i="11" s="1"/>
  <c r="AD320" i="11" a="1"/>
  <c r="AD320" i="11" s="1"/>
  <c r="AF320" i="11" a="1"/>
  <c r="AF320" i="11" s="1"/>
  <c r="AG300" i="11"/>
  <c r="Z311" i="11" s="1"/>
  <c r="AF296" i="11"/>
  <c r="AI296" i="11"/>
  <c r="AA307" i="11" s="1"/>
  <c r="L357" i="11"/>
  <c r="L17" i="11"/>
  <c r="L385" i="11"/>
  <c r="L45" i="11"/>
  <c r="R638" i="11"/>
  <c r="AD638" i="11"/>
  <c r="V648" i="11" a="1"/>
  <c r="V648" i="11" s="1"/>
  <c r="AB648" i="11" a="1"/>
  <c r="AB648" i="11" s="1"/>
  <c r="W301" i="11"/>
  <c r="S312" i="11" s="1"/>
  <c r="AS300" i="11"/>
  <c r="AH311" i="11" s="1"/>
  <c r="AT296" i="11"/>
  <c r="Q296" i="11"/>
  <c r="P307" i="11" s="1"/>
  <c r="AR301" i="11"/>
  <c r="M296" i="11"/>
  <c r="P296" i="11"/>
  <c r="AI320" i="11" a="1"/>
  <c r="AI320" i="11" s="1"/>
  <c r="AA331" i="11" s="1"/>
  <c r="AB296" i="11"/>
  <c r="AC320" i="11" a="1"/>
  <c r="AC320" i="11" s="1"/>
  <c r="X331" i="11" s="1"/>
  <c r="AO320" i="11" a="1"/>
  <c r="AO320" i="11" s="1"/>
  <c r="AF331" i="11" s="1"/>
  <c r="AM320" i="11" a="1"/>
  <c r="AM320" i="11" s="1"/>
  <c r="AE331" i="11" s="1"/>
  <c r="AA299" i="11"/>
  <c r="W310" i="11" s="1"/>
  <c r="AB301" i="11"/>
  <c r="N300" i="11"/>
  <c r="N311" i="11" s="1"/>
  <c r="T953" i="11"/>
  <c r="I388" i="11"/>
  <c r="P638" i="11"/>
  <c r="Q648" i="11" a="1"/>
  <c r="Q648" i="11" s="1"/>
  <c r="Y638" i="11"/>
  <c r="AD648" i="11" a="1"/>
  <c r="AD648" i="11" s="1"/>
  <c r="AO299" i="11"/>
  <c r="AF310" i="11" s="1"/>
  <c r="AM301" i="11"/>
  <c r="AE312" i="11" s="1"/>
  <c r="P299" i="11"/>
  <c r="AE296" i="11"/>
  <c r="Y307" i="11" s="1"/>
  <c r="O320" i="11" a="1"/>
  <c r="O320" i="11" s="1"/>
  <c r="O331" i="11" s="1"/>
  <c r="AA296" i="11"/>
  <c r="W307" i="11" s="1"/>
  <c r="AD296" i="11"/>
  <c r="AS325" i="11" a="1"/>
  <c r="AS325" i="11" s="1"/>
  <c r="AH336" i="11" s="1"/>
  <c r="AN296" i="11"/>
  <c r="S299" i="11"/>
  <c r="Q310" i="11" s="1"/>
  <c r="M320" i="11" a="1"/>
  <c r="M320" i="11" s="1"/>
  <c r="AS320" i="11" a="1"/>
  <c r="AS320" i="11" s="1"/>
  <c r="AH331" i="11" s="1"/>
  <c r="O300" i="11"/>
  <c r="O311" i="11" s="1"/>
  <c r="AT299" i="11"/>
  <c r="L39" i="11"/>
  <c r="L379" i="11"/>
  <c r="AF953" i="11"/>
  <c r="T638" i="11"/>
  <c r="R648" i="11" a="1"/>
  <c r="R648" i="11" s="1"/>
  <c r="T647" i="11" a="1"/>
  <c r="T647" i="11" s="1"/>
  <c r="X648" i="11" a="1"/>
  <c r="X648" i="11" s="1"/>
  <c r="N296" i="11"/>
  <c r="N307" i="11" s="1"/>
  <c r="T300" i="11"/>
  <c r="AL299" i="11"/>
  <c r="AD310" i="11" s="1"/>
  <c r="AR296" i="11"/>
  <c r="P320" i="11" a="1"/>
  <c r="P320" i="11" s="1"/>
  <c r="AO296" i="11"/>
  <c r="AF307" i="11" s="1"/>
  <c r="AQ296" i="11"/>
  <c r="AG307" i="11" s="1"/>
  <c r="Q320" i="11" a="1"/>
  <c r="Q320" i="11" s="1"/>
  <c r="P331" i="11" s="1"/>
  <c r="R299" i="11"/>
  <c r="AE299" i="11"/>
  <c r="Y310" i="11" s="1"/>
  <c r="U320" i="11" a="1"/>
  <c r="U320" i="11" s="1"/>
  <c r="R331" i="11" s="1"/>
  <c r="AA320" i="11" a="1"/>
  <c r="AA320" i="11" s="1"/>
  <c r="W331" i="11" s="1"/>
  <c r="S296" i="11"/>
  <c r="Q307" i="11" s="1"/>
  <c r="L37" i="11"/>
  <c r="L377" i="11"/>
  <c r="L29" i="11"/>
  <c r="L369" i="11"/>
  <c r="O953" i="11"/>
  <c r="O965" i="11" s="1"/>
  <c r="AC638" i="11"/>
  <c r="U638" i="11"/>
  <c r="M648" i="11" a="1"/>
  <c r="M648" i="11" s="1"/>
  <c r="AH296" i="11"/>
  <c r="AT300" i="11"/>
  <c r="M301" i="11"/>
  <c r="T299" i="11"/>
  <c r="Z296" i="11"/>
  <c r="V307" i="11" s="1"/>
  <c r="O299" i="11"/>
  <c r="O310" i="11" s="1"/>
  <c r="Q299" i="11"/>
  <c r="P310" i="11" s="1"/>
  <c r="AK320" i="11" a="1"/>
  <c r="AK320" i="11" s="1"/>
  <c r="AD299" i="11"/>
  <c r="AQ299" i="11"/>
  <c r="AG310" i="11" s="1"/>
  <c r="AE320" i="11" a="1"/>
  <c r="AE320" i="11" s="1"/>
  <c r="Y331" i="11" s="1"/>
  <c r="AG320" i="11" a="1"/>
  <c r="AG320" i="11" s="1"/>
  <c r="Z331" i="11" s="1"/>
  <c r="U296" i="11"/>
  <c r="R307" i="11" s="1"/>
  <c r="R296" i="11"/>
  <c r="L35" i="11"/>
  <c r="L375" i="11"/>
  <c r="AO953" i="11"/>
  <c r="AF965" i="11" s="1"/>
  <c r="AE638" i="11"/>
  <c r="AC648" i="11" a="1"/>
  <c r="AC648" i="11" s="1"/>
  <c r="AR325" i="11" a="1"/>
  <c r="AR325" i="11" s="1"/>
  <c r="Y299" i="11"/>
  <c r="AN301" i="11"/>
  <c r="AT301" i="11"/>
  <c r="AH299" i="11"/>
  <c r="AM296" i="11"/>
  <c r="AE307" i="11" s="1"/>
  <c r="AC299" i="11"/>
  <c r="X310" i="11" s="1"/>
  <c r="AG299" i="11"/>
  <c r="Z310" i="11" s="1"/>
  <c r="AB320" i="11" a="1"/>
  <c r="AB320" i="11" s="1"/>
  <c r="AP299" i="11"/>
  <c r="S300" i="11"/>
  <c r="Q311" i="11" s="1"/>
  <c r="N320" i="11" a="1"/>
  <c r="N320" i="11" s="1"/>
  <c r="N331" i="11" s="1"/>
  <c r="AN299" i="11"/>
  <c r="W320" i="11" a="1"/>
  <c r="W320" i="11" s="1"/>
  <c r="S331" i="11" s="1"/>
  <c r="AC296" i="11"/>
  <c r="X307" i="11" s="1"/>
  <c r="L351" i="11"/>
  <c r="L11" i="11"/>
  <c r="J663" i="11"/>
  <c r="I351" i="11"/>
  <c r="L365" i="11"/>
  <c r="L25" i="11"/>
  <c r="L364" i="11"/>
  <c r="L24" i="11"/>
  <c r="AF324" i="11" a="1"/>
  <c r="AF324" i="11" s="1"/>
  <c r="AO324" i="11" a="1"/>
  <c r="AO324" i="11" s="1"/>
  <c r="AF335" i="11" s="1"/>
  <c r="L373" i="11"/>
  <c r="L33" i="11"/>
  <c r="J705" i="11"/>
  <c r="I393" i="11"/>
  <c r="J681" i="11"/>
  <c r="I369" i="11"/>
  <c r="AA977" i="11" a="1"/>
  <c r="AA977" i="11" s="1"/>
  <c r="W989" i="11" s="1"/>
  <c r="M647" i="11" a="1"/>
  <c r="M647" i="11" s="1"/>
  <c r="AN977" i="11" a="1"/>
  <c r="AN977" i="11" s="1"/>
  <c r="AE639" i="11"/>
  <c r="AC647" i="11" a="1"/>
  <c r="AC647" i="11" s="1"/>
  <c r="N324" i="11" a="1"/>
  <c r="N324" i="11" s="1"/>
  <c r="N335" i="11" s="1"/>
  <c r="J699" i="11"/>
  <c r="I387" i="11"/>
  <c r="AB323" i="11" a="1"/>
  <c r="AB323" i="11" s="1"/>
  <c r="AM324" i="11" a="1"/>
  <c r="AM324" i="11" s="1"/>
  <c r="AE335" i="11" s="1"/>
  <c r="AA952" i="11"/>
  <c r="W964" i="11" s="1"/>
  <c r="AC952" i="11"/>
  <c r="X964" i="11" s="1"/>
  <c r="R952" i="11"/>
  <c r="AE647" i="11" a="1"/>
  <c r="AE647" i="11" s="1"/>
  <c r="AP323" i="11" a="1"/>
  <c r="AP323" i="11" s="1"/>
  <c r="Q324" i="11" a="1"/>
  <c r="Q324" i="11" s="1"/>
  <c r="P335" i="11" s="1"/>
  <c r="L396" i="11"/>
  <c r="L56" i="11"/>
  <c r="AN952" i="11"/>
  <c r="AP952" i="11"/>
  <c r="AE952" i="11"/>
  <c r="Y964" i="11" s="1"/>
  <c r="AF647" i="11" a="1"/>
  <c r="AF647" i="11" s="1"/>
  <c r="T325" i="11" a="1"/>
  <c r="T325" i="11" s="1"/>
  <c r="L55" i="11"/>
  <c r="L395" i="11"/>
  <c r="L346" i="11"/>
  <c r="L6" i="11"/>
  <c r="L54" i="11"/>
  <c r="L394" i="11"/>
  <c r="AP977" i="11" a="1"/>
  <c r="AP977" i="11" s="1"/>
  <c r="AD639" i="11"/>
  <c r="AC323" i="11" a="1"/>
  <c r="AC323" i="11" s="1"/>
  <c r="X334" i="11" s="1"/>
  <c r="S323" i="11" a="1"/>
  <c r="S323" i="11" s="1"/>
  <c r="Q334" i="11" s="1"/>
  <c r="L376" i="11"/>
  <c r="L36" i="11"/>
  <c r="N645" i="11" a="1"/>
  <c r="N645" i="11" s="1"/>
  <c r="AA647" i="11" a="1"/>
  <c r="AA647" i="11" s="1"/>
  <c r="R324" i="11" a="1"/>
  <c r="R324" i="11" s="1"/>
  <c r="L386" i="11"/>
  <c r="L46" i="11"/>
  <c r="J669" i="11"/>
  <c r="I357" i="11"/>
  <c r="L381" i="11"/>
  <c r="L41" i="11"/>
  <c r="L360" i="11"/>
  <c r="L20" i="11"/>
  <c r="Y324" i="11" a="1"/>
  <c r="Y324" i="11" s="1"/>
  <c r="M324" i="11" a="1"/>
  <c r="M324" i="11" s="1"/>
  <c r="L32" i="11"/>
  <c r="L372" i="11"/>
  <c r="L391" i="11"/>
  <c r="L51" i="11"/>
  <c r="Z976" i="11" a="1"/>
  <c r="Z976" i="11" s="1"/>
  <c r="V988" i="11" s="1"/>
  <c r="P324" i="11" a="1"/>
  <c r="P324" i="11" s="1"/>
  <c r="AL324" i="11" a="1"/>
  <c r="AL324" i="11" s="1"/>
  <c r="AD335" i="11" s="1"/>
  <c r="L355" i="11"/>
  <c r="L15" i="11"/>
  <c r="L384" i="11"/>
  <c r="L44" i="11"/>
  <c r="L53" i="11"/>
  <c r="L393" i="11"/>
  <c r="AC635" i="11"/>
  <c r="AQ323" i="11" a="1"/>
  <c r="AQ323" i="11" s="1"/>
  <c r="AG334" i="11" s="1"/>
  <c r="L353" i="11"/>
  <c r="L13" i="11"/>
  <c r="L367" i="11"/>
  <c r="L27" i="11"/>
  <c r="J693" i="11"/>
  <c r="I381" i="11"/>
  <c r="L389" i="11"/>
  <c r="L49" i="11"/>
  <c r="L359" i="11"/>
  <c r="L19" i="11"/>
  <c r="AT977" i="16" a="1"/>
  <c r="AT977" i="16" s="1"/>
  <c r="S953" i="16"/>
  <c r="Q965" i="16" s="1"/>
  <c r="AQ953" i="16"/>
  <c r="AG965" i="16" s="1"/>
  <c r="AN953" i="16"/>
  <c r="AL953" i="16"/>
  <c r="AD965" i="16" s="1"/>
  <c r="AI953" i="16"/>
  <c r="AA965" i="16" s="1"/>
  <c r="AA953" i="16"/>
  <c r="W965" i="16" s="1"/>
  <c r="V953" i="16"/>
  <c r="AO947" i="16"/>
  <c r="AF959" i="16" s="1"/>
  <c r="L644" i="16"/>
  <c r="L42" i="16"/>
  <c r="L382" i="16"/>
  <c r="J677" i="16"/>
  <c r="I365" i="16"/>
  <c r="N953" i="16"/>
  <c r="N965" i="16" s="1"/>
  <c r="L5" i="16"/>
  <c r="L345" i="16"/>
  <c r="L397" i="16"/>
  <c r="L57" i="16"/>
  <c r="AT953" i="16"/>
  <c r="AR953" i="16"/>
  <c r="P953" i="16"/>
  <c r="P978" i="16" a="1"/>
  <c r="P978" i="16" s="1"/>
  <c r="J703" i="16"/>
  <c r="I391" i="16"/>
  <c r="L394" i="16"/>
  <c r="L54" i="16"/>
  <c r="AG953" i="16"/>
  <c r="Z965" i="16" s="1"/>
  <c r="AE953" i="16"/>
  <c r="Y965" i="16" s="1"/>
  <c r="Q953" i="16"/>
  <c r="P965" i="16" s="1"/>
  <c r="AC953" i="16"/>
  <c r="X965" i="16" s="1"/>
  <c r="AD295" i="16"/>
  <c r="AM295" i="16"/>
  <c r="AE306" i="16" s="1"/>
  <c r="M295" i="16"/>
  <c r="AM953" i="16"/>
  <c r="AE965" i="16" s="1"/>
  <c r="AU953" i="16"/>
  <c r="AI965" i="16" s="1"/>
  <c r="Y295" i="16"/>
  <c r="Z953" i="16"/>
  <c r="V965" i="16" s="1"/>
  <c r="W953" i="16"/>
  <c r="S965" i="16" s="1"/>
  <c r="AH953" i="16"/>
  <c r="AM319" i="16" a="1"/>
  <c r="AM319" i="16" s="1"/>
  <c r="AE330" i="16" s="1"/>
  <c r="U953" i="16"/>
  <c r="R965" i="16" s="1"/>
  <c r="AO953" i="16"/>
  <c r="AF965" i="16" s="1"/>
  <c r="AP953" i="16"/>
  <c r="AA295" i="16"/>
  <c r="W306" i="16" s="1"/>
  <c r="AF319" i="16" a="1"/>
  <c r="AF319" i="16" s="1"/>
  <c r="AS953" i="16"/>
  <c r="AH965" i="16" s="1"/>
  <c r="AB953" i="16"/>
  <c r="Q323" i="16" a="1"/>
  <c r="Q323" i="16" s="1"/>
  <c r="P334" i="16" s="1"/>
  <c r="P295" i="16"/>
  <c r="AR947" i="16"/>
  <c r="AP978" i="16" a="1"/>
  <c r="AP978" i="16" s="1"/>
  <c r="AE649" i="16" a="1"/>
  <c r="AE649" i="16" s="1"/>
  <c r="Q639" i="16"/>
  <c r="U295" i="16"/>
  <c r="R306" i="16" s="1"/>
  <c r="L352" i="16"/>
  <c r="L12" i="16"/>
  <c r="L393" i="16"/>
  <c r="L53" i="16"/>
  <c r="L350" i="16"/>
  <c r="L10" i="16"/>
  <c r="L390" i="16"/>
  <c r="L50" i="16"/>
  <c r="J667" i="16"/>
  <c r="I355" i="16"/>
  <c r="T636" i="16"/>
  <c r="AF977" i="16" a="1"/>
  <c r="AF977" i="16" s="1"/>
  <c r="S977" i="16" a="1"/>
  <c r="S977" i="16" s="1"/>
  <c r="Q989" i="16" s="1"/>
  <c r="L371" i="16"/>
  <c r="L31" i="16"/>
  <c r="Q320" i="16" a="1"/>
  <c r="Q320" i="16" s="1"/>
  <c r="P331" i="16" s="1"/>
  <c r="J665" i="16"/>
  <c r="I353" i="16"/>
  <c r="V645" i="16" a="1"/>
  <c r="V645" i="16" s="1"/>
  <c r="L365" i="16"/>
  <c r="L25" i="16"/>
  <c r="L389" i="16"/>
  <c r="L49" i="16"/>
  <c r="AI978" i="16" a="1"/>
  <c r="AI978" i="16" s="1"/>
  <c r="AA990" i="16" s="1"/>
  <c r="L364" i="16"/>
  <c r="L24" i="16"/>
  <c r="AR296" i="16"/>
  <c r="AT319" i="16" a="1"/>
  <c r="AT319" i="16" s="1"/>
  <c r="L398" i="16"/>
  <c r="L58" i="16"/>
  <c r="L388" i="16"/>
  <c r="L48" i="16"/>
  <c r="L368" i="16"/>
  <c r="L28" i="16"/>
  <c r="U645" i="16" a="1"/>
  <c r="U645" i="16" s="1"/>
  <c r="W319" i="16" a="1"/>
  <c r="W319" i="16" s="1"/>
  <c r="S330" i="16" s="1"/>
  <c r="L379" i="16"/>
  <c r="L39" i="16"/>
  <c r="L349" i="16"/>
  <c r="L9" i="16"/>
  <c r="AF947" i="16"/>
  <c r="AA639" i="16"/>
  <c r="AN977" i="16" a="1"/>
  <c r="AN977" i="16" s="1"/>
  <c r="R320" i="16" a="1"/>
  <c r="R320" i="16" s="1"/>
  <c r="L16" i="16"/>
  <c r="L356" i="16"/>
  <c r="T978" i="16" a="1"/>
  <c r="T978" i="16" s="1"/>
  <c r="Z977" i="16" a="1"/>
  <c r="Z977" i="16" s="1"/>
  <c r="V989" i="16" s="1"/>
  <c r="L395" i="16"/>
  <c r="L55" i="16"/>
  <c r="L392" i="16"/>
  <c r="L52" i="16"/>
  <c r="AE300" i="16"/>
  <c r="Y311" i="16" s="1"/>
  <c r="AS295" i="16"/>
  <c r="AH306" i="16" s="1"/>
  <c r="L386" i="16"/>
  <c r="L46" i="16"/>
  <c r="L378" i="16"/>
  <c r="L38" i="16"/>
  <c r="L374" i="16"/>
  <c r="L34" i="16"/>
  <c r="AI295" i="16"/>
  <c r="AA306" i="16" s="1"/>
  <c r="L367" i="16"/>
  <c r="L27" i="16"/>
  <c r="L383" i="16"/>
  <c r="L43" i="16"/>
  <c r="L377" i="16"/>
  <c r="L37" i="16"/>
  <c r="L355" i="16"/>
  <c r="L15" i="16"/>
  <c r="J689" i="16"/>
  <c r="I377" i="16"/>
  <c r="S319" i="16" a="1"/>
  <c r="S319" i="16" s="1"/>
  <c r="Q330" i="16" s="1"/>
  <c r="L366" i="16"/>
  <c r="L26" i="16"/>
  <c r="L22" i="16"/>
  <c r="L362" i="16"/>
  <c r="L376" i="16"/>
  <c r="L36" i="16"/>
  <c r="L354" i="16"/>
  <c r="L14" i="16"/>
  <c r="T301" i="16"/>
  <c r="R952" i="16"/>
  <c r="Y635" i="16"/>
  <c r="O319" i="16" a="1"/>
  <c r="O319" i="16" s="1"/>
  <c r="O330" i="16" s="1"/>
  <c r="L344" i="16"/>
  <c r="L4" i="16"/>
  <c r="L373" i="16"/>
  <c r="L33" i="16"/>
  <c r="L13" i="16"/>
  <c r="L353" i="16"/>
  <c r="L11" i="16"/>
  <c r="L351" i="16"/>
  <c r="AF647" i="15" a="1"/>
  <c r="AF647" i="15" s="1"/>
  <c r="W647" i="15" a="1"/>
  <c r="W647" i="15" s="1"/>
  <c r="O647" i="15" a="1"/>
  <c r="O647" i="15" s="1"/>
  <c r="M951" i="14"/>
  <c r="M963" i="14" s="1"/>
  <c r="L644" i="14"/>
  <c r="AQ976" i="16" a="1"/>
  <c r="AQ976" i="16" s="1"/>
  <c r="AG988" i="16" s="1"/>
  <c r="L375" i="16"/>
  <c r="L35" i="16"/>
  <c r="Y636" i="16"/>
  <c r="U336" i="16"/>
  <c r="L325" i="16"/>
  <c r="L336" i="16" s="1"/>
  <c r="AJ325" i="16"/>
  <c r="AC336" i="16" s="1"/>
  <c r="AW947" i="16"/>
  <c r="M972" i="16"/>
  <c r="M984" i="16" s="1"/>
  <c r="M981" i="16"/>
  <c r="M971" i="16"/>
  <c r="M983" i="16" s="1"/>
  <c r="AS947" i="16"/>
  <c r="AH959" i="16" s="1"/>
  <c r="U952" i="16"/>
  <c r="R964" i="16" s="1"/>
  <c r="AE952" i="16"/>
  <c r="Y964" i="16" s="1"/>
  <c r="T947" i="16"/>
  <c r="AN952" i="16"/>
  <c r="AA978" i="16" a="1"/>
  <c r="AA978" i="16" s="1"/>
  <c r="W990" i="16" s="1"/>
  <c r="N978" i="16" a="1"/>
  <c r="N978" i="16" s="1"/>
  <c r="N990" i="16" s="1"/>
  <c r="AH978" i="16" a="1"/>
  <c r="AH978" i="16" s="1"/>
  <c r="U978" i="16" a="1"/>
  <c r="U978" i="16" s="1"/>
  <c r="R990" i="16" s="1"/>
  <c r="AC978" i="16" a="1"/>
  <c r="AC978" i="16" s="1"/>
  <c r="X990" i="16" s="1"/>
  <c r="AE977" i="16" a="1"/>
  <c r="AE977" i="16" s="1"/>
  <c r="Y989" i="16" s="1"/>
  <c r="AD978" i="16" a="1"/>
  <c r="AD978" i="16" s="1"/>
  <c r="L360" i="16"/>
  <c r="L20" i="16"/>
  <c r="L384" i="16"/>
  <c r="L44" i="16"/>
  <c r="AU972" i="16" a="1"/>
  <c r="AU972" i="16" s="1"/>
  <c r="AI984" i="16" s="1"/>
  <c r="AO972" i="16" a="1"/>
  <c r="AO972" i="16" s="1"/>
  <c r="AF984" i="16" s="1"/>
  <c r="T972" i="16" a="1"/>
  <c r="T972" i="16" s="1"/>
  <c r="N972" i="16" a="1"/>
  <c r="N972" i="16" s="1"/>
  <c r="N984" i="16" s="1"/>
  <c r="AG972" i="16" a="1"/>
  <c r="AG972" i="16" s="1"/>
  <c r="Z984" i="16" s="1"/>
  <c r="AA972" i="16" a="1"/>
  <c r="AA972" i="16" s="1"/>
  <c r="W984" i="16" s="1"/>
  <c r="AT972" i="16" a="1"/>
  <c r="AT972" i="16" s="1"/>
  <c r="AN972" i="16" a="1"/>
  <c r="AN972" i="16" s="1"/>
  <c r="S972" i="16" a="1"/>
  <c r="S972" i="16" s="1"/>
  <c r="Q984" i="16" s="1"/>
  <c r="AF972" i="16" a="1"/>
  <c r="AF972" i="16" s="1"/>
  <c r="Z972" i="16" a="1"/>
  <c r="Z972" i="16" s="1"/>
  <c r="V984" i="16" s="1"/>
  <c r="AS972" i="16" a="1"/>
  <c r="AS972" i="16" s="1"/>
  <c r="AH984" i="16" s="1"/>
  <c r="AM972" i="16" a="1"/>
  <c r="AM972" i="16" s="1"/>
  <c r="AE984" i="16" s="1"/>
  <c r="AE972" i="16" a="1"/>
  <c r="AE972" i="16" s="1"/>
  <c r="Y984" i="16" s="1"/>
  <c r="AR972" i="16" a="1"/>
  <c r="AR972" i="16" s="1"/>
  <c r="AL972" i="16" a="1"/>
  <c r="AL972" i="16" s="1"/>
  <c r="AD984" i="16" s="1"/>
  <c r="W972" i="16" a="1"/>
  <c r="W972" i="16" s="1"/>
  <c r="S984" i="16" s="1"/>
  <c r="Q972" i="16" a="1"/>
  <c r="Q972" i="16" s="1"/>
  <c r="P984" i="16" s="1"/>
  <c r="AD972" i="16" a="1"/>
  <c r="AD972" i="16" s="1"/>
  <c r="AH972" i="16" a="1"/>
  <c r="AH972" i="16" s="1"/>
  <c r="AB972" i="16" a="1"/>
  <c r="AB972" i="16" s="1"/>
  <c r="AQ972" i="16" a="1"/>
  <c r="AQ972" i="16" s="1"/>
  <c r="AG984" i="16" s="1"/>
  <c r="U972" i="16" a="1"/>
  <c r="U972" i="16" s="1"/>
  <c r="R984" i="16" s="1"/>
  <c r="AP972" i="16" a="1"/>
  <c r="AP972" i="16" s="1"/>
  <c r="R972" i="16" a="1"/>
  <c r="R972" i="16" s="1"/>
  <c r="P972" i="16" a="1"/>
  <c r="P972" i="16" s="1"/>
  <c r="AP947" i="16"/>
  <c r="AC947" i="16"/>
  <c r="X959" i="16" s="1"/>
  <c r="P947" i="16"/>
  <c r="AI972" i="16" a="1"/>
  <c r="AI972" i="16" s="1"/>
  <c r="AA984" i="16" s="1"/>
  <c r="O972" i="16" a="1"/>
  <c r="O972" i="16" s="1"/>
  <c r="O984" i="16" s="1"/>
  <c r="AC972" i="16" a="1"/>
  <c r="AC972" i="16" s="1"/>
  <c r="X984" i="16" s="1"/>
  <c r="V972" i="16" a="1"/>
  <c r="V972" i="16" s="1"/>
  <c r="AU947" i="16"/>
  <c r="AI959" i="16" s="1"/>
  <c r="AI947" i="16"/>
  <c r="AA959" i="16" s="1"/>
  <c r="AH947" i="16"/>
  <c r="V947" i="16"/>
  <c r="U947" i="16"/>
  <c r="R959" i="16" s="1"/>
  <c r="U977" i="16" a="1"/>
  <c r="U977" i="16" s="1"/>
  <c r="R989" i="16" s="1"/>
  <c r="AI976" i="16" a="1"/>
  <c r="AI976" i="16" s="1"/>
  <c r="AA988" i="16" s="1"/>
  <c r="AD976" i="16" a="1"/>
  <c r="AD976" i="16" s="1"/>
  <c r="AX655" i="16"/>
  <c r="J661" i="16"/>
  <c r="I349" i="16"/>
  <c r="J680" i="16"/>
  <c r="I368" i="16"/>
  <c r="Q649" i="16" a="1"/>
  <c r="Q649" i="16" s="1"/>
  <c r="J6" i="10" s="1"/>
  <c r="T639" i="16"/>
  <c r="T649" i="16" a="1"/>
  <c r="T649" i="16" s="1"/>
  <c r="R6" i="10" s="1"/>
  <c r="M639" i="16"/>
  <c r="O639" i="16"/>
  <c r="Y649" i="16" a="1"/>
  <c r="Y649" i="16" s="1"/>
  <c r="W6" i="10" s="1"/>
  <c r="V646" i="16" a="1"/>
  <c r="V646" i="16" s="1"/>
  <c r="AB646" i="16" a="1"/>
  <c r="AB646" i="16" s="1"/>
  <c r="P646" i="16" a="1"/>
  <c r="P646" i="16" s="1"/>
  <c r="Q646" i="16" a="1"/>
  <c r="Q646" i="16" s="1"/>
  <c r="W635" i="16"/>
  <c r="I702" i="16"/>
  <c r="AZ702" i="16"/>
  <c r="BB50" i="16" s="1"/>
  <c r="J50" i="16"/>
  <c r="N295" i="16"/>
  <c r="N306" i="16" s="1"/>
  <c r="AD319" i="16" a="1"/>
  <c r="AD319" i="16" s="1"/>
  <c r="AR295" i="16"/>
  <c r="W295" i="16"/>
  <c r="S306" i="16" s="1"/>
  <c r="AC649" i="16" a="1"/>
  <c r="AC649" i="16" s="1"/>
  <c r="X646" i="16" a="1"/>
  <c r="X646" i="16" s="1"/>
  <c r="N636" i="16"/>
  <c r="P636" i="16"/>
  <c r="J694" i="16"/>
  <c r="I382" i="16"/>
  <c r="J669" i="16"/>
  <c r="I357" i="16"/>
  <c r="U330" i="16"/>
  <c r="AJ319" i="16"/>
  <c r="AC330" i="16" s="1"/>
  <c r="S947" i="16"/>
  <c r="Q959" i="16" s="1"/>
  <c r="AE947" i="16"/>
  <c r="Y959" i="16" s="1"/>
  <c r="AG952" i="16"/>
  <c r="Z964" i="16" s="1"/>
  <c r="P976" i="16" a="1"/>
  <c r="P976" i="16" s="1"/>
  <c r="O977" i="16" a="1"/>
  <c r="O977" i="16" s="1"/>
  <c r="O989" i="16" s="1"/>
  <c r="AO978" i="16" a="1"/>
  <c r="AO978" i="16" s="1"/>
  <c r="AF990" i="16" s="1"/>
  <c r="V978" i="16" a="1"/>
  <c r="V978" i="16" s="1"/>
  <c r="Q978" i="16" a="1"/>
  <c r="Q978" i="16" s="1"/>
  <c r="P990" i="16" s="1"/>
  <c r="AE978" i="16" a="1"/>
  <c r="AE978" i="16" s="1"/>
  <c r="Y990" i="16" s="1"/>
  <c r="L387" i="16"/>
  <c r="L47" i="16"/>
  <c r="L372" i="16"/>
  <c r="L32" i="16"/>
  <c r="J699" i="16"/>
  <c r="I387" i="16"/>
  <c r="J698" i="16"/>
  <c r="I386" i="16"/>
  <c r="J656" i="16"/>
  <c r="I344" i="16"/>
  <c r="AE636" i="16"/>
  <c r="AF635" i="16"/>
  <c r="AB635" i="16"/>
  <c r="Q635" i="16"/>
  <c r="U635" i="16"/>
  <c r="AA636" i="16"/>
  <c r="AC636" i="16"/>
  <c r="J681" i="16"/>
  <c r="I369" i="16"/>
  <c r="U319" i="16" a="1"/>
  <c r="U319" i="16" s="1"/>
  <c r="R330" i="16" s="1"/>
  <c r="U334" i="16"/>
  <c r="L323" i="16"/>
  <c r="L334" i="16" s="1"/>
  <c r="AJ323" i="16"/>
  <c r="AC334" i="16" s="1"/>
  <c r="AS319" i="16" a="1"/>
  <c r="AS319" i="16" s="1"/>
  <c r="AH330" i="16" s="1"/>
  <c r="P319" i="16" a="1"/>
  <c r="P319" i="16" s="1"/>
  <c r="AN319" i="16" a="1"/>
  <c r="AN319" i="16" s="1"/>
  <c r="AU295" i="16"/>
  <c r="AI306" i="16" s="1"/>
  <c r="M976" i="16"/>
  <c r="M988" i="16" s="1"/>
  <c r="U988" i="16"/>
  <c r="AK976" i="16"/>
  <c r="AC988" i="16" s="1"/>
  <c r="AB947" i="16"/>
  <c r="AP952" i="16"/>
  <c r="AH977" i="16" a="1"/>
  <c r="AH977" i="16" s="1"/>
  <c r="AG978" i="16" a="1"/>
  <c r="AG978" i="16" s="1"/>
  <c r="Z990" i="16" s="1"/>
  <c r="O976" i="16" a="1"/>
  <c r="O976" i="16" s="1"/>
  <c r="O988" i="16" s="1"/>
  <c r="AL978" i="16" a="1"/>
  <c r="AL978" i="16" s="1"/>
  <c r="AD990" i="16" s="1"/>
  <c r="J687" i="16"/>
  <c r="I375" i="16"/>
  <c r="J674" i="16"/>
  <c r="I362" i="16"/>
  <c r="R639" i="16"/>
  <c r="R636" i="16"/>
  <c r="AF636" i="16"/>
  <c r="V636" i="16"/>
  <c r="M645" i="16" a="1"/>
  <c r="M645" i="16" s="1"/>
  <c r="I678" i="16"/>
  <c r="AZ678" i="16"/>
  <c r="BB26" i="16" s="1"/>
  <c r="J26" i="16"/>
  <c r="J706" i="16"/>
  <c r="I394" i="16"/>
  <c r="R319" i="16" a="1"/>
  <c r="R319" i="16" s="1"/>
  <c r="M319" i="16" a="1"/>
  <c r="M319" i="16" s="1"/>
  <c r="AF649" i="16" a="1"/>
  <c r="AF649" i="16" s="1"/>
  <c r="AA635" i="16"/>
  <c r="O635" i="16"/>
  <c r="T952" i="16"/>
  <c r="AD947" i="16"/>
  <c r="O947" i="16"/>
  <c r="O959" i="16" s="1"/>
  <c r="AN947" i="16"/>
  <c r="Q952" i="16"/>
  <c r="P964" i="16" s="1"/>
  <c r="AC952" i="16"/>
  <c r="X964" i="16" s="1"/>
  <c r="AO952" i="16"/>
  <c r="AF964" i="16" s="1"/>
  <c r="AL952" i="16"/>
  <c r="AD964" i="16" s="1"/>
  <c r="Z952" i="16"/>
  <c r="V964" i="16" s="1"/>
  <c r="AB977" i="16" a="1"/>
  <c r="AB977" i="16" s="1"/>
  <c r="U976" i="16" a="1"/>
  <c r="U976" i="16" s="1"/>
  <c r="R988" i="16" s="1"/>
  <c r="AR978" i="16" a="1"/>
  <c r="AR978" i="16" s="1"/>
  <c r="Z637" i="16"/>
  <c r="L637" i="16"/>
  <c r="AY700" i="16"/>
  <c r="BA48" i="16" s="1"/>
  <c r="I48" i="16"/>
  <c r="J662" i="16"/>
  <c r="I350" i="16"/>
  <c r="AY708" i="16"/>
  <c r="BA56" i="16" s="1"/>
  <c r="I56" i="16"/>
  <c r="AY671" i="16"/>
  <c r="BA19" i="16" s="1"/>
  <c r="I19" i="16"/>
  <c r="W639" i="16"/>
  <c r="AE639" i="16"/>
  <c r="N639" i="16"/>
  <c r="AA649" i="16" a="1"/>
  <c r="AA649" i="16" s="1"/>
  <c r="J693" i="16"/>
  <c r="I381" i="16"/>
  <c r="W645" i="16" a="1"/>
  <c r="W645" i="16" s="1"/>
  <c r="AD645" i="16" a="1"/>
  <c r="AD645" i="16" s="1"/>
  <c r="AE645" i="16" a="1"/>
  <c r="AE645" i="16" s="1"/>
  <c r="T645" i="16" a="1"/>
  <c r="T645" i="16" s="1"/>
  <c r="M646" i="16" a="1"/>
  <c r="M646" i="16" s="1"/>
  <c r="N646" i="16" a="1"/>
  <c r="N646" i="16" s="1"/>
  <c r="J705" i="16"/>
  <c r="I393" i="16"/>
  <c r="J682" i="16"/>
  <c r="I370" i="16"/>
  <c r="AB319" i="16" a="1"/>
  <c r="AB319" i="16" s="1"/>
  <c r="AK295" i="16"/>
  <c r="AU319" i="16" a="1"/>
  <c r="AU319" i="16" s="1"/>
  <c r="AI330" i="16" s="1"/>
  <c r="AO319" i="16" a="1"/>
  <c r="AO319" i="16" s="1"/>
  <c r="AF330" i="16" s="1"/>
  <c r="AA319" i="16" a="1"/>
  <c r="AA319" i="16" s="1"/>
  <c r="W330" i="16" s="1"/>
  <c r="AQ978" i="16" a="1"/>
  <c r="AQ978" i="16" s="1"/>
  <c r="AG990" i="16" s="1"/>
  <c r="J686" i="16"/>
  <c r="I374" i="16"/>
  <c r="N645" i="16" a="1"/>
  <c r="N645" i="16" s="1"/>
  <c r="AK978" i="16"/>
  <c r="AC990" i="16" s="1"/>
  <c r="U990" i="16"/>
  <c r="M978" i="16"/>
  <c r="M990" i="16" s="1"/>
  <c r="AQ947" i="16"/>
  <c r="AG959" i="16" s="1"/>
  <c r="AD952" i="16"/>
  <c r="Q947" i="16"/>
  <c r="P959" i="16" s="1"/>
  <c r="AA947" i="16"/>
  <c r="W959" i="16" s="1"/>
  <c r="P952" i="16"/>
  <c r="AB952" i="16"/>
  <c r="AK952" i="16"/>
  <c r="AC964" i="16" s="1"/>
  <c r="U964" i="16"/>
  <c r="M952" i="16"/>
  <c r="M964" i="16" s="1"/>
  <c r="S978" i="16" a="1"/>
  <c r="S978" i="16" s="1"/>
  <c r="Q990" i="16" s="1"/>
  <c r="V976" i="16" a="1"/>
  <c r="V976" i="16" s="1"/>
  <c r="AP976" i="16" a="1"/>
  <c r="AP976" i="16" s="1"/>
  <c r="Q976" i="16" a="1"/>
  <c r="Q976" i="16" s="1"/>
  <c r="P988" i="16" s="1"/>
  <c r="Z976" i="16" a="1"/>
  <c r="Z976" i="16" s="1"/>
  <c r="V988" i="16" s="1"/>
  <c r="Z634" i="16"/>
  <c r="L634" i="16"/>
  <c r="J675" i="16"/>
  <c r="I363" i="16"/>
  <c r="Y639" i="16"/>
  <c r="U649" i="16" a="1"/>
  <c r="U649" i="16" s="1"/>
  <c r="S6" i="10" s="1"/>
  <c r="AE646" i="16" a="1"/>
  <c r="AE646" i="16" s="1"/>
  <c r="AC646" i="16" a="1"/>
  <c r="AC646" i="16" s="1"/>
  <c r="AD646" i="16" a="1"/>
  <c r="AD646" i="16" s="1"/>
  <c r="R646" i="16" a="1"/>
  <c r="R646" i="16" s="1"/>
  <c r="T646" i="16" a="1"/>
  <c r="T646" i="16" s="1"/>
  <c r="U646" i="16" a="1"/>
  <c r="U646" i="16" s="1"/>
  <c r="J657" i="16"/>
  <c r="I345" i="16"/>
  <c r="J658" i="16"/>
  <c r="I346" i="16"/>
  <c r="I666" i="16"/>
  <c r="AZ666" i="16"/>
  <c r="BB14" i="16" s="1"/>
  <c r="J14" i="16"/>
  <c r="AB295" i="16"/>
  <c r="T319" i="16" a="1"/>
  <c r="T319" i="16" s="1"/>
  <c r="S295" i="16"/>
  <c r="Q306" i="16" s="1"/>
  <c r="V295" i="16"/>
  <c r="AQ319" i="16" a="1"/>
  <c r="AQ319" i="16" s="1"/>
  <c r="AG330" i="16" s="1"/>
  <c r="AY660" i="16"/>
  <c r="BA8" i="16" s="1"/>
  <c r="I8" i="16"/>
  <c r="X639" i="16"/>
  <c r="AB639" i="16"/>
  <c r="AQ952" i="16"/>
  <c r="AG964" i="16" s="1"/>
  <c r="W978" i="16" a="1"/>
  <c r="W978" i="16" s="1"/>
  <c r="S990" i="16" s="1"/>
  <c r="L359" i="16"/>
  <c r="L19" i="16"/>
  <c r="O645" i="16" a="1"/>
  <c r="O645" i="16" s="1"/>
  <c r="AY691" i="16"/>
  <c r="BA39" i="16" s="1"/>
  <c r="I39" i="16"/>
  <c r="M946" i="16"/>
  <c r="M958" i="16" s="1"/>
  <c r="M947" i="16"/>
  <c r="M959" i="16" s="1"/>
  <c r="M956" i="16"/>
  <c r="AK946" i="16"/>
  <c r="AC958" i="16" s="1"/>
  <c r="U958" i="16"/>
  <c r="N947" i="16"/>
  <c r="N959" i="16" s="1"/>
  <c r="O952" i="16"/>
  <c r="O964" i="16" s="1"/>
  <c r="AT978" i="16" a="1"/>
  <c r="AT978" i="16" s="1"/>
  <c r="Z978" i="16" a="1"/>
  <c r="Z978" i="16" s="1"/>
  <c r="V990" i="16" s="1"/>
  <c r="N977" i="16" a="1"/>
  <c r="N977" i="16" s="1"/>
  <c r="N989" i="16" s="1"/>
  <c r="AA977" i="16" a="1"/>
  <c r="AA977" i="16" s="1"/>
  <c r="W989" i="16" s="1"/>
  <c r="W976" i="16" a="1"/>
  <c r="W976" i="16" s="1"/>
  <c r="S988" i="16" s="1"/>
  <c r="AE976" i="16" a="1"/>
  <c r="AE976" i="16" s="1"/>
  <c r="Y988" i="16" s="1"/>
  <c r="R976" i="16" a="1"/>
  <c r="R976" i="16" s="1"/>
  <c r="AF976" i="16" a="1"/>
  <c r="AF976" i="16" s="1"/>
  <c r="AA976" i="16" a="1"/>
  <c r="AA976" i="16" s="1"/>
  <c r="W988" i="16" s="1"/>
  <c r="L347" i="16"/>
  <c r="L7" i="16"/>
  <c r="AY696" i="16"/>
  <c r="BA44" i="16" s="1"/>
  <c r="P639" i="16"/>
  <c r="U639" i="16"/>
  <c r="AB649" i="16" a="1"/>
  <c r="AB649" i="16" s="1"/>
  <c r="J670" i="16"/>
  <c r="I358" i="16"/>
  <c r="X636" i="16"/>
  <c r="P635" i="16"/>
  <c r="R635" i="16"/>
  <c r="Y646" i="16" a="1"/>
  <c r="Y646" i="16" s="1"/>
  <c r="X635" i="16"/>
  <c r="AZ655" i="16"/>
  <c r="BB3" i="16" s="1"/>
  <c r="J3" i="16"/>
  <c r="AK319" i="16" a="1"/>
  <c r="AK319" i="16" s="1"/>
  <c r="AR319" i="16" a="1"/>
  <c r="AR319" i="16" s="1"/>
  <c r="AE295" i="16"/>
  <c r="Y306" i="16" s="1"/>
  <c r="AH295" i="16"/>
  <c r="AH319" i="16" a="1"/>
  <c r="AH319" i="16" s="1"/>
  <c r="R947" i="16"/>
  <c r="P645" i="16" a="1"/>
  <c r="P645" i="16" s="1"/>
  <c r="W952" i="16"/>
  <c r="S964" i="16" s="1"/>
  <c r="AI952" i="16"/>
  <c r="AA964" i="16" s="1"/>
  <c r="AA952" i="16"/>
  <c r="W964" i="16" s="1"/>
  <c r="AW972" i="16"/>
  <c r="AO977" i="16" a="1"/>
  <c r="AO977" i="16" s="1"/>
  <c r="AF989" i="16" s="1"/>
  <c r="AG977" i="16" a="1"/>
  <c r="AG977" i="16" s="1"/>
  <c r="Z989" i="16" s="1"/>
  <c r="AL976" i="16" a="1"/>
  <c r="AL976" i="16" s="1"/>
  <c r="AD988" i="16" s="1"/>
  <c r="P977" i="16" a="1"/>
  <c r="P977" i="16" s="1"/>
  <c r="AM976" i="16" a="1"/>
  <c r="AM976" i="16" s="1"/>
  <c r="AE988" i="16" s="1"/>
  <c r="Q977" i="16" a="1"/>
  <c r="Q977" i="16" s="1"/>
  <c r="P989" i="16" s="1"/>
  <c r="AG976" i="16" a="1"/>
  <c r="AG976" i="16" s="1"/>
  <c r="Z988" i="16" s="1"/>
  <c r="N976" i="16" a="1"/>
  <c r="N976" i="16" s="1"/>
  <c r="N988" i="16" s="1"/>
  <c r="J663" i="16"/>
  <c r="I351" i="16"/>
  <c r="J709" i="16"/>
  <c r="I397" i="16"/>
  <c r="AY707" i="16"/>
  <c r="BA55" i="16" s="1"/>
  <c r="I55" i="16"/>
  <c r="AY659" i="16"/>
  <c r="BA7" i="16" s="1"/>
  <c r="AC639" i="16"/>
  <c r="V649" i="16" a="1"/>
  <c r="V649" i="16" s="1"/>
  <c r="T6" i="10" s="1"/>
  <c r="M635" i="16"/>
  <c r="AC635" i="16"/>
  <c r="AE635" i="16"/>
  <c r="V635" i="16"/>
  <c r="O636" i="16"/>
  <c r="N952" i="16"/>
  <c r="N964" i="16" s="1"/>
  <c r="AG295" i="16"/>
  <c r="Z306" i="16" s="1"/>
  <c r="Q295" i="16"/>
  <c r="P306" i="16" s="1"/>
  <c r="AQ295" i="16"/>
  <c r="AG306" i="16" s="1"/>
  <c r="AT295" i="16"/>
  <c r="AC319" i="16" a="1"/>
  <c r="AC319" i="16" s="1"/>
  <c r="X330" i="16" s="1"/>
  <c r="AP977" i="16" a="1"/>
  <c r="AP977" i="16" s="1"/>
  <c r="AS952" i="16"/>
  <c r="AH964" i="16" s="1"/>
  <c r="AM947" i="16"/>
  <c r="AE959" i="16" s="1"/>
  <c r="AL947" i="16"/>
  <c r="AD959" i="16" s="1"/>
  <c r="U963" i="16"/>
  <c r="M951" i="16"/>
  <c r="M963" i="16" s="1"/>
  <c r="AK951" i="16"/>
  <c r="AC963" i="16" s="1"/>
  <c r="AN978" i="16" a="1"/>
  <c r="AN978" i="16" s="1"/>
  <c r="AC976" i="16" a="1"/>
  <c r="AC976" i="16" s="1"/>
  <c r="X988" i="16" s="1"/>
  <c r="R978" i="16" a="1"/>
  <c r="R978" i="16" s="1"/>
  <c r="AR976" i="16" a="1"/>
  <c r="AR976" i="16" s="1"/>
  <c r="V977" i="16" a="1"/>
  <c r="V977" i="16" s="1"/>
  <c r="AS976" i="16" a="1"/>
  <c r="AS976" i="16" s="1"/>
  <c r="AH988" i="16" s="1"/>
  <c r="W977" i="16" a="1"/>
  <c r="W977" i="16" s="1"/>
  <c r="S989" i="16" s="1"/>
  <c r="S976" i="16" a="1"/>
  <c r="S976" i="16" s="1"/>
  <c r="Q988" i="16" s="1"/>
  <c r="R977" i="16" a="1"/>
  <c r="R977" i="16" s="1"/>
  <c r="T976" i="16" a="1"/>
  <c r="T976" i="16" s="1"/>
  <c r="AB976" i="16" a="1"/>
  <c r="AB976" i="16" s="1"/>
  <c r="L348" i="16"/>
  <c r="L8" i="16"/>
  <c r="AY676" i="16"/>
  <c r="BA24" i="16" s="1"/>
  <c r="I24" i="16"/>
  <c r="J697" i="16"/>
  <c r="I385" i="16"/>
  <c r="R649" i="16" a="1"/>
  <c r="R649" i="16" s="1"/>
  <c r="K6" i="10" s="1"/>
  <c r="W649" i="16" a="1"/>
  <c r="W649" i="16" s="1"/>
  <c r="U6" i="10" s="1"/>
  <c r="N635" i="16"/>
  <c r="Q636" i="16"/>
  <c r="U636" i="16"/>
  <c r="W636" i="16"/>
  <c r="M636" i="16"/>
  <c r="AB636" i="16"/>
  <c r="AF645" i="16" a="1"/>
  <c r="AF645" i="16" s="1"/>
  <c r="AL319" i="16" a="1"/>
  <c r="AL319" i="16" s="1"/>
  <c r="AD330" i="16" s="1"/>
  <c r="AC295" i="16"/>
  <c r="X306" i="16" s="1"/>
  <c r="Q319" i="16" a="1"/>
  <c r="Q319" i="16" s="1"/>
  <c r="P330" i="16" s="1"/>
  <c r="Z319" i="16" a="1"/>
  <c r="Z319" i="16" s="1"/>
  <c r="V330" i="16" s="1"/>
  <c r="AI319" i="16" a="1"/>
  <c r="AI319" i="16" s="1"/>
  <c r="AA330" i="16" s="1"/>
  <c r="R295" i="16"/>
  <c r="AF639" i="16"/>
  <c r="U983" i="16"/>
  <c r="AK971" i="16"/>
  <c r="AC983" i="16" s="1"/>
  <c r="AU978" i="16" a="1"/>
  <c r="AU978" i="16" s="1"/>
  <c r="AI990" i="16" s="1"/>
  <c r="V639" i="16"/>
  <c r="AF978" i="16" a="1"/>
  <c r="AF978" i="16" s="1"/>
  <c r="AU952" i="16"/>
  <c r="AI964" i="16" s="1"/>
  <c r="AF952" i="16"/>
  <c r="Z947" i="16"/>
  <c r="V959" i="16" s="1"/>
  <c r="U959" i="16"/>
  <c r="AK947" i="16"/>
  <c r="AC959" i="16" s="1"/>
  <c r="W947" i="16"/>
  <c r="S959" i="16" s="1"/>
  <c r="AT947" i="16"/>
  <c r="AM952" i="16"/>
  <c r="AE964" i="16" s="1"/>
  <c r="T977" i="16" a="1"/>
  <c r="T977" i="16" s="1"/>
  <c r="AM978" i="16" a="1"/>
  <c r="AM978" i="16" s="1"/>
  <c r="AE990" i="16" s="1"/>
  <c r="AC977" i="16" a="1"/>
  <c r="AC977" i="16" s="1"/>
  <c r="X989" i="16" s="1"/>
  <c r="AQ977" i="16" a="1"/>
  <c r="AQ977" i="16" s="1"/>
  <c r="AG989" i="16" s="1"/>
  <c r="AD977" i="16" a="1"/>
  <c r="AD977" i="16" s="1"/>
  <c r="AL977" i="16" a="1"/>
  <c r="AL977" i="16" s="1"/>
  <c r="AD989" i="16" s="1"/>
  <c r="AN976" i="16" a="1"/>
  <c r="AN976" i="16" s="1"/>
  <c r="AM977" i="16" a="1"/>
  <c r="AM977" i="16" s="1"/>
  <c r="AE989" i="16" s="1"/>
  <c r="AO976" i="16" a="1"/>
  <c r="AO976" i="16" s="1"/>
  <c r="AF988" i="16" s="1"/>
  <c r="AH976" i="16" a="1"/>
  <c r="AH976" i="16" s="1"/>
  <c r="L396" i="16"/>
  <c r="L56" i="16"/>
  <c r="J685" i="16"/>
  <c r="I373" i="16"/>
  <c r="J704" i="16"/>
  <c r="I392" i="16"/>
  <c r="N649" i="16" a="1"/>
  <c r="N649" i="16" s="1"/>
  <c r="G6" i="10" s="1"/>
  <c r="O649" i="16" a="1"/>
  <c r="O649" i="16" s="1"/>
  <c r="H6" i="10" s="1"/>
  <c r="P649" i="16" a="1"/>
  <c r="P649" i="16" s="1"/>
  <c r="I6" i="10" s="1"/>
  <c r="AD649" i="16" a="1"/>
  <c r="AD649" i="16" s="1"/>
  <c r="O646" i="16" a="1"/>
  <c r="O646" i="16" s="1"/>
  <c r="AD636" i="16"/>
  <c r="Q645" i="16" a="1"/>
  <c r="Q645" i="16" s="1"/>
  <c r="R645" i="16" a="1"/>
  <c r="R645" i="16" s="1"/>
  <c r="AA645" i="16" a="1"/>
  <c r="AA645" i="16" s="1"/>
  <c r="AB645" i="16" a="1"/>
  <c r="AB645" i="16" s="1"/>
  <c r="AD639" i="16"/>
  <c r="Z295" i="16"/>
  <c r="V306" i="16" s="1"/>
  <c r="AJ324" i="16"/>
  <c r="AC335" i="16" s="1"/>
  <c r="L324" i="16"/>
  <c r="L335" i="16" s="1"/>
  <c r="U335" i="16"/>
  <c r="AL295" i="16"/>
  <c r="AD306" i="16" s="1"/>
  <c r="AO295" i="16"/>
  <c r="AF306" i="16" s="1"/>
  <c r="T295" i="16"/>
  <c r="AG319" i="16" a="1"/>
  <c r="AG319" i="16" s="1"/>
  <c r="Z330" i="16" s="1"/>
  <c r="Y319" i="16" a="1"/>
  <c r="Y319" i="16" s="1"/>
  <c r="AP295" i="16"/>
  <c r="J710" i="16"/>
  <c r="I398" i="16"/>
  <c r="J668" i="16"/>
  <c r="I356" i="16"/>
  <c r="W646" i="16" a="1"/>
  <c r="W646" i="16" s="1"/>
  <c r="AD635" i="16"/>
  <c r="V952" i="16"/>
  <c r="U965" i="16"/>
  <c r="M953" i="16"/>
  <c r="M965" i="16" s="1"/>
  <c r="AK953" i="16"/>
  <c r="AC965" i="16" s="1"/>
  <c r="AK977" i="16"/>
  <c r="AC989" i="16" s="1"/>
  <c r="U989" i="16"/>
  <c r="M977" i="16"/>
  <c r="M989" i="16" s="1"/>
  <c r="AH952" i="16"/>
  <c r="S952" i="16"/>
  <c r="Q964" i="16" s="1"/>
  <c r="AG947" i="16"/>
  <c r="Z959" i="16" s="1"/>
  <c r="L343" i="16"/>
  <c r="L3" i="16"/>
  <c r="AU977" i="16" a="1"/>
  <c r="AU977" i="16" s="1"/>
  <c r="AI989" i="16" s="1"/>
  <c r="AS978" i="16" a="1"/>
  <c r="AS978" i="16" s="1"/>
  <c r="AH990" i="16" s="1"/>
  <c r="AI977" i="16" a="1"/>
  <c r="AI977" i="16" s="1"/>
  <c r="AA989" i="16" s="1"/>
  <c r="AB978" i="16" a="1"/>
  <c r="AB978" i="16" s="1"/>
  <c r="O978" i="16" a="1"/>
  <c r="O978" i="16" s="1"/>
  <c r="O990" i="16" s="1"/>
  <c r="AR977" i="16" a="1"/>
  <c r="AR977" i="16" s="1"/>
  <c r="AT976" i="16" a="1"/>
  <c r="AT976" i="16" s="1"/>
  <c r="AS977" i="16" a="1"/>
  <c r="AS977" i="16" s="1"/>
  <c r="AH989" i="16" s="1"/>
  <c r="AU976" i="16" a="1"/>
  <c r="AU976" i="16" s="1"/>
  <c r="AI988" i="16" s="1"/>
  <c r="L363" i="16"/>
  <c r="L23" i="16"/>
  <c r="AY664" i="16"/>
  <c r="BA12" i="16" s="1"/>
  <c r="I12" i="16"/>
  <c r="J673" i="16"/>
  <c r="I361" i="16"/>
  <c r="AY672" i="16"/>
  <c r="BA20" i="16" s="1"/>
  <c r="I20" i="16"/>
  <c r="J692" i="16"/>
  <c r="I380" i="16"/>
  <c r="M649" i="16" a="1"/>
  <c r="M649" i="16" s="1"/>
  <c r="F6" i="10" s="1"/>
  <c r="X649" i="16" a="1"/>
  <c r="X649" i="16" s="1"/>
  <c r="V6" i="10" s="1"/>
  <c r="T635" i="16"/>
  <c r="AC645" i="16" a="1"/>
  <c r="AC645" i="16" s="1"/>
  <c r="X645" i="16" a="1"/>
  <c r="X645" i="16" s="1"/>
  <c r="Y645" i="16" a="1"/>
  <c r="Y645" i="16" s="1"/>
  <c r="AF646" i="16" a="1"/>
  <c r="AF646" i="16" s="1"/>
  <c r="AA646" i="16" a="1"/>
  <c r="AA646" i="16" s="1"/>
  <c r="L328" i="16"/>
  <c r="L319" i="16"/>
  <c r="L330" i="16" s="1"/>
  <c r="L318" i="16"/>
  <c r="O295" i="16"/>
  <c r="O306" i="16" s="1"/>
  <c r="N319" i="16" a="1"/>
  <c r="N319" i="16" s="1"/>
  <c r="N330" i="16" s="1"/>
  <c r="V319" i="16" a="1"/>
  <c r="V319" i="16" s="1"/>
  <c r="AF295" i="16"/>
  <c r="AP319" i="16" a="1"/>
  <c r="AP319" i="16" s="1"/>
  <c r="AE319" i="16" a="1"/>
  <c r="AE319" i="16" s="1"/>
  <c r="Y330" i="16" s="1"/>
  <c r="T646" i="15" a="1"/>
  <c r="T646" i="15" s="1"/>
  <c r="X645" i="15" a="1"/>
  <c r="X645" i="15" s="1"/>
  <c r="J682" i="15"/>
  <c r="I370" i="15"/>
  <c r="N639" i="15"/>
  <c r="AK947" i="15"/>
  <c r="AC959" i="15" s="1"/>
  <c r="U959" i="15"/>
  <c r="S947" i="15"/>
  <c r="Q959" i="15" s="1"/>
  <c r="AA946" i="15"/>
  <c r="W958" i="15" s="1"/>
  <c r="L394" i="15"/>
  <c r="L54" i="15"/>
  <c r="AU977" i="15" a="1"/>
  <c r="AU977" i="15" s="1"/>
  <c r="AI989" i="15" s="1"/>
  <c r="T978" i="15" a="1"/>
  <c r="T978" i="15" s="1"/>
  <c r="AP978" i="15" a="1"/>
  <c r="AP978" i="15" s="1"/>
  <c r="AI978" i="15" a="1"/>
  <c r="AI978" i="15" s="1"/>
  <c r="AA990" i="15" s="1"/>
  <c r="P978" i="15" a="1"/>
  <c r="P978" i="15" s="1"/>
  <c r="AF977" i="15" a="1"/>
  <c r="AF977" i="15" s="1"/>
  <c r="J705" i="15"/>
  <c r="I393" i="15"/>
  <c r="V636" i="15"/>
  <c r="T635" i="15"/>
  <c r="X635" i="15"/>
  <c r="M635" i="15"/>
  <c r="V646" i="15" a="1"/>
  <c r="V646" i="15" s="1"/>
  <c r="P646" i="15" a="1"/>
  <c r="P646" i="15" s="1"/>
  <c r="AD638" i="15"/>
  <c r="Q638" i="15"/>
  <c r="O648" i="15" a="1"/>
  <c r="O648" i="15" s="1"/>
  <c r="AA639" i="15"/>
  <c r="AD649" i="15" a="1"/>
  <c r="AD649" i="15" s="1"/>
  <c r="N647" i="15" a="1"/>
  <c r="N647" i="15" s="1"/>
  <c r="Y649" i="15" a="1"/>
  <c r="Y649" i="15" s="1"/>
  <c r="W11" i="10" s="1"/>
  <c r="AU946" i="15"/>
  <c r="AI958" i="15" s="1"/>
  <c r="AP946" i="15"/>
  <c r="M953" i="15"/>
  <c r="M965" i="15" s="1"/>
  <c r="U965" i="15"/>
  <c r="AK953" i="15"/>
  <c r="AC965" i="15" s="1"/>
  <c r="N946" i="15"/>
  <c r="N958" i="15" s="1"/>
  <c r="AO978" i="15" a="1"/>
  <c r="AO978" i="15" s="1"/>
  <c r="AF990" i="15" s="1"/>
  <c r="V978" i="15" a="1"/>
  <c r="V978" i="15" s="1"/>
  <c r="Q978" i="15" a="1"/>
  <c r="Q978" i="15" s="1"/>
  <c r="P990" i="15" s="1"/>
  <c r="J704" i="15"/>
  <c r="I392" i="15"/>
  <c r="L362" i="15"/>
  <c r="L22" i="15"/>
  <c r="L637" i="15"/>
  <c r="Z637" i="15"/>
  <c r="AY679" i="15"/>
  <c r="BA27" i="15" s="1"/>
  <c r="AZ669" i="15"/>
  <c r="BB17" i="15" s="1"/>
  <c r="I669" i="15"/>
  <c r="J17" i="15"/>
  <c r="AE645" i="15" a="1"/>
  <c r="AE645" i="15" s="1"/>
  <c r="AF635" i="15"/>
  <c r="O636" i="15"/>
  <c r="Q636" i="15"/>
  <c r="O635" i="15"/>
  <c r="W646" i="15" a="1"/>
  <c r="W646" i="15" s="1"/>
  <c r="J665" i="15"/>
  <c r="I353" i="15"/>
  <c r="AF638" i="15"/>
  <c r="T638" i="15"/>
  <c r="V648" i="15" a="1"/>
  <c r="V648" i="15" s="1"/>
  <c r="Y647" i="15" a="1"/>
  <c r="Y647" i="15" s="1"/>
  <c r="Y638" i="15"/>
  <c r="O638" i="15"/>
  <c r="AZ671" i="15"/>
  <c r="BB19" i="15" s="1"/>
  <c r="I671" i="15"/>
  <c r="J19" i="15"/>
  <c r="AZ655" i="15"/>
  <c r="BB3" i="15" s="1"/>
  <c r="I655" i="15"/>
  <c r="J3" i="15"/>
  <c r="AH946" i="15"/>
  <c r="AK978" i="15"/>
  <c r="AC990" i="15" s="1"/>
  <c r="M978" i="15"/>
  <c r="M990" i="15" s="1"/>
  <c r="U990" i="15"/>
  <c r="AC946" i="15"/>
  <c r="X958" i="15" s="1"/>
  <c r="O976" i="15" a="1"/>
  <c r="O976" i="15" s="1"/>
  <c r="O988" i="15" s="1"/>
  <c r="AU978" i="15" a="1"/>
  <c r="AU978" i="15" s="1"/>
  <c r="AI990" i="15" s="1"/>
  <c r="AQ978" i="15" a="1"/>
  <c r="AQ978" i="15" s="1"/>
  <c r="AG990" i="15" s="1"/>
  <c r="W978" i="15" a="1"/>
  <c r="W978" i="15" s="1"/>
  <c r="S990" i="15" s="1"/>
  <c r="L372" i="15"/>
  <c r="L32" i="15"/>
  <c r="J692" i="15"/>
  <c r="I380" i="15"/>
  <c r="AG972" i="15" a="1"/>
  <c r="AG972" i="15" s="1"/>
  <c r="Z984" i="15" s="1"/>
  <c r="AA972" i="15" a="1"/>
  <c r="AA972" i="15" s="1"/>
  <c r="W984" i="15" s="1"/>
  <c r="AT972" i="15" a="1"/>
  <c r="AT972" i="15" s="1"/>
  <c r="AN972" i="15" a="1"/>
  <c r="AN972" i="15" s="1"/>
  <c r="S972" i="15" a="1"/>
  <c r="S972" i="15" s="1"/>
  <c r="Q984" i="15" s="1"/>
  <c r="AF972" i="15" a="1"/>
  <c r="AF972" i="15" s="1"/>
  <c r="Z972" i="15" a="1"/>
  <c r="Z972" i="15" s="1"/>
  <c r="V984" i="15" s="1"/>
  <c r="AS972" i="15" a="1"/>
  <c r="AS972" i="15" s="1"/>
  <c r="AH984" i="15" s="1"/>
  <c r="AM972" i="15" a="1"/>
  <c r="AM972" i="15" s="1"/>
  <c r="AE984" i="15" s="1"/>
  <c r="R972" i="15" a="1"/>
  <c r="R972" i="15" s="1"/>
  <c r="AE972" i="15" a="1"/>
  <c r="AE972" i="15" s="1"/>
  <c r="Y984" i="15" s="1"/>
  <c r="AR972" i="15" a="1"/>
  <c r="AR972" i="15" s="1"/>
  <c r="AL972" i="15" a="1"/>
  <c r="AL972" i="15" s="1"/>
  <c r="AD984" i="15" s="1"/>
  <c r="W972" i="15" a="1"/>
  <c r="W972" i="15" s="1"/>
  <c r="S984" i="15" s="1"/>
  <c r="Q972" i="15" a="1"/>
  <c r="Q972" i="15" s="1"/>
  <c r="P984" i="15" s="1"/>
  <c r="AD972" i="15" a="1"/>
  <c r="AD972" i="15" s="1"/>
  <c r="AQ972" i="15" a="1"/>
  <c r="AQ972" i="15" s="1"/>
  <c r="AG984" i="15" s="1"/>
  <c r="V972" i="15" a="1"/>
  <c r="V972" i="15" s="1"/>
  <c r="P972" i="15" a="1"/>
  <c r="P972" i="15" s="1"/>
  <c r="AI972" i="15" a="1"/>
  <c r="AI972" i="15" s="1"/>
  <c r="AA984" i="15" s="1"/>
  <c r="AC972" i="15" a="1"/>
  <c r="AC972" i="15" s="1"/>
  <c r="X984" i="15" s="1"/>
  <c r="AH972" i="15" a="1"/>
  <c r="AH972" i="15" s="1"/>
  <c r="AB972" i="15" a="1"/>
  <c r="AB972" i="15" s="1"/>
  <c r="U972" i="15" a="1"/>
  <c r="U972" i="15" s="1"/>
  <c r="R984" i="15" s="1"/>
  <c r="AM947" i="15"/>
  <c r="AE959" i="15" s="1"/>
  <c r="Z947" i="15"/>
  <c r="V959" i="15" s="1"/>
  <c r="T972" i="15" a="1"/>
  <c r="T972" i="15" s="1"/>
  <c r="O972" i="15" a="1"/>
  <c r="O972" i="15" s="1"/>
  <c r="O984" i="15" s="1"/>
  <c r="W947" i="15"/>
  <c r="S959" i="15" s="1"/>
  <c r="N972" i="15" a="1"/>
  <c r="N972" i="15" s="1"/>
  <c r="N984" i="15" s="1"/>
  <c r="AO977" i="15" a="1"/>
  <c r="AO977" i="15" s="1"/>
  <c r="AF989" i="15" s="1"/>
  <c r="AP972" i="15" a="1"/>
  <c r="AP972" i="15" s="1"/>
  <c r="AO972" i="15" a="1"/>
  <c r="AO972" i="15" s="1"/>
  <c r="AF984" i="15" s="1"/>
  <c r="AR947" i="15"/>
  <c r="AE947" i="15"/>
  <c r="Y959" i="15" s="1"/>
  <c r="R947" i="15"/>
  <c r="N977" i="15" a="1"/>
  <c r="N977" i="15" s="1"/>
  <c r="N989" i="15" s="1"/>
  <c r="AP947" i="15"/>
  <c r="AO947" i="15"/>
  <c r="AF959" i="15" s="1"/>
  <c r="AN947" i="15"/>
  <c r="AG947" i="15"/>
  <c r="Z959" i="15" s="1"/>
  <c r="AU972" i="15" a="1"/>
  <c r="AU972" i="15" s="1"/>
  <c r="AI984" i="15" s="1"/>
  <c r="AC947" i="15"/>
  <c r="X959" i="15" s="1"/>
  <c r="AB947" i="15"/>
  <c r="AI976" i="15" a="1"/>
  <c r="AI976" i="15" s="1"/>
  <c r="AA988" i="15" s="1"/>
  <c r="AA947" i="15"/>
  <c r="W959" i="15" s="1"/>
  <c r="T947" i="15"/>
  <c r="P947" i="15"/>
  <c r="AT947" i="15"/>
  <c r="O947" i="15"/>
  <c r="O959" i="15" s="1"/>
  <c r="N947" i="15"/>
  <c r="N959" i="15" s="1"/>
  <c r="J658" i="15"/>
  <c r="I346" i="15"/>
  <c r="J708" i="15"/>
  <c r="I396" i="15"/>
  <c r="AZ702" i="15"/>
  <c r="BB50" i="15" s="1"/>
  <c r="I702" i="15"/>
  <c r="J50" i="15"/>
  <c r="J700" i="15"/>
  <c r="I388" i="15"/>
  <c r="AZ659" i="15"/>
  <c r="BB7" i="15" s="1"/>
  <c r="I659" i="15"/>
  <c r="J7" i="15"/>
  <c r="W636" i="15"/>
  <c r="X636" i="15"/>
  <c r="AB636" i="15"/>
  <c r="AD636" i="15"/>
  <c r="AB635" i="15"/>
  <c r="R952" i="15"/>
  <c r="J664" i="15"/>
  <c r="I352" i="15"/>
  <c r="P648" i="15" a="1"/>
  <c r="P648" i="15" s="1"/>
  <c r="V649" i="15" a="1"/>
  <c r="V649" i="15" s="1"/>
  <c r="T11" i="10" s="1"/>
  <c r="N649" i="15" a="1"/>
  <c r="N649" i="15" s="1"/>
  <c r="G11" i="10" s="1"/>
  <c r="Q648" i="15" a="1"/>
  <c r="Q648" i="15" s="1"/>
  <c r="P639" i="15"/>
  <c r="AF648" i="15" a="1"/>
  <c r="AF648" i="15" s="1"/>
  <c r="AB638" i="15"/>
  <c r="S946" i="15"/>
  <c r="Q958" i="15" s="1"/>
  <c r="R649" i="15" a="1"/>
  <c r="R649" i="15" s="1"/>
  <c r="K11" i="10" s="1"/>
  <c r="J675" i="15"/>
  <c r="I363" i="15"/>
  <c r="U946" i="15"/>
  <c r="R958" i="15" s="1"/>
  <c r="AU947" i="15"/>
  <c r="AI959" i="15" s="1"/>
  <c r="L396" i="15"/>
  <c r="L56" i="15"/>
  <c r="T977" i="15" a="1"/>
  <c r="T977" i="15" s="1"/>
  <c r="U976" i="15" a="1"/>
  <c r="U976" i="15" s="1"/>
  <c r="R988" i="15" s="1"/>
  <c r="AL978" i="15" a="1"/>
  <c r="AL978" i="15" s="1"/>
  <c r="AD990" i="15" s="1"/>
  <c r="AY698" i="15"/>
  <c r="BA46" i="15" s="1"/>
  <c r="I46" i="15"/>
  <c r="J699" i="15"/>
  <c r="I387" i="15"/>
  <c r="J657" i="15"/>
  <c r="I345" i="15"/>
  <c r="AD646" i="15" a="1"/>
  <c r="AD646" i="15" s="1"/>
  <c r="AF645" i="15" a="1"/>
  <c r="AF645" i="15" s="1"/>
  <c r="AB645" i="15" a="1"/>
  <c r="AB645" i="15" s="1"/>
  <c r="AC645" i="15" a="1"/>
  <c r="AC645" i="15" s="1"/>
  <c r="T636" i="15"/>
  <c r="U639" i="15"/>
  <c r="U638" i="15"/>
  <c r="U649" i="15" a="1"/>
  <c r="U649" i="15" s="1"/>
  <c r="S11" i="10" s="1"/>
  <c r="X648" i="15" a="1"/>
  <c r="X648" i="15" s="1"/>
  <c r="AC639" i="15"/>
  <c r="T639" i="15"/>
  <c r="AZ707" i="15"/>
  <c r="BB55" i="15" s="1"/>
  <c r="I707" i="15"/>
  <c r="J55" i="15"/>
  <c r="AH947" i="15"/>
  <c r="AP971" i="15" a="1"/>
  <c r="AP971" i="15" s="1"/>
  <c r="U971" i="15" a="1"/>
  <c r="U971" i="15" s="1"/>
  <c r="R983" i="15" s="1"/>
  <c r="AH971" i="15" a="1"/>
  <c r="AH971" i="15" s="1"/>
  <c r="AB971" i="15" a="1"/>
  <c r="AB971" i="15" s="1"/>
  <c r="AU971" i="15" a="1"/>
  <c r="AU971" i="15" s="1"/>
  <c r="AI983" i="15" s="1"/>
  <c r="AO971" i="15" a="1"/>
  <c r="AO971" i="15" s="1"/>
  <c r="AF983" i="15" s="1"/>
  <c r="T971" i="15" a="1"/>
  <c r="T971" i="15" s="1"/>
  <c r="N971" i="15" a="1"/>
  <c r="N971" i="15" s="1"/>
  <c r="N983" i="15" s="1"/>
  <c r="AG971" i="15" a="1"/>
  <c r="AG971" i="15" s="1"/>
  <c r="Z983" i="15" s="1"/>
  <c r="AT971" i="15" a="1"/>
  <c r="AT971" i="15" s="1"/>
  <c r="AN971" i="15" a="1"/>
  <c r="AN971" i="15" s="1"/>
  <c r="S971" i="15" a="1"/>
  <c r="S971" i="15" s="1"/>
  <c r="Q983" i="15" s="1"/>
  <c r="AF971" i="15" a="1"/>
  <c r="AF971" i="15" s="1"/>
  <c r="Z971" i="15" a="1"/>
  <c r="Z971" i="15" s="1"/>
  <c r="V983" i="15" s="1"/>
  <c r="AS971" i="15" a="1"/>
  <c r="AS971" i="15" s="1"/>
  <c r="AH983" i="15" s="1"/>
  <c r="AM971" i="15" a="1"/>
  <c r="AM971" i="15" s="1"/>
  <c r="AE983" i="15" s="1"/>
  <c r="AE971" i="15" a="1"/>
  <c r="AE971" i="15" s="1"/>
  <c r="Y983" i="15" s="1"/>
  <c r="AR971" i="15" a="1"/>
  <c r="AR971" i="15" s="1"/>
  <c r="AL971" i="15" a="1"/>
  <c r="AL971" i="15" s="1"/>
  <c r="AD983" i="15" s="1"/>
  <c r="AQ971" i="15" a="1"/>
  <c r="AQ971" i="15" s="1"/>
  <c r="AG983" i="15" s="1"/>
  <c r="V971" i="15" a="1"/>
  <c r="V971" i="15" s="1"/>
  <c r="P971" i="15" a="1"/>
  <c r="P971" i="15" s="1"/>
  <c r="AA971" i="15" a="1"/>
  <c r="AA971" i="15" s="1"/>
  <c r="W983" i="15" s="1"/>
  <c r="AI946" i="15"/>
  <c r="AA958" i="15" s="1"/>
  <c r="V946" i="15"/>
  <c r="W971" i="15" a="1"/>
  <c r="W971" i="15" s="1"/>
  <c r="S983" i="15" s="1"/>
  <c r="AT946" i="15"/>
  <c r="AG946" i="15"/>
  <c r="Z958" i="15" s="1"/>
  <c r="T946" i="15"/>
  <c r="AI971" i="15" a="1"/>
  <c r="AI971" i="15" s="1"/>
  <c r="AA983" i="15" s="1"/>
  <c r="R971" i="15" a="1"/>
  <c r="R971" i="15" s="1"/>
  <c r="AO946" i="15"/>
  <c r="AF958" i="15" s="1"/>
  <c r="AB946" i="15"/>
  <c r="O946" i="15"/>
  <c r="O958" i="15" s="1"/>
  <c r="Q971" i="15" a="1"/>
  <c r="Q971" i="15" s="1"/>
  <c r="P983" i="15" s="1"/>
  <c r="AQ946" i="15"/>
  <c r="AG958" i="15" s="1"/>
  <c r="AM946" i="15"/>
  <c r="AE958" i="15" s="1"/>
  <c r="AL946" i="15"/>
  <c r="AD958" i="15" s="1"/>
  <c r="O971" i="15" a="1"/>
  <c r="O971" i="15" s="1"/>
  <c r="O983" i="15" s="1"/>
  <c r="AD946" i="15"/>
  <c r="Z946" i="15"/>
  <c r="V958" i="15" s="1"/>
  <c r="W946" i="15"/>
  <c r="S958" i="15" s="1"/>
  <c r="Q946" i="15"/>
  <c r="P958" i="15" s="1"/>
  <c r="AC971" i="15" a="1"/>
  <c r="AC971" i="15" s="1"/>
  <c r="X983" i="15" s="1"/>
  <c r="AD971" i="15" a="1"/>
  <c r="AD971" i="15" s="1"/>
  <c r="AZ3" i="15"/>
  <c r="AF978" i="15" a="1"/>
  <c r="AF978" i="15" s="1"/>
  <c r="AP976" i="15" a="1"/>
  <c r="AP976" i="15" s="1"/>
  <c r="P976" i="15" a="1"/>
  <c r="P976" i="15" s="1"/>
  <c r="AD976" i="15" a="1"/>
  <c r="AD976" i="15" s="1"/>
  <c r="AR978" i="15" a="1"/>
  <c r="AR978" i="15" s="1"/>
  <c r="J656" i="15"/>
  <c r="R646" i="15" a="1"/>
  <c r="R646" i="15" s="1"/>
  <c r="I344" i="15"/>
  <c r="T645" i="15" a="1"/>
  <c r="T645" i="15" s="1"/>
  <c r="AY697" i="15"/>
  <c r="BA45" i="15" s="1"/>
  <c r="I45" i="15"/>
  <c r="I690" i="15"/>
  <c r="AZ690" i="15"/>
  <c r="BB38" i="15" s="1"/>
  <c r="J38" i="15"/>
  <c r="J694" i="15"/>
  <c r="I382" i="15"/>
  <c r="Y636" i="15"/>
  <c r="AE646" i="15" a="1"/>
  <c r="AE646" i="15" s="1"/>
  <c r="AA646" i="15" a="1"/>
  <c r="AA646" i="15" s="1"/>
  <c r="AB646" i="15" a="1"/>
  <c r="AB646" i="15" s="1"/>
  <c r="AF636" i="15"/>
  <c r="J681" i="15"/>
  <c r="I369" i="15"/>
  <c r="AB648" i="15" a="1"/>
  <c r="AB648" i="15" s="1"/>
  <c r="P649" i="15" a="1"/>
  <c r="P649" i="15" s="1"/>
  <c r="I11" i="10" s="1"/>
  <c r="T647" i="15" a="1"/>
  <c r="T647" i="15" s="1"/>
  <c r="N638" i="15"/>
  <c r="U336" i="15"/>
  <c r="L325" i="15"/>
  <c r="L336" i="15" s="1"/>
  <c r="AJ325" i="15"/>
  <c r="AC336" i="15" s="1"/>
  <c r="AA977" i="15" a="1"/>
  <c r="AA977" i="15" s="1"/>
  <c r="W989" i="15" s="1"/>
  <c r="V976" i="15" a="1"/>
  <c r="V976" i="15" s="1"/>
  <c r="O977" i="15" a="1"/>
  <c r="O977" i="15" s="1"/>
  <c r="O989" i="15" s="1"/>
  <c r="Q976" i="15" a="1"/>
  <c r="Q976" i="15" s="1"/>
  <c r="P988" i="15" s="1"/>
  <c r="Z976" i="15" a="1"/>
  <c r="Z976" i="15" s="1"/>
  <c r="V988" i="15" s="1"/>
  <c r="L360" i="15"/>
  <c r="L20" i="15"/>
  <c r="Z647" i="15"/>
  <c r="L647" i="15"/>
  <c r="L357" i="15"/>
  <c r="L17" i="15"/>
  <c r="J689" i="15"/>
  <c r="I377" i="15"/>
  <c r="AE635" i="15"/>
  <c r="M645" i="15" a="1"/>
  <c r="M645" i="15" s="1"/>
  <c r="W635" i="15"/>
  <c r="Y635" i="15"/>
  <c r="N635" i="15"/>
  <c r="AD645" i="15" a="1"/>
  <c r="AD645" i="15" s="1"/>
  <c r="J670" i="15"/>
  <c r="I358" i="15"/>
  <c r="V639" i="15"/>
  <c r="M639" i="15"/>
  <c r="W649" i="15" a="1"/>
  <c r="W649" i="15" s="1"/>
  <c r="U11" i="10" s="1"/>
  <c r="M951" i="15"/>
  <c r="M963" i="15" s="1"/>
  <c r="AK951" i="15"/>
  <c r="AC963" i="15" s="1"/>
  <c r="U963" i="15"/>
  <c r="L381" i="15"/>
  <c r="L41" i="15"/>
  <c r="J676" i="15"/>
  <c r="I364" i="15"/>
  <c r="O646" i="15" a="1"/>
  <c r="O646" i="15" s="1"/>
  <c r="M976" i="15"/>
  <c r="M988" i="15" s="1"/>
  <c r="U988" i="15"/>
  <c r="AK976" i="15"/>
  <c r="AC988" i="15" s="1"/>
  <c r="U984" i="15"/>
  <c r="AK972" i="15"/>
  <c r="AC984" i="15" s="1"/>
  <c r="M972" i="15"/>
  <c r="M984" i="15" s="1"/>
  <c r="M981" i="15"/>
  <c r="M971" i="15"/>
  <c r="M983" i="15" s="1"/>
  <c r="AR946" i="15"/>
  <c r="AG977" i="15" a="1"/>
  <c r="AG977" i="15" s="1"/>
  <c r="Z989" i="15" s="1"/>
  <c r="AQ976" i="15" a="1"/>
  <c r="AQ976" i="15" s="1"/>
  <c r="AG988" i="15" s="1"/>
  <c r="U977" i="15" a="1"/>
  <c r="U977" i="15" s="1"/>
  <c r="R989" i="15" s="1"/>
  <c r="AE976" i="15" a="1"/>
  <c r="AE976" i="15" s="1"/>
  <c r="Y988" i="15" s="1"/>
  <c r="R976" i="15" a="1"/>
  <c r="R976" i="15" s="1"/>
  <c r="AF976" i="15" a="1"/>
  <c r="AF976" i="15" s="1"/>
  <c r="AA976" i="15" a="1"/>
  <c r="AA976" i="15" s="1"/>
  <c r="W988" i="15" s="1"/>
  <c r="AB976" i="15" a="1"/>
  <c r="AB976" i="15" s="1"/>
  <c r="L393" i="15"/>
  <c r="L53" i="15"/>
  <c r="X637" i="15"/>
  <c r="W637" i="15"/>
  <c r="V637" i="15"/>
  <c r="U637" i="15"/>
  <c r="AF637" i="15"/>
  <c r="T637" i="15"/>
  <c r="AE637" i="15"/>
  <c r="AD637" i="15"/>
  <c r="R637" i="15"/>
  <c r="AA637" i="15"/>
  <c r="O637" i="15"/>
  <c r="N637" i="15"/>
  <c r="M637" i="15"/>
  <c r="AD647" i="15" a="1"/>
  <c r="AD647" i="15" s="1"/>
  <c r="AC647" i="15" a="1"/>
  <c r="AC647" i="15" s="1"/>
  <c r="X647" i="15" a="1"/>
  <c r="X647" i="15" s="1"/>
  <c r="AC637" i="15"/>
  <c r="AB637" i="15"/>
  <c r="V647" i="15" a="1"/>
  <c r="V647" i="15" s="1"/>
  <c r="Q647" i="15" a="1"/>
  <c r="Q647" i="15" s="1"/>
  <c r="P647" i="15" a="1"/>
  <c r="P647" i="15" s="1"/>
  <c r="Y637" i="15"/>
  <c r="P637" i="15"/>
  <c r="Q637" i="15"/>
  <c r="V635" i="15"/>
  <c r="AY696" i="15"/>
  <c r="BA44" i="15" s="1"/>
  <c r="I44" i="15"/>
  <c r="J684" i="15"/>
  <c r="I372" i="15"/>
  <c r="AZ683" i="15"/>
  <c r="BB31" i="15" s="1"/>
  <c r="I683" i="15"/>
  <c r="J31" i="15"/>
  <c r="J687" i="15"/>
  <c r="I375" i="15"/>
  <c r="J701" i="15"/>
  <c r="I389" i="15"/>
  <c r="Y645" i="15" a="1"/>
  <c r="Y645" i="15" s="1"/>
  <c r="Q635" i="15"/>
  <c r="N636" i="15"/>
  <c r="P636" i="15"/>
  <c r="AA635" i="15"/>
  <c r="AC646" i="15" a="1"/>
  <c r="AC646" i="15" s="1"/>
  <c r="J680" i="15"/>
  <c r="I368" i="15"/>
  <c r="O649" i="15" a="1"/>
  <c r="O649" i="15" s="1"/>
  <c r="H11" i="10" s="1"/>
  <c r="AB649" i="15" a="1"/>
  <c r="AB649" i="15" s="1"/>
  <c r="R647" i="15" a="1"/>
  <c r="R647" i="15" s="1"/>
  <c r="X638" i="15"/>
  <c r="Y648" i="15" a="1"/>
  <c r="Y648" i="15" s="1"/>
  <c r="R639" i="15"/>
  <c r="AB647" i="15" a="1"/>
  <c r="AB647" i="15" s="1"/>
  <c r="L324" i="15"/>
  <c r="L335" i="15" s="1"/>
  <c r="U335" i="15"/>
  <c r="AJ324" i="15"/>
  <c r="AC335" i="15" s="1"/>
  <c r="L391" i="15"/>
  <c r="L51" i="15"/>
  <c r="AI947" i="15"/>
  <c r="AA959" i="15" s="1"/>
  <c r="AK977" i="15"/>
  <c r="AC989" i="15" s="1"/>
  <c r="U989" i="15"/>
  <c r="M977" i="15"/>
  <c r="M989" i="15" s="1"/>
  <c r="AE946" i="15"/>
  <c r="Y958" i="15" s="1"/>
  <c r="L343" i="15"/>
  <c r="L3" i="15"/>
  <c r="R978" i="15" a="1"/>
  <c r="R978" i="15" s="1"/>
  <c r="AB977" i="15" a="1"/>
  <c r="AB977" i="15" s="1"/>
  <c r="AP977" i="15" a="1"/>
  <c r="AP977" i="15" s="1"/>
  <c r="AL976" i="15" a="1"/>
  <c r="AL976" i="15" s="1"/>
  <c r="AD988" i="15" s="1"/>
  <c r="P977" i="15" a="1"/>
  <c r="P977" i="15" s="1"/>
  <c r="AM976" i="15" a="1"/>
  <c r="AM976" i="15" s="1"/>
  <c r="AE988" i="15" s="1"/>
  <c r="Q977" i="15" a="1"/>
  <c r="Q977" i="15" s="1"/>
  <c r="P989" i="15" s="1"/>
  <c r="AG976" i="15" a="1"/>
  <c r="AG976" i="15" s="1"/>
  <c r="Z988" i="15" s="1"/>
  <c r="N976" i="15" a="1"/>
  <c r="N976" i="15" s="1"/>
  <c r="N988" i="15" s="1"/>
  <c r="AH976" i="15" a="1"/>
  <c r="AH976" i="15" s="1"/>
  <c r="L345" i="15"/>
  <c r="L5" i="15"/>
  <c r="AD635" i="15"/>
  <c r="AZ695" i="15"/>
  <c r="BB43" i="15" s="1"/>
  <c r="I695" i="15"/>
  <c r="J43" i="15"/>
  <c r="X646" i="15" a="1"/>
  <c r="X646" i="15" s="1"/>
  <c r="R635" i="15"/>
  <c r="AA636" i="15"/>
  <c r="AC636" i="15"/>
  <c r="R636" i="15"/>
  <c r="P635" i="15"/>
  <c r="J668" i="15"/>
  <c r="I356" i="15"/>
  <c r="X639" i="15"/>
  <c r="AA649" i="15" a="1"/>
  <c r="AA649" i="15" s="1"/>
  <c r="AE647" i="15" a="1"/>
  <c r="AE647" i="15" s="1"/>
  <c r="O639" i="15"/>
  <c r="Q649" i="15" a="1"/>
  <c r="Q649" i="15" s="1"/>
  <c r="J11" i="10" s="1"/>
  <c r="AE639" i="15"/>
  <c r="AA648" i="15" a="1"/>
  <c r="AA648" i="15" s="1"/>
  <c r="J660" i="15"/>
  <c r="I348" i="15"/>
  <c r="AN946" i="15"/>
  <c r="L350" i="15"/>
  <c r="L10" i="15"/>
  <c r="M649" i="15" a="1"/>
  <c r="M649" i="15" s="1"/>
  <c r="F11" i="10" s="1"/>
  <c r="AD639" i="15"/>
  <c r="U947" i="15"/>
  <c r="R959" i="15" s="1"/>
  <c r="V947" i="15"/>
  <c r="R946" i="15"/>
  <c r="AQ947" i="15"/>
  <c r="AG959" i="15" s="1"/>
  <c r="AM978" i="15" a="1"/>
  <c r="AM978" i="15" s="1"/>
  <c r="AE990" i="15" s="1"/>
  <c r="AH977" i="15" a="1"/>
  <c r="AH977" i="15" s="1"/>
  <c r="AA978" i="15" a="1"/>
  <c r="AA978" i="15" s="1"/>
  <c r="W990" i="15" s="1"/>
  <c r="AR976" i="15" a="1"/>
  <c r="AR976" i="15" s="1"/>
  <c r="V977" i="15" a="1"/>
  <c r="V977" i="15" s="1"/>
  <c r="AS976" i="15" a="1"/>
  <c r="AS976" i="15" s="1"/>
  <c r="AH988" i="15" s="1"/>
  <c r="W977" i="15" a="1"/>
  <c r="W977" i="15" s="1"/>
  <c r="S989" i="15" s="1"/>
  <c r="S976" i="15" a="1"/>
  <c r="S976" i="15" s="1"/>
  <c r="Q988" i="15" s="1"/>
  <c r="R977" i="15" a="1"/>
  <c r="R977" i="15" s="1"/>
  <c r="T976" i="15" a="1"/>
  <c r="T976" i="15" s="1"/>
  <c r="S977" i="15" a="1"/>
  <c r="S977" i="15" s="1"/>
  <c r="Q989" i="15" s="1"/>
  <c r="L386" i="15"/>
  <c r="L46" i="15"/>
  <c r="L374" i="15"/>
  <c r="L34" i="15"/>
  <c r="J686" i="15"/>
  <c r="I374" i="15"/>
  <c r="J693" i="15"/>
  <c r="I381" i="15"/>
  <c r="AY678" i="15"/>
  <c r="BA26" i="15" s="1"/>
  <c r="I26" i="15"/>
  <c r="J688" i="15"/>
  <c r="I376" i="15"/>
  <c r="Y646" i="15" a="1"/>
  <c r="Y646" i="15" s="1"/>
  <c r="AF646" i="15" a="1"/>
  <c r="AF646" i="15" s="1"/>
  <c r="N645" i="15" a="1"/>
  <c r="N645" i="15" s="1"/>
  <c r="O645" i="15" a="1"/>
  <c r="O645" i="15" s="1"/>
  <c r="AE636" i="15"/>
  <c r="AC635" i="15"/>
  <c r="T649" i="15" a="1"/>
  <c r="T649" i="15" s="1"/>
  <c r="R11" i="10" s="1"/>
  <c r="R638" i="15"/>
  <c r="AD648" i="15" a="1"/>
  <c r="AD648" i="15" s="1"/>
  <c r="AB639" i="15"/>
  <c r="X649" i="15" a="1"/>
  <c r="X649" i="15" s="1"/>
  <c r="V11" i="10" s="1"/>
  <c r="U647" i="15" a="1"/>
  <c r="U647" i="15" s="1"/>
  <c r="AF649" i="15" a="1"/>
  <c r="AF649" i="15" s="1"/>
  <c r="AS946" i="15"/>
  <c r="AH958" i="15" s="1"/>
  <c r="AD947" i="15"/>
  <c r="AS978" i="15" a="1"/>
  <c r="AS978" i="15" s="1"/>
  <c r="AH990" i="15" s="1"/>
  <c r="S978" i="15" a="1"/>
  <c r="S978" i="15" s="1"/>
  <c r="Q990" i="15" s="1"/>
  <c r="AG978" i="15" a="1"/>
  <c r="AG978" i="15" s="1"/>
  <c r="Z990" i="15" s="1"/>
  <c r="AC977" i="15" a="1"/>
  <c r="AC977" i="15" s="1"/>
  <c r="X989" i="15" s="1"/>
  <c r="AQ977" i="15" a="1"/>
  <c r="AQ977" i="15" s="1"/>
  <c r="AG989" i="15" s="1"/>
  <c r="AL977" i="15" a="1"/>
  <c r="AL977" i="15" s="1"/>
  <c r="AD989" i="15" s="1"/>
  <c r="AN976" i="15" a="1"/>
  <c r="AN976" i="15" s="1"/>
  <c r="AM977" i="15" a="1"/>
  <c r="AM977" i="15" s="1"/>
  <c r="AE989" i="15" s="1"/>
  <c r="AN977" i="15" a="1"/>
  <c r="AN977" i="15" s="1"/>
  <c r="J706" i="15"/>
  <c r="I394" i="15"/>
  <c r="L369" i="15"/>
  <c r="L29" i="15"/>
  <c r="L634" i="15"/>
  <c r="Z634" i="15"/>
  <c r="AZ677" i="15"/>
  <c r="BB25" i="15" s="1"/>
  <c r="I677" i="15"/>
  <c r="J25" i="15"/>
  <c r="M636" i="15"/>
  <c r="U635" i="15"/>
  <c r="U645" i="15" a="1"/>
  <c r="U645" i="15" s="1"/>
  <c r="V645" i="15" a="1"/>
  <c r="V645" i="15" s="1"/>
  <c r="P645" i="15" a="1"/>
  <c r="P645" i="15" s="1"/>
  <c r="U636" i="15"/>
  <c r="J663" i="15"/>
  <c r="I351" i="15"/>
  <c r="N648" i="15" a="1"/>
  <c r="N648" i="15" s="1"/>
  <c r="P638" i="15"/>
  <c r="AE638" i="15"/>
  <c r="AC649" i="15" a="1"/>
  <c r="AC649" i="15" s="1"/>
  <c r="M647" i="15" a="1"/>
  <c r="M647" i="15" s="1"/>
  <c r="M638" i="15"/>
  <c r="J674" i="15"/>
  <c r="I362" i="15"/>
  <c r="AF946" i="15"/>
  <c r="AI977" i="15" a="1"/>
  <c r="AI977" i="15" s="1"/>
  <c r="AA989" i="15" s="1"/>
  <c r="AB978" i="15" a="1"/>
  <c r="AB978" i="15" s="1"/>
  <c r="O978" i="15" a="1"/>
  <c r="O978" i="15" s="1"/>
  <c r="O990" i="15" s="1"/>
  <c r="AR977" i="15" a="1"/>
  <c r="AR977" i="15" s="1"/>
  <c r="AT976" i="15" a="1"/>
  <c r="AT976" i="15" s="1"/>
  <c r="AS977" i="15" a="1"/>
  <c r="AS977" i="15" s="1"/>
  <c r="AH989" i="15" s="1"/>
  <c r="AU976" i="15" a="1"/>
  <c r="AU976" i="15" s="1"/>
  <c r="AI988" i="15" s="1"/>
  <c r="AA645" i="15" a="1"/>
  <c r="AA645" i="15" s="1"/>
  <c r="R645" i="15" a="1"/>
  <c r="R645" i="15" s="1"/>
  <c r="M646" i="15" a="1"/>
  <c r="M646" i="15" s="1"/>
  <c r="N646" i="15" a="1"/>
  <c r="N646" i="15" s="1"/>
  <c r="W645" i="15" a="1"/>
  <c r="W645" i="15" s="1"/>
  <c r="Q645" i="15" a="1"/>
  <c r="Q645" i="15" s="1"/>
  <c r="Y639" i="15"/>
  <c r="W639" i="15"/>
  <c r="Q639" i="15"/>
  <c r="N953" i="14"/>
  <c r="N965" i="14" s="1"/>
  <c r="AU953" i="14"/>
  <c r="AI965" i="14" s="1"/>
  <c r="L343" i="14"/>
  <c r="L3" i="14"/>
  <c r="AT953" i="14"/>
  <c r="R953" i="14"/>
  <c r="AW947" i="14"/>
  <c r="AI953" i="14"/>
  <c r="AA965" i="14" s="1"/>
  <c r="W953" i="14"/>
  <c r="S965" i="14" s="1"/>
  <c r="AP978" i="14" a="1"/>
  <c r="AP978" i="14" s="1"/>
  <c r="AQ978" i="14" a="1"/>
  <c r="AQ978" i="14" s="1"/>
  <c r="AG990" i="14" s="1"/>
  <c r="AL978" i="14" a="1"/>
  <c r="AL978" i="14" s="1"/>
  <c r="AD990" i="14" s="1"/>
  <c r="V636" i="14"/>
  <c r="M635" i="14"/>
  <c r="T645" i="14" a="1"/>
  <c r="T645" i="14" s="1"/>
  <c r="O636" i="14"/>
  <c r="AB646" i="14" a="1"/>
  <c r="AB646" i="14" s="1"/>
  <c r="AF636" i="14"/>
  <c r="W635" i="14"/>
  <c r="O639" i="14"/>
  <c r="Q639" i="14"/>
  <c r="AZ661" i="14"/>
  <c r="BB9" i="14" s="1"/>
  <c r="J678" i="14"/>
  <c r="I366" i="14"/>
  <c r="T978" i="14" a="1"/>
  <c r="T978" i="14" s="1"/>
  <c r="AM953" i="14"/>
  <c r="AE965" i="14" s="1"/>
  <c r="AH953" i="14"/>
  <c r="L394" i="14"/>
  <c r="L54" i="14"/>
  <c r="AP976" i="14" a="1"/>
  <c r="AP976" i="14" s="1"/>
  <c r="AO978" i="14" a="1"/>
  <c r="AO978" i="14" s="1"/>
  <c r="AF990" i="14" s="1"/>
  <c r="AR978" i="14" a="1"/>
  <c r="AR978" i="14" s="1"/>
  <c r="L353" i="14"/>
  <c r="L13" i="14"/>
  <c r="J704" i="14"/>
  <c r="I392" i="14"/>
  <c r="L365" i="14"/>
  <c r="L25" i="14"/>
  <c r="AA637" i="14"/>
  <c r="AB637" i="14"/>
  <c r="AD646" i="14" a="1"/>
  <c r="AD646" i="14" s="1"/>
  <c r="U636" i="14"/>
  <c r="R646" i="14" a="1"/>
  <c r="R646" i="14" s="1"/>
  <c r="AB636" i="14"/>
  <c r="N635" i="14"/>
  <c r="AD645" i="14" a="1"/>
  <c r="AD645" i="14" s="1"/>
  <c r="W639" i="14"/>
  <c r="Q638" i="14"/>
  <c r="AD647" i="14" a="1"/>
  <c r="AD647" i="14" s="1"/>
  <c r="AD648" i="14" a="1"/>
  <c r="AD648" i="14" s="1"/>
  <c r="AB639" i="14"/>
  <c r="R649" i="14" a="1"/>
  <c r="R649" i="14" s="1"/>
  <c r="K10" i="10" s="1"/>
  <c r="U334" i="14"/>
  <c r="AJ323" i="14"/>
  <c r="AC334" i="14" s="1"/>
  <c r="L323" i="14"/>
  <c r="L334" i="14" s="1"/>
  <c r="W978" i="14" a="1"/>
  <c r="W978" i="14" s="1"/>
  <c r="S990" i="14" s="1"/>
  <c r="Q636" i="14"/>
  <c r="X635" i="14"/>
  <c r="AC645" i="14" a="1"/>
  <c r="AC645" i="14" s="1"/>
  <c r="T636" i="14"/>
  <c r="AZ664" i="14"/>
  <c r="BB12" i="14" s="1"/>
  <c r="I664" i="14"/>
  <c r="J12" i="14"/>
  <c r="AY662" i="14"/>
  <c r="BA10" i="14" s="1"/>
  <c r="I10" i="14"/>
  <c r="Z953" i="14"/>
  <c r="V965" i="14" s="1"/>
  <c r="M946" i="14"/>
  <c r="M958" i="14" s="1"/>
  <c r="M947" i="14"/>
  <c r="M959" i="14" s="1"/>
  <c r="M956" i="14"/>
  <c r="U953" i="14"/>
  <c r="R965" i="14" s="1"/>
  <c r="AF978" i="14" a="1"/>
  <c r="AF978" i="14" s="1"/>
  <c r="AU978" i="14" a="1"/>
  <c r="AU978" i="14" s="1"/>
  <c r="AI990" i="14" s="1"/>
  <c r="J680" i="14"/>
  <c r="I368" i="14"/>
  <c r="AZ696" i="14"/>
  <c r="BB44" i="14" s="1"/>
  <c r="I696" i="14"/>
  <c r="J44" i="14"/>
  <c r="AU972" i="14" a="1"/>
  <c r="AU972" i="14" s="1"/>
  <c r="AI984" i="14" s="1"/>
  <c r="AO972" i="14" a="1"/>
  <c r="AO972" i="14" s="1"/>
  <c r="AF984" i="14" s="1"/>
  <c r="T972" i="14" a="1"/>
  <c r="T972" i="14" s="1"/>
  <c r="N972" i="14" a="1"/>
  <c r="N972" i="14" s="1"/>
  <c r="N984" i="14" s="1"/>
  <c r="AT972" i="14" a="1"/>
  <c r="AT972" i="14" s="1"/>
  <c r="AN972" i="14" a="1"/>
  <c r="AN972" i="14" s="1"/>
  <c r="S972" i="14" a="1"/>
  <c r="S972" i="14" s="1"/>
  <c r="Q984" i="14" s="1"/>
  <c r="AF972" i="14" a="1"/>
  <c r="AF972" i="14" s="1"/>
  <c r="Z972" i="14" a="1"/>
  <c r="Z972" i="14" s="1"/>
  <c r="V984" i="14" s="1"/>
  <c r="AE972" i="14" a="1"/>
  <c r="AE972" i="14" s="1"/>
  <c r="Y984" i="14" s="1"/>
  <c r="AR972" i="14" a="1"/>
  <c r="AR972" i="14" s="1"/>
  <c r="AL972" i="14" a="1"/>
  <c r="AL972" i="14" s="1"/>
  <c r="AD984" i="14" s="1"/>
  <c r="W972" i="14" a="1"/>
  <c r="W972" i="14" s="1"/>
  <c r="S984" i="14" s="1"/>
  <c r="Q972" i="14" a="1"/>
  <c r="Q972" i="14" s="1"/>
  <c r="P984" i="14" s="1"/>
  <c r="AD972" i="14" a="1"/>
  <c r="AD972" i="14" s="1"/>
  <c r="AQ972" i="14" a="1"/>
  <c r="AQ972" i="14" s="1"/>
  <c r="AG984" i="14" s="1"/>
  <c r="V972" i="14" a="1"/>
  <c r="V972" i="14" s="1"/>
  <c r="P972" i="14" a="1"/>
  <c r="P972" i="14" s="1"/>
  <c r="AI972" i="14" a="1"/>
  <c r="AI972" i="14" s="1"/>
  <c r="AA984" i="14" s="1"/>
  <c r="AC972" i="14" a="1"/>
  <c r="AC972" i="14" s="1"/>
  <c r="X984" i="14" s="1"/>
  <c r="AG972" i="14" a="1"/>
  <c r="AG972" i="14" s="1"/>
  <c r="Z984" i="14" s="1"/>
  <c r="AU947" i="14"/>
  <c r="AI959" i="14" s="1"/>
  <c r="AH947" i="14"/>
  <c r="U947" i="14"/>
  <c r="R959" i="14" s="1"/>
  <c r="AT947" i="14"/>
  <c r="AG947" i="14"/>
  <c r="Z959" i="14" s="1"/>
  <c r="T947" i="14"/>
  <c r="AB972" i="14" a="1"/>
  <c r="AB972" i="14" s="1"/>
  <c r="AA972" i="14" a="1"/>
  <c r="AA972" i="14" s="1"/>
  <c r="W984" i="14" s="1"/>
  <c r="AQ947" i="14"/>
  <c r="AG959" i="14" s="1"/>
  <c r="AD947" i="14"/>
  <c r="Q947" i="14"/>
  <c r="P959" i="14" s="1"/>
  <c r="AS972" i="14" a="1"/>
  <c r="AS972" i="14" s="1"/>
  <c r="AH984" i="14" s="1"/>
  <c r="AP947" i="14"/>
  <c r="AC947" i="14"/>
  <c r="X959" i="14" s="1"/>
  <c r="P947" i="14"/>
  <c r="AP972" i="14" a="1"/>
  <c r="AP972" i="14" s="1"/>
  <c r="U972" i="14" a="1"/>
  <c r="U972" i="14" s="1"/>
  <c r="R984" i="14" s="1"/>
  <c r="AN947" i="14"/>
  <c r="AA947" i="14"/>
  <c r="W959" i="14" s="1"/>
  <c r="N947" i="14"/>
  <c r="N959" i="14" s="1"/>
  <c r="AM972" i="14" a="1"/>
  <c r="AM972" i="14" s="1"/>
  <c r="AE984" i="14" s="1"/>
  <c r="R972" i="14" a="1"/>
  <c r="R972" i="14" s="1"/>
  <c r="AL947" i="14"/>
  <c r="AD959" i="14" s="1"/>
  <c r="AH972" i="14" a="1"/>
  <c r="AH972" i="14" s="1"/>
  <c r="O947" i="14"/>
  <c r="O959" i="14" s="1"/>
  <c r="AO947" i="14"/>
  <c r="AF959" i="14" s="1"/>
  <c r="T977" i="14" a="1"/>
  <c r="T977" i="14" s="1"/>
  <c r="AM947" i="14"/>
  <c r="AE959" i="14" s="1"/>
  <c r="N977" i="14" a="1"/>
  <c r="N977" i="14" s="1"/>
  <c r="N989" i="14" s="1"/>
  <c r="Z947" i="14"/>
  <c r="V959" i="14" s="1"/>
  <c r="W947" i="14"/>
  <c r="S959" i="14" s="1"/>
  <c r="AB947" i="14"/>
  <c r="O972" i="14" a="1"/>
  <c r="O972" i="14" s="1"/>
  <c r="O984" i="14" s="1"/>
  <c r="Z637" i="14"/>
  <c r="L637" i="14"/>
  <c r="J687" i="14"/>
  <c r="I375" i="14"/>
  <c r="AD636" i="14"/>
  <c r="R635" i="14"/>
  <c r="Y646" i="14" a="1"/>
  <c r="Y646" i="14" s="1"/>
  <c r="AB645" i="14" a="1"/>
  <c r="AB645" i="14" s="1"/>
  <c r="AA635" i="14"/>
  <c r="V648" i="14" a="1"/>
  <c r="V648" i="14" s="1"/>
  <c r="AD638" i="14"/>
  <c r="AC648" i="14" a="1"/>
  <c r="AC648" i="14" s="1"/>
  <c r="AC649" i="14" a="1"/>
  <c r="AC649" i="14" s="1"/>
  <c r="M647" i="14" a="1"/>
  <c r="M647" i="14" s="1"/>
  <c r="N647" i="14" a="1"/>
  <c r="N647" i="14" s="1"/>
  <c r="Y649" i="14" a="1"/>
  <c r="Y649" i="14" s="1"/>
  <c r="W10" i="10" s="1"/>
  <c r="U336" i="14"/>
  <c r="L325" i="14"/>
  <c r="L336" i="14" s="1"/>
  <c r="AJ325" i="14"/>
  <c r="AC336" i="14" s="1"/>
  <c r="U978" i="14" a="1"/>
  <c r="U978" i="14" s="1"/>
  <c r="R990" i="14" s="1"/>
  <c r="L377" i="14"/>
  <c r="L37" i="14"/>
  <c r="M645" i="14" a="1"/>
  <c r="M645" i="14" s="1"/>
  <c r="AB953" i="14"/>
  <c r="AK978" i="14"/>
  <c r="AC990" i="14" s="1"/>
  <c r="M978" i="14"/>
  <c r="M990" i="14" s="1"/>
  <c r="U990" i="14"/>
  <c r="L393" i="14"/>
  <c r="L53" i="14"/>
  <c r="L391" i="14"/>
  <c r="L51" i="14"/>
  <c r="T953" i="14"/>
  <c r="S953" i="14"/>
  <c r="Q965" i="14" s="1"/>
  <c r="U976" i="14" a="1"/>
  <c r="U976" i="14" s="1"/>
  <c r="R988" i="14" s="1"/>
  <c r="Z976" i="14" a="1"/>
  <c r="Z976" i="14" s="1"/>
  <c r="V988" i="14" s="1"/>
  <c r="AX670" i="14"/>
  <c r="J670" i="14"/>
  <c r="I358" i="14"/>
  <c r="V647" i="14" a="1"/>
  <c r="V647" i="14" s="1"/>
  <c r="AC637" i="14"/>
  <c r="P646" i="14" a="1"/>
  <c r="P646" i="14" s="1"/>
  <c r="AE635" i="14"/>
  <c r="V635" i="14"/>
  <c r="AA646" i="14" a="1"/>
  <c r="AA646" i="14" s="1"/>
  <c r="R636" i="14"/>
  <c r="T649" i="14" a="1"/>
  <c r="T649" i="14" s="1"/>
  <c r="R10" i="10" s="1"/>
  <c r="M639" i="14"/>
  <c r="AF649" i="14" a="1"/>
  <c r="AF649" i="14" s="1"/>
  <c r="V639" i="14"/>
  <c r="AB649" i="14" a="1"/>
  <c r="AB649" i="14" s="1"/>
  <c r="W638" i="14"/>
  <c r="AF647" i="14" a="1"/>
  <c r="AF647" i="14" s="1"/>
  <c r="AA647" i="14" a="1"/>
  <c r="AA647" i="14" s="1"/>
  <c r="AY675" i="14"/>
  <c r="BA23" i="14" s="1"/>
  <c r="I23" i="14"/>
  <c r="L328" i="14"/>
  <c r="L318" i="14"/>
  <c r="L319" i="14"/>
  <c r="L330" i="14" s="1"/>
  <c r="J705" i="14"/>
  <c r="I393" i="14"/>
  <c r="AH978" i="14" a="1"/>
  <c r="AH978" i="14" s="1"/>
  <c r="AW972" i="14"/>
  <c r="I690" i="14"/>
  <c r="AZ690" i="14"/>
  <c r="BB38" i="14" s="1"/>
  <c r="J38" i="14"/>
  <c r="AT978" i="14" a="1"/>
  <c r="AT978" i="14" s="1"/>
  <c r="AF953" i="14"/>
  <c r="AA976" i="14" a="1"/>
  <c r="AA976" i="14" s="1"/>
  <c r="W988" i="14" s="1"/>
  <c r="J699" i="14"/>
  <c r="I387" i="14"/>
  <c r="J681" i="14"/>
  <c r="I369" i="14"/>
  <c r="AC635" i="14"/>
  <c r="W636" i="14"/>
  <c r="M636" i="14"/>
  <c r="Y635" i="14"/>
  <c r="AE636" i="14"/>
  <c r="AS947" i="14"/>
  <c r="AH959" i="14" s="1"/>
  <c r="V947" i="14"/>
  <c r="AE953" i="14"/>
  <c r="Y965" i="14" s="1"/>
  <c r="AS953" i="14"/>
  <c r="AH965" i="14" s="1"/>
  <c r="AO977" i="14" a="1"/>
  <c r="AO977" i="14" s="1"/>
  <c r="AF989" i="14" s="1"/>
  <c r="AC976" i="14" a="1"/>
  <c r="AC976" i="14" s="1"/>
  <c r="X988" i="14" s="1"/>
  <c r="AA977" i="14" a="1"/>
  <c r="AA977" i="14" s="1"/>
  <c r="W989" i="14" s="1"/>
  <c r="V976" i="14" a="1"/>
  <c r="V976" i="14" s="1"/>
  <c r="O977" i="14" a="1"/>
  <c r="O977" i="14" s="1"/>
  <c r="O989" i="14" s="1"/>
  <c r="Q976" i="14" a="1"/>
  <c r="Q976" i="14" s="1"/>
  <c r="P988" i="14" s="1"/>
  <c r="Q977" i="14" a="1"/>
  <c r="Q977" i="14" s="1"/>
  <c r="P989" i="14" s="1"/>
  <c r="AG976" i="14" a="1"/>
  <c r="AG976" i="14" s="1"/>
  <c r="Z988" i="14" s="1"/>
  <c r="T976" i="14" a="1"/>
  <c r="T976" i="14" s="1"/>
  <c r="AB976" i="14" a="1"/>
  <c r="AB976" i="14" s="1"/>
  <c r="L634" i="14"/>
  <c r="Z634" i="14"/>
  <c r="W647" i="14" a="1"/>
  <c r="W647" i="14" s="1"/>
  <c r="T637" i="14"/>
  <c r="AZ708" i="14"/>
  <c r="BB56" i="14" s="1"/>
  <c r="I708" i="14"/>
  <c r="J56" i="14"/>
  <c r="Q645" i="14" a="1"/>
  <c r="Q645" i="14" s="1"/>
  <c r="R645" i="14" a="1"/>
  <c r="R645" i="14" s="1"/>
  <c r="AA645" i="14" a="1"/>
  <c r="AA645" i="14" s="1"/>
  <c r="P636" i="14"/>
  <c r="P645" i="14" a="1"/>
  <c r="P645" i="14" s="1"/>
  <c r="T639" i="14"/>
  <c r="Y638" i="14"/>
  <c r="AC647" i="14" a="1"/>
  <c r="AC647" i="14" s="1"/>
  <c r="Y639" i="14"/>
  <c r="AA639" i="14"/>
  <c r="AD649" i="14" a="1"/>
  <c r="AD649" i="14" s="1"/>
  <c r="AE649" i="14" a="1"/>
  <c r="AE649" i="14" s="1"/>
  <c r="L370" i="14"/>
  <c r="L30" i="14"/>
  <c r="J667" i="14"/>
  <c r="I355" i="14"/>
  <c r="U330" i="14"/>
  <c r="AJ319" i="14"/>
  <c r="AC330" i="14" s="1"/>
  <c r="J688" i="14"/>
  <c r="I376" i="14"/>
  <c r="U983" i="14"/>
  <c r="AK971" i="14"/>
  <c r="AC983" i="14" s="1"/>
  <c r="AI947" i="14"/>
  <c r="AA959" i="14" s="1"/>
  <c r="M952" i="14"/>
  <c r="M964" i="14" s="1"/>
  <c r="AK952" i="14"/>
  <c r="AC964" i="14" s="1"/>
  <c r="U964" i="14"/>
  <c r="AF947" i="14"/>
  <c r="AU977" i="14" a="1"/>
  <c r="AU977" i="14" s="1"/>
  <c r="AI989" i="14" s="1"/>
  <c r="AI976" i="14" a="1"/>
  <c r="AI976" i="14" s="1"/>
  <c r="AA988" i="14" s="1"/>
  <c r="AG977" i="14" a="1"/>
  <c r="AG977" i="14" s="1"/>
  <c r="Z989" i="14" s="1"/>
  <c r="AQ976" i="14" a="1"/>
  <c r="AQ976" i="14" s="1"/>
  <c r="AG988" i="14" s="1"/>
  <c r="U977" i="14" a="1"/>
  <c r="U977" i="14" s="1"/>
  <c r="R989" i="14" s="1"/>
  <c r="W976" i="14" a="1"/>
  <c r="W976" i="14" s="1"/>
  <c r="S988" i="14" s="1"/>
  <c r="AE976" i="14" a="1"/>
  <c r="AE976" i="14" s="1"/>
  <c r="Y988" i="14" s="1"/>
  <c r="R976" i="14" a="1"/>
  <c r="R976" i="14" s="1"/>
  <c r="W977" i="14" a="1"/>
  <c r="W977" i="14" s="1"/>
  <c r="S989" i="14" s="1"/>
  <c r="S976" i="14" a="1"/>
  <c r="S976" i="14" s="1"/>
  <c r="Q988" i="14" s="1"/>
  <c r="R977" i="14" a="1"/>
  <c r="R977" i="14" s="1"/>
  <c r="AO976" i="14" a="1"/>
  <c r="AO976" i="14" s="1"/>
  <c r="AF988" i="14" s="1"/>
  <c r="AH976" i="14" a="1"/>
  <c r="AH976" i="14" s="1"/>
  <c r="L382" i="14"/>
  <c r="L42" i="14"/>
  <c r="AE645" i="14" a="1"/>
  <c r="AE645" i="14" s="1"/>
  <c r="AZ660" i="14"/>
  <c r="BB8" i="14" s="1"/>
  <c r="I660" i="14"/>
  <c r="J8" i="14"/>
  <c r="J693" i="14"/>
  <c r="I381" i="14"/>
  <c r="R637" i="14"/>
  <c r="AF637" i="14"/>
  <c r="AY709" i="14"/>
  <c r="BA57" i="14" s="1"/>
  <c r="AD635" i="14"/>
  <c r="Y645" i="14" a="1"/>
  <c r="Y645" i="14" s="1"/>
  <c r="AF646" i="14" a="1"/>
  <c r="AF646" i="14" s="1"/>
  <c r="AC636" i="14"/>
  <c r="W645" i="14" a="1"/>
  <c r="W645" i="14" s="1"/>
  <c r="N648" i="14" a="1"/>
  <c r="N648" i="14" s="1"/>
  <c r="AC639" i="14"/>
  <c r="AB648" i="14" a="1"/>
  <c r="AB648" i="14" s="1"/>
  <c r="X647" i="14" a="1"/>
  <c r="X647" i="14" s="1"/>
  <c r="Y647" i="14" a="1"/>
  <c r="Y647" i="14" s="1"/>
  <c r="T647" i="14" a="1"/>
  <c r="T647" i="14" s="1"/>
  <c r="N638" i="14"/>
  <c r="J666" i="14"/>
  <c r="I354" i="14"/>
  <c r="U335" i="14"/>
  <c r="L324" i="14"/>
  <c r="L335" i="14" s="1"/>
  <c r="AJ324" i="14"/>
  <c r="AC335" i="14" s="1"/>
  <c r="V978" i="14" a="1"/>
  <c r="V978" i="14" s="1"/>
  <c r="N976" i="14" a="1"/>
  <c r="N976" i="14" s="1"/>
  <c r="N988" i="14" s="1"/>
  <c r="L346" i="14"/>
  <c r="L6" i="14"/>
  <c r="L358" i="14"/>
  <c r="L18" i="14"/>
  <c r="X636" i="14"/>
  <c r="M976" i="14"/>
  <c r="M988" i="14" s="1"/>
  <c r="U988" i="14"/>
  <c r="AK976" i="14"/>
  <c r="AC988" i="14" s="1"/>
  <c r="S947" i="14"/>
  <c r="Q959" i="14" s="1"/>
  <c r="M981" i="14"/>
  <c r="M972" i="14"/>
  <c r="M984" i="14" s="1"/>
  <c r="M971" i="14"/>
  <c r="M983" i="14" s="1"/>
  <c r="Z978" i="14" a="1"/>
  <c r="Z978" i="14" s="1"/>
  <c r="V990" i="14" s="1"/>
  <c r="R978" i="14" a="1"/>
  <c r="R978" i="14" s="1"/>
  <c r="AB977" i="14" a="1"/>
  <c r="AB977" i="14" s="1"/>
  <c r="AP977" i="14" a="1"/>
  <c r="AP977" i="14" s="1"/>
  <c r="AL976" i="14" a="1"/>
  <c r="AL976" i="14" s="1"/>
  <c r="AD988" i="14" s="1"/>
  <c r="P977" i="14" a="1"/>
  <c r="P977" i="14" s="1"/>
  <c r="AM976" i="14" a="1"/>
  <c r="AM976" i="14" s="1"/>
  <c r="AE988" i="14" s="1"/>
  <c r="AL977" i="14" a="1"/>
  <c r="AL977" i="14" s="1"/>
  <c r="AD989" i="14" s="1"/>
  <c r="AN976" i="14" a="1"/>
  <c r="AN976" i="14" s="1"/>
  <c r="AM977" i="14" a="1"/>
  <c r="AM977" i="14" s="1"/>
  <c r="AE989" i="14" s="1"/>
  <c r="AU976" i="14" a="1"/>
  <c r="AU976" i="14" s="1"/>
  <c r="AI988" i="14" s="1"/>
  <c r="S977" i="14" a="1"/>
  <c r="S977" i="14" s="1"/>
  <c r="Q989" i="14" s="1"/>
  <c r="J706" i="14"/>
  <c r="I394" i="14"/>
  <c r="AD637" i="14"/>
  <c r="J689" i="14"/>
  <c r="I377" i="14"/>
  <c r="I702" i="14"/>
  <c r="AZ702" i="14"/>
  <c r="BB50" i="14" s="1"/>
  <c r="J50" i="14"/>
  <c r="AB647" i="14" a="1"/>
  <c r="AB647" i="14" s="1"/>
  <c r="V637" i="14"/>
  <c r="J700" i="14"/>
  <c r="I388" i="14"/>
  <c r="J701" i="14"/>
  <c r="I389" i="14"/>
  <c r="T635" i="14"/>
  <c r="AZ672" i="14"/>
  <c r="BB20" i="14" s="1"/>
  <c r="I672" i="14"/>
  <c r="J20" i="14"/>
  <c r="AF635" i="14"/>
  <c r="Q646" i="14" a="1"/>
  <c r="Q646" i="14" s="1"/>
  <c r="AZ655" i="14"/>
  <c r="BB3" i="14" s="1"/>
  <c r="I655" i="14"/>
  <c r="J3" i="14"/>
  <c r="O645" i="14" a="1"/>
  <c r="O645" i="14" s="1"/>
  <c r="O646" i="14" a="1"/>
  <c r="O646" i="14" s="1"/>
  <c r="O648" i="14" a="1"/>
  <c r="O648" i="14" s="1"/>
  <c r="AA648" i="14" a="1"/>
  <c r="AA648" i="14" s="1"/>
  <c r="AA649" i="14" a="1"/>
  <c r="AA649" i="14" s="1"/>
  <c r="P648" i="14" a="1"/>
  <c r="P648" i="14" s="1"/>
  <c r="Q648" i="14" a="1"/>
  <c r="Q648" i="14" s="1"/>
  <c r="R648" i="14" a="1"/>
  <c r="R648" i="14" s="1"/>
  <c r="AA638" i="14"/>
  <c r="I698" i="14"/>
  <c r="AZ698" i="14"/>
  <c r="BB46" i="14" s="1"/>
  <c r="J46" i="14"/>
  <c r="AZ684" i="14"/>
  <c r="BB32" i="14" s="1"/>
  <c r="I684" i="14"/>
  <c r="J32" i="14"/>
  <c r="I673" i="14"/>
  <c r="AZ673" i="14"/>
  <c r="BB21" i="14" s="1"/>
  <c r="J21" i="14"/>
  <c r="AD976" i="14" a="1"/>
  <c r="AD976" i="14" s="1"/>
  <c r="AR947" i="14"/>
  <c r="AK977" i="14"/>
  <c r="AC989" i="14" s="1"/>
  <c r="U989" i="14"/>
  <c r="M977" i="14"/>
  <c r="M989" i="14" s="1"/>
  <c r="O976" i="14" a="1"/>
  <c r="O976" i="14" s="1"/>
  <c r="O988" i="14" s="1"/>
  <c r="AM978" i="14" a="1"/>
  <c r="AM978" i="14" s="1"/>
  <c r="AE990" i="14" s="1"/>
  <c r="AH977" i="14" a="1"/>
  <c r="AH977" i="14" s="1"/>
  <c r="AA978" i="14" a="1"/>
  <c r="AA978" i="14" s="1"/>
  <c r="W990" i="14" s="1"/>
  <c r="AR976" i="14" a="1"/>
  <c r="AR976" i="14" s="1"/>
  <c r="V977" i="14" a="1"/>
  <c r="V977" i="14" s="1"/>
  <c r="AS976" i="14" a="1"/>
  <c r="AS976" i="14" s="1"/>
  <c r="AH988" i="14" s="1"/>
  <c r="AR977" i="14" a="1"/>
  <c r="AR977" i="14" s="1"/>
  <c r="AT976" i="14" a="1"/>
  <c r="AT976" i="14" s="1"/>
  <c r="AS977" i="14" a="1"/>
  <c r="AS977" i="14" s="1"/>
  <c r="AH989" i="14" s="1"/>
  <c r="Z977" i="14" a="1"/>
  <c r="Z977" i="14" s="1"/>
  <c r="V989" i="14" s="1"/>
  <c r="AN977" i="14" a="1"/>
  <c r="AN977" i="14" s="1"/>
  <c r="J694" i="14"/>
  <c r="I382" i="14"/>
  <c r="AA636" i="14"/>
  <c r="I692" i="14"/>
  <c r="AZ692" i="14"/>
  <c r="BB40" i="14" s="1"/>
  <c r="J40" i="14"/>
  <c r="J658" i="14"/>
  <c r="I346" i="14"/>
  <c r="W646" i="14" a="1"/>
  <c r="W646" i="14" s="1"/>
  <c r="X646" i="14" a="1"/>
  <c r="X646" i="14" s="1"/>
  <c r="U645" i="14" a="1"/>
  <c r="U645" i="14" s="1"/>
  <c r="V645" i="14" a="1"/>
  <c r="V645" i="14" s="1"/>
  <c r="V646" i="14" a="1"/>
  <c r="V646" i="14" s="1"/>
  <c r="J676" i="14"/>
  <c r="I364" i="14"/>
  <c r="N649" i="14" a="1"/>
  <c r="N649" i="14" s="1"/>
  <c r="G10" i="10" s="1"/>
  <c r="AF639" i="14"/>
  <c r="U649" i="14" a="1"/>
  <c r="U649" i="14" s="1"/>
  <c r="S10" i="10" s="1"/>
  <c r="W648" i="14" a="1"/>
  <c r="W648" i="14" s="1"/>
  <c r="X648" i="14" a="1"/>
  <c r="X648" i="14" s="1"/>
  <c r="Y648" i="14" a="1"/>
  <c r="Y648" i="14" s="1"/>
  <c r="R639" i="14"/>
  <c r="J677" i="14"/>
  <c r="R955" i="14" s="1"/>
  <c r="I365" i="14"/>
  <c r="J682" i="14"/>
  <c r="I370" i="14"/>
  <c r="N978" i="14" a="1"/>
  <c r="N978" i="14" s="1"/>
  <c r="N990" i="14" s="1"/>
  <c r="AF976" i="14" a="1"/>
  <c r="AF976" i="14" s="1"/>
  <c r="AZ3" i="14"/>
  <c r="AG953" i="14"/>
  <c r="Z965" i="14" s="1"/>
  <c r="P953" i="14"/>
  <c r="AS978" i="14" a="1"/>
  <c r="AS978" i="14" s="1"/>
  <c r="AH990" i="14" s="1"/>
  <c r="S978" i="14" a="1"/>
  <c r="S978" i="14" s="1"/>
  <c r="Q990" i="14" s="1"/>
  <c r="AG978" i="14" a="1"/>
  <c r="AG978" i="14" s="1"/>
  <c r="Z990" i="14" s="1"/>
  <c r="AC977" i="14" a="1"/>
  <c r="AC977" i="14" s="1"/>
  <c r="X989" i="14" s="1"/>
  <c r="AQ977" i="14" a="1"/>
  <c r="AQ977" i="14" s="1"/>
  <c r="AG989" i="14" s="1"/>
  <c r="AD977" i="14" a="1"/>
  <c r="AD977" i="14" s="1"/>
  <c r="AC978" i="14" a="1"/>
  <c r="AC978" i="14" s="1"/>
  <c r="X990" i="14" s="1"/>
  <c r="AE977" i="14" a="1"/>
  <c r="AE977" i="14" s="1"/>
  <c r="Y989" i="14" s="1"/>
  <c r="AD978" i="14" a="1"/>
  <c r="AD978" i="14" s="1"/>
  <c r="AF977" i="14" a="1"/>
  <c r="AF977" i="14" s="1"/>
  <c r="AT977" i="14" a="1"/>
  <c r="AT977" i="14" s="1"/>
  <c r="N645" i="14" a="1"/>
  <c r="N645" i="14" s="1"/>
  <c r="X637" i="14"/>
  <c r="J679" i="14"/>
  <c r="I367" i="14"/>
  <c r="X645" i="14" a="1"/>
  <c r="X645" i="14" s="1"/>
  <c r="U635" i="14"/>
  <c r="M646" i="14" a="1"/>
  <c r="M646" i="14" s="1"/>
  <c r="N646" i="14" a="1"/>
  <c r="N646" i="14" s="1"/>
  <c r="O635" i="14"/>
  <c r="P638" i="14"/>
  <c r="AB638" i="14"/>
  <c r="T638" i="14"/>
  <c r="O649" i="14" a="1"/>
  <c r="O649" i="14" s="1"/>
  <c r="H10" i="10" s="1"/>
  <c r="P649" i="14" a="1"/>
  <c r="P649" i="14" s="1"/>
  <c r="I10" i="10" s="1"/>
  <c r="AE639" i="14"/>
  <c r="I668" i="14"/>
  <c r="AZ668" i="14"/>
  <c r="BB16" i="14" s="1"/>
  <c r="J16" i="14"/>
  <c r="O953" i="14"/>
  <c r="O965" i="14" s="1"/>
  <c r="P976" i="14" a="1"/>
  <c r="P976" i="14" s="1"/>
  <c r="AE947" i="14"/>
  <c r="Y959" i="14" s="1"/>
  <c r="AL953" i="14"/>
  <c r="AD965" i="14" s="1"/>
  <c r="AQ953" i="14"/>
  <c r="AG965" i="14" s="1"/>
  <c r="AN953" i="14"/>
  <c r="R947" i="14"/>
  <c r="M953" i="14"/>
  <c r="M965" i="14" s="1"/>
  <c r="AK953" i="14"/>
  <c r="AC965" i="14" s="1"/>
  <c r="U965" i="14"/>
  <c r="AD953" i="14"/>
  <c r="AO953" i="14"/>
  <c r="AF965" i="14" s="1"/>
  <c r="AN978" i="14" a="1"/>
  <c r="AN978" i="14" s="1"/>
  <c r="AI977" i="14" a="1"/>
  <c r="AI977" i="14" s="1"/>
  <c r="AA989" i="14" s="1"/>
  <c r="AB978" i="14" a="1"/>
  <c r="AB978" i="14" s="1"/>
  <c r="O978" i="14" a="1"/>
  <c r="O978" i="14" s="1"/>
  <c r="O990" i="14" s="1"/>
  <c r="AI978" i="14" a="1"/>
  <c r="AI978" i="14" s="1"/>
  <c r="AA990" i="14" s="1"/>
  <c r="P978" i="14" a="1"/>
  <c r="P978" i="14" s="1"/>
  <c r="AE978" i="14" a="1"/>
  <c r="AE978" i="14" s="1"/>
  <c r="Y990" i="14" s="1"/>
  <c r="J656" i="14"/>
  <c r="I344" i="14"/>
  <c r="Q635" i="14"/>
  <c r="AE646" i="14" a="1"/>
  <c r="AE646" i="14" s="1"/>
  <c r="AF645" i="14" a="1"/>
  <c r="AF645" i="14" s="1"/>
  <c r="J657" i="14"/>
  <c r="I345" i="14"/>
  <c r="Y637" i="14"/>
  <c r="N636" i="14"/>
  <c r="Y636" i="14"/>
  <c r="T646" i="14" a="1"/>
  <c r="T646" i="14" s="1"/>
  <c r="U646" i="14" a="1"/>
  <c r="U646" i="14" s="1"/>
  <c r="AB635" i="14"/>
  <c r="I697" i="14"/>
  <c r="AZ697" i="14"/>
  <c r="BB45" i="14" s="1"/>
  <c r="J45" i="14"/>
  <c r="U639" i="14"/>
  <c r="AC638" i="14"/>
  <c r="AF638" i="14"/>
  <c r="V649" i="14" a="1"/>
  <c r="V649" i="14" s="1"/>
  <c r="T10" i="10" s="1"/>
  <c r="W649" i="14" a="1"/>
  <c r="W649" i="14" s="1"/>
  <c r="U10" i="10" s="1"/>
  <c r="X649" i="14" a="1"/>
  <c r="X649" i="14" s="1"/>
  <c r="V10" i="10" s="1"/>
  <c r="J665" i="14"/>
  <c r="I353" i="14"/>
  <c r="J669" i="14"/>
  <c r="I357" i="14"/>
  <c r="M953" i="13"/>
  <c r="M965" i="13" s="1"/>
  <c r="U965" i="13"/>
  <c r="AK953" i="13"/>
  <c r="AC965" i="13" s="1"/>
  <c r="L373" i="13"/>
  <c r="L33" i="13"/>
  <c r="J709" i="13"/>
  <c r="I397" i="13"/>
  <c r="AE648" i="13" a="1"/>
  <c r="AE648" i="13" s="1"/>
  <c r="J660" i="13"/>
  <c r="I348" i="13"/>
  <c r="AI947" i="13"/>
  <c r="AA959" i="13" s="1"/>
  <c r="L397" i="13"/>
  <c r="L57" i="13"/>
  <c r="AB639" i="13"/>
  <c r="AM947" i="13"/>
  <c r="AE959" i="13" s="1"/>
  <c r="W947" i="13"/>
  <c r="S959" i="13" s="1"/>
  <c r="V947" i="13"/>
  <c r="AH947" i="13"/>
  <c r="AH952" i="13"/>
  <c r="AR952" i="13"/>
  <c r="AG978" i="13" a="1"/>
  <c r="AG978" i="13" s="1"/>
  <c r="Z990" i="13" s="1"/>
  <c r="AA977" i="13" a="1"/>
  <c r="AA977" i="13" s="1"/>
  <c r="W989" i="13" s="1"/>
  <c r="N977" i="13" a="1"/>
  <c r="N977" i="13" s="1"/>
  <c r="N989" i="13" s="1"/>
  <c r="AU978" i="13" a="1"/>
  <c r="AU978" i="13" s="1"/>
  <c r="AI990" i="13" s="1"/>
  <c r="V978" i="13" a="1"/>
  <c r="V978" i="13" s="1"/>
  <c r="AL978" i="13" a="1"/>
  <c r="AL978" i="13" s="1"/>
  <c r="AD990" i="13" s="1"/>
  <c r="T952" i="13"/>
  <c r="AY692" i="13"/>
  <c r="BA40" i="13" s="1"/>
  <c r="I40" i="13"/>
  <c r="L644" i="13"/>
  <c r="Z644" i="13"/>
  <c r="O647" i="13" a="1"/>
  <c r="O647" i="13" s="1"/>
  <c r="P648" i="13" a="1"/>
  <c r="P648" i="13" s="1"/>
  <c r="M647" i="13" a="1"/>
  <c r="M647" i="13" s="1"/>
  <c r="R639" i="13"/>
  <c r="M649" i="13" a="1"/>
  <c r="M649" i="13" s="1"/>
  <c r="F9" i="10" s="1"/>
  <c r="J703" i="13"/>
  <c r="I391" i="13"/>
  <c r="AZ700" i="13"/>
  <c r="BB48" i="13" s="1"/>
  <c r="I700" i="13"/>
  <c r="J48" i="13"/>
  <c r="N648" i="13" a="1"/>
  <c r="N648" i="13" s="1"/>
  <c r="T295" i="13"/>
  <c r="AF295" i="13"/>
  <c r="Q295" i="13"/>
  <c r="P306" i="13" s="1"/>
  <c r="AQ295" i="13"/>
  <c r="AG306" i="13" s="1"/>
  <c r="T319" i="13" a="1"/>
  <c r="T319" i="13" s="1"/>
  <c r="M951" i="13"/>
  <c r="M963" i="13" s="1"/>
  <c r="AK951" i="13"/>
  <c r="AC963" i="13" s="1"/>
  <c r="U963" i="13"/>
  <c r="Y639" i="13"/>
  <c r="AZ656" i="13"/>
  <c r="BB4" i="13" s="1"/>
  <c r="I656" i="13"/>
  <c r="J4" i="13"/>
  <c r="Z947" i="13"/>
  <c r="V959" i="13" s="1"/>
  <c r="U947" i="13"/>
  <c r="R959" i="13" s="1"/>
  <c r="AL952" i="13"/>
  <c r="AD964" i="13" s="1"/>
  <c r="AS947" i="13"/>
  <c r="AH959" i="13" s="1"/>
  <c r="U952" i="13"/>
  <c r="R964" i="13" s="1"/>
  <c r="AE952" i="13"/>
  <c r="Y964" i="13" s="1"/>
  <c r="AF952" i="13"/>
  <c r="AG977" i="13" a="1"/>
  <c r="AG977" i="13" s="1"/>
  <c r="Z989" i="13" s="1"/>
  <c r="T977" i="13" a="1"/>
  <c r="T977" i="13" s="1"/>
  <c r="P976" i="13" a="1"/>
  <c r="P976" i="13" s="1"/>
  <c r="AQ978" i="13" a="1"/>
  <c r="AQ978" i="13" s="1"/>
  <c r="AG990" i="13" s="1"/>
  <c r="AR978" i="13" a="1"/>
  <c r="AR978" i="13" s="1"/>
  <c r="M639" i="13"/>
  <c r="AB647" i="13" a="1"/>
  <c r="AB647" i="13" s="1"/>
  <c r="AE647" i="13" a="1"/>
  <c r="AE647" i="13" s="1"/>
  <c r="AF647" i="13" a="1"/>
  <c r="AF647" i="13" s="1"/>
  <c r="AE639" i="13"/>
  <c r="T649" i="13" a="1"/>
  <c r="T649" i="13" s="1"/>
  <c r="R9" i="10" s="1"/>
  <c r="V649" i="13" a="1"/>
  <c r="V649" i="13" s="1"/>
  <c r="T9" i="10" s="1"/>
  <c r="J684" i="13"/>
  <c r="I372" i="13"/>
  <c r="J698" i="13"/>
  <c r="I386" i="13"/>
  <c r="U648" i="13" a="1"/>
  <c r="U648" i="13" s="1"/>
  <c r="P319" i="13" a="1"/>
  <c r="P319" i="13" s="1"/>
  <c r="W295" i="13"/>
  <c r="S306" i="13" s="1"/>
  <c r="AI295" i="13"/>
  <c r="AA306" i="13" s="1"/>
  <c r="Z319" i="13" a="1"/>
  <c r="Z319" i="13" s="1"/>
  <c r="V330" i="13" s="1"/>
  <c r="AB319" i="13" a="1"/>
  <c r="AB319" i="13" s="1"/>
  <c r="AI976" i="13" a="1"/>
  <c r="AI976" i="13" s="1"/>
  <c r="AA988" i="13" s="1"/>
  <c r="J690" i="13"/>
  <c r="I378" i="13"/>
  <c r="V638" i="13"/>
  <c r="AP952" i="13"/>
  <c r="M952" i="13"/>
  <c r="M964" i="13" s="1"/>
  <c r="AK952" i="13"/>
  <c r="AC964" i="13" s="1"/>
  <c r="U964" i="13"/>
  <c r="AF947" i="13"/>
  <c r="AR947" i="13"/>
  <c r="R952" i="13"/>
  <c r="R978" i="13" a="1"/>
  <c r="R978" i="13" s="1"/>
  <c r="AO977" i="13" a="1"/>
  <c r="AO977" i="13" s="1"/>
  <c r="AF989" i="13" s="1"/>
  <c r="V976" i="13" a="1"/>
  <c r="V976" i="13" s="1"/>
  <c r="L361" i="13"/>
  <c r="L21" i="13"/>
  <c r="Q639" i="13"/>
  <c r="X648" i="13" a="1"/>
  <c r="X648" i="13" s="1"/>
  <c r="Y648" i="13" a="1"/>
  <c r="Y648" i="13" s="1"/>
  <c r="AB648" i="13" a="1"/>
  <c r="AB648" i="13" s="1"/>
  <c r="L393" i="13"/>
  <c r="L53" i="13"/>
  <c r="O648" i="13" a="1"/>
  <c r="O648" i="13" s="1"/>
  <c r="L354" i="13"/>
  <c r="L14" i="13"/>
  <c r="L346" i="13"/>
  <c r="L6" i="13"/>
  <c r="AU972" i="13" a="1"/>
  <c r="AU972" i="13" s="1"/>
  <c r="AI984" i="13" s="1"/>
  <c r="AO972" i="13" a="1"/>
  <c r="AO972" i="13" s="1"/>
  <c r="AF984" i="13" s="1"/>
  <c r="T972" i="13" a="1"/>
  <c r="T972" i="13" s="1"/>
  <c r="N972" i="13" a="1"/>
  <c r="N972" i="13" s="1"/>
  <c r="N984" i="13" s="1"/>
  <c r="AT972" i="13" a="1"/>
  <c r="AT972" i="13" s="1"/>
  <c r="AN972" i="13" a="1"/>
  <c r="AN972" i="13" s="1"/>
  <c r="S972" i="13" a="1"/>
  <c r="S972" i="13" s="1"/>
  <c r="Q984" i="13" s="1"/>
  <c r="AF972" i="13" a="1"/>
  <c r="AF972" i="13" s="1"/>
  <c r="Z972" i="13" a="1"/>
  <c r="Z972" i="13" s="1"/>
  <c r="V984" i="13" s="1"/>
  <c r="AS972" i="13" a="1"/>
  <c r="AS972" i="13" s="1"/>
  <c r="AH984" i="13" s="1"/>
  <c r="AM972" i="13" a="1"/>
  <c r="AM972" i="13" s="1"/>
  <c r="AE984" i="13" s="1"/>
  <c r="R972" i="13" a="1"/>
  <c r="R972" i="13" s="1"/>
  <c r="AE972" i="13" a="1"/>
  <c r="AE972" i="13" s="1"/>
  <c r="Y984" i="13" s="1"/>
  <c r="AR972" i="13" a="1"/>
  <c r="AR972" i="13" s="1"/>
  <c r="AL972" i="13" a="1"/>
  <c r="AL972" i="13" s="1"/>
  <c r="AD984" i="13" s="1"/>
  <c r="W972" i="13" a="1"/>
  <c r="W972" i="13" s="1"/>
  <c r="S984" i="13" s="1"/>
  <c r="Q972" i="13" a="1"/>
  <c r="Q972" i="13" s="1"/>
  <c r="P984" i="13" s="1"/>
  <c r="AD972" i="13" a="1"/>
  <c r="AD972" i="13" s="1"/>
  <c r="AI972" i="13" a="1"/>
  <c r="AI972" i="13" s="1"/>
  <c r="AA984" i="13" s="1"/>
  <c r="AC972" i="13" a="1"/>
  <c r="AC972" i="13" s="1"/>
  <c r="X984" i="13" s="1"/>
  <c r="AP972" i="13" a="1"/>
  <c r="AP972" i="13" s="1"/>
  <c r="U972" i="13" a="1"/>
  <c r="U972" i="13" s="1"/>
  <c r="R984" i="13" s="1"/>
  <c r="O972" i="13" a="1"/>
  <c r="O972" i="13" s="1"/>
  <c r="O984" i="13" s="1"/>
  <c r="AH972" i="13" a="1"/>
  <c r="AH972" i="13" s="1"/>
  <c r="AB972" i="13" a="1"/>
  <c r="AB972" i="13" s="1"/>
  <c r="AQ972" i="13" a="1"/>
  <c r="AQ972" i="13" s="1"/>
  <c r="AG984" i="13" s="1"/>
  <c r="AG972" i="13" a="1"/>
  <c r="AG972" i="13" s="1"/>
  <c r="Z984" i="13" s="1"/>
  <c r="AA972" i="13" a="1"/>
  <c r="AA972" i="13" s="1"/>
  <c r="W984" i="13" s="1"/>
  <c r="V972" i="13" a="1"/>
  <c r="V972" i="13" s="1"/>
  <c r="P972" i="13" a="1"/>
  <c r="P972" i="13" s="1"/>
  <c r="AP947" i="13"/>
  <c r="AO947" i="13"/>
  <c r="AF959" i="13" s="1"/>
  <c r="AC947" i="13"/>
  <c r="X959" i="13" s="1"/>
  <c r="AB947" i="13"/>
  <c r="P947" i="13"/>
  <c r="O947" i="13"/>
  <c r="O959" i="13" s="1"/>
  <c r="U977" i="13" a="1"/>
  <c r="U977" i="13" s="1"/>
  <c r="R989" i="13" s="1"/>
  <c r="AX655" i="13"/>
  <c r="J691" i="13"/>
  <c r="I379" i="13"/>
  <c r="AC324" i="13" a="1"/>
  <c r="AC324" i="13" s="1"/>
  <c r="X335" i="13" s="1"/>
  <c r="AR295" i="13"/>
  <c r="AN295" i="13"/>
  <c r="AL295" i="13"/>
  <c r="AD306" i="13" s="1"/>
  <c r="O319" i="13" a="1"/>
  <c r="O319" i="13" s="1"/>
  <c r="O330" i="13" s="1"/>
  <c r="AO319" i="13" a="1"/>
  <c r="AO319" i="13" s="1"/>
  <c r="AF330" i="13" s="1"/>
  <c r="AI319" i="13" a="1"/>
  <c r="AI319" i="13" s="1"/>
  <c r="AA330" i="13" s="1"/>
  <c r="AO978" i="13" a="1"/>
  <c r="AO978" i="13" s="1"/>
  <c r="AF990" i="13" s="1"/>
  <c r="Y649" i="13" a="1"/>
  <c r="Y649" i="13" s="1"/>
  <c r="W9" i="10" s="1"/>
  <c r="L381" i="13"/>
  <c r="L41" i="13"/>
  <c r="AC952" i="13"/>
  <c r="X964" i="13" s="1"/>
  <c r="S947" i="13"/>
  <c r="Q959" i="13" s="1"/>
  <c r="AE947" i="13"/>
  <c r="Y959" i="13" s="1"/>
  <c r="AG952" i="13"/>
  <c r="Z964" i="13" s="1"/>
  <c r="O977" i="13" a="1"/>
  <c r="O977" i="13" s="1"/>
  <c r="O989" i="13" s="1"/>
  <c r="AM978" i="13" a="1"/>
  <c r="AM978" i="13" s="1"/>
  <c r="AE990" i="13" s="1"/>
  <c r="AU977" i="13" a="1"/>
  <c r="AU977" i="13" s="1"/>
  <c r="AI989" i="13" s="1"/>
  <c r="AQ976" i="13" a="1"/>
  <c r="AQ976" i="13" s="1"/>
  <c r="AG988" i="13" s="1"/>
  <c r="Q976" i="13" a="1"/>
  <c r="Q976" i="13" s="1"/>
  <c r="P988" i="13" s="1"/>
  <c r="L349" i="13"/>
  <c r="L9" i="13"/>
  <c r="AD648" i="13" a="1"/>
  <c r="AD648" i="13" s="1"/>
  <c r="W637" i="13"/>
  <c r="U637" i="13"/>
  <c r="AF637" i="13"/>
  <c r="T637" i="13"/>
  <c r="Y647" i="13" a="1"/>
  <c r="Y647" i="13" s="1"/>
  <c r="AE637" i="13"/>
  <c r="R647" i="13" a="1"/>
  <c r="R647" i="13" s="1"/>
  <c r="X647" i="13" a="1"/>
  <c r="X647" i="13" s="1"/>
  <c r="AC637" i="13"/>
  <c r="Q637" i="13"/>
  <c r="AB637" i="13"/>
  <c r="P637" i="13"/>
  <c r="X637" i="13"/>
  <c r="AC647" i="13" a="1"/>
  <c r="AC647" i="13" s="1"/>
  <c r="AA647" i="13" a="1"/>
  <c r="AA647" i="13" s="1"/>
  <c r="W647" i="13" a="1"/>
  <c r="W647" i="13" s="1"/>
  <c r="AD637" i="13"/>
  <c r="V647" i="13" a="1"/>
  <c r="V647" i="13" s="1"/>
  <c r="Y637" i="13"/>
  <c r="V637" i="13"/>
  <c r="P647" i="13" a="1"/>
  <c r="P647" i="13" s="1"/>
  <c r="R637" i="13"/>
  <c r="M637" i="13"/>
  <c r="N647" i="13" a="1"/>
  <c r="N647" i="13" s="1"/>
  <c r="AA637" i="13"/>
  <c r="N637" i="13"/>
  <c r="O637" i="13"/>
  <c r="L637" i="13"/>
  <c r="Z637" i="13"/>
  <c r="T638" i="13"/>
  <c r="W638" i="13"/>
  <c r="Y638" i="13"/>
  <c r="M648" i="13" a="1"/>
  <c r="M648" i="13" s="1"/>
  <c r="AA649" i="13" a="1"/>
  <c r="AA649" i="13" s="1"/>
  <c r="J678" i="13"/>
  <c r="I366" i="13"/>
  <c r="AC646" i="13" a="1"/>
  <c r="AC646" i="13" s="1"/>
  <c r="AD645" i="13" a="1"/>
  <c r="AD645" i="13" s="1"/>
  <c r="AF636" i="13"/>
  <c r="T636" i="13"/>
  <c r="AB635" i="13"/>
  <c r="O635" i="13"/>
  <c r="AB646" i="13" a="1"/>
  <c r="AB646" i="13" s="1"/>
  <c r="AC645" i="13" a="1"/>
  <c r="AC645" i="13" s="1"/>
  <c r="AD636" i="13"/>
  <c r="Q636" i="13"/>
  <c r="M635" i="13"/>
  <c r="U646" i="13" a="1"/>
  <c r="U646" i="13" s="1"/>
  <c r="N646" i="13" a="1"/>
  <c r="N646" i="13" s="1"/>
  <c r="V645" i="13" a="1"/>
  <c r="V645" i="13" s="1"/>
  <c r="O645" i="13" a="1"/>
  <c r="O645" i="13" s="1"/>
  <c r="AC636" i="13"/>
  <c r="P636" i="13"/>
  <c r="Y635" i="13"/>
  <c r="AA646" i="13" a="1"/>
  <c r="AA646" i="13" s="1"/>
  <c r="AB645" i="13" a="1"/>
  <c r="AB645" i="13" s="1"/>
  <c r="AB636" i="13"/>
  <c r="O636" i="13"/>
  <c r="X635" i="13"/>
  <c r="T646" i="13" a="1"/>
  <c r="T646" i="13" s="1"/>
  <c r="M646" i="13" a="1"/>
  <c r="M646" i="13" s="1"/>
  <c r="U645" i="13" a="1"/>
  <c r="U645" i="13" s="1"/>
  <c r="AF646" i="13" a="1"/>
  <c r="AF646" i="13" s="1"/>
  <c r="AA645" i="13" a="1"/>
  <c r="AA645" i="13" s="1"/>
  <c r="M636" i="13"/>
  <c r="V635" i="13"/>
  <c r="Y646" i="13" a="1"/>
  <c r="Y646" i="13" s="1"/>
  <c r="R646" i="13" a="1"/>
  <c r="R646" i="13" s="1"/>
  <c r="T645" i="13" a="1"/>
  <c r="T645" i="13" s="1"/>
  <c r="M645" i="13" a="1"/>
  <c r="M645" i="13" s="1"/>
  <c r="Y636" i="13"/>
  <c r="U635" i="13"/>
  <c r="W646" i="13" a="1"/>
  <c r="W646" i="13" s="1"/>
  <c r="P646" i="13" a="1"/>
  <c r="P646" i="13" s="1"/>
  <c r="X645" i="13" a="1"/>
  <c r="X645" i="13" s="1"/>
  <c r="Q645" i="13" a="1"/>
  <c r="Q645" i="13" s="1"/>
  <c r="U636" i="13"/>
  <c r="AC635" i="13"/>
  <c r="P635" i="13"/>
  <c r="AE636" i="13"/>
  <c r="AA635" i="13"/>
  <c r="J655" i="13"/>
  <c r="AD646" i="13" a="1"/>
  <c r="AD646" i="13" s="1"/>
  <c r="AF645" i="13" a="1"/>
  <c r="AF645" i="13" s="1"/>
  <c r="P645" i="13" a="1"/>
  <c r="P645" i="13" s="1"/>
  <c r="AA636" i="13"/>
  <c r="N645" i="13" a="1"/>
  <c r="N645" i="13" s="1"/>
  <c r="W635" i="13"/>
  <c r="I343" i="13"/>
  <c r="AE645" i="13" a="1"/>
  <c r="AE645" i="13" s="1"/>
  <c r="X636" i="13"/>
  <c r="T635" i="13"/>
  <c r="X646" i="13" a="1"/>
  <c r="X646" i="13" s="1"/>
  <c r="V636" i="13"/>
  <c r="Q635" i="13"/>
  <c r="R636" i="13"/>
  <c r="N635" i="13"/>
  <c r="V646" i="13" a="1"/>
  <c r="V646" i="13" s="1"/>
  <c r="Y645" i="13" a="1"/>
  <c r="Y645" i="13" s="1"/>
  <c r="N636" i="13"/>
  <c r="AE646" i="13" a="1"/>
  <c r="AE646" i="13" s="1"/>
  <c r="O646" i="13" a="1"/>
  <c r="O646" i="13" s="1"/>
  <c r="R645" i="13" a="1"/>
  <c r="R645" i="13" s="1"/>
  <c r="W639" i="13"/>
  <c r="AD635" i="13"/>
  <c r="W645" i="13" a="1"/>
  <c r="W645" i="13" s="1"/>
  <c r="W636" i="13"/>
  <c r="AD639" i="13"/>
  <c r="AF635" i="13"/>
  <c r="AE635" i="13"/>
  <c r="R635" i="13"/>
  <c r="Q646" i="13" a="1"/>
  <c r="Q646" i="13" s="1"/>
  <c r="J685" i="13"/>
  <c r="I373" i="13"/>
  <c r="U323" i="13" a="1"/>
  <c r="U323" i="13" s="1"/>
  <c r="R334" i="13" s="1"/>
  <c r="AD978" i="13" a="1"/>
  <c r="AD978" i="13" s="1"/>
  <c r="AS978" i="13" a="1"/>
  <c r="AS978" i="13" s="1"/>
  <c r="AH990" i="13" s="1"/>
  <c r="AE976" i="13" a="1"/>
  <c r="AE976" i="13" s="1"/>
  <c r="Y988" i="13" s="1"/>
  <c r="Z976" i="13" a="1"/>
  <c r="Z976" i="13" s="1"/>
  <c r="V988" i="13" s="1"/>
  <c r="N976" i="13" a="1"/>
  <c r="N976" i="13" s="1"/>
  <c r="N988" i="13" s="1"/>
  <c r="L385" i="13"/>
  <c r="L45" i="13"/>
  <c r="V639" i="13"/>
  <c r="AF638" i="13"/>
  <c r="N639" i="13"/>
  <c r="P639" i="13"/>
  <c r="T648" i="13" a="1"/>
  <c r="T648" i="13" s="1"/>
  <c r="V648" i="13" a="1"/>
  <c r="V648" i="13" s="1"/>
  <c r="L358" i="13"/>
  <c r="L18" i="13"/>
  <c r="AZ681" i="13"/>
  <c r="BB29" i="13" s="1"/>
  <c r="I681" i="13"/>
  <c r="J29" i="13"/>
  <c r="J708" i="13"/>
  <c r="I396" i="13"/>
  <c r="AT325" i="13" a="1"/>
  <c r="AT325" i="13" s="1"/>
  <c r="U319" i="13" a="1"/>
  <c r="U319" i="13" s="1"/>
  <c r="R330" i="13" s="1"/>
  <c r="Q319" i="13" a="1"/>
  <c r="Q319" i="13" s="1"/>
  <c r="P330" i="13" s="1"/>
  <c r="U295" i="13"/>
  <c r="R306" i="13" s="1"/>
  <c r="N319" i="13" a="1"/>
  <c r="N319" i="13" s="1"/>
  <c r="N330" i="13" s="1"/>
  <c r="AU947" i="13"/>
  <c r="AI959" i="13" s="1"/>
  <c r="AU952" i="13"/>
  <c r="AI964" i="13" s="1"/>
  <c r="W978" i="13" a="1"/>
  <c r="W978" i="13" s="1"/>
  <c r="S990" i="13" s="1"/>
  <c r="AK978" i="13"/>
  <c r="AC990" i="13" s="1"/>
  <c r="U990" i="13"/>
  <c r="M978" i="13"/>
  <c r="M990" i="13" s="1"/>
  <c r="R947" i="13"/>
  <c r="W976" i="13" a="1"/>
  <c r="W976" i="13" s="1"/>
  <c r="S988" i="13" s="1"/>
  <c r="AQ947" i="13"/>
  <c r="AG959" i="13" s="1"/>
  <c r="AS952" i="13"/>
  <c r="AH964" i="13" s="1"/>
  <c r="AP977" i="13" a="1"/>
  <c r="AP977" i="13" s="1"/>
  <c r="AF978" i="13" a="1"/>
  <c r="AF978" i="13" s="1"/>
  <c r="AH977" i="13" a="1"/>
  <c r="AH977" i="13" s="1"/>
  <c r="AL976" i="13" a="1"/>
  <c r="AL976" i="13" s="1"/>
  <c r="AD988" i="13" s="1"/>
  <c r="P977" i="13" a="1"/>
  <c r="P977" i="13" s="1"/>
  <c r="R976" i="13" a="1"/>
  <c r="R976" i="13" s="1"/>
  <c r="AF976" i="13" a="1"/>
  <c r="AF976" i="13" s="1"/>
  <c r="T976" i="13" a="1"/>
  <c r="T976" i="13" s="1"/>
  <c r="AB976" i="13" a="1"/>
  <c r="AB976" i="13" s="1"/>
  <c r="P638" i="13"/>
  <c r="X639" i="13"/>
  <c r="AA639" i="13"/>
  <c r="AC639" i="13"/>
  <c r="AC648" i="13" a="1"/>
  <c r="AC648" i="13" s="1"/>
  <c r="N649" i="13" a="1"/>
  <c r="N649" i="13" s="1"/>
  <c r="G9" i="10" s="1"/>
  <c r="AC638" i="13"/>
  <c r="Q649" i="13" a="1"/>
  <c r="Q649" i="13" s="1"/>
  <c r="J9" i="10" s="1"/>
  <c r="AY687" i="13"/>
  <c r="BA35" i="13" s="1"/>
  <c r="I35" i="13"/>
  <c r="J672" i="13"/>
  <c r="I360" i="13"/>
  <c r="J677" i="13"/>
  <c r="I365" i="13"/>
  <c r="J679" i="13"/>
  <c r="I367" i="13"/>
  <c r="J689" i="13"/>
  <c r="I377" i="13"/>
  <c r="AK295" i="13"/>
  <c r="AM319" i="13" a="1"/>
  <c r="AM319" i="13" s="1"/>
  <c r="AE330" i="13" s="1"/>
  <c r="Y319" i="13" a="1"/>
  <c r="Y319" i="13" s="1"/>
  <c r="AG295" i="13"/>
  <c r="Z306" i="13" s="1"/>
  <c r="AC319" i="13" a="1"/>
  <c r="AC319" i="13" s="1"/>
  <c r="X330" i="13" s="1"/>
  <c r="AP978" i="13" a="1"/>
  <c r="AP978" i="13" s="1"/>
  <c r="AQ952" i="13"/>
  <c r="AG964" i="13" s="1"/>
  <c r="M976" i="13"/>
  <c r="M988" i="13" s="1"/>
  <c r="U988" i="13"/>
  <c r="AK976" i="13"/>
  <c r="AC988" i="13" s="1"/>
  <c r="AT947" i="13"/>
  <c r="AD947" i="13"/>
  <c r="AN947" i="13"/>
  <c r="AD976" i="13" a="1"/>
  <c r="AD976" i="13" s="1"/>
  <c r="S978" i="13" a="1"/>
  <c r="S978" i="13" s="1"/>
  <c r="Q990" i="13" s="1"/>
  <c r="AR976" i="13" a="1"/>
  <c r="AR976" i="13" s="1"/>
  <c r="V977" i="13" a="1"/>
  <c r="V977" i="13" s="1"/>
  <c r="AM976" i="13" a="1"/>
  <c r="AM976" i="13" s="1"/>
  <c r="AE988" i="13" s="1"/>
  <c r="Q977" i="13" a="1"/>
  <c r="Q977" i="13" s="1"/>
  <c r="P989" i="13" s="1"/>
  <c r="AA976" i="13" a="1"/>
  <c r="AA976" i="13" s="1"/>
  <c r="W988" i="13" s="1"/>
  <c r="AO976" i="13" a="1"/>
  <c r="AO976" i="13" s="1"/>
  <c r="AF988" i="13" s="1"/>
  <c r="AH976" i="13" a="1"/>
  <c r="AH976" i="13" s="1"/>
  <c r="AA648" i="13" a="1"/>
  <c r="AA648" i="13" s="1"/>
  <c r="Q647" i="13" a="1"/>
  <c r="Q647" i="13" s="1"/>
  <c r="Q648" i="13" a="1"/>
  <c r="Q648" i="13" s="1"/>
  <c r="T647" i="13" a="1"/>
  <c r="T647" i="13" s="1"/>
  <c r="P649" i="13" a="1"/>
  <c r="P649" i="13" s="1"/>
  <c r="I9" i="10" s="1"/>
  <c r="U649" i="13" a="1"/>
  <c r="U649" i="13" s="1"/>
  <c r="S9" i="10" s="1"/>
  <c r="Q638" i="13"/>
  <c r="AY658" i="13"/>
  <c r="BA6" i="13" s="1"/>
  <c r="I6" i="13"/>
  <c r="AZ710" i="13"/>
  <c r="BB58" i="13" s="1"/>
  <c r="I710" i="13"/>
  <c r="J58" i="13"/>
  <c r="AJ323" i="13"/>
  <c r="AC334" i="13" s="1"/>
  <c r="U334" i="13"/>
  <c r="L323" i="13"/>
  <c r="L334" i="13" s="1"/>
  <c r="J697" i="13"/>
  <c r="I385" i="13"/>
  <c r="I662" i="13"/>
  <c r="AZ662" i="13"/>
  <c r="BB10" i="13" s="1"/>
  <c r="J10" i="13"/>
  <c r="O295" i="13"/>
  <c r="O306" i="13" s="1"/>
  <c r="N295" i="13"/>
  <c r="N306" i="13" s="1"/>
  <c r="AF319" i="13" a="1"/>
  <c r="AF319" i="13" s="1"/>
  <c r="AS295" i="13"/>
  <c r="AH306" i="13" s="1"/>
  <c r="AK319" i="13" a="1"/>
  <c r="AK319" i="13" s="1"/>
  <c r="AI978" i="13" a="1"/>
  <c r="AI978" i="13" s="1"/>
  <c r="AA990" i="13" s="1"/>
  <c r="AA638" i="13"/>
  <c r="Z978" i="13" a="1"/>
  <c r="Z978" i="13" s="1"/>
  <c r="V990" i="13" s="1"/>
  <c r="AD952" i="13"/>
  <c r="U984" i="13"/>
  <c r="AK972" i="13"/>
  <c r="AC984" i="13" s="1"/>
  <c r="AL947" i="13"/>
  <c r="AD959" i="13" s="1"/>
  <c r="AO952" i="13"/>
  <c r="AF964" i="13" s="1"/>
  <c r="AN952" i="13"/>
  <c r="AM952" i="13"/>
  <c r="AE964" i="13" s="1"/>
  <c r="AG947" i="13"/>
  <c r="Z959" i="13" s="1"/>
  <c r="Q947" i="13"/>
  <c r="P959" i="13" s="1"/>
  <c r="AA947" i="13"/>
  <c r="W959" i="13" s="1"/>
  <c r="AA978" i="13" a="1"/>
  <c r="AA978" i="13" s="1"/>
  <c r="W990" i="13" s="1"/>
  <c r="AW972" i="13"/>
  <c r="AN978" i="13" a="1"/>
  <c r="AN978" i="13" s="1"/>
  <c r="AC977" i="13" a="1"/>
  <c r="AC977" i="13" s="1"/>
  <c r="X989" i="13" s="1"/>
  <c r="AQ977" i="13" a="1"/>
  <c r="AQ977" i="13" s="1"/>
  <c r="AG989" i="13" s="1"/>
  <c r="AS976" i="13" a="1"/>
  <c r="AS976" i="13" s="1"/>
  <c r="AH988" i="13" s="1"/>
  <c r="W977" i="13" a="1"/>
  <c r="W977" i="13" s="1"/>
  <c r="S989" i="13" s="1"/>
  <c r="S976" i="13" a="1"/>
  <c r="S976" i="13" s="1"/>
  <c r="Q988" i="13" s="1"/>
  <c r="AG976" i="13" a="1"/>
  <c r="AG976" i="13" s="1"/>
  <c r="Z988" i="13" s="1"/>
  <c r="AU976" i="13" a="1"/>
  <c r="AU976" i="13" s="1"/>
  <c r="AI988" i="13" s="1"/>
  <c r="S977" i="13" a="1"/>
  <c r="S977" i="13" s="1"/>
  <c r="Q989" i="13" s="1"/>
  <c r="L388" i="13"/>
  <c r="L48" i="13"/>
  <c r="U639" i="13"/>
  <c r="J702" i="13"/>
  <c r="I390" i="13"/>
  <c r="AD647" i="13" a="1"/>
  <c r="AD647" i="13" s="1"/>
  <c r="O649" i="13" a="1"/>
  <c r="O649" i="13" s="1"/>
  <c r="H9" i="10" s="1"/>
  <c r="R648" i="13" a="1"/>
  <c r="R648" i="13" s="1"/>
  <c r="W649" i="13" a="1"/>
  <c r="W649" i="13" s="1"/>
  <c r="U9" i="10" s="1"/>
  <c r="AE638" i="13"/>
  <c r="AD638" i="13"/>
  <c r="J665" i="13"/>
  <c r="I353" i="13"/>
  <c r="J667" i="13"/>
  <c r="I355" i="13"/>
  <c r="J666" i="13"/>
  <c r="I354" i="13"/>
  <c r="U335" i="13"/>
  <c r="L324" i="13"/>
  <c r="L335" i="13" s="1"/>
  <c r="AJ324" i="13"/>
  <c r="AC335" i="13" s="1"/>
  <c r="J674" i="13"/>
  <c r="I362" i="13"/>
  <c r="I706" i="13"/>
  <c r="AZ706" i="13"/>
  <c r="BB54" i="13" s="1"/>
  <c r="J54" i="13"/>
  <c r="AE319" i="13" a="1"/>
  <c r="AE319" i="13" s="1"/>
  <c r="Y330" i="13" s="1"/>
  <c r="I374" i="13"/>
  <c r="J686" i="13"/>
  <c r="AC295" i="13"/>
  <c r="X306" i="13" s="1"/>
  <c r="AN319" i="13" a="1"/>
  <c r="AN319" i="13" s="1"/>
  <c r="AP319" i="13" a="1"/>
  <c r="AP319" i="13" s="1"/>
  <c r="AR319" i="13" a="1"/>
  <c r="AR319" i="13" s="1"/>
  <c r="P978" i="13" a="1"/>
  <c r="P978" i="13" s="1"/>
  <c r="AF639" i="13"/>
  <c r="P952" i="13"/>
  <c r="AB977" i="13" a="1"/>
  <c r="AB977" i="13" s="1"/>
  <c r="Q952" i="13"/>
  <c r="P964" i="13" s="1"/>
  <c r="M981" i="13"/>
  <c r="M971" i="13"/>
  <c r="M983" i="13" s="1"/>
  <c r="M972" i="13"/>
  <c r="M984" i="13" s="1"/>
  <c r="AK947" i="13"/>
  <c r="AC959" i="13" s="1"/>
  <c r="U959" i="13"/>
  <c r="AB952" i="13"/>
  <c r="AA952" i="13"/>
  <c r="W964" i="13" s="1"/>
  <c r="Z952" i="13"/>
  <c r="V964" i="13" s="1"/>
  <c r="T947" i="13"/>
  <c r="M956" i="13"/>
  <c r="M947" i="13"/>
  <c r="M959" i="13" s="1"/>
  <c r="M946" i="13"/>
  <c r="M958" i="13" s="1"/>
  <c r="N947" i="13"/>
  <c r="N959" i="13" s="1"/>
  <c r="AT952" i="13"/>
  <c r="AW947" i="13"/>
  <c r="AT978" i="13" a="1"/>
  <c r="AT978" i="13" s="1"/>
  <c r="AI977" i="13" a="1"/>
  <c r="AI977" i="13" s="1"/>
  <c r="AA989" i="13" s="1"/>
  <c r="AB978" i="13" a="1"/>
  <c r="AB978" i="13" s="1"/>
  <c r="AD977" i="13" a="1"/>
  <c r="AD977" i="13" s="1"/>
  <c r="AL977" i="13" a="1"/>
  <c r="AL977" i="13" s="1"/>
  <c r="AD989" i="13" s="1"/>
  <c r="AN976" i="13" a="1"/>
  <c r="AN976" i="13" s="1"/>
  <c r="R977" i="13" a="1"/>
  <c r="R977" i="13" s="1"/>
  <c r="Z977" i="13" a="1"/>
  <c r="Z977" i="13" s="1"/>
  <c r="V989" i="13" s="1"/>
  <c r="M638" i="13"/>
  <c r="O638" i="13"/>
  <c r="W648" i="13" a="1"/>
  <c r="W648" i="13" s="1"/>
  <c r="AB649" i="13" a="1"/>
  <c r="AB649" i="13" s="1"/>
  <c r="AC649" i="13" a="1"/>
  <c r="AC649" i="13" s="1"/>
  <c r="AF648" i="13" a="1"/>
  <c r="AF648" i="13" s="1"/>
  <c r="AZ705" i="13"/>
  <c r="BB53" i="13" s="1"/>
  <c r="I705" i="13"/>
  <c r="J53" i="13"/>
  <c r="J673" i="13"/>
  <c r="I361" i="13"/>
  <c r="J701" i="13"/>
  <c r="I389" i="13"/>
  <c r="S324" i="13" a="1"/>
  <c r="S324" i="13" s="1"/>
  <c r="Q335" i="13" s="1"/>
  <c r="AP295" i="13"/>
  <c r="AU295" i="13"/>
  <c r="AI306" i="13" s="1"/>
  <c r="AU319" i="13" a="1"/>
  <c r="AU319" i="13" s="1"/>
  <c r="AI330" i="13" s="1"/>
  <c r="V295" i="13"/>
  <c r="AD319" i="13" a="1"/>
  <c r="AD319" i="13" s="1"/>
  <c r="AK977" i="13"/>
  <c r="AC989" i="13" s="1"/>
  <c r="U989" i="13"/>
  <c r="M977" i="13"/>
  <c r="M989" i="13" s="1"/>
  <c r="O952" i="13"/>
  <c r="O964" i="13" s="1"/>
  <c r="N952" i="13"/>
  <c r="N964" i="13" s="1"/>
  <c r="W952" i="13"/>
  <c r="S964" i="13" s="1"/>
  <c r="AI952" i="13"/>
  <c r="AA964" i="13" s="1"/>
  <c r="O976" i="13" a="1"/>
  <c r="O976" i="13" s="1"/>
  <c r="O988" i="13" s="1"/>
  <c r="N978" i="13" a="1"/>
  <c r="N978" i="13" s="1"/>
  <c r="N990" i="13" s="1"/>
  <c r="AH978" i="13" a="1"/>
  <c r="AH978" i="13" s="1"/>
  <c r="O978" i="13" a="1"/>
  <c r="O978" i="13" s="1"/>
  <c r="O990" i="13" s="1"/>
  <c r="AR977" i="13" a="1"/>
  <c r="AR977" i="13" s="1"/>
  <c r="AT976" i="13" a="1"/>
  <c r="AT976" i="13" s="1"/>
  <c r="AM977" i="13" a="1"/>
  <c r="AM977" i="13" s="1"/>
  <c r="AE989" i="13" s="1"/>
  <c r="AF977" i="13" a="1"/>
  <c r="AF977" i="13" s="1"/>
  <c r="AB638" i="13"/>
  <c r="X649" i="13" a="1"/>
  <c r="X649" i="13" s="1"/>
  <c r="V9" i="10" s="1"/>
  <c r="AD649" i="13" a="1"/>
  <c r="AD649" i="13" s="1"/>
  <c r="AE649" i="13" a="1"/>
  <c r="AE649" i="13" s="1"/>
  <c r="L369" i="13"/>
  <c r="L29" i="13"/>
  <c r="J696" i="13"/>
  <c r="I384" i="13"/>
  <c r="J661" i="13"/>
  <c r="I349" i="13"/>
  <c r="AZ668" i="13"/>
  <c r="BB16" i="13" s="1"/>
  <c r="I668" i="13"/>
  <c r="J16" i="13"/>
  <c r="J659" i="13"/>
  <c r="I347" i="13"/>
  <c r="AB295" i="13"/>
  <c r="AL319" i="13" a="1"/>
  <c r="AL319" i="13" s="1"/>
  <c r="AD330" i="13" s="1"/>
  <c r="Q324" i="13" a="1"/>
  <c r="Q324" i="13" s="1"/>
  <c r="P335" i="13" s="1"/>
  <c r="AM295" i="13"/>
  <c r="AE306" i="13" s="1"/>
  <c r="W319" i="13" a="1"/>
  <c r="W319" i="13" s="1"/>
  <c r="S330" i="13" s="1"/>
  <c r="R319" i="13" a="1"/>
  <c r="R319" i="13" s="1"/>
  <c r="AH295" i="13"/>
  <c r="AA319" i="13" a="1"/>
  <c r="AA319" i="13" s="1"/>
  <c r="W330" i="13" s="1"/>
  <c r="AA325" i="13" a="1"/>
  <c r="AA325" i="13" s="1"/>
  <c r="W336" i="13" s="1"/>
  <c r="AD295" i="13"/>
  <c r="AS946" i="12"/>
  <c r="AH958" i="12" s="1"/>
  <c r="AC946" i="12"/>
  <c r="X958" i="12" s="1"/>
  <c r="AU946" i="12"/>
  <c r="AI958" i="12" s="1"/>
  <c r="W946" i="12"/>
  <c r="S958" i="12" s="1"/>
  <c r="AT946" i="12"/>
  <c r="Q946" i="12"/>
  <c r="P958" i="12" s="1"/>
  <c r="AI946" i="12"/>
  <c r="AA958" i="12" s="1"/>
  <c r="J690" i="12"/>
  <c r="I378" i="12"/>
  <c r="S976" i="12" a="1"/>
  <c r="S976" i="12" s="1"/>
  <c r="Q988" i="12" s="1"/>
  <c r="U964" i="12"/>
  <c r="M952" i="12"/>
  <c r="M964" i="12" s="1"/>
  <c r="AK952" i="12"/>
  <c r="AC964" i="12" s="1"/>
  <c r="AT947" i="12"/>
  <c r="AR946" i="12"/>
  <c r="AF946" i="12"/>
  <c r="AG946" i="12"/>
  <c r="Z958" i="12" s="1"/>
  <c r="AH946" i="12"/>
  <c r="V946" i="12"/>
  <c r="AT953" i="12"/>
  <c r="AH953" i="12"/>
  <c r="L395" i="12"/>
  <c r="L55" i="12"/>
  <c r="O977" i="12" a="1"/>
  <c r="O977" i="12" s="1"/>
  <c r="O989" i="12" s="1"/>
  <c r="AF978" i="12" a="1"/>
  <c r="AF978" i="12" s="1"/>
  <c r="AM978" i="12" a="1"/>
  <c r="AM978" i="12" s="1"/>
  <c r="AE990" i="12" s="1"/>
  <c r="AH977" i="12" a="1"/>
  <c r="AH977" i="12" s="1"/>
  <c r="AL976" i="12" a="1"/>
  <c r="AL976" i="12" s="1"/>
  <c r="AD988" i="12" s="1"/>
  <c r="P977" i="12" a="1"/>
  <c r="P977" i="12" s="1"/>
  <c r="AM976" i="12" a="1"/>
  <c r="AM976" i="12" s="1"/>
  <c r="AE988" i="12" s="1"/>
  <c r="Q977" i="12" a="1"/>
  <c r="Q977" i="12" s="1"/>
  <c r="P989" i="12" s="1"/>
  <c r="AA976" i="12" a="1"/>
  <c r="AA976" i="12" s="1"/>
  <c r="W988" i="12" s="1"/>
  <c r="AU972" i="12" a="1"/>
  <c r="AU972" i="12" s="1"/>
  <c r="AI984" i="12" s="1"/>
  <c r="AO972" i="12" a="1"/>
  <c r="AO972" i="12" s="1"/>
  <c r="AF984" i="12" s="1"/>
  <c r="T972" i="12" a="1"/>
  <c r="T972" i="12" s="1"/>
  <c r="N972" i="12" a="1"/>
  <c r="N972" i="12" s="1"/>
  <c r="N984" i="12" s="1"/>
  <c r="AG972" i="12" a="1"/>
  <c r="AG972" i="12" s="1"/>
  <c r="Z984" i="12" s="1"/>
  <c r="AA972" i="12" a="1"/>
  <c r="AA972" i="12" s="1"/>
  <c r="W984" i="12" s="1"/>
  <c r="AT972" i="12" a="1"/>
  <c r="AT972" i="12" s="1"/>
  <c r="AN972" i="12" a="1"/>
  <c r="AN972" i="12" s="1"/>
  <c r="S972" i="12" a="1"/>
  <c r="S972" i="12" s="1"/>
  <c r="Q984" i="12" s="1"/>
  <c r="AF972" i="12" a="1"/>
  <c r="AF972" i="12" s="1"/>
  <c r="Z972" i="12" a="1"/>
  <c r="Z972" i="12" s="1"/>
  <c r="V984" i="12" s="1"/>
  <c r="AS972" i="12" a="1"/>
  <c r="AS972" i="12" s="1"/>
  <c r="AH984" i="12" s="1"/>
  <c r="AM972" i="12" a="1"/>
  <c r="AM972" i="12" s="1"/>
  <c r="AE984" i="12" s="1"/>
  <c r="R972" i="12" a="1"/>
  <c r="R972" i="12" s="1"/>
  <c r="AR972" i="12" a="1"/>
  <c r="AR972" i="12" s="1"/>
  <c r="AL972" i="12" a="1"/>
  <c r="AL972" i="12" s="1"/>
  <c r="AD984" i="12" s="1"/>
  <c r="W972" i="12" a="1"/>
  <c r="W972" i="12" s="1"/>
  <c r="S984" i="12" s="1"/>
  <c r="Q972" i="12" a="1"/>
  <c r="Q972" i="12" s="1"/>
  <c r="P984" i="12" s="1"/>
  <c r="AD972" i="12" a="1"/>
  <c r="AD972" i="12" s="1"/>
  <c r="AI972" i="12" a="1"/>
  <c r="AI972" i="12" s="1"/>
  <c r="AA984" i="12" s="1"/>
  <c r="AC972" i="12" a="1"/>
  <c r="AC972" i="12" s="1"/>
  <c r="X984" i="12" s="1"/>
  <c r="AH972" i="12" a="1"/>
  <c r="AH972" i="12" s="1"/>
  <c r="AB972" i="12" a="1"/>
  <c r="AB972" i="12" s="1"/>
  <c r="AE972" i="12" a="1"/>
  <c r="AE972" i="12" s="1"/>
  <c r="Y984" i="12" s="1"/>
  <c r="V972" i="12" a="1"/>
  <c r="V972" i="12" s="1"/>
  <c r="U972" i="12" a="1"/>
  <c r="U972" i="12" s="1"/>
  <c r="R984" i="12" s="1"/>
  <c r="AQ972" i="12" a="1"/>
  <c r="AQ972" i="12" s="1"/>
  <c r="AG984" i="12" s="1"/>
  <c r="P972" i="12" a="1"/>
  <c r="P972" i="12" s="1"/>
  <c r="AP972" i="12" a="1"/>
  <c r="AP972" i="12" s="1"/>
  <c r="O972" i="12" a="1"/>
  <c r="O972" i="12" s="1"/>
  <c r="O984" i="12" s="1"/>
  <c r="AO977" i="12" a="1"/>
  <c r="AO977" i="12" s="1"/>
  <c r="AF989" i="12" s="1"/>
  <c r="AI976" i="12" a="1"/>
  <c r="AI976" i="12" s="1"/>
  <c r="AA988" i="12" s="1"/>
  <c r="AS947" i="12"/>
  <c r="AH959" i="12" s="1"/>
  <c r="AD976" i="12" a="1"/>
  <c r="AD976" i="12" s="1"/>
  <c r="AF947" i="12"/>
  <c r="T947" i="12"/>
  <c r="AZ707" i="12"/>
  <c r="BB55" i="12" s="1"/>
  <c r="I707" i="12"/>
  <c r="J55" i="12"/>
  <c r="I671" i="12"/>
  <c r="AZ671" i="12"/>
  <c r="BB19" i="12" s="1"/>
  <c r="J19" i="12"/>
  <c r="AF296" i="12"/>
  <c r="AN300" i="12"/>
  <c r="V320" i="12" a="1"/>
  <c r="V320" i="12" s="1"/>
  <c r="AD296" i="12"/>
  <c r="AI324" i="12" a="1"/>
  <c r="AI324" i="12" s="1"/>
  <c r="AA335" i="12" s="1"/>
  <c r="AH300" i="12"/>
  <c r="W296" i="12"/>
  <c r="S307" i="12" s="1"/>
  <c r="AI299" i="12"/>
  <c r="AA310" i="12" s="1"/>
  <c r="AR299" i="12"/>
  <c r="T320" i="12" a="1"/>
  <c r="T320" i="12" s="1"/>
  <c r="AT296" i="12"/>
  <c r="AQ320" i="12" a="1"/>
  <c r="AQ320" i="12" s="1"/>
  <c r="AG331" i="12" s="1"/>
  <c r="R320" i="12" a="1"/>
  <c r="R320" i="12" s="1"/>
  <c r="S320" i="12" a="1"/>
  <c r="S320" i="12" s="1"/>
  <c r="Q331" i="12" s="1"/>
  <c r="M299" i="12"/>
  <c r="AM320" i="12" a="1"/>
  <c r="AM320" i="12" s="1"/>
  <c r="AE331" i="12" s="1"/>
  <c r="V324" i="12" a="1"/>
  <c r="V324" i="12" s="1"/>
  <c r="AA301" i="12"/>
  <c r="W312" i="12" s="1"/>
  <c r="AR325" i="12" a="1"/>
  <c r="AR325" i="12" s="1"/>
  <c r="N325" i="12" a="1"/>
  <c r="N325" i="12" s="1"/>
  <c r="N336" i="12" s="1"/>
  <c r="J709" i="12"/>
  <c r="I397" i="12"/>
  <c r="L634" i="12"/>
  <c r="Z634" i="12"/>
  <c r="V977" i="12" a="1"/>
  <c r="V977" i="12" s="1"/>
  <c r="AK978" i="12"/>
  <c r="AC990" i="12" s="1"/>
  <c r="U990" i="12"/>
  <c r="M978" i="12"/>
  <c r="M990" i="12" s="1"/>
  <c r="S947" i="12"/>
  <c r="Q959" i="12" s="1"/>
  <c r="AH947" i="12"/>
  <c r="V947" i="12"/>
  <c r="W947" i="12"/>
  <c r="S959" i="12" s="1"/>
  <c r="U959" i="12"/>
  <c r="AK947" i="12"/>
  <c r="AC959" i="12" s="1"/>
  <c r="Z947" i="12"/>
  <c r="V959" i="12" s="1"/>
  <c r="N947" i="12"/>
  <c r="N959" i="12" s="1"/>
  <c r="AK946" i="12"/>
  <c r="AC958" i="12" s="1"/>
  <c r="U958" i="12"/>
  <c r="AI953" i="12"/>
  <c r="AA965" i="12" s="1"/>
  <c r="W953" i="12"/>
  <c r="S965" i="12" s="1"/>
  <c r="AU952" i="12"/>
  <c r="AI964" i="12" s="1"/>
  <c r="J678" i="12"/>
  <c r="I366" i="12"/>
  <c r="J697" i="12"/>
  <c r="I385" i="12"/>
  <c r="J674" i="12"/>
  <c r="I362" i="12"/>
  <c r="AB953" i="12"/>
  <c r="AC976" i="12" a="1"/>
  <c r="AC976" i="12" s="1"/>
  <c r="X988" i="12" s="1"/>
  <c r="AN978" i="12" a="1"/>
  <c r="AN978" i="12" s="1"/>
  <c r="AC977" i="12" a="1"/>
  <c r="AC977" i="12" s="1"/>
  <c r="X989" i="12" s="1"/>
  <c r="AQ977" i="12" a="1"/>
  <c r="AQ977" i="12" s="1"/>
  <c r="AG989" i="12" s="1"/>
  <c r="AD977" i="12" a="1"/>
  <c r="AD977" i="12" s="1"/>
  <c r="AL977" i="12" a="1"/>
  <c r="AL977" i="12" s="1"/>
  <c r="AD989" i="12" s="1"/>
  <c r="AN976" i="12" a="1"/>
  <c r="AN976" i="12" s="1"/>
  <c r="R977" i="12" a="1"/>
  <c r="R977" i="12" s="1"/>
  <c r="T976" i="12" a="1"/>
  <c r="T976" i="12" s="1"/>
  <c r="AB976" i="12" a="1"/>
  <c r="AB976" i="12" s="1"/>
  <c r="L355" i="12"/>
  <c r="L15" i="12"/>
  <c r="I702" i="12"/>
  <c r="AZ702" i="12"/>
  <c r="BB50" i="12" s="1"/>
  <c r="J50" i="12"/>
  <c r="J672" i="12"/>
  <c r="I360" i="12"/>
  <c r="I705" i="12"/>
  <c r="AZ705" i="12"/>
  <c r="BB53" i="12" s="1"/>
  <c r="J53" i="12"/>
  <c r="Z300" i="12"/>
  <c r="V311" i="12" s="1"/>
  <c r="AF299" i="12"/>
  <c r="AQ299" i="12"/>
  <c r="AG310" i="12" s="1"/>
  <c r="AG296" i="12"/>
  <c r="Z307" i="12" s="1"/>
  <c r="AO301" i="12"/>
  <c r="AF312" i="12" s="1"/>
  <c r="AL325" i="12" a="1"/>
  <c r="AL325" i="12" s="1"/>
  <c r="AD336" i="12" s="1"/>
  <c r="N299" i="12"/>
  <c r="N310" i="12" s="1"/>
  <c r="AQ300" i="12"/>
  <c r="AG311" i="12" s="1"/>
  <c r="P301" i="12"/>
  <c r="AL320" i="12" a="1"/>
  <c r="AL320" i="12" s="1"/>
  <c r="AD331" i="12" s="1"/>
  <c r="AL299" i="12"/>
  <c r="AD310" i="12" s="1"/>
  <c r="V296" i="12"/>
  <c r="AR320" i="12" a="1"/>
  <c r="AR320" i="12" s="1"/>
  <c r="Q320" i="12" a="1"/>
  <c r="Q320" i="12" s="1"/>
  <c r="P331" i="12" s="1"/>
  <c r="AE320" i="12" a="1"/>
  <c r="AE320" i="12" s="1"/>
  <c r="Y331" i="12" s="1"/>
  <c r="AF320" i="12" a="1"/>
  <c r="AF320" i="12" s="1"/>
  <c r="AK299" i="12"/>
  <c r="Z323" i="12" a="1"/>
  <c r="Z323" i="12" s="1"/>
  <c r="V334" i="12" s="1"/>
  <c r="AM324" i="12" a="1"/>
  <c r="AM324" i="12" s="1"/>
  <c r="AE335" i="12" s="1"/>
  <c r="U320" i="12" a="1"/>
  <c r="U320" i="12" s="1"/>
  <c r="R331" i="12" s="1"/>
  <c r="AU320" i="12" a="1"/>
  <c r="AU320" i="12" s="1"/>
  <c r="AI331" i="12" s="1"/>
  <c r="AH325" i="12" a="1"/>
  <c r="AH325" i="12" s="1"/>
  <c r="AB324" i="12" a="1"/>
  <c r="AB324" i="12" s="1"/>
  <c r="AK324" i="12" a="1"/>
  <c r="AK324" i="12" s="1"/>
  <c r="AM325" i="12" a="1"/>
  <c r="AM325" i="12" s="1"/>
  <c r="AE336" i="12" s="1"/>
  <c r="AT978" i="12" a="1"/>
  <c r="AT978" i="12" s="1"/>
  <c r="AI977" i="12" a="1"/>
  <c r="AI977" i="12" s="1"/>
  <c r="AA989" i="12" s="1"/>
  <c r="AB978" i="12" a="1"/>
  <c r="AB978" i="12" s="1"/>
  <c r="O978" i="12" a="1"/>
  <c r="O978" i="12" s="1"/>
  <c r="O990" i="12" s="1"/>
  <c r="AR977" i="12" a="1"/>
  <c r="AR977" i="12" s="1"/>
  <c r="AT976" i="12" a="1"/>
  <c r="AT976" i="12" s="1"/>
  <c r="AM977" i="12" a="1"/>
  <c r="AM977" i="12" s="1"/>
  <c r="AE989" i="12" s="1"/>
  <c r="AO976" i="12" a="1"/>
  <c r="AO976" i="12" s="1"/>
  <c r="AF988" i="12" s="1"/>
  <c r="AH976" i="12" a="1"/>
  <c r="AH976" i="12" s="1"/>
  <c r="AZ683" i="12"/>
  <c r="BB31" i="12" s="1"/>
  <c r="I683" i="12"/>
  <c r="J31" i="12"/>
  <c r="AY665" i="12"/>
  <c r="BA13" i="12" s="1"/>
  <c r="I13" i="12"/>
  <c r="J686" i="12"/>
  <c r="I374" i="12"/>
  <c r="I666" i="12"/>
  <c r="AZ666" i="12"/>
  <c r="BB14" i="12" s="1"/>
  <c r="J14" i="12"/>
  <c r="J710" i="12"/>
  <c r="I398" i="12"/>
  <c r="L368" i="12"/>
  <c r="L28" i="12"/>
  <c r="AD323" i="12" a="1"/>
  <c r="AD323" i="12" s="1"/>
  <c r="Q300" i="12"/>
  <c r="P311" i="12" s="1"/>
  <c r="AI296" i="12"/>
  <c r="AA307" i="12" s="1"/>
  <c r="W320" i="12" a="1"/>
  <c r="W320" i="12" s="1"/>
  <c r="S331" i="12" s="1"/>
  <c r="R323" i="12" a="1"/>
  <c r="R323" i="12" s="1"/>
  <c r="M323" i="12" a="1"/>
  <c r="M323" i="12" s="1"/>
  <c r="M300" i="12"/>
  <c r="AF323" i="12" a="1"/>
  <c r="AF323" i="12" s="1"/>
  <c r="AE325" i="12" a="1"/>
  <c r="AE325" i="12" s="1"/>
  <c r="Y336" i="12" s="1"/>
  <c r="AB320" i="12" a="1"/>
  <c r="AB320" i="12" s="1"/>
  <c r="AB323" i="12" a="1"/>
  <c r="AB323" i="12" s="1"/>
  <c r="AH324" i="12" a="1"/>
  <c r="AH324" i="12" s="1"/>
  <c r="AQ324" i="12" a="1"/>
  <c r="AQ324" i="12" s="1"/>
  <c r="AG335" i="12" s="1"/>
  <c r="AS325" i="12" a="1"/>
  <c r="AS325" i="12" s="1"/>
  <c r="AH336" i="12" s="1"/>
  <c r="AN947" i="12"/>
  <c r="O947" i="12"/>
  <c r="O959" i="12" s="1"/>
  <c r="AM946" i="12"/>
  <c r="AE958" i="12" s="1"/>
  <c r="AA946" i="12"/>
  <c r="W958" i="12" s="1"/>
  <c r="AL953" i="12"/>
  <c r="AD965" i="12" s="1"/>
  <c r="AI952" i="12"/>
  <c r="AA964" i="12" s="1"/>
  <c r="L370" i="12"/>
  <c r="L30" i="12"/>
  <c r="J701" i="12"/>
  <c r="I389" i="12"/>
  <c r="L353" i="12"/>
  <c r="L13" i="12"/>
  <c r="J673" i="12"/>
  <c r="I361" i="12"/>
  <c r="N977" i="12" a="1"/>
  <c r="N977" i="12" s="1"/>
  <c r="N989" i="12" s="1"/>
  <c r="AA978" i="12" a="1"/>
  <c r="AA978" i="12" s="1"/>
  <c r="W990" i="12" s="1"/>
  <c r="N978" i="12" a="1"/>
  <c r="N978" i="12" s="1"/>
  <c r="N990" i="12" s="1"/>
  <c r="AH978" i="12" a="1"/>
  <c r="AH978" i="12" s="1"/>
  <c r="U978" i="12" a="1"/>
  <c r="U978" i="12" s="1"/>
  <c r="R990" i="12" s="1"/>
  <c r="AC978" i="12" a="1"/>
  <c r="AC978" i="12" s="1"/>
  <c r="X990" i="12" s="1"/>
  <c r="AE977" i="12" a="1"/>
  <c r="AE977" i="12" s="1"/>
  <c r="Y989" i="12" s="1"/>
  <c r="AS977" i="12" a="1"/>
  <c r="AS977" i="12" s="1"/>
  <c r="AH989" i="12" s="1"/>
  <c r="AU976" i="12" a="1"/>
  <c r="AU976" i="12" s="1"/>
  <c r="AI988" i="12" s="1"/>
  <c r="S977" i="12" a="1"/>
  <c r="S977" i="12" s="1"/>
  <c r="Q989" i="12" s="1"/>
  <c r="L319" i="12"/>
  <c r="L330" i="12" s="1"/>
  <c r="L328" i="12"/>
  <c r="L318" i="12"/>
  <c r="U299" i="12"/>
  <c r="R310" i="12" s="1"/>
  <c r="AB296" i="12"/>
  <c r="AR296" i="12"/>
  <c r="AT299" i="12"/>
  <c r="AL296" i="12"/>
  <c r="AD307" i="12" s="1"/>
  <c r="T300" i="12"/>
  <c r="AU301" i="12"/>
  <c r="AI312" i="12" s="1"/>
  <c r="AR301" i="12"/>
  <c r="AE296" i="12"/>
  <c r="Y307" i="12" s="1"/>
  <c r="S324" i="12" a="1"/>
  <c r="S324" i="12" s="1"/>
  <c r="Q335" i="12" s="1"/>
  <c r="AE300" i="12"/>
  <c r="Y311" i="12" s="1"/>
  <c r="AU296" i="12"/>
  <c r="AI307" i="12" s="1"/>
  <c r="N320" i="12" a="1"/>
  <c r="N320" i="12" s="1"/>
  <c r="N331" i="12" s="1"/>
  <c r="AD320" i="12" a="1"/>
  <c r="AD320" i="12" s="1"/>
  <c r="AK323" i="12" a="1"/>
  <c r="AK323" i="12" s="1"/>
  <c r="S323" i="12" a="1"/>
  <c r="S323" i="12" s="1"/>
  <c r="Q334" i="12" s="1"/>
  <c r="Y300" i="12"/>
  <c r="O324" i="12" a="1"/>
  <c r="O324" i="12" s="1"/>
  <c r="O335" i="12" s="1"/>
  <c r="AH320" i="12" a="1"/>
  <c r="AH320" i="12" s="1"/>
  <c r="AH323" i="12" a="1"/>
  <c r="AH323" i="12" s="1"/>
  <c r="Q325" i="12" a="1"/>
  <c r="Q325" i="12" s="1"/>
  <c r="P336" i="12" s="1"/>
  <c r="Z325" i="12" a="1"/>
  <c r="Z325" i="12" s="1"/>
  <c r="V336" i="12" s="1"/>
  <c r="W977" i="12" a="1"/>
  <c r="W977" i="12" s="1"/>
  <c r="S989" i="12" s="1"/>
  <c r="U983" i="12"/>
  <c r="AK971" i="12"/>
  <c r="AC983" i="12" s="1"/>
  <c r="AU947" i="12"/>
  <c r="AI959" i="12" s="1"/>
  <c r="AM947" i="12"/>
  <c r="AE959" i="12" s="1"/>
  <c r="AL946" i="12"/>
  <c r="AD958" i="12" s="1"/>
  <c r="J685" i="12"/>
  <c r="I373" i="12"/>
  <c r="I693" i="12"/>
  <c r="AZ693" i="12"/>
  <c r="BB41" i="12" s="1"/>
  <c r="J41" i="12"/>
  <c r="U637" i="12"/>
  <c r="AF637" i="12"/>
  <c r="T637" i="12"/>
  <c r="AE637" i="12"/>
  <c r="AD637" i="12"/>
  <c r="R637" i="12"/>
  <c r="AC637" i="12"/>
  <c r="Q637" i="12"/>
  <c r="AB637" i="12"/>
  <c r="P637" i="12"/>
  <c r="N637" i="12"/>
  <c r="X637" i="12"/>
  <c r="O637" i="12"/>
  <c r="M637" i="12"/>
  <c r="AA647" i="12" a="1"/>
  <c r="AA647" i="12" s="1"/>
  <c r="W647" i="12" a="1"/>
  <c r="W647" i="12" s="1"/>
  <c r="V647" i="12" a="1"/>
  <c r="V647" i="12" s="1"/>
  <c r="U647" i="12" a="1"/>
  <c r="U647" i="12" s="1"/>
  <c r="Y637" i="12"/>
  <c r="V637" i="12"/>
  <c r="N647" i="12" a="1"/>
  <c r="N647" i="12" s="1"/>
  <c r="AA637" i="12"/>
  <c r="W637" i="12"/>
  <c r="I657" i="12"/>
  <c r="AZ657" i="12"/>
  <c r="BB5" i="12" s="1"/>
  <c r="J5" i="12"/>
  <c r="M976" i="12"/>
  <c r="M988" i="12" s="1"/>
  <c r="U988" i="12"/>
  <c r="AK976" i="12"/>
  <c r="AC988" i="12" s="1"/>
  <c r="O952" i="12"/>
  <c r="O964" i="12" s="1"/>
  <c r="AB947" i="12"/>
  <c r="P947" i="12"/>
  <c r="AN946" i="12"/>
  <c r="M946" i="12"/>
  <c r="M958" i="12" s="1"/>
  <c r="M947" i="12"/>
  <c r="M959" i="12" s="1"/>
  <c r="M956" i="12"/>
  <c r="Z953" i="12"/>
  <c r="V965" i="12" s="1"/>
  <c r="L377" i="12"/>
  <c r="L37" i="12"/>
  <c r="J689" i="12"/>
  <c r="I377" i="12"/>
  <c r="AY670" i="12"/>
  <c r="BA18" i="12" s="1"/>
  <c r="I18" i="12"/>
  <c r="J661" i="12"/>
  <c r="I349" i="12"/>
  <c r="Z637" i="12"/>
  <c r="L637" i="12"/>
  <c r="I659" i="12"/>
  <c r="AZ659" i="12"/>
  <c r="BB7" i="12" s="1"/>
  <c r="J7" i="12"/>
  <c r="T978" i="12" a="1"/>
  <c r="T978" i="12" s="1"/>
  <c r="AP978" i="12" a="1"/>
  <c r="AP978" i="12" s="1"/>
  <c r="AI978" i="12" a="1"/>
  <c r="AI978" i="12" s="1"/>
  <c r="AA990" i="12" s="1"/>
  <c r="P978" i="12" a="1"/>
  <c r="P978" i="12" s="1"/>
  <c r="AD978" i="12" a="1"/>
  <c r="AD978" i="12" s="1"/>
  <c r="Z977" i="12" a="1"/>
  <c r="Z977" i="12" s="1"/>
  <c r="V989" i="12" s="1"/>
  <c r="AN977" i="12" a="1"/>
  <c r="AN977" i="12" s="1"/>
  <c r="I664" i="12"/>
  <c r="AZ664" i="12"/>
  <c r="BB12" i="12" s="1"/>
  <c r="J12" i="12"/>
  <c r="I681" i="12"/>
  <c r="AZ681" i="12"/>
  <c r="BB29" i="12" s="1"/>
  <c r="J29" i="12"/>
  <c r="J708" i="12"/>
  <c r="I396" i="12"/>
  <c r="AC300" i="12"/>
  <c r="X311" i="12" s="1"/>
  <c r="AO299" i="12"/>
  <c r="AF310" i="12" s="1"/>
  <c r="AS299" i="12"/>
  <c r="AH310" i="12" s="1"/>
  <c r="R299" i="12"/>
  <c r="AG300" i="12"/>
  <c r="Z311" i="12" s="1"/>
  <c r="Q296" i="12"/>
  <c r="P307" i="12" s="1"/>
  <c r="AE299" i="12"/>
  <c r="Y310" i="12" s="1"/>
  <c r="AO300" i="12"/>
  <c r="AF311" i="12" s="1"/>
  <c r="AQ296" i="12"/>
  <c r="AG307" i="12" s="1"/>
  <c r="R325" i="12" a="1"/>
  <c r="R325" i="12" s="1"/>
  <c r="AS300" i="12"/>
  <c r="AH311" i="12" s="1"/>
  <c r="AN299" i="12"/>
  <c r="AC323" i="12" a="1"/>
  <c r="AC323" i="12" s="1"/>
  <c r="X334" i="12" s="1"/>
  <c r="Q323" i="12" a="1"/>
  <c r="Q323" i="12" s="1"/>
  <c r="P334" i="12" s="1"/>
  <c r="AQ323" i="12" a="1"/>
  <c r="AQ323" i="12" s="1"/>
  <c r="AG334" i="12" s="1"/>
  <c r="AL323" i="12" a="1"/>
  <c r="AL323" i="12" s="1"/>
  <c r="AD334" i="12" s="1"/>
  <c r="AK300" i="12"/>
  <c r="U325" i="12" a="1"/>
  <c r="U325" i="12" s="1"/>
  <c r="R336" i="12" s="1"/>
  <c r="O299" i="12"/>
  <c r="O310" i="12" s="1"/>
  <c r="AN320" i="12" a="1"/>
  <c r="AN320" i="12" s="1"/>
  <c r="O323" i="12" a="1"/>
  <c r="O323" i="12" s="1"/>
  <c r="O334" i="12" s="1"/>
  <c r="Q324" i="12" a="1"/>
  <c r="Q324" i="12" s="1"/>
  <c r="P335" i="12" s="1"/>
  <c r="W325" i="12" a="1"/>
  <c r="W325" i="12" s="1"/>
  <c r="S336" i="12" s="1"/>
  <c r="AF325" i="12" a="1"/>
  <c r="AF325" i="12" s="1"/>
  <c r="S978" i="12" a="1"/>
  <c r="S978" i="12" s="1"/>
  <c r="Q990" i="12" s="1"/>
  <c r="J698" i="12"/>
  <c r="I386" i="12"/>
  <c r="AL947" i="12"/>
  <c r="AD959" i="12" s="1"/>
  <c r="N946" i="12"/>
  <c r="N958" i="12" s="1"/>
  <c r="U984" i="12"/>
  <c r="AK972" i="12"/>
  <c r="AC984" i="12" s="1"/>
  <c r="Z952" i="12"/>
  <c r="V964" i="12" s="1"/>
  <c r="AA952" i="12"/>
  <c r="W964" i="12" s="1"/>
  <c r="AB952" i="12"/>
  <c r="P952" i="12"/>
  <c r="AO947" i="12"/>
  <c r="AF959" i="12" s="1"/>
  <c r="AC947" i="12"/>
  <c r="X959" i="12" s="1"/>
  <c r="Q947" i="12"/>
  <c r="P959" i="12" s="1"/>
  <c r="O946" i="12"/>
  <c r="O958" i="12" s="1"/>
  <c r="AM953" i="12"/>
  <c r="AE965" i="12" s="1"/>
  <c r="L389" i="12"/>
  <c r="L49" i="12"/>
  <c r="J703" i="12"/>
  <c r="I391" i="12"/>
  <c r="J677" i="12"/>
  <c r="I365" i="12"/>
  <c r="AY658" i="12"/>
  <c r="BA6" i="12" s="1"/>
  <c r="I6" i="12"/>
  <c r="AY692" i="12"/>
  <c r="BA40" i="12" s="1"/>
  <c r="I40" i="12"/>
  <c r="AO953" i="12"/>
  <c r="AF965" i="12" s="1"/>
  <c r="O976" i="12" a="1"/>
  <c r="O976" i="12" s="1"/>
  <c r="O988" i="12" s="1"/>
  <c r="AO978" i="12" a="1"/>
  <c r="AO978" i="12" s="1"/>
  <c r="AF990" i="12" s="1"/>
  <c r="V978" i="12" a="1"/>
  <c r="V978" i="12" s="1"/>
  <c r="AF977" i="12" a="1"/>
  <c r="AF977" i="12" s="1"/>
  <c r="AT977" i="12" a="1"/>
  <c r="AT977" i="12" s="1"/>
  <c r="AB646" i="12" a="1"/>
  <c r="AB646" i="12" s="1"/>
  <c r="AC645" i="12" a="1"/>
  <c r="AC645" i="12" s="1"/>
  <c r="AD636" i="12"/>
  <c r="Q636" i="12"/>
  <c r="M635" i="12"/>
  <c r="U646" i="12" a="1"/>
  <c r="U646" i="12" s="1"/>
  <c r="N646" i="12" a="1"/>
  <c r="N646" i="12" s="1"/>
  <c r="V645" i="12" a="1"/>
  <c r="V645" i="12" s="1"/>
  <c r="O645" i="12" a="1"/>
  <c r="O645" i="12" s="1"/>
  <c r="AC636" i="12"/>
  <c r="P636" i="12"/>
  <c r="Y635" i="12"/>
  <c r="AA646" i="12" a="1"/>
  <c r="AA646" i="12" s="1"/>
  <c r="AB645" i="12" a="1"/>
  <c r="AB645" i="12" s="1"/>
  <c r="AB636" i="12"/>
  <c r="O636" i="12"/>
  <c r="X635" i="12"/>
  <c r="T646" i="12" a="1"/>
  <c r="T646" i="12" s="1"/>
  <c r="M646" i="12" a="1"/>
  <c r="M646" i="12" s="1"/>
  <c r="U645" i="12" a="1"/>
  <c r="U645" i="12" s="1"/>
  <c r="N645" i="12" a="1"/>
  <c r="N645" i="12" s="1"/>
  <c r="AA636" i="12"/>
  <c r="N636" i="12"/>
  <c r="W635" i="12"/>
  <c r="J655" i="12"/>
  <c r="AF646" i="12" a="1"/>
  <c r="AF646" i="12" s="1"/>
  <c r="AA645" i="12" a="1"/>
  <c r="AA645" i="12" s="1"/>
  <c r="M636" i="12"/>
  <c r="V635" i="12"/>
  <c r="Y646" i="12" a="1"/>
  <c r="Y646" i="12" s="1"/>
  <c r="R646" i="12" a="1"/>
  <c r="R646" i="12" s="1"/>
  <c r="T645" i="12" a="1"/>
  <c r="T645" i="12" s="1"/>
  <c r="M645" i="12" a="1"/>
  <c r="M645" i="12" s="1"/>
  <c r="Y636" i="12"/>
  <c r="U635" i="12"/>
  <c r="X646" i="12" a="1"/>
  <c r="X646" i="12" s="1"/>
  <c r="Q646" i="12" a="1"/>
  <c r="Q646" i="12" s="1"/>
  <c r="Y645" i="12" a="1"/>
  <c r="Y645" i="12" s="1"/>
  <c r="R645" i="12" a="1"/>
  <c r="R645" i="12" s="1"/>
  <c r="W636" i="12"/>
  <c r="AE635" i="12"/>
  <c r="R635" i="12"/>
  <c r="W646" i="12" a="1"/>
  <c r="W646" i="12" s="1"/>
  <c r="P646" i="12" a="1"/>
  <c r="P646" i="12" s="1"/>
  <c r="X645" i="12" a="1"/>
  <c r="X645" i="12" s="1"/>
  <c r="Q645" i="12" a="1"/>
  <c r="Q645" i="12" s="1"/>
  <c r="U636" i="12"/>
  <c r="AC635" i="12"/>
  <c r="P635" i="12"/>
  <c r="AD646" i="12" a="1"/>
  <c r="AD646" i="12" s="1"/>
  <c r="AB635" i="12"/>
  <c r="AC646" i="12" a="1"/>
  <c r="AC646" i="12" s="1"/>
  <c r="AF645" i="12" a="1"/>
  <c r="AF645" i="12" s="1"/>
  <c r="P645" i="12" a="1"/>
  <c r="P645" i="12" s="1"/>
  <c r="AA635" i="12"/>
  <c r="I343" i="12"/>
  <c r="AE645" i="12" a="1"/>
  <c r="AE645" i="12" s="1"/>
  <c r="AF636" i="12"/>
  <c r="AD645" i="12" a="1"/>
  <c r="AD645" i="12" s="1"/>
  <c r="AE636" i="12"/>
  <c r="T635" i="12"/>
  <c r="Q635" i="12"/>
  <c r="X636" i="12"/>
  <c r="O635" i="12"/>
  <c r="V636" i="12"/>
  <c r="N635" i="12"/>
  <c r="V646" i="12" a="1"/>
  <c r="V646" i="12" s="1"/>
  <c r="T636" i="12"/>
  <c r="W645" i="12" a="1"/>
  <c r="W645" i="12" s="1"/>
  <c r="AE646" i="12" a="1"/>
  <c r="AE646" i="12" s="1"/>
  <c r="O646" i="12" a="1"/>
  <c r="O646" i="12" s="1"/>
  <c r="AD635" i="12"/>
  <c r="R636" i="12"/>
  <c r="AF635" i="12"/>
  <c r="J660" i="12"/>
  <c r="I348" i="12"/>
  <c r="AZ676" i="12"/>
  <c r="BB24" i="12" s="1"/>
  <c r="I676" i="12"/>
  <c r="J24" i="12"/>
  <c r="J684" i="12"/>
  <c r="I372" i="12"/>
  <c r="U330" i="12"/>
  <c r="AJ319" i="12"/>
  <c r="AC330" i="12" s="1"/>
  <c r="AI301" i="12"/>
  <c r="AA312" i="12" s="1"/>
  <c r="N301" i="12"/>
  <c r="N312" i="12" s="1"/>
  <c r="AE301" i="12"/>
  <c r="Y312" i="12" s="1"/>
  <c r="W300" i="12"/>
  <c r="S311" i="12" s="1"/>
  <c r="R301" i="12"/>
  <c r="AK296" i="12"/>
  <c r="P300" i="12"/>
  <c r="Z301" i="12"/>
  <c r="V312" i="12" s="1"/>
  <c r="Y323" i="12" a="1"/>
  <c r="Y323" i="12" s="1"/>
  <c r="T299" i="12"/>
  <c r="AP320" i="12" a="1"/>
  <c r="AP320" i="12" s="1"/>
  <c r="W301" i="12"/>
  <c r="S312" i="12" s="1"/>
  <c r="R300" i="12"/>
  <c r="AI323" i="12" a="1"/>
  <c r="AI323" i="12" s="1"/>
  <c r="AA334" i="12" s="1"/>
  <c r="W323" i="12" a="1"/>
  <c r="W323" i="12" s="1"/>
  <c r="S334" i="12" s="1"/>
  <c r="AA324" i="12" a="1"/>
  <c r="AA324" i="12" s="1"/>
  <c r="W335" i="12" s="1"/>
  <c r="AR323" i="12" a="1"/>
  <c r="AR323" i="12" s="1"/>
  <c r="M301" i="12"/>
  <c r="AQ325" i="12" a="1"/>
  <c r="AQ325" i="12" s="1"/>
  <c r="AG336" i="12" s="1"/>
  <c r="AA299" i="12"/>
  <c r="W310" i="12" s="1"/>
  <c r="AT320" i="12" a="1"/>
  <c r="AT320" i="12" s="1"/>
  <c r="U323" i="12" a="1"/>
  <c r="U323" i="12" s="1"/>
  <c r="R334" i="12" s="1"/>
  <c r="AF324" i="12" a="1"/>
  <c r="AF324" i="12" s="1"/>
  <c r="U324" i="12" a="1"/>
  <c r="U324" i="12" s="1"/>
  <c r="R335" i="12" s="1"/>
  <c r="AP325" i="12" a="1"/>
  <c r="AP325" i="12" s="1"/>
  <c r="AG976" i="12" a="1"/>
  <c r="AG976" i="12" s="1"/>
  <c r="Z988" i="12" s="1"/>
  <c r="AI947" i="12"/>
  <c r="AA959" i="12" s="1"/>
  <c r="U963" i="12"/>
  <c r="M951" i="12"/>
  <c r="M963" i="12" s="1"/>
  <c r="AK951" i="12"/>
  <c r="AC963" i="12" s="1"/>
  <c r="AA947" i="12"/>
  <c r="W959" i="12" s="1"/>
  <c r="Z946" i="12"/>
  <c r="V958" i="12" s="1"/>
  <c r="M953" i="12"/>
  <c r="M965" i="12" s="1"/>
  <c r="AK953" i="12"/>
  <c r="AC965" i="12" s="1"/>
  <c r="U965" i="12"/>
  <c r="AU977" i="12" a="1"/>
  <c r="AU977" i="12" s="1"/>
  <c r="AI989" i="12" s="1"/>
  <c r="M972" i="12"/>
  <c r="M984" i="12" s="1"/>
  <c r="M981" i="12"/>
  <c r="M971" i="12"/>
  <c r="M983" i="12" s="1"/>
  <c r="AC952" i="12"/>
  <c r="X964" i="12" s="1"/>
  <c r="Q952" i="12"/>
  <c r="P964" i="12" s="1"/>
  <c r="AP947" i="12"/>
  <c r="AD947" i="12"/>
  <c r="AB946" i="12"/>
  <c r="S971" i="12" a="1"/>
  <c r="S971" i="12" s="1"/>
  <c r="Q983" i="12" s="1"/>
  <c r="L371" i="12"/>
  <c r="L31" i="12"/>
  <c r="L344" i="12"/>
  <c r="L4" i="12"/>
  <c r="T977" i="12" a="1"/>
  <c r="T977" i="12" s="1"/>
  <c r="U976" i="12" a="1"/>
  <c r="U976" i="12" s="1"/>
  <c r="R988" i="12" s="1"/>
  <c r="AU978" i="12" a="1"/>
  <c r="AU978" i="12" s="1"/>
  <c r="AI990" i="12" s="1"/>
  <c r="AQ978" i="12" a="1"/>
  <c r="AQ978" i="12" s="1"/>
  <c r="AG990" i="12" s="1"/>
  <c r="Q978" i="12" a="1"/>
  <c r="Q978" i="12" s="1"/>
  <c r="P990" i="12" s="1"/>
  <c r="AE978" i="12" a="1"/>
  <c r="AE978" i="12" s="1"/>
  <c r="Y990" i="12" s="1"/>
  <c r="AY675" i="12"/>
  <c r="BA23" i="12" s="1"/>
  <c r="I23" i="12"/>
  <c r="AN296" i="12"/>
  <c r="AR300" i="12"/>
  <c r="AC299" i="12"/>
  <c r="X310" i="12" s="1"/>
  <c r="AL300" i="12"/>
  <c r="AD311" i="12" s="1"/>
  <c r="AT301" i="12"/>
  <c r="N296" i="12"/>
  <c r="N307" i="12" s="1"/>
  <c r="AI320" i="12" a="1"/>
  <c r="AI320" i="12" s="1"/>
  <c r="AA331" i="12" s="1"/>
  <c r="AH299" i="12"/>
  <c r="AE323" i="12" a="1"/>
  <c r="AE323" i="12" s="1"/>
  <c r="Y334" i="12" s="1"/>
  <c r="AL301" i="12"/>
  <c r="AD312" i="12" s="1"/>
  <c r="AF300" i="12"/>
  <c r="R324" i="12" a="1"/>
  <c r="R324" i="12" s="1"/>
  <c r="AP323" i="12" a="1"/>
  <c r="AP323" i="12" s="1"/>
  <c r="AS324" i="12" a="1"/>
  <c r="AS324" i="12" s="1"/>
  <c r="AH335" i="12" s="1"/>
  <c r="AC324" i="12" a="1"/>
  <c r="AC324" i="12" s="1"/>
  <c r="X335" i="12" s="1"/>
  <c r="Y301" i="12"/>
  <c r="AG320" i="12" a="1"/>
  <c r="AG320" i="12" s="1"/>
  <c r="Z331" i="12" s="1"/>
  <c r="AM299" i="12"/>
  <c r="AE310" i="12" s="1"/>
  <c r="AA323" i="12" a="1"/>
  <c r="AA323" i="12" s="1"/>
  <c r="W334" i="12" s="1"/>
  <c r="AN323" i="12" a="1"/>
  <c r="AN323" i="12" s="1"/>
  <c r="O325" i="12" a="1"/>
  <c r="O325" i="12" s="1"/>
  <c r="O336" i="12" s="1"/>
  <c r="AN324" i="12" a="1"/>
  <c r="AN324" i="12" s="1"/>
  <c r="AS976" i="12" a="1"/>
  <c r="AS976" i="12" s="1"/>
  <c r="AH988" i="12" s="1"/>
  <c r="U977" i="12" a="1"/>
  <c r="U977" i="12" s="1"/>
  <c r="R989" i="12" s="1"/>
  <c r="AK977" i="12"/>
  <c r="AC989" i="12" s="1"/>
  <c r="U989" i="12"/>
  <c r="M977" i="12"/>
  <c r="M989" i="12" s="1"/>
  <c r="AN953" i="12"/>
  <c r="N953" i="12"/>
  <c r="N965" i="12" s="1"/>
  <c r="P953" i="12"/>
  <c r="Q953" i="12"/>
  <c r="P965" i="12" s="1"/>
  <c r="R953" i="12"/>
  <c r="AP952" i="12"/>
  <c r="AD952" i="12"/>
  <c r="R952" i="12"/>
  <c r="AQ947" i="12"/>
  <c r="AG959" i="12" s="1"/>
  <c r="AO946" i="12"/>
  <c r="AF958" i="12" s="1"/>
  <c r="L383" i="12"/>
  <c r="L43" i="12"/>
  <c r="L392" i="12"/>
  <c r="L52" i="12"/>
  <c r="L365" i="12"/>
  <c r="L25" i="12"/>
  <c r="J691" i="12"/>
  <c r="I379" i="12"/>
  <c r="AZ687" i="12"/>
  <c r="BB35" i="12" s="1"/>
  <c r="I687" i="12"/>
  <c r="J35" i="12"/>
  <c r="X649" i="12" a="1"/>
  <c r="X649" i="12" s="1"/>
  <c r="V8" i="10" s="1"/>
  <c r="Q649" i="12" a="1"/>
  <c r="Q649" i="12" s="1"/>
  <c r="J8" i="10" s="1"/>
  <c r="Y648" i="12" a="1"/>
  <c r="Y648" i="12" s="1"/>
  <c r="R648" i="12" a="1"/>
  <c r="R648" i="12" s="1"/>
  <c r="T647" i="12" a="1"/>
  <c r="T647" i="12" s="1"/>
  <c r="AC639" i="12"/>
  <c r="P639" i="12"/>
  <c r="Y638" i="12"/>
  <c r="AD649" i="12" a="1"/>
  <c r="AD649" i="12" s="1"/>
  <c r="AE648" i="12" a="1"/>
  <c r="AE648" i="12" s="1"/>
  <c r="AF647" i="12" a="1"/>
  <c r="AF647" i="12" s="1"/>
  <c r="M647" i="12" a="1"/>
  <c r="M647" i="12" s="1"/>
  <c r="AB639" i="12"/>
  <c r="O639" i="12"/>
  <c r="X638" i="12"/>
  <c r="W649" i="12" a="1"/>
  <c r="W649" i="12" s="1"/>
  <c r="U8" i="10" s="1"/>
  <c r="P649" i="12" a="1"/>
  <c r="P649" i="12" s="1"/>
  <c r="I8" i="10" s="1"/>
  <c r="X648" i="12" a="1"/>
  <c r="X648" i="12" s="1"/>
  <c r="Q648" i="12" a="1"/>
  <c r="Q648" i="12" s="1"/>
  <c r="Y647" i="12" a="1"/>
  <c r="Y647" i="12" s="1"/>
  <c r="AA639" i="12"/>
  <c r="N639" i="12"/>
  <c r="W638" i="12"/>
  <c r="AC649" i="12" a="1"/>
  <c r="AC649" i="12" s="1"/>
  <c r="AD648" i="12" a="1"/>
  <c r="AD648" i="12" s="1"/>
  <c r="AE647" i="12" a="1"/>
  <c r="AE647" i="12" s="1"/>
  <c r="R647" i="12" a="1"/>
  <c r="R647" i="12" s="1"/>
  <c r="M639" i="12"/>
  <c r="V638" i="12"/>
  <c r="V649" i="12" a="1"/>
  <c r="V649" i="12" s="1"/>
  <c r="T8" i="10" s="1"/>
  <c r="O649" i="12" a="1"/>
  <c r="O649" i="12" s="1"/>
  <c r="H8" i="10" s="1"/>
  <c r="W648" i="12" a="1"/>
  <c r="W648" i="12" s="1"/>
  <c r="P648" i="12" a="1"/>
  <c r="P648" i="12" s="1"/>
  <c r="X647" i="12" a="1"/>
  <c r="X647" i="12" s="1"/>
  <c r="Y639" i="12"/>
  <c r="U638" i="12"/>
  <c r="AB649" i="12" a="1"/>
  <c r="AB649" i="12" s="1"/>
  <c r="AC648" i="12" a="1"/>
  <c r="AC648" i="12" s="1"/>
  <c r="AD647" i="12" a="1"/>
  <c r="AD647" i="12" s="1"/>
  <c r="Q647" i="12" a="1"/>
  <c r="Q647" i="12" s="1"/>
  <c r="X639" i="12"/>
  <c r="AF638" i="12"/>
  <c r="T638" i="12"/>
  <c r="AA649" i="12" a="1"/>
  <c r="AA649" i="12" s="1"/>
  <c r="AB648" i="12" a="1"/>
  <c r="AB648" i="12" s="1"/>
  <c r="AC647" i="12" a="1"/>
  <c r="AC647" i="12" s="1"/>
  <c r="P647" i="12" a="1"/>
  <c r="P647" i="12" s="1"/>
  <c r="V639" i="12"/>
  <c r="AD638" i="12"/>
  <c r="Q638" i="12"/>
  <c r="AF649" i="12" a="1"/>
  <c r="AF649" i="12" s="1"/>
  <c r="AA648" i="12" a="1"/>
  <c r="AA648" i="12" s="1"/>
  <c r="AB647" i="12" a="1"/>
  <c r="AB647" i="12" s="1"/>
  <c r="O647" i="12" a="1"/>
  <c r="O647" i="12" s="1"/>
  <c r="AF639" i="12"/>
  <c r="T639" i="12"/>
  <c r="AB638" i="12"/>
  <c r="O638" i="12"/>
  <c r="Y649" i="12" a="1"/>
  <c r="Y649" i="12" s="1"/>
  <c r="W8" i="10" s="1"/>
  <c r="R649" i="12" a="1"/>
  <c r="R649" i="12" s="1"/>
  <c r="K8" i="10" s="1"/>
  <c r="T648" i="12" a="1"/>
  <c r="T648" i="12" s="1"/>
  <c r="AC638" i="12"/>
  <c r="AE649" i="12" a="1"/>
  <c r="AE649" i="12" s="1"/>
  <c r="AA638" i="12"/>
  <c r="AE639" i="12"/>
  <c r="R638" i="12"/>
  <c r="V648" i="12" a="1"/>
  <c r="V648" i="12" s="1"/>
  <c r="AD639" i="12"/>
  <c r="P638" i="12"/>
  <c r="U649" i="12" a="1"/>
  <c r="U649" i="12" s="1"/>
  <c r="S8" i="10" s="1"/>
  <c r="U648" i="12" a="1"/>
  <c r="U648" i="12" s="1"/>
  <c r="N638" i="12"/>
  <c r="T649" i="12" a="1"/>
  <c r="T649" i="12" s="1"/>
  <c r="R8" i="10" s="1"/>
  <c r="W639" i="12"/>
  <c r="M638" i="12"/>
  <c r="O648" i="12" a="1"/>
  <c r="O648" i="12" s="1"/>
  <c r="U639" i="12"/>
  <c r="M649" i="12" a="1"/>
  <c r="M649" i="12" s="1"/>
  <c r="F8" i="10" s="1"/>
  <c r="M648" i="12" a="1"/>
  <c r="M648" i="12" s="1"/>
  <c r="Q639" i="12"/>
  <c r="AF648" i="12" a="1"/>
  <c r="AF648" i="12" s="1"/>
  <c r="AE638" i="12"/>
  <c r="N648" i="12" a="1"/>
  <c r="N648" i="12" s="1"/>
  <c r="N649" i="12" a="1"/>
  <c r="N649" i="12" s="1"/>
  <c r="G8" i="10" s="1"/>
  <c r="R639" i="12"/>
  <c r="AP977" i="12" a="1"/>
  <c r="AP977" i="12" s="1"/>
  <c r="Z978" i="12" a="1"/>
  <c r="Z978" i="12" s="1"/>
  <c r="V990" i="12" s="1"/>
  <c r="AG978" i="12" a="1"/>
  <c r="AG978" i="12" s="1"/>
  <c r="Z990" i="12" s="1"/>
  <c r="AP976" i="12" a="1"/>
  <c r="AP976" i="12" s="1"/>
  <c r="P976" i="12" a="1"/>
  <c r="P976" i="12" s="1"/>
  <c r="W978" i="12" a="1"/>
  <c r="W978" i="12" s="1"/>
  <c r="S990" i="12" s="1"/>
  <c r="J662" i="12"/>
  <c r="I350" i="12"/>
  <c r="U335" i="12"/>
  <c r="L324" i="12"/>
  <c r="L335" i="12" s="1"/>
  <c r="AJ324" i="12"/>
  <c r="AC335" i="12" s="1"/>
  <c r="V299" i="12"/>
  <c r="M296" i="12"/>
  <c r="AC296" i="12"/>
  <c r="X307" i="12" s="1"/>
  <c r="AC301" i="12"/>
  <c r="X312" i="12" s="1"/>
  <c r="N300" i="12"/>
  <c r="N311" i="12" s="1"/>
  <c r="V301" i="12"/>
  <c r="AA296" i="12"/>
  <c r="W307" i="12" s="1"/>
  <c r="AO325" i="12" a="1"/>
  <c r="AO325" i="12" s="1"/>
  <c r="AF336" i="12" s="1"/>
  <c r="AB300" i="12"/>
  <c r="T324" i="12" a="1"/>
  <c r="T324" i="12" s="1"/>
  <c r="AT300" i="12"/>
  <c r="AG324" i="12" a="1"/>
  <c r="AG324" i="12" s="1"/>
  <c r="Z335" i="12" s="1"/>
  <c r="Z324" i="12" a="1"/>
  <c r="Z324" i="12" s="1"/>
  <c r="V335" i="12" s="1"/>
  <c r="AB325" i="12" a="1"/>
  <c r="AB325" i="12" s="1"/>
  <c r="AL324" i="12" a="1"/>
  <c r="AL324" i="12" s="1"/>
  <c r="AD335" i="12" s="1"/>
  <c r="AK301" i="12"/>
  <c r="N323" i="12" a="1"/>
  <c r="N323" i="12" s="1"/>
  <c r="N334" i="12" s="1"/>
  <c r="O300" i="12"/>
  <c r="O311" i="12" s="1"/>
  <c r="AG323" i="12" a="1"/>
  <c r="AG323" i="12" s="1"/>
  <c r="Z334" i="12" s="1"/>
  <c r="AT323" i="12" a="1"/>
  <c r="AT323" i="12" s="1"/>
  <c r="AU325" i="12" a="1"/>
  <c r="AU325" i="12" s="1"/>
  <c r="AI336" i="12" s="1"/>
  <c r="AT324" i="12" a="1"/>
  <c r="AT324" i="12" s="1"/>
  <c r="AQ946" i="12"/>
  <c r="AG958" i="12" s="1"/>
  <c r="R947" i="12"/>
  <c r="AI971" i="12" a="1"/>
  <c r="AI971" i="12" s="1"/>
  <c r="AA983" i="12" s="1"/>
  <c r="AC971" i="12" a="1"/>
  <c r="AC971" i="12" s="1"/>
  <c r="X983" i="12" s="1"/>
  <c r="AP971" i="12" a="1"/>
  <c r="AP971" i="12" s="1"/>
  <c r="U971" i="12" a="1"/>
  <c r="U971" i="12" s="1"/>
  <c r="R983" i="12" s="1"/>
  <c r="AH971" i="12" a="1"/>
  <c r="AH971" i="12" s="1"/>
  <c r="AB971" i="12" a="1"/>
  <c r="AB971" i="12" s="1"/>
  <c r="AU971" i="12" a="1"/>
  <c r="AU971" i="12" s="1"/>
  <c r="AI983" i="12" s="1"/>
  <c r="AO971" i="12" a="1"/>
  <c r="AO971" i="12" s="1"/>
  <c r="AF983" i="12" s="1"/>
  <c r="T971" i="12" a="1"/>
  <c r="T971" i="12" s="1"/>
  <c r="AG971" i="12" a="1"/>
  <c r="AG971" i="12" s="1"/>
  <c r="Z983" i="12" s="1"/>
  <c r="AF971" i="12" a="1"/>
  <c r="AF971" i="12" s="1"/>
  <c r="Z971" i="12" a="1"/>
  <c r="Z971" i="12" s="1"/>
  <c r="V983" i="12" s="1"/>
  <c r="AS971" i="12" a="1"/>
  <c r="AS971" i="12" s="1"/>
  <c r="AH983" i="12" s="1"/>
  <c r="AM971" i="12" a="1"/>
  <c r="AM971" i="12" s="1"/>
  <c r="AE983" i="12" s="1"/>
  <c r="R971" i="12" a="1"/>
  <c r="R971" i="12" s="1"/>
  <c r="AR971" i="12" a="1"/>
  <c r="AR971" i="12" s="1"/>
  <c r="AL971" i="12" a="1"/>
  <c r="AL971" i="12" s="1"/>
  <c r="AD983" i="12" s="1"/>
  <c r="W971" i="12" a="1"/>
  <c r="W971" i="12" s="1"/>
  <c r="S983" i="12" s="1"/>
  <c r="AQ971" i="12" a="1"/>
  <c r="AQ971" i="12" s="1"/>
  <c r="AG983" i="12" s="1"/>
  <c r="V971" i="12" a="1"/>
  <c r="V971" i="12" s="1"/>
  <c r="P971" i="12" a="1"/>
  <c r="P971" i="12" s="1"/>
  <c r="AN971" i="12" a="1"/>
  <c r="AN971" i="12" s="1"/>
  <c r="Q971" i="12" a="1"/>
  <c r="Q971" i="12" s="1"/>
  <c r="P983" i="12" s="1"/>
  <c r="O971" i="12" a="1"/>
  <c r="O971" i="12" s="1"/>
  <c r="O983" i="12" s="1"/>
  <c r="AE971" i="12" a="1"/>
  <c r="AE971" i="12" s="1"/>
  <c r="Y983" i="12" s="1"/>
  <c r="N971" i="12" a="1"/>
  <c r="N971" i="12" s="1"/>
  <c r="N983" i="12" s="1"/>
  <c r="AD971" i="12" a="1"/>
  <c r="AD971" i="12" s="1"/>
  <c r="AA971" i="12" a="1"/>
  <c r="AA971" i="12" s="1"/>
  <c r="W983" i="12" s="1"/>
  <c r="AT971" i="12" a="1"/>
  <c r="AT971" i="12" s="1"/>
  <c r="P946" i="12"/>
  <c r="AZ3" i="12"/>
  <c r="AW947" i="12"/>
  <c r="AA977" i="12" a="1"/>
  <c r="AA977" i="12" s="1"/>
  <c r="W989" i="12" s="1"/>
  <c r="V976" i="12" a="1"/>
  <c r="V976" i="12" s="1"/>
  <c r="AL978" i="12" a="1"/>
  <c r="AL978" i="12" s="1"/>
  <c r="AD990" i="12" s="1"/>
  <c r="J667" i="12"/>
  <c r="I355" i="12"/>
  <c r="U334" i="12"/>
  <c r="L323" i="12"/>
  <c r="L334" i="12" s="1"/>
  <c r="AJ323" i="12"/>
  <c r="AC334" i="12" s="1"/>
  <c r="V323" i="12" a="1"/>
  <c r="V323" i="12" s="1"/>
  <c r="AP300" i="12"/>
  <c r="S325" i="12" a="1"/>
  <c r="S325" i="12" s="1"/>
  <c r="Q336" i="12" s="1"/>
  <c r="AN301" i="12"/>
  <c r="P325" i="12" a="1"/>
  <c r="P325" i="12" s="1"/>
  <c r="AR324" i="12" a="1"/>
  <c r="AR324" i="12" s="1"/>
  <c r="AN325" i="12" a="1"/>
  <c r="AN325" i="12" s="1"/>
  <c r="AU324" i="12" a="1"/>
  <c r="AU324" i="12" s="1"/>
  <c r="AI335" i="12" s="1"/>
  <c r="T323" i="12" a="1"/>
  <c r="T323" i="12" s="1"/>
  <c r="AA300" i="12"/>
  <c r="W311" i="12" s="1"/>
  <c r="P324" i="12" a="1"/>
  <c r="P324" i="12" s="1"/>
  <c r="W324" i="12" a="1"/>
  <c r="W324" i="12" s="1"/>
  <c r="S335" i="12" s="1"/>
  <c r="AG325" i="12" a="1"/>
  <c r="AG325" i="12" s="1"/>
  <c r="Z336" i="12" s="1"/>
  <c r="AC325" i="12" a="1"/>
  <c r="AC325" i="12" s="1"/>
  <c r="X336" i="12" s="1"/>
  <c r="AR976" i="12" a="1"/>
  <c r="AR976" i="12" s="1"/>
  <c r="J696" i="12"/>
  <c r="I384" i="12"/>
  <c r="J679" i="12"/>
  <c r="I367" i="12"/>
  <c r="L343" i="12"/>
  <c r="L3" i="12"/>
  <c r="AG977" i="12" a="1"/>
  <c r="AG977" i="12" s="1"/>
  <c r="Z989" i="12" s="1"/>
  <c r="AQ976" i="12" a="1"/>
  <c r="AQ976" i="12" s="1"/>
  <c r="AG988" i="12" s="1"/>
  <c r="Q976" i="12" a="1"/>
  <c r="Q976" i="12" s="1"/>
  <c r="P988" i="12" s="1"/>
  <c r="Z976" i="12" a="1"/>
  <c r="Z976" i="12" s="1"/>
  <c r="V988" i="12" s="1"/>
  <c r="AR978" i="12" a="1"/>
  <c r="AR978" i="12" s="1"/>
  <c r="AO323" i="12" a="1"/>
  <c r="AO323" i="12" s="1"/>
  <c r="AF334" i="12" s="1"/>
  <c r="AB299" i="12"/>
  <c r="U301" i="12"/>
  <c r="R312" i="12" s="1"/>
  <c r="AP296" i="12"/>
  <c r="P299" i="12"/>
  <c r="AU323" i="12" a="1"/>
  <c r="AU323" i="12" s="1"/>
  <c r="AI334" i="12" s="1"/>
  <c r="T301" i="12"/>
  <c r="U296" i="12"/>
  <c r="R307" i="12" s="1"/>
  <c r="AK325" i="12" a="1"/>
  <c r="AK325" i="12" s="1"/>
  <c r="AA325" i="12" a="1"/>
  <c r="AA325" i="12" s="1"/>
  <c r="W336" i="12" s="1"/>
  <c r="AD325" i="12" a="1"/>
  <c r="AD325" i="12" s="1"/>
  <c r="AM323" i="12" a="1"/>
  <c r="AM323" i="12" s="1"/>
  <c r="AE334" i="12" s="1"/>
  <c r="AM300" i="12"/>
  <c r="AE311" i="12" s="1"/>
  <c r="M325" i="12" a="1"/>
  <c r="M325" i="12" s="1"/>
  <c r="AO324" i="12" a="1"/>
  <c r="AO324" i="12" s="1"/>
  <c r="AF335" i="12" s="1"/>
  <c r="AI325" i="12" a="1"/>
  <c r="AI325" i="12" s="1"/>
  <c r="AA336" i="12" s="1"/>
  <c r="Y324" i="12" a="1"/>
  <c r="Y324" i="12" s="1"/>
  <c r="AD946" i="12"/>
  <c r="R946" i="12"/>
  <c r="AP953" i="12"/>
  <c r="AQ953" i="12"/>
  <c r="AG965" i="12" s="1"/>
  <c r="AR953" i="12"/>
  <c r="AF953" i="12"/>
  <c r="T953" i="12"/>
  <c r="AE947" i="12"/>
  <c r="Y959" i="12" s="1"/>
  <c r="AE946" i="12"/>
  <c r="Y958" i="12" s="1"/>
  <c r="S946" i="12"/>
  <c r="Q958" i="12" s="1"/>
  <c r="T946" i="12"/>
  <c r="U946" i="12"/>
  <c r="R958" i="12" s="1"/>
  <c r="AS953" i="12"/>
  <c r="AH965" i="12" s="1"/>
  <c r="AG953" i="12"/>
  <c r="Z965" i="12" s="1"/>
  <c r="U953" i="12"/>
  <c r="R965" i="12" s="1"/>
  <c r="AF952" i="12"/>
  <c r="AP946" i="12"/>
  <c r="AY688" i="12"/>
  <c r="BA36" i="12" s="1"/>
  <c r="I36" i="12"/>
  <c r="AZ663" i="12"/>
  <c r="BB11" i="12" s="1"/>
  <c r="I663" i="12"/>
  <c r="J11" i="12"/>
  <c r="AW972" i="12"/>
  <c r="R978" i="12" a="1"/>
  <c r="R978" i="12" s="1"/>
  <c r="AB977" i="12" a="1"/>
  <c r="AB977" i="12" s="1"/>
  <c r="W976" i="12" a="1"/>
  <c r="W976" i="12" s="1"/>
  <c r="S988" i="12" s="1"/>
  <c r="R976" i="12" a="1"/>
  <c r="R976" i="12" s="1"/>
  <c r="L356" i="12"/>
  <c r="L16" i="12"/>
  <c r="AZ695" i="12"/>
  <c r="BB43" i="12" s="1"/>
  <c r="I695" i="12"/>
  <c r="J43" i="12"/>
  <c r="L325" i="12"/>
  <c r="L336" i="12" s="1"/>
  <c r="AJ325" i="12"/>
  <c r="AC336" i="12" s="1"/>
  <c r="U336" i="12"/>
  <c r="AS296" i="12"/>
  <c r="AH307" i="12" s="1"/>
  <c r="N324" i="12" a="1"/>
  <c r="N324" i="12" s="1"/>
  <c r="N335" i="12" s="1"/>
  <c r="AU299" i="12"/>
  <c r="AI310" i="12" s="1"/>
  <c r="AP301" i="12"/>
  <c r="P323" i="12" a="1"/>
  <c r="P323" i="12" s="1"/>
  <c r="Q299" i="12"/>
  <c r="P310" i="12" s="1"/>
  <c r="AD299" i="12"/>
  <c r="AP324" i="12" a="1"/>
  <c r="AP324" i="12" s="1"/>
  <c r="AH301" i="12"/>
  <c r="AH296" i="12"/>
  <c r="AA320" i="12" a="1"/>
  <c r="AA320" i="12" s="1"/>
  <c r="W331" i="12" s="1"/>
  <c r="M320" i="12" a="1"/>
  <c r="M320" i="12" s="1"/>
  <c r="AS323" i="12" a="1"/>
  <c r="AS323" i="12" s="1"/>
  <c r="AH334" i="12" s="1"/>
  <c r="O301" i="12"/>
  <c r="O312" i="12" s="1"/>
  <c r="V325" i="12" a="1"/>
  <c r="V325" i="12" s="1"/>
  <c r="AT325" i="12" a="1"/>
  <c r="AT325" i="12" s="1"/>
  <c r="L380" i="11"/>
  <c r="L40" i="11"/>
  <c r="R645" i="11" a="1"/>
  <c r="R645" i="11" s="1"/>
  <c r="M639" i="11"/>
  <c r="AO977" i="11" a="1"/>
  <c r="AO977" i="11" s="1"/>
  <c r="AF989" i="11" s="1"/>
  <c r="AB976" i="11" a="1"/>
  <c r="AB976" i="11" s="1"/>
  <c r="AC649" i="11" a="1"/>
  <c r="AC649" i="11" s="1"/>
  <c r="AO947" i="11"/>
  <c r="AF959" i="11" s="1"/>
  <c r="AR978" i="11" a="1"/>
  <c r="AR978" i="11" s="1"/>
  <c r="Z978" i="11" a="1"/>
  <c r="Z978" i="11" s="1"/>
  <c r="V990" i="11" s="1"/>
  <c r="AQ977" i="11" a="1"/>
  <c r="AQ977" i="11" s="1"/>
  <c r="AG989" i="11" s="1"/>
  <c r="AN946" i="11"/>
  <c r="AL953" i="11"/>
  <c r="AD965" i="11" s="1"/>
  <c r="AA946" i="11"/>
  <c r="W958" i="11" s="1"/>
  <c r="O947" i="11"/>
  <c r="O959" i="11" s="1"/>
  <c r="U963" i="11"/>
  <c r="M951" i="11"/>
  <c r="M963" i="11" s="1"/>
  <c r="AK951" i="11"/>
  <c r="AC963" i="11" s="1"/>
  <c r="AP946" i="11"/>
  <c r="T976" i="11" a="1"/>
  <c r="T976" i="11" s="1"/>
  <c r="S978" i="11" a="1"/>
  <c r="S978" i="11" s="1"/>
  <c r="Q990" i="11" s="1"/>
  <c r="N978" i="11" a="1"/>
  <c r="N978" i="11" s="1"/>
  <c r="N990" i="11" s="1"/>
  <c r="AH978" i="11" a="1"/>
  <c r="AH978" i="11" s="1"/>
  <c r="U978" i="11" a="1"/>
  <c r="U978" i="11" s="1"/>
  <c r="R990" i="11" s="1"/>
  <c r="AC978" i="11" a="1"/>
  <c r="AC978" i="11" s="1"/>
  <c r="X990" i="11" s="1"/>
  <c r="AE977" i="11" a="1"/>
  <c r="AE977" i="11" s="1"/>
  <c r="Y989" i="11" s="1"/>
  <c r="AD978" i="11" a="1"/>
  <c r="AD978" i="11" s="1"/>
  <c r="AT977" i="11" a="1"/>
  <c r="AT977" i="11" s="1"/>
  <c r="AY675" i="11"/>
  <c r="BA23" i="11" s="1"/>
  <c r="I23" i="11"/>
  <c r="J710" i="11"/>
  <c r="I398" i="11"/>
  <c r="J678" i="11"/>
  <c r="I366" i="11"/>
  <c r="AY676" i="11"/>
  <c r="BA24" i="11" s="1"/>
  <c r="I24" i="11"/>
  <c r="J656" i="11"/>
  <c r="AE645" i="11" a="1"/>
  <c r="AE645" i="11" s="1"/>
  <c r="I344" i="11"/>
  <c r="J694" i="11"/>
  <c r="I382" i="11"/>
  <c r="X636" i="11"/>
  <c r="X645" i="11" a="1"/>
  <c r="X645" i="11" s="1"/>
  <c r="Y646" i="11" a="1"/>
  <c r="Y646" i="11" s="1"/>
  <c r="X635" i="11"/>
  <c r="M635" i="11"/>
  <c r="V646" i="11" a="1"/>
  <c r="V646" i="11" s="1"/>
  <c r="J682" i="11"/>
  <c r="I370" i="11"/>
  <c r="O647" i="11" a="1"/>
  <c r="O647" i="11" s="1"/>
  <c r="U649" i="11" a="1"/>
  <c r="U649" i="11" s="1"/>
  <c r="S7" i="10" s="1"/>
  <c r="AA639" i="11"/>
  <c r="AC639" i="11"/>
  <c r="T649" i="11" a="1"/>
  <c r="T649" i="11" s="1"/>
  <c r="R7" i="10" s="1"/>
  <c r="P295" i="11"/>
  <c r="AU323" i="11" a="1"/>
  <c r="AU323" i="11" s="1"/>
  <c r="AI334" i="11" s="1"/>
  <c r="AE325" i="11" a="1"/>
  <c r="AE325" i="11" s="1"/>
  <c r="Y336" i="11" s="1"/>
  <c r="AF325" i="11" a="1"/>
  <c r="AF325" i="11" s="1"/>
  <c r="AT325" i="11" a="1"/>
  <c r="AT325" i="11" s="1"/>
  <c r="V325" i="11" a="1"/>
  <c r="V325" i="11" s="1"/>
  <c r="AT324" i="11" a="1"/>
  <c r="AT324" i="11" s="1"/>
  <c r="AB324" i="11" a="1"/>
  <c r="AB324" i="11" s="1"/>
  <c r="AF295" i="11"/>
  <c r="AG295" i="11"/>
  <c r="Z306" i="11" s="1"/>
  <c r="V295" i="11"/>
  <c r="AR319" i="11" a="1"/>
  <c r="AR319" i="11" s="1"/>
  <c r="O319" i="11" a="1"/>
  <c r="O319" i="11" s="1"/>
  <c r="O330" i="11" s="1"/>
  <c r="AI319" i="11" a="1"/>
  <c r="AI319" i="11" s="1"/>
  <c r="AA330" i="11" s="1"/>
  <c r="AG976" i="11" a="1"/>
  <c r="AG976" i="11" s="1"/>
  <c r="Z988" i="11" s="1"/>
  <c r="M953" i="11"/>
  <c r="M965" i="11" s="1"/>
  <c r="AK953" i="11"/>
  <c r="AC965" i="11" s="1"/>
  <c r="U965" i="11"/>
  <c r="N946" i="11"/>
  <c r="N958" i="11" s="1"/>
  <c r="AM947" i="11"/>
  <c r="AE959" i="11" s="1"/>
  <c r="M976" i="11"/>
  <c r="M988" i="11" s="1"/>
  <c r="U988" i="11"/>
  <c r="AK976" i="11"/>
  <c r="AC988" i="11" s="1"/>
  <c r="R639" i="11"/>
  <c r="AC325" i="11" a="1"/>
  <c r="AC325" i="11" s="1"/>
  <c r="X336" i="11" s="1"/>
  <c r="AP319" i="11" a="1"/>
  <c r="AP319" i="11" s="1"/>
  <c r="T319" i="11" a="1"/>
  <c r="T319" i="11" s="1"/>
  <c r="AD319" i="11" a="1"/>
  <c r="AD319" i="11" s="1"/>
  <c r="L343" i="11"/>
  <c r="L3" i="11"/>
  <c r="V976" i="11" a="1"/>
  <c r="V976" i="11" s="1"/>
  <c r="I372" i="11"/>
  <c r="J684" i="11"/>
  <c r="W978" i="11" a="1"/>
  <c r="W978" i="11" s="1"/>
  <c r="S990" i="11" s="1"/>
  <c r="AI978" i="11" a="1"/>
  <c r="AI978" i="11" s="1"/>
  <c r="AA990" i="11" s="1"/>
  <c r="J666" i="11"/>
  <c r="I354" i="11"/>
  <c r="AO325" i="11" a="1"/>
  <c r="AO325" i="11" s="1"/>
  <c r="AF336" i="11" s="1"/>
  <c r="S295" i="11"/>
  <c r="Q306" i="11" s="1"/>
  <c r="AI295" i="11"/>
  <c r="AA306" i="11" s="1"/>
  <c r="V319" i="11" a="1"/>
  <c r="V319" i="11" s="1"/>
  <c r="AI953" i="11"/>
  <c r="AA965" i="11" s="1"/>
  <c r="AK946" i="11"/>
  <c r="AC958" i="11" s="1"/>
  <c r="U958" i="11"/>
  <c r="Z947" i="11"/>
  <c r="V959" i="11" s="1"/>
  <c r="AT946" i="11"/>
  <c r="M981" i="11"/>
  <c r="M971" i="11"/>
  <c r="M983" i="11" s="1"/>
  <c r="M972" i="11"/>
  <c r="M984" i="11" s="1"/>
  <c r="AA953" i="11"/>
  <c r="W965" i="11" s="1"/>
  <c r="P946" i="11"/>
  <c r="L362" i="11"/>
  <c r="L22" i="11"/>
  <c r="AW947" i="11"/>
  <c r="AT978" i="11" a="1"/>
  <c r="AT978" i="11" s="1"/>
  <c r="AO978" i="11" a="1"/>
  <c r="AO978" i="11" s="1"/>
  <c r="AF990" i="11" s="1"/>
  <c r="V978" i="11" a="1"/>
  <c r="V978" i="11" s="1"/>
  <c r="AY664" i="11"/>
  <c r="BA12" i="11" s="1"/>
  <c r="I12" i="11"/>
  <c r="AJ319" i="11"/>
  <c r="AC330" i="11" s="1"/>
  <c r="U330" i="11"/>
  <c r="J692" i="11"/>
  <c r="I380" i="11"/>
  <c r="Y636" i="11"/>
  <c r="W646" i="11" a="1"/>
  <c r="W646" i="11" s="1"/>
  <c r="M636" i="11"/>
  <c r="AB636" i="11"/>
  <c r="AD636" i="11"/>
  <c r="AB635" i="11"/>
  <c r="J680" i="11"/>
  <c r="I368" i="11"/>
  <c r="Y639" i="11"/>
  <c r="AG323" i="11" a="1"/>
  <c r="AG323" i="11" s="1"/>
  <c r="Z334" i="11" s="1"/>
  <c r="P323" i="11" a="1"/>
  <c r="P323" i="11" s="1"/>
  <c r="AU325" i="11" a="1"/>
  <c r="AU325" i="11" s="1"/>
  <c r="AI336" i="11" s="1"/>
  <c r="AI325" i="11" a="1"/>
  <c r="AI325" i="11" s="1"/>
  <c r="AA336" i="11" s="1"/>
  <c r="Q325" i="11" a="1"/>
  <c r="Q325" i="11" s="1"/>
  <c r="P336" i="11" s="1"/>
  <c r="AQ295" i="11"/>
  <c r="AG306" i="11" s="1"/>
  <c r="AN295" i="11"/>
  <c r="R319" i="11" a="1"/>
  <c r="R319" i="11" s="1"/>
  <c r="AB319" i="11" a="1"/>
  <c r="AB319" i="11" s="1"/>
  <c r="AE319" i="11" a="1"/>
  <c r="AE319" i="11" s="1"/>
  <c r="Y330" i="11" s="1"/>
  <c r="L366" i="11"/>
  <c r="L26" i="11"/>
  <c r="J668" i="11"/>
  <c r="I356" i="11"/>
  <c r="N636" i="11"/>
  <c r="U639" i="11"/>
  <c r="R978" i="11" a="1"/>
  <c r="R978" i="11" s="1"/>
  <c r="Q977" i="11" a="1"/>
  <c r="Q977" i="11" s="1"/>
  <c r="P989" i="11" s="1"/>
  <c r="AN978" i="11" a="1"/>
  <c r="AN978" i="11" s="1"/>
  <c r="AE978" i="11" a="1"/>
  <c r="AE978" i="11" s="1"/>
  <c r="Y990" i="11" s="1"/>
  <c r="AF645" i="11" a="1"/>
  <c r="AF645" i="11" s="1"/>
  <c r="V635" i="11"/>
  <c r="U953" i="11"/>
  <c r="R965" i="11" s="1"/>
  <c r="Z977" i="11" a="1"/>
  <c r="Z977" i="11" s="1"/>
  <c r="V989" i="11" s="1"/>
  <c r="O976" i="11" a="1"/>
  <c r="O976" i="11" s="1"/>
  <c r="O988" i="11" s="1"/>
  <c r="AU978" i="11" a="1"/>
  <c r="AU978" i="11" s="1"/>
  <c r="AI990" i="11" s="1"/>
  <c r="AQ978" i="11" a="1"/>
  <c r="AQ978" i="11" s="1"/>
  <c r="AG990" i="11" s="1"/>
  <c r="L354" i="11"/>
  <c r="L14" i="11"/>
  <c r="J673" i="11"/>
  <c r="I361" i="11"/>
  <c r="J695" i="11"/>
  <c r="I383" i="11"/>
  <c r="AZ677" i="11"/>
  <c r="BB25" i="11" s="1"/>
  <c r="I677" i="11"/>
  <c r="J25" i="11"/>
  <c r="I679" i="11"/>
  <c r="AZ679" i="11"/>
  <c r="BB27" i="11" s="1"/>
  <c r="J27" i="11"/>
  <c r="Q635" i="11"/>
  <c r="R635" i="11"/>
  <c r="AA645" i="11" a="1"/>
  <c r="AA645" i="11" s="1"/>
  <c r="AB645" i="11" a="1"/>
  <c r="AB645" i="11" s="1"/>
  <c r="AC645" i="11" a="1"/>
  <c r="AC645" i="11" s="1"/>
  <c r="T636" i="11"/>
  <c r="AD649" i="11" a="1"/>
  <c r="AD649" i="11" s="1"/>
  <c r="X647" i="11" a="1"/>
  <c r="X647" i="11" s="1"/>
  <c r="AA649" i="11" a="1"/>
  <c r="AA649" i="11" s="1"/>
  <c r="M325" i="11" a="1"/>
  <c r="M325" i="11" s="1"/>
  <c r="AO323" i="11" a="1"/>
  <c r="AO323" i="11" s="1"/>
  <c r="AF334" i="11" s="1"/>
  <c r="W325" i="11" a="1"/>
  <c r="W325" i="11" s="1"/>
  <c r="S336" i="11" s="1"/>
  <c r="O323" i="11" a="1"/>
  <c r="O323" i="11" s="1"/>
  <c r="O334" i="11" s="1"/>
  <c r="AS295" i="11"/>
  <c r="AH306" i="11" s="1"/>
  <c r="T295" i="11"/>
  <c r="S319" i="11" a="1"/>
  <c r="S319" i="11" s="1"/>
  <c r="Q330" i="11" s="1"/>
  <c r="AK319" i="11" a="1"/>
  <c r="AK319" i="11" s="1"/>
  <c r="AM319" i="11" a="1"/>
  <c r="AM319" i="11" s="1"/>
  <c r="AE330" i="11" s="1"/>
  <c r="AJ324" i="11"/>
  <c r="AC335" i="11" s="1"/>
  <c r="U335" i="11"/>
  <c r="L324" i="11"/>
  <c r="L335" i="11" s="1"/>
  <c r="U635" i="11"/>
  <c r="AA635" i="11"/>
  <c r="AZ689" i="11"/>
  <c r="BB37" i="11" s="1"/>
  <c r="I689" i="11"/>
  <c r="J37" i="11"/>
  <c r="O639" i="11"/>
  <c r="T978" i="11" a="1"/>
  <c r="T978" i="11" s="1"/>
  <c r="P978" i="11" a="1"/>
  <c r="P978" i="11" s="1"/>
  <c r="J685" i="11"/>
  <c r="I373" i="11"/>
  <c r="AZ701" i="11"/>
  <c r="BB49" i="11" s="1"/>
  <c r="I701" i="11"/>
  <c r="J49" i="11"/>
  <c r="I703" i="11"/>
  <c r="AZ703" i="11"/>
  <c r="BB51" i="11" s="1"/>
  <c r="J51" i="11"/>
  <c r="V953" i="11"/>
  <c r="AI946" i="11"/>
  <c r="AA958" i="11" s="1"/>
  <c r="AG946" i="11"/>
  <c r="Z958" i="11" s="1"/>
  <c r="AK977" i="11"/>
  <c r="AC989" i="11" s="1"/>
  <c r="U989" i="11"/>
  <c r="M977" i="11"/>
  <c r="M989" i="11" s="1"/>
  <c r="AT953" i="11"/>
  <c r="V946" i="11"/>
  <c r="T946" i="11"/>
  <c r="L356" i="11"/>
  <c r="L16" i="11"/>
  <c r="AL978" i="11" a="1"/>
  <c r="AL978" i="11" s="1"/>
  <c r="AD990" i="11" s="1"/>
  <c r="AH953" i="11"/>
  <c r="U976" i="11" a="1"/>
  <c r="U976" i="11" s="1"/>
  <c r="R988" i="11" s="1"/>
  <c r="AC976" i="11" a="1"/>
  <c r="AC976" i="11" s="1"/>
  <c r="X988" i="11" s="1"/>
  <c r="J683" i="11"/>
  <c r="I371" i="11"/>
  <c r="J670" i="11"/>
  <c r="I358" i="11"/>
  <c r="T635" i="11"/>
  <c r="AE635" i="11"/>
  <c r="AF646" i="11" a="1"/>
  <c r="AF646" i="11" s="1"/>
  <c r="AA646" i="11" a="1"/>
  <c r="AA646" i="11" s="1"/>
  <c r="AB646" i="11" a="1"/>
  <c r="AB646" i="11" s="1"/>
  <c r="AF636" i="11"/>
  <c r="X649" i="11" a="1"/>
  <c r="X649" i="11" s="1"/>
  <c r="V7" i="10" s="1"/>
  <c r="O649" i="11" a="1"/>
  <c r="O649" i="11" s="1"/>
  <c r="H7" i="10" s="1"/>
  <c r="W323" i="11" a="1"/>
  <c r="W323" i="11" s="1"/>
  <c r="S334" i="11" s="1"/>
  <c r="AL325" i="11" a="1"/>
  <c r="AL325" i="11" s="1"/>
  <c r="AD336" i="11" s="1"/>
  <c r="R323" i="11" a="1"/>
  <c r="R323" i="11" s="1"/>
  <c r="Y323" i="11" a="1"/>
  <c r="Y323" i="11" s="1"/>
  <c r="AP325" i="11" a="1"/>
  <c r="AP325" i="11" s="1"/>
  <c r="U323" i="11" a="1"/>
  <c r="U323" i="11" s="1"/>
  <c r="R334" i="11" s="1"/>
  <c r="O295" i="11"/>
  <c r="O306" i="11" s="1"/>
  <c r="AE295" i="11"/>
  <c r="Y306" i="11" s="1"/>
  <c r="AO295" i="11"/>
  <c r="AF306" i="11" s="1"/>
  <c r="AK295" i="11"/>
  <c r="N319" i="11" a="1"/>
  <c r="N319" i="11" s="1"/>
  <c r="N330" i="11" s="1"/>
  <c r="AU319" i="11" a="1"/>
  <c r="AU319" i="11" s="1"/>
  <c r="AI330" i="11" s="1"/>
  <c r="AC646" i="11" a="1"/>
  <c r="AC646" i="11" s="1"/>
  <c r="J704" i="11"/>
  <c r="I392" i="11"/>
  <c r="AQ947" i="11"/>
  <c r="AG959" i="11" s="1"/>
  <c r="P977" i="11" a="1"/>
  <c r="P977" i="11" s="1"/>
  <c r="AL946" i="11"/>
  <c r="AD958" i="11" s="1"/>
  <c r="W947" i="11"/>
  <c r="S959" i="11" s="1"/>
  <c r="AC946" i="11"/>
  <c r="X958" i="11" s="1"/>
  <c r="L390" i="11"/>
  <c r="L50" i="11"/>
  <c r="AP978" i="11" a="1"/>
  <c r="AP978" i="11" s="1"/>
  <c r="P646" i="11" a="1"/>
  <c r="P646" i="11" s="1"/>
  <c r="O636" i="11"/>
  <c r="Q636" i="11"/>
  <c r="O635" i="11"/>
  <c r="AH324" i="11" a="1"/>
  <c r="AH324" i="11" s="1"/>
  <c r="N953" i="11"/>
  <c r="N965" i="11" s="1"/>
  <c r="AR947" i="11"/>
  <c r="AG953" i="11"/>
  <c r="Z965" i="11" s="1"/>
  <c r="AR953" i="11"/>
  <c r="AI971" i="11" a="1"/>
  <c r="AI971" i="11" s="1"/>
  <c r="AA983" i="11" s="1"/>
  <c r="AC971" i="11" a="1"/>
  <c r="AC971" i="11" s="1"/>
  <c r="X983" i="11" s="1"/>
  <c r="AH971" i="11" a="1"/>
  <c r="AH971" i="11" s="1"/>
  <c r="AB971" i="11" a="1"/>
  <c r="AB971" i="11" s="1"/>
  <c r="AU971" i="11" a="1"/>
  <c r="AU971" i="11" s="1"/>
  <c r="AI983" i="11" s="1"/>
  <c r="AO971" i="11" a="1"/>
  <c r="AO971" i="11" s="1"/>
  <c r="AF983" i="11" s="1"/>
  <c r="T971" i="11" a="1"/>
  <c r="T971" i="11" s="1"/>
  <c r="N971" i="11" a="1"/>
  <c r="N971" i="11" s="1"/>
  <c r="N983" i="11" s="1"/>
  <c r="AT971" i="11" a="1"/>
  <c r="AT971" i="11" s="1"/>
  <c r="AN971" i="11" a="1"/>
  <c r="AN971" i="11" s="1"/>
  <c r="S971" i="11" a="1"/>
  <c r="S971" i="11" s="1"/>
  <c r="Q983" i="11" s="1"/>
  <c r="AS971" i="11" a="1"/>
  <c r="AS971" i="11" s="1"/>
  <c r="AH983" i="11" s="1"/>
  <c r="AM971" i="11" a="1"/>
  <c r="AM971" i="11" s="1"/>
  <c r="AE983" i="11" s="1"/>
  <c r="R971" i="11" a="1"/>
  <c r="R971" i="11" s="1"/>
  <c r="AR971" i="11" a="1"/>
  <c r="AR971" i="11" s="1"/>
  <c r="AL971" i="11" a="1"/>
  <c r="AL971" i="11" s="1"/>
  <c r="AD983" i="11" s="1"/>
  <c r="W971" i="11" a="1"/>
  <c r="W971" i="11" s="1"/>
  <c r="S983" i="11" s="1"/>
  <c r="AD971" i="11" a="1"/>
  <c r="AD971" i="11" s="1"/>
  <c r="AQ971" i="11" a="1"/>
  <c r="AQ971" i="11" s="1"/>
  <c r="AG983" i="11" s="1"/>
  <c r="V971" i="11" a="1"/>
  <c r="V971" i="11" s="1"/>
  <c r="P971" i="11" a="1"/>
  <c r="P971" i="11" s="1"/>
  <c r="Q971" i="11" a="1"/>
  <c r="Q971" i="11" s="1"/>
  <c r="P983" i="11" s="1"/>
  <c r="AG971" i="11" a="1"/>
  <c r="AG971" i="11" s="1"/>
  <c r="Z983" i="11" s="1"/>
  <c r="O971" i="11" a="1"/>
  <c r="O971" i="11" s="1"/>
  <c r="O983" i="11" s="1"/>
  <c r="AF971" i="11" a="1"/>
  <c r="AF971" i="11" s="1"/>
  <c r="AM946" i="11"/>
  <c r="AE958" i="11" s="1"/>
  <c r="Z946" i="11"/>
  <c r="V958" i="11" s="1"/>
  <c r="AE971" i="11" a="1"/>
  <c r="AE971" i="11" s="1"/>
  <c r="Y983" i="11" s="1"/>
  <c r="W946" i="11"/>
  <c r="S958" i="11" s="1"/>
  <c r="AA971" i="11" a="1"/>
  <c r="AA971" i="11" s="1"/>
  <c r="W983" i="11" s="1"/>
  <c r="Z971" i="11" a="1"/>
  <c r="Z971" i="11" s="1"/>
  <c r="V983" i="11" s="1"/>
  <c r="AU946" i="11"/>
  <c r="AI958" i="11" s="1"/>
  <c r="AH946" i="11"/>
  <c r="U946" i="11"/>
  <c r="R958" i="11" s="1"/>
  <c r="AP971" i="11" a="1"/>
  <c r="AP971" i="11" s="1"/>
  <c r="U971" i="11" a="1"/>
  <c r="U971" i="11" s="1"/>
  <c r="R983" i="11" s="1"/>
  <c r="AS946" i="11"/>
  <c r="AH958" i="11" s="1"/>
  <c r="AF946" i="11"/>
  <c r="S946" i="11"/>
  <c r="Q958" i="11" s="1"/>
  <c r="AR946" i="11"/>
  <c r="AE946" i="11"/>
  <c r="Y958" i="11" s="1"/>
  <c r="R946" i="11"/>
  <c r="AQ946" i="11"/>
  <c r="AG958" i="11" s="1"/>
  <c r="AD946" i="11"/>
  <c r="Q946" i="11"/>
  <c r="P958" i="11" s="1"/>
  <c r="AZ3" i="11"/>
  <c r="AU976" i="11" a="1"/>
  <c r="AU976" i="11" s="1"/>
  <c r="AI988" i="11" s="1"/>
  <c r="AU953" i="11"/>
  <c r="AI965" i="11" s="1"/>
  <c r="AP976" i="11" a="1"/>
  <c r="AP976" i="11" s="1"/>
  <c r="AI976" i="11" a="1"/>
  <c r="AI976" i="11" s="1"/>
  <c r="AA988" i="11" s="1"/>
  <c r="AD976" i="11" a="1"/>
  <c r="AD976" i="11" s="1"/>
  <c r="J661" i="11"/>
  <c r="I349" i="11"/>
  <c r="L634" i="11"/>
  <c r="Z634" i="11"/>
  <c r="J671" i="11"/>
  <c r="I359" i="11"/>
  <c r="M645" i="11" a="1"/>
  <c r="M645" i="11" s="1"/>
  <c r="W636" i="11"/>
  <c r="W635" i="11"/>
  <c r="Y635" i="11"/>
  <c r="N635" i="11"/>
  <c r="AD645" i="11" a="1"/>
  <c r="AD645" i="11" s="1"/>
  <c r="Q639" i="11"/>
  <c r="N649" i="11" a="1"/>
  <c r="N649" i="11" s="1"/>
  <c r="G7" i="10" s="1"/>
  <c r="V649" i="11" a="1"/>
  <c r="V649" i="11" s="1"/>
  <c r="T7" i="10" s="1"/>
  <c r="AA323" i="11" a="1"/>
  <c r="AA323" i="11" s="1"/>
  <c r="W334" i="11" s="1"/>
  <c r="AD323" i="11" a="1"/>
  <c r="AD323" i="11" s="1"/>
  <c r="AK323" i="11" a="1"/>
  <c r="AK323" i="11" s="1"/>
  <c r="AE323" i="11" a="1"/>
  <c r="AE323" i="11" s="1"/>
  <c r="Y334" i="11" s="1"/>
  <c r="M323" i="11" a="1"/>
  <c r="M323" i="11" s="1"/>
  <c r="AN323" i="11" a="1"/>
  <c r="AN323" i="11" s="1"/>
  <c r="W295" i="11"/>
  <c r="S306" i="11" s="1"/>
  <c r="Q319" i="11" a="1"/>
  <c r="Q319" i="11" s="1"/>
  <c r="P330" i="11" s="1"/>
  <c r="U319" i="11" a="1"/>
  <c r="U319" i="11" s="1"/>
  <c r="R330" i="11" s="1"/>
  <c r="P319" i="11" a="1"/>
  <c r="P319" i="11" s="1"/>
  <c r="AA295" i="11"/>
  <c r="W306" i="11" s="1"/>
  <c r="AT323" i="11" a="1"/>
  <c r="AT323" i="11" s="1"/>
  <c r="AP295" i="11"/>
  <c r="Y319" i="11" a="1"/>
  <c r="Y319" i="11" s="1"/>
  <c r="AS319" i="11" a="1"/>
  <c r="AS319" i="11" s="1"/>
  <c r="AH330" i="11" s="1"/>
  <c r="W319" i="11" a="1"/>
  <c r="W319" i="11" s="1"/>
  <c r="S330" i="11" s="1"/>
  <c r="R947" i="11"/>
  <c r="W953" i="11"/>
  <c r="S965" i="11" s="1"/>
  <c r="R953" i="11"/>
  <c r="L398" i="11"/>
  <c r="L58" i="11"/>
  <c r="L374" i="11"/>
  <c r="L34" i="11"/>
  <c r="AB953" i="11"/>
  <c r="S953" i="11"/>
  <c r="Q965" i="11" s="1"/>
  <c r="AG977" i="11" a="1"/>
  <c r="AG977" i="11" s="1"/>
  <c r="Z989" i="11" s="1"/>
  <c r="T977" i="11" a="1"/>
  <c r="T977" i="11" s="1"/>
  <c r="P976" i="11" a="1"/>
  <c r="P976" i="11" s="1"/>
  <c r="U977" i="11" a="1"/>
  <c r="U977" i="11" s="1"/>
  <c r="R989" i="11" s="1"/>
  <c r="W976" i="11" a="1"/>
  <c r="W976" i="11" s="1"/>
  <c r="S988" i="11" s="1"/>
  <c r="AE976" i="11" a="1"/>
  <c r="AE976" i="11" s="1"/>
  <c r="Y988" i="11" s="1"/>
  <c r="R976" i="11" a="1"/>
  <c r="R976" i="11" s="1"/>
  <c r="AF976" i="11" a="1"/>
  <c r="AF976" i="11" s="1"/>
  <c r="AA976" i="11" a="1"/>
  <c r="AA976" i="11" s="1"/>
  <c r="W988" i="11" s="1"/>
  <c r="W637" i="11"/>
  <c r="V637" i="11"/>
  <c r="U637" i="11"/>
  <c r="AF637" i="11"/>
  <c r="T637" i="11"/>
  <c r="AE637" i="11"/>
  <c r="AD637" i="11"/>
  <c r="R637" i="11"/>
  <c r="AC637" i="11"/>
  <c r="Q637" i="11"/>
  <c r="Q647" i="11" a="1"/>
  <c r="Q647" i="11" s="1"/>
  <c r="N637" i="11"/>
  <c r="X637" i="11"/>
  <c r="AA637" i="11"/>
  <c r="Y637" i="11"/>
  <c r="P637" i="11"/>
  <c r="O637" i="11"/>
  <c r="M637" i="11"/>
  <c r="AD647" i="11" a="1"/>
  <c r="AD647" i="11" s="1"/>
  <c r="W647" i="11" a="1"/>
  <c r="W647" i="11" s="1"/>
  <c r="AB637" i="11"/>
  <c r="V647" i="11" a="1"/>
  <c r="V647" i="11" s="1"/>
  <c r="AY708" i="11"/>
  <c r="BA56" i="11" s="1"/>
  <c r="AZ691" i="11"/>
  <c r="BB39" i="11" s="1"/>
  <c r="U334" i="11"/>
  <c r="L323" i="11"/>
  <c r="L334" i="11" s="1"/>
  <c r="AJ323" i="11"/>
  <c r="AC334" i="11" s="1"/>
  <c r="AD646" i="11" a="1"/>
  <c r="AD646" i="11" s="1"/>
  <c r="Y645" i="11" a="1"/>
  <c r="Y645" i="11" s="1"/>
  <c r="AA636" i="11"/>
  <c r="AC636" i="11"/>
  <c r="R636" i="11"/>
  <c r="I655" i="11"/>
  <c r="AZ655" i="11"/>
  <c r="BB3" i="11" s="1"/>
  <c r="J3" i="11"/>
  <c r="W639" i="11"/>
  <c r="P647" i="11" a="1"/>
  <c r="P647" i="11" s="1"/>
  <c r="R647" i="11" a="1"/>
  <c r="R647" i="11" s="1"/>
  <c r="AB639" i="11"/>
  <c r="N647" i="11" a="1"/>
  <c r="N647" i="11" s="1"/>
  <c r="R649" i="11" a="1"/>
  <c r="R649" i="11" s="1"/>
  <c r="K7" i="10" s="1"/>
  <c r="Q323" i="11" a="1"/>
  <c r="Q323" i="11" s="1"/>
  <c r="P334" i="11" s="1"/>
  <c r="N325" i="11" a="1"/>
  <c r="N325" i="11" s="1"/>
  <c r="N336" i="11" s="1"/>
  <c r="AD324" i="11" a="1"/>
  <c r="AD324" i="11" s="1"/>
  <c r="AH323" i="11" a="1"/>
  <c r="AH323" i="11" s="1"/>
  <c r="AI323" i="11" a="1"/>
  <c r="AI323" i="11" s="1"/>
  <c r="AA334" i="11" s="1"/>
  <c r="S324" i="11" a="1"/>
  <c r="S324" i="11" s="1"/>
  <c r="Q335" i="11" s="1"/>
  <c r="Z324" i="11" a="1"/>
  <c r="Z324" i="11" s="1"/>
  <c r="V335" i="11" s="1"/>
  <c r="T324" i="11" a="1"/>
  <c r="T324" i="11" s="1"/>
  <c r="AL323" i="11" a="1"/>
  <c r="AL323" i="11" s="1"/>
  <c r="AD334" i="11" s="1"/>
  <c r="Z323" i="11" a="1"/>
  <c r="Z323" i="11" s="1"/>
  <c r="V334" i="11" s="1"/>
  <c r="V324" i="11" a="1"/>
  <c r="V324" i="11" s="1"/>
  <c r="AC324" i="11" a="1"/>
  <c r="AC324" i="11" s="1"/>
  <c r="X335" i="11" s="1"/>
  <c r="Y295" i="11"/>
  <c r="AO319" i="11" a="1"/>
  <c r="AO319" i="11" s="1"/>
  <c r="AF330" i="11" s="1"/>
  <c r="N295" i="11"/>
  <c r="N306" i="11" s="1"/>
  <c r="AN319" i="11" a="1"/>
  <c r="AN319" i="11" s="1"/>
  <c r="AI324" i="11" a="1"/>
  <c r="AI324" i="11" s="1"/>
  <c r="AA335" i="11" s="1"/>
  <c r="AR295" i="11"/>
  <c r="AD295" i="11"/>
  <c r="AM295" i="11"/>
  <c r="AE306" i="11" s="1"/>
  <c r="Z319" i="11" a="1"/>
  <c r="Z319" i="11" s="1"/>
  <c r="V330" i="11" s="1"/>
  <c r="Z295" i="11"/>
  <c r="V306" i="11" s="1"/>
  <c r="AF319" i="11" a="1"/>
  <c r="AF319" i="11" s="1"/>
  <c r="R295" i="11"/>
  <c r="L371" i="11"/>
  <c r="L31" i="11"/>
  <c r="L349" i="11"/>
  <c r="L9" i="11"/>
  <c r="AM976" i="11" a="1"/>
  <c r="AM976" i="11" s="1"/>
  <c r="AE988" i="11" s="1"/>
  <c r="Q646" i="11" a="1"/>
  <c r="Q646" i="11" s="1"/>
  <c r="AR323" i="11" a="1"/>
  <c r="AR323" i="11" s="1"/>
  <c r="AF323" i="11" a="1"/>
  <c r="AF323" i="11" s="1"/>
  <c r="N323" i="11" a="1"/>
  <c r="N323" i="11" s="1"/>
  <c r="N334" i="11" s="1"/>
  <c r="AB946" i="11"/>
  <c r="AD947" i="11"/>
  <c r="AS947" i="11"/>
  <c r="AH959" i="11" s="1"/>
  <c r="L383" i="11"/>
  <c r="L43" i="11"/>
  <c r="L392" i="11"/>
  <c r="L52" i="11"/>
  <c r="L344" i="11"/>
  <c r="L4" i="11"/>
  <c r="AC953" i="11"/>
  <c r="X965" i="11" s="1"/>
  <c r="Q953" i="11"/>
  <c r="P965" i="11" s="1"/>
  <c r="AS953" i="11"/>
  <c r="AH965" i="11" s="1"/>
  <c r="AM978" i="11" a="1"/>
  <c r="AM978" i="11" s="1"/>
  <c r="AE990" i="11" s="1"/>
  <c r="AU977" i="11" a="1"/>
  <c r="AU977" i="11" s="1"/>
  <c r="AI989" i="11" s="1"/>
  <c r="AQ976" i="11" a="1"/>
  <c r="AQ976" i="11" s="1"/>
  <c r="AG988" i="11" s="1"/>
  <c r="AA978" i="11" a="1"/>
  <c r="AA978" i="11" s="1"/>
  <c r="W990" i="11" s="1"/>
  <c r="AR976" i="11" a="1"/>
  <c r="AR976" i="11" s="1"/>
  <c r="V977" i="11" a="1"/>
  <c r="V977" i="11" s="1"/>
  <c r="AS976" i="11" a="1"/>
  <c r="AS976" i="11" s="1"/>
  <c r="AH988" i="11" s="1"/>
  <c r="W977" i="11" a="1"/>
  <c r="W977" i="11" s="1"/>
  <c r="S989" i="11" s="1"/>
  <c r="S976" i="11" a="1"/>
  <c r="S976" i="11" s="1"/>
  <c r="Q988" i="11" s="1"/>
  <c r="R977" i="11" a="1"/>
  <c r="R977" i="11" s="1"/>
  <c r="AH976" i="11" a="1"/>
  <c r="AH976" i="11" s="1"/>
  <c r="AY687" i="11"/>
  <c r="BA35" i="11" s="1"/>
  <c r="I35" i="11"/>
  <c r="AY674" i="11"/>
  <c r="BA22" i="11" s="1"/>
  <c r="I22" i="11"/>
  <c r="J672" i="11"/>
  <c r="I360" i="11"/>
  <c r="Z637" i="11"/>
  <c r="L637" i="11"/>
  <c r="AZ707" i="11"/>
  <c r="BB55" i="11" s="1"/>
  <c r="I707" i="11"/>
  <c r="J55" i="11"/>
  <c r="AZ665" i="11"/>
  <c r="BB13" i="11" s="1"/>
  <c r="I665" i="11"/>
  <c r="J13" i="11"/>
  <c r="V636" i="11"/>
  <c r="AF635" i="11"/>
  <c r="AD635" i="11"/>
  <c r="X646" i="11" a="1"/>
  <c r="X646" i="11" s="1"/>
  <c r="U645" i="11" a="1"/>
  <c r="U645" i="11" s="1"/>
  <c r="V645" i="11" a="1"/>
  <c r="V645" i="11" s="1"/>
  <c r="P645" i="11" a="1"/>
  <c r="P645" i="11" s="1"/>
  <c r="Q649" i="11" a="1"/>
  <c r="Q649" i="11" s="1"/>
  <c r="J7" i="10" s="1"/>
  <c r="AM325" i="11" a="1"/>
  <c r="AM325" i="11" s="1"/>
  <c r="AE336" i="11" s="1"/>
  <c r="W324" i="11" a="1"/>
  <c r="W324" i="11" s="1"/>
  <c r="S335" i="11" s="1"/>
  <c r="AK324" i="11" a="1"/>
  <c r="AK324" i="11" s="1"/>
  <c r="AR324" i="11" a="1"/>
  <c r="AR324" i="11" s="1"/>
  <c r="O325" i="11" a="1"/>
  <c r="O325" i="11" s="1"/>
  <c r="O336" i="11" s="1"/>
  <c r="AS324" i="11" a="1"/>
  <c r="AS324" i="11" s="1"/>
  <c r="AH335" i="11" s="1"/>
  <c r="AA324" i="11" a="1"/>
  <c r="AA324" i="11" s="1"/>
  <c r="W335" i="11" s="1"/>
  <c r="O324" i="11" a="1"/>
  <c r="O324" i="11" s="1"/>
  <c r="O335" i="11" s="1"/>
  <c r="T323" i="11" a="1"/>
  <c r="T323" i="11" s="1"/>
  <c r="AU324" i="11" a="1"/>
  <c r="AU324" i="11" s="1"/>
  <c r="AI335" i="11" s="1"/>
  <c r="R325" i="11" a="1"/>
  <c r="R325" i="11" s="1"/>
  <c r="M295" i="11"/>
  <c r="AC295" i="11"/>
  <c r="X306" i="11" s="1"/>
  <c r="U295" i="11"/>
  <c r="R306" i="11" s="1"/>
  <c r="AH319" i="11" a="1"/>
  <c r="AH319" i="11" s="1"/>
  <c r="AL295" i="11"/>
  <c r="AD306" i="11" s="1"/>
  <c r="AA319" i="11" a="1"/>
  <c r="AA319" i="11" s="1"/>
  <c r="W330" i="11" s="1"/>
  <c r="AB649" i="11" a="1"/>
  <c r="AB649" i="11" s="1"/>
  <c r="AL976" i="11" a="1"/>
  <c r="AL976" i="11" s="1"/>
  <c r="AD988" i="11" s="1"/>
  <c r="AK978" i="11"/>
  <c r="AC990" i="11" s="1"/>
  <c r="M978" i="11"/>
  <c r="M990" i="11" s="1"/>
  <c r="U990" i="11"/>
  <c r="AF977" i="11" a="1"/>
  <c r="AF977" i="11" s="1"/>
  <c r="AB977" i="11" a="1"/>
  <c r="AB977" i="11" s="1"/>
  <c r="AG978" i="11" a="1"/>
  <c r="AG978" i="11" s="1"/>
  <c r="Z990" i="11" s="1"/>
  <c r="AD977" i="11" a="1"/>
  <c r="AD977" i="11" s="1"/>
  <c r="AL977" i="11" a="1"/>
  <c r="AL977" i="11" s="1"/>
  <c r="AD989" i="11" s="1"/>
  <c r="AN976" i="11" a="1"/>
  <c r="AN976" i="11" s="1"/>
  <c r="AM977" i="11" a="1"/>
  <c r="AM977" i="11" s="1"/>
  <c r="AE989" i="11" s="1"/>
  <c r="S977" i="11" a="1"/>
  <c r="S977" i="11" s="1"/>
  <c r="Q989" i="11" s="1"/>
  <c r="J660" i="11"/>
  <c r="I348" i="11"/>
  <c r="J702" i="11"/>
  <c r="I390" i="11"/>
  <c r="AY688" i="11"/>
  <c r="BA36" i="11" s="1"/>
  <c r="I36" i="11"/>
  <c r="J658" i="11"/>
  <c r="I346" i="11"/>
  <c r="AE646" i="11" a="1"/>
  <c r="AE646" i="11" s="1"/>
  <c r="U636" i="11"/>
  <c r="T645" i="11" a="1"/>
  <c r="T645" i="11" s="1"/>
  <c r="M646" i="11" a="1"/>
  <c r="M646" i="11" s="1"/>
  <c r="N646" i="11" a="1"/>
  <c r="N646" i="11" s="1"/>
  <c r="W645" i="11" a="1"/>
  <c r="W645" i="11" s="1"/>
  <c r="T639" i="11"/>
  <c r="AE649" i="11" a="1"/>
  <c r="AE649" i="11" s="1"/>
  <c r="AF649" i="11" a="1"/>
  <c r="AF649" i="11" s="1"/>
  <c r="P649" i="11" a="1"/>
  <c r="P649" i="11" s="1"/>
  <c r="I7" i="10" s="1"/>
  <c r="S325" i="11" a="1"/>
  <c r="S325" i="11" s="1"/>
  <c r="Q336" i="11" s="1"/>
  <c r="AP324" i="11" a="1"/>
  <c r="AP324" i="11" s="1"/>
  <c r="AQ324" i="11" a="1"/>
  <c r="AQ324" i="11" s="1"/>
  <c r="AG335" i="11" s="1"/>
  <c r="AA325" i="11" a="1"/>
  <c r="AA325" i="11" s="1"/>
  <c r="W336" i="11" s="1"/>
  <c r="U325" i="11" a="1"/>
  <c r="U325" i="11" s="1"/>
  <c r="R336" i="11" s="1"/>
  <c r="AB325" i="11" a="1"/>
  <c r="AB325" i="11" s="1"/>
  <c r="AG324" i="11" a="1"/>
  <c r="AG324" i="11" s="1"/>
  <c r="Z335" i="11" s="1"/>
  <c r="U324" i="11" a="1"/>
  <c r="U324" i="11" s="1"/>
  <c r="R335" i="11" s="1"/>
  <c r="AM323" i="11" a="1"/>
  <c r="AM323" i="11" s="1"/>
  <c r="AE334" i="11" s="1"/>
  <c r="AD325" i="11" a="1"/>
  <c r="AD325" i="11" s="1"/>
  <c r="AK325" i="11" a="1"/>
  <c r="AK325" i="11" s="1"/>
  <c r="AT295" i="11"/>
  <c r="AH295" i="11"/>
  <c r="AQ319" i="11" a="1"/>
  <c r="AQ319" i="11" s="1"/>
  <c r="AG330" i="11" s="1"/>
  <c r="AL319" i="11" a="1"/>
  <c r="AL319" i="11" s="1"/>
  <c r="AD330" i="11" s="1"/>
  <c r="AG319" i="11" a="1"/>
  <c r="AG319" i="11" s="1"/>
  <c r="Z330" i="11" s="1"/>
  <c r="AB295" i="11"/>
  <c r="L378" i="11"/>
  <c r="L38" i="11"/>
  <c r="J659" i="11"/>
  <c r="I347" i="11"/>
  <c r="P636" i="11"/>
  <c r="V639" i="11"/>
  <c r="AO946" i="11"/>
  <c r="AF958" i="11" s="1"/>
  <c r="AJ325" i="11"/>
  <c r="AC336" i="11" s="1"/>
  <c r="U336" i="11"/>
  <c r="L325" i="11"/>
  <c r="L336" i="11" s="1"/>
  <c r="P635" i="11"/>
  <c r="O645" i="11" a="1"/>
  <c r="O645" i="11" s="1"/>
  <c r="AE636" i="11"/>
  <c r="Y649" i="11" a="1"/>
  <c r="Y649" i="11" s="1"/>
  <c r="W7" i="10" s="1"/>
  <c r="O946" i="11"/>
  <c r="O958" i="11" s="1"/>
  <c r="Q947" i="11"/>
  <c r="P959" i="11" s="1"/>
  <c r="AF947" i="11"/>
  <c r="AP953" i="11"/>
  <c r="AD953" i="11"/>
  <c r="AS978" i="11" a="1"/>
  <c r="AS978" i="11" s="1"/>
  <c r="AH990" i="11" s="1"/>
  <c r="AC977" i="11" a="1"/>
  <c r="AC977" i="11" s="1"/>
  <c r="X989" i="11" s="1"/>
  <c r="Z953" i="11"/>
  <c r="V965" i="11" s="1"/>
  <c r="M946" i="11"/>
  <c r="M958" i="11" s="1"/>
  <c r="M947" i="11"/>
  <c r="M959" i="11" s="1"/>
  <c r="M956" i="11"/>
  <c r="AB947" i="11"/>
  <c r="U983" i="11"/>
  <c r="AK971" i="11"/>
  <c r="AC983" i="11" s="1"/>
  <c r="S947" i="11"/>
  <c r="Q959" i="11" s="1"/>
  <c r="L368" i="11"/>
  <c r="L28" i="11"/>
  <c r="Q978" i="11" a="1"/>
  <c r="Q978" i="11" s="1"/>
  <c r="P990" i="11" s="1"/>
  <c r="AQ953" i="11"/>
  <c r="AG965" i="11" s="1"/>
  <c r="AO976" i="11" a="1"/>
  <c r="AO976" i="11" s="1"/>
  <c r="AF988" i="11" s="1"/>
  <c r="N976" i="11" a="1"/>
  <c r="N976" i="11" s="1"/>
  <c r="N988" i="11" s="1"/>
  <c r="AF978" i="11" a="1"/>
  <c r="AF978" i="11" s="1"/>
  <c r="AH977" i="11" a="1"/>
  <c r="AH977" i="11" s="1"/>
  <c r="AI977" i="11" a="1"/>
  <c r="AI977" i="11" s="1"/>
  <c r="AA989" i="11" s="1"/>
  <c r="AB978" i="11" a="1"/>
  <c r="AB978" i="11" s="1"/>
  <c r="O978" i="11" a="1"/>
  <c r="O978" i="11" s="1"/>
  <c r="O990" i="11" s="1"/>
  <c r="AR977" i="11" a="1"/>
  <c r="AR977" i="11" s="1"/>
  <c r="AT976" i="11" a="1"/>
  <c r="AT976" i="11" s="1"/>
  <c r="AS977" i="11" a="1"/>
  <c r="AS977" i="11" s="1"/>
  <c r="AH989" i="11" s="1"/>
  <c r="J697" i="11"/>
  <c r="I385" i="11"/>
  <c r="AZ706" i="11"/>
  <c r="BB54" i="11" s="1"/>
  <c r="I706" i="11"/>
  <c r="J54" i="11"/>
  <c r="J690" i="11"/>
  <c r="I378" i="11"/>
  <c r="AU972" i="11" a="1"/>
  <c r="AU972" i="11" s="1"/>
  <c r="AI984" i="11" s="1"/>
  <c r="AO972" i="11" a="1"/>
  <c r="AO972" i="11" s="1"/>
  <c r="AF984" i="11" s="1"/>
  <c r="T972" i="11" a="1"/>
  <c r="T972" i="11" s="1"/>
  <c r="N972" i="11" a="1"/>
  <c r="N972" i="11" s="1"/>
  <c r="N984" i="11" s="1"/>
  <c r="AT972" i="11" a="1"/>
  <c r="AT972" i="11" s="1"/>
  <c r="AN972" i="11" a="1"/>
  <c r="AN972" i="11" s="1"/>
  <c r="S972" i="11" a="1"/>
  <c r="S972" i="11" s="1"/>
  <c r="Q984" i="11" s="1"/>
  <c r="AF972" i="11" a="1"/>
  <c r="AF972" i="11" s="1"/>
  <c r="Z972" i="11" a="1"/>
  <c r="Z972" i="11" s="1"/>
  <c r="V984" i="11" s="1"/>
  <c r="AE972" i="11" a="1"/>
  <c r="AE972" i="11" s="1"/>
  <c r="Y984" i="11" s="1"/>
  <c r="AD972" i="11" a="1"/>
  <c r="AD972" i="11" s="1"/>
  <c r="AI972" i="11" a="1"/>
  <c r="AI972" i="11" s="1"/>
  <c r="AA984" i="11" s="1"/>
  <c r="AC972" i="11" a="1"/>
  <c r="AC972" i="11" s="1"/>
  <c r="X984" i="11" s="1"/>
  <c r="AP972" i="11" a="1"/>
  <c r="AP972" i="11" s="1"/>
  <c r="U972" i="11" a="1"/>
  <c r="U972" i="11" s="1"/>
  <c r="R984" i="11" s="1"/>
  <c r="O972" i="11" a="1"/>
  <c r="O972" i="11" s="1"/>
  <c r="O984" i="11" s="1"/>
  <c r="AH972" i="11" a="1"/>
  <c r="AH972" i="11" s="1"/>
  <c r="AB972" i="11" a="1"/>
  <c r="AB972" i="11" s="1"/>
  <c r="AM972" i="11" a="1"/>
  <c r="AM972" i="11" s="1"/>
  <c r="AE984" i="11" s="1"/>
  <c r="R972" i="11" a="1"/>
  <c r="R972" i="11" s="1"/>
  <c r="AL972" i="11" a="1"/>
  <c r="AL972" i="11" s="1"/>
  <c r="AD984" i="11" s="1"/>
  <c r="Q972" i="11" a="1"/>
  <c r="Q972" i="11" s="1"/>
  <c r="P984" i="11" s="1"/>
  <c r="AP947" i="11"/>
  <c r="AC947" i="11"/>
  <c r="X959" i="11" s="1"/>
  <c r="P947" i="11"/>
  <c r="P972" i="11" a="1"/>
  <c r="P972" i="11" s="1"/>
  <c r="AG972" i="11" a="1"/>
  <c r="AG972" i="11" s="1"/>
  <c r="Z984" i="11" s="1"/>
  <c r="AN947" i="11"/>
  <c r="AA947" i="11"/>
  <c r="W959" i="11" s="1"/>
  <c r="N947" i="11"/>
  <c r="N959" i="11" s="1"/>
  <c r="AL947" i="11"/>
  <c r="AD959" i="11" s="1"/>
  <c r="AA972" i="11" a="1"/>
  <c r="AA972" i="11" s="1"/>
  <c r="W984" i="11" s="1"/>
  <c r="AI947" i="11"/>
  <c r="AA959" i="11" s="1"/>
  <c r="V947" i="11"/>
  <c r="AS972" i="11" a="1"/>
  <c r="AS972" i="11" s="1"/>
  <c r="AH984" i="11" s="1"/>
  <c r="AU947" i="11"/>
  <c r="AI959" i="11" s="1"/>
  <c r="AH947" i="11"/>
  <c r="U947" i="11"/>
  <c r="R959" i="11" s="1"/>
  <c r="AR972" i="11" a="1"/>
  <c r="AR972" i="11" s="1"/>
  <c r="W972" i="11" a="1"/>
  <c r="W972" i="11" s="1"/>
  <c r="S984" i="11" s="1"/>
  <c r="AT947" i="11"/>
  <c r="AG947" i="11"/>
  <c r="Z959" i="11" s="1"/>
  <c r="T947" i="11"/>
  <c r="AQ972" i="11" a="1"/>
  <c r="AQ972" i="11" s="1"/>
  <c r="AG984" i="11" s="1"/>
  <c r="V972" i="11" a="1"/>
  <c r="V972" i="11" s="1"/>
  <c r="Q645" i="11" a="1"/>
  <c r="Q645" i="11" s="1"/>
  <c r="R646" i="11" a="1"/>
  <c r="R646" i="11" s="1"/>
  <c r="T646" i="11" a="1"/>
  <c r="T646" i="11" s="1"/>
  <c r="U646" i="11" a="1"/>
  <c r="U646" i="11" s="1"/>
  <c r="O646" i="11" a="1"/>
  <c r="O646" i="11" s="1"/>
  <c r="AZ696" i="11"/>
  <c r="BB44" i="11" s="1"/>
  <c r="I696" i="11"/>
  <c r="J44" i="11"/>
  <c r="X639" i="11"/>
  <c r="AF639" i="11"/>
  <c r="N639" i="11"/>
  <c r="P639" i="11"/>
  <c r="M649" i="11" a="1"/>
  <c r="M649" i="11" s="1"/>
  <c r="F7" i="10" s="1"/>
  <c r="W649" i="11" a="1"/>
  <c r="W649" i="11" s="1"/>
  <c r="U7" i="10" s="1"/>
  <c r="V323" i="11" a="1"/>
  <c r="V323" i="11" s="1"/>
  <c r="AE324" i="11" a="1"/>
  <c r="AE324" i="11" s="1"/>
  <c r="Y335" i="11" s="1"/>
  <c r="Y325" i="11" a="1"/>
  <c r="Y325" i="11" s="1"/>
  <c r="Z325" i="11" a="1"/>
  <c r="Z325" i="11" s="1"/>
  <c r="V336" i="11" s="1"/>
  <c r="AG325" i="11" a="1"/>
  <c r="AG325" i="11" s="1"/>
  <c r="Z336" i="11" s="1"/>
  <c r="AN325" i="11" a="1"/>
  <c r="AN325" i="11" s="1"/>
  <c r="AH325" i="11" a="1"/>
  <c r="AH325" i="11" s="1"/>
  <c r="P325" i="11" a="1"/>
  <c r="P325" i="11" s="1"/>
  <c r="AN324" i="11" a="1"/>
  <c r="AN324" i="11" s="1"/>
  <c r="AS323" i="11" a="1"/>
  <c r="AS323" i="11" s="1"/>
  <c r="AH334" i="11" s="1"/>
  <c r="AQ325" i="11" a="1"/>
  <c r="AQ325" i="11" s="1"/>
  <c r="AG336" i="11" s="1"/>
  <c r="Q295" i="11"/>
  <c r="P306" i="11" s="1"/>
  <c r="AU295" i="11"/>
  <c r="AI306" i="11" s="1"/>
  <c r="M319" i="11" a="1"/>
  <c r="M319" i="11" s="1"/>
  <c r="AT319" i="11" a="1"/>
  <c r="AT319" i="11" s="1"/>
  <c r="AC319" i="11" a="1"/>
  <c r="AC319" i="11" s="1"/>
  <c r="X330" i="11" s="1"/>
  <c r="AK977" i="1"/>
  <c r="AC989" i="1" s="1"/>
  <c r="M977" i="1"/>
  <c r="M989" i="1" s="1"/>
  <c r="U989" i="1"/>
  <c r="M976" i="1"/>
  <c r="M988" i="1" s="1"/>
  <c r="U988" i="1"/>
  <c r="AK976" i="1"/>
  <c r="AC988" i="1" s="1"/>
  <c r="AK972" i="1"/>
  <c r="AC984" i="1" s="1"/>
  <c r="U984" i="1"/>
  <c r="M978" i="1"/>
  <c r="M990" i="1" s="1"/>
  <c r="U990" i="1"/>
  <c r="AK978" i="1"/>
  <c r="AC990" i="1" s="1"/>
  <c r="AK971" i="1"/>
  <c r="AC983" i="1" s="1"/>
  <c r="U983" i="1"/>
  <c r="AD980" i="15" l="1" a="1"/>
  <c r="AD980" i="15" s="1"/>
  <c r="AU980" i="15" a="1"/>
  <c r="AU980" i="15" s="1"/>
  <c r="AI992" i="15" s="1"/>
  <c r="I33" i="15"/>
  <c r="AM955" i="15"/>
  <c r="AE967" i="15" s="1"/>
  <c r="AP980" i="15" a="1"/>
  <c r="AP980" i="15" s="1"/>
  <c r="AC980" i="15" a="1"/>
  <c r="AC980" i="15" s="1"/>
  <c r="X992" i="15" s="1"/>
  <c r="V980" i="15" a="1"/>
  <c r="V980" i="15" s="1"/>
  <c r="AW980" i="15"/>
  <c r="AN980" i="15" a="1"/>
  <c r="AN980" i="15" s="1"/>
  <c r="AA980" i="15" a="1"/>
  <c r="AA980" i="15" s="1"/>
  <c r="W992" i="15" s="1"/>
  <c r="AT980" i="15" a="1"/>
  <c r="AT980" i="15" s="1"/>
  <c r="Q980" i="15" a="1"/>
  <c r="Q980" i="15" s="1"/>
  <c r="P992" i="15" s="1"/>
  <c r="AL980" i="15" a="1"/>
  <c r="AL980" i="15" s="1"/>
  <c r="AD992" i="15" s="1"/>
  <c r="AE980" i="15" a="1"/>
  <c r="AE980" i="15" s="1"/>
  <c r="Y992" i="15" s="1"/>
  <c r="S980" i="15" a="1"/>
  <c r="S980" i="15" s="1"/>
  <c r="Q992" i="15" s="1"/>
  <c r="Z980" i="15" a="1"/>
  <c r="Z980" i="15" s="1"/>
  <c r="V992" i="15" s="1"/>
  <c r="W980" i="15" a="1"/>
  <c r="W980" i="15" s="1"/>
  <c r="S992" i="15" s="1"/>
  <c r="AG980" i="15" a="1"/>
  <c r="AG980" i="15" s="1"/>
  <c r="Z992" i="15" s="1"/>
  <c r="AO980" i="15" a="1"/>
  <c r="AO980" i="15" s="1"/>
  <c r="AF992" i="15" s="1"/>
  <c r="R980" i="15" a="1"/>
  <c r="R980" i="15" s="1"/>
  <c r="AS980" i="15" a="1"/>
  <c r="AS980" i="15" s="1"/>
  <c r="AH992" i="15" s="1"/>
  <c r="T980" i="15" a="1"/>
  <c r="T980" i="15" s="1"/>
  <c r="AB980" i="15" a="1"/>
  <c r="AB980" i="15" s="1"/>
  <c r="AH980" i="15" a="1"/>
  <c r="AH980" i="15" s="1"/>
  <c r="AQ980" i="15" a="1"/>
  <c r="AQ980" i="15" s="1"/>
  <c r="AG992" i="15" s="1"/>
  <c r="AM980" i="15" a="1"/>
  <c r="AM980" i="15" s="1"/>
  <c r="AE992" i="15" s="1"/>
  <c r="AI980" i="15" a="1"/>
  <c r="AI980" i="15" s="1"/>
  <c r="AA992" i="15" s="1"/>
  <c r="N980" i="15" a="1"/>
  <c r="N980" i="15" s="1"/>
  <c r="N992" i="15" s="1"/>
  <c r="P980" i="15" a="1"/>
  <c r="P980" i="15" s="1"/>
  <c r="U980" i="15" a="1"/>
  <c r="U980" i="15" s="1"/>
  <c r="R992" i="15" s="1"/>
  <c r="AF980" i="15" a="1"/>
  <c r="AF980" i="15" s="1"/>
  <c r="O980" i="15" a="1"/>
  <c r="O980" i="15" s="1"/>
  <c r="O992" i="15" s="1"/>
  <c r="AR980" i="15" a="1"/>
  <c r="AR980" i="15" s="1"/>
  <c r="AC980" i="14" a="1"/>
  <c r="AC980" i="14" s="1"/>
  <c r="X992" i="14" s="1"/>
  <c r="AL980" i="14" a="1"/>
  <c r="AL980" i="14" s="1"/>
  <c r="AD992" i="14" s="1"/>
  <c r="I691" i="11"/>
  <c r="AS980" i="14" a="1"/>
  <c r="AS980" i="14" s="1"/>
  <c r="AH992" i="14" s="1"/>
  <c r="AN980" i="14" a="1"/>
  <c r="AN980" i="14" s="1"/>
  <c r="J9" i="14"/>
  <c r="R980" i="14" a="1"/>
  <c r="R980" i="14" s="1"/>
  <c r="AD980" i="14" a="1"/>
  <c r="AD980" i="14" s="1"/>
  <c r="AB980" i="14" a="1"/>
  <c r="AB980" i="14" s="1"/>
  <c r="AT980" i="14" a="1"/>
  <c r="AT980" i="14" s="1"/>
  <c r="AI980" i="14" a="1"/>
  <c r="AI980" i="14" s="1"/>
  <c r="AA992" i="14" s="1"/>
  <c r="Z980" i="14" a="1"/>
  <c r="Z980" i="14" s="1"/>
  <c r="V992" i="14" s="1"/>
  <c r="T980" i="14" a="1"/>
  <c r="T980" i="14" s="1"/>
  <c r="AE980" i="14" a="1"/>
  <c r="AE980" i="14" s="1"/>
  <c r="Y992" i="14" s="1"/>
  <c r="AR980" i="14" a="1"/>
  <c r="AR980" i="14" s="1"/>
  <c r="AA980" i="14" a="1"/>
  <c r="AA980" i="14" s="1"/>
  <c r="W992" i="14" s="1"/>
  <c r="AU980" i="14" a="1"/>
  <c r="AU980" i="14" s="1"/>
  <c r="AI992" i="14" s="1"/>
  <c r="AH980" i="14" a="1"/>
  <c r="AH980" i="14" s="1"/>
  <c r="S980" i="14" a="1"/>
  <c r="S980" i="14" s="1"/>
  <c r="Q992" i="14" s="1"/>
  <c r="P980" i="14" a="1"/>
  <c r="P980" i="14" s="1"/>
  <c r="Q980" i="14" a="1"/>
  <c r="Q980" i="14" s="1"/>
  <c r="P992" i="14" s="1"/>
  <c r="O980" i="14" a="1"/>
  <c r="O980" i="14" s="1"/>
  <c r="O992" i="14" s="1"/>
  <c r="AF980" i="14" a="1"/>
  <c r="AF980" i="14" s="1"/>
  <c r="AG980" i="14" a="1"/>
  <c r="AG980" i="14" s="1"/>
  <c r="Z992" i="14" s="1"/>
  <c r="AM980" i="14" a="1"/>
  <c r="AM980" i="14" s="1"/>
  <c r="AE992" i="14" s="1"/>
  <c r="AP980" i="14" a="1"/>
  <c r="AP980" i="14" s="1"/>
  <c r="W980" i="14" a="1"/>
  <c r="W980" i="14" s="1"/>
  <c r="S992" i="14" s="1"/>
  <c r="N980" i="14" a="1"/>
  <c r="N980" i="14" s="1"/>
  <c r="N992" i="14" s="1"/>
  <c r="AQ980" i="14" a="1"/>
  <c r="AQ980" i="14" s="1"/>
  <c r="AG992" i="14" s="1"/>
  <c r="AO980" i="14" a="1"/>
  <c r="AO980" i="14" s="1"/>
  <c r="AF992" i="14" s="1"/>
  <c r="U980" i="14" a="1"/>
  <c r="U980" i="14" s="1"/>
  <c r="R992" i="14" s="1"/>
  <c r="AW980" i="14"/>
  <c r="V980" i="14" a="1"/>
  <c r="V980" i="14" s="1"/>
  <c r="I36" i="13"/>
  <c r="AW980" i="13"/>
  <c r="AI980" i="13" a="1"/>
  <c r="AI980" i="13" s="1"/>
  <c r="AA992" i="13" s="1"/>
  <c r="U980" i="13" a="1"/>
  <c r="U980" i="13" s="1"/>
  <c r="R992" i="13" s="1"/>
  <c r="O980" i="13" a="1"/>
  <c r="O980" i="13" s="1"/>
  <c r="O992" i="13" s="1"/>
  <c r="AC980" i="13" a="1"/>
  <c r="AC980" i="13" s="1"/>
  <c r="X992" i="13" s="1"/>
  <c r="AQ980" i="13" a="1"/>
  <c r="AQ980" i="13" s="1"/>
  <c r="AG992" i="13" s="1"/>
  <c r="AS980" i="13" a="1"/>
  <c r="AS980" i="13" s="1"/>
  <c r="AH992" i="13" s="1"/>
  <c r="N980" i="13" a="1"/>
  <c r="N980" i="13" s="1"/>
  <c r="N992" i="13" s="1"/>
  <c r="P980" i="13" a="1"/>
  <c r="P980" i="13" s="1"/>
  <c r="T980" i="13" a="1"/>
  <c r="T980" i="13" s="1"/>
  <c r="V980" i="13" a="1"/>
  <c r="V980" i="13" s="1"/>
  <c r="R980" i="13" a="1"/>
  <c r="R980" i="13" s="1"/>
  <c r="AB980" i="13" a="1"/>
  <c r="AB980" i="13" s="1"/>
  <c r="AD980" i="13" a="1"/>
  <c r="AD980" i="13" s="1"/>
  <c r="Z980" i="13" a="1"/>
  <c r="Z980" i="13" s="1"/>
  <c r="V992" i="13" s="1"/>
  <c r="AH980" i="13" a="1"/>
  <c r="AH980" i="13" s="1"/>
  <c r="AF980" i="13" a="1"/>
  <c r="AF980" i="13" s="1"/>
  <c r="AP980" i="13" a="1"/>
  <c r="AP980" i="13" s="1"/>
  <c r="AL980" i="13" a="1"/>
  <c r="AL980" i="13" s="1"/>
  <c r="AD992" i="13" s="1"/>
  <c r="AN980" i="13" a="1"/>
  <c r="AN980" i="13" s="1"/>
  <c r="AR980" i="13" a="1"/>
  <c r="AR980" i="13" s="1"/>
  <c r="AT980" i="13" a="1"/>
  <c r="AT980" i="13" s="1"/>
  <c r="S980" i="13" a="1"/>
  <c r="S980" i="13" s="1"/>
  <c r="Q992" i="13" s="1"/>
  <c r="Q980" i="13" a="1"/>
  <c r="Q980" i="13" s="1"/>
  <c r="P992" i="13" s="1"/>
  <c r="AA980" i="13" a="1"/>
  <c r="AA980" i="13" s="1"/>
  <c r="W992" i="13" s="1"/>
  <c r="W980" i="13" a="1"/>
  <c r="W980" i="13" s="1"/>
  <c r="S992" i="13" s="1"/>
  <c r="AG980" i="13" a="1"/>
  <c r="AG980" i="13" s="1"/>
  <c r="Z992" i="13" s="1"/>
  <c r="AE980" i="13" a="1"/>
  <c r="AE980" i="13" s="1"/>
  <c r="Y992" i="13" s="1"/>
  <c r="AO980" i="13" a="1"/>
  <c r="AO980" i="13" s="1"/>
  <c r="AF992" i="13" s="1"/>
  <c r="AM980" i="13" a="1"/>
  <c r="AM980" i="13" s="1"/>
  <c r="AE992" i="13" s="1"/>
  <c r="AU980" i="13" a="1"/>
  <c r="AU980" i="13" s="1"/>
  <c r="AI992" i="13" s="1"/>
  <c r="AW980" i="12"/>
  <c r="AQ980" i="12" a="1"/>
  <c r="AQ980" i="12" s="1"/>
  <c r="AG992" i="12" s="1"/>
  <c r="AP980" i="12" a="1"/>
  <c r="AP980" i="12" s="1"/>
  <c r="AR980" i="12" a="1"/>
  <c r="AR980" i="12" s="1"/>
  <c r="AA980" i="12" a="1"/>
  <c r="AA980" i="12" s="1"/>
  <c r="W992" i="12" s="1"/>
  <c r="Q980" i="12" a="1"/>
  <c r="Q980" i="12" s="1"/>
  <c r="P992" i="12" s="1"/>
  <c r="AG980" i="12" a="1"/>
  <c r="AG980" i="12" s="1"/>
  <c r="Z992" i="12" s="1"/>
  <c r="O980" i="12" a="1"/>
  <c r="O980" i="12" s="1"/>
  <c r="O992" i="12" s="1"/>
  <c r="W980" i="12" a="1"/>
  <c r="W980" i="12" s="1"/>
  <c r="S992" i="12" s="1"/>
  <c r="AO980" i="12" a="1"/>
  <c r="AO980" i="12" s="1"/>
  <c r="AF992" i="12" s="1"/>
  <c r="AF980" i="12" a="1"/>
  <c r="AF980" i="12" s="1"/>
  <c r="U980" i="12" a="1"/>
  <c r="U980" i="12" s="1"/>
  <c r="R992" i="12" s="1"/>
  <c r="AE980" i="12" a="1"/>
  <c r="AE980" i="12" s="1"/>
  <c r="Y992" i="12" s="1"/>
  <c r="AU980" i="12" a="1"/>
  <c r="AU980" i="12" s="1"/>
  <c r="AI992" i="12" s="1"/>
  <c r="AC980" i="12" a="1"/>
  <c r="AC980" i="12" s="1"/>
  <c r="X992" i="12" s="1"/>
  <c r="AM980" i="12" a="1"/>
  <c r="AM980" i="12" s="1"/>
  <c r="AE992" i="12" s="1"/>
  <c r="N980" i="12" a="1"/>
  <c r="N980" i="12" s="1"/>
  <c r="N992" i="12" s="1"/>
  <c r="AT980" i="12" a="1"/>
  <c r="AT980" i="12" s="1"/>
  <c r="AI980" i="12" a="1"/>
  <c r="AI980" i="12" s="1"/>
  <c r="AA992" i="12" s="1"/>
  <c r="AS980" i="12" a="1"/>
  <c r="AS980" i="12" s="1"/>
  <c r="AH992" i="12" s="1"/>
  <c r="T980" i="12" a="1"/>
  <c r="T980" i="12" s="1"/>
  <c r="R980" i="12" a="1"/>
  <c r="R980" i="12" s="1"/>
  <c r="AB980" i="12" a="1"/>
  <c r="AB980" i="12" s="1"/>
  <c r="Z980" i="12" a="1"/>
  <c r="Z980" i="12" s="1"/>
  <c r="V992" i="12" s="1"/>
  <c r="AH980" i="12" a="1"/>
  <c r="AH980" i="12" s="1"/>
  <c r="P980" i="12" a="1"/>
  <c r="P980" i="12" s="1"/>
  <c r="AD980" i="12" a="1"/>
  <c r="AD980" i="12" s="1"/>
  <c r="V980" i="12" a="1"/>
  <c r="V980" i="12" s="1"/>
  <c r="AN980" i="12" a="1"/>
  <c r="AN980" i="12" s="1"/>
  <c r="AL980" i="12" a="1"/>
  <c r="AL980" i="12" s="1"/>
  <c r="AD992" i="12" s="1"/>
  <c r="S980" i="12" a="1"/>
  <c r="S980" i="12" s="1"/>
  <c r="Q992" i="12" s="1"/>
  <c r="AW980" i="11"/>
  <c r="P980" i="11" a="1"/>
  <c r="P980" i="11" s="1"/>
  <c r="V980" i="11" a="1"/>
  <c r="V980" i="11" s="1"/>
  <c r="AQ980" i="11" a="1"/>
  <c r="AQ980" i="11" s="1"/>
  <c r="AG992" i="11" s="1"/>
  <c r="AD980" i="11" a="1"/>
  <c r="AD980" i="11" s="1"/>
  <c r="AP980" i="11" a="1"/>
  <c r="AP980" i="11" s="1"/>
  <c r="AS980" i="11" a="1"/>
  <c r="AS980" i="11" s="1"/>
  <c r="AH992" i="11" s="1"/>
  <c r="AU980" i="11" a="1"/>
  <c r="AU980" i="11" s="1"/>
  <c r="AI992" i="11" s="1"/>
  <c r="R980" i="11" a="1"/>
  <c r="R980" i="11" s="1"/>
  <c r="O980" i="11" a="1"/>
  <c r="O980" i="11" s="1"/>
  <c r="O992" i="11" s="1"/>
  <c r="Z980" i="11" a="1"/>
  <c r="Z980" i="11" s="1"/>
  <c r="V992" i="11" s="1"/>
  <c r="N980" i="11" a="1"/>
  <c r="N980" i="11" s="1"/>
  <c r="N992" i="11" s="1"/>
  <c r="U980" i="11" a="1"/>
  <c r="U980" i="11" s="1"/>
  <c r="R992" i="11" s="1"/>
  <c r="AF980" i="11" a="1"/>
  <c r="AF980" i="11" s="1"/>
  <c r="T980" i="11" a="1"/>
  <c r="T980" i="11" s="1"/>
  <c r="AC980" i="11" a="1"/>
  <c r="AC980" i="11" s="1"/>
  <c r="X992" i="11" s="1"/>
  <c r="AN980" i="11" a="1"/>
  <c r="AN980" i="11" s="1"/>
  <c r="AB980" i="11" a="1"/>
  <c r="AB980" i="11" s="1"/>
  <c r="AI980" i="11" a="1"/>
  <c r="AI980" i="11" s="1"/>
  <c r="AA992" i="11" s="1"/>
  <c r="AT980" i="11" a="1"/>
  <c r="AT980" i="11" s="1"/>
  <c r="AH980" i="11" a="1"/>
  <c r="AH980" i="11" s="1"/>
  <c r="AL980" i="11" a="1"/>
  <c r="AL980" i="11" s="1"/>
  <c r="AD992" i="11" s="1"/>
  <c r="AR980" i="11" a="1"/>
  <c r="AR980" i="11" s="1"/>
  <c r="Q980" i="11" a="1"/>
  <c r="Q980" i="11" s="1"/>
  <c r="P992" i="11" s="1"/>
  <c r="S980" i="11" a="1"/>
  <c r="S980" i="11" s="1"/>
  <c r="Q992" i="11" s="1"/>
  <c r="AM980" i="11" a="1"/>
  <c r="AM980" i="11" s="1"/>
  <c r="AE992" i="11" s="1"/>
  <c r="W980" i="11" a="1"/>
  <c r="W980" i="11" s="1"/>
  <c r="S992" i="11" s="1"/>
  <c r="AA980" i="11" a="1"/>
  <c r="AA980" i="11" s="1"/>
  <c r="W992" i="11" s="1"/>
  <c r="AO980" i="11" a="1"/>
  <c r="AO980" i="11" s="1"/>
  <c r="AF992" i="11" s="1"/>
  <c r="AE980" i="11" a="1"/>
  <c r="AE980" i="11" s="1"/>
  <c r="Y992" i="11" s="1"/>
  <c r="AG980" i="11" a="1"/>
  <c r="AG980" i="11" s="1"/>
  <c r="Z992" i="11" s="1"/>
  <c r="I36" i="16"/>
  <c r="AW980" i="16"/>
  <c r="AQ980" i="16" a="1"/>
  <c r="AQ980" i="16" s="1"/>
  <c r="AG992" i="16" s="1"/>
  <c r="O980" i="16" a="1"/>
  <c r="O980" i="16" s="1"/>
  <c r="O992" i="16" s="1"/>
  <c r="AM980" i="16" a="1"/>
  <c r="AM980" i="16" s="1"/>
  <c r="AE992" i="16" s="1"/>
  <c r="AU980" i="16" a="1"/>
  <c r="AU980" i="16" s="1"/>
  <c r="AI992" i="16" s="1"/>
  <c r="U980" i="16" a="1"/>
  <c r="U980" i="16" s="1"/>
  <c r="R992" i="16" s="1"/>
  <c r="AS980" i="16" a="1"/>
  <c r="AS980" i="16" s="1"/>
  <c r="AH992" i="16" s="1"/>
  <c r="N980" i="16" a="1"/>
  <c r="N980" i="16" s="1"/>
  <c r="N992" i="16" s="1"/>
  <c r="AG980" i="16" a="1"/>
  <c r="AG980" i="16" s="1"/>
  <c r="Z992" i="16" s="1"/>
  <c r="AC980" i="16" a="1"/>
  <c r="AC980" i="16" s="1"/>
  <c r="X992" i="16" s="1"/>
  <c r="R980" i="16" a="1"/>
  <c r="R980" i="16" s="1"/>
  <c r="T980" i="16" a="1"/>
  <c r="T980" i="16" s="1"/>
  <c r="AI980" i="16" a="1"/>
  <c r="AI980" i="16" s="1"/>
  <c r="AA992" i="16" s="1"/>
  <c r="Z980" i="16" a="1"/>
  <c r="Z980" i="16" s="1"/>
  <c r="V992" i="16" s="1"/>
  <c r="AB980" i="16" a="1"/>
  <c r="AB980" i="16" s="1"/>
  <c r="P980" i="16" a="1"/>
  <c r="P980" i="16" s="1"/>
  <c r="AF980" i="16" a="1"/>
  <c r="AF980" i="16" s="1"/>
  <c r="AH980" i="16" a="1"/>
  <c r="AH980" i="16" s="1"/>
  <c r="V980" i="16" a="1"/>
  <c r="V980" i="16" s="1"/>
  <c r="AN980" i="16" a="1"/>
  <c r="AN980" i="16" s="1"/>
  <c r="AP980" i="16" a="1"/>
  <c r="AP980" i="16" s="1"/>
  <c r="AD980" i="16" a="1"/>
  <c r="AD980" i="16" s="1"/>
  <c r="AT980" i="16" a="1"/>
  <c r="AT980" i="16" s="1"/>
  <c r="AL980" i="16" a="1"/>
  <c r="AL980" i="16" s="1"/>
  <c r="AD992" i="16" s="1"/>
  <c r="W980" i="16" a="1"/>
  <c r="W980" i="16" s="1"/>
  <c r="S992" i="16" s="1"/>
  <c r="AR980" i="16" a="1"/>
  <c r="AR980" i="16" s="1"/>
  <c r="S980" i="16" a="1"/>
  <c r="S980" i="16" s="1"/>
  <c r="Q992" i="16" s="1"/>
  <c r="Q980" i="16" a="1"/>
  <c r="Q980" i="16" s="1"/>
  <c r="P992" i="16" s="1"/>
  <c r="AA980" i="16" a="1"/>
  <c r="AA980" i="16" s="1"/>
  <c r="W992" i="16" s="1"/>
  <c r="AE980" i="16" a="1"/>
  <c r="AE980" i="16" s="1"/>
  <c r="Y992" i="16" s="1"/>
  <c r="AO980" i="16" a="1"/>
  <c r="AO980" i="16" s="1"/>
  <c r="AF992" i="16" s="1"/>
  <c r="AW955" i="15"/>
  <c r="AF955" i="15"/>
  <c r="AC955" i="15"/>
  <c r="X967" i="15" s="1"/>
  <c r="AW955" i="14"/>
  <c r="AS955" i="14"/>
  <c r="AH967" i="14" s="1"/>
  <c r="AL955" i="15"/>
  <c r="AD967" i="15" s="1"/>
  <c r="W955" i="15"/>
  <c r="S967" i="15" s="1"/>
  <c r="AG955" i="15"/>
  <c r="Z967" i="15" s="1"/>
  <c r="P955" i="15"/>
  <c r="Z955" i="15"/>
  <c r="V967" i="15" s="1"/>
  <c r="AB955" i="15"/>
  <c r="T955" i="15"/>
  <c r="AH955" i="15"/>
  <c r="AD955" i="15"/>
  <c r="AE955" i="15"/>
  <c r="Y967" i="15" s="1"/>
  <c r="AO955" i="15"/>
  <c r="AF967" i="15" s="1"/>
  <c r="AI955" i="15"/>
  <c r="AA967" i="15" s="1"/>
  <c r="AS955" i="15"/>
  <c r="AH967" i="15" s="1"/>
  <c r="AQ955" i="15"/>
  <c r="AG967" i="15" s="1"/>
  <c r="AN955" i="15"/>
  <c r="AU955" i="15"/>
  <c r="AI967" i="15" s="1"/>
  <c r="V955" i="15"/>
  <c r="AR955" i="15"/>
  <c r="O955" i="15"/>
  <c r="O967" i="15" s="1"/>
  <c r="AP955" i="15"/>
  <c r="Q955" i="15"/>
  <c r="P967" i="15" s="1"/>
  <c r="N955" i="15"/>
  <c r="N967" i="15" s="1"/>
  <c r="S955" i="15"/>
  <c r="Q967" i="15" s="1"/>
  <c r="AT955" i="15"/>
  <c r="U955" i="15"/>
  <c r="R967" i="15" s="1"/>
  <c r="R955" i="15"/>
  <c r="AA955" i="15"/>
  <c r="W967" i="15" s="1"/>
  <c r="AU955" i="14"/>
  <c r="AI967" i="14" s="1"/>
  <c r="V955" i="14"/>
  <c r="S955" i="14"/>
  <c r="Q967" i="14" s="1"/>
  <c r="AP955" i="14"/>
  <c r="AN955" i="14"/>
  <c r="AF955" i="14"/>
  <c r="AT955" i="14"/>
  <c r="Q955" i="14"/>
  <c r="P967" i="14" s="1"/>
  <c r="Z955" i="14"/>
  <c r="V967" i="14" s="1"/>
  <c r="U955" i="14"/>
  <c r="R967" i="14" s="1"/>
  <c r="AG955" i="14"/>
  <c r="Z967" i="14" s="1"/>
  <c r="P955" i="14"/>
  <c r="N955" i="14"/>
  <c r="N967" i="14" s="1"/>
  <c r="AL955" i="14"/>
  <c r="AD967" i="14" s="1"/>
  <c r="T955" i="14"/>
  <c r="AE955" i="14"/>
  <c r="Y967" i="14" s="1"/>
  <c r="W955" i="14"/>
  <c r="S967" i="14" s="1"/>
  <c r="AM955" i="14"/>
  <c r="AE967" i="14" s="1"/>
  <c r="AI955" i="14"/>
  <c r="AA967" i="14" s="1"/>
  <c r="AD955" i="14"/>
  <c r="AB955" i="14"/>
  <c r="O955" i="14"/>
  <c r="O967" i="14" s="1"/>
  <c r="AH955" i="14"/>
  <c r="AR955" i="14"/>
  <c r="AA955" i="14"/>
  <c r="W967" i="14" s="1"/>
  <c r="AC955" i="14"/>
  <c r="X967" i="14" s="1"/>
  <c r="AQ955" i="14"/>
  <c r="AG967" i="14" s="1"/>
  <c r="AO955" i="14"/>
  <c r="AF967" i="14" s="1"/>
  <c r="AW955" i="13"/>
  <c r="V955" i="13"/>
  <c r="W955" i="13"/>
  <c r="S967" i="13" s="1"/>
  <c r="AL955" i="13"/>
  <c r="AD967" i="13" s="1"/>
  <c r="Z955" i="13"/>
  <c r="V967" i="13" s="1"/>
  <c r="AQ955" i="13"/>
  <c r="AG967" i="13" s="1"/>
  <c r="AU955" i="13"/>
  <c r="AI967" i="13" s="1"/>
  <c r="AM955" i="13"/>
  <c r="AE967" i="13" s="1"/>
  <c r="Q955" i="13"/>
  <c r="P967" i="13" s="1"/>
  <c r="U955" i="13"/>
  <c r="R967" i="13" s="1"/>
  <c r="AA955" i="13"/>
  <c r="W967" i="13" s="1"/>
  <c r="AE955" i="13"/>
  <c r="Y967" i="13" s="1"/>
  <c r="AI955" i="13"/>
  <c r="AA967" i="13" s="1"/>
  <c r="AN955" i="13"/>
  <c r="AR955" i="13"/>
  <c r="N955" i="13"/>
  <c r="N967" i="13" s="1"/>
  <c r="R955" i="13"/>
  <c r="AG955" i="13"/>
  <c r="Z967" i="13" s="1"/>
  <c r="AB955" i="13"/>
  <c r="AF955" i="13"/>
  <c r="AO955" i="13"/>
  <c r="AF967" i="13" s="1"/>
  <c r="AS955" i="13"/>
  <c r="AH967" i="13" s="1"/>
  <c r="AC955" i="13"/>
  <c r="X967" i="13" s="1"/>
  <c r="O955" i="13"/>
  <c r="O967" i="13" s="1"/>
  <c r="S955" i="13"/>
  <c r="Q967" i="13" s="1"/>
  <c r="AP955" i="13"/>
  <c r="AT955" i="13"/>
  <c r="P955" i="13"/>
  <c r="T955" i="13"/>
  <c r="AD955" i="13"/>
  <c r="AH955" i="13"/>
  <c r="I52" i="13"/>
  <c r="AW955" i="12"/>
  <c r="W955" i="12"/>
  <c r="S967" i="12" s="1"/>
  <c r="AL955" i="12"/>
  <c r="AD967" i="12" s="1"/>
  <c r="AI955" i="12"/>
  <c r="AA967" i="12" s="1"/>
  <c r="P955" i="12"/>
  <c r="T955" i="12"/>
  <c r="V955" i="12"/>
  <c r="AD955" i="12"/>
  <c r="AH955" i="12"/>
  <c r="Z955" i="12"/>
  <c r="V967" i="12" s="1"/>
  <c r="AQ955" i="12"/>
  <c r="AG967" i="12" s="1"/>
  <c r="AU955" i="12"/>
  <c r="AI967" i="12" s="1"/>
  <c r="R955" i="12"/>
  <c r="AM955" i="12"/>
  <c r="AE967" i="12" s="1"/>
  <c r="Q955" i="12"/>
  <c r="P967" i="12" s="1"/>
  <c r="U955" i="12"/>
  <c r="R967" i="12" s="1"/>
  <c r="AA955" i="12"/>
  <c r="W967" i="12" s="1"/>
  <c r="AE955" i="12"/>
  <c r="Y967" i="12" s="1"/>
  <c r="AN955" i="12"/>
  <c r="AR955" i="12"/>
  <c r="N955" i="12"/>
  <c r="N967" i="12" s="1"/>
  <c r="AB955" i="12"/>
  <c r="AF955" i="12"/>
  <c r="AO955" i="12"/>
  <c r="AF967" i="12" s="1"/>
  <c r="AS955" i="12"/>
  <c r="AH967" i="12" s="1"/>
  <c r="O955" i="12"/>
  <c r="O967" i="12" s="1"/>
  <c r="S955" i="12"/>
  <c r="Q967" i="12" s="1"/>
  <c r="AC955" i="12"/>
  <c r="X967" i="12" s="1"/>
  <c r="AG955" i="12"/>
  <c r="Z967" i="12" s="1"/>
  <c r="AP955" i="12"/>
  <c r="AT955" i="12"/>
  <c r="AW955" i="11"/>
  <c r="W955" i="11"/>
  <c r="S967" i="11" s="1"/>
  <c r="AL955" i="11"/>
  <c r="AD967" i="11" s="1"/>
  <c r="AI955" i="11"/>
  <c r="AA967" i="11" s="1"/>
  <c r="P955" i="11"/>
  <c r="T955" i="11"/>
  <c r="V955" i="11"/>
  <c r="AD955" i="11"/>
  <c r="AH955" i="11"/>
  <c r="Z955" i="11"/>
  <c r="V967" i="11" s="1"/>
  <c r="AQ955" i="11"/>
  <c r="AG967" i="11" s="1"/>
  <c r="AU955" i="11"/>
  <c r="AI967" i="11" s="1"/>
  <c r="AM955" i="11"/>
  <c r="AE967" i="11" s="1"/>
  <c r="Q955" i="11"/>
  <c r="P967" i="11" s="1"/>
  <c r="U955" i="11"/>
  <c r="R967" i="11" s="1"/>
  <c r="AA955" i="11"/>
  <c r="W967" i="11" s="1"/>
  <c r="AE955" i="11"/>
  <c r="Y967" i="11" s="1"/>
  <c r="AT955" i="11"/>
  <c r="AN955" i="11"/>
  <c r="AR955" i="11"/>
  <c r="N955" i="11"/>
  <c r="N967" i="11" s="1"/>
  <c r="R955" i="11"/>
  <c r="AP955" i="11"/>
  <c r="AB955" i="11"/>
  <c r="AF955" i="11"/>
  <c r="AO955" i="11"/>
  <c r="AF967" i="11" s="1"/>
  <c r="AS955" i="11"/>
  <c r="AH967" i="11" s="1"/>
  <c r="O955" i="11"/>
  <c r="O967" i="11" s="1"/>
  <c r="S955" i="11"/>
  <c r="Q967" i="11" s="1"/>
  <c r="AC955" i="11"/>
  <c r="X967" i="11" s="1"/>
  <c r="AG955" i="11"/>
  <c r="Z967" i="11" s="1"/>
  <c r="I34" i="11"/>
  <c r="J15" i="11"/>
  <c r="I667" i="11"/>
  <c r="AW955" i="16"/>
  <c r="AL955" i="16"/>
  <c r="AD967" i="16" s="1"/>
  <c r="AM955" i="16"/>
  <c r="AE967" i="16" s="1"/>
  <c r="Z955" i="16"/>
  <c r="V967" i="16" s="1"/>
  <c r="W955" i="16"/>
  <c r="S967" i="16" s="1"/>
  <c r="V955" i="16"/>
  <c r="AD955" i="16"/>
  <c r="T955" i="16"/>
  <c r="AQ955" i="16"/>
  <c r="AG967" i="16" s="1"/>
  <c r="AH955" i="16"/>
  <c r="AA955" i="16"/>
  <c r="W967" i="16" s="1"/>
  <c r="Q955" i="16"/>
  <c r="P967" i="16" s="1"/>
  <c r="AU955" i="16"/>
  <c r="AI967" i="16" s="1"/>
  <c r="AN955" i="16"/>
  <c r="AE955" i="16"/>
  <c r="Y967" i="16" s="1"/>
  <c r="U955" i="16"/>
  <c r="R967" i="16" s="1"/>
  <c r="N955" i="16"/>
  <c r="N967" i="16" s="1"/>
  <c r="AR955" i="16"/>
  <c r="AI955" i="16"/>
  <c r="AA967" i="16" s="1"/>
  <c r="AB955" i="16"/>
  <c r="R955" i="16"/>
  <c r="AO955" i="16"/>
  <c r="AF967" i="16" s="1"/>
  <c r="AF955" i="16"/>
  <c r="AS955" i="16"/>
  <c r="AH967" i="16" s="1"/>
  <c r="O955" i="16"/>
  <c r="O967" i="16" s="1"/>
  <c r="AP955" i="16"/>
  <c r="AC955" i="16"/>
  <c r="X967" i="16" s="1"/>
  <c r="S955" i="16"/>
  <c r="Q967" i="16" s="1"/>
  <c r="AG955" i="16"/>
  <c r="Z967" i="16" s="1"/>
  <c r="P955" i="16"/>
  <c r="AT955" i="16"/>
  <c r="I10" i="15"/>
  <c r="I657" i="13"/>
  <c r="AY657" i="13" s="1"/>
  <c r="BA5" i="13" s="1"/>
  <c r="AZ657" i="13"/>
  <c r="BB5" i="13" s="1"/>
  <c r="J38" i="16"/>
  <c r="I690" i="16"/>
  <c r="I27" i="16"/>
  <c r="I31" i="16"/>
  <c r="I34" i="14"/>
  <c r="AS946" i="14"/>
  <c r="AH958" i="14" s="1"/>
  <c r="I31" i="13"/>
  <c r="J17" i="12"/>
  <c r="AZ669" i="12"/>
  <c r="BB17" i="12" s="1"/>
  <c r="I52" i="12"/>
  <c r="I48" i="12"/>
  <c r="J41" i="13"/>
  <c r="I693" i="13"/>
  <c r="I16" i="12"/>
  <c r="AY695" i="16"/>
  <c r="BA43" i="16" s="1"/>
  <c r="I48" i="11"/>
  <c r="I57" i="15"/>
  <c r="I28" i="13"/>
  <c r="I24" i="13"/>
  <c r="I42" i="13"/>
  <c r="AY669" i="13"/>
  <c r="BA17" i="13" s="1"/>
  <c r="I46" i="11"/>
  <c r="AI946" i="14"/>
  <c r="AA958" i="14" s="1"/>
  <c r="I10" i="11"/>
  <c r="U954" i="15"/>
  <c r="R966" i="15" s="1"/>
  <c r="I49" i="16"/>
  <c r="I32" i="16"/>
  <c r="AM946" i="14"/>
  <c r="AE958" i="14" s="1"/>
  <c r="R946" i="14"/>
  <c r="AF971" i="14" a="1"/>
  <c r="AF971" i="14" s="1"/>
  <c r="J51" i="14"/>
  <c r="AZ703" i="14"/>
  <c r="BB51" i="14" s="1"/>
  <c r="I703" i="14"/>
  <c r="AC946" i="14"/>
  <c r="X958" i="14" s="1"/>
  <c r="J22" i="14"/>
  <c r="I674" i="14"/>
  <c r="AZ674" i="14"/>
  <c r="BB22" i="14" s="1"/>
  <c r="J9" i="15"/>
  <c r="I661" i="15"/>
  <c r="AZ661" i="15"/>
  <c r="BB9" i="15" s="1"/>
  <c r="J51" i="15"/>
  <c r="AZ703" i="15"/>
  <c r="BB51" i="15" s="1"/>
  <c r="I703" i="15"/>
  <c r="AC974" i="15" a="1"/>
  <c r="AC974" i="15" s="1"/>
  <c r="X986" i="15" s="1"/>
  <c r="J21" i="15"/>
  <c r="AZ673" i="15"/>
  <c r="BB21" i="15" s="1"/>
  <c r="I673" i="15"/>
  <c r="J20" i="15"/>
  <c r="AZ672" i="15"/>
  <c r="BB20" i="15" s="1"/>
  <c r="I672" i="15"/>
  <c r="AD954" i="15"/>
  <c r="J15" i="15"/>
  <c r="AZ667" i="15"/>
  <c r="BB15" i="15" s="1"/>
  <c r="I667" i="15"/>
  <c r="AQ974" i="15" a="1"/>
  <c r="AQ974" i="15" s="1"/>
  <c r="AG986" i="15" s="1"/>
  <c r="J39" i="15"/>
  <c r="AZ691" i="15"/>
  <c r="BB39" i="15" s="1"/>
  <c r="I691" i="15"/>
  <c r="J58" i="15"/>
  <c r="AZ710" i="15"/>
  <c r="BB58" i="15" s="1"/>
  <c r="I710" i="15"/>
  <c r="I666" i="15"/>
  <c r="J14" i="15"/>
  <c r="AZ666" i="15"/>
  <c r="BB14" i="15" s="1"/>
  <c r="AY671" i="14"/>
  <c r="BA19" i="14" s="1"/>
  <c r="I19" i="14"/>
  <c r="I695" i="14"/>
  <c r="J43" i="14"/>
  <c r="AZ695" i="14"/>
  <c r="BB43" i="14" s="1"/>
  <c r="T946" i="14"/>
  <c r="AG971" i="14" a="1"/>
  <c r="AG971" i="14" s="1"/>
  <c r="Z983" i="14" s="1"/>
  <c r="AD946" i="14"/>
  <c r="AM971" i="14" a="1"/>
  <c r="AM971" i="14" s="1"/>
  <c r="AE983" i="14" s="1"/>
  <c r="AH971" i="14" a="1"/>
  <c r="AH971" i="14" s="1"/>
  <c r="AY659" i="14"/>
  <c r="BA7" i="14" s="1"/>
  <c r="I7" i="14"/>
  <c r="R971" i="14" a="1"/>
  <c r="R971" i="14" s="1"/>
  <c r="V946" i="14"/>
  <c r="W946" i="14"/>
  <c r="S958" i="14" s="1"/>
  <c r="AQ946" i="14"/>
  <c r="AG958" i="14" s="1"/>
  <c r="AS971" i="14" a="1"/>
  <c r="AS971" i="14" s="1"/>
  <c r="AH983" i="14" s="1"/>
  <c r="AC971" i="14" a="1"/>
  <c r="AC971" i="14" s="1"/>
  <c r="X983" i="14" s="1"/>
  <c r="J39" i="14"/>
  <c r="AZ691" i="14"/>
  <c r="BB39" i="14" s="1"/>
  <c r="I691" i="14"/>
  <c r="AG946" i="14"/>
  <c r="Z958" i="14" s="1"/>
  <c r="Z946" i="14"/>
  <c r="V958" i="14" s="1"/>
  <c r="AA971" i="14" a="1"/>
  <c r="AA971" i="14" s="1"/>
  <c r="W983" i="14" s="1"/>
  <c r="Z971" i="14" a="1"/>
  <c r="Z971" i="14" s="1"/>
  <c r="V983" i="14" s="1"/>
  <c r="AI971" i="14" a="1"/>
  <c r="AI971" i="14" s="1"/>
  <c r="AA983" i="14" s="1"/>
  <c r="P946" i="14"/>
  <c r="AL946" i="14"/>
  <c r="AD958" i="14" s="1"/>
  <c r="U971" i="14" a="1"/>
  <c r="U971" i="14" s="1"/>
  <c r="R983" i="14" s="1"/>
  <c r="AE946" i="14"/>
  <c r="Y958" i="14" s="1"/>
  <c r="S971" i="14" a="1"/>
  <c r="S971" i="14" s="1"/>
  <c r="Q983" i="14" s="1"/>
  <c r="J33" i="14"/>
  <c r="I685" i="14"/>
  <c r="AZ685" i="14"/>
  <c r="BB33" i="14" s="1"/>
  <c r="AT946" i="14"/>
  <c r="N946" i="14"/>
  <c r="N958" i="14" s="1"/>
  <c r="AR946" i="14"/>
  <c r="AN971" i="14" a="1"/>
  <c r="AN971" i="14" s="1"/>
  <c r="P971" i="14" a="1"/>
  <c r="P971" i="14" s="1"/>
  <c r="AA946" i="14"/>
  <c r="W958" i="14" s="1"/>
  <c r="O971" i="14" a="1"/>
  <c r="O971" i="14" s="1"/>
  <c r="O983" i="14" s="1"/>
  <c r="AT971" i="14" a="1"/>
  <c r="AT971" i="14" s="1"/>
  <c r="J11" i="14"/>
  <c r="AZ663" i="14"/>
  <c r="BB11" i="14" s="1"/>
  <c r="I663" i="14"/>
  <c r="Q971" i="14" a="1"/>
  <c r="Q971" i="14" s="1"/>
  <c r="P983" i="14" s="1"/>
  <c r="AN946" i="14"/>
  <c r="W971" i="14" a="1"/>
  <c r="W971" i="14" s="1"/>
  <c r="S983" i="14" s="1"/>
  <c r="N971" i="14" a="1"/>
  <c r="N971" i="14" s="1"/>
  <c r="N983" i="14" s="1"/>
  <c r="AD971" i="14" a="1"/>
  <c r="AD971" i="14" s="1"/>
  <c r="AP971" i="14" a="1"/>
  <c r="AP971" i="14" s="1"/>
  <c r="AL971" i="14" a="1"/>
  <c r="AL971" i="14" s="1"/>
  <c r="AD983" i="14" s="1"/>
  <c r="T971" i="14" a="1"/>
  <c r="T971" i="14" s="1"/>
  <c r="J58" i="14"/>
  <c r="AZ710" i="14"/>
  <c r="BB58" i="14" s="1"/>
  <c r="I710" i="14"/>
  <c r="AD974" i="14" a="1"/>
  <c r="AD974" i="14" s="1"/>
  <c r="U946" i="14"/>
  <c r="R958" i="14" s="1"/>
  <c r="V971" i="14" a="1"/>
  <c r="V971" i="14" s="1"/>
  <c r="AR971" i="14" a="1"/>
  <c r="AR971" i="14" s="1"/>
  <c r="AO971" i="14" a="1"/>
  <c r="AO971" i="14" s="1"/>
  <c r="AF983" i="14" s="1"/>
  <c r="J55" i="14"/>
  <c r="I707" i="14"/>
  <c r="AZ707" i="14"/>
  <c r="BB55" i="14" s="1"/>
  <c r="AH946" i="14"/>
  <c r="AQ971" i="14" a="1"/>
  <c r="AQ971" i="14" s="1"/>
  <c r="AG983" i="14" s="1"/>
  <c r="AE971" i="14" a="1"/>
  <c r="AE971" i="14" s="1"/>
  <c r="Y983" i="14" s="1"/>
  <c r="AU971" i="14" a="1"/>
  <c r="AU971" i="14" s="1"/>
  <c r="AI983" i="14" s="1"/>
  <c r="AU946" i="14"/>
  <c r="AI958" i="14" s="1"/>
  <c r="Q946" i="14"/>
  <c r="P958" i="14" s="1"/>
  <c r="AB971" i="14" a="1"/>
  <c r="AB971" i="14" s="1"/>
  <c r="J30" i="13"/>
  <c r="I682" i="13"/>
  <c r="AZ682" i="13"/>
  <c r="BB30" i="13" s="1"/>
  <c r="J19" i="13"/>
  <c r="AZ671" i="13"/>
  <c r="BB19" i="13" s="1"/>
  <c r="I671" i="13"/>
  <c r="J47" i="13"/>
  <c r="I699" i="13"/>
  <c r="AZ699" i="13"/>
  <c r="BB47" i="13" s="1"/>
  <c r="J55" i="13"/>
  <c r="AZ707" i="13"/>
  <c r="BB55" i="13" s="1"/>
  <c r="I707" i="13"/>
  <c r="J23" i="13"/>
  <c r="I675" i="13"/>
  <c r="AZ675" i="13"/>
  <c r="BB23" i="13" s="1"/>
  <c r="J11" i="13"/>
  <c r="AZ663" i="13"/>
  <c r="BB11" i="13" s="1"/>
  <c r="I663" i="13"/>
  <c r="J43" i="13"/>
  <c r="AZ695" i="13"/>
  <c r="BB43" i="13" s="1"/>
  <c r="I695" i="13"/>
  <c r="J12" i="13"/>
  <c r="AZ664" i="13"/>
  <c r="BB12" i="13" s="1"/>
  <c r="I664" i="13"/>
  <c r="J18" i="13"/>
  <c r="I670" i="13"/>
  <c r="AZ670" i="13"/>
  <c r="BB18" i="13" s="1"/>
  <c r="AY656" i="12"/>
  <c r="BA4" i="12" s="1"/>
  <c r="I4" i="12"/>
  <c r="J47" i="12"/>
  <c r="AZ699" i="12"/>
  <c r="BB47" i="12" s="1"/>
  <c r="I699" i="12"/>
  <c r="AY680" i="12"/>
  <c r="BA28" i="12" s="1"/>
  <c r="I28" i="12"/>
  <c r="AZ706" i="12"/>
  <c r="BB54" i="12" s="1"/>
  <c r="J54" i="12"/>
  <c r="I706" i="12"/>
  <c r="AZ682" i="12"/>
  <c r="BB30" i="12" s="1"/>
  <c r="J30" i="12"/>
  <c r="I682" i="12"/>
  <c r="J42" i="12"/>
  <c r="I694" i="12"/>
  <c r="AZ694" i="12"/>
  <c r="BB42" i="12" s="1"/>
  <c r="J57" i="11"/>
  <c r="AZ709" i="11"/>
  <c r="BB57" i="11" s="1"/>
  <c r="I709" i="11"/>
  <c r="J5" i="11"/>
  <c r="I657" i="11"/>
  <c r="AZ657" i="11"/>
  <c r="BB5" i="11" s="1"/>
  <c r="J11" i="11"/>
  <c r="I663" i="11"/>
  <c r="AZ663" i="11"/>
  <c r="BB11" i="11" s="1"/>
  <c r="AQ974" i="11" a="1"/>
  <c r="AQ974" i="11" s="1"/>
  <c r="AG986" i="11" s="1"/>
  <c r="J29" i="11"/>
  <c r="I681" i="11"/>
  <c r="AZ681" i="11"/>
  <c r="BB29" i="11" s="1"/>
  <c r="J17" i="11"/>
  <c r="I669" i="11"/>
  <c r="AZ669" i="11"/>
  <c r="BB17" i="11" s="1"/>
  <c r="J41" i="11"/>
  <c r="I693" i="11"/>
  <c r="AZ693" i="11"/>
  <c r="BB41" i="11" s="1"/>
  <c r="AO979" i="11" a="1"/>
  <c r="AO979" i="11" s="1"/>
  <c r="AF991" i="11" s="1"/>
  <c r="J53" i="11"/>
  <c r="I705" i="11"/>
  <c r="AZ705" i="11"/>
  <c r="BB53" i="11" s="1"/>
  <c r="J47" i="11"/>
  <c r="I699" i="11"/>
  <c r="AZ699" i="11"/>
  <c r="BB47" i="11" s="1"/>
  <c r="J25" i="16"/>
  <c r="I677" i="16"/>
  <c r="AZ677" i="16"/>
  <c r="BB25" i="16" s="1"/>
  <c r="J51" i="16"/>
  <c r="AZ703" i="16"/>
  <c r="BB51" i="16" s="1"/>
  <c r="I703" i="16"/>
  <c r="AW979" i="16"/>
  <c r="J15" i="16"/>
  <c r="AZ667" i="16"/>
  <c r="BB15" i="16" s="1"/>
  <c r="I667" i="16"/>
  <c r="AN974" i="16" a="1"/>
  <c r="AN974" i="16" s="1"/>
  <c r="J37" i="16"/>
  <c r="AZ689" i="16"/>
  <c r="BB37" i="16" s="1"/>
  <c r="I689" i="16"/>
  <c r="AD974" i="16" a="1"/>
  <c r="AD974" i="16" s="1"/>
  <c r="J13" i="16"/>
  <c r="I665" i="16"/>
  <c r="AZ665" i="16"/>
  <c r="BB13" i="16" s="1"/>
  <c r="AI974" i="16" a="1"/>
  <c r="AI974" i="16" s="1"/>
  <c r="AA986" i="16" s="1"/>
  <c r="AO974" i="16" a="1"/>
  <c r="AO974" i="16" s="1"/>
  <c r="AF986" i="16" s="1"/>
  <c r="I668" i="16"/>
  <c r="AZ668" i="16"/>
  <c r="BB16" i="16" s="1"/>
  <c r="J16" i="16"/>
  <c r="AD949" i="16"/>
  <c r="AF949" i="16"/>
  <c r="Z974" i="16" a="1"/>
  <c r="Z974" i="16" s="1"/>
  <c r="V986" i="16" s="1"/>
  <c r="AC974" i="16" a="1"/>
  <c r="AC974" i="16" s="1"/>
  <c r="X986" i="16" s="1"/>
  <c r="I699" i="16"/>
  <c r="AZ699" i="16"/>
  <c r="BB47" i="16" s="1"/>
  <c r="J47" i="16"/>
  <c r="AP949" i="16"/>
  <c r="AS949" i="16"/>
  <c r="AH961" i="16" s="1"/>
  <c r="V949" i="16"/>
  <c r="AM974" i="16" a="1"/>
  <c r="AM974" i="16" s="1"/>
  <c r="AE986" i="16" s="1"/>
  <c r="I656" i="16"/>
  <c r="AZ656" i="16"/>
  <c r="BB4" i="16" s="1"/>
  <c r="J4" i="16"/>
  <c r="AS979" i="16" a="1"/>
  <c r="AS979" i="16" s="1"/>
  <c r="AH991" i="16" s="1"/>
  <c r="AU979" i="16" a="1"/>
  <c r="AU979" i="16" s="1"/>
  <c r="AI991" i="16" s="1"/>
  <c r="R979" i="16" a="1"/>
  <c r="R979" i="16" s="1"/>
  <c r="AE979" i="16" a="1"/>
  <c r="AE979" i="16" s="1"/>
  <c r="Y991" i="16" s="1"/>
  <c r="P979" i="16" a="1"/>
  <c r="P979" i="16" s="1"/>
  <c r="AR979" i="16" a="1"/>
  <c r="AR979" i="16" s="1"/>
  <c r="AM979" i="16" a="1"/>
  <c r="AM979" i="16" s="1"/>
  <c r="AE991" i="16" s="1"/>
  <c r="W979" i="16" a="1"/>
  <c r="W979" i="16" s="1"/>
  <c r="S991" i="16" s="1"/>
  <c r="AQ979" i="16" a="1"/>
  <c r="AQ979" i="16" s="1"/>
  <c r="AG991" i="16" s="1"/>
  <c r="S979" i="16" a="1"/>
  <c r="S979" i="16" s="1"/>
  <c r="Q991" i="16" s="1"/>
  <c r="AD979" i="16" a="1"/>
  <c r="AD979" i="16" s="1"/>
  <c r="AH979" i="16" a="1"/>
  <c r="AH979" i="16" s="1"/>
  <c r="AT979" i="16" a="1"/>
  <c r="AT979" i="16" s="1"/>
  <c r="Q979" i="16" a="1"/>
  <c r="Q979" i="16" s="1"/>
  <c r="P991" i="16" s="1"/>
  <c r="AG979" i="16" a="1"/>
  <c r="AG979" i="16" s="1"/>
  <c r="Z991" i="16" s="1"/>
  <c r="O979" i="16" a="1"/>
  <c r="O979" i="16" s="1"/>
  <c r="O991" i="16" s="1"/>
  <c r="V979" i="16" a="1"/>
  <c r="V979" i="16" s="1"/>
  <c r="AI979" i="16" a="1"/>
  <c r="AI979" i="16" s="1"/>
  <c r="AA991" i="16" s="1"/>
  <c r="AP979" i="16" a="1"/>
  <c r="AP979" i="16" s="1"/>
  <c r="AB979" i="16" a="1"/>
  <c r="AB979" i="16" s="1"/>
  <c r="AN979" i="16" a="1"/>
  <c r="AN979" i="16" s="1"/>
  <c r="T979" i="16" a="1"/>
  <c r="T979" i="16" s="1"/>
  <c r="U979" i="16" a="1"/>
  <c r="U979" i="16" s="1"/>
  <c r="R991" i="16" s="1"/>
  <c r="N979" i="16" a="1"/>
  <c r="N979" i="16" s="1"/>
  <c r="N991" i="16" s="1"/>
  <c r="AO979" i="16" a="1"/>
  <c r="AO979" i="16" s="1"/>
  <c r="AF991" i="16" s="1"/>
  <c r="AA979" i="16" a="1"/>
  <c r="AA979" i="16" s="1"/>
  <c r="W991" i="16" s="1"/>
  <c r="AL979" i="16" a="1"/>
  <c r="AL979" i="16" s="1"/>
  <c r="AD991" i="16" s="1"/>
  <c r="Z979" i="16" a="1"/>
  <c r="Z979" i="16" s="1"/>
  <c r="V991" i="16" s="1"/>
  <c r="AC979" i="16" a="1"/>
  <c r="AC979" i="16" s="1"/>
  <c r="X991" i="16" s="1"/>
  <c r="AZ661" i="16"/>
  <c r="BB9" i="16" s="1"/>
  <c r="I661" i="16"/>
  <c r="J9" i="16"/>
  <c r="I697" i="16"/>
  <c r="AZ697" i="16"/>
  <c r="BB45" i="16" s="1"/>
  <c r="J45" i="16"/>
  <c r="AQ949" i="16"/>
  <c r="AG961" i="16" s="1"/>
  <c r="AG974" i="16" a="1"/>
  <c r="AG974" i="16" s="1"/>
  <c r="Z986" i="16" s="1"/>
  <c r="R974" i="16" a="1"/>
  <c r="R974" i="16" s="1"/>
  <c r="AS974" i="16" a="1"/>
  <c r="AS974" i="16" s="1"/>
  <c r="AH986" i="16" s="1"/>
  <c r="AQ974" i="16" a="1"/>
  <c r="AQ974" i="16" s="1"/>
  <c r="AG986" i="16" s="1"/>
  <c r="AZ674" i="16"/>
  <c r="BB22" i="16" s="1"/>
  <c r="I674" i="16"/>
  <c r="J22" i="16"/>
  <c r="AZ710" i="16"/>
  <c r="BB58" i="16" s="1"/>
  <c r="I710" i="16"/>
  <c r="J58" i="16"/>
  <c r="N949" i="16"/>
  <c r="N961" i="16" s="1"/>
  <c r="AG949" i="16"/>
  <c r="Z961" i="16" s="1"/>
  <c r="AL949" i="16"/>
  <c r="AD961" i="16" s="1"/>
  <c r="AU974" i="16" a="1"/>
  <c r="AU974" i="16" s="1"/>
  <c r="AI986" i="16" s="1"/>
  <c r="P974" i="16" a="1"/>
  <c r="P974" i="16" s="1"/>
  <c r="AZ681" i="16"/>
  <c r="BB29" i="16" s="1"/>
  <c r="I681" i="16"/>
  <c r="J29" i="16"/>
  <c r="AY702" i="16"/>
  <c r="BA50" i="16" s="1"/>
  <c r="I50" i="16"/>
  <c r="AZ694" i="16"/>
  <c r="BB42" i="16" s="1"/>
  <c r="I694" i="16"/>
  <c r="J42" i="16"/>
  <c r="I673" i="16"/>
  <c r="AZ673" i="16"/>
  <c r="BB21" i="16" s="1"/>
  <c r="J21" i="16"/>
  <c r="AY655" i="16"/>
  <c r="BA3" i="16" s="1"/>
  <c r="I3" i="16"/>
  <c r="AB949" i="16"/>
  <c r="AT949" i="16"/>
  <c r="AW948" i="16"/>
  <c r="N974" i="16" a="1"/>
  <c r="N974" i="16" s="1"/>
  <c r="N986" i="16" s="1"/>
  <c r="V974" i="16" a="1"/>
  <c r="V974" i="16" s="1"/>
  <c r="AZ686" i="16"/>
  <c r="BB34" i="16" s="1"/>
  <c r="I686" i="16"/>
  <c r="J34" i="16"/>
  <c r="AZ705" i="16"/>
  <c r="BB53" i="16" s="1"/>
  <c r="I705" i="16"/>
  <c r="J53" i="16"/>
  <c r="I687" i="16"/>
  <c r="AZ687" i="16"/>
  <c r="BB35" i="16" s="1"/>
  <c r="J35" i="16"/>
  <c r="I669" i="16"/>
  <c r="AZ669" i="16"/>
  <c r="BB17" i="16" s="1"/>
  <c r="J17" i="16"/>
  <c r="I680" i="16"/>
  <c r="AZ680" i="16"/>
  <c r="BB28" i="16" s="1"/>
  <c r="J28" i="16"/>
  <c r="I704" i="16"/>
  <c r="AZ704" i="16"/>
  <c r="BB52" i="16" s="1"/>
  <c r="J52" i="16"/>
  <c r="I709" i="16"/>
  <c r="AZ709" i="16"/>
  <c r="BB57" i="16" s="1"/>
  <c r="J57" i="16"/>
  <c r="AO949" i="16"/>
  <c r="AF961" i="16" s="1"/>
  <c r="T949" i="16"/>
  <c r="Z949" i="16"/>
  <c r="V961" i="16" s="1"/>
  <c r="T974" i="16" a="1"/>
  <c r="T974" i="16" s="1"/>
  <c r="AZ670" i="16"/>
  <c r="BB18" i="16" s="1"/>
  <c r="I670" i="16"/>
  <c r="J18" i="16"/>
  <c r="AD954" i="16"/>
  <c r="V954" i="16"/>
  <c r="AH954" i="16"/>
  <c r="AG954" i="16"/>
  <c r="Z966" i="16" s="1"/>
  <c r="AI954" i="16"/>
  <c r="AA966" i="16" s="1"/>
  <c r="AM954" i="16"/>
  <c r="AE966" i="16" s="1"/>
  <c r="P954" i="16"/>
  <c r="AN954" i="16"/>
  <c r="AR954" i="16"/>
  <c r="AE954" i="16"/>
  <c r="Y966" i="16" s="1"/>
  <c r="AS954" i="16"/>
  <c r="AH966" i="16" s="1"/>
  <c r="Q954" i="16"/>
  <c r="P966" i="16" s="1"/>
  <c r="AO954" i="16"/>
  <c r="AF966" i="16" s="1"/>
  <c r="AL954" i="16"/>
  <c r="AD966" i="16" s="1"/>
  <c r="AF954" i="16"/>
  <c r="T954" i="16"/>
  <c r="AU954" i="16"/>
  <c r="AI966" i="16" s="1"/>
  <c r="AP954" i="16"/>
  <c r="AB954" i="16"/>
  <c r="W954" i="16"/>
  <c r="S966" i="16" s="1"/>
  <c r="R954" i="16"/>
  <c r="AC954" i="16"/>
  <c r="X966" i="16" s="1"/>
  <c r="N954" i="16"/>
  <c r="N966" i="16" s="1"/>
  <c r="U954" i="16"/>
  <c r="R966" i="16" s="1"/>
  <c r="AT954" i="16"/>
  <c r="AQ954" i="16"/>
  <c r="AG966" i="16" s="1"/>
  <c r="Z954" i="16"/>
  <c r="V966" i="16" s="1"/>
  <c r="S954" i="16"/>
  <c r="Q966" i="16" s="1"/>
  <c r="AA954" i="16"/>
  <c r="W966" i="16" s="1"/>
  <c r="O954" i="16"/>
  <c r="O966" i="16" s="1"/>
  <c r="AZ662" i="16"/>
  <c r="BB10" i="16" s="1"/>
  <c r="I662" i="16"/>
  <c r="J10" i="16"/>
  <c r="I685" i="16"/>
  <c r="AZ685" i="16"/>
  <c r="BB33" i="16" s="1"/>
  <c r="J33" i="16"/>
  <c r="AA974" i="16" a="1"/>
  <c r="AA974" i="16" s="1"/>
  <c r="W986" i="16" s="1"/>
  <c r="Q949" i="16"/>
  <c r="P961" i="16" s="1"/>
  <c r="AH949" i="16"/>
  <c r="AM949" i="16"/>
  <c r="AE961" i="16" s="1"/>
  <c r="AB974" i="16" a="1"/>
  <c r="AB974" i="16" s="1"/>
  <c r="AL974" i="16" a="1"/>
  <c r="AL974" i="16" s="1"/>
  <c r="AD986" i="16" s="1"/>
  <c r="AY666" i="16"/>
  <c r="BA14" i="16" s="1"/>
  <c r="I14" i="16"/>
  <c r="AZ706" i="16"/>
  <c r="BB54" i="16" s="1"/>
  <c r="I706" i="16"/>
  <c r="J54" i="16"/>
  <c r="S949" i="16"/>
  <c r="Q961" i="16" s="1"/>
  <c r="O949" i="16"/>
  <c r="O961" i="16" s="1"/>
  <c r="AE949" i="16"/>
  <c r="Y961" i="16" s="1"/>
  <c r="AU949" i="16"/>
  <c r="AI961" i="16" s="1"/>
  <c r="S974" i="16" a="1"/>
  <c r="S974" i="16" s="1"/>
  <c r="Q986" i="16" s="1"/>
  <c r="AH974" i="16" a="1"/>
  <c r="AH974" i="16" s="1"/>
  <c r="AR974" i="16" a="1"/>
  <c r="AR974" i="16" s="1"/>
  <c r="I675" i="16"/>
  <c r="AZ675" i="16"/>
  <c r="BB23" i="16" s="1"/>
  <c r="J23" i="16"/>
  <c r="AI971" i="16" a="1"/>
  <c r="AI971" i="16" s="1"/>
  <c r="AA983" i="16" s="1"/>
  <c r="AC971" i="16" a="1"/>
  <c r="AC971" i="16" s="1"/>
  <c r="X983" i="16" s="1"/>
  <c r="AP971" i="16" a="1"/>
  <c r="AP971" i="16" s="1"/>
  <c r="U971" i="16" a="1"/>
  <c r="U971" i="16" s="1"/>
  <c r="R983" i="16" s="1"/>
  <c r="O971" i="16" a="1"/>
  <c r="O971" i="16" s="1"/>
  <c r="O983" i="16" s="1"/>
  <c r="AH971" i="16" a="1"/>
  <c r="AH971" i="16" s="1"/>
  <c r="AB971" i="16" a="1"/>
  <c r="AB971" i="16" s="1"/>
  <c r="AU971" i="16" a="1"/>
  <c r="AU971" i="16" s="1"/>
  <c r="AI983" i="16" s="1"/>
  <c r="AO971" i="16" a="1"/>
  <c r="AO971" i="16" s="1"/>
  <c r="AF983" i="16" s="1"/>
  <c r="T971" i="16" a="1"/>
  <c r="T971" i="16" s="1"/>
  <c r="N971" i="16" a="1"/>
  <c r="N971" i="16" s="1"/>
  <c r="N983" i="16" s="1"/>
  <c r="AT971" i="16" a="1"/>
  <c r="AT971" i="16" s="1"/>
  <c r="AN971" i="16" a="1"/>
  <c r="AN971" i="16" s="1"/>
  <c r="S971" i="16" a="1"/>
  <c r="S971" i="16" s="1"/>
  <c r="Q983" i="16" s="1"/>
  <c r="AF971" i="16" a="1"/>
  <c r="AF971" i="16" s="1"/>
  <c r="Z971" i="16" a="1"/>
  <c r="Z971" i="16" s="1"/>
  <c r="V983" i="16" s="1"/>
  <c r="AS971" i="16" a="1"/>
  <c r="AS971" i="16" s="1"/>
  <c r="AH983" i="16" s="1"/>
  <c r="AM971" i="16" a="1"/>
  <c r="AM971" i="16" s="1"/>
  <c r="AE983" i="16" s="1"/>
  <c r="R971" i="16" a="1"/>
  <c r="R971" i="16" s="1"/>
  <c r="AQ971" i="16" a="1"/>
  <c r="AQ971" i="16" s="1"/>
  <c r="AG983" i="16" s="1"/>
  <c r="V971" i="16" a="1"/>
  <c r="V971" i="16" s="1"/>
  <c r="P971" i="16" a="1"/>
  <c r="P971" i="16" s="1"/>
  <c r="AL971" i="16" a="1"/>
  <c r="AL971" i="16" s="1"/>
  <c r="AD983" i="16" s="1"/>
  <c r="Q971" i="16" a="1"/>
  <c r="Q971" i="16" s="1"/>
  <c r="P983" i="16" s="1"/>
  <c r="AG971" i="16" a="1"/>
  <c r="AG971" i="16" s="1"/>
  <c r="Z983" i="16" s="1"/>
  <c r="AE971" i="16" a="1"/>
  <c r="AE971" i="16" s="1"/>
  <c r="Y983" i="16" s="1"/>
  <c r="AM946" i="16"/>
  <c r="AE958" i="16" s="1"/>
  <c r="Z946" i="16"/>
  <c r="V958" i="16" s="1"/>
  <c r="AD971" i="16" a="1"/>
  <c r="AD971" i="16" s="1"/>
  <c r="AA971" i="16" a="1"/>
  <c r="AA971" i="16" s="1"/>
  <c r="W983" i="16" s="1"/>
  <c r="AR971" i="16" a="1"/>
  <c r="AR971" i="16" s="1"/>
  <c r="W971" i="16" a="1"/>
  <c r="W971" i="16" s="1"/>
  <c r="S983" i="16" s="1"/>
  <c r="R946" i="16"/>
  <c r="AS946" i="16"/>
  <c r="AH958" i="16" s="1"/>
  <c r="AR946" i="16"/>
  <c r="AF946" i="16"/>
  <c r="S946" i="16"/>
  <c r="Q958" i="16" s="1"/>
  <c r="AE946" i="16"/>
  <c r="Y958" i="16" s="1"/>
  <c r="AZ3" i="16"/>
  <c r="AT946" i="16"/>
  <c r="AU946" i="16"/>
  <c r="AI958" i="16" s="1"/>
  <c r="AI946" i="16"/>
  <c r="AA958" i="16" s="1"/>
  <c r="N946" i="16"/>
  <c r="N958" i="16" s="1"/>
  <c r="T946" i="16"/>
  <c r="W946" i="16"/>
  <c r="S958" i="16" s="1"/>
  <c r="AA946" i="16"/>
  <c r="W958" i="16" s="1"/>
  <c r="AN946" i="16"/>
  <c r="AP946" i="16"/>
  <c r="AL946" i="16"/>
  <c r="AD958" i="16" s="1"/>
  <c r="O946" i="16"/>
  <c r="O958" i="16" s="1"/>
  <c r="AO946" i="16"/>
  <c r="AF958" i="16" s="1"/>
  <c r="AB946" i="16"/>
  <c r="P946" i="16"/>
  <c r="AC946" i="16"/>
  <c r="X958" i="16" s="1"/>
  <c r="AQ946" i="16"/>
  <c r="AG958" i="16" s="1"/>
  <c r="Q946" i="16"/>
  <c r="P958" i="16" s="1"/>
  <c r="U946" i="16"/>
  <c r="R958" i="16" s="1"/>
  <c r="AD946" i="16"/>
  <c r="AG946" i="16"/>
  <c r="Z958" i="16" s="1"/>
  <c r="AH946" i="16"/>
  <c r="V946" i="16"/>
  <c r="I692" i="16"/>
  <c r="AZ692" i="16"/>
  <c r="BB40" i="16" s="1"/>
  <c r="J40" i="16"/>
  <c r="AF974" i="16" a="1"/>
  <c r="AF974" i="16" s="1"/>
  <c r="AR949" i="16"/>
  <c r="AW973" i="16"/>
  <c r="AT974" i="16" a="1"/>
  <c r="AT974" i="16" s="1"/>
  <c r="AP974" i="16" a="1"/>
  <c r="AP974" i="16" s="1"/>
  <c r="Q974" i="16" a="1"/>
  <c r="Q974" i="16" s="1"/>
  <c r="P986" i="16" s="1"/>
  <c r="AZ658" i="16"/>
  <c r="BB6" i="16" s="1"/>
  <c r="I658" i="16"/>
  <c r="J6" i="16"/>
  <c r="P949" i="16"/>
  <c r="AW954" i="16"/>
  <c r="U949" i="16"/>
  <c r="R961" i="16" s="1"/>
  <c r="AA949" i="16"/>
  <c r="W961" i="16" s="1"/>
  <c r="O974" i="16" a="1"/>
  <c r="O974" i="16" s="1"/>
  <c r="O986" i="16" s="1"/>
  <c r="W974" i="16" a="1"/>
  <c r="W974" i="16" s="1"/>
  <c r="S986" i="16" s="1"/>
  <c r="AY678" i="16"/>
  <c r="BA26" i="16" s="1"/>
  <c r="I26" i="16"/>
  <c r="AZ698" i="16"/>
  <c r="BB46" i="16" s="1"/>
  <c r="I698" i="16"/>
  <c r="J46" i="16"/>
  <c r="AF979" i="16" a="1"/>
  <c r="AF979" i="16" s="1"/>
  <c r="W949" i="16"/>
  <c r="S961" i="16" s="1"/>
  <c r="AZ682" i="16"/>
  <c r="BB30" i="16" s="1"/>
  <c r="I682" i="16"/>
  <c r="J30" i="16"/>
  <c r="AZ693" i="16"/>
  <c r="BB41" i="16" s="1"/>
  <c r="I693" i="16"/>
  <c r="J41" i="16"/>
  <c r="AY690" i="16"/>
  <c r="BA38" i="16" s="1"/>
  <c r="I38" i="16"/>
  <c r="I663" i="16"/>
  <c r="AZ663" i="16"/>
  <c r="BB11" i="16" s="1"/>
  <c r="J11" i="16"/>
  <c r="AC949" i="16"/>
  <c r="X961" i="16" s="1"/>
  <c r="R949" i="16"/>
  <c r="AI949" i="16"/>
  <c r="AA961" i="16" s="1"/>
  <c r="AN949" i="16"/>
  <c r="U974" i="16" a="1"/>
  <c r="U974" i="16" s="1"/>
  <c r="R986" i="16" s="1"/>
  <c r="AE974" i="16" a="1"/>
  <c r="AE974" i="16" s="1"/>
  <c r="Y986" i="16" s="1"/>
  <c r="I657" i="16"/>
  <c r="AZ657" i="16"/>
  <c r="BB5" i="16" s="1"/>
  <c r="J5" i="16"/>
  <c r="I663" i="15"/>
  <c r="AZ663" i="15"/>
  <c r="BB11" i="15" s="1"/>
  <c r="J11" i="15"/>
  <c r="AZ689" i="15"/>
  <c r="BB37" i="15" s="1"/>
  <c r="I689" i="15"/>
  <c r="J37" i="15"/>
  <c r="AN979" i="15" a="1"/>
  <c r="AN979" i="15" s="1"/>
  <c r="AM954" i="15"/>
  <c r="AE966" i="15" s="1"/>
  <c r="AY683" i="15"/>
  <c r="BA31" i="15" s="1"/>
  <c r="I31" i="15"/>
  <c r="AZ670" i="15"/>
  <c r="BB18" i="15" s="1"/>
  <c r="I670" i="15"/>
  <c r="J18" i="15"/>
  <c r="AI954" i="15"/>
  <c r="AA966" i="15" s="1"/>
  <c r="AF954" i="15"/>
  <c r="AU954" i="15"/>
  <c r="AI966" i="15" s="1"/>
  <c r="Z954" i="15"/>
  <c r="V966" i="15" s="1"/>
  <c r="O954" i="15"/>
  <c r="O966" i="15" s="1"/>
  <c r="AN954" i="15"/>
  <c r="AH954" i="15"/>
  <c r="AB954" i="15"/>
  <c r="AY659" i="15"/>
  <c r="BA7" i="15" s="1"/>
  <c r="I7" i="15"/>
  <c r="I692" i="15"/>
  <c r="AZ692" i="15"/>
  <c r="BB40" i="15" s="1"/>
  <c r="J40" i="15"/>
  <c r="AI949" i="15"/>
  <c r="AA961" i="15" s="1"/>
  <c r="AC949" i="15"/>
  <c r="X961" i="15" s="1"/>
  <c r="AF949" i="15"/>
  <c r="AA974" i="15" a="1"/>
  <c r="AA974" i="15" s="1"/>
  <c r="W986" i="15" s="1"/>
  <c r="AI974" i="15" a="1"/>
  <c r="AI974" i="15" s="1"/>
  <c r="AA986" i="15" s="1"/>
  <c r="AY671" i="15"/>
  <c r="BA19" i="15" s="1"/>
  <c r="I19" i="15"/>
  <c r="AS979" i="15" a="1"/>
  <c r="AS979" i="15" s="1"/>
  <c r="AH991" i="15" s="1"/>
  <c r="T954" i="15"/>
  <c r="AG954" i="15"/>
  <c r="Z966" i="15" s="1"/>
  <c r="R954" i="15"/>
  <c r="AO954" i="15"/>
  <c r="AF966" i="15" s="1"/>
  <c r="AE954" i="15"/>
  <c r="Y966" i="15" s="1"/>
  <c r="AH949" i="15"/>
  <c r="O949" i="15"/>
  <c r="O961" i="15" s="1"/>
  <c r="R949" i="15"/>
  <c r="S974" i="15" a="1"/>
  <c r="S974" i="15" s="1"/>
  <c r="Q986" i="15" s="1"/>
  <c r="AZ665" i="15"/>
  <c r="BB13" i="15" s="1"/>
  <c r="I665" i="15"/>
  <c r="J13" i="15"/>
  <c r="AZ682" i="15"/>
  <c r="BB30" i="15" s="1"/>
  <c r="I682" i="15"/>
  <c r="J30" i="15"/>
  <c r="AZ674" i="15"/>
  <c r="BB22" i="15" s="1"/>
  <c r="I674" i="15"/>
  <c r="J22" i="15"/>
  <c r="W954" i="15"/>
  <c r="S966" i="15" s="1"/>
  <c r="AQ318" i="15" a="1"/>
  <c r="AQ318" i="15" s="1"/>
  <c r="AK318" i="15" a="1"/>
  <c r="AK318" i="15" s="1"/>
  <c r="AT318" i="15" a="1"/>
  <c r="AT318" i="15" s="1"/>
  <c r="AN318" i="15" a="1"/>
  <c r="AN318" i="15" s="1"/>
  <c r="S318" i="15" a="1"/>
  <c r="S318" i="15" s="1"/>
  <c r="M318" i="15" a="1"/>
  <c r="M318" i="15" s="1"/>
  <c r="AS318" i="15" a="1"/>
  <c r="AS318" i="15" s="1"/>
  <c r="R318" i="15" a="1"/>
  <c r="R318" i="15" s="1"/>
  <c r="AR318" i="15" a="1"/>
  <c r="AR318" i="15" s="1"/>
  <c r="AD318" i="15" a="1"/>
  <c r="AD318" i="15" s="1"/>
  <c r="AI318" i="15" a="1"/>
  <c r="AI318" i="15" s="1"/>
  <c r="AC318" i="15" a="1"/>
  <c r="AC318" i="15" s="1"/>
  <c r="AT294" i="15"/>
  <c r="AH294" i="15"/>
  <c r="V294" i="15"/>
  <c r="AP318" i="15" a="1"/>
  <c r="AP318" i="15" s="1"/>
  <c r="V318" i="15" a="1"/>
  <c r="V318" i="15" s="1"/>
  <c r="P318" i="15" a="1"/>
  <c r="P318" i="15" s="1"/>
  <c r="AH318" i="15" a="1"/>
  <c r="AH318" i="15" s="1"/>
  <c r="AB318" i="15" a="1"/>
  <c r="AB318" i="15" s="1"/>
  <c r="AO318" i="15" a="1"/>
  <c r="AO318" i="15" s="1"/>
  <c r="U318" i="15" a="1"/>
  <c r="U318" i="15" s="1"/>
  <c r="O318" i="15" a="1"/>
  <c r="O318" i="15" s="1"/>
  <c r="AA318" i="15" a="1"/>
  <c r="AA318" i="15" s="1"/>
  <c r="AK294" i="15"/>
  <c r="AM318" i="15" a="1"/>
  <c r="AM318" i="15" s="1"/>
  <c r="W318" i="15" a="1"/>
  <c r="W318" i="15" s="1"/>
  <c r="AL318" i="15" a="1"/>
  <c r="AL318" i="15" s="1"/>
  <c r="AG318" i="15" a="1"/>
  <c r="AG318" i="15" s="1"/>
  <c r="AP294" i="15"/>
  <c r="AC294" i="15"/>
  <c r="P294" i="15"/>
  <c r="AF318" i="15" a="1"/>
  <c r="AF318" i="15" s="1"/>
  <c r="Z318" i="15" a="1"/>
  <c r="Z318" i="15" s="1"/>
  <c r="U294" i="15"/>
  <c r="Y318" i="15" a="1"/>
  <c r="Y318" i="15" s="1"/>
  <c r="AI294" i="15"/>
  <c r="T294" i="15"/>
  <c r="T318" i="15" a="1"/>
  <c r="T318" i="15" s="1"/>
  <c r="AG294" i="15"/>
  <c r="S294" i="15"/>
  <c r="AF294" i="15"/>
  <c r="R294" i="15"/>
  <c r="Q318" i="15" a="1"/>
  <c r="Q318" i="15" s="1"/>
  <c r="AU318" i="15" a="1"/>
  <c r="AU318" i="15" s="1"/>
  <c r="N318" i="15" a="1"/>
  <c r="N318" i="15" s="1"/>
  <c r="AQ294" i="15"/>
  <c r="AA294" i="15"/>
  <c r="M294" i="15"/>
  <c r="AL294" i="15"/>
  <c r="W294" i="15"/>
  <c r="AE294" i="15"/>
  <c r="AD294" i="15"/>
  <c r="AB294" i="15"/>
  <c r="Z294" i="15"/>
  <c r="Y294" i="15"/>
  <c r="AE318" i="15" a="1"/>
  <c r="AE318" i="15" s="1"/>
  <c r="AU294" i="15"/>
  <c r="AS294" i="15"/>
  <c r="Q294" i="15"/>
  <c r="AR294" i="15"/>
  <c r="O294" i="15"/>
  <c r="AM294" i="15"/>
  <c r="AO294" i="15"/>
  <c r="N294" i="15"/>
  <c r="AN294" i="15"/>
  <c r="AZ699" i="15"/>
  <c r="BB47" i="15" s="1"/>
  <c r="I699" i="15"/>
  <c r="J47" i="15"/>
  <c r="V954" i="15"/>
  <c r="AZ658" i="15"/>
  <c r="BB6" i="15" s="1"/>
  <c r="I658" i="15"/>
  <c r="J6" i="15"/>
  <c r="AD979" i="15" a="1"/>
  <c r="AD979" i="15" s="1"/>
  <c r="AO949" i="15"/>
  <c r="AF961" i="15" s="1"/>
  <c r="AP949" i="15"/>
  <c r="AS949" i="15"/>
  <c r="AH961" i="15" s="1"/>
  <c r="AG974" i="15" a="1"/>
  <c r="AG974" i="15" s="1"/>
  <c r="Z986" i="15" s="1"/>
  <c r="Q954" i="15"/>
  <c r="P966" i="15" s="1"/>
  <c r="S954" i="15"/>
  <c r="Q966" i="15" s="1"/>
  <c r="AZ660" i="15"/>
  <c r="BB8" i="15" s="1"/>
  <c r="I660" i="15"/>
  <c r="J8" i="15"/>
  <c r="AU949" i="15"/>
  <c r="AI961" i="15" s="1"/>
  <c r="P949" i="15"/>
  <c r="AP954" i="15"/>
  <c r="S979" i="15" a="1"/>
  <c r="S979" i="15" s="1"/>
  <c r="Q991" i="15" s="1"/>
  <c r="AY677" i="15"/>
  <c r="BA25" i="15" s="1"/>
  <c r="I25" i="15"/>
  <c r="AZ681" i="15"/>
  <c r="BB29" i="15" s="1"/>
  <c r="I681" i="15"/>
  <c r="J29" i="15"/>
  <c r="I656" i="15"/>
  <c r="AZ656" i="15"/>
  <c r="BB4" i="15" s="1"/>
  <c r="J4" i="15"/>
  <c r="AL979" i="15" a="1"/>
  <c r="AL979" i="15" s="1"/>
  <c r="AD991" i="15" s="1"/>
  <c r="Z979" i="15" a="1"/>
  <c r="Z979" i="15" s="1"/>
  <c r="V991" i="15" s="1"/>
  <c r="AR979" i="15" a="1"/>
  <c r="AR979" i="15" s="1"/>
  <c r="AE979" i="15" a="1"/>
  <c r="AE979" i="15" s="1"/>
  <c r="Y991" i="15" s="1"/>
  <c r="AH979" i="15" a="1"/>
  <c r="AH979" i="15" s="1"/>
  <c r="AC979" i="15" a="1"/>
  <c r="AC979" i="15" s="1"/>
  <c r="X991" i="15" s="1"/>
  <c r="Q979" i="15" a="1"/>
  <c r="Q979" i="15" s="1"/>
  <c r="P991" i="15" s="1"/>
  <c r="AD949" i="15"/>
  <c r="S949" i="15"/>
  <c r="Q961" i="15" s="1"/>
  <c r="AU974" i="15" a="1"/>
  <c r="AU974" i="15" s="1"/>
  <c r="AI986" i="15" s="1"/>
  <c r="P974" i="15" a="1"/>
  <c r="P974" i="15" s="1"/>
  <c r="AA954" i="15"/>
  <c r="W966" i="15" s="1"/>
  <c r="AF974" i="15" a="1"/>
  <c r="AF974" i="15" s="1"/>
  <c r="AO974" i="15" a="1"/>
  <c r="AO974" i="15" s="1"/>
  <c r="AF986" i="15" s="1"/>
  <c r="AW979" i="15"/>
  <c r="AZ688" i="15"/>
  <c r="BB36" i="15" s="1"/>
  <c r="I688" i="15"/>
  <c r="J36" i="15"/>
  <c r="AS954" i="15"/>
  <c r="AH966" i="15" s="1"/>
  <c r="AT979" i="15" a="1"/>
  <c r="AT979" i="15" s="1"/>
  <c r="N954" i="15"/>
  <c r="N966" i="15" s="1"/>
  <c r="AZ708" i="15"/>
  <c r="BB56" i="15" s="1"/>
  <c r="I708" i="15"/>
  <c r="J56" i="15"/>
  <c r="AY655" i="15"/>
  <c r="BA3" i="15" s="1"/>
  <c r="I3" i="15"/>
  <c r="W949" i="15"/>
  <c r="S961" i="15" s="1"/>
  <c r="AQ949" i="15"/>
  <c r="AG961" i="15" s="1"/>
  <c r="AG949" i="15"/>
  <c r="Z961" i="15" s="1"/>
  <c r="N974" i="15" a="1"/>
  <c r="N974" i="15" s="1"/>
  <c r="N986" i="15" s="1"/>
  <c r="V974" i="15" a="1"/>
  <c r="V974" i="15" s="1"/>
  <c r="AF979" i="15" a="1"/>
  <c r="AF979" i="15" s="1"/>
  <c r="AY690" i="15"/>
  <c r="BA38" i="15" s="1"/>
  <c r="I38" i="15"/>
  <c r="AY695" i="15"/>
  <c r="BA43" i="15" s="1"/>
  <c r="I43" i="15"/>
  <c r="AZ657" i="15"/>
  <c r="BB5" i="15" s="1"/>
  <c r="I657" i="15"/>
  <c r="J5" i="15"/>
  <c r="T979" i="15" a="1"/>
  <c r="T979" i="15" s="1"/>
  <c r="AL949" i="15"/>
  <c r="AD961" i="15" s="1"/>
  <c r="AW954" i="15"/>
  <c r="AT949" i="15"/>
  <c r="T974" i="15" a="1"/>
  <c r="T974" i="15" s="1"/>
  <c r="AD974" i="15" a="1"/>
  <c r="AD974" i="15" s="1"/>
  <c r="AM979" i="15" a="1"/>
  <c r="AM979" i="15" s="1"/>
  <c r="AE991" i="15" s="1"/>
  <c r="I706" i="15"/>
  <c r="AZ706" i="15"/>
  <c r="BB54" i="15" s="1"/>
  <c r="J54" i="15"/>
  <c r="AZ686" i="15"/>
  <c r="BB34" i="15" s="1"/>
  <c r="I686" i="15"/>
  <c r="J34" i="15"/>
  <c r="I668" i="15"/>
  <c r="AZ668" i="15"/>
  <c r="BB16" i="15" s="1"/>
  <c r="J16" i="15"/>
  <c r="AZ701" i="15"/>
  <c r="BB49" i="15" s="1"/>
  <c r="I701" i="15"/>
  <c r="J49" i="15"/>
  <c r="AZ684" i="15"/>
  <c r="BB32" i="15" s="1"/>
  <c r="I684" i="15"/>
  <c r="J32" i="15"/>
  <c r="AQ979" i="15" a="1"/>
  <c r="AQ979" i="15" s="1"/>
  <c r="AG991" i="15" s="1"/>
  <c r="AZ694" i="15"/>
  <c r="BB42" i="15" s="1"/>
  <c r="I694" i="15"/>
  <c r="J42" i="15"/>
  <c r="AU979" i="15" a="1"/>
  <c r="AU979" i="15" s="1"/>
  <c r="AI991" i="15" s="1"/>
  <c r="N949" i="15"/>
  <c r="N961" i="15" s="1"/>
  <c r="AW948" i="15"/>
  <c r="R974" i="15" a="1"/>
  <c r="R974" i="15" s="1"/>
  <c r="AM974" i="15" a="1"/>
  <c r="AM974" i="15" s="1"/>
  <c r="AE986" i="15" s="1"/>
  <c r="AB974" i="15" a="1"/>
  <c r="AB974" i="15" s="1"/>
  <c r="AL974" i="15" a="1"/>
  <c r="AL974" i="15" s="1"/>
  <c r="AD986" i="15" s="1"/>
  <c r="U979" i="15" a="1"/>
  <c r="U979" i="15" s="1"/>
  <c r="R991" i="15" s="1"/>
  <c r="AQ954" i="15"/>
  <c r="AG966" i="15" s="1"/>
  <c r="AZ693" i="15"/>
  <c r="BB41" i="15" s="1"/>
  <c r="I693" i="15"/>
  <c r="J41" i="15"/>
  <c r="AG979" i="15" a="1"/>
  <c r="AG979" i="15" s="1"/>
  <c r="Z991" i="15" s="1"/>
  <c r="T949" i="15"/>
  <c r="Z949" i="15"/>
  <c r="V961" i="15" s="1"/>
  <c r="Q949" i="15"/>
  <c r="P961" i="15" s="1"/>
  <c r="AS974" i="15" a="1"/>
  <c r="AS974" i="15" s="1"/>
  <c r="AH986" i="15" s="1"/>
  <c r="AH974" i="15" a="1"/>
  <c r="AH974" i="15" s="1"/>
  <c r="AR974" i="15" a="1"/>
  <c r="AR974" i="15" s="1"/>
  <c r="AC954" i="15"/>
  <c r="X966" i="15" s="1"/>
  <c r="AR954" i="15"/>
  <c r="AL954" i="15"/>
  <c r="AD966" i="15" s="1"/>
  <c r="I680" i="15"/>
  <c r="AZ680" i="15"/>
  <c r="BB28" i="15" s="1"/>
  <c r="J28" i="15"/>
  <c r="I687" i="15"/>
  <c r="AZ687" i="15"/>
  <c r="BB35" i="15" s="1"/>
  <c r="J35" i="15"/>
  <c r="AZ676" i="15"/>
  <c r="BB24" i="15" s="1"/>
  <c r="I676" i="15"/>
  <c r="J24" i="15"/>
  <c r="AI979" i="15" a="1"/>
  <c r="AI979" i="15" s="1"/>
  <c r="AA991" i="15" s="1"/>
  <c r="I675" i="15"/>
  <c r="AZ675" i="15"/>
  <c r="BB23" i="15" s="1"/>
  <c r="J23" i="15"/>
  <c r="AZ700" i="15"/>
  <c r="BB48" i="15" s="1"/>
  <c r="I700" i="15"/>
  <c r="J48" i="15"/>
  <c r="U949" i="15"/>
  <c r="R961" i="15" s="1"/>
  <c r="AM949" i="15"/>
  <c r="AE961" i="15" s="1"/>
  <c r="AE949" i="15"/>
  <c r="Y961" i="15" s="1"/>
  <c r="AN974" i="15" a="1"/>
  <c r="AN974" i="15" s="1"/>
  <c r="AP974" i="15" a="1"/>
  <c r="AP974" i="15" s="1"/>
  <c r="Q974" i="15" a="1"/>
  <c r="Q974" i="15" s="1"/>
  <c r="P986" i="15" s="1"/>
  <c r="N979" i="15" a="1"/>
  <c r="N979" i="15" s="1"/>
  <c r="N991" i="15" s="1"/>
  <c r="I705" i="15"/>
  <c r="AZ705" i="15"/>
  <c r="BB53" i="15" s="1"/>
  <c r="J53" i="15"/>
  <c r="P979" i="15" a="1"/>
  <c r="P979" i="15" s="1"/>
  <c r="AY707" i="15"/>
  <c r="BA55" i="15" s="1"/>
  <c r="I55" i="15"/>
  <c r="AP979" i="15" a="1"/>
  <c r="AP979" i="15" s="1"/>
  <c r="AZ664" i="15"/>
  <c r="BB12" i="15" s="1"/>
  <c r="I664" i="15"/>
  <c r="J12" i="15"/>
  <c r="AT954" i="15"/>
  <c r="V949" i="15"/>
  <c r="AA949" i="15"/>
  <c r="W961" i="15" s="1"/>
  <c r="AR949" i="15"/>
  <c r="AT974" i="15" a="1"/>
  <c r="AT974" i="15" s="1"/>
  <c r="O974" i="15" a="1"/>
  <c r="O974" i="15" s="1"/>
  <c r="O986" i="15" s="1"/>
  <c r="W974" i="15" a="1"/>
  <c r="W974" i="15" s="1"/>
  <c r="S986" i="15" s="1"/>
  <c r="AY669" i="15"/>
  <c r="BA17" i="15" s="1"/>
  <c r="I17" i="15"/>
  <c r="AO979" i="15" a="1"/>
  <c r="AO979" i="15" s="1"/>
  <c r="AF991" i="15" s="1"/>
  <c r="R979" i="15" a="1"/>
  <c r="R979" i="15" s="1"/>
  <c r="P954" i="15"/>
  <c r="W979" i="15" a="1"/>
  <c r="W979" i="15" s="1"/>
  <c r="S991" i="15" s="1"/>
  <c r="AB979" i="15" a="1"/>
  <c r="AB979" i="15" s="1"/>
  <c r="AY702" i="15"/>
  <c r="BA50" i="15" s="1"/>
  <c r="I50" i="15"/>
  <c r="AB949" i="15"/>
  <c r="AN949" i="15"/>
  <c r="Z974" i="15" a="1"/>
  <c r="Z974" i="15" s="1"/>
  <c r="V986" i="15" s="1"/>
  <c r="AW973" i="15"/>
  <c r="U974" i="15" a="1"/>
  <c r="U974" i="15" s="1"/>
  <c r="R986" i="15" s="1"/>
  <c r="AE974" i="15" a="1"/>
  <c r="AE974" i="15" s="1"/>
  <c r="Y986" i="15" s="1"/>
  <c r="I704" i="15"/>
  <c r="AZ704" i="15"/>
  <c r="BB52" i="15" s="1"/>
  <c r="J52" i="15"/>
  <c r="AA979" i="15" a="1"/>
  <c r="AA979" i="15" s="1"/>
  <c r="W991" i="15" s="1"/>
  <c r="O979" i="15" a="1"/>
  <c r="O979" i="15" s="1"/>
  <c r="O991" i="15" s="1"/>
  <c r="V979" i="15" a="1"/>
  <c r="V979" i="15" s="1"/>
  <c r="AZ665" i="14"/>
  <c r="BB13" i="14" s="1"/>
  <c r="I665" i="14"/>
  <c r="J13" i="14"/>
  <c r="AG949" i="14"/>
  <c r="Z961" i="14" s="1"/>
  <c r="AI949" i="14"/>
  <c r="AA961" i="14" s="1"/>
  <c r="N949" i="14"/>
  <c r="N961" i="14" s="1"/>
  <c r="AG974" i="14" a="1"/>
  <c r="AG974" i="14" s="1"/>
  <c r="Z986" i="14" s="1"/>
  <c r="AQ974" i="14" a="1"/>
  <c r="AQ974" i="14" s="1"/>
  <c r="AG986" i="14" s="1"/>
  <c r="AZ701" i="14"/>
  <c r="BB49" i="14" s="1"/>
  <c r="I701" i="14"/>
  <c r="J49" i="14"/>
  <c r="AZ681" i="14"/>
  <c r="BB29" i="14" s="1"/>
  <c r="I681" i="14"/>
  <c r="J29" i="14"/>
  <c r="AB946" i="14"/>
  <c r="I678" i="14"/>
  <c r="AZ678" i="14"/>
  <c r="BB26" i="14" s="1"/>
  <c r="J26" i="14"/>
  <c r="AZ679" i="14"/>
  <c r="BB27" i="14" s="1"/>
  <c r="I679" i="14"/>
  <c r="J27" i="14"/>
  <c r="AZ677" i="14"/>
  <c r="BB25" i="14" s="1"/>
  <c r="I677" i="14"/>
  <c r="J25" i="14"/>
  <c r="AZ676" i="14"/>
  <c r="BB24" i="14" s="1"/>
  <c r="I676" i="14"/>
  <c r="J24" i="14"/>
  <c r="AS974" i="14" a="1"/>
  <c r="AS974" i="14" s="1"/>
  <c r="AH986" i="14" s="1"/>
  <c r="R974" i="14" a="1"/>
  <c r="R974" i="14" s="1"/>
  <c r="AB949" i="14"/>
  <c r="AO974" i="14" a="1"/>
  <c r="AO974" i="14" s="1"/>
  <c r="AF986" i="14" s="1"/>
  <c r="AW979" i="14"/>
  <c r="AY672" i="14"/>
  <c r="BA20" i="14" s="1"/>
  <c r="I20" i="14"/>
  <c r="AZ689" i="14"/>
  <c r="BB37" i="14" s="1"/>
  <c r="I689" i="14"/>
  <c r="J37" i="14"/>
  <c r="AZ670" i="14"/>
  <c r="BB18" i="14" s="1"/>
  <c r="I670" i="14"/>
  <c r="J18" i="14"/>
  <c r="R954" i="14"/>
  <c r="AD954" i="14"/>
  <c r="P954" i="14"/>
  <c r="AL954" i="14"/>
  <c r="AD966" i="14" s="1"/>
  <c r="W954" i="14"/>
  <c r="S966" i="14" s="1"/>
  <c r="V954" i="14"/>
  <c r="AI954" i="14"/>
  <c r="AA966" i="14" s="1"/>
  <c r="AH954" i="14"/>
  <c r="AP954" i="14"/>
  <c r="AR954" i="14"/>
  <c r="AC954" i="14"/>
  <c r="X966" i="14" s="1"/>
  <c r="AO954" i="14"/>
  <c r="AF966" i="14" s="1"/>
  <c r="T954" i="14"/>
  <c r="U954" i="14"/>
  <c r="R966" i="14" s="1"/>
  <c r="AT954" i="14"/>
  <c r="AU954" i="14"/>
  <c r="AI966" i="14" s="1"/>
  <c r="AE954" i="14"/>
  <c r="Y966" i="14" s="1"/>
  <c r="O954" i="14"/>
  <c r="O966" i="14" s="1"/>
  <c r="AB954" i="14"/>
  <c r="AN954" i="14"/>
  <c r="AM954" i="14"/>
  <c r="AE966" i="14" s="1"/>
  <c r="AG954" i="14"/>
  <c r="Z966" i="14" s="1"/>
  <c r="Q954" i="14"/>
  <c r="P966" i="14" s="1"/>
  <c r="N954" i="14"/>
  <c r="N966" i="14" s="1"/>
  <c r="AA954" i="14"/>
  <c r="W966" i="14" s="1"/>
  <c r="Z954" i="14"/>
  <c r="V966" i="14" s="1"/>
  <c r="S954" i="14"/>
  <c r="Q966" i="14" s="1"/>
  <c r="AS954" i="14"/>
  <c r="AH966" i="14" s="1"/>
  <c r="AF954" i="14"/>
  <c r="AQ954" i="14"/>
  <c r="AG966" i="14" s="1"/>
  <c r="AY661" i="14"/>
  <c r="BA9" i="14" s="1"/>
  <c r="I9" i="14"/>
  <c r="I699" i="14"/>
  <c r="AZ699" i="14"/>
  <c r="BB47" i="14" s="1"/>
  <c r="J47" i="14"/>
  <c r="P949" i="14"/>
  <c r="V949" i="14"/>
  <c r="AO949" i="14"/>
  <c r="AF961" i="14" s="1"/>
  <c r="AU974" i="14" a="1"/>
  <c r="AU974" i="14" s="1"/>
  <c r="AI986" i="14" s="1"/>
  <c r="P974" i="14" a="1"/>
  <c r="P974" i="14" s="1"/>
  <c r="AZ700" i="14"/>
  <c r="BB48" i="14" s="1"/>
  <c r="I700" i="14"/>
  <c r="J48" i="14"/>
  <c r="AZ667" i="14"/>
  <c r="BB15" i="14" s="1"/>
  <c r="I667" i="14"/>
  <c r="J15" i="14"/>
  <c r="I704" i="14"/>
  <c r="AZ704" i="14"/>
  <c r="BB52" i="14" s="1"/>
  <c r="J52" i="14"/>
  <c r="AY655" i="14"/>
  <c r="BA3" i="14" s="1"/>
  <c r="I3" i="14"/>
  <c r="AD949" i="14"/>
  <c r="W949" i="14"/>
  <c r="S961" i="14" s="1"/>
  <c r="O949" i="14"/>
  <c r="O961" i="14" s="1"/>
  <c r="N974" i="14" a="1"/>
  <c r="N974" i="14" s="1"/>
  <c r="N986" i="14" s="1"/>
  <c r="V974" i="14" a="1"/>
  <c r="V974" i="14" s="1"/>
  <c r="AU949" i="14"/>
  <c r="AI961" i="14" s="1"/>
  <c r="AI974" i="14" a="1"/>
  <c r="AI974" i="14" s="1"/>
  <c r="AA986" i="14" s="1"/>
  <c r="AY698" i="14"/>
  <c r="BA46" i="14" s="1"/>
  <c r="I46" i="14"/>
  <c r="AQ949" i="14"/>
  <c r="AG961" i="14" s="1"/>
  <c r="AL949" i="14"/>
  <c r="AD961" i="14" s="1"/>
  <c r="AC949" i="14"/>
  <c r="X961" i="14" s="1"/>
  <c r="T974" i="14" a="1"/>
  <c r="T974" i="14" s="1"/>
  <c r="AZ18" i="14"/>
  <c r="Z318" i="14" s="1" a="1"/>
  <c r="Z318" i="14" s="1"/>
  <c r="AO946" i="14"/>
  <c r="AF958" i="14" s="1"/>
  <c r="S946" i="14"/>
  <c r="Q958" i="14" s="1"/>
  <c r="AP946" i="14"/>
  <c r="S974" i="14" a="1"/>
  <c r="S974" i="14" s="1"/>
  <c r="Q986" i="14" s="1"/>
  <c r="AF974" i="14" a="1"/>
  <c r="AF974" i="14" s="1"/>
  <c r="I656" i="14"/>
  <c r="AZ656" i="14"/>
  <c r="BB4" i="14" s="1"/>
  <c r="J4" i="14"/>
  <c r="O979" i="14" a="1"/>
  <c r="O979" i="14" s="1"/>
  <c r="O991" i="14" s="1"/>
  <c r="R979" i="14" a="1"/>
  <c r="R979" i="14" s="1"/>
  <c r="AL979" i="14" a="1"/>
  <c r="AL979" i="14" s="1"/>
  <c r="AD991" i="14" s="1"/>
  <c r="U979" i="14" a="1"/>
  <c r="U979" i="14" s="1"/>
  <c r="R991" i="14" s="1"/>
  <c r="AR979" i="14" a="1"/>
  <c r="AR979" i="14" s="1"/>
  <c r="Q979" i="14" a="1"/>
  <c r="Q979" i="14" s="1"/>
  <c r="P991" i="14" s="1"/>
  <c r="AT979" i="14" a="1"/>
  <c r="AT979" i="14" s="1"/>
  <c r="AE979" i="14" a="1"/>
  <c r="AE979" i="14" s="1"/>
  <c r="Y991" i="14" s="1"/>
  <c r="AN979" i="14" a="1"/>
  <c r="AN979" i="14" s="1"/>
  <c r="AF979" i="14" a="1"/>
  <c r="AF979" i="14" s="1"/>
  <c r="AQ979" i="14" a="1"/>
  <c r="AQ979" i="14" s="1"/>
  <c r="AG991" i="14" s="1"/>
  <c r="AH979" i="14" a="1"/>
  <c r="AH979" i="14" s="1"/>
  <c r="AU979" i="14" a="1"/>
  <c r="AU979" i="14" s="1"/>
  <c r="AI991" i="14" s="1"/>
  <c r="AG979" i="14" a="1"/>
  <c r="AG979" i="14" s="1"/>
  <c r="Z991" i="14" s="1"/>
  <c r="AM979" i="14" a="1"/>
  <c r="AM979" i="14" s="1"/>
  <c r="AE991" i="14" s="1"/>
  <c r="AD979" i="14" a="1"/>
  <c r="AD979" i="14" s="1"/>
  <c r="AI979" i="14" a="1"/>
  <c r="AI979" i="14" s="1"/>
  <c r="AA991" i="14" s="1"/>
  <c r="AP979" i="14" a="1"/>
  <c r="AP979" i="14" s="1"/>
  <c r="AB979" i="14" a="1"/>
  <c r="AB979" i="14" s="1"/>
  <c r="AO979" i="14" a="1"/>
  <c r="AO979" i="14" s="1"/>
  <c r="AF991" i="14" s="1"/>
  <c r="AA979" i="14" a="1"/>
  <c r="AA979" i="14" s="1"/>
  <c r="W991" i="14" s="1"/>
  <c r="AS979" i="14" a="1"/>
  <c r="AS979" i="14" s="1"/>
  <c r="AH991" i="14" s="1"/>
  <c r="P979" i="14" a="1"/>
  <c r="P979" i="14" s="1"/>
  <c r="Z979" i="14" a="1"/>
  <c r="Z979" i="14" s="1"/>
  <c r="V991" i="14" s="1"/>
  <c r="V979" i="14" a="1"/>
  <c r="V979" i="14" s="1"/>
  <c r="AC979" i="14" a="1"/>
  <c r="AC979" i="14" s="1"/>
  <c r="X991" i="14" s="1"/>
  <c r="T979" i="14" a="1"/>
  <c r="T979" i="14" s="1"/>
  <c r="S979" i="14" a="1"/>
  <c r="S979" i="14" s="1"/>
  <c r="Q991" i="14" s="1"/>
  <c r="N979" i="14" a="1"/>
  <c r="N979" i="14" s="1"/>
  <c r="N991" i="14" s="1"/>
  <c r="AZ694" i="14"/>
  <c r="BB42" i="14" s="1"/>
  <c r="I694" i="14"/>
  <c r="J42" i="14"/>
  <c r="AY673" i="14"/>
  <c r="BA21" i="14" s="1"/>
  <c r="I21" i="14"/>
  <c r="AT949" i="14"/>
  <c r="AW954" i="14"/>
  <c r="Z974" i="14" a="1"/>
  <c r="Z974" i="14" s="1"/>
  <c r="V986" i="14" s="1"/>
  <c r="AP949" i="14"/>
  <c r="AB974" i="14" a="1"/>
  <c r="AB974" i="14" s="1"/>
  <c r="AL974" i="14" a="1"/>
  <c r="AL974" i="14" s="1"/>
  <c r="AD986" i="14" s="1"/>
  <c r="U949" i="14"/>
  <c r="R961" i="14" s="1"/>
  <c r="AH949" i="14"/>
  <c r="AC974" i="14" a="1"/>
  <c r="AC974" i="14" s="1"/>
  <c r="X986" i="14" s="1"/>
  <c r="AZ688" i="14"/>
  <c r="BB36" i="14" s="1"/>
  <c r="I688" i="14"/>
  <c r="J36" i="14"/>
  <c r="AY664" i="14"/>
  <c r="BA12" i="14" s="1"/>
  <c r="I12" i="14"/>
  <c r="AY668" i="14"/>
  <c r="BA16" i="14" s="1"/>
  <c r="I16" i="14"/>
  <c r="AK318" i="14" a="1"/>
  <c r="AK318" i="14" s="1"/>
  <c r="AD318" i="14" a="1"/>
  <c r="AD318" i="14" s="1"/>
  <c r="AZ658" i="14"/>
  <c r="BB6" i="14" s="1"/>
  <c r="I658" i="14"/>
  <c r="J6" i="14"/>
  <c r="AR949" i="14"/>
  <c r="R949" i="14"/>
  <c r="AW948" i="14"/>
  <c r="AM974" i="14" a="1"/>
  <c r="AM974" i="14" s="1"/>
  <c r="AE986" i="14" s="1"/>
  <c r="AH974" i="14" a="1"/>
  <c r="AH974" i="14" s="1"/>
  <c r="AR974" i="14" a="1"/>
  <c r="AR974" i="14" s="1"/>
  <c r="I706" i="14"/>
  <c r="AZ706" i="14"/>
  <c r="BB54" i="14" s="1"/>
  <c r="J54" i="14"/>
  <c r="I666" i="14"/>
  <c r="AZ666" i="14"/>
  <c r="BB14" i="14" s="1"/>
  <c r="J14" i="14"/>
  <c r="AY660" i="14"/>
  <c r="BA8" i="14" s="1"/>
  <c r="I8" i="14"/>
  <c r="AY708" i="14"/>
  <c r="BA56" i="14" s="1"/>
  <c r="I56" i="14"/>
  <c r="AY690" i="14"/>
  <c r="BA38" i="14" s="1"/>
  <c r="I38" i="14"/>
  <c r="AZ657" i="14"/>
  <c r="BB5" i="14" s="1"/>
  <c r="I657" i="14"/>
  <c r="J5" i="14"/>
  <c r="AZ682" i="14"/>
  <c r="BB30" i="14" s="1"/>
  <c r="I682" i="14"/>
  <c r="J30" i="14"/>
  <c r="AY684" i="14"/>
  <c r="BA32" i="14" s="1"/>
  <c r="I32" i="14"/>
  <c r="Q949" i="14"/>
  <c r="P961" i="14" s="1"/>
  <c r="AF949" i="14"/>
  <c r="Z949" i="14"/>
  <c r="V961" i="14" s="1"/>
  <c r="AN974" i="14" a="1"/>
  <c r="AN974" i="14" s="1"/>
  <c r="AP974" i="14" a="1"/>
  <c r="AP974" i="14" s="1"/>
  <c r="Q974" i="14" a="1"/>
  <c r="Q974" i="14" s="1"/>
  <c r="P986" i="14" s="1"/>
  <c r="AZ693" i="14"/>
  <c r="BB41" i="14" s="1"/>
  <c r="I693" i="14"/>
  <c r="J41" i="14"/>
  <c r="O946" i="14"/>
  <c r="O958" i="14" s="1"/>
  <c r="AN949" i="14"/>
  <c r="AZ669" i="14"/>
  <c r="BB17" i="14" s="1"/>
  <c r="I669" i="14"/>
  <c r="J17" i="14"/>
  <c r="S949" i="14"/>
  <c r="Q961" i="14" s="1"/>
  <c r="AS949" i="14"/>
  <c r="AH961" i="14" s="1"/>
  <c r="AM949" i="14"/>
  <c r="AE961" i="14" s="1"/>
  <c r="AT974" i="14" a="1"/>
  <c r="AT974" i="14" s="1"/>
  <c r="O974" i="14" a="1"/>
  <c r="O974" i="14" s="1"/>
  <c r="O986" i="14" s="1"/>
  <c r="W974" i="14" a="1"/>
  <c r="W974" i="14" s="1"/>
  <c r="S986" i="14" s="1"/>
  <c r="AZ705" i="14"/>
  <c r="BB53" i="14" s="1"/>
  <c r="I705" i="14"/>
  <c r="J53" i="14"/>
  <c r="AZ687" i="14"/>
  <c r="BB35" i="14" s="1"/>
  <c r="I687" i="14"/>
  <c r="J35" i="14"/>
  <c r="AY696" i="14"/>
  <c r="BA44" i="14" s="1"/>
  <c r="I44" i="14"/>
  <c r="AE949" i="14"/>
  <c r="Y961" i="14" s="1"/>
  <c r="AA974" i="14" a="1"/>
  <c r="AA974" i="14" s="1"/>
  <c r="W986" i="14" s="1"/>
  <c r="AY702" i="14"/>
  <c r="BA50" i="14" s="1"/>
  <c r="I50" i="14"/>
  <c r="AY697" i="14"/>
  <c r="BA45" i="14" s="1"/>
  <c r="I45" i="14"/>
  <c r="AY692" i="14"/>
  <c r="BA40" i="14" s="1"/>
  <c r="I40" i="14"/>
  <c r="W979" i="14" a="1"/>
  <c r="W979" i="14" s="1"/>
  <c r="S991" i="14" s="1"/>
  <c r="T949" i="14"/>
  <c r="AA949" i="14"/>
  <c r="W961" i="14" s="1"/>
  <c r="AW973" i="14"/>
  <c r="U974" i="14" a="1"/>
  <c r="U974" i="14" s="1"/>
  <c r="R986" i="14" s="1"/>
  <c r="AE974" i="14" a="1"/>
  <c r="AE974" i="14" s="1"/>
  <c r="Y986" i="14" s="1"/>
  <c r="I680" i="14"/>
  <c r="AZ680" i="14"/>
  <c r="BB28" i="14" s="1"/>
  <c r="J28" i="14"/>
  <c r="AF946" i="14"/>
  <c r="I701" i="13"/>
  <c r="AZ701" i="13"/>
  <c r="BB49" i="13" s="1"/>
  <c r="J49" i="13"/>
  <c r="I686" i="13"/>
  <c r="AZ686" i="13"/>
  <c r="BB34" i="13" s="1"/>
  <c r="J34" i="13"/>
  <c r="AZ666" i="13"/>
  <c r="BB14" i="13" s="1"/>
  <c r="I666" i="13"/>
  <c r="J14" i="13"/>
  <c r="I672" i="13"/>
  <c r="AZ672" i="13"/>
  <c r="BB20" i="13" s="1"/>
  <c r="J20" i="13"/>
  <c r="I660" i="13"/>
  <c r="AZ660" i="13"/>
  <c r="BB8" i="13" s="1"/>
  <c r="J8" i="13"/>
  <c r="AZ709" i="13"/>
  <c r="BB57" i="13" s="1"/>
  <c r="I709" i="13"/>
  <c r="J57" i="13"/>
  <c r="I708" i="13"/>
  <c r="AZ708" i="13"/>
  <c r="BB56" i="13" s="1"/>
  <c r="J56" i="13"/>
  <c r="I696" i="13"/>
  <c r="AZ696" i="13"/>
  <c r="BB44" i="13" s="1"/>
  <c r="J44" i="13"/>
  <c r="AY662" i="13"/>
  <c r="BA10" i="13" s="1"/>
  <c r="I10" i="13"/>
  <c r="I689" i="13"/>
  <c r="AZ689" i="13"/>
  <c r="BB37" i="13" s="1"/>
  <c r="J37" i="13"/>
  <c r="AY681" i="13"/>
  <c r="BA29" i="13" s="1"/>
  <c r="I29" i="13"/>
  <c r="AZ690" i="13"/>
  <c r="BB38" i="13" s="1"/>
  <c r="I690" i="13"/>
  <c r="J38" i="13"/>
  <c r="AY656" i="13"/>
  <c r="BA4" i="13" s="1"/>
  <c r="I4" i="13"/>
  <c r="AZ673" i="13"/>
  <c r="BB21" i="13" s="1"/>
  <c r="I673" i="13"/>
  <c r="J21" i="13"/>
  <c r="AY710" i="13"/>
  <c r="BA58" i="13" s="1"/>
  <c r="I58" i="13"/>
  <c r="AZ698" i="13"/>
  <c r="BB46" i="13" s="1"/>
  <c r="I698" i="13"/>
  <c r="J46" i="13"/>
  <c r="AZ697" i="13"/>
  <c r="BB45" i="13" s="1"/>
  <c r="I697" i="13"/>
  <c r="J45" i="13"/>
  <c r="AZ703" i="13"/>
  <c r="BB51" i="13" s="1"/>
  <c r="I703" i="13"/>
  <c r="J51" i="13"/>
  <c r="AZ661" i="13"/>
  <c r="BB9" i="13" s="1"/>
  <c r="I661" i="13"/>
  <c r="J9" i="13"/>
  <c r="AY705" i="13"/>
  <c r="BA53" i="13" s="1"/>
  <c r="I53" i="13"/>
  <c r="AY693" i="13"/>
  <c r="BA41" i="13" s="1"/>
  <c r="I41" i="13"/>
  <c r="AY700" i="13"/>
  <c r="BA48" i="13" s="1"/>
  <c r="I48" i="13"/>
  <c r="AY706" i="13"/>
  <c r="BA54" i="13" s="1"/>
  <c r="I54" i="13"/>
  <c r="I667" i="13"/>
  <c r="AZ667" i="13"/>
  <c r="BB15" i="13" s="1"/>
  <c r="J15" i="13"/>
  <c r="AZ679" i="13"/>
  <c r="BB27" i="13" s="1"/>
  <c r="I679" i="13"/>
  <c r="J27" i="13"/>
  <c r="AZ691" i="13"/>
  <c r="BB39" i="13" s="1"/>
  <c r="I691" i="13"/>
  <c r="J39" i="13"/>
  <c r="AI971" i="13" a="1"/>
  <c r="AI971" i="13" s="1"/>
  <c r="AA983" i="13" s="1"/>
  <c r="AC971" i="13" a="1"/>
  <c r="AC971" i="13" s="1"/>
  <c r="X983" i="13" s="1"/>
  <c r="AH971" i="13" a="1"/>
  <c r="AH971" i="13" s="1"/>
  <c r="AB971" i="13" a="1"/>
  <c r="AB971" i="13" s="1"/>
  <c r="AU971" i="13" a="1"/>
  <c r="AU971" i="13" s="1"/>
  <c r="AI983" i="13" s="1"/>
  <c r="AO971" i="13" a="1"/>
  <c r="AO971" i="13" s="1"/>
  <c r="AF983" i="13" s="1"/>
  <c r="T971" i="13" a="1"/>
  <c r="T971" i="13" s="1"/>
  <c r="N971" i="13" a="1"/>
  <c r="N971" i="13" s="1"/>
  <c r="N983" i="13" s="1"/>
  <c r="AG971" i="13" a="1"/>
  <c r="AG971" i="13" s="1"/>
  <c r="Z983" i="13" s="1"/>
  <c r="AA971" i="13" a="1"/>
  <c r="AA971" i="13" s="1"/>
  <c r="W983" i="13" s="1"/>
  <c r="AT971" i="13" a="1"/>
  <c r="AT971" i="13" s="1"/>
  <c r="AN971" i="13" a="1"/>
  <c r="AN971" i="13" s="1"/>
  <c r="S971" i="13" a="1"/>
  <c r="S971" i="13" s="1"/>
  <c r="Q983" i="13" s="1"/>
  <c r="AF971" i="13" a="1"/>
  <c r="AF971" i="13" s="1"/>
  <c r="Z971" i="13" a="1"/>
  <c r="Z971" i="13" s="1"/>
  <c r="V983" i="13" s="1"/>
  <c r="AS971" i="13" a="1"/>
  <c r="AS971" i="13" s="1"/>
  <c r="AH983" i="13" s="1"/>
  <c r="AM971" i="13" a="1"/>
  <c r="AM971" i="13" s="1"/>
  <c r="AE983" i="13" s="1"/>
  <c r="AR971" i="13" a="1"/>
  <c r="AR971" i="13" s="1"/>
  <c r="AL971" i="13" a="1"/>
  <c r="AL971" i="13" s="1"/>
  <c r="AD983" i="13" s="1"/>
  <c r="W971" i="13" a="1"/>
  <c r="W971" i="13" s="1"/>
  <c r="S983" i="13" s="1"/>
  <c r="Q971" i="13" a="1"/>
  <c r="Q971" i="13" s="1"/>
  <c r="P983" i="13" s="1"/>
  <c r="AQ971" i="13" a="1"/>
  <c r="AQ971" i="13" s="1"/>
  <c r="AG983" i="13" s="1"/>
  <c r="AP971" i="13" a="1"/>
  <c r="AP971" i="13" s="1"/>
  <c r="V971" i="13" a="1"/>
  <c r="V971" i="13" s="1"/>
  <c r="U971" i="13" a="1"/>
  <c r="U971" i="13" s="1"/>
  <c r="R983" i="13" s="1"/>
  <c r="R971" i="13" a="1"/>
  <c r="R971" i="13" s="1"/>
  <c r="AE971" i="13" a="1"/>
  <c r="AE971" i="13" s="1"/>
  <c r="Y983" i="13" s="1"/>
  <c r="P971" i="13" a="1"/>
  <c r="P971" i="13" s="1"/>
  <c r="AD971" i="13" a="1"/>
  <c r="AD971" i="13" s="1"/>
  <c r="O971" i="13" a="1"/>
  <c r="O971" i="13" s="1"/>
  <c r="O983" i="13" s="1"/>
  <c r="N946" i="13"/>
  <c r="N958" i="13" s="1"/>
  <c r="AM946" i="13"/>
  <c r="AE958" i="13" s="1"/>
  <c r="AL946" i="13"/>
  <c r="AD958" i="13" s="1"/>
  <c r="Z946" i="13"/>
  <c r="V958" i="13" s="1"/>
  <c r="AZ3" i="13"/>
  <c r="W946" i="13"/>
  <c r="S958" i="13" s="1"/>
  <c r="AA946" i="13"/>
  <c r="W958" i="13" s="1"/>
  <c r="AQ946" i="13"/>
  <c r="AG958" i="13" s="1"/>
  <c r="AU946" i="13"/>
  <c r="AI958" i="13" s="1"/>
  <c r="AN946" i="13"/>
  <c r="AP946" i="13"/>
  <c r="O946" i="13"/>
  <c r="O958" i="13" s="1"/>
  <c r="Q946" i="13"/>
  <c r="P958" i="13" s="1"/>
  <c r="U946" i="13"/>
  <c r="R958" i="13" s="1"/>
  <c r="AB946" i="13"/>
  <c r="P946" i="13"/>
  <c r="AO946" i="13"/>
  <c r="AF958" i="13" s="1"/>
  <c r="AC946" i="13"/>
  <c r="X958" i="13" s="1"/>
  <c r="R946" i="13"/>
  <c r="AE946" i="13"/>
  <c r="Y958" i="13" s="1"/>
  <c r="S946" i="13"/>
  <c r="Q958" i="13" s="1"/>
  <c r="T946" i="13"/>
  <c r="V946" i="13"/>
  <c r="AR946" i="13"/>
  <c r="AF946" i="13"/>
  <c r="AG946" i="13"/>
  <c r="Z958" i="13" s="1"/>
  <c r="AI946" i="13"/>
  <c r="AA958" i="13" s="1"/>
  <c r="AS946" i="13"/>
  <c r="AH958" i="13" s="1"/>
  <c r="AT946" i="13"/>
  <c r="AD946" i="13"/>
  <c r="AH946" i="13"/>
  <c r="I674" i="13"/>
  <c r="AZ674" i="13"/>
  <c r="BB22" i="13" s="1"/>
  <c r="J22" i="13"/>
  <c r="I665" i="13"/>
  <c r="AZ665" i="13"/>
  <c r="BB13" i="13" s="1"/>
  <c r="J13" i="13"/>
  <c r="I677" i="13"/>
  <c r="AZ677" i="13"/>
  <c r="BB25" i="13" s="1"/>
  <c r="J25" i="13"/>
  <c r="AY668" i="13"/>
  <c r="BA16" i="13" s="1"/>
  <c r="I16" i="13"/>
  <c r="AZ702" i="13"/>
  <c r="BB50" i="13" s="1"/>
  <c r="I702" i="13"/>
  <c r="J50" i="13"/>
  <c r="AZ685" i="13"/>
  <c r="BB33" i="13" s="1"/>
  <c r="I685" i="13"/>
  <c r="J33" i="13"/>
  <c r="AZ678" i="13"/>
  <c r="BB26" i="13" s="1"/>
  <c r="I678" i="13"/>
  <c r="J26" i="13"/>
  <c r="AZ659" i="13"/>
  <c r="BB7" i="13" s="1"/>
  <c r="I659" i="13"/>
  <c r="J7" i="13"/>
  <c r="AE974" i="13" a="1"/>
  <c r="AE974" i="13" s="1"/>
  <c r="Y986" i="13" s="1"/>
  <c r="W974" i="13" a="1"/>
  <c r="W974" i="13" s="1"/>
  <c r="S986" i="13" s="1"/>
  <c r="Q974" i="13" a="1"/>
  <c r="Q974" i="13" s="1"/>
  <c r="P986" i="13" s="1"/>
  <c r="AR974" i="13" a="1"/>
  <c r="AR974" i="13" s="1"/>
  <c r="AD974" i="13" a="1"/>
  <c r="AD974" i="13" s="1"/>
  <c r="V974" i="13" a="1"/>
  <c r="V974" i="13" s="1"/>
  <c r="P974" i="13" a="1"/>
  <c r="P974" i="13" s="1"/>
  <c r="AW979" i="13"/>
  <c r="AQ974" i="13" a="1"/>
  <c r="AQ974" i="13" s="1"/>
  <c r="AG986" i="13" s="1"/>
  <c r="AI974" i="13" a="1"/>
  <c r="AI974" i="13" s="1"/>
  <c r="AA986" i="13" s="1"/>
  <c r="AC974" i="13" a="1"/>
  <c r="AC974" i="13" s="1"/>
  <c r="X986" i="13" s="1"/>
  <c r="U974" i="13" a="1"/>
  <c r="U974" i="13" s="1"/>
  <c r="R986" i="13" s="1"/>
  <c r="O974" i="13" a="1"/>
  <c r="O974" i="13" s="1"/>
  <c r="O986" i="13" s="1"/>
  <c r="AP974" i="13" a="1"/>
  <c r="AP974" i="13" s="1"/>
  <c r="AH974" i="13" a="1"/>
  <c r="AH974" i="13" s="1"/>
  <c r="AB974" i="13" a="1"/>
  <c r="AB974" i="13" s="1"/>
  <c r="T974" i="13" a="1"/>
  <c r="T974" i="13" s="1"/>
  <c r="N974" i="13" a="1"/>
  <c r="N974" i="13" s="1"/>
  <c r="N986" i="13" s="1"/>
  <c r="AU974" i="13" a="1"/>
  <c r="AU974" i="13" s="1"/>
  <c r="AI986" i="13" s="1"/>
  <c r="AO974" i="13" a="1"/>
  <c r="AO974" i="13" s="1"/>
  <c r="AF986" i="13" s="1"/>
  <c r="AT974" i="13" a="1"/>
  <c r="AT974" i="13" s="1"/>
  <c r="AN974" i="13" a="1"/>
  <c r="AN974" i="13" s="1"/>
  <c r="AF974" i="13" a="1"/>
  <c r="AF974" i="13" s="1"/>
  <c r="Z974" i="13" a="1"/>
  <c r="Z974" i="13" s="1"/>
  <c r="V986" i="13" s="1"/>
  <c r="R974" i="13" a="1"/>
  <c r="R974" i="13" s="1"/>
  <c r="AS974" i="13" a="1"/>
  <c r="AS974" i="13" s="1"/>
  <c r="AH986" i="13" s="1"/>
  <c r="AM974" i="13" a="1"/>
  <c r="AM974" i="13" s="1"/>
  <c r="AE986" i="13" s="1"/>
  <c r="AT949" i="13"/>
  <c r="AG949" i="13"/>
  <c r="Z961" i="13" s="1"/>
  <c r="S949" i="13"/>
  <c r="Q961" i="13" s="1"/>
  <c r="AS949" i="13"/>
  <c r="AH961" i="13" s="1"/>
  <c r="AF949" i="13"/>
  <c r="R949" i="13"/>
  <c r="AL974" i="13" a="1"/>
  <c r="AL974" i="13" s="1"/>
  <c r="AD986" i="13" s="1"/>
  <c r="AR949" i="13"/>
  <c r="AE949" i="13"/>
  <c r="Y961" i="13" s="1"/>
  <c r="Q949" i="13"/>
  <c r="P961" i="13" s="1"/>
  <c r="AQ949" i="13"/>
  <c r="AG961" i="13" s="1"/>
  <c r="AD949" i="13"/>
  <c r="P949" i="13"/>
  <c r="AG974" i="13" a="1"/>
  <c r="AG974" i="13" s="1"/>
  <c r="Z986" i="13" s="1"/>
  <c r="AP949" i="13"/>
  <c r="AC949" i="13"/>
  <c r="X961" i="13" s="1"/>
  <c r="O949" i="13"/>
  <c r="O961" i="13" s="1"/>
  <c r="AW954" i="13"/>
  <c r="AO949" i="13"/>
  <c r="AF961" i="13" s="1"/>
  <c r="AB949" i="13"/>
  <c r="N949" i="13"/>
  <c r="N961" i="13" s="1"/>
  <c r="AA974" i="13" a="1"/>
  <c r="AA974" i="13" s="1"/>
  <c r="W986" i="13" s="1"/>
  <c r="AN949" i="13"/>
  <c r="AA949" i="13"/>
  <c r="W961" i="13" s="1"/>
  <c r="AM949" i="13"/>
  <c r="AE961" i="13" s="1"/>
  <c r="Z949" i="13"/>
  <c r="V961" i="13" s="1"/>
  <c r="AW948" i="13"/>
  <c r="S974" i="13" a="1"/>
  <c r="S974" i="13" s="1"/>
  <c r="Q986" i="13" s="1"/>
  <c r="AL949" i="13"/>
  <c r="AD961" i="13" s="1"/>
  <c r="W949" i="13"/>
  <c r="S961" i="13" s="1"/>
  <c r="AW973" i="13"/>
  <c r="AU949" i="13"/>
  <c r="AI961" i="13" s="1"/>
  <c r="AH949" i="13"/>
  <c r="T949" i="13"/>
  <c r="AI949" i="13"/>
  <c r="AA961" i="13" s="1"/>
  <c r="V949" i="13"/>
  <c r="U949" i="13"/>
  <c r="R961" i="13" s="1"/>
  <c r="AF979" i="13" a="1"/>
  <c r="AF979" i="13" s="1"/>
  <c r="Z979" i="13" a="1"/>
  <c r="Z979" i="13" s="1"/>
  <c r="V991" i="13" s="1"/>
  <c r="I655" i="13"/>
  <c r="AZ655" i="13"/>
  <c r="BB3" i="13" s="1"/>
  <c r="J3" i="13"/>
  <c r="AC954" i="13"/>
  <c r="X966" i="13" s="1"/>
  <c r="AM979" i="13" a="1"/>
  <c r="AM979" i="13" s="1"/>
  <c r="AE991" i="13" s="1"/>
  <c r="AU954" i="13"/>
  <c r="AI966" i="13" s="1"/>
  <c r="AE954" i="13"/>
  <c r="Y966" i="13" s="1"/>
  <c r="N954" i="13"/>
  <c r="N966" i="13" s="1"/>
  <c r="AR954" i="13"/>
  <c r="AE979" i="13" a="1"/>
  <c r="AE979" i="13" s="1"/>
  <c r="Y991" i="13" s="1"/>
  <c r="AG954" i="13"/>
  <c r="Z966" i="13" s="1"/>
  <c r="P954" i="13"/>
  <c r="W979" i="13" a="1"/>
  <c r="W979" i="13" s="1"/>
  <c r="S991" i="13" s="1"/>
  <c r="R954" i="13"/>
  <c r="Q979" i="13" a="1"/>
  <c r="Q979" i="13" s="1"/>
  <c r="P991" i="13" s="1"/>
  <c r="AR979" i="13" a="1"/>
  <c r="AR979" i="13" s="1"/>
  <c r="AI954" i="13"/>
  <c r="AA966" i="13" s="1"/>
  <c r="AQ954" i="13"/>
  <c r="AG966" i="13" s="1"/>
  <c r="AA954" i="13"/>
  <c r="W966" i="13" s="1"/>
  <c r="AL979" i="13" a="1"/>
  <c r="AL979" i="13" s="1"/>
  <c r="AD991" i="13" s="1"/>
  <c r="AO954" i="13"/>
  <c r="AF966" i="13" s="1"/>
  <c r="AL954" i="13"/>
  <c r="AD966" i="13" s="1"/>
  <c r="T954" i="13"/>
  <c r="W954" i="13"/>
  <c r="S966" i="13" s="1"/>
  <c r="R979" i="13" a="1"/>
  <c r="R979" i="13" s="1"/>
  <c r="AI979" i="13" a="1"/>
  <c r="AI979" i="13" s="1"/>
  <c r="AA991" i="13" s="1"/>
  <c r="AN954" i="13"/>
  <c r="AH979" i="13" a="1"/>
  <c r="AH979" i="13" s="1"/>
  <c r="AT954" i="13"/>
  <c r="AS979" i="13" a="1"/>
  <c r="AS979" i="13" s="1"/>
  <c r="AH991" i="13" s="1"/>
  <c r="AQ979" i="13" a="1"/>
  <c r="AQ979" i="13" s="1"/>
  <c r="AG991" i="13" s="1"/>
  <c r="AC979" i="13" a="1"/>
  <c r="AC979" i="13" s="1"/>
  <c r="X991" i="13" s="1"/>
  <c r="AP979" i="13" a="1"/>
  <c r="AP979" i="13" s="1"/>
  <c r="AB979" i="13" a="1"/>
  <c r="AB979" i="13" s="1"/>
  <c r="AT979" i="13" a="1"/>
  <c r="AT979" i="13" s="1"/>
  <c r="AF954" i="13"/>
  <c r="AP954" i="13"/>
  <c r="AD954" i="13"/>
  <c r="P979" i="13" a="1"/>
  <c r="P979" i="13" s="1"/>
  <c r="AD979" i="13" a="1"/>
  <c r="AD979" i="13" s="1"/>
  <c r="U979" i="13" a="1"/>
  <c r="U979" i="13" s="1"/>
  <c r="R991" i="13" s="1"/>
  <c r="T979" i="13" a="1"/>
  <c r="T979" i="13" s="1"/>
  <c r="AU979" i="13" a="1"/>
  <c r="AU979" i="13" s="1"/>
  <c r="AI991" i="13" s="1"/>
  <c r="V954" i="13"/>
  <c r="AN979" i="13" a="1"/>
  <c r="AN979" i="13" s="1"/>
  <c r="AH954" i="13"/>
  <c r="Q954" i="13"/>
  <c r="P966" i="13" s="1"/>
  <c r="AB954" i="13"/>
  <c r="AM954" i="13"/>
  <c r="AE966" i="13" s="1"/>
  <c r="O954" i="13"/>
  <c r="O966" i="13" s="1"/>
  <c r="V979" i="13" a="1"/>
  <c r="V979" i="13" s="1"/>
  <c r="O979" i="13" a="1"/>
  <c r="O979" i="13" s="1"/>
  <c r="O991" i="13" s="1"/>
  <c r="N979" i="13" a="1"/>
  <c r="N979" i="13" s="1"/>
  <c r="N991" i="13" s="1"/>
  <c r="AO979" i="13" a="1"/>
  <c r="AO979" i="13" s="1"/>
  <c r="AF991" i="13" s="1"/>
  <c r="AG979" i="13" a="1"/>
  <c r="AG979" i="13" s="1"/>
  <c r="Z991" i="13" s="1"/>
  <c r="S954" i="13"/>
  <c r="Q966" i="13" s="1"/>
  <c r="AA979" i="13" a="1"/>
  <c r="AA979" i="13" s="1"/>
  <c r="W991" i="13" s="1"/>
  <c r="U954" i="13"/>
  <c r="R966" i="13" s="1"/>
  <c r="S979" i="13" a="1"/>
  <c r="S979" i="13" s="1"/>
  <c r="Q991" i="13" s="1"/>
  <c r="Z954" i="13"/>
  <c r="V966" i="13" s="1"/>
  <c r="AS954" i="13"/>
  <c r="AH966" i="13" s="1"/>
  <c r="I684" i="13"/>
  <c r="AZ684" i="13"/>
  <c r="BB32" i="13" s="1"/>
  <c r="J32" i="13"/>
  <c r="AZ696" i="12"/>
  <c r="BB44" i="12" s="1"/>
  <c r="I696" i="12"/>
  <c r="J44" i="12"/>
  <c r="AY676" i="12"/>
  <c r="BA24" i="12" s="1"/>
  <c r="I24" i="12"/>
  <c r="AZ660" i="12"/>
  <c r="BB8" i="12" s="1"/>
  <c r="I660" i="12"/>
  <c r="J8" i="12"/>
  <c r="I708" i="12"/>
  <c r="AZ708" i="12"/>
  <c r="BB56" i="12" s="1"/>
  <c r="J56" i="12"/>
  <c r="AY657" i="12"/>
  <c r="BA5" i="12" s="1"/>
  <c r="I5" i="12"/>
  <c r="AY702" i="12"/>
  <c r="BA50" i="12" s="1"/>
  <c r="I50" i="12"/>
  <c r="I690" i="12"/>
  <c r="AZ690" i="12"/>
  <c r="BB38" i="12" s="1"/>
  <c r="J38" i="12"/>
  <c r="AZ662" i="12"/>
  <c r="BB10" i="12" s="1"/>
  <c r="I662" i="12"/>
  <c r="J10" i="12"/>
  <c r="AY705" i="12"/>
  <c r="BA53" i="12" s="1"/>
  <c r="I53" i="12"/>
  <c r="AY671" i="12"/>
  <c r="BA19" i="12" s="1"/>
  <c r="I19" i="12"/>
  <c r="I691" i="12"/>
  <c r="AZ691" i="12"/>
  <c r="BB39" i="12" s="1"/>
  <c r="J39" i="12"/>
  <c r="AZ709" i="12"/>
  <c r="BB57" i="12" s="1"/>
  <c r="I709" i="12"/>
  <c r="J57" i="12"/>
  <c r="AZ667" i="12"/>
  <c r="BB15" i="12" s="1"/>
  <c r="I667" i="12"/>
  <c r="J15" i="12"/>
  <c r="AY681" i="12"/>
  <c r="BA29" i="12" s="1"/>
  <c r="I29" i="12"/>
  <c r="I686" i="12"/>
  <c r="AZ686" i="12"/>
  <c r="BB34" i="12" s="1"/>
  <c r="J34" i="12"/>
  <c r="AZ672" i="12"/>
  <c r="BB20" i="12" s="1"/>
  <c r="I672" i="12"/>
  <c r="J20" i="12"/>
  <c r="AY663" i="12"/>
  <c r="BA11" i="12" s="1"/>
  <c r="I11" i="12"/>
  <c r="AY669" i="12"/>
  <c r="BA17" i="12" s="1"/>
  <c r="I17" i="12"/>
  <c r="AE974" i="12" a="1"/>
  <c r="AE974" i="12" s="1"/>
  <c r="Y986" i="12" s="1"/>
  <c r="W974" i="12" a="1"/>
  <c r="W974" i="12" s="1"/>
  <c r="S986" i="12" s="1"/>
  <c r="Q974" i="12" a="1"/>
  <c r="Q974" i="12" s="1"/>
  <c r="P986" i="12" s="1"/>
  <c r="AR974" i="12" a="1"/>
  <c r="AR974" i="12" s="1"/>
  <c r="AL974" i="12" a="1"/>
  <c r="AL974" i="12" s="1"/>
  <c r="AD986" i="12" s="1"/>
  <c r="AD974" i="12" a="1"/>
  <c r="AD974" i="12" s="1"/>
  <c r="V974" i="12" a="1"/>
  <c r="V974" i="12" s="1"/>
  <c r="P974" i="12" a="1"/>
  <c r="P974" i="12" s="1"/>
  <c r="AW979" i="12"/>
  <c r="AQ974" i="12" a="1"/>
  <c r="AQ974" i="12" s="1"/>
  <c r="AG986" i="12" s="1"/>
  <c r="AI974" i="12" a="1"/>
  <c r="AI974" i="12" s="1"/>
  <c r="AA986" i="12" s="1"/>
  <c r="AC974" i="12" a="1"/>
  <c r="AC974" i="12" s="1"/>
  <c r="X986" i="12" s="1"/>
  <c r="U974" i="12" a="1"/>
  <c r="U974" i="12" s="1"/>
  <c r="R986" i="12" s="1"/>
  <c r="O974" i="12" a="1"/>
  <c r="O974" i="12" s="1"/>
  <c r="O986" i="12" s="1"/>
  <c r="AP974" i="12" a="1"/>
  <c r="AP974" i="12" s="1"/>
  <c r="AH974" i="12" a="1"/>
  <c r="AH974" i="12" s="1"/>
  <c r="AB974" i="12" a="1"/>
  <c r="AB974" i="12" s="1"/>
  <c r="T974" i="12" a="1"/>
  <c r="T974" i="12" s="1"/>
  <c r="N974" i="12" a="1"/>
  <c r="N974" i="12" s="1"/>
  <c r="N986" i="12" s="1"/>
  <c r="AU974" i="12" a="1"/>
  <c r="AU974" i="12" s="1"/>
  <c r="AI986" i="12" s="1"/>
  <c r="AO974" i="12" a="1"/>
  <c r="AO974" i="12" s="1"/>
  <c r="AF986" i="12" s="1"/>
  <c r="AT974" i="12" a="1"/>
  <c r="AT974" i="12" s="1"/>
  <c r="AN974" i="12" a="1"/>
  <c r="AN974" i="12" s="1"/>
  <c r="AS974" i="12" a="1"/>
  <c r="AS974" i="12" s="1"/>
  <c r="AH986" i="12" s="1"/>
  <c r="AM974" i="12" a="1"/>
  <c r="AM974" i="12" s="1"/>
  <c r="AE986" i="12" s="1"/>
  <c r="AA974" i="12" a="1"/>
  <c r="AA974" i="12" s="1"/>
  <c r="W986" i="12" s="1"/>
  <c r="AM949" i="12"/>
  <c r="AE961" i="12" s="1"/>
  <c r="Z949" i="12"/>
  <c r="V961" i="12" s="1"/>
  <c r="AW948" i="12"/>
  <c r="Z974" i="12" a="1"/>
  <c r="Z974" i="12" s="1"/>
  <c r="V986" i="12" s="1"/>
  <c r="AL949" i="12"/>
  <c r="AD961" i="12" s="1"/>
  <c r="W949" i="12"/>
  <c r="S961" i="12" s="1"/>
  <c r="S974" i="12" a="1"/>
  <c r="S974" i="12" s="1"/>
  <c r="Q986" i="12" s="1"/>
  <c r="V949" i="12"/>
  <c r="R974" i="12" a="1"/>
  <c r="R974" i="12" s="1"/>
  <c r="AI949" i="12"/>
  <c r="AA961" i="12" s="1"/>
  <c r="U949" i="12"/>
  <c r="R961" i="12" s="1"/>
  <c r="AU949" i="12"/>
  <c r="AI961" i="12" s="1"/>
  <c r="AH949" i="12"/>
  <c r="T949" i="12"/>
  <c r="AW973" i="12"/>
  <c r="AT949" i="12"/>
  <c r="AG949" i="12"/>
  <c r="Z961" i="12" s="1"/>
  <c r="S949" i="12"/>
  <c r="Q961" i="12" s="1"/>
  <c r="AS949" i="12"/>
  <c r="AH961" i="12" s="1"/>
  <c r="AF949" i="12"/>
  <c r="R949" i="12"/>
  <c r="AR949" i="12"/>
  <c r="AE949" i="12"/>
  <c r="Y961" i="12" s="1"/>
  <c r="Q949" i="12"/>
  <c r="P961" i="12" s="1"/>
  <c r="AW954" i="12"/>
  <c r="AQ949" i="12"/>
  <c r="AG961" i="12" s="1"/>
  <c r="AD949" i="12"/>
  <c r="P949" i="12"/>
  <c r="AP949" i="12"/>
  <c r="AC949" i="12"/>
  <c r="X961" i="12" s="1"/>
  <c r="O949" i="12"/>
  <c r="O961" i="12" s="1"/>
  <c r="AG974" i="12" a="1"/>
  <c r="AG974" i="12" s="1"/>
  <c r="Z986" i="12" s="1"/>
  <c r="AF974" i="12" a="1"/>
  <c r="AF974" i="12" s="1"/>
  <c r="AO949" i="12"/>
  <c r="AF961" i="12" s="1"/>
  <c r="AN949" i="12"/>
  <c r="AA949" i="12"/>
  <c r="W961" i="12" s="1"/>
  <c r="N949" i="12"/>
  <c r="N961" i="12" s="1"/>
  <c r="AB949" i="12"/>
  <c r="AZ655" i="12"/>
  <c r="BB3" i="12" s="1"/>
  <c r="I655" i="12"/>
  <c r="J3" i="12"/>
  <c r="AQ979" i="12" a="1"/>
  <c r="AQ979" i="12" s="1"/>
  <c r="AG991" i="12" s="1"/>
  <c r="P954" i="12"/>
  <c r="AP954" i="12"/>
  <c r="R954" i="12"/>
  <c r="AR954" i="12"/>
  <c r="AF979" i="12" a="1"/>
  <c r="AF979" i="12" s="1"/>
  <c r="AD979" i="12" a="1"/>
  <c r="AD979" i="12" s="1"/>
  <c r="AB954" i="12"/>
  <c r="AL954" i="12"/>
  <c r="AD966" i="12" s="1"/>
  <c r="Q979" i="12" a="1"/>
  <c r="Q979" i="12" s="1"/>
  <c r="P991" i="12" s="1"/>
  <c r="V979" i="12" a="1"/>
  <c r="V979" i="12" s="1"/>
  <c r="AI979" i="12" a="1"/>
  <c r="AI979" i="12" s="1"/>
  <c r="AA991" i="12" s="1"/>
  <c r="AN954" i="12"/>
  <c r="AH979" i="12" a="1"/>
  <c r="AH979" i="12" s="1"/>
  <c r="AT979" i="12" a="1"/>
  <c r="AT979" i="12" s="1"/>
  <c r="N954" i="12"/>
  <c r="N966" i="12" s="1"/>
  <c r="Z979" i="12" a="1"/>
  <c r="Z979" i="12" s="1"/>
  <c r="V991" i="12" s="1"/>
  <c r="W954" i="12"/>
  <c r="S966" i="12" s="1"/>
  <c r="Q954" i="12"/>
  <c r="P966" i="12" s="1"/>
  <c r="P979" i="12" a="1"/>
  <c r="P979" i="12" s="1"/>
  <c r="AC979" i="12" a="1"/>
  <c r="AC979" i="12" s="1"/>
  <c r="X991" i="12" s="1"/>
  <c r="AP979" i="12" a="1"/>
  <c r="AP979" i="12" s="1"/>
  <c r="AB979" i="12" a="1"/>
  <c r="AB979" i="12" s="1"/>
  <c r="AN979" i="12" a="1"/>
  <c r="AN979" i="12" s="1"/>
  <c r="AI954" i="12"/>
  <c r="AA966" i="12" s="1"/>
  <c r="U979" i="12" a="1"/>
  <c r="U979" i="12" s="1"/>
  <c r="R991" i="12" s="1"/>
  <c r="T979" i="12" a="1"/>
  <c r="T979" i="12" s="1"/>
  <c r="AU979" i="12" a="1"/>
  <c r="AU979" i="12" s="1"/>
  <c r="AI991" i="12" s="1"/>
  <c r="AG979" i="12" a="1"/>
  <c r="AG979" i="12" s="1"/>
  <c r="Z991" i="12" s="1"/>
  <c r="AQ954" i="12"/>
  <c r="AG966" i="12" s="1"/>
  <c r="U954" i="12"/>
  <c r="R966" i="12" s="1"/>
  <c r="AU954" i="12"/>
  <c r="AI966" i="12" s="1"/>
  <c r="AA954" i="12"/>
  <c r="W966" i="12" s="1"/>
  <c r="W979" i="12" a="1"/>
  <c r="W979" i="12" s="1"/>
  <c r="S991" i="12" s="1"/>
  <c r="O979" i="12" a="1"/>
  <c r="O979" i="12" s="1"/>
  <c r="O991" i="12" s="1"/>
  <c r="N979" i="12" a="1"/>
  <c r="N979" i="12" s="1"/>
  <c r="N991" i="12" s="1"/>
  <c r="AO979" i="12" a="1"/>
  <c r="AO979" i="12" s="1"/>
  <c r="AF991" i="12" s="1"/>
  <c r="AA979" i="12" a="1"/>
  <c r="AA979" i="12" s="1"/>
  <c r="W991" i="12" s="1"/>
  <c r="AC954" i="12"/>
  <c r="X966" i="12" s="1"/>
  <c r="AM954" i="12"/>
  <c r="AE966" i="12" s="1"/>
  <c r="AG954" i="12"/>
  <c r="Z966" i="12" s="1"/>
  <c r="S979" i="12" a="1"/>
  <c r="S979" i="12" s="1"/>
  <c r="Q991" i="12" s="1"/>
  <c r="AS979" i="12" a="1"/>
  <c r="AS979" i="12" s="1"/>
  <c r="AH991" i="12" s="1"/>
  <c r="O954" i="12"/>
  <c r="O966" i="12" s="1"/>
  <c r="AE979" i="12" a="1"/>
  <c r="AE979" i="12" s="1"/>
  <c r="Y991" i="12" s="1"/>
  <c r="Z954" i="12"/>
  <c r="V966" i="12" s="1"/>
  <c r="R979" i="12" a="1"/>
  <c r="R979" i="12" s="1"/>
  <c r="S954" i="12"/>
  <c r="Q966" i="12" s="1"/>
  <c r="AS954" i="12"/>
  <c r="AH966" i="12" s="1"/>
  <c r="AM979" i="12" a="1"/>
  <c r="AM979" i="12" s="1"/>
  <c r="AE991" i="12" s="1"/>
  <c r="AT954" i="12"/>
  <c r="AR979" i="12" a="1"/>
  <c r="AR979" i="12" s="1"/>
  <c r="AL979" i="12" a="1"/>
  <c r="AL979" i="12" s="1"/>
  <c r="AD991" i="12" s="1"/>
  <c r="AO954" i="12"/>
  <c r="AF966" i="12" s="1"/>
  <c r="V954" i="12"/>
  <c r="AF954" i="12"/>
  <c r="AD954" i="12"/>
  <c r="T954" i="12"/>
  <c r="AE954" i="12"/>
  <c r="Y966" i="12" s="1"/>
  <c r="AH954" i="12"/>
  <c r="I698" i="12"/>
  <c r="AZ698" i="12"/>
  <c r="BB46" i="12" s="1"/>
  <c r="J46" i="12"/>
  <c r="AY659" i="12"/>
  <c r="BA7" i="12" s="1"/>
  <c r="I7" i="12"/>
  <c r="AZ685" i="12"/>
  <c r="BB33" i="12" s="1"/>
  <c r="I685" i="12"/>
  <c r="J33" i="12"/>
  <c r="AZ678" i="12"/>
  <c r="BB26" i="12" s="1"/>
  <c r="I678" i="12"/>
  <c r="J26" i="12"/>
  <c r="AY683" i="12"/>
  <c r="BA31" i="12" s="1"/>
  <c r="I31" i="12"/>
  <c r="AY695" i="12"/>
  <c r="BA43" i="12" s="1"/>
  <c r="I43" i="12"/>
  <c r="I703" i="12"/>
  <c r="AZ703" i="12"/>
  <c r="BB51" i="12" s="1"/>
  <c r="J51" i="12"/>
  <c r="AY693" i="12"/>
  <c r="BA41" i="12" s="1"/>
  <c r="I41" i="12"/>
  <c r="AZ673" i="12"/>
  <c r="BB21" i="12" s="1"/>
  <c r="I673" i="12"/>
  <c r="J21" i="12"/>
  <c r="AZ701" i="12"/>
  <c r="BB49" i="12" s="1"/>
  <c r="I701" i="12"/>
  <c r="J49" i="12"/>
  <c r="AY707" i="12"/>
  <c r="BA55" i="12" s="1"/>
  <c r="I55" i="12"/>
  <c r="AY687" i="12"/>
  <c r="BA35" i="12" s="1"/>
  <c r="I35" i="12"/>
  <c r="I679" i="12"/>
  <c r="AZ679" i="12"/>
  <c r="BB27" i="12" s="1"/>
  <c r="J27" i="12"/>
  <c r="AY664" i="12"/>
  <c r="BA12" i="12" s="1"/>
  <c r="I12" i="12"/>
  <c r="AZ661" i="12"/>
  <c r="BB9" i="12" s="1"/>
  <c r="I661" i="12"/>
  <c r="J9" i="12"/>
  <c r="AZ689" i="12"/>
  <c r="BB37" i="12" s="1"/>
  <c r="I689" i="12"/>
  <c r="J37" i="12"/>
  <c r="I674" i="12"/>
  <c r="AZ674" i="12"/>
  <c r="BB22" i="12" s="1"/>
  <c r="J22" i="12"/>
  <c r="AZ697" i="12"/>
  <c r="BB45" i="12" s="1"/>
  <c r="I697" i="12"/>
  <c r="J45" i="12"/>
  <c r="AZ677" i="12"/>
  <c r="BB25" i="12" s="1"/>
  <c r="I677" i="12"/>
  <c r="J25" i="12"/>
  <c r="I710" i="12"/>
  <c r="AZ710" i="12"/>
  <c r="BB58" i="12" s="1"/>
  <c r="J58" i="12"/>
  <c r="AZ684" i="12"/>
  <c r="BB32" i="12" s="1"/>
  <c r="I684" i="12"/>
  <c r="J32" i="12"/>
  <c r="AQ318" i="12" a="1"/>
  <c r="AQ318" i="12" s="1"/>
  <c r="AK318" i="12" a="1"/>
  <c r="AK318" i="12" s="1"/>
  <c r="R318" i="12" a="1"/>
  <c r="R318" i="12" s="1"/>
  <c r="AD318" i="12" a="1"/>
  <c r="AD318" i="12" s="1"/>
  <c r="AP318" i="12" a="1"/>
  <c r="AP318" i="12" s="1"/>
  <c r="W318" i="12" a="1"/>
  <c r="W318" i="12" s="1"/>
  <c r="Q318" i="12" a="1"/>
  <c r="Q318" i="12" s="1"/>
  <c r="AU318" i="12" a="1"/>
  <c r="AU318" i="12" s="1"/>
  <c r="AO318" i="12" a="1"/>
  <c r="AO318" i="12" s="1"/>
  <c r="V318" i="12" a="1"/>
  <c r="V318" i="12" s="1"/>
  <c r="P318" i="12" a="1"/>
  <c r="P318" i="12" s="1"/>
  <c r="AH318" i="12" a="1"/>
  <c r="AH318" i="12" s="1"/>
  <c r="AB318" i="12" a="1"/>
  <c r="AB318" i="12" s="1"/>
  <c r="AG318" i="12" a="1"/>
  <c r="AG318" i="12" s="1"/>
  <c r="AA318" i="12" a="1"/>
  <c r="AA318" i="12" s="1"/>
  <c r="AF318" i="12" a="1"/>
  <c r="AF318" i="12" s="1"/>
  <c r="Z318" i="12" a="1"/>
  <c r="Z318" i="12" s="1"/>
  <c r="AN318" i="12" a="1"/>
  <c r="AN318" i="12" s="1"/>
  <c r="AM318" i="12" a="1"/>
  <c r="AM318" i="12" s="1"/>
  <c r="Y318" i="12" a="1"/>
  <c r="Y318" i="12" s="1"/>
  <c r="AS294" i="12"/>
  <c r="AG294" i="12"/>
  <c r="AL318" i="12" a="1"/>
  <c r="AL318" i="12" s="1"/>
  <c r="AR294" i="12"/>
  <c r="AF294" i="12"/>
  <c r="T294" i="12"/>
  <c r="U318" i="12" a="1"/>
  <c r="U318" i="12" s="1"/>
  <c r="AI318" i="12" a="1"/>
  <c r="AI318" i="12" s="1"/>
  <c r="T318" i="12" a="1"/>
  <c r="T318" i="12" s="1"/>
  <c r="S318" i="12" a="1"/>
  <c r="S318" i="12" s="1"/>
  <c r="AO294" i="12"/>
  <c r="AC294" i="12"/>
  <c r="Q294" i="12"/>
  <c r="AT318" i="12" a="1"/>
  <c r="AT318" i="12" s="1"/>
  <c r="AS318" i="12" a="1"/>
  <c r="AS318" i="12" s="1"/>
  <c r="AE318" i="12" a="1"/>
  <c r="AE318" i="12" s="1"/>
  <c r="O318" i="12" a="1"/>
  <c r="O318" i="12" s="1"/>
  <c r="AR318" i="12" a="1"/>
  <c r="AR318" i="12" s="1"/>
  <c r="AC318" i="12" a="1"/>
  <c r="AC318" i="12" s="1"/>
  <c r="N318" i="12" a="1"/>
  <c r="N318" i="12" s="1"/>
  <c r="AK294" i="12"/>
  <c r="Y294" i="12"/>
  <c r="M294" i="12"/>
  <c r="AN294" i="12"/>
  <c r="W294" i="12"/>
  <c r="M318" i="12" a="1"/>
  <c r="M318" i="12" s="1"/>
  <c r="AM294" i="12"/>
  <c r="V294" i="12"/>
  <c r="S294" i="12"/>
  <c r="AI294" i="12"/>
  <c r="R294" i="12"/>
  <c r="AH294" i="12"/>
  <c r="P294" i="12"/>
  <c r="AE294" i="12"/>
  <c r="O294" i="12"/>
  <c r="AP294" i="12"/>
  <c r="AA294" i="12"/>
  <c r="Z294" i="12"/>
  <c r="U294" i="12"/>
  <c r="N294" i="12"/>
  <c r="AT294" i="12"/>
  <c r="AU294" i="12"/>
  <c r="AQ294" i="12"/>
  <c r="AL294" i="12"/>
  <c r="AB294" i="12"/>
  <c r="AD294" i="12"/>
  <c r="AY666" i="12"/>
  <c r="BA14" i="12" s="1"/>
  <c r="I14" i="12"/>
  <c r="AZ660" i="11"/>
  <c r="BB8" i="11" s="1"/>
  <c r="I660" i="11"/>
  <c r="J8" i="11"/>
  <c r="S974" i="11" a="1"/>
  <c r="S974" i="11" s="1"/>
  <c r="Q986" i="11" s="1"/>
  <c r="R949" i="11"/>
  <c r="AI949" i="11"/>
  <c r="AA961" i="11" s="1"/>
  <c r="AZ704" i="11"/>
  <c r="BB52" i="11" s="1"/>
  <c r="I704" i="11"/>
  <c r="J52" i="11"/>
  <c r="AY701" i="11"/>
  <c r="BA49" i="11" s="1"/>
  <c r="I49" i="11"/>
  <c r="AZ668" i="11"/>
  <c r="BB16" i="11" s="1"/>
  <c r="I668" i="11"/>
  <c r="J16" i="11"/>
  <c r="AZ684" i="11"/>
  <c r="BB32" i="11" s="1"/>
  <c r="I684" i="11"/>
  <c r="J32" i="11"/>
  <c r="Z974" i="11" a="1"/>
  <c r="Z974" i="11" s="1"/>
  <c r="V986" i="11" s="1"/>
  <c r="O949" i="11"/>
  <c r="O961" i="11" s="1"/>
  <c r="AF949" i="11"/>
  <c r="V949" i="11"/>
  <c r="AF974" i="11" a="1"/>
  <c r="AF974" i="11" s="1"/>
  <c r="AC974" i="11" a="1"/>
  <c r="AC974" i="11" s="1"/>
  <c r="X986" i="11" s="1"/>
  <c r="AH979" i="11" a="1"/>
  <c r="AH979" i="11" s="1"/>
  <c r="AZ670" i="11"/>
  <c r="BB18" i="11" s="1"/>
  <c r="I670" i="11"/>
  <c r="J18" i="11"/>
  <c r="S954" i="11"/>
  <c r="Q966" i="11" s="1"/>
  <c r="AS954" i="11"/>
  <c r="AH966" i="11" s="1"/>
  <c r="AF954" i="11"/>
  <c r="AR954" i="11"/>
  <c r="AD954" i="11"/>
  <c r="AB954" i="11"/>
  <c r="AQ954" i="11"/>
  <c r="AG966" i="11" s="1"/>
  <c r="AO954" i="11"/>
  <c r="AF966" i="11" s="1"/>
  <c r="AI954" i="11"/>
  <c r="AA966" i="11" s="1"/>
  <c r="R954" i="11"/>
  <c r="AE954" i="11"/>
  <c r="Y966" i="11" s="1"/>
  <c r="U954" i="11"/>
  <c r="R966" i="11" s="1"/>
  <c r="P954" i="11"/>
  <c r="N954" i="11"/>
  <c r="N966" i="11" s="1"/>
  <c r="AM954" i="11"/>
  <c r="AE966" i="11" s="1"/>
  <c r="AP954" i="11"/>
  <c r="AL954" i="11"/>
  <c r="AD966" i="11" s="1"/>
  <c r="AC954" i="11"/>
  <c r="X966" i="11" s="1"/>
  <c r="W954" i="11"/>
  <c r="S966" i="11" s="1"/>
  <c r="O954" i="11"/>
  <c r="O966" i="11" s="1"/>
  <c r="AU954" i="11"/>
  <c r="AI966" i="11" s="1"/>
  <c r="AN954" i="11"/>
  <c r="AH954" i="11"/>
  <c r="AT954" i="11"/>
  <c r="Q954" i="11"/>
  <c r="P966" i="11" s="1"/>
  <c r="AA954" i="11"/>
  <c r="W966" i="11" s="1"/>
  <c r="T954" i="11"/>
  <c r="AG954" i="11"/>
  <c r="Z966" i="11" s="1"/>
  <c r="V954" i="11"/>
  <c r="Z954" i="11"/>
  <c r="V966" i="11" s="1"/>
  <c r="U974" i="11" a="1"/>
  <c r="U974" i="11" s="1"/>
  <c r="R986" i="11" s="1"/>
  <c r="AC949" i="11"/>
  <c r="X961" i="11" s="1"/>
  <c r="AS949" i="11"/>
  <c r="AH961" i="11" s="1"/>
  <c r="AR974" i="11" a="1"/>
  <c r="AR974" i="11" s="1"/>
  <c r="AN974" i="11" a="1"/>
  <c r="AN974" i="11" s="1"/>
  <c r="AI974" i="11" a="1"/>
  <c r="AI974" i="11" s="1"/>
  <c r="AA986" i="11" s="1"/>
  <c r="AT979" i="11" a="1"/>
  <c r="AT979" i="11" s="1"/>
  <c r="P979" i="11" a="1"/>
  <c r="P979" i="11" s="1"/>
  <c r="AZ666" i="11"/>
  <c r="BB14" i="11" s="1"/>
  <c r="I666" i="11"/>
  <c r="J14" i="11"/>
  <c r="AZ694" i="11"/>
  <c r="BB42" i="11" s="1"/>
  <c r="I694" i="11"/>
  <c r="J42" i="11"/>
  <c r="AZ682" i="11"/>
  <c r="BB30" i="11" s="1"/>
  <c r="I682" i="11"/>
  <c r="J30" i="11"/>
  <c r="AL949" i="11"/>
  <c r="AD961" i="11" s="1"/>
  <c r="AW979" i="11"/>
  <c r="AG974" i="11" a="1"/>
  <c r="AG974" i="11" s="1"/>
  <c r="Z986" i="11" s="1"/>
  <c r="P949" i="11"/>
  <c r="AZ697" i="11"/>
  <c r="BB45" i="11" s="1"/>
  <c r="I697" i="11"/>
  <c r="J45" i="11"/>
  <c r="AD949" i="11"/>
  <c r="AG949" i="11"/>
  <c r="Z961" i="11" s="1"/>
  <c r="AW973" i="11"/>
  <c r="AU974" i="11" a="1"/>
  <c r="AU974" i="11" s="1"/>
  <c r="AI986" i="11" s="1"/>
  <c r="P974" i="11" a="1"/>
  <c r="P974" i="11" s="1"/>
  <c r="AY679" i="11"/>
  <c r="BA27" i="11" s="1"/>
  <c r="I27" i="11"/>
  <c r="N979" i="11" a="1"/>
  <c r="N979" i="11" s="1"/>
  <c r="N991" i="11" s="1"/>
  <c r="I656" i="11"/>
  <c r="AZ656" i="11"/>
  <c r="BB4" i="11" s="1"/>
  <c r="J4" i="11"/>
  <c r="R979" i="11" a="1"/>
  <c r="R979" i="11" s="1"/>
  <c r="AL979" i="11" a="1"/>
  <c r="AL979" i="11" s="1"/>
  <c r="AD991" i="11" s="1"/>
  <c r="O979" i="11" a="1"/>
  <c r="O979" i="11" s="1"/>
  <c r="O991" i="11" s="1"/>
  <c r="W979" i="11" a="1"/>
  <c r="W979" i="11" s="1"/>
  <c r="S991" i="11" s="1"/>
  <c r="AD979" i="11" a="1"/>
  <c r="AD979" i="11" s="1"/>
  <c r="AI979" i="11" a="1"/>
  <c r="AI979" i="11" s="1"/>
  <c r="AA991" i="11" s="1"/>
  <c r="AP979" i="11" a="1"/>
  <c r="AP979" i="11" s="1"/>
  <c r="AB979" i="11" a="1"/>
  <c r="AB979" i="11" s="1"/>
  <c r="AN979" i="11" a="1"/>
  <c r="AN979" i="11" s="1"/>
  <c r="AS979" i="11" a="1"/>
  <c r="AS979" i="11" s="1"/>
  <c r="AH991" i="11" s="1"/>
  <c r="V979" i="11" a="1"/>
  <c r="V979" i="11" s="1"/>
  <c r="AC979" i="11" a="1"/>
  <c r="AC979" i="11" s="1"/>
  <c r="X991" i="11" s="1"/>
  <c r="T979" i="11" a="1"/>
  <c r="T979" i="11" s="1"/>
  <c r="AU979" i="11" a="1"/>
  <c r="AU979" i="11" s="1"/>
  <c r="AI991" i="11" s="1"/>
  <c r="AG979" i="11" a="1"/>
  <c r="AG979" i="11" s="1"/>
  <c r="Z991" i="11" s="1"/>
  <c r="AM979" i="11" a="1"/>
  <c r="AM979" i="11" s="1"/>
  <c r="AE991" i="11" s="1"/>
  <c r="S979" i="11" a="1"/>
  <c r="S979" i="11" s="1"/>
  <c r="Q991" i="11" s="1"/>
  <c r="AE979" i="11" a="1"/>
  <c r="AE979" i="11" s="1"/>
  <c r="Y991" i="11" s="1"/>
  <c r="AF979" i="11" a="1"/>
  <c r="AF979" i="11" s="1"/>
  <c r="Z979" i="11" a="1"/>
  <c r="Z979" i="11" s="1"/>
  <c r="V991" i="11" s="1"/>
  <c r="Q979" i="11" a="1"/>
  <c r="Q979" i="11" s="1"/>
  <c r="P991" i="11" s="1"/>
  <c r="AR979" i="11" a="1"/>
  <c r="AR979" i="11" s="1"/>
  <c r="W949" i="11"/>
  <c r="S961" i="11" s="1"/>
  <c r="AO974" i="11" a="1"/>
  <c r="AO974" i="11" s="1"/>
  <c r="AF986" i="11" s="1"/>
  <c r="AY655" i="11"/>
  <c r="BA3" i="11" s="1"/>
  <c r="I3" i="11"/>
  <c r="AQ949" i="11"/>
  <c r="AG961" i="11" s="1"/>
  <c r="AT949" i="11"/>
  <c r="AW948" i="11"/>
  <c r="N974" i="11" a="1"/>
  <c r="N974" i="11" s="1"/>
  <c r="N986" i="11" s="1"/>
  <c r="V974" i="11" a="1"/>
  <c r="V974" i="11" s="1"/>
  <c r="AZ661" i="11"/>
  <c r="BB9" i="11" s="1"/>
  <c r="I661" i="11"/>
  <c r="J9" i="11"/>
  <c r="AY706" i="11"/>
  <c r="BA54" i="11" s="1"/>
  <c r="I54" i="11"/>
  <c r="AP949" i="11"/>
  <c r="AZ692" i="11"/>
  <c r="BB40" i="11" s="1"/>
  <c r="I692" i="11"/>
  <c r="J40" i="11"/>
  <c r="S949" i="11"/>
  <c r="Q961" i="11" s="1"/>
  <c r="AZ683" i="11"/>
  <c r="BB31" i="11" s="1"/>
  <c r="I683" i="11"/>
  <c r="J31" i="11"/>
  <c r="AZ658" i="11"/>
  <c r="BB6" i="11" s="1"/>
  <c r="I658" i="11"/>
  <c r="J6" i="11"/>
  <c r="AY665" i="11"/>
  <c r="BA13" i="11" s="1"/>
  <c r="I13" i="11"/>
  <c r="AA949" i="11"/>
  <c r="W961" i="11" s="1"/>
  <c r="AA974" i="11" a="1"/>
  <c r="AA974" i="11" s="1"/>
  <c r="W986" i="11" s="1"/>
  <c r="T949" i="11"/>
  <c r="Z949" i="11"/>
  <c r="V961" i="11" s="1"/>
  <c r="T974" i="11" a="1"/>
  <c r="T974" i="11" s="1"/>
  <c r="AD974" i="11" a="1"/>
  <c r="AD974" i="11" s="1"/>
  <c r="AZ671" i="11"/>
  <c r="BB19" i="11" s="1"/>
  <c r="I671" i="11"/>
  <c r="J19" i="11"/>
  <c r="AY677" i="11"/>
  <c r="BA25" i="11" s="1"/>
  <c r="I25" i="11"/>
  <c r="AZ673" i="11"/>
  <c r="BB21" i="11" s="1"/>
  <c r="I673" i="11"/>
  <c r="J21" i="11"/>
  <c r="AZ680" i="11"/>
  <c r="BB28" i="11" s="1"/>
  <c r="I680" i="11"/>
  <c r="J28" i="11"/>
  <c r="AA979" i="11" a="1"/>
  <c r="AA979" i="11" s="1"/>
  <c r="W991" i="11" s="1"/>
  <c r="AY667" i="11"/>
  <c r="BA15" i="11" s="1"/>
  <c r="I15" i="11"/>
  <c r="AY696" i="11"/>
  <c r="BA44" i="11" s="1"/>
  <c r="I44" i="11"/>
  <c r="AZ690" i="11"/>
  <c r="BB38" i="11" s="1"/>
  <c r="I690" i="11"/>
  <c r="J38" i="11"/>
  <c r="AY707" i="11"/>
  <c r="BA55" i="11" s="1"/>
  <c r="I55" i="11"/>
  <c r="AN949" i="11"/>
  <c r="Q949" i="11"/>
  <c r="P961" i="11" s="1"/>
  <c r="AH949" i="11"/>
  <c r="AM949" i="11"/>
  <c r="AE961" i="11" s="1"/>
  <c r="AB974" i="11" a="1"/>
  <c r="AB974" i="11" s="1"/>
  <c r="Q974" i="11" a="1"/>
  <c r="Q974" i="11" s="1"/>
  <c r="P986" i="11" s="1"/>
  <c r="AU318" i="11" a="1"/>
  <c r="AU318" i="11" s="1"/>
  <c r="AG318" i="11" a="1"/>
  <c r="AG318" i="11" s="1"/>
  <c r="AA318" i="11" a="1"/>
  <c r="AA318" i="11" s="1"/>
  <c r="AS318" i="11" a="1"/>
  <c r="AS318" i="11" s="1"/>
  <c r="AM318" i="11" a="1"/>
  <c r="AM318" i="11" s="1"/>
  <c r="T318" i="11" a="1"/>
  <c r="T318" i="11" s="1"/>
  <c r="N318" i="11" a="1"/>
  <c r="N318" i="11" s="1"/>
  <c r="AF318" i="11" a="1"/>
  <c r="AF318" i="11" s="1"/>
  <c r="Z318" i="11" a="1"/>
  <c r="Z318" i="11" s="1"/>
  <c r="AR318" i="11" a="1"/>
  <c r="AR318" i="11" s="1"/>
  <c r="AL318" i="11" a="1"/>
  <c r="AL318" i="11" s="1"/>
  <c r="S318" i="11" a="1"/>
  <c r="S318" i="11" s="1"/>
  <c r="M318" i="11" a="1"/>
  <c r="M318" i="11" s="1"/>
  <c r="AE318" i="11" a="1"/>
  <c r="AE318" i="11" s="1"/>
  <c r="Y318" i="11" a="1"/>
  <c r="Y318" i="11" s="1"/>
  <c r="AL294" i="11"/>
  <c r="Z294" i="11"/>
  <c r="N294" i="11"/>
  <c r="AQ318" i="11" a="1"/>
  <c r="AQ318" i="11" s="1"/>
  <c r="AK318" i="11" a="1"/>
  <c r="AK318" i="11" s="1"/>
  <c r="R318" i="11" a="1"/>
  <c r="R318" i="11" s="1"/>
  <c r="AD318" i="11" a="1"/>
  <c r="AD318" i="11" s="1"/>
  <c r="AP318" i="11" a="1"/>
  <c r="AP318" i="11" s="1"/>
  <c r="W318" i="11" a="1"/>
  <c r="W318" i="11" s="1"/>
  <c r="Q318" i="11" a="1"/>
  <c r="Q318" i="11" s="1"/>
  <c r="AO318" i="11" a="1"/>
  <c r="AO318" i="11" s="1"/>
  <c r="V318" i="11" a="1"/>
  <c r="V318" i="11" s="1"/>
  <c r="P318" i="11" a="1"/>
  <c r="P318" i="11" s="1"/>
  <c r="AT318" i="11" a="1"/>
  <c r="AT318" i="11" s="1"/>
  <c r="AN318" i="11" a="1"/>
  <c r="AN318" i="11" s="1"/>
  <c r="U318" i="11" a="1"/>
  <c r="U318" i="11" s="1"/>
  <c r="O318" i="11" a="1"/>
  <c r="O318" i="11" s="1"/>
  <c r="AU294" i="11"/>
  <c r="AH294" i="11"/>
  <c r="U294" i="11"/>
  <c r="AS294" i="11"/>
  <c r="AF294" i="11"/>
  <c r="S294" i="11"/>
  <c r="AR294" i="11"/>
  <c r="AE294" i="11"/>
  <c r="R294" i="11"/>
  <c r="AI318" i="11" a="1"/>
  <c r="AI318" i="11" s="1"/>
  <c r="AI294" i="11"/>
  <c r="V294" i="11"/>
  <c r="AN294" i="11"/>
  <c r="T294" i="11"/>
  <c r="AM294" i="11"/>
  <c r="Q294" i="11"/>
  <c r="AK294" i="11"/>
  <c r="P294" i="11"/>
  <c r="AH318" i="11" a="1"/>
  <c r="AH318" i="11" s="1"/>
  <c r="AC318" i="11" a="1"/>
  <c r="AC318" i="11" s="1"/>
  <c r="AB318" i="11" a="1"/>
  <c r="AB318" i="11" s="1"/>
  <c r="AT294" i="11"/>
  <c r="AA294" i="11"/>
  <c r="W294" i="11"/>
  <c r="O294" i="11"/>
  <c r="AQ294" i="11"/>
  <c r="M294" i="11"/>
  <c r="AP294" i="11"/>
  <c r="AO294" i="11"/>
  <c r="AD294" i="11"/>
  <c r="AG294" i="11"/>
  <c r="AC294" i="11"/>
  <c r="Y294" i="11"/>
  <c r="AB294" i="11"/>
  <c r="AZ685" i="11"/>
  <c r="BB33" i="11" s="1"/>
  <c r="I685" i="11"/>
  <c r="J33" i="11"/>
  <c r="AT974" i="11" a="1"/>
  <c r="AT974" i="11" s="1"/>
  <c r="AZ672" i="11"/>
  <c r="BB20" i="11" s="1"/>
  <c r="I672" i="11"/>
  <c r="J20" i="11"/>
  <c r="N949" i="11"/>
  <c r="N961" i="11" s="1"/>
  <c r="AE949" i="11"/>
  <c r="Y961" i="11" s="1"/>
  <c r="AU949" i="11"/>
  <c r="AI961" i="11" s="1"/>
  <c r="AM974" i="11" a="1"/>
  <c r="AM974" i="11" s="1"/>
  <c r="AE986" i="11" s="1"/>
  <c r="AH974" i="11" a="1"/>
  <c r="AH974" i="11" s="1"/>
  <c r="W974" i="11" a="1"/>
  <c r="W974" i="11" s="1"/>
  <c r="S986" i="11" s="1"/>
  <c r="AY691" i="11"/>
  <c r="BA39" i="11" s="1"/>
  <c r="I39" i="11"/>
  <c r="AY689" i="11"/>
  <c r="BA37" i="11" s="1"/>
  <c r="I37" i="11"/>
  <c r="AZ678" i="11"/>
  <c r="BB26" i="11" s="1"/>
  <c r="I678" i="11"/>
  <c r="J26" i="11"/>
  <c r="U979" i="11" a="1"/>
  <c r="U979" i="11" s="1"/>
  <c r="R991" i="11" s="1"/>
  <c r="AB949" i="11"/>
  <c r="AR949" i="11"/>
  <c r="AL974" i="11" a="1"/>
  <c r="AL974" i="11" s="1"/>
  <c r="AD986" i="11" s="1"/>
  <c r="AS974" i="11" a="1"/>
  <c r="AS974" i="11" s="1"/>
  <c r="AH986" i="11" s="1"/>
  <c r="AP974" i="11" a="1"/>
  <c r="AP974" i="11" s="1"/>
  <c r="AE974" i="11" a="1"/>
  <c r="AE974" i="11" s="1"/>
  <c r="Y986" i="11" s="1"/>
  <c r="AY703" i="11"/>
  <c r="BA51" i="11" s="1"/>
  <c r="I51" i="11"/>
  <c r="AZ659" i="11"/>
  <c r="BB7" i="11" s="1"/>
  <c r="I659" i="11"/>
  <c r="J7" i="11"/>
  <c r="AZ702" i="11"/>
  <c r="BB50" i="11" s="1"/>
  <c r="I702" i="11"/>
  <c r="J50" i="11"/>
  <c r="AO949" i="11"/>
  <c r="AF961" i="11" s="1"/>
  <c r="AW954" i="11"/>
  <c r="U949" i="11"/>
  <c r="R961" i="11" s="1"/>
  <c r="R974" i="11" a="1"/>
  <c r="R974" i="11" s="1"/>
  <c r="O974" i="11" a="1"/>
  <c r="O974" i="11" s="1"/>
  <c r="O986" i="11" s="1"/>
  <c r="AZ695" i="11"/>
  <c r="BB43" i="11" s="1"/>
  <c r="I695" i="11"/>
  <c r="J43" i="11"/>
  <c r="I710" i="11"/>
  <c r="AZ710" i="11"/>
  <c r="BB58" i="11" s="1"/>
  <c r="J58" i="11"/>
  <c r="AQ979" i="11" a="1"/>
  <c r="AQ979" i="11" s="1"/>
  <c r="AG991" i="11" s="1"/>
  <c r="I5" i="13" l="1"/>
  <c r="Y303" i="16"/>
  <c r="AT327" i="15" a="1"/>
  <c r="AT327" i="15" s="1"/>
  <c r="AB327" i="14" a="1"/>
  <c r="AB327" i="14" s="1"/>
  <c r="U327" i="14" a="1"/>
  <c r="U327" i="14" s="1"/>
  <c r="R338" i="14" s="1"/>
  <c r="AP327" i="11" a="1"/>
  <c r="AP327" i="11" s="1"/>
  <c r="AI327" i="16" a="1"/>
  <c r="AI327" i="16" s="1"/>
  <c r="AA338" i="16" s="1"/>
  <c r="AS327" i="16" a="1"/>
  <c r="AS327" i="16" s="1"/>
  <c r="AH338" i="16" s="1"/>
  <c r="AL327" i="15" a="1"/>
  <c r="AL327" i="15" s="1"/>
  <c r="AD338" i="15" s="1"/>
  <c r="AD327" i="15" a="1"/>
  <c r="AD327" i="15" s="1"/>
  <c r="P327" i="15" a="1"/>
  <c r="P327" i="15" s="1"/>
  <c r="AB327" i="15" a="1"/>
  <c r="AB327" i="15" s="1"/>
  <c r="AA327" i="15" a="1"/>
  <c r="AA327" i="15" s="1"/>
  <c r="W338" i="15" s="1"/>
  <c r="AM327" i="15" a="1"/>
  <c r="AM327" i="15" s="1"/>
  <c r="AE338" i="15" s="1"/>
  <c r="M327" i="15" a="1"/>
  <c r="M327" i="15" s="1"/>
  <c r="AE327" i="15" a="1"/>
  <c r="AE327" i="15" s="1"/>
  <c r="Y338" i="15" s="1"/>
  <c r="AQ327" i="15" a="1"/>
  <c r="AQ327" i="15" s="1"/>
  <c r="AG338" i="15" s="1"/>
  <c r="AI327" i="15" a="1"/>
  <c r="AI327" i="15" s="1"/>
  <c r="AA338" i="15" s="1"/>
  <c r="AU327" i="15" a="1"/>
  <c r="AU327" i="15" s="1"/>
  <c r="AI338" i="15" s="1"/>
  <c r="U327" i="15" a="1"/>
  <c r="U327" i="15" s="1"/>
  <c r="R338" i="15" s="1"/>
  <c r="AN327" i="15" a="1"/>
  <c r="AN327" i="15" s="1"/>
  <c r="T327" i="15" a="1"/>
  <c r="T327" i="15" s="1"/>
  <c r="AF327" i="15" a="1"/>
  <c r="AF327" i="15" s="1"/>
  <c r="Q327" i="15" a="1"/>
  <c r="Q327" i="15" s="1"/>
  <c r="P338" i="15" s="1"/>
  <c r="Y327" i="15" a="1"/>
  <c r="Y327" i="15" s="1"/>
  <c r="AK327" i="15" a="1"/>
  <c r="AK327" i="15" s="1"/>
  <c r="AC327" i="15" a="1"/>
  <c r="AC327" i="15" s="1"/>
  <c r="X338" i="15" s="1"/>
  <c r="AO327" i="15" a="1"/>
  <c r="AO327" i="15" s="1"/>
  <c r="AF338" i="15" s="1"/>
  <c r="O327" i="15" a="1"/>
  <c r="O327" i="15" s="1"/>
  <c r="O338" i="15" s="1"/>
  <c r="W327" i="15" a="1"/>
  <c r="W327" i="15" s="1"/>
  <c r="S338" i="15" s="1"/>
  <c r="N327" i="15" a="1"/>
  <c r="N327" i="15" s="1"/>
  <c r="N338" i="15" s="1"/>
  <c r="Z327" i="15" a="1"/>
  <c r="Z327" i="15" s="1"/>
  <c r="V338" i="15" s="1"/>
  <c r="AR327" i="15" a="1"/>
  <c r="AR327" i="15" s="1"/>
  <c r="R327" i="15" a="1"/>
  <c r="R327" i="15" s="1"/>
  <c r="AP327" i="15" a="1"/>
  <c r="AP327" i="15" s="1"/>
  <c r="V327" i="15" a="1"/>
  <c r="V327" i="15" s="1"/>
  <c r="AH327" i="15" a="1"/>
  <c r="AH327" i="15" s="1"/>
  <c r="S327" i="15" a="1"/>
  <c r="S327" i="15" s="1"/>
  <c r="Q338" i="15" s="1"/>
  <c r="AG327" i="15" a="1"/>
  <c r="AG327" i="15" s="1"/>
  <c r="Z338" i="15" s="1"/>
  <c r="AS327" i="15" a="1"/>
  <c r="AS327" i="15" s="1"/>
  <c r="AH338" i="15" s="1"/>
  <c r="S327" i="14" a="1"/>
  <c r="S327" i="14" s="1"/>
  <c r="Q338" i="14" s="1"/>
  <c r="AK327" i="14" a="1"/>
  <c r="AK327" i="14" s="1"/>
  <c r="AD327" i="14" a="1"/>
  <c r="AD327" i="14" s="1"/>
  <c r="AC327" i="14" a="1"/>
  <c r="AC327" i="14" s="1"/>
  <c r="X338" i="14" s="1"/>
  <c r="AU327" i="14" a="1"/>
  <c r="AU327" i="14" s="1"/>
  <c r="AI338" i="14" s="1"/>
  <c r="M327" i="14" a="1"/>
  <c r="M327" i="14" s="1"/>
  <c r="Y327" i="14" a="1"/>
  <c r="Y327" i="14" s="1"/>
  <c r="N327" i="14" a="1"/>
  <c r="N327" i="14" s="1"/>
  <c r="N338" i="14" s="1"/>
  <c r="N318" i="14" a="1"/>
  <c r="N318" i="14" s="1"/>
  <c r="AG327" i="14" a="1"/>
  <c r="AG327" i="14" s="1"/>
  <c r="Z338" i="14" s="1"/>
  <c r="AM327" i="14" a="1"/>
  <c r="AM327" i="14" s="1"/>
  <c r="AE338" i="14" s="1"/>
  <c r="AL327" i="14" a="1"/>
  <c r="AL327" i="14" s="1"/>
  <c r="AD338" i="14" s="1"/>
  <c r="AP327" i="14" a="1"/>
  <c r="AP327" i="14" s="1"/>
  <c r="P327" i="14" a="1"/>
  <c r="P327" i="14" s="1"/>
  <c r="V327" i="14" a="1"/>
  <c r="V327" i="14" s="1"/>
  <c r="AH327" i="14" a="1"/>
  <c r="AH327" i="14" s="1"/>
  <c r="AS327" i="14" a="1"/>
  <c r="AS327" i="14" s="1"/>
  <c r="AH338" i="14" s="1"/>
  <c r="AO327" i="14" a="1"/>
  <c r="AO327" i="14" s="1"/>
  <c r="AF338" i="14" s="1"/>
  <c r="R327" i="14" a="1"/>
  <c r="R327" i="14" s="1"/>
  <c r="W327" i="14" a="1"/>
  <c r="W327" i="14" s="1"/>
  <c r="S338" i="14" s="1"/>
  <c r="Q327" i="14" a="1"/>
  <c r="Q327" i="14" s="1"/>
  <c r="P338" i="14" s="1"/>
  <c r="AA327" i="14" a="1"/>
  <c r="AA327" i="14" s="1"/>
  <c r="W338" i="14" s="1"/>
  <c r="AR327" i="14" a="1"/>
  <c r="AR327" i="14" s="1"/>
  <c r="AU303" i="14"/>
  <c r="AI314" i="14" s="1"/>
  <c r="Z327" i="14" a="1"/>
  <c r="Z327" i="14" s="1"/>
  <c r="V338" i="14" s="1"/>
  <c r="AQ327" i="14" a="1"/>
  <c r="AQ327" i="14" s="1"/>
  <c r="AG338" i="14" s="1"/>
  <c r="O327" i="14" a="1"/>
  <c r="O327" i="14" s="1"/>
  <c r="O338" i="14" s="1"/>
  <c r="AI327" i="14" a="1"/>
  <c r="AI327" i="14" s="1"/>
  <c r="AA338" i="14" s="1"/>
  <c r="AE327" i="14" a="1"/>
  <c r="AE327" i="14" s="1"/>
  <c r="Y338" i="14" s="1"/>
  <c r="AF327" i="14" a="1"/>
  <c r="AF327" i="14" s="1"/>
  <c r="AN327" i="14" a="1"/>
  <c r="AN327" i="14" s="1"/>
  <c r="T327" i="14" a="1"/>
  <c r="T327" i="14" s="1"/>
  <c r="AT327" i="14" a="1"/>
  <c r="AT327" i="14" s="1"/>
  <c r="W327" i="13" a="1"/>
  <c r="W327" i="13" s="1"/>
  <c r="S338" i="13" s="1"/>
  <c r="Q327" i="13" a="1"/>
  <c r="Q327" i="13" s="1"/>
  <c r="P338" i="13" s="1"/>
  <c r="AD327" i="13" a="1"/>
  <c r="AD327" i="13" s="1"/>
  <c r="AI327" i="13" a="1"/>
  <c r="AI327" i="13" s="1"/>
  <c r="AA338" i="13" s="1"/>
  <c r="S327" i="13" a="1"/>
  <c r="S327" i="13" s="1"/>
  <c r="Q338" i="13" s="1"/>
  <c r="O327" i="13" a="1"/>
  <c r="O327" i="13" s="1"/>
  <c r="O338" i="13" s="1"/>
  <c r="AP327" i="13" a="1"/>
  <c r="AP327" i="13" s="1"/>
  <c r="Z327" i="13" a="1"/>
  <c r="Z327" i="13" s="1"/>
  <c r="V338" i="13" s="1"/>
  <c r="U327" i="13" a="1"/>
  <c r="U327" i="13" s="1"/>
  <c r="R338" i="13" s="1"/>
  <c r="AK327" i="13" a="1"/>
  <c r="AK327" i="13" s="1"/>
  <c r="AF327" i="13" a="1"/>
  <c r="AF327" i="13" s="1"/>
  <c r="AB327" i="13" a="1"/>
  <c r="AB327" i="13" s="1"/>
  <c r="AQ327" i="13" a="1"/>
  <c r="AQ327" i="13" s="1"/>
  <c r="AG338" i="13" s="1"/>
  <c r="AH327" i="13" a="1"/>
  <c r="AH327" i="13" s="1"/>
  <c r="R327" i="13" a="1"/>
  <c r="R327" i="13" s="1"/>
  <c r="AM327" i="13" a="1"/>
  <c r="AM327" i="13" s="1"/>
  <c r="AE338" i="13" s="1"/>
  <c r="AO327" i="13" a="1"/>
  <c r="AO327" i="13" s="1"/>
  <c r="AF338" i="13" s="1"/>
  <c r="M327" i="13" a="1"/>
  <c r="M327" i="13" s="1"/>
  <c r="Y327" i="13" a="1"/>
  <c r="Y327" i="13" s="1"/>
  <c r="AS327" i="13" a="1"/>
  <c r="AS327" i="13" s="1"/>
  <c r="AH338" i="13" s="1"/>
  <c r="AU327" i="13" a="1"/>
  <c r="AU327" i="13" s="1"/>
  <c r="AI338" i="13" s="1"/>
  <c r="AE327" i="13" a="1"/>
  <c r="AE327" i="13" s="1"/>
  <c r="Y338" i="13" s="1"/>
  <c r="N327" i="13" a="1"/>
  <c r="N327" i="13" s="1"/>
  <c r="N338" i="13" s="1"/>
  <c r="P327" i="13" a="1"/>
  <c r="P327" i="13" s="1"/>
  <c r="AL327" i="13" a="1"/>
  <c r="AL327" i="13" s="1"/>
  <c r="AD338" i="13" s="1"/>
  <c r="T327" i="13" a="1"/>
  <c r="T327" i="13" s="1"/>
  <c r="V327" i="13" a="1"/>
  <c r="V327" i="13" s="1"/>
  <c r="AT327" i="13" a="1"/>
  <c r="AT327" i="13" s="1"/>
  <c r="AR327" i="13" a="1"/>
  <c r="AR327" i="13" s="1"/>
  <c r="AA327" i="13" a="1"/>
  <c r="AA327" i="13" s="1"/>
  <c r="W338" i="13" s="1"/>
  <c r="AC327" i="13" a="1"/>
  <c r="AC327" i="13" s="1"/>
  <c r="X338" i="13" s="1"/>
  <c r="AG327" i="13" a="1"/>
  <c r="AG327" i="13" s="1"/>
  <c r="Z338" i="13" s="1"/>
  <c r="AN327" i="13" a="1"/>
  <c r="AN327" i="13" s="1"/>
  <c r="AI327" i="12" a="1"/>
  <c r="AI327" i="12" s="1"/>
  <c r="AA338" i="12" s="1"/>
  <c r="M327" i="12" a="1"/>
  <c r="M327" i="12" s="1"/>
  <c r="AN327" i="12" a="1"/>
  <c r="AN327" i="12" s="1"/>
  <c r="AP327" i="12" a="1"/>
  <c r="AP327" i="12" s="1"/>
  <c r="S327" i="12" a="1"/>
  <c r="S327" i="12" s="1"/>
  <c r="Q338" i="12" s="1"/>
  <c r="AT327" i="12" a="1"/>
  <c r="AT327" i="12" s="1"/>
  <c r="AK327" i="12" a="1"/>
  <c r="AK327" i="12" s="1"/>
  <c r="Z327" i="12" a="1"/>
  <c r="Z327" i="12" s="1"/>
  <c r="V338" i="12" s="1"/>
  <c r="O327" i="12" a="1"/>
  <c r="O327" i="12" s="1"/>
  <c r="O338" i="12" s="1"/>
  <c r="AQ327" i="12" a="1"/>
  <c r="AQ327" i="12" s="1"/>
  <c r="AG338" i="12" s="1"/>
  <c r="AF327" i="12" a="1"/>
  <c r="AF327" i="12" s="1"/>
  <c r="U327" i="12" a="1"/>
  <c r="U327" i="12" s="1"/>
  <c r="R338" i="12" s="1"/>
  <c r="W327" i="12" a="1"/>
  <c r="W327" i="12" s="1"/>
  <c r="S338" i="12" s="1"/>
  <c r="AM327" i="12" a="1"/>
  <c r="AM327" i="12" s="1"/>
  <c r="AE338" i="12" s="1"/>
  <c r="AB327" i="12" a="1"/>
  <c r="AB327" i="12" s="1"/>
  <c r="R327" i="12" a="1"/>
  <c r="R327" i="12" s="1"/>
  <c r="AS327" i="12" a="1"/>
  <c r="AS327" i="12" s="1"/>
  <c r="AH338" i="12" s="1"/>
  <c r="AH327" i="12" a="1"/>
  <c r="AH327" i="12" s="1"/>
  <c r="Y327" i="12" a="1"/>
  <c r="Y327" i="12" s="1"/>
  <c r="AD327" i="12" a="1"/>
  <c r="AD327" i="12" s="1"/>
  <c r="AO327" i="12" a="1"/>
  <c r="AO327" i="12" s="1"/>
  <c r="AF338" i="12" s="1"/>
  <c r="AE327" i="12" a="1"/>
  <c r="AE327" i="12" s="1"/>
  <c r="Y338" i="12" s="1"/>
  <c r="N327" i="12" a="1"/>
  <c r="N327" i="12" s="1"/>
  <c r="N338" i="12" s="1"/>
  <c r="AU327" i="12" a="1"/>
  <c r="AU327" i="12" s="1"/>
  <c r="AI338" i="12" s="1"/>
  <c r="AC327" i="12" a="1"/>
  <c r="AC327" i="12" s="1"/>
  <c r="X338" i="12" s="1"/>
  <c r="AL327" i="12" a="1"/>
  <c r="AL327" i="12" s="1"/>
  <c r="AD338" i="12" s="1"/>
  <c r="T327" i="12" a="1"/>
  <c r="T327" i="12" s="1"/>
  <c r="P327" i="12" a="1"/>
  <c r="P327" i="12" s="1"/>
  <c r="Q327" i="12" a="1"/>
  <c r="Q327" i="12" s="1"/>
  <c r="P338" i="12" s="1"/>
  <c r="AR327" i="12" a="1"/>
  <c r="AR327" i="12" s="1"/>
  <c r="AA327" i="12" a="1"/>
  <c r="AA327" i="12" s="1"/>
  <c r="W338" i="12" s="1"/>
  <c r="V327" i="12" a="1"/>
  <c r="V327" i="12" s="1"/>
  <c r="AG327" i="12" a="1"/>
  <c r="AG327" i="12" s="1"/>
  <c r="Z338" i="12" s="1"/>
  <c r="AA327" i="11" a="1"/>
  <c r="AA327" i="11" s="1"/>
  <c r="W338" i="11" s="1"/>
  <c r="AB327" i="11" a="1"/>
  <c r="AB327" i="11" s="1"/>
  <c r="Y327" i="11" a="1"/>
  <c r="Y327" i="11" s="1"/>
  <c r="AF327" i="11" a="1"/>
  <c r="AF327" i="11" s="1"/>
  <c r="AU327" i="11" a="1"/>
  <c r="AU327" i="11" s="1"/>
  <c r="AI338" i="11" s="1"/>
  <c r="AD327" i="11" a="1"/>
  <c r="AD327" i="11" s="1"/>
  <c r="AR327" i="11" a="1"/>
  <c r="AR327" i="11" s="1"/>
  <c r="T327" i="11" a="1"/>
  <c r="T327" i="11" s="1"/>
  <c r="U327" i="11" a="1"/>
  <c r="U327" i="11" s="1"/>
  <c r="R338" i="11" s="1"/>
  <c r="AT327" i="11" a="1"/>
  <c r="AT327" i="11" s="1"/>
  <c r="R327" i="11" a="1"/>
  <c r="R327" i="11" s="1"/>
  <c r="Z327" i="11" a="1"/>
  <c r="Z327" i="11" s="1"/>
  <c r="V338" i="11" s="1"/>
  <c r="AC327" i="11" a="1"/>
  <c r="AC327" i="11" s="1"/>
  <c r="X338" i="11" s="1"/>
  <c r="AO327" i="11" a="1"/>
  <c r="AO327" i="11" s="1"/>
  <c r="AF338" i="11" s="1"/>
  <c r="W327" i="11" a="1"/>
  <c r="W327" i="11" s="1"/>
  <c r="S338" i="11" s="1"/>
  <c r="AN327" i="11" a="1"/>
  <c r="AN327" i="11" s="1"/>
  <c r="N327" i="11" a="1"/>
  <c r="N327" i="11" s="1"/>
  <c r="N338" i="11" s="1"/>
  <c r="O327" i="11" a="1"/>
  <c r="O327" i="11" s="1"/>
  <c r="O338" i="11" s="1"/>
  <c r="AL327" i="11" a="1"/>
  <c r="AL327" i="11" s="1"/>
  <c r="AD338" i="11" s="1"/>
  <c r="AS327" i="11" a="1"/>
  <c r="AS327" i="11" s="1"/>
  <c r="AH338" i="11" s="1"/>
  <c r="S327" i="11" a="1"/>
  <c r="S327" i="11" s="1"/>
  <c r="Q338" i="11" s="1"/>
  <c r="V327" i="11" a="1"/>
  <c r="V327" i="11" s="1"/>
  <c r="AQ327" i="11" a="1"/>
  <c r="AQ327" i="11" s="1"/>
  <c r="AG338" i="11" s="1"/>
  <c r="Q327" i="11" a="1"/>
  <c r="Q327" i="11" s="1"/>
  <c r="P338" i="11" s="1"/>
  <c r="AG327" i="11" a="1"/>
  <c r="AG327" i="11" s="1"/>
  <c r="Z338" i="11" s="1"/>
  <c r="AH327" i="11" a="1"/>
  <c r="AH327" i="11" s="1"/>
  <c r="M327" i="11" a="1"/>
  <c r="M327" i="11" s="1"/>
  <c r="AE327" i="11" a="1"/>
  <c r="AE327" i="11" s="1"/>
  <c r="Y338" i="11" s="1"/>
  <c r="AM327" i="11" a="1"/>
  <c r="AM327" i="11" s="1"/>
  <c r="AE338" i="11" s="1"/>
  <c r="AI327" i="11" a="1"/>
  <c r="AI327" i="11" s="1"/>
  <c r="AA338" i="11" s="1"/>
  <c r="P327" i="11" a="1"/>
  <c r="P327" i="11" s="1"/>
  <c r="AK327" i="11" a="1"/>
  <c r="AK327" i="11" s="1"/>
  <c r="N327" i="16" a="1"/>
  <c r="N327" i="16" s="1"/>
  <c r="N338" i="16" s="1"/>
  <c r="Z327" i="16" a="1"/>
  <c r="Z327" i="16" s="1"/>
  <c r="V338" i="16" s="1"/>
  <c r="R327" i="16" a="1"/>
  <c r="R327" i="16" s="1"/>
  <c r="W327" i="16" a="1"/>
  <c r="W327" i="16" s="1"/>
  <c r="S338" i="16" s="1"/>
  <c r="AU327" i="16" a="1"/>
  <c r="AU327" i="16" s="1"/>
  <c r="AI338" i="16" s="1"/>
  <c r="U327" i="16" a="1"/>
  <c r="U327" i="16" s="1"/>
  <c r="R338" i="16" s="1"/>
  <c r="AG327" i="16" a="1"/>
  <c r="AG327" i="16" s="1"/>
  <c r="Z338" i="16" s="1"/>
  <c r="S327" i="16" a="1"/>
  <c r="S327" i="16" s="1"/>
  <c r="Q338" i="16" s="1"/>
  <c r="AL327" i="16" a="1"/>
  <c r="AL327" i="16" s="1"/>
  <c r="AD338" i="16" s="1"/>
  <c r="AQ327" i="16" a="1"/>
  <c r="AQ327" i="16" s="1"/>
  <c r="AG338" i="16" s="1"/>
  <c r="Q327" i="16" a="1"/>
  <c r="Q327" i="16" s="1"/>
  <c r="P338" i="16" s="1"/>
  <c r="AC327" i="16" a="1"/>
  <c r="AC327" i="16" s="1"/>
  <c r="X338" i="16" s="1"/>
  <c r="AO327" i="16" a="1"/>
  <c r="AO327" i="16" s="1"/>
  <c r="AF338" i="16" s="1"/>
  <c r="O327" i="16" a="1"/>
  <c r="O327" i="16" s="1"/>
  <c r="O338" i="16" s="1"/>
  <c r="AA327" i="16" a="1"/>
  <c r="AA327" i="16" s="1"/>
  <c r="W338" i="16" s="1"/>
  <c r="AM327" i="16" a="1"/>
  <c r="AM327" i="16" s="1"/>
  <c r="AE338" i="16" s="1"/>
  <c r="M327" i="16" a="1"/>
  <c r="M327" i="16" s="1"/>
  <c r="AE327" i="16" a="1"/>
  <c r="AE327" i="16" s="1"/>
  <c r="Y338" i="16" s="1"/>
  <c r="AK327" i="16" a="1"/>
  <c r="AK327" i="16" s="1"/>
  <c r="AT327" i="16" a="1"/>
  <c r="AT327" i="16" s="1"/>
  <c r="V327" i="16" a="1"/>
  <c r="V327" i="16" s="1"/>
  <c r="AH327" i="16" a="1"/>
  <c r="AH327" i="16" s="1"/>
  <c r="AP327" i="16" a="1"/>
  <c r="AP327" i="16" s="1"/>
  <c r="T327" i="16" a="1"/>
  <c r="T327" i="16" s="1"/>
  <c r="AF327" i="16" a="1"/>
  <c r="AF327" i="16" s="1"/>
  <c r="AN327" i="16" a="1"/>
  <c r="AN327" i="16" s="1"/>
  <c r="Y327" i="16" a="1"/>
  <c r="Y327" i="16" s="1"/>
  <c r="AD327" i="16" a="1"/>
  <c r="AD327" i="16" s="1"/>
  <c r="AR327" i="16" a="1"/>
  <c r="AR327" i="16" s="1"/>
  <c r="P327" i="16" a="1"/>
  <c r="P327" i="16" s="1"/>
  <c r="AB327" i="16" a="1"/>
  <c r="AB327" i="16" s="1"/>
  <c r="AT303" i="15"/>
  <c r="M303" i="14"/>
  <c r="W303" i="11"/>
  <c r="S314" i="11" s="1"/>
  <c r="AE303" i="11"/>
  <c r="Y314" i="11" s="1"/>
  <c r="AS303" i="11"/>
  <c r="AH314" i="11" s="1"/>
  <c r="P303" i="16"/>
  <c r="R303" i="16"/>
  <c r="N303" i="16"/>
  <c r="N314" i="16" s="1"/>
  <c r="AD303" i="16"/>
  <c r="AO303" i="16"/>
  <c r="AF314" i="16" s="1"/>
  <c r="AL303" i="15"/>
  <c r="AD314" i="15" s="1"/>
  <c r="AK303" i="15"/>
  <c r="Y303" i="15"/>
  <c r="AB303" i="15"/>
  <c r="AO303" i="15"/>
  <c r="AF314" i="15" s="1"/>
  <c r="AA303" i="15"/>
  <c r="W314" i="15" s="1"/>
  <c r="U303" i="15"/>
  <c r="R314" i="15" s="1"/>
  <c r="R303" i="15"/>
  <c r="AR303" i="15"/>
  <c r="AQ303" i="15"/>
  <c r="AG314" i="15" s="1"/>
  <c r="AC303" i="15"/>
  <c r="X314" i="15" s="1"/>
  <c r="O303" i="15"/>
  <c r="O314" i="15" s="1"/>
  <c r="AU303" i="15"/>
  <c r="AI314" i="15" s="1"/>
  <c r="AH303" i="15"/>
  <c r="AD303" i="15"/>
  <c r="AF303" i="15"/>
  <c r="AE303" i="15"/>
  <c r="Y314" i="15" s="1"/>
  <c r="M303" i="15"/>
  <c r="P303" i="15"/>
  <c r="AM303" i="15"/>
  <c r="AE314" i="15" s="1"/>
  <c r="T303" i="15"/>
  <c r="AI303" i="15"/>
  <c r="AA314" i="15" s="1"/>
  <c r="AS303" i="15"/>
  <c r="AH314" i="15" s="1"/>
  <c r="Q303" i="15"/>
  <c r="P314" i="15" s="1"/>
  <c r="S303" i="15"/>
  <c r="Q314" i="15" s="1"/>
  <c r="AP303" i="15"/>
  <c r="W303" i="15"/>
  <c r="S314" i="15" s="1"/>
  <c r="AN303" i="15"/>
  <c r="N303" i="15"/>
  <c r="N314" i="15" s="1"/>
  <c r="Z303" i="15"/>
  <c r="V314" i="15" s="1"/>
  <c r="V303" i="15"/>
  <c r="AG303" i="15"/>
  <c r="Z314" i="15" s="1"/>
  <c r="R303" i="14"/>
  <c r="Z303" i="14"/>
  <c r="V314" i="14" s="1"/>
  <c r="AA303" i="14"/>
  <c r="W314" i="14" s="1"/>
  <c r="AG303" i="14"/>
  <c r="Z314" i="14" s="1"/>
  <c r="AK303" i="14"/>
  <c r="P303" i="14"/>
  <c r="Q303" i="14"/>
  <c r="P314" i="14" s="1"/>
  <c r="AB303" i="14"/>
  <c r="Y303" i="14"/>
  <c r="T303" i="14"/>
  <c r="AI303" i="14"/>
  <c r="AA314" i="14" s="1"/>
  <c r="N303" i="14"/>
  <c r="N314" i="14" s="1"/>
  <c r="AO303" i="14"/>
  <c r="AF314" i="14" s="1"/>
  <c r="AH303" i="14"/>
  <c r="AQ303" i="14"/>
  <c r="AG314" i="14" s="1"/>
  <c r="AF303" i="14"/>
  <c r="W303" i="14"/>
  <c r="S314" i="14" s="1"/>
  <c r="O303" i="14"/>
  <c r="O314" i="14" s="1"/>
  <c r="U303" i="14"/>
  <c r="R314" i="14" s="1"/>
  <c r="AR303" i="14"/>
  <c r="V303" i="14"/>
  <c r="AP303" i="14"/>
  <c r="AC303" i="14"/>
  <c r="X314" i="14" s="1"/>
  <c r="AE303" i="14"/>
  <c r="Y314" i="14" s="1"/>
  <c r="AL303" i="14"/>
  <c r="AD314" i="14" s="1"/>
  <c r="S303" i="14"/>
  <c r="Q314" i="14" s="1"/>
  <c r="AM303" i="14"/>
  <c r="AE314" i="14" s="1"/>
  <c r="AS303" i="14"/>
  <c r="AH314" i="14" s="1"/>
  <c r="AN303" i="14"/>
  <c r="AT303" i="14"/>
  <c r="AD303" i="14"/>
  <c r="AU303" i="13"/>
  <c r="AI314" i="13" s="1"/>
  <c r="AB303" i="13"/>
  <c r="S303" i="13"/>
  <c r="Q314" i="13" s="1"/>
  <c r="Y303" i="13"/>
  <c r="AN303" i="13"/>
  <c r="AF303" i="13"/>
  <c r="AK303" i="13"/>
  <c r="P303" i="13"/>
  <c r="AR303" i="13"/>
  <c r="W303" i="13"/>
  <c r="S314" i="13" s="1"/>
  <c r="AC303" i="13"/>
  <c r="X314" i="13" s="1"/>
  <c r="T303" i="13"/>
  <c r="M303" i="13"/>
  <c r="AO303" i="13"/>
  <c r="AF314" i="13" s="1"/>
  <c r="AG303" i="13"/>
  <c r="Z314" i="13" s="1"/>
  <c r="Z303" i="13"/>
  <c r="V314" i="13" s="1"/>
  <c r="AS303" i="13"/>
  <c r="AH314" i="13" s="1"/>
  <c r="AL303" i="13"/>
  <c r="AD314" i="13" s="1"/>
  <c r="Q303" i="13"/>
  <c r="P314" i="13" s="1"/>
  <c r="U303" i="13"/>
  <c r="R314" i="13" s="1"/>
  <c r="N303" i="13"/>
  <c r="N314" i="13" s="1"/>
  <c r="AD303" i="13"/>
  <c r="AH303" i="13"/>
  <c r="AA303" i="13"/>
  <c r="W314" i="13" s="1"/>
  <c r="AP303" i="13"/>
  <c r="AT303" i="13"/>
  <c r="AM303" i="13"/>
  <c r="AE314" i="13" s="1"/>
  <c r="R303" i="13"/>
  <c r="AE303" i="13"/>
  <c r="Y314" i="13" s="1"/>
  <c r="V303" i="13"/>
  <c r="O303" i="13"/>
  <c r="O314" i="13" s="1"/>
  <c r="AQ303" i="13"/>
  <c r="AG314" i="13" s="1"/>
  <c r="AI303" i="13"/>
  <c r="AA314" i="13" s="1"/>
  <c r="M303" i="12"/>
  <c r="AM303" i="12"/>
  <c r="AE314" i="12" s="1"/>
  <c r="N303" i="12"/>
  <c r="N314" i="12" s="1"/>
  <c r="Y303" i="12"/>
  <c r="AA303" i="12"/>
  <c r="W314" i="12" s="1"/>
  <c r="AK303" i="12"/>
  <c r="Z303" i="12"/>
  <c r="V314" i="12" s="1"/>
  <c r="AL303" i="12"/>
  <c r="AD314" i="12" s="1"/>
  <c r="AU303" i="12"/>
  <c r="AI314" i="12" s="1"/>
  <c r="AD303" i="12"/>
  <c r="AP303" i="12"/>
  <c r="T303" i="12"/>
  <c r="W303" i="12"/>
  <c r="S314" i="12" s="1"/>
  <c r="R303" i="12"/>
  <c r="AG303" i="12"/>
  <c r="Z314" i="12" s="1"/>
  <c r="AE303" i="12"/>
  <c r="Y314" i="12" s="1"/>
  <c r="AS303" i="12"/>
  <c r="AH314" i="12" s="1"/>
  <c r="O303" i="12"/>
  <c r="O314" i="12" s="1"/>
  <c r="AQ303" i="12"/>
  <c r="AG314" i="12" s="1"/>
  <c r="U303" i="12"/>
  <c r="R314" i="12" s="1"/>
  <c r="AB303" i="12"/>
  <c r="AH303" i="12"/>
  <c r="AN303" i="12"/>
  <c r="AT303" i="12"/>
  <c r="P303" i="12"/>
  <c r="V303" i="12"/>
  <c r="AC303" i="12"/>
  <c r="X314" i="12" s="1"/>
  <c r="S303" i="12"/>
  <c r="Q314" i="12" s="1"/>
  <c r="AI303" i="12"/>
  <c r="AA314" i="12" s="1"/>
  <c r="AO303" i="12"/>
  <c r="AF314" i="12" s="1"/>
  <c r="AF303" i="12"/>
  <c r="AR303" i="12"/>
  <c r="Q303" i="12"/>
  <c r="P314" i="12" s="1"/>
  <c r="N303" i="11"/>
  <c r="N314" i="11" s="1"/>
  <c r="Z303" i="11"/>
  <c r="V314" i="11" s="1"/>
  <c r="U303" i="11"/>
  <c r="R314" i="11" s="1"/>
  <c r="AF303" i="11"/>
  <c r="V303" i="11"/>
  <c r="Q303" i="11"/>
  <c r="P314" i="11" s="1"/>
  <c r="AN303" i="11"/>
  <c r="R303" i="11"/>
  <c r="AG303" i="11"/>
  <c r="Z314" i="11" s="1"/>
  <c r="M303" i="11"/>
  <c r="AM303" i="11"/>
  <c r="AE314" i="11" s="1"/>
  <c r="AO303" i="11"/>
  <c r="AF314" i="11" s="1"/>
  <c r="S303" i="11"/>
  <c r="Q314" i="11" s="1"/>
  <c r="AT303" i="11"/>
  <c r="Y303" i="11"/>
  <c r="AB303" i="11"/>
  <c r="AP303" i="11"/>
  <c r="T303" i="11"/>
  <c r="AK303" i="11"/>
  <c r="AA303" i="11"/>
  <c r="W314" i="11" s="1"/>
  <c r="AC303" i="11"/>
  <c r="X314" i="11" s="1"/>
  <c r="AQ303" i="11"/>
  <c r="AG314" i="11" s="1"/>
  <c r="AI303" i="11"/>
  <c r="AA314" i="11" s="1"/>
  <c r="AL303" i="11"/>
  <c r="AD314" i="11" s="1"/>
  <c r="O303" i="11"/>
  <c r="O314" i="11" s="1"/>
  <c r="AH303" i="11"/>
  <c r="AR303" i="11"/>
  <c r="AU303" i="11"/>
  <c r="AI314" i="11" s="1"/>
  <c r="AD303" i="11"/>
  <c r="P303" i="11"/>
  <c r="V303" i="16"/>
  <c r="AS303" i="16"/>
  <c r="AH314" i="16" s="1"/>
  <c r="AT303" i="16"/>
  <c r="AG303" i="16"/>
  <c r="Z314" i="16" s="1"/>
  <c r="AK303" i="16"/>
  <c r="AP303" i="16"/>
  <c r="AC303" i="16"/>
  <c r="X314" i="16" s="1"/>
  <c r="AL303" i="16"/>
  <c r="AD314" i="16" s="1"/>
  <c r="AF303" i="16"/>
  <c r="AN303" i="16"/>
  <c r="AR303" i="16"/>
  <c r="AB303" i="16"/>
  <c r="AH303" i="16"/>
  <c r="T303" i="16"/>
  <c r="AQ303" i="16"/>
  <c r="AG314" i="16" s="1"/>
  <c r="AM303" i="16"/>
  <c r="AE314" i="16" s="1"/>
  <c r="Z303" i="16"/>
  <c r="V314" i="16" s="1"/>
  <c r="W303" i="16"/>
  <c r="S314" i="16" s="1"/>
  <c r="AI303" i="16"/>
  <c r="AA314" i="16" s="1"/>
  <c r="U303" i="16"/>
  <c r="R314" i="16" s="1"/>
  <c r="S303" i="16"/>
  <c r="Q314" i="16" s="1"/>
  <c r="AE303" i="16"/>
  <c r="Y314" i="16" s="1"/>
  <c r="Q303" i="16"/>
  <c r="P314" i="16" s="1"/>
  <c r="O303" i="16"/>
  <c r="O314" i="16" s="1"/>
  <c r="AA303" i="16"/>
  <c r="W314" i="16" s="1"/>
  <c r="M303" i="16"/>
  <c r="AU303" i="16"/>
  <c r="AI314" i="16" s="1"/>
  <c r="AC294" i="14"/>
  <c r="AM318" i="14" a="1"/>
  <c r="AM318" i="14" s="1"/>
  <c r="AE294" i="14"/>
  <c r="AD294" i="14"/>
  <c r="R294" i="14"/>
  <c r="AN318" i="14" a="1"/>
  <c r="AN318" i="14" s="1"/>
  <c r="AP294" i="14"/>
  <c r="V318" i="14" a="1"/>
  <c r="V318" i="14" s="1"/>
  <c r="AU318" i="14" a="1"/>
  <c r="AU318" i="14" s="1"/>
  <c r="AY674" i="14"/>
  <c r="BA22" i="14" s="1"/>
  <c r="I22" i="14"/>
  <c r="AY703" i="14"/>
  <c r="BA51" i="14" s="1"/>
  <c r="I51" i="14"/>
  <c r="AY703" i="15"/>
  <c r="BA51" i="15" s="1"/>
  <c r="I51" i="15"/>
  <c r="I9" i="15"/>
  <c r="AY661" i="15"/>
  <c r="BA9" i="15" s="1"/>
  <c r="AE321" i="15" a="1"/>
  <c r="AE321" i="15" s="1"/>
  <c r="Y332" i="15" s="1"/>
  <c r="AY691" i="15"/>
  <c r="BA39" i="15" s="1"/>
  <c r="I39" i="15"/>
  <c r="AO302" i="15"/>
  <c r="AF313" i="15" s="1"/>
  <c r="AB975" i="15" a="1"/>
  <c r="AB975" i="15" s="1"/>
  <c r="N302" i="15"/>
  <c r="N313" i="15" s="1"/>
  <c r="AU297" i="15"/>
  <c r="AI308" i="15" s="1"/>
  <c r="AB950" i="15"/>
  <c r="AY672" i="15"/>
  <c r="BA20" i="15" s="1"/>
  <c r="I20" i="15"/>
  <c r="S302" i="15"/>
  <c r="Q313" i="15" s="1"/>
  <c r="AY666" i="15"/>
  <c r="BA14" i="15" s="1"/>
  <c r="I14" i="15"/>
  <c r="W297" i="15"/>
  <c r="S308" i="15" s="1"/>
  <c r="AY710" i="15"/>
  <c r="BA58" i="15" s="1"/>
  <c r="I58" i="15"/>
  <c r="AY673" i="15"/>
  <c r="BA21" i="15" s="1"/>
  <c r="I21" i="15"/>
  <c r="AD321" i="15" a="1"/>
  <c r="AD321" i="15" s="1"/>
  <c r="AY667" i="15"/>
  <c r="BA15" i="15" s="1"/>
  <c r="I15" i="15"/>
  <c r="AN326" i="14" a="1"/>
  <c r="AN326" i="14" s="1"/>
  <c r="AY695" i="14"/>
  <c r="BA43" i="14" s="1"/>
  <c r="I43" i="14"/>
  <c r="Z294" i="14"/>
  <c r="AI318" i="14" a="1"/>
  <c r="AI318" i="14" s="1"/>
  <c r="W294" i="14"/>
  <c r="AN294" i="14"/>
  <c r="AP318" i="14" a="1"/>
  <c r="AP318" i="14" s="1"/>
  <c r="AF318" i="14" a="1"/>
  <c r="AF318" i="14" s="1"/>
  <c r="I58" i="14"/>
  <c r="AY710" i="14"/>
  <c r="BA58" i="14" s="1"/>
  <c r="AF294" i="14"/>
  <c r="AG294" i="14"/>
  <c r="AQ294" i="14"/>
  <c r="Q294" i="14"/>
  <c r="R318" i="14" a="1"/>
  <c r="R318" i="14" s="1"/>
  <c r="T318" i="14" a="1"/>
  <c r="T318" i="14" s="1"/>
  <c r="I55" i="14"/>
  <c r="AY707" i="14"/>
  <c r="BA55" i="14" s="1"/>
  <c r="AY663" i="14"/>
  <c r="BA11" i="14" s="1"/>
  <c r="I11" i="14"/>
  <c r="I39" i="14"/>
  <c r="AY691" i="14"/>
  <c r="BA39" i="14" s="1"/>
  <c r="AR294" i="14"/>
  <c r="S294" i="14"/>
  <c r="AO318" i="14" a="1"/>
  <c r="AO318" i="14" s="1"/>
  <c r="AO294" i="14"/>
  <c r="AQ318" i="14" a="1"/>
  <c r="AQ318" i="14" s="1"/>
  <c r="AS318" i="14" a="1"/>
  <c r="AS318" i="14" s="1"/>
  <c r="O297" i="14"/>
  <c r="O308" i="14" s="1"/>
  <c r="AS294" i="14"/>
  <c r="AH294" i="14"/>
  <c r="AA318" i="14" a="1"/>
  <c r="AA318" i="14" s="1"/>
  <c r="AC318" i="14" a="1"/>
  <c r="AC318" i="14" s="1"/>
  <c r="Y318" i="14" a="1"/>
  <c r="Y318" i="14" s="1"/>
  <c r="Y321" i="14" a="1"/>
  <c r="Y321" i="14" s="1"/>
  <c r="AY685" i="14"/>
  <c r="BA33" i="14" s="1"/>
  <c r="I33" i="14"/>
  <c r="AA975" i="14" a="1"/>
  <c r="AA975" i="14" s="1"/>
  <c r="W987" i="14" s="1"/>
  <c r="AF302" i="14"/>
  <c r="AO326" i="14" a="1"/>
  <c r="AO326" i="14" s="1"/>
  <c r="AF337" i="14" s="1"/>
  <c r="AT294" i="14"/>
  <c r="T294" i="14"/>
  <c r="O294" i="14"/>
  <c r="O318" i="14" a="1"/>
  <c r="O318" i="14" s="1"/>
  <c r="AE318" i="14" a="1"/>
  <c r="AE318" i="14" s="1"/>
  <c r="AT302" i="14"/>
  <c r="U318" i="14" a="1"/>
  <c r="U318" i="14" s="1"/>
  <c r="AI294" i="14"/>
  <c r="AA294" i="14"/>
  <c r="P318" i="14" a="1"/>
  <c r="P318" i="14" s="1"/>
  <c r="M318" i="14" a="1"/>
  <c r="M318" i="14" s="1"/>
  <c r="AU294" i="14"/>
  <c r="U294" i="14"/>
  <c r="AM294" i="14"/>
  <c r="AB318" i="14" a="1"/>
  <c r="AB318" i="14" s="1"/>
  <c r="S318" i="14" a="1"/>
  <c r="S318" i="14" s="1"/>
  <c r="M294" i="14"/>
  <c r="AK294" i="14"/>
  <c r="AT318" i="14" a="1"/>
  <c r="AT318" i="14" s="1"/>
  <c r="AH318" i="14" a="1"/>
  <c r="AH318" i="14" s="1"/>
  <c r="AL318" i="14" a="1"/>
  <c r="AL318" i="14" s="1"/>
  <c r="AG318" i="14" a="1"/>
  <c r="AG318" i="14" s="1"/>
  <c r="V294" i="14"/>
  <c r="P294" i="14"/>
  <c r="Q318" i="14" a="1"/>
  <c r="Q318" i="14" s="1"/>
  <c r="AR318" i="14" a="1"/>
  <c r="AR318" i="14" s="1"/>
  <c r="Y294" i="14"/>
  <c r="N294" i="14"/>
  <c r="AL294" i="14"/>
  <c r="AB294" i="14"/>
  <c r="W318" i="14" a="1"/>
  <c r="W318" i="14" s="1"/>
  <c r="AN302" i="14"/>
  <c r="AY682" i="13"/>
  <c r="BA30" i="13" s="1"/>
  <c r="I30" i="13"/>
  <c r="I19" i="13"/>
  <c r="AY671" i="13"/>
  <c r="BA19" i="13" s="1"/>
  <c r="AY670" i="13"/>
  <c r="BA18" i="13" s="1"/>
  <c r="I18" i="13"/>
  <c r="AY675" i="13"/>
  <c r="BA23" i="13" s="1"/>
  <c r="I23" i="13"/>
  <c r="AY663" i="13"/>
  <c r="BA11" i="13" s="1"/>
  <c r="I11" i="13"/>
  <c r="AY707" i="13"/>
  <c r="BA55" i="13" s="1"/>
  <c r="I55" i="13"/>
  <c r="I12" i="13"/>
  <c r="AY664" i="13"/>
  <c r="BA12" i="13" s="1"/>
  <c r="AY695" i="13"/>
  <c r="BA43" i="13" s="1"/>
  <c r="I43" i="13"/>
  <c r="AY699" i="13"/>
  <c r="BA47" i="13" s="1"/>
  <c r="I47" i="13"/>
  <c r="I42" i="12"/>
  <c r="AY694" i="12"/>
  <c r="BA42" i="12" s="1"/>
  <c r="AY706" i="12"/>
  <c r="BA54" i="12" s="1"/>
  <c r="I54" i="12"/>
  <c r="AY699" i="12"/>
  <c r="BA47" i="12" s="1"/>
  <c r="I47" i="12"/>
  <c r="AY682" i="12"/>
  <c r="BA30" i="12" s="1"/>
  <c r="I30" i="12"/>
  <c r="P302" i="11"/>
  <c r="AY663" i="11"/>
  <c r="BA11" i="11" s="1"/>
  <c r="I11" i="11"/>
  <c r="AY657" i="11"/>
  <c r="BA5" i="11" s="1"/>
  <c r="I5" i="11"/>
  <c r="AY709" i="11"/>
  <c r="BA57" i="11" s="1"/>
  <c r="I57" i="11"/>
  <c r="I17" i="11"/>
  <c r="AY669" i="11"/>
  <c r="BA17" i="11" s="1"/>
  <c r="AY699" i="11"/>
  <c r="BA47" i="11" s="1"/>
  <c r="I47" i="11"/>
  <c r="AD975" i="11" a="1"/>
  <c r="AD975" i="11" s="1"/>
  <c r="AN302" i="11"/>
  <c r="AY705" i="11"/>
  <c r="BA53" i="11" s="1"/>
  <c r="I53" i="11"/>
  <c r="Z326" i="11" a="1"/>
  <c r="Z326" i="11" s="1"/>
  <c r="V337" i="11" s="1"/>
  <c r="AY681" i="11"/>
  <c r="BA29" i="11" s="1"/>
  <c r="I29" i="11"/>
  <c r="AO975" i="11" a="1"/>
  <c r="AO975" i="11" s="1"/>
  <c r="AF987" i="11" s="1"/>
  <c r="AU321" i="11" a="1"/>
  <c r="AU321" i="11" s="1"/>
  <c r="AI332" i="11" s="1"/>
  <c r="W321" i="11" a="1"/>
  <c r="W321" i="11" s="1"/>
  <c r="S332" i="11" s="1"/>
  <c r="AY693" i="11"/>
  <c r="BA41" i="11" s="1"/>
  <c r="I41" i="11"/>
  <c r="AI975" i="11" a="1"/>
  <c r="AI975" i="11" s="1"/>
  <c r="AA987" i="11" s="1"/>
  <c r="I51" i="16"/>
  <c r="AY703" i="16"/>
  <c r="BA51" i="16" s="1"/>
  <c r="Z297" i="16"/>
  <c r="V308" i="16" s="1"/>
  <c r="AY677" i="16"/>
  <c r="BA25" i="16" s="1"/>
  <c r="I25" i="16"/>
  <c r="AL297" i="16"/>
  <c r="AD308" i="16" s="1"/>
  <c r="AF975" i="16" a="1"/>
  <c r="AF975" i="16" s="1"/>
  <c r="AI321" i="16" a="1"/>
  <c r="AI321" i="16" s="1"/>
  <c r="AA332" i="16" s="1"/>
  <c r="AS302" i="16"/>
  <c r="AH313" i="16" s="1"/>
  <c r="AO302" i="16"/>
  <c r="AF313" i="16" s="1"/>
  <c r="AO975" i="16" a="1"/>
  <c r="AO975" i="16" s="1"/>
  <c r="AF987" i="16" s="1"/>
  <c r="AY665" i="16"/>
  <c r="BA13" i="16" s="1"/>
  <c r="I13" i="16"/>
  <c r="AY667" i="16"/>
  <c r="BA15" i="16" s="1"/>
  <c r="I15" i="16"/>
  <c r="N302" i="16"/>
  <c r="N313" i="16" s="1"/>
  <c r="M326" i="16" a="1"/>
  <c r="M326" i="16" s="1"/>
  <c r="AY689" i="16"/>
  <c r="BA37" i="16" s="1"/>
  <c r="I37" i="16"/>
  <c r="AS326" i="16" a="1"/>
  <c r="AS326" i="16" s="1"/>
  <c r="AH337" i="16" s="1"/>
  <c r="AY685" i="16"/>
  <c r="BA33" i="16" s="1"/>
  <c r="I33" i="16"/>
  <c r="AY693" i="16"/>
  <c r="BA41" i="16" s="1"/>
  <c r="I41" i="16"/>
  <c r="AY698" i="16"/>
  <c r="BA46" i="16" s="1"/>
  <c r="I46" i="16"/>
  <c r="AY706" i="16"/>
  <c r="BA54" i="16" s="1"/>
  <c r="I54" i="16"/>
  <c r="AT950" i="16"/>
  <c r="V950" i="16"/>
  <c r="AO950" i="16"/>
  <c r="AF962" i="16" s="1"/>
  <c r="Z975" i="16" a="1"/>
  <c r="Z975" i="16" s="1"/>
  <c r="V987" i="16" s="1"/>
  <c r="AB975" i="16" a="1"/>
  <c r="AB975" i="16" s="1"/>
  <c r="AQ326" i="16" a="1"/>
  <c r="AQ326" i="16" s="1"/>
  <c r="AG337" i="16" s="1"/>
  <c r="AU302" i="16"/>
  <c r="AI313" i="16" s="1"/>
  <c r="N326" i="16" a="1"/>
  <c r="N326" i="16" s="1"/>
  <c r="N337" i="16" s="1"/>
  <c r="AL326" i="16" a="1"/>
  <c r="AL326" i="16" s="1"/>
  <c r="AD337" i="16" s="1"/>
  <c r="AR326" i="16" a="1"/>
  <c r="AR326" i="16" s="1"/>
  <c r="S302" i="16"/>
  <c r="Q313" i="16" s="1"/>
  <c r="Q321" i="16" a="1"/>
  <c r="Q321" i="16" s="1"/>
  <c r="P332" i="16" s="1"/>
  <c r="AH297" i="16"/>
  <c r="M297" i="16"/>
  <c r="AA321" i="16" a="1"/>
  <c r="AA321" i="16" s="1"/>
  <c r="W332" i="16" s="1"/>
  <c r="AP321" i="16" a="1"/>
  <c r="AP321" i="16" s="1"/>
  <c r="Q975" i="16" a="1"/>
  <c r="Q975" i="16" s="1"/>
  <c r="P987" i="16" s="1"/>
  <c r="O950" i="16"/>
  <c r="O962" i="16" s="1"/>
  <c r="AL950" i="16"/>
  <c r="AD962" i="16" s="1"/>
  <c r="AG326" i="16" a="1"/>
  <c r="AG326" i="16" s="1"/>
  <c r="Z337" i="16" s="1"/>
  <c r="R297" i="16"/>
  <c r="AT321" i="16" a="1"/>
  <c r="AT321" i="16" s="1"/>
  <c r="S326" i="16" a="1"/>
  <c r="S326" i="16" s="1"/>
  <c r="Q337" i="16" s="1"/>
  <c r="AG321" i="16" a="1"/>
  <c r="AG321" i="16" s="1"/>
  <c r="Z332" i="16" s="1"/>
  <c r="AY687" i="16"/>
  <c r="BA35" i="16" s="1"/>
  <c r="I35" i="16"/>
  <c r="W950" i="16"/>
  <c r="S962" i="16" s="1"/>
  <c r="P302" i="16"/>
  <c r="AN321" i="16" a="1"/>
  <c r="AN321" i="16" s="1"/>
  <c r="Q950" i="16"/>
  <c r="P962" i="16" s="1"/>
  <c r="AP950" i="16"/>
  <c r="O975" i="16" a="1"/>
  <c r="O975" i="16" s="1"/>
  <c r="O987" i="16" s="1"/>
  <c r="AF302" i="16"/>
  <c r="AT302" i="16"/>
  <c r="R321" i="16" a="1"/>
  <c r="R321" i="16" s="1"/>
  <c r="AF297" i="16"/>
  <c r="V297" i="16"/>
  <c r="AY662" i="16"/>
  <c r="BA10" i="16" s="1"/>
  <c r="I10" i="16"/>
  <c r="AY704" i="16"/>
  <c r="BA52" i="16" s="1"/>
  <c r="I52" i="16"/>
  <c r="AY669" i="16"/>
  <c r="BA17" i="16" s="1"/>
  <c r="I17" i="16"/>
  <c r="AE950" i="16"/>
  <c r="Y962" i="16" s="1"/>
  <c r="AW949" i="16"/>
  <c r="P950" i="16"/>
  <c r="AW974" i="16"/>
  <c r="U975" i="16" a="1"/>
  <c r="U975" i="16" s="1"/>
  <c r="R987" i="16" s="1"/>
  <c r="AY694" i="16"/>
  <c r="BA42" i="16" s="1"/>
  <c r="I42" i="16"/>
  <c r="AI326" i="16" a="1"/>
  <c r="AI326" i="16" s="1"/>
  <c r="AA337" i="16" s="1"/>
  <c r="U302" i="16"/>
  <c r="R313" i="16" s="1"/>
  <c r="V302" i="16"/>
  <c r="AR302" i="16"/>
  <c r="U326" i="16" a="1"/>
  <c r="U326" i="16" s="1"/>
  <c r="R337" i="16" s="1"/>
  <c r="P297" i="16"/>
  <c r="AQ302" i="16"/>
  <c r="AG313" i="16" s="1"/>
  <c r="AR297" i="16"/>
  <c r="AI297" i="16"/>
  <c r="AA308" i="16" s="1"/>
  <c r="Z321" i="16" a="1"/>
  <c r="Z321" i="16" s="1"/>
  <c r="V332" i="16" s="1"/>
  <c r="AB321" i="16" a="1"/>
  <c r="AB321" i="16" s="1"/>
  <c r="AH975" i="16" a="1"/>
  <c r="AH975" i="16" s="1"/>
  <c r="AN975" i="16" a="1"/>
  <c r="AN975" i="16" s="1"/>
  <c r="AY682" i="16"/>
  <c r="BA30" i="16" s="1"/>
  <c r="I30" i="16"/>
  <c r="AT975" i="16" a="1"/>
  <c r="AT975" i="16" s="1"/>
  <c r="T326" i="16" a="1"/>
  <c r="T326" i="16" s="1"/>
  <c r="N321" i="16" a="1"/>
  <c r="N321" i="16" s="1"/>
  <c r="N332" i="16" s="1"/>
  <c r="AQ321" i="16" a="1"/>
  <c r="AQ321" i="16" s="1"/>
  <c r="AG332" i="16" s="1"/>
  <c r="AR950" i="16"/>
  <c r="Z950" i="16"/>
  <c r="V962" i="16" s="1"/>
  <c r="AD950" i="16"/>
  <c r="S975" i="16" a="1"/>
  <c r="S975" i="16" s="1"/>
  <c r="Q987" i="16" s="1"/>
  <c r="AC975" i="16" a="1"/>
  <c r="AC975" i="16" s="1"/>
  <c r="X987" i="16" s="1"/>
  <c r="M302" i="16"/>
  <c r="Z302" i="16"/>
  <c r="V313" i="16" s="1"/>
  <c r="Q302" i="16"/>
  <c r="P313" i="16" s="1"/>
  <c r="AH326" i="16" a="1"/>
  <c r="AH326" i="16" s="1"/>
  <c r="R302" i="16"/>
  <c r="AD297" i="16"/>
  <c r="AC297" i="16"/>
  <c r="X308" i="16" s="1"/>
  <c r="S321" i="16" a="1"/>
  <c r="S321" i="16" s="1"/>
  <c r="Q332" i="16" s="1"/>
  <c r="AU297" i="16"/>
  <c r="AI308" i="16" s="1"/>
  <c r="N297" i="16"/>
  <c r="N308" i="16" s="1"/>
  <c r="AH321" i="16" a="1"/>
  <c r="AH321" i="16" s="1"/>
  <c r="AY674" i="16"/>
  <c r="BA22" i="16" s="1"/>
  <c r="I22" i="16"/>
  <c r="AT297" i="16"/>
  <c r="AM326" i="16" a="1"/>
  <c r="AM326" i="16" s="1"/>
  <c r="AE337" i="16" s="1"/>
  <c r="AK321" i="16" a="1"/>
  <c r="AK321" i="16" s="1"/>
  <c r="AY675" i="16"/>
  <c r="BA23" i="16" s="1"/>
  <c r="I23" i="16"/>
  <c r="AY670" i="16"/>
  <c r="BA18" i="16" s="1"/>
  <c r="I18" i="16"/>
  <c r="AY705" i="16"/>
  <c r="BA53" i="16" s="1"/>
  <c r="I53" i="16"/>
  <c r="R950" i="16"/>
  <c r="T950" i="16"/>
  <c r="AM950" i="16"/>
  <c r="AE962" i="16" s="1"/>
  <c r="AQ950" i="16"/>
  <c r="AG962" i="16" s="1"/>
  <c r="AA975" i="16" a="1"/>
  <c r="AA975" i="16" s="1"/>
  <c r="W987" i="16" s="1"/>
  <c r="AI975" i="16" a="1"/>
  <c r="AI975" i="16" s="1"/>
  <c r="AA987" i="16" s="1"/>
  <c r="AO326" i="16" a="1"/>
  <c r="AO326" i="16" s="1"/>
  <c r="AF337" i="16" s="1"/>
  <c r="AH302" i="16"/>
  <c r="AA302" i="16"/>
  <c r="W313" i="16" s="1"/>
  <c r="AN326" i="16" a="1"/>
  <c r="AN326" i="16" s="1"/>
  <c r="AE302" i="16"/>
  <c r="Y313" i="16" s="1"/>
  <c r="AF321" i="16" a="1"/>
  <c r="AF321" i="16" s="1"/>
  <c r="T297" i="16"/>
  <c r="W297" i="16"/>
  <c r="S308" i="16" s="1"/>
  <c r="AA297" i="16"/>
  <c r="W308" i="16" s="1"/>
  <c r="AO321" i="16" a="1"/>
  <c r="AO321" i="16" s="1"/>
  <c r="AF332" i="16" s="1"/>
  <c r="AF326" i="16" a="1"/>
  <c r="AF326" i="16" s="1"/>
  <c r="W321" i="16" a="1"/>
  <c r="W321" i="16" s="1"/>
  <c r="S332" i="16" s="1"/>
  <c r="AY709" i="16"/>
  <c r="BA57" i="16" s="1"/>
  <c r="I57" i="16"/>
  <c r="AR975" i="16" a="1"/>
  <c r="AR975" i="16" s="1"/>
  <c r="AH950" i="16"/>
  <c r="AL975" i="16" a="1"/>
  <c r="AL975" i="16" s="1"/>
  <c r="AD987" i="16" s="1"/>
  <c r="AG975" i="16" a="1"/>
  <c r="AG975" i="16" s="1"/>
  <c r="Z987" i="16" s="1"/>
  <c r="AQ975" i="16" a="1"/>
  <c r="AQ975" i="16" s="1"/>
  <c r="AG987" i="16" s="1"/>
  <c r="O302" i="16"/>
  <c r="O313" i="16" s="1"/>
  <c r="AL302" i="16"/>
  <c r="AD313" i="16" s="1"/>
  <c r="AC302" i="16"/>
  <c r="X313" i="16" s="1"/>
  <c r="AA326" i="16" a="1"/>
  <c r="AA326" i="16" s="1"/>
  <c r="W337" i="16" s="1"/>
  <c r="V326" i="16" a="1"/>
  <c r="V326" i="16" s="1"/>
  <c r="Q297" i="16"/>
  <c r="P308" i="16" s="1"/>
  <c r="AE297" i="16"/>
  <c r="Y308" i="16" s="1"/>
  <c r="AG297" i="16"/>
  <c r="Z308" i="16" s="1"/>
  <c r="Y321" i="16" a="1"/>
  <c r="Y321" i="16" s="1"/>
  <c r="AM297" i="16"/>
  <c r="AE308" i="16" s="1"/>
  <c r="AU321" i="16" a="1"/>
  <c r="AU321" i="16" s="1"/>
  <c r="AI332" i="16" s="1"/>
  <c r="AY680" i="16"/>
  <c r="BA28" i="16" s="1"/>
  <c r="I28" i="16"/>
  <c r="Z326" i="16" a="1"/>
  <c r="Z326" i="16" s="1"/>
  <c r="V337" i="16" s="1"/>
  <c r="T302" i="16"/>
  <c r="AD321" i="16" a="1"/>
  <c r="AD321" i="16" s="1"/>
  <c r="AY692" i="16"/>
  <c r="BA40" i="16" s="1"/>
  <c r="I40" i="16"/>
  <c r="AA950" i="16"/>
  <c r="W962" i="16" s="1"/>
  <c r="AY658" i="16"/>
  <c r="BA6" i="16" s="1"/>
  <c r="I6" i="16"/>
  <c r="S950" i="16"/>
  <c r="Q962" i="16" s="1"/>
  <c r="AU950" i="16"/>
  <c r="AI962" i="16" s="1"/>
  <c r="AN950" i="16"/>
  <c r="P975" i="16" a="1"/>
  <c r="P975" i="16" s="1"/>
  <c r="O326" i="16" a="1"/>
  <c r="O326" i="16" s="1"/>
  <c r="O337" i="16" s="1"/>
  <c r="AN302" i="16"/>
  <c r="AD302" i="16"/>
  <c r="W302" i="16"/>
  <c r="S313" i="16" s="1"/>
  <c r="AP326" i="16" a="1"/>
  <c r="AP326" i="16" s="1"/>
  <c r="AG302" i="16"/>
  <c r="Z313" i="16" s="1"/>
  <c r="AO297" i="16"/>
  <c r="AF308" i="16" s="1"/>
  <c r="AS297" i="16"/>
  <c r="AH308" i="16" s="1"/>
  <c r="AR321" i="16" a="1"/>
  <c r="AR321" i="16" s="1"/>
  <c r="O321" i="16" a="1"/>
  <c r="O321" i="16" s="1"/>
  <c r="O332" i="16" s="1"/>
  <c r="P321" i="16" a="1"/>
  <c r="P321" i="16" s="1"/>
  <c r="AY697" i="16"/>
  <c r="BA45" i="16" s="1"/>
  <c r="I45" i="16"/>
  <c r="AB326" i="16" a="1"/>
  <c r="AB326" i="16" s="1"/>
  <c r="S297" i="16"/>
  <c r="Q308" i="16" s="1"/>
  <c r="AY657" i="16"/>
  <c r="BA5" i="16" s="1"/>
  <c r="I5" i="16"/>
  <c r="AY686" i="16"/>
  <c r="BA34" i="16" s="1"/>
  <c r="I34" i="16"/>
  <c r="AF950" i="16"/>
  <c r="U950" i="16"/>
  <c r="R962" i="16" s="1"/>
  <c r="AE975" i="16" a="1"/>
  <c r="AE975" i="16" s="1"/>
  <c r="Y987" i="16" s="1"/>
  <c r="V975" i="16" a="1"/>
  <c r="V975" i="16" s="1"/>
  <c r="AU975" i="16" a="1"/>
  <c r="AU975" i="16" s="1"/>
  <c r="AI987" i="16" s="1"/>
  <c r="AT326" i="16" a="1"/>
  <c r="AT326" i="16" s="1"/>
  <c r="AU326" i="16" a="1"/>
  <c r="AU326" i="16" s="1"/>
  <c r="AI337" i="16" s="1"/>
  <c r="Y302" i="16"/>
  <c r="P326" i="16" a="1"/>
  <c r="P326" i="16" s="1"/>
  <c r="W326" i="16" a="1"/>
  <c r="W326" i="16" s="1"/>
  <c r="S337" i="16" s="1"/>
  <c r="AP297" i="16"/>
  <c r="O297" i="16"/>
  <c r="O308" i="16" s="1"/>
  <c r="U321" i="16" a="1"/>
  <c r="U321" i="16" s="1"/>
  <c r="R332" i="16" s="1"/>
  <c r="Y297" i="16"/>
  <c r="AM321" i="16" a="1"/>
  <c r="AM321" i="16" s="1"/>
  <c r="AE332" i="16" s="1"/>
  <c r="V321" i="16" a="1"/>
  <c r="V321" i="16" s="1"/>
  <c r="AY710" i="16"/>
  <c r="BA58" i="16" s="1"/>
  <c r="I58" i="16"/>
  <c r="AE326" i="16" a="1"/>
  <c r="AE326" i="16" s="1"/>
  <c r="Y337" i="16" s="1"/>
  <c r="AP302" i="16"/>
  <c r="AP975" i="16" a="1"/>
  <c r="AP975" i="16" s="1"/>
  <c r="AY673" i="16"/>
  <c r="BA21" i="16" s="1"/>
  <c r="I21" i="16"/>
  <c r="AK302" i="16"/>
  <c r="AY663" i="16"/>
  <c r="BA11" i="16" s="1"/>
  <c r="I11" i="16"/>
  <c r="AD318" i="16" a="1"/>
  <c r="AD318" i="16" s="1"/>
  <c r="AP318" i="16" a="1"/>
  <c r="AP318" i="16" s="1"/>
  <c r="W318" i="16" a="1"/>
  <c r="W318" i="16" s="1"/>
  <c r="Q318" i="16" a="1"/>
  <c r="Q318" i="16" s="1"/>
  <c r="AU294" i="16"/>
  <c r="AI294" i="16"/>
  <c r="W294" i="16"/>
  <c r="AI318" i="16" a="1"/>
  <c r="AI318" i="16" s="1"/>
  <c r="AC318" i="16" a="1"/>
  <c r="AC318" i="16" s="1"/>
  <c r="AT294" i="16"/>
  <c r="AH294" i="16"/>
  <c r="V294" i="16"/>
  <c r="AU318" i="16" a="1"/>
  <c r="AU318" i="16" s="1"/>
  <c r="AO318" i="16" a="1"/>
  <c r="AO318" i="16" s="1"/>
  <c r="V318" i="16" a="1"/>
  <c r="V318" i="16" s="1"/>
  <c r="P318" i="16" a="1"/>
  <c r="P318" i="16" s="1"/>
  <c r="AH318" i="16" a="1"/>
  <c r="AH318" i="16" s="1"/>
  <c r="AB318" i="16" a="1"/>
  <c r="AB318" i="16" s="1"/>
  <c r="AR294" i="16"/>
  <c r="AF294" i="16"/>
  <c r="T294" i="16"/>
  <c r="AT318" i="16" a="1"/>
  <c r="AT318" i="16" s="1"/>
  <c r="AN318" i="16" a="1"/>
  <c r="AN318" i="16" s="1"/>
  <c r="U318" i="16" a="1"/>
  <c r="U318" i="16" s="1"/>
  <c r="O318" i="16" a="1"/>
  <c r="O318" i="16" s="1"/>
  <c r="AQ294" i="16"/>
  <c r="AE294" i="16"/>
  <c r="S294" i="16"/>
  <c r="AG318" i="16" a="1"/>
  <c r="AG318" i="16" s="1"/>
  <c r="AA318" i="16" a="1"/>
  <c r="AA318" i="16" s="1"/>
  <c r="AS318" i="16" a="1"/>
  <c r="AS318" i="16" s="1"/>
  <c r="AM318" i="16" a="1"/>
  <c r="AM318" i="16" s="1"/>
  <c r="T318" i="16" a="1"/>
  <c r="T318" i="16" s="1"/>
  <c r="N318" i="16" a="1"/>
  <c r="N318" i="16" s="1"/>
  <c r="AO294" i="16"/>
  <c r="AC294" i="16"/>
  <c r="Q294" i="16"/>
  <c r="AQ318" i="16" a="1"/>
  <c r="AQ318" i="16" s="1"/>
  <c r="AK318" i="16" a="1"/>
  <c r="AK318" i="16" s="1"/>
  <c r="R318" i="16" a="1"/>
  <c r="R318" i="16" s="1"/>
  <c r="AK294" i="16"/>
  <c r="Y294" i="16"/>
  <c r="M294" i="16"/>
  <c r="U294" i="16"/>
  <c r="Y318" i="16" a="1"/>
  <c r="Y318" i="16" s="1"/>
  <c r="AS294" i="16"/>
  <c r="R294" i="16"/>
  <c r="AP294" i="16"/>
  <c r="P294" i="16"/>
  <c r="AR318" i="16" a="1"/>
  <c r="AR318" i="16" s="1"/>
  <c r="AM294" i="16"/>
  <c r="N294" i="16"/>
  <c r="AL318" i="16" a="1"/>
  <c r="AL318" i="16" s="1"/>
  <c r="M318" i="16" a="1"/>
  <c r="M318" i="16" s="1"/>
  <c r="AF318" i="16" a="1"/>
  <c r="AF318" i="16" s="1"/>
  <c r="AB294" i="16"/>
  <c r="Z318" i="16" a="1"/>
  <c r="Z318" i="16" s="1"/>
  <c r="Z294" i="16"/>
  <c r="O294" i="16"/>
  <c r="AG294" i="16"/>
  <c r="AE318" i="16" a="1"/>
  <c r="AE318" i="16" s="1"/>
  <c r="S318" i="16" a="1"/>
  <c r="S318" i="16" s="1"/>
  <c r="AD294" i="16"/>
  <c r="AN294" i="16"/>
  <c r="AL294" i="16"/>
  <c r="AA294" i="16"/>
  <c r="AG950" i="16"/>
  <c r="Z962" i="16" s="1"/>
  <c r="AI950" i="16"/>
  <c r="AA962" i="16" s="1"/>
  <c r="N950" i="16"/>
  <c r="N962" i="16" s="1"/>
  <c r="AD975" i="16" a="1"/>
  <c r="AD975" i="16" s="1"/>
  <c r="N975" i="16" a="1"/>
  <c r="N975" i="16" s="1"/>
  <c r="N987" i="16" s="1"/>
  <c r="AC326" i="16" a="1"/>
  <c r="AC326" i="16" s="1"/>
  <c r="X337" i="16" s="1"/>
  <c r="AI302" i="16"/>
  <c r="AA313" i="16" s="1"/>
  <c r="AM302" i="16"/>
  <c r="AE313" i="16" s="1"/>
  <c r="Q326" i="16" a="1"/>
  <c r="Q326" i="16" s="1"/>
  <c r="P337" i="16" s="1"/>
  <c r="AK326" i="16" a="1"/>
  <c r="AK326" i="16" s="1"/>
  <c r="AQ297" i="16"/>
  <c r="AG308" i="16" s="1"/>
  <c r="AB297" i="16"/>
  <c r="AL321" i="16" a="1"/>
  <c r="AL321" i="16" s="1"/>
  <c r="AD332" i="16" s="1"/>
  <c r="AK297" i="16"/>
  <c r="AS321" i="16" a="1"/>
  <c r="AS321" i="16" s="1"/>
  <c r="AH332" i="16" s="1"/>
  <c r="AC321" i="16" a="1"/>
  <c r="AC321" i="16" s="1"/>
  <c r="X332" i="16" s="1"/>
  <c r="AY661" i="16"/>
  <c r="BA9" i="16" s="1"/>
  <c r="I9" i="16"/>
  <c r="AY656" i="16"/>
  <c r="BA4" i="16" s="1"/>
  <c r="I4" i="16"/>
  <c r="AY699" i="16"/>
  <c r="BA47" i="16" s="1"/>
  <c r="I47" i="16"/>
  <c r="AY668" i="16"/>
  <c r="BA16" i="16" s="1"/>
  <c r="I16" i="16"/>
  <c r="W975" i="16" a="1"/>
  <c r="W975" i="16" s="1"/>
  <c r="S987" i="16" s="1"/>
  <c r="AE321" i="16" a="1"/>
  <c r="AE321" i="16" s="1"/>
  <c r="Y332" i="16" s="1"/>
  <c r="AM975" i="16" a="1"/>
  <c r="AM975" i="16" s="1"/>
  <c r="AE987" i="16" s="1"/>
  <c r="AC950" i="16"/>
  <c r="X962" i="16" s="1"/>
  <c r="AS950" i="16"/>
  <c r="AH962" i="16" s="1"/>
  <c r="AS975" i="16" a="1"/>
  <c r="AS975" i="16" s="1"/>
  <c r="AH987" i="16" s="1"/>
  <c r="AB950" i="16"/>
  <c r="R975" i="16" a="1"/>
  <c r="R975" i="16" s="1"/>
  <c r="T975" i="16" a="1"/>
  <c r="T975" i="16" s="1"/>
  <c r="AY681" i="16"/>
  <c r="BA29" i="16" s="1"/>
  <c r="I29" i="16"/>
  <c r="AD326" i="16" a="1"/>
  <c r="AD326" i="16" s="1"/>
  <c r="AB302" i="16"/>
  <c r="R326" i="16" a="1"/>
  <c r="R326" i="16" s="1"/>
  <c r="Y326" i="16" a="1"/>
  <c r="Y326" i="16" s="1"/>
  <c r="AN297" i="16"/>
  <c r="U297" i="16"/>
  <c r="R308" i="16" s="1"/>
  <c r="M321" i="16" a="1"/>
  <c r="M321" i="16" s="1"/>
  <c r="T321" i="16" a="1"/>
  <c r="T321" i="16" s="1"/>
  <c r="AY670" i="15"/>
  <c r="BA18" i="15" s="1"/>
  <c r="I18" i="15"/>
  <c r="AI975" i="15" a="1"/>
  <c r="AI975" i="15" s="1"/>
  <c r="AA987" i="15" s="1"/>
  <c r="N321" i="15" a="1"/>
  <c r="N321" i="15" s="1"/>
  <c r="N332" i="15" s="1"/>
  <c r="Q950" i="15"/>
  <c r="P962" i="15" s="1"/>
  <c r="O950" i="15"/>
  <c r="O962" i="15" s="1"/>
  <c r="AT950" i="15"/>
  <c r="W975" i="15" a="1"/>
  <c r="W975" i="15" s="1"/>
  <c r="S987" i="15" s="1"/>
  <c r="AG975" i="15" a="1"/>
  <c r="AG975" i="15" s="1"/>
  <c r="Z987" i="15" s="1"/>
  <c r="AQ975" i="15" a="1"/>
  <c r="AQ975" i="15" s="1"/>
  <c r="AG987" i="15" s="1"/>
  <c r="AY688" i="15"/>
  <c r="BA36" i="15" s="1"/>
  <c r="I36" i="15"/>
  <c r="AM302" i="15"/>
  <c r="AE313" i="15" s="1"/>
  <c r="AL326" i="15" a="1"/>
  <c r="AL326" i="15" s="1"/>
  <c r="AD337" i="15" s="1"/>
  <c r="AF326" i="15" a="1"/>
  <c r="AF326" i="15" s="1"/>
  <c r="U326" i="15" a="1"/>
  <c r="U326" i="15" s="1"/>
  <c r="R337" i="15" s="1"/>
  <c r="AL302" i="15"/>
  <c r="AD313" i="15" s="1"/>
  <c r="AO326" i="15" a="1"/>
  <c r="AO326" i="15" s="1"/>
  <c r="AF337" i="15" s="1"/>
  <c r="AR297" i="15"/>
  <c r="U297" i="15"/>
  <c r="R308" i="15" s="1"/>
  <c r="AA321" i="15" a="1"/>
  <c r="AA321" i="15" s="1"/>
  <c r="W332" i="15" s="1"/>
  <c r="AI321" i="15" a="1"/>
  <c r="AI321" i="15" s="1"/>
  <c r="AA332" i="15" s="1"/>
  <c r="R321" i="15" a="1"/>
  <c r="R321" i="15" s="1"/>
  <c r="AY665" i="15"/>
  <c r="BA13" i="15" s="1"/>
  <c r="I13" i="15"/>
  <c r="AT326" i="15" a="1"/>
  <c r="AT326" i="15" s="1"/>
  <c r="O297" i="15"/>
  <c r="O308" i="15" s="1"/>
  <c r="S297" i="15"/>
  <c r="Q308" i="15" s="1"/>
  <c r="W950" i="15"/>
  <c r="S962" i="15" s="1"/>
  <c r="AC950" i="15"/>
  <c r="X962" i="15" s="1"/>
  <c r="AR975" i="15" a="1"/>
  <c r="AR975" i="15" s="1"/>
  <c r="AO975" i="15" a="1"/>
  <c r="AO975" i="15" s="1"/>
  <c r="AF987" i="15" s="1"/>
  <c r="AU326" i="15" a="1"/>
  <c r="AU326" i="15" s="1"/>
  <c r="AI337" i="15" s="1"/>
  <c r="P326" i="15" a="1"/>
  <c r="P326" i="15" s="1"/>
  <c r="AS302" i="15"/>
  <c r="AH313" i="15" s="1"/>
  <c r="AM321" i="15" a="1"/>
  <c r="AM321" i="15" s="1"/>
  <c r="AE332" i="15" s="1"/>
  <c r="AN321" i="15" a="1"/>
  <c r="AN321" i="15" s="1"/>
  <c r="AM326" i="15" a="1"/>
  <c r="AM326" i="15" s="1"/>
  <c r="AE337" i="15" s="1"/>
  <c r="AW949" i="15"/>
  <c r="AO950" i="15"/>
  <c r="AF962" i="15" s="1"/>
  <c r="AK302" i="15"/>
  <c r="V321" i="15" a="1"/>
  <c r="V321" i="15" s="1"/>
  <c r="AY686" i="15"/>
  <c r="BA34" i="15" s="1"/>
  <c r="I34" i="15"/>
  <c r="AE975" i="15" a="1"/>
  <c r="AE975" i="15" s="1"/>
  <c r="Y987" i="15" s="1"/>
  <c r="AE326" i="15" a="1"/>
  <c r="AE326" i="15" s="1"/>
  <c r="Y337" i="15" s="1"/>
  <c r="Y326" i="15" a="1"/>
  <c r="Y326" i="15" s="1"/>
  <c r="AI326" i="15" a="1"/>
  <c r="AI326" i="15" s="1"/>
  <c r="AA337" i="15" s="1"/>
  <c r="P297" i="15"/>
  <c r="AL297" i="15"/>
  <c r="AD308" i="15" s="1"/>
  <c r="Y321" i="15" a="1"/>
  <c r="Y321" i="15" s="1"/>
  <c r="AY676" i="15"/>
  <c r="BA24" i="15" s="1"/>
  <c r="I24" i="15"/>
  <c r="AY693" i="15"/>
  <c r="BA41" i="15" s="1"/>
  <c r="I41" i="15"/>
  <c r="Z950" i="15"/>
  <c r="V962" i="15" s="1"/>
  <c r="AP950" i="15"/>
  <c r="T950" i="15"/>
  <c r="AM975" i="15" a="1"/>
  <c r="AM975" i="15" s="1"/>
  <c r="AE987" i="15" s="1"/>
  <c r="AU975" i="15" a="1"/>
  <c r="AU975" i="15" s="1"/>
  <c r="AI987" i="15" s="1"/>
  <c r="AK326" i="15" a="1"/>
  <c r="AK326" i="15" s="1"/>
  <c r="AB302" i="15"/>
  <c r="M302" i="15"/>
  <c r="T302" i="15"/>
  <c r="AD326" i="15" a="1"/>
  <c r="AD326" i="15" s="1"/>
  <c r="Q297" i="15"/>
  <c r="P308" i="15" s="1"/>
  <c r="AT297" i="15"/>
  <c r="V297" i="15"/>
  <c r="P321" i="15" a="1"/>
  <c r="P321" i="15" s="1"/>
  <c r="AT321" i="15" a="1"/>
  <c r="AT321" i="15" s="1"/>
  <c r="AY681" i="15"/>
  <c r="BA29" i="15" s="1"/>
  <c r="I29" i="15"/>
  <c r="AY674" i="15"/>
  <c r="BA22" i="15" s="1"/>
  <c r="I22" i="15"/>
  <c r="AC975" i="15" a="1"/>
  <c r="AC975" i="15" s="1"/>
  <c r="X987" i="15" s="1"/>
  <c r="AT302" i="15"/>
  <c r="AQ297" i="15"/>
  <c r="AG308" i="15" s="1"/>
  <c r="AS975" i="15" a="1"/>
  <c r="AS975" i="15" s="1"/>
  <c r="AH987" i="15" s="1"/>
  <c r="AG326" i="15" a="1"/>
  <c r="AG326" i="15" s="1"/>
  <c r="Z337" i="15" s="1"/>
  <c r="AC321" i="15" a="1"/>
  <c r="AC321" i="15" s="1"/>
  <c r="X332" i="15" s="1"/>
  <c r="O321" i="15" a="1"/>
  <c r="O321" i="15" s="1"/>
  <c r="O332" i="15" s="1"/>
  <c r="AR321" i="15" a="1"/>
  <c r="AR321" i="15" s="1"/>
  <c r="AY660" i="15"/>
  <c r="BA8" i="15" s="1"/>
  <c r="I8" i="15"/>
  <c r="AY692" i="15"/>
  <c r="BA40" i="15" s="1"/>
  <c r="I40" i="15"/>
  <c r="V326" i="15" a="1"/>
  <c r="V326" i="15" s="1"/>
  <c r="Q975" i="15" a="1"/>
  <c r="Q975" i="15" s="1"/>
  <c r="P987" i="15" s="1"/>
  <c r="AY680" i="15"/>
  <c r="BA28" i="15" s="1"/>
  <c r="I28" i="15"/>
  <c r="N326" i="15" a="1"/>
  <c r="N326" i="15" s="1"/>
  <c r="N337" i="15" s="1"/>
  <c r="AY705" i="15"/>
  <c r="BA53" i="15" s="1"/>
  <c r="I53" i="15"/>
  <c r="AY700" i="15"/>
  <c r="BA48" i="15" s="1"/>
  <c r="I48" i="15"/>
  <c r="AE950" i="15"/>
  <c r="Y962" i="15" s="1"/>
  <c r="AD950" i="15"/>
  <c r="AU950" i="15"/>
  <c r="AI962" i="15" s="1"/>
  <c r="R975" i="15" a="1"/>
  <c r="R975" i="15" s="1"/>
  <c r="T975" i="15" a="1"/>
  <c r="T975" i="15" s="1"/>
  <c r="Q302" i="15"/>
  <c r="P313" i="15" s="1"/>
  <c r="AU302" i="15"/>
  <c r="AI313" i="15" s="1"/>
  <c r="O326" i="15" a="1"/>
  <c r="O326" i="15" s="1"/>
  <c r="O337" i="15" s="1"/>
  <c r="AF302" i="15"/>
  <c r="AN326" i="15" a="1"/>
  <c r="AN326" i="15" s="1"/>
  <c r="AC297" i="15"/>
  <c r="X308" i="15" s="1"/>
  <c r="AO297" i="15"/>
  <c r="AF308" i="15" s="1"/>
  <c r="AP321" i="15" a="1"/>
  <c r="AP321" i="15" s="1"/>
  <c r="AO321" i="15" a="1"/>
  <c r="AO321" i="15" s="1"/>
  <c r="AF332" i="15" s="1"/>
  <c r="U321" i="15" a="1"/>
  <c r="U321" i="15" s="1"/>
  <c r="R332" i="15" s="1"/>
  <c r="M321" i="15" a="1"/>
  <c r="M321" i="15" s="1"/>
  <c r="AY663" i="15"/>
  <c r="BA11" i="15" s="1"/>
  <c r="I11" i="15"/>
  <c r="AD975" i="15" a="1"/>
  <c r="AD975" i="15" s="1"/>
  <c r="O302" i="15"/>
  <c r="O313" i="15" s="1"/>
  <c r="AU321" i="15" a="1"/>
  <c r="AU321" i="15" s="1"/>
  <c r="AI332" i="15" s="1"/>
  <c r="AG950" i="15"/>
  <c r="Z962" i="15" s="1"/>
  <c r="AY657" i="15"/>
  <c r="BA5" i="15" s="1"/>
  <c r="I5" i="15"/>
  <c r="AL950" i="15"/>
  <c r="AD962" i="15" s="1"/>
  <c r="AQ950" i="15"/>
  <c r="AG962" i="15" s="1"/>
  <c r="U950" i="15"/>
  <c r="R962" i="15" s="1"/>
  <c r="Z975" i="15" a="1"/>
  <c r="Z975" i="15" s="1"/>
  <c r="V987" i="15" s="1"/>
  <c r="AY708" i="15"/>
  <c r="BA56" i="15" s="1"/>
  <c r="I56" i="15"/>
  <c r="Z302" i="15"/>
  <c r="V313" i="15" s="1"/>
  <c r="AP326" i="15" a="1"/>
  <c r="AP326" i="15" s="1"/>
  <c r="AC302" i="15"/>
  <c r="X313" i="15" s="1"/>
  <c r="AI302" i="15"/>
  <c r="AA313" i="15" s="1"/>
  <c r="AH326" i="15" a="1"/>
  <c r="AH326" i="15" s="1"/>
  <c r="AE297" i="15"/>
  <c r="Y308" i="15" s="1"/>
  <c r="N297" i="15"/>
  <c r="N308" i="15" s="1"/>
  <c r="M297" i="15"/>
  <c r="Y297" i="15"/>
  <c r="AB321" i="15" a="1"/>
  <c r="AB321" i="15" s="1"/>
  <c r="S321" i="15" a="1"/>
  <c r="S321" i="15" s="1"/>
  <c r="Q332" i="15" s="1"/>
  <c r="AY699" i="15"/>
  <c r="BA47" i="15" s="1"/>
  <c r="I47" i="15"/>
  <c r="M326" i="15" a="1"/>
  <c r="M326" i="15" s="1"/>
  <c r="AK321" i="15" a="1"/>
  <c r="AK321" i="15" s="1"/>
  <c r="AY656" i="15"/>
  <c r="BA4" i="15" s="1"/>
  <c r="I4" i="15"/>
  <c r="T326" i="15" a="1"/>
  <c r="T326" i="15" s="1"/>
  <c r="AQ321" i="15" a="1"/>
  <c r="AQ321" i="15" s="1"/>
  <c r="AG332" i="15" s="1"/>
  <c r="AY704" i="15"/>
  <c r="BA52" i="15" s="1"/>
  <c r="I52" i="15"/>
  <c r="AR326" i="15" a="1"/>
  <c r="AR326" i="15" s="1"/>
  <c r="AB297" i="15"/>
  <c r="AY684" i="15"/>
  <c r="BA32" i="15" s="1"/>
  <c r="I32" i="15"/>
  <c r="AM950" i="15"/>
  <c r="AE962" i="15" s="1"/>
  <c r="R950" i="15"/>
  <c r="AI950" i="15"/>
  <c r="AA962" i="15" s="1"/>
  <c r="AF975" i="15" a="1"/>
  <c r="AF975" i="15" s="1"/>
  <c r="AH975" i="15" a="1"/>
  <c r="AH975" i="15" s="1"/>
  <c r="AQ326" i="15" a="1"/>
  <c r="AQ326" i="15" s="1"/>
  <c r="AG337" i="15" s="1"/>
  <c r="S326" i="15" a="1"/>
  <c r="S326" i="15" s="1"/>
  <c r="Q337" i="15" s="1"/>
  <c r="V302" i="15"/>
  <c r="W326" i="15" a="1"/>
  <c r="W326" i="15" s="1"/>
  <c r="S337" i="15" s="1"/>
  <c r="AC326" i="15" a="1"/>
  <c r="AC326" i="15" s="1"/>
  <c r="X337" i="15" s="1"/>
  <c r="Z297" i="15"/>
  <c r="V308" i="15" s="1"/>
  <c r="AD297" i="15"/>
  <c r="AA297" i="15"/>
  <c r="W308" i="15" s="1"/>
  <c r="AK297" i="15"/>
  <c r="AH321" i="15" a="1"/>
  <c r="AH321" i="15" s="1"/>
  <c r="Z321" i="15" a="1"/>
  <c r="Z321" i="15" s="1"/>
  <c r="V332" i="15" s="1"/>
  <c r="AY689" i="15"/>
  <c r="BA37" i="15" s="1"/>
  <c r="I37" i="15"/>
  <c r="S975" i="15" a="1"/>
  <c r="S975" i="15" s="1"/>
  <c r="Q987" i="15" s="1"/>
  <c r="AL321" i="15" a="1"/>
  <c r="AL321" i="15" s="1"/>
  <c r="AD332" i="15" s="1"/>
  <c r="AA975" i="15" a="1"/>
  <c r="AA975" i="15" s="1"/>
  <c r="W987" i="15" s="1"/>
  <c r="P302" i="15"/>
  <c r="AE302" i="15"/>
  <c r="Y313" i="15" s="1"/>
  <c r="AH302" i="15"/>
  <c r="AM297" i="15"/>
  <c r="AE308" i="15" s="1"/>
  <c r="AN950" i="15"/>
  <c r="AF950" i="15"/>
  <c r="V950" i="15"/>
  <c r="AN975" i="15" a="1"/>
  <c r="AN975" i="15" s="1"/>
  <c r="AP975" i="15" a="1"/>
  <c r="AP975" i="15" s="1"/>
  <c r="W302" i="15"/>
  <c r="S313" i="15" s="1"/>
  <c r="AQ302" i="15"/>
  <c r="AG313" i="15" s="1"/>
  <c r="R302" i="15"/>
  <c r="AS326" i="15" a="1"/>
  <c r="AS326" i="15" s="1"/>
  <c r="AH337" i="15" s="1"/>
  <c r="AR302" i="15"/>
  <c r="AF297" i="15"/>
  <c r="AS297" i="15"/>
  <c r="AH308" i="15" s="1"/>
  <c r="AN297" i="15"/>
  <c r="AS321" i="15" a="1"/>
  <c r="AS321" i="15" s="1"/>
  <c r="AH332" i="15" s="1"/>
  <c r="Q321" i="15" a="1"/>
  <c r="Q321" i="15" s="1"/>
  <c r="P332" i="15" s="1"/>
  <c r="AF321" i="15" a="1"/>
  <c r="AF321" i="15" s="1"/>
  <c r="AY682" i="15"/>
  <c r="BA30" i="15" s="1"/>
  <c r="I30" i="15"/>
  <c r="S950" i="15"/>
  <c r="Q962" i="15" s="1"/>
  <c r="AA950" i="15"/>
  <c r="W962" i="15" s="1"/>
  <c r="P950" i="15"/>
  <c r="AH950" i="15"/>
  <c r="N975" i="15" a="1"/>
  <c r="N975" i="15" s="1"/>
  <c r="N987" i="15" s="1"/>
  <c r="AP302" i="15"/>
  <c r="AY664" i="15"/>
  <c r="BA12" i="15" s="1"/>
  <c r="I12" i="15"/>
  <c r="AY675" i="15"/>
  <c r="BA23" i="15" s="1"/>
  <c r="I23" i="15"/>
  <c r="AY706" i="15"/>
  <c r="BA54" i="15" s="1"/>
  <c r="I54" i="15"/>
  <c r="AR950" i="15"/>
  <c r="AS950" i="15"/>
  <c r="AH962" i="15" s="1"/>
  <c r="P975" i="15" a="1"/>
  <c r="P975" i="15" s="1"/>
  <c r="AT975" i="15" a="1"/>
  <c r="AT975" i="15" s="1"/>
  <c r="O975" i="15" a="1"/>
  <c r="O975" i="15" s="1"/>
  <c r="O987" i="15" s="1"/>
  <c r="R326" i="15" a="1"/>
  <c r="R326" i="15" s="1"/>
  <c r="AD302" i="15"/>
  <c r="Y302" i="15"/>
  <c r="U302" i="15"/>
  <c r="R313" i="15" s="1"/>
  <c r="AA326" i="15" a="1"/>
  <c r="AA326" i="15" s="1"/>
  <c r="W337" i="15" s="1"/>
  <c r="AG302" i="15"/>
  <c r="Z313" i="15" s="1"/>
  <c r="AG297" i="15"/>
  <c r="Z308" i="15" s="1"/>
  <c r="R297" i="15"/>
  <c r="T297" i="15"/>
  <c r="T321" i="15" a="1"/>
  <c r="T321" i="15" s="1"/>
  <c r="W321" i="15" a="1"/>
  <c r="W321" i="15" s="1"/>
  <c r="S332" i="15" s="1"/>
  <c r="AY687" i="15"/>
  <c r="BA35" i="15" s="1"/>
  <c r="I35" i="15"/>
  <c r="AY694" i="15"/>
  <c r="BA42" i="15" s="1"/>
  <c r="I42" i="15"/>
  <c r="AY701" i="15"/>
  <c r="BA49" i="15" s="1"/>
  <c r="I49" i="15"/>
  <c r="AY668" i="15"/>
  <c r="BA16" i="15" s="1"/>
  <c r="I16" i="15"/>
  <c r="N950" i="15"/>
  <c r="N962" i="15" s="1"/>
  <c r="AL975" i="15" a="1"/>
  <c r="AL975" i="15" s="1"/>
  <c r="AD987" i="15" s="1"/>
  <c r="V975" i="15" a="1"/>
  <c r="V975" i="15" s="1"/>
  <c r="AW974" i="15"/>
  <c r="U975" i="15" a="1"/>
  <c r="U975" i="15" s="1"/>
  <c r="R987" i="15" s="1"/>
  <c r="AA302" i="15"/>
  <c r="W313" i="15" s="1"/>
  <c r="AN302" i="15"/>
  <c r="Z326" i="15" a="1"/>
  <c r="Z326" i="15" s="1"/>
  <c r="V337" i="15" s="1"/>
  <c r="Q326" i="15" a="1"/>
  <c r="Q326" i="15" s="1"/>
  <c r="P337" i="15" s="1"/>
  <c r="AB326" i="15" a="1"/>
  <c r="AB326" i="15" s="1"/>
  <c r="AP297" i="15"/>
  <c r="AI297" i="15"/>
  <c r="AA308" i="15" s="1"/>
  <c r="AH297" i="15"/>
  <c r="AG321" i="15" a="1"/>
  <c r="AG321" i="15" s="1"/>
  <c r="Z332" i="15" s="1"/>
  <c r="AY658" i="15"/>
  <c r="BA6" i="15" s="1"/>
  <c r="I6" i="15"/>
  <c r="P975" i="14" a="1"/>
  <c r="P975" i="14" s="1"/>
  <c r="AY656" i="14"/>
  <c r="BA4" i="14" s="1"/>
  <c r="I4" i="14"/>
  <c r="AR975" i="14" a="1"/>
  <c r="AR975" i="14" s="1"/>
  <c r="AW949" i="14"/>
  <c r="AD975" i="14" a="1"/>
  <c r="AD975" i="14" s="1"/>
  <c r="W975" i="14" a="1"/>
  <c r="W975" i="14" s="1"/>
  <c r="S987" i="14" s="1"/>
  <c r="AG975" i="14" a="1"/>
  <c r="AG975" i="14" s="1"/>
  <c r="Z987" i="14" s="1"/>
  <c r="AQ975" i="14" a="1"/>
  <c r="AQ975" i="14" s="1"/>
  <c r="AG987" i="14" s="1"/>
  <c r="S326" i="14" a="1"/>
  <c r="S326" i="14" s="1"/>
  <c r="Q337" i="14" s="1"/>
  <c r="R302" i="14"/>
  <c r="AT326" i="14" a="1"/>
  <c r="AT326" i="14" s="1"/>
  <c r="Y302" i="14"/>
  <c r="AI302" i="14"/>
  <c r="AA313" i="14" s="1"/>
  <c r="AI297" i="14"/>
  <c r="AA308" i="14" s="1"/>
  <c r="AS297" i="14"/>
  <c r="AH308" i="14" s="1"/>
  <c r="AT321" i="14" a="1"/>
  <c r="AT321" i="14" s="1"/>
  <c r="V321" i="14" a="1"/>
  <c r="V321" i="14" s="1"/>
  <c r="AL321" i="14" a="1"/>
  <c r="AL321" i="14" s="1"/>
  <c r="AD332" i="14" s="1"/>
  <c r="AY689" i="14"/>
  <c r="BA37" i="14" s="1"/>
  <c r="I37" i="14"/>
  <c r="AY681" i="14"/>
  <c r="BA29" i="14" s="1"/>
  <c r="I29" i="14"/>
  <c r="T950" i="14"/>
  <c r="AP950" i="14"/>
  <c r="P321" i="14" a="1"/>
  <c r="P321" i="14" s="1"/>
  <c r="V950" i="14"/>
  <c r="Z950" i="14"/>
  <c r="V962" i="14" s="1"/>
  <c r="P950" i="14"/>
  <c r="AE975" i="14" a="1"/>
  <c r="AE975" i="14" s="1"/>
  <c r="Y987" i="14" s="1"/>
  <c r="AO975" i="14" a="1"/>
  <c r="AO975" i="14" s="1"/>
  <c r="AF987" i="14" s="1"/>
  <c r="AY700" i="14"/>
  <c r="BA48" i="14" s="1"/>
  <c r="I48" i="14"/>
  <c r="AG326" i="14" a="1"/>
  <c r="AG326" i="14" s="1"/>
  <c r="Z337" i="14" s="1"/>
  <c r="W302" i="14"/>
  <c r="S313" i="14" s="1"/>
  <c r="AQ302" i="14"/>
  <c r="AG313" i="14" s="1"/>
  <c r="AL326" i="14" a="1"/>
  <c r="AL326" i="14" s="1"/>
  <c r="AD337" i="14" s="1"/>
  <c r="Z302" i="14"/>
  <c r="V313" i="14" s="1"/>
  <c r="M297" i="14"/>
  <c r="P297" i="14"/>
  <c r="N297" i="14"/>
  <c r="N308" i="14" s="1"/>
  <c r="S297" i="14"/>
  <c r="Q308" i="14" s="1"/>
  <c r="AC321" i="14" a="1"/>
  <c r="AC321" i="14" s="1"/>
  <c r="X332" i="14" s="1"/>
  <c r="AR321" i="14" a="1"/>
  <c r="AR321" i="14" s="1"/>
  <c r="AY676" i="14"/>
  <c r="BA24" i="14" s="1"/>
  <c r="I24" i="14"/>
  <c r="Q975" i="14" a="1"/>
  <c r="Q975" i="14" s="1"/>
  <c r="P987" i="14" s="1"/>
  <c r="AE321" i="14" a="1"/>
  <c r="AE321" i="14" s="1"/>
  <c r="Y332" i="14" s="1"/>
  <c r="AY658" i="14"/>
  <c r="BA6" i="14" s="1"/>
  <c r="I6" i="14"/>
  <c r="AH950" i="14"/>
  <c r="AM950" i="14"/>
  <c r="AE962" i="14" s="1"/>
  <c r="AD950" i="14"/>
  <c r="AM975" i="14" a="1"/>
  <c r="AM975" i="14" s="1"/>
  <c r="AE987" i="14" s="1"/>
  <c r="AU975" i="14" a="1"/>
  <c r="AU975" i="14" s="1"/>
  <c r="AI987" i="14" s="1"/>
  <c r="AU302" i="14"/>
  <c r="AI313" i="14" s="1"/>
  <c r="Y326" i="14" a="1"/>
  <c r="Y326" i="14" s="1"/>
  <c r="T302" i="14"/>
  <c r="AI326" i="14" a="1"/>
  <c r="AI326" i="14" s="1"/>
  <c r="AA337" i="14" s="1"/>
  <c r="AD326" i="14" a="1"/>
  <c r="AD326" i="14" s="1"/>
  <c r="AN321" i="14" a="1"/>
  <c r="AN321" i="14" s="1"/>
  <c r="T297" i="14"/>
  <c r="AA297" i="14"/>
  <c r="W308" i="14" s="1"/>
  <c r="AF297" i="14"/>
  <c r="AI321" i="14" a="1"/>
  <c r="AI321" i="14" s="1"/>
  <c r="AA332" i="14" s="1"/>
  <c r="M321" i="14" a="1"/>
  <c r="M321" i="14" s="1"/>
  <c r="AY682" i="14"/>
  <c r="BA30" i="14" s="1"/>
  <c r="I30" i="14"/>
  <c r="AY687" i="14"/>
  <c r="BA35" i="14" s="1"/>
  <c r="I35" i="14"/>
  <c r="AY666" i="14"/>
  <c r="BA14" i="14" s="1"/>
  <c r="I14" i="14"/>
  <c r="AU950" i="14"/>
  <c r="AI962" i="14" s="1"/>
  <c r="AA950" i="14"/>
  <c r="W962" i="14" s="1"/>
  <c r="AQ950" i="14"/>
  <c r="AG962" i="14" s="1"/>
  <c r="AS975" i="14" a="1"/>
  <c r="AS975" i="14" s="1"/>
  <c r="AH987" i="14" s="1"/>
  <c r="N975" i="14" a="1"/>
  <c r="N975" i="14" s="1"/>
  <c r="N987" i="14" s="1"/>
  <c r="AY667" i="14"/>
  <c r="BA15" i="14" s="1"/>
  <c r="I15" i="14"/>
  <c r="AM302" i="14"/>
  <c r="AE313" i="14" s="1"/>
  <c r="AH326" i="14" a="1"/>
  <c r="AH326" i="14" s="1"/>
  <c r="AC302" i="14"/>
  <c r="X313" i="14" s="1"/>
  <c r="AB302" i="14"/>
  <c r="P326" i="14" a="1"/>
  <c r="P326" i="14" s="1"/>
  <c r="Z297" i="14"/>
  <c r="V308" i="14" s="1"/>
  <c r="AK297" i="14"/>
  <c r="AM297" i="14"/>
  <c r="AE308" i="14" s="1"/>
  <c r="AR297" i="14"/>
  <c r="AP321" i="14" a="1"/>
  <c r="AP321" i="14" s="1"/>
  <c r="S321" i="14" a="1"/>
  <c r="S321" i="14" s="1"/>
  <c r="Q332" i="14" s="1"/>
  <c r="AY699" i="14"/>
  <c r="BA47" i="14" s="1"/>
  <c r="I47" i="14"/>
  <c r="AF326" i="14" a="1"/>
  <c r="AF326" i="14" s="1"/>
  <c r="Y297" i="14"/>
  <c r="S950" i="14"/>
  <c r="Q962" i="14" s="1"/>
  <c r="AN950" i="14"/>
  <c r="Q950" i="14"/>
  <c r="P962" i="14" s="1"/>
  <c r="R975" i="14" a="1"/>
  <c r="R975" i="14" s="1"/>
  <c r="T975" i="14" a="1"/>
  <c r="T975" i="14" s="1"/>
  <c r="AU326" i="14" a="1"/>
  <c r="AU326" i="14" s="1"/>
  <c r="AI337" i="14" s="1"/>
  <c r="U326" i="14" a="1"/>
  <c r="U326" i="14" s="1"/>
  <c r="R337" i="14" s="1"/>
  <c r="AB326" i="14" a="1"/>
  <c r="AB326" i="14" s="1"/>
  <c r="AA302" i="14"/>
  <c r="W313" i="14" s="1"/>
  <c r="AP326" i="14" a="1"/>
  <c r="AP326" i="14" s="1"/>
  <c r="AB297" i="14"/>
  <c r="U297" i="14"/>
  <c r="R308" i="14" s="1"/>
  <c r="T321" i="14" a="1"/>
  <c r="T321" i="14" s="1"/>
  <c r="AA321" i="14" a="1"/>
  <c r="AA321" i="14" s="1"/>
  <c r="W332" i="14" s="1"/>
  <c r="Q321" i="14" a="1"/>
  <c r="Q321" i="14" s="1"/>
  <c r="P332" i="14" s="1"/>
  <c r="Z321" i="14" a="1"/>
  <c r="Z321" i="14" s="1"/>
  <c r="V332" i="14" s="1"/>
  <c r="AY677" i="14"/>
  <c r="BA25" i="14" s="1"/>
  <c r="I25" i="14"/>
  <c r="AY669" i="14"/>
  <c r="BA17" i="14" s="1"/>
  <c r="I17" i="14"/>
  <c r="AY688" i="14"/>
  <c r="BA36" i="14" s="1"/>
  <c r="I36" i="14"/>
  <c r="AY694" i="14"/>
  <c r="BA42" i="14" s="1"/>
  <c r="I42" i="14"/>
  <c r="AG950" i="14"/>
  <c r="Z962" i="14" s="1"/>
  <c r="V975" i="14" a="1"/>
  <c r="V975" i="14" s="1"/>
  <c r="AE950" i="14"/>
  <c r="Y962" i="14" s="1"/>
  <c r="Z975" i="14" a="1"/>
  <c r="Z975" i="14" s="1"/>
  <c r="V987" i="14" s="1"/>
  <c r="AB975" i="14" a="1"/>
  <c r="AB975" i="14" s="1"/>
  <c r="M326" i="14" a="1"/>
  <c r="M326" i="14" s="1"/>
  <c r="AH302" i="14"/>
  <c r="AR326" i="14" a="1"/>
  <c r="AR326" i="14" s="1"/>
  <c r="AD302" i="14"/>
  <c r="P302" i="14"/>
  <c r="AC297" i="14"/>
  <c r="X308" i="14" s="1"/>
  <c r="AL297" i="14"/>
  <c r="AD308" i="14" s="1"/>
  <c r="AO321" i="14" a="1"/>
  <c r="AO321" i="14" s="1"/>
  <c r="AF332" i="14" s="1"/>
  <c r="AU321" i="14" a="1"/>
  <c r="AU321" i="14" s="1"/>
  <c r="AI332" i="14" s="1"/>
  <c r="W321" i="14" a="1"/>
  <c r="W321" i="14" s="1"/>
  <c r="S332" i="14" s="1"/>
  <c r="AF321" i="14" a="1"/>
  <c r="AF321" i="14" s="1"/>
  <c r="AG302" i="14"/>
  <c r="Z313" i="14" s="1"/>
  <c r="AY705" i="14"/>
  <c r="BA53" i="14" s="1"/>
  <c r="I53" i="14"/>
  <c r="AY693" i="14"/>
  <c r="BA41" i="14" s="1"/>
  <c r="I41" i="14"/>
  <c r="AY706" i="14"/>
  <c r="BA54" i="14" s="1"/>
  <c r="I54" i="14"/>
  <c r="AT950" i="14"/>
  <c r="N950" i="14"/>
  <c r="N962" i="14" s="1"/>
  <c r="AR950" i="14"/>
  <c r="AF975" i="14" a="1"/>
  <c r="AF975" i="14" s="1"/>
  <c r="AH975" i="14" a="1"/>
  <c r="AH975" i="14" s="1"/>
  <c r="T326" i="14" a="1"/>
  <c r="T326" i="14" s="1"/>
  <c r="AM326" i="14" a="1"/>
  <c r="AM326" i="14" s="1"/>
  <c r="AE337" i="14" s="1"/>
  <c r="V326" i="14" a="1"/>
  <c r="V326" i="14" s="1"/>
  <c r="S302" i="14"/>
  <c r="Q313" i="14" s="1"/>
  <c r="AH297" i="14"/>
  <c r="M302" i="14"/>
  <c r="N321" i="14" a="1"/>
  <c r="N321" i="14" s="1"/>
  <c r="N332" i="14" s="1"/>
  <c r="Q297" i="14"/>
  <c r="P308" i="14" s="1"/>
  <c r="AG321" i="14" a="1"/>
  <c r="AG321" i="14" s="1"/>
  <c r="Z332" i="14" s="1"/>
  <c r="AD321" i="14" a="1"/>
  <c r="AD321" i="14" s="1"/>
  <c r="AM321" i="14" a="1"/>
  <c r="AM321" i="14" s="1"/>
  <c r="AE332" i="14" s="1"/>
  <c r="AY680" i="14"/>
  <c r="BA28" i="14" s="1"/>
  <c r="I28" i="14"/>
  <c r="Q326" i="14" a="1"/>
  <c r="Q326" i="14" s="1"/>
  <c r="P337" i="14" s="1"/>
  <c r="AQ297" i="14"/>
  <c r="AG308" i="14" s="1"/>
  <c r="AY657" i="14"/>
  <c r="BA5" i="14" s="1"/>
  <c r="I5" i="14"/>
  <c r="U950" i="14"/>
  <c r="R962" i="14" s="1"/>
  <c r="AB950" i="14"/>
  <c r="R950" i="14"/>
  <c r="AN975" i="14" a="1"/>
  <c r="AN975" i="14" s="1"/>
  <c r="AP975" i="14" a="1"/>
  <c r="AP975" i="14" s="1"/>
  <c r="AO302" i="14"/>
  <c r="AF313" i="14" s="1"/>
  <c r="AP302" i="14"/>
  <c r="AC326" i="14" a="1"/>
  <c r="AC326" i="14" s="1"/>
  <c r="X337" i="14" s="1"/>
  <c r="AL302" i="14"/>
  <c r="AD313" i="14" s="1"/>
  <c r="O302" i="14"/>
  <c r="O313" i="14" s="1"/>
  <c r="AG297" i="14"/>
  <c r="Z308" i="14" s="1"/>
  <c r="V297" i="14"/>
  <c r="AD297" i="14"/>
  <c r="O321" i="14" a="1"/>
  <c r="O321" i="14" s="1"/>
  <c r="O332" i="14" s="1"/>
  <c r="AK321" i="14" a="1"/>
  <c r="AK321" i="14" s="1"/>
  <c r="AS321" i="14" a="1"/>
  <c r="AS321" i="14" s="1"/>
  <c r="AH332" i="14" s="1"/>
  <c r="AY679" i="14"/>
  <c r="BA27" i="14" s="1"/>
  <c r="I27" i="14"/>
  <c r="AI950" i="14"/>
  <c r="AA962" i="14" s="1"/>
  <c r="AO950" i="14"/>
  <c r="AF962" i="14" s="1"/>
  <c r="AF950" i="14"/>
  <c r="AT975" i="14" a="1"/>
  <c r="AT975" i="14" s="1"/>
  <c r="O975" i="14" a="1"/>
  <c r="O975" i="14" s="1"/>
  <c r="O987" i="14" s="1"/>
  <c r="W326" i="14" a="1"/>
  <c r="W326" i="14" s="1"/>
  <c r="S337" i="14" s="1"/>
  <c r="AA326" i="14" a="1"/>
  <c r="AA326" i="14" s="1"/>
  <c r="W337" i="14" s="1"/>
  <c r="AK302" i="14"/>
  <c r="AS302" i="14"/>
  <c r="AH313" i="14" s="1"/>
  <c r="R326" i="14" a="1"/>
  <c r="R326" i="14" s="1"/>
  <c r="AT297" i="14"/>
  <c r="N302" i="14"/>
  <c r="N313" i="14" s="1"/>
  <c r="AN297" i="14"/>
  <c r="AP297" i="14"/>
  <c r="U321" i="14" a="1"/>
  <c r="U321" i="14" s="1"/>
  <c r="R332" i="14" s="1"/>
  <c r="AQ321" i="14" a="1"/>
  <c r="AQ321" i="14" s="1"/>
  <c r="AG332" i="14" s="1"/>
  <c r="W950" i="14"/>
  <c r="S962" i="14" s="1"/>
  <c r="O950" i="14"/>
  <c r="O962" i="14" s="1"/>
  <c r="AS950" i="14"/>
  <c r="AH962" i="14" s="1"/>
  <c r="AW974" i="14"/>
  <c r="U975" i="14" a="1"/>
  <c r="U975" i="14" s="1"/>
  <c r="R987" i="14" s="1"/>
  <c r="AY704" i="14"/>
  <c r="BA52" i="14" s="1"/>
  <c r="I52" i="14"/>
  <c r="AE326" i="14" a="1"/>
  <c r="AE326" i="14" s="1"/>
  <c r="Y337" i="14" s="1"/>
  <c r="AQ326" i="14" a="1"/>
  <c r="AQ326" i="14" s="1"/>
  <c r="AG337" i="14" s="1"/>
  <c r="N326" i="14" a="1"/>
  <c r="N326" i="14" s="1"/>
  <c r="N337" i="14" s="1"/>
  <c r="AR302" i="14"/>
  <c r="O326" i="14" a="1"/>
  <c r="O326" i="14" s="1"/>
  <c r="O337" i="14" s="1"/>
  <c r="AE302" i="14"/>
  <c r="Y313" i="14" s="1"/>
  <c r="Q302" i="14"/>
  <c r="P313" i="14" s="1"/>
  <c r="W297" i="14"/>
  <c r="S308" i="14" s="1"/>
  <c r="R297" i="14"/>
  <c r="AB321" i="14" a="1"/>
  <c r="AB321" i="14" s="1"/>
  <c r="R321" i="14" a="1"/>
  <c r="R321" i="14" s="1"/>
  <c r="AY670" i="14"/>
  <c r="BA18" i="14" s="1"/>
  <c r="I18" i="14"/>
  <c r="AY701" i="14"/>
  <c r="BA49" i="14" s="1"/>
  <c r="I49" i="14"/>
  <c r="AY665" i="14"/>
  <c r="BA13" i="14" s="1"/>
  <c r="I13" i="14"/>
  <c r="AI975" i="14" a="1"/>
  <c r="AI975" i="14" s="1"/>
  <c r="AA987" i="14" s="1"/>
  <c r="AL950" i="14"/>
  <c r="AD962" i="14" s="1"/>
  <c r="AC950" i="14"/>
  <c r="X962" i="14" s="1"/>
  <c r="AL975" i="14" a="1"/>
  <c r="AL975" i="14" s="1"/>
  <c r="AD987" i="14" s="1"/>
  <c r="S975" i="14" a="1"/>
  <c r="S975" i="14" s="1"/>
  <c r="Q987" i="14" s="1"/>
  <c r="AC975" i="14" a="1"/>
  <c r="AC975" i="14" s="1"/>
  <c r="X987" i="14" s="1"/>
  <c r="Z326" i="14" a="1"/>
  <c r="Z326" i="14" s="1"/>
  <c r="V337" i="14" s="1"/>
  <c r="U302" i="14"/>
  <c r="R313" i="14" s="1"/>
  <c r="AK326" i="14" a="1"/>
  <c r="AK326" i="14" s="1"/>
  <c r="V302" i="14"/>
  <c r="AS326" i="14" a="1"/>
  <c r="AS326" i="14" s="1"/>
  <c r="AH337" i="14" s="1"/>
  <c r="AU297" i="14"/>
  <c r="AI308" i="14" s="1"/>
  <c r="AO297" i="14"/>
  <c r="AF308" i="14" s="1"/>
  <c r="AE297" i="14"/>
  <c r="Y308" i="14" s="1"/>
  <c r="AH321" i="14" a="1"/>
  <c r="AH321" i="14" s="1"/>
  <c r="AY678" i="14"/>
  <c r="BA26" i="14" s="1"/>
  <c r="I26" i="14"/>
  <c r="AY708" i="13"/>
  <c r="BA56" i="13" s="1"/>
  <c r="I56" i="13"/>
  <c r="AY709" i="13"/>
  <c r="BA57" i="13" s="1"/>
  <c r="I57" i="13"/>
  <c r="AY684" i="13"/>
  <c r="BA32" i="13" s="1"/>
  <c r="I32" i="13"/>
  <c r="AY685" i="13"/>
  <c r="BA33" i="13" s="1"/>
  <c r="I33" i="13"/>
  <c r="AY686" i="13"/>
  <c r="BA34" i="13" s="1"/>
  <c r="I34" i="13"/>
  <c r="AY673" i="13"/>
  <c r="BA21" i="13" s="1"/>
  <c r="I21" i="13"/>
  <c r="AY660" i="13"/>
  <c r="BA8" i="13" s="1"/>
  <c r="I8" i="13"/>
  <c r="AY661" i="13"/>
  <c r="BA9" i="13" s="1"/>
  <c r="I9" i="13"/>
  <c r="AR321" i="13" a="1"/>
  <c r="AR321" i="13" s="1"/>
  <c r="AL321" i="13" a="1"/>
  <c r="AL321" i="13" s="1"/>
  <c r="AD332" i="13" s="1"/>
  <c r="AE321" i="13" a="1"/>
  <c r="AE321" i="13" s="1"/>
  <c r="Y332" i="13" s="1"/>
  <c r="Y321" i="13" a="1"/>
  <c r="Y321" i="13" s="1"/>
  <c r="R321" i="13" a="1"/>
  <c r="R321" i="13" s="1"/>
  <c r="AI321" i="13" a="1"/>
  <c r="AI321" i="13" s="1"/>
  <c r="AA332" i="13" s="1"/>
  <c r="AC321" i="13" a="1"/>
  <c r="AC321" i="13" s="1"/>
  <c r="X332" i="13" s="1"/>
  <c r="V321" i="13" a="1"/>
  <c r="V321" i="13" s="1"/>
  <c r="AU321" i="13" a="1"/>
  <c r="AU321" i="13" s="1"/>
  <c r="AI332" i="13" s="1"/>
  <c r="AO321" i="13" a="1"/>
  <c r="AO321" i="13" s="1"/>
  <c r="AF332" i="13" s="1"/>
  <c r="AN321" i="13" a="1"/>
  <c r="AN321" i="13" s="1"/>
  <c r="M321" i="13" a="1"/>
  <c r="M321" i="13" s="1"/>
  <c r="AM321" i="13" a="1"/>
  <c r="AM321" i="13" s="1"/>
  <c r="AE332" i="13" s="1"/>
  <c r="AK297" i="13"/>
  <c r="Y297" i="13"/>
  <c r="AB321" i="13" a="1"/>
  <c r="AB321" i="13" s="1"/>
  <c r="S321" i="13" a="1"/>
  <c r="S321" i="13" s="1"/>
  <c r="Q332" i="13" s="1"/>
  <c r="W297" i="13"/>
  <c r="S308" i="13" s="1"/>
  <c r="AT321" i="13" a="1"/>
  <c r="AT321" i="13" s="1"/>
  <c r="AK321" i="13" a="1"/>
  <c r="AK321" i="13" s="1"/>
  <c r="AA321" i="13" a="1"/>
  <c r="AA321" i="13" s="1"/>
  <c r="W332" i="13" s="1"/>
  <c r="Q321" i="13" a="1"/>
  <c r="Q321" i="13" s="1"/>
  <c r="P332" i="13" s="1"/>
  <c r="AT297" i="13"/>
  <c r="AH297" i="13"/>
  <c r="U297" i="13"/>
  <c r="R308" i="13" s="1"/>
  <c r="AS321" i="13" a="1"/>
  <c r="AS321" i="13" s="1"/>
  <c r="AH332" i="13" s="1"/>
  <c r="AH321" i="13" a="1"/>
  <c r="AH321" i="13" s="1"/>
  <c r="Z321" i="13" a="1"/>
  <c r="Z321" i="13" s="1"/>
  <c r="V332" i="13" s="1"/>
  <c r="P321" i="13" a="1"/>
  <c r="P321" i="13" s="1"/>
  <c r="AF321" i="13" a="1"/>
  <c r="AF321" i="13" s="1"/>
  <c r="U321" i="13" a="1"/>
  <c r="U321" i="13" s="1"/>
  <c r="R332" i="13" s="1"/>
  <c r="AO297" i="13"/>
  <c r="AF308" i="13" s="1"/>
  <c r="AA297" i="13"/>
  <c r="W308" i="13" s="1"/>
  <c r="W321" i="13" a="1"/>
  <c r="W321" i="13" s="1"/>
  <c r="S332" i="13" s="1"/>
  <c r="AQ321" i="13" a="1"/>
  <c r="AQ321" i="13" s="1"/>
  <c r="AG332" i="13" s="1"/>
  <c r="T321" i="13" a="1"/>
  <c r="T321" i="13" s="1"/>
  <c r="AL297" i="13"/>
  <c r="AD308" i="13" s="1"/>
  <c r="T297" i="13"/>
  <c r="O321" i="13" a="1"/>
  <c r="O321" i="13" s="1"/>
  <c r="O332" i="13" s="1"/>
  <c r="AH302" i="13"/>
  <c r="Q302" i="13"/>
  <c r="P313" i="13" s="1"/>
  <c r="AP321" i="13" a="1"/>
  <c r="AP321" i="13" s="1"/>
  <c r="N321" i="13" a="1"/>
  <c r="N321" i="13" s="1"/>
  <c r="N332" i="13" s="1"/>
  <c r="AG321" i="13" a="1"/>
  <c r="AG321" i="13" s="1"/>
  <c r="Z332" i="13" s="1"/>
  <c r="AR297" i="13"/>
  <c r="AD297" i="13"/>
  <c r="N297" i="13"/>
  <c r="N308" i="13" s="1"/>
  <c r="V326" i="13" a="1"/>
  <c r="V326" i="13" s="1"/>
  <c r="AD321" i="13" a="1"/>
  <c r="AD321" i="13" s="1"/>
  <c r="AS302" i="13"/>
  <c r="AH313" i="13" s="1"/>
  <c r="T302" i="13"/>
  <c r="P297" i="13"/>
  <c r="T326" i="13" a="1"/>
  <c r="T326" i="13" s="1"/>
  <c r="AQ302" i="13"/>
  <c r="AG313" i="13" s="1"/>
  <c r="S302" i="13"/>
  <c r="Q313" i="13" s="1"/>
  <c r="AI297" i="13"/>
  <c r="AA308" i="13" s="1"/>
  <c r="O297" i="13"/>
  <c r="O308" i="13" s="1"/>
  <c r="AP302" i="13"/>
  <c r="P302" i="13"/>
  <c r="AG297" i="13"/>
  <c r="Z308" i="13" s="1"/>
  <c r="M297" i="13"/>
  <c r="AN302" i="13"/>
  <c r="O302" i="13"/>
  <c r="O313" i="13" s="1"/>
  <c r="AF297" i="13"/>
  <c r="AK302" i="13"/>
  <c r="AE297" i="13"/>
  <c r="Y308" i="13" s="1"/>
  <c r="AC297" i="13"/>
  <c r="X308" i="13" s="1"/>
  <c r="AG302" i="13"/>
  <c r="Z313" i="13" s="1"/>
  <c r="AU297" i="13"/>
  <c r="AI308" i="13" s="1"/>
  <c r="AB297" i="13"/>
  <c r="AF302" i="13"/>
  <c r="AS297" i="13"/>
  <c r="AH308" i="13" s="1"/>
  <c r="Z297" i="13"/>
  <c r="V308" i="13" s="1"/>
  <c r="AE302" i="13"/>
  <c r="Y313" i="13" s="1"/>
  <c r="AQ297" i="13"/>
  <c r="AG308" i="13" s="1"/>
  <c r="V297" i="13"/>
  <c r="AD302" i="13"/>
  <c r="S297" i="13"/>
  <c r="Q308" i="13" s="1"/>
  <c r="AB302" i="13"/>
  <c r="R297" i="13"/>
  <c r="Y302" i="13"/>
  <c r="Q297" i="13"/>
  <c r="P308" i="13" s="1"/>
  <c r="AP297" i="13"/>
  <c r="AN297" i="13"/>
  <c r="AT302" i="13"/>
  <c r="AM297" i="13"/>
  <c r="AE308" i="13" s="1"/>
  <c r="Q326" i="13" a="1"/>
  <c r="Q326" i="13" s="1"/>
  <c r="P337" i="13" s="1"/>
  <c r="AL302" i="13"/>
  <c r="AD313" i="13" s="1"/>
  <c r="W326" i="13" a="1"/>
  <c r="W326" i="13" s="1"/>
  <c r="S337" i="13" s="1"/>
  <c r="V302" i="13"/>
  <c r="Z302" i="13"/>
  <c r="V313" i="13" s="1"/>
  <c r="M326" i="13" a="1"/>
  <c r="M326" i="13" s="1"/>
  <c r="R302" i="13"/>
  <c r="M302" i="13"/>
  <c r="AG326" i="13" a="1"/>
  <c r="AG326" i="13" s="1"/>
  <c r="Z337" i="13" s="1"/>
  <c r="AH326" i="13" a="1"/>
  <c r="AH326" i="13" s="1"/>
  <c r="AT326" i="13" a="1"/>
  <c r="AT326" i="13" s="1"/>
  <c r="AE326" i="13" a="1"/>
  <c r="AE326" i="13" s="1"/>
  <c r="Y337" i="13" s="1"/>
  <c r="Z326" i="13" a="1"/>
  <c r="Z326" i="13" s="1"/>
  <c r="V337" i="13" s="1"/>
  <c r="AU326" i="13" a="1"/>
  <c r="AU326" i="13" s="1"/>
  <c r="AI337" i="13" s="1"/>
  <c r="AB326" i="13" a="1"/>
  <c r="AB326" i="13" s="1"/>
  <c r="AN326" i="13" a="1"/>
  <c r="AN326" i="13" s="1"/>
  <c r="AR326" i="13" a="1"/>
  <c r="AR326" i="13" s="1"/>
  <c r="Y326" i="13" a="1"/>
  <c r="Y326" i="13" s="1"/>
  <c r="N326" i="13" a="1"/>
  <c r="N326" i="13" s="1"/>
  <c r="N337" i="13" s="1"/>
  <c r="AO326" i="13" a="1"/>
  <c r="AO326" i="13" s="1"/>
  <c r="AF337" i="13" s="1"/>
  <c r="U326" i="13" a="1"/>
  <c r="U326" i="13" s="1"/>
  <c r="R337" i="13" s="1"/>
  <c r="AL326" i="13" a="1"/>
  <c r="AL326" i="13" s="1"/>
  <c r="AD337" i="13" s="1"/>
  <c r="R326" i="13" a="1"/>
  <c r="R326" i="13" s="1"/>
  <c r="AM302" i="13"/>
  <c r="AE313" i="13" s="1"/>
  <c r="O326" i="13" a="1"/>
  <c r="O326" i="13" s="1"/>
  <c r="O337" i="13" s="1"/>
  <c r="AA326" i="13" a="1"/>
  <c r="AA326" i="13" s="1"/>
  <c r="W337" i="13" s="1"/>
  <c r="AA302" i="13"/>
  <c r="W313" i="13" s="1"/>
  <c r="AK326" i="13" a="1"/>
  <c r="AK326" i="13" s="1"/>
  <c r="AM326" i="13" a="1"/>
  <c r="AM326" i="13" s="1"/>
  <c r="AE337" i="13" s="1"/>
  <c r="AU302" i="13"/>
  <c r="AI313" i="13" s="1"/>
  <c r="AD326" i="13" a="1"/>
  <c r="AD326" i="13" s="1"/>
  <c r="AQ326" i="13" a="1"/>
  <c r="AQ326" i="13" s="1"/>
  <c r="AG337" i="13" s="1"/>
  <c r="N302" i="13"/>
  <c r="N313" i="13" s="1"/>
  <c r="P326" i="13" a="1"/>
  <c r="P326" i="13" s="1"/>
  <c r="AC302" i="13"/>
  <c r="X313" i="13" s="1"/>
  <c r="AP326" i="13" a="1"/>
  <c r="AP326" i="13" s="1"/>
  <c r="U302" i="13"/>
  <c r="R313" i="13" s="1"/>
  <c r="AS326" i="13" a="1"/>
  <c r="AS326" i="13" s="1"/>
  <c r="AH337" i="13" s="1"/>
  <c r="W302" i="13"/>
  <c r="S313" i="13" s="1"/>
  <c r="AF326" i="13" a="1"/>
  <c r="AF326" i="13" s="1"/>
  <c r="AO302" i="13"/>
  <c r="AF313" i="13" s="1"/>
  <c r="AR302" i="13"/>
  <c r="AC326" i="13" a="1"/>
  <c r="AC326" i="13" s="1"/>
  <c r="X337" i="13" s="1"/>
  <c r="AI326" i="13" a="1"/>
  <c r="AI326" i="13" s="1"/>
  <c r="AA337" i="13" s="1"/>
  <c r="AI302" i="13"/>
  <c r="AA313" i="13" s="1"/>
  <c r="S326" i="13" a="1"/>
  <c r="S326" i="13" s="1"/>
  <c r="Q337" i="13" s="1"/>
  <c r="AY672" i="13"/>
  <c r="BA20" i="13" s="1"/>
  <c r="I20" i="13"/>
  <c r="AY701" i="13"/>
  <c r="BA49" i="13" s="1"/>
  <c r="I49" i="13"/>
  <c r="AY665" i="13"/>
  <c r="BA13" i="13" s="1"/>
  <c r="I13" i="13"/>
  <c r="AR318" i="13" a="1"/>
  <c r="AR318" i="13" s="1"/>
  <c r="AU318" i="13" a="1"/>
  <c r="AU318" i="13" s="1"/>
  <c r="AD318" i="13" a="1"/>
  <c r="AD318" i="13" s="1"/>
  <c r="AI318" i="13" a="1"/>
  <c r="AI318" i="13" s="1"/>
  <c r="AC318" i="13" a="1"/>
  <c r="AC318" i="13" s="1"/>
  <c r="AT294" i="13"/>
  <c r="AH294" i="13"/>
  <c r="V294" i="13"/>
  <c r="AO318" i="13" a="1"/>
  <c r="AO318" i="13" s="1"/>
  <c r="V318" i="13" a="1"/>
  <c r="V318" i="13" s="1"/>
  <c r="P318" i="13" a="1"/>
  <c r="P318" i="13" s="1"/>
  <c r="AS294" i="13"/>
  <c r="AG294" i="13"/>
  <c r="U294" i="13"/>
  <c r="AN318" i="13" a="1"/>
  <c r="AN318" i="13" s="1"/>
  <c r="U318" i="13" a="1"/>
  <c r="U318" i="13" s="1"/>
  <c r="O318" i="13" a="1"/>
  <c r="O318" i="13" s="1"/>
  <c r="AQ294" i="13"/>
  <c r="AE294" i="13"/>
  <c r="S294" i="13"/>
  <c r="AT318" i="13" a="1"/>
  <c r="AT318" i="13" s="1"/>
  <c r="AG318" i="13" a="1"/>
  <c r="AG318" i="13" s="1"/>
  <c r="AA318" i="13" a="1"/>
  <c r="AA318" i="13" s="1"/>
  <c r="AQ318" i="13" a="1"/>
  <c r="AQ318" i="13" s="1"/>
  <c r="AH318" i="13" a="1"/>
  <c r="AH318" i="13" s="1"/>
  <c r="N318" i="13" a="1"/>
  <c r="N318" i="13" s="1"/>
  <c r="AL294" i="13"/>
  <c r="W294" i="13"/>
  <c r="AS318" i="13" a="1"/>
  <c r="AS318" i="13" s="1"/>
  <c r="AF318" i="13" a="1"/>
  <c r="AF318" i="13" s="1"/>
  <c r="W318" i="13" a="1"/>
  <c r="W318" i="13" s="1"/>
  <c r="M318" i="13" a="1"/>
  <c r="M318" i="13" s="1"/>
  <c r="AI294" i="13"/>
  <c r="Q294" i="13"/>
  <c r="AP318" i="13" a="1"/>
  <c r="AP318" i="13" s="1"/>
  <c r="AE318" i="13" a="1"/>
  <c r="AE318" i="13" s="1"/>
  <c r="T318" i="13" a="1"/>
  <c r="T318" i="13" s="1"/>
  <c r="AM318" i="13" a="1"/>
  <c r="AM318" i="13" s="1"/>
  <c r="S318" i="13" a="1"/>
  <c r="S318" i="13" s="1"/>
  <c r="Z318" i="13" a="1"/>
  <c r="Z318" i="13" s="1"/>
  <c r="AO294" i="13"/>
  <c r="Z294" i="13"/>
  <c r="AN294" i="13"/>
  <c r="R294" i="13"/>
  <c r="AM294" i="13"/>
  <c r="P294" i="13"/>
  <c r="Y318" i="13" a="1"/>
  <c r="Y318" i="13" s="1"/>
  <c r="AK294" i="13"/>
  <c r="O294" i="13"/>
  <c r="N294" i="13"/>
  <c r="R318" i="13" a="1"/>
  <c r="R318" i="13" s="1"/>
  <c r="AF294" i="13"/>
  <c r="M294" i="13"/>
  <c r="Q318" i="13" a="1"/>
  <c r="Q318" i="13" s="1"/>
  <c r="AD294" i="13"/>
  <c r="AC294" i="13"/>
  <c r="AB294" i="13"/>
  <c r="AL318" i="13" a="1"/>
  <c r="AL318" i="13" s="1"/>
  <c r="AA294" i="13"/>
  <c r="AB318" i="13" a="1"/>
  <c r="AB318" i="13" s="1"/>
  <c r="Y294" i="13"/>
  <c r="AU294" i="13"/>
  <c r="AR294" i="13"/>
  <c r="AP294" i="13"/>
  <c r="T294" i="13"/>
  <c r="AK318" i="13" a="1"/>
  <c r="AK318" i="13" s="1"/>
  <c r="AY691" i="13"/>
  <c r="BA39" i="13" s="1"/>
  <c r="I39" i="13"/>
  <c r="AY679" i="13"/>
  <c r="BA27" i="13" s="1"/>
  <c r="I27" i="13"/>
  <c r="AY703" i="13"/>
  <c r="BA51" i="13" s="1"/>
  <c r="I51" i="13"/>
  <c r="AQ975" i="13" a="1"/>
  <c r="AQ975" i="13" s="1"/>
  <c r="AG987" i="13" s="1"/>
  <c r="AI975" i="13" a="1"/>
  <c r="AI975" i="13" s="1"/>
  <c r="AA987" i="13" s="1"/>
  <c r="AC975" i="13" a="1"/>
  <c r="AC975" i="13" s="1"/>
  <c r="X987" i="13" s="1"/>
  <c r="U975" i="13" a="1"/>
  <c r="U975" i="13" s="1"/>
  <c r="R987" i="13" s="1"/>
  <c r="O975" i="13" a="1"/>
  <c r="O975" i="13" s="1"/>
  <c r="O987" i="13" s="1"/>
  <c r="AP975" i="13" a="1"/>
  <c r="AP975" i="13" s="1"/>
  <c r="AH975" i="13" a="1"/>
  <c r="AH975" i="13" s="1"/>
  <c r="AB975" i="13" a="1"/>
  <c r="AB975" i="13" s="1"/>
  <c r="T975" i="13" a="1"/>
  <c r="T975" i="13" s="1"/>
  <c r="N975" i="13" a="1"/>
  <c r="N975" i="13" s="1"/>
  <c r="N987" i="13" s="1"/>
  <c r="AU975" i="13" a="1"/>
  <c r="AU975" i="13" s="1"/>
  <c r="AI987" i="13" s="1"/>
  <c r="AO975" i="13" a="1"/>
  <c r="AO975" i="13" s="1"/>
  <c r="AF987" i="13" s="1"/>
  <c r="AG975" i="13" a="1"/>
  <c r="AG975" i="13" s="1"/>
  <c r="Z987" i="13" s="1"/>
  <c r="AA975" i="13" a="1"/>
  <c r="AA975" i="13" s="1"/>
  <c r="W987" i="13" s="1"/>
  <c r="S975" i="13" a="1"/>
  <c r="S975" i="13" s="1"/>
  <c r="Q987" i="13" s="1"/>
  <c r="AW974" i="13"/>
  <c r="AT975" i="13" a="1"/>
  <c r="AT975" i="13" s="1"/>
  <c r="AN975" i="13" a="1"/>
  <c r="AN975" i="13" s="1"/>
  <c r="AF975" i="13" a="1"/>
  <c r="AF975" i="13" s="1"/>
  <c r="Z975" i="13" a="1"/>
  <c r="Z975" i="13" s="1"/>
  <c r="V987" i="13" s="1"/>
  <c r="R975" i="13" a="1"/>
  <c r="R975" i="13" s="1"/>
  <c r="AE975" i="13" a="1"/>
  <c r="AE975" i="13" s="1"/>
  <c r="Y987" i="13" s="1"/>
  <c r="W975" i="13" a="1"/>
  <c r="W975" i="13" s="1"/>
  <c r="S987" i="13" s="1"/>
  <c r="Q975" i="13" a="1"/>
  <c r="Q975" i="13" s="1"/>
  <c r="P987" i="13" s="1"/>
  <c r="AR975" i="13" a="1"/>
  <c r="AR975" i="13" s="1"/>
  <c r="AL975" i="13" a="1"/>
  <c r="AL975" i="13" s="1"/>
  <c r="AD987" i="13" s="1"/>
  <c r="AD975" i="13" a="1"/>
  <c r="AD975" i="13" s="1"/>
  <c r="V975" i="13" a="1"/>
  <c r="V975" i="13" s="1"/>
  <c r="P975" i="13" a="1"/>
  <c r="P975" i="13" s="1"/>
  <c r="V950" i="13"/>
  <c r="AI950" i="13"/>
  <c r="AA962" i="13" s="1"/>
  <c r="U950" i="13"/>
  <c r="R962" i="13" s="1"/>
  <c r="AU950" i="13"/>
  <c r="AI962" i="13" s="1"/>
  <c r="AH950" i="13"/>
  <c r="T950" i="13"/>
  <c r="AT950" i="13"/>
  <c r="AG950" i="13"/>
  <c r="Z962" i="13" s="1"/>
  <c r="S950" i="13"/>
  <c r="Q962" i="13" s="1"/>
  <c r="AS950" i="13"/>
  <c r="AH962" i="13" s="1"/>
  <c r="AF950" i="13"/>
  <c r="R950" i="13"/>
  <c r="AS975" i="13" a="1"/>
  <c r="AS975" i="13" s="1"/>
  <c r="AH987" i="13" s="1"/>
  <c r="AR950" i="13"/>
  <c r="AE950" i="13"/>
  <c r="Y962" i="13" s="1"/>
  <c r="Q950" i="13"/>
  <c r="P962" i="13" s="1"/>
  <c r="AM975" i="13" a="1"/>
  <c r="AM975" i="13" s="1"/>
  <c r="AE987" i="13" s="1"/>
  <c r="AQ950" i="13"/>
  <c r="AG962" i="13" s="1"/>
  <c r="AD950" i="13"/>
  <c r="P950" i="13"/>
  <c r="AP950" i="13"/>
  <c r="AC950" i="13"/>
  <c r="X962" i="13" s="1"/>
  <c r="O950" i="13"/>
  <c r="O962" i="13" s="1"/>
  <c r="AO950" i="13"/>
  <c r="AF962" i="13" s="1"/>
  <c r="AB950" i="13"/>
  <c r="N950" i="13"/>
  <c r="N962" i="13" s="1"/>
  <c r="AL950" i="13"/>
  <c r="AD962" i="13" s="1"/>
  <c r="W950" i="13"/>
  <c r="S962" i="13" s="1"/>
  <c r="AW949" i="13"/>
  <c r="AN950" i="13"/>
  <c r="AM950" i="13"/>
  <c r="AE962" i="13" s="1"/>
  <c r="AA950" i="13"/>
  <c r="W962" i="13" s="1"/>
  <c r="Z950" i="13"/>
  <c r="V962" i="13" s="1"/>
  <c r="AY655" i="13"/>
  <c r="BA3" i="13" s="1"/>
  <c r="I3" i="13"/>
  <c r="AY696" i="13"/>
  <c r="BA44" i="13" s="1"/>
  <c r="I44" i="13"/>
  <c r="AY667" i="13"/>
  <c r="BA15" i="13" s="1"/>
  <c r="I15" i="13"/>
  <c r="AY702" i="13"/>
  <c r="BA50" i="13" s="1"/>
  <c r="I50" i="13"/>
  <c r="AY677" i="13"/>
  <c r="BA25" i="13" s="1"/>
  <c r="I25" i="13"/>
  <c r="AY674" i="13"/>
  <c r="BA22" i="13" s="1"/>
  <c r="I22" i="13"/>
  <c r="AY698" i="13"/>
  <c r="BA46" i="13" s="1"/>
  <c r="I46" i="13"/>
  <c r="AY659" i="13"/>
  <c r="BA7" i="13" s="1"/>
  <c r="I7" i="13"/>
  <c r="AY697" i="13"/>
  <c r="BA45" i="13" s="1"/>
  <c r="I45" i="13"/>
  <c r="AY690" i="13"/>
  <c r="BA38" i="13" s="1"/>
  <c r="I38" i="13"/>
  <c r="AY689" i="13"/>
  <c r="BA37" i="13" s="1"/>
  <c r="I37" i="13"/>
  <c r="AY666" i="13"/>
  <c r="BA14" i="13" s="1"/>
  <c r="I14" i="13"/>
  <c r="AY678" i="13"/>
  <c r="BA26" i="13" s="1"/>
  <c r="I26" i="13"/>
  <c r="AY697" i="12"/>
  <c r="BA45" i="12" s="1"/>
  <c r="I45" i="12"/>
  <c r="AY684" i="12"/>
  <c r="BA32" i="12" s="1"/>
  <c r="I32" i="12"/>
  <c r="AY667" i="12"/>
  <c r="BA15" i="12" s="1"/>
  <c r="I15" i="12"/>
  <c r="AY662" i="12"/>
  <c r="BA10" i="12" s="1"/>
  <c r="I10" i="12"/>
  <c r="AY672" i="12"/>
  <c r="BA20" i="12" s="1"/>
  <c r="I20" i="12"/>
  <c r="AY691" i="12"/>
  <c r="BA39" i="12" s="1"/>
  <c r="I39" i="12"/>
  <c r="AY677" i="12"/>
  <c r="BA25" i="12" s="1"/>
  <c r="I25" i="12"/>
  <c r="AY685" i="12"/>
  <c r="BA33" i="12" s="1"/>
  <c r="I33" i="12"/>
  <c r="AY686" i="12"/>
  <c r="BA34" i="12" s="1"/>
  <c r="I34" i="12"/>
  <c r="AY708" i="12"/>
  <c r="BA56" i="12" s="1"/>
  <c r="I56" i="12"/>
  <c r="AY674" i="12"/>
  <c r="BA22" i="12" s="1"/>
  <c r="I22" i="12"/>
  <c r="AY689" i="12"/>
  <c r="BA37" i="12" s="1"/>
  <c r="I37" i="12"/>
  <c r="AY710" i="12"/>
  <c r="BA58" i="12" s="1"/>
  <c r="I58" i="12"/>
  <c r="AY703" i="12"/>
  <c r="BA51" i="12" s="1"/>
  <c r="I51" i="12"/>
  <c r="AQ975" i="12" a="1"/>
  <c r="AQ975" i="12" s="1"/>
  <c r="AG987" i="12" s="1"/>
  <c r="AI975" i="12" a="1"/>
  <c r="AI975" i="12" s="1"/>
  <c r="AA987" i="12" s="1"/>
  <c r="AC975" i="12" a="1"/>
  <c r="AC975" i="12" s="1"/>
  <c r="X987" i="12" s="1"/>
  <c r="U975" i="12" a="1"/>
  <c r="U975" i="12" s="1"/>
  <c r="R987" i="12" s="1"/>
  <c r="O975" i="12" a="1"/>
  <c r="O975" i="12" s="1"/>
  <c r="O987" i="12" s="1"/>
  <c r="AP975" i="12" a="1"/>
  <c r="AP975" i="12" s="1"/>
  <c r="AH975" i="12" a="1"/>
  <c r="AH975" i="12" s="1"/>
  <c r="AB975" i="12" a="1"/>
  <c r="AB975" i="12" s="1"/>
  <c r="T975" i="12" a="1"/>
  <c r="T975" i="12" s="1"/>
  <c r="N975" i="12" a="1"/>
  <c r="N975" i="12" s="1"/>
  <c r="N987" i="12" s="1"/>
  <c r="AU975" i="12" a="1"/>
  <c r="AU975" i="12" s="1"/>
  <c r="AI987" i="12" s="1"/>
  <c r="AO975" i="12" a="1"/>
  <c r="AO975" i="12" s="1"/>
  <c r="AF987" i="12" s="1"/>
  <c r="AG975" i="12" a="1"/>
  <c r="AG975" i="12" s="1"/>
  <c r="Z987" i="12" s="1"/>
  <c r="AA975" i="12" a="1"/>
  <c r="AA975" i="12" s="1"/>
  <c r="W987" i="12" s="1"/>
  <c r="S975" i="12" a="1"/>
  <c r="S975" i="12" s="1"/>
  <c r="Q987" i="12" s="1"/>
  <c r="AW974" i="12"/>
  <c r="AT975" i="12" a="1"/>
  <c r="AT975" i="12" s="1"/>
  <c r="AN975" i="12" a="1"/>
  <c r="AN975" i="12" s="1"/>
  <c r="AF975" i="12" a="1"/>
  <c r="AF975" i="12" s="1"/>
  <c r="Z975" i="12" a="1"/>
  <c r="Z975" i="12" s="1"/>
  <c r="V987" i="12" s="1"/>
  <c r="R975" i="12" a="1"/>
  <c r="R975" i="12" s="1"/>
  <c r="AE975" i="12" a="1"/>
  <c r="AE975" i="12" s="1"/>
  <c r="Y987" i="12" s="1"/>
  <c r="W975" i="12" a="1"/>
  <c r="W975" i="12" s="1"/>
  <c r="S987" i="12" s="1"/>
  <c r="Q975" i="12" a="1"/>
  <c r="Q975" i="12" s="1"/>
  <c r="P987" i="12" s="1"/>
  <c r="AD975" i="12" a="1"/>
  <c r="AD975" i="12" s="1"/>
  <c r="V975" i="12" a="1"/>
  <c r="V975" i="12" s="1"/>
  <c r="P975" i="12" a="1"/>
  <c r="P975" i="12" s="1"/>
  <c r="AP950" i="12"/>
  <c r="AC950" i="12"/>
  <c r="X962" i="12" s="1"/>
  <c r="O950" i="12"/>
  <c r="O962" i="12" s="1"/>
  <c r="AO950" i="12"/>
  <c r="AF962" i="12" s="1"/>
  <c r="AB950" i="12"/>
  <c r="N950" i="12"/>
  <c r="N962" i="12" s="1"/>
  <c r="AN950" i="12"/>
  <c r="AA950" i="12"/>
  <c r="W962" i="12" s="1"/>
  <c r="AM950" i="12"/>
  <c r="AE962" i="12" s="1"/>
  <c r="Z950" i="12"/>
  <c r="V962" i="12" s="1"/>
  <c r="AW949" i="12"/>
  <c r="AL950" i="12"/>
  <c r="AD962" i="12" s="1"/>
  <c r="W950" i="12"/>
  <c r="S962" i="12" s="1"/>
  <c r="AS975" i="12" a="1"/>
  <c r="AS975" i="12" s="1"/>
  <c r="AH987" i="12" s="1"/>
  <c r="V950" i="12"/>
  <c r="AR975" i="12" a="1"/>
  <c r="AR975" i="12" s="1"/>
  <c r="AI950" i="12"/>
  <c r="AA962" i="12" s="1"/>
  <c r="U950" i="12"/>
  <c r="R962" i="12" s="1"/>
  <c r="AM975" i="12" a="1"/>
  <c r="AM975" i="12" s="1"/>
  <c r="AE987" i="12" s="1"/>
  <c r="AU950" i="12"/>
  <c r="AI962" i="12" s="1"/>
  <c r="AH950" i="12"/>
  <c r="T950" i="12"/>
  <c r="AL975" i="12" a="1"/>
  <c r="AL975" i="12" s="1"/>
  <c r="AD987" i="12" s="1"/>
  <c r="AT950" i="12"/>
  <c r="AG950" i="12"/>
  <c r="Z962" i="12" s="1"/>
  <c r="S950" i="12"/>
  <c r="Q962" i="12" s="1"/>
  <c r="AS950" i="12"/>
  <c r="AH962" i="12" s="1"/>
  <c r="AF950" i="12"/>
  <c r="R950" i="12"/>
  <c r="AE950" i="12"/>
  <c r="Y962" i="12" s="1"/>
  <c r="AD950" i="12"/>
  <c r="Q950" i="12"/>
  <c r="P962" i="12" s="1"/>
  <c r="P950" i="12"/>
  <c r="AR950" i="12"/>
  <c r="AQ950" i="12"/>
  <c r="AG962" i="12" s="1"/>
  <c r="AY655" i="12"/>
  <c r="BA3" i="12" s="1"/>
  <c r="I3" i="12"/>
  <c r="AY701" i="12"/>
  <c r="BA49" i="12" s="1"/>
  <c r="I49" i="12"/>
  <c r="AY661" i="12"/>
  <c r="BA9" i="12" s="1"/>
  <c r="I9" i="12"/>
  <c r="AY696" i="12"/>
  <c r="BA44" i="12" s="1"/>
  <c r="I44" i="12"/>
  <c r="AY678" i="12"/>
  <c r="BA26" i="12" s="1"/>
  <c r="I26" i="12"/>
  <c r="AY698" i="12"/>
  <c r="BA46" i="12" s="1"/>
  <c r="I46" i="12"/>
  <c r="AY690" i="12"/>
  <c r="BA38" i="12" s="1"/>
  <c r="I38" i="12"/>
  <c r="AY660" i="12"/>
  <c r="BA8" i="12" s="1"/>
  <c r="I8" i="12"/>
  <c r="AY679" i="12"/>
  <c r="BA27" i="12" s="1"/>
  <c r="I27" i="12"/>
  <c r="AY673" i="12"/>
  <c r="BA21" i="12" s="1"/>
  <c r="I21" i="12"/>
  <c r="AQ321" i="12" a="1"/>
  <c r="AQ321" i="12" s="1"/>
  <c r="AG332" i="12" s="1"/>
  <c r="AK321" i="12" a="1"/>
  <c r="AK321" i="12" s="1"/>
  <c r="AD321" i="12" a="1"/>
  <c r="AD321" i="12" s="1"/>
  <c r="W321" i="12" a="1"/>
  <c r="W321" i="12" s="1"/>
  <c r="S332" i="12" s="1"/>
  <c r="Q321" i="12" a="1"/>
  <c r="Q321" i="12" s="1"/>
  <c r="P332" i="12" s="1"/>
  <c r="AP321" i="12" a="1"/>
  <c r="AP321" i="12" s="1"/>
  <c r="AL297" i="12"/>
  <c r="AD308" i="12" s="1"/>
  <c r="Z297" i="12"/>
  <c r="V308" i="12" s="1"/>
  <c r="M297" i="12"/>
  <c r="AI321" i="12" a="1"/>
  <c r="AI321" i="12" s="1"/>
  <c r="AA332" i="12" s="1"/>
  <c r="AC321" i="12" a="1"/>
  <c r="AC321" i="12" s="1"/>
  <c r="X332" i="12" s="1"/>
  <c r="V321" i="12" a="1"/>
  <c r="V321" i="12" s="1"/>
  <c r="P321" i="12" a="1"/>
  <c r="P321" i="12" s="1"/>
  <c r="AU321" i="12" a="1"/>
  <c r="AU321" i="12" s="1"/>
  <c r="AI332" i="12" s="1"/>
  <c r="AO321" i="12" a="1"/>
  <c r="AO321" i="12" s="1"/>
  <c r="AF332" i="12" s="1"/>
  <c r="W297" i="12"/>
  <c r="S308" i="12" s="1"/>
  <c r="AH321" i="12" a="1"/>
  <c r="AH321" i="12" s="1"/>
  <c r="AB321" i="12" a="1"/>
  <c r="AB321" i="12" s="1"/>
  <c r="U321" i="12" a="1"/>
  <c r="U321" i="12" s="1"/>
  <c r="R332" i="12" s="1"/>
  <c r="O321" i="12" a="1"/>
  <c r="O321" i="12" s="1"/>
  <c r="O332" i="12" s="1"/>
  <c r="AG321" i="12" a="1"/>
  <c r="AG321" i="12" s="1"/>
  <c r="Z332" i="12" s="1"/>
  <c r="AA321" i="12" a="1"/>
  <c r="AA321" i="12" s="1"/>
  <c r="W332" i="12" s="1"/>
  <c r="T321" i="12" a="1"/>
  <c r="T321" i="12" s="1"/>
  <c r="N321" i="12" a="1"/>
  <c r="N321" i="12" s="1"/>
  <c r="N332" i="12" s="1"/>
  <c r="AF321" i="12" a="1"/>
  <c r="AF321" i="12" s="1"/>
  <c r="Z321" i="12" a="1"/>
  <c r="Z321" i="12" s="1"/>
  <c r="V332" i="12" s="1"/>
  <c r="S321" i="12" a="1"/>
  <c r="S321" i="12" s="1"/>
  <c r="Q332" i="12" s="1"/>
  <c r="M321" i="12" a="1"/>
  <c r="M321" i="12" s="1"/>
  <c r="AT321" i="12" a="1"/>
  <c r="AT321" i="12" s="1"/>
  <c r="AE321" i="12" a="1"/>
  <c r="AE321" i="12" s="1"/>
  <c r="Y332" i="12" s="1"/>
  <c r="AS321" i="12" a="1"/>
  <c r="AS321" i="12" s="1"/>
  <c r="AH332" i="12" s="1"/>
  <c r="AN297" i="12"/>
  <c r="AA297" i="12"/>
  <c r="W308" i="12" s="1"/>
  <c r="AR321" i="12" a="1"/>
  <c r="AR321" i="12" s="1"/>
  <c r="AM297" i="12"/>
  <c r="AE308" i="12" s="1"/>
  <c r="Y297" i="12"/>
  <c r="AN321" i="12" a="1"/>
  <c r="AN321" i="12" s="1"/>
  <c r="Y321" i="12" a="1"/>
  <c r="Y321" i="12" s="1"/>
  <c r="AM321" i="12" a="1"/>
  <c r="AM321" i="12" s="1"/>
  <c r="AE332" i="12" s="1"/>
  <c r="AI297" i="12"/>
  <c r="AA308" i="12" s="1"/>
  <c r="T297" i="12"/>
  <c r="R321" i="12" a="1"/>
  <c r="R321" i="12" s="1"/>
  <c r="AR297" i="12"/>
  <c r="AE297" i="12"/>
  <c r="Y308" i="12" s="1"/>
  <c r="P297" i="12"/>
  <c r="AU297" i="12"/>
  <c r="AI308" i="12" s="1"/>
  <c r="AC297" i="12"/>
  <c r="X308" i="12" s="1"/>
  <c r="AT297" i="12"/>
  <c r="AB297" i="12"/>
  <c r="AQ297" i="12"/>
  <c r="AG308" i="12" s="1"/>
  <c r="U297" i="12"/>
  <c r="R308" i="12" s="1"/>
  <c r="AP297" i="12"/>
  <c r="S297" i="12"/>
  <c r="Q308" i="12" s="1"/>
  <c r="AO297" i="12"/>
  <c r="AF308" i="12" s="1"/>
  <c r="R297" i="12"/>
  <c r="AK297" i="12"/>
  <c r="Q297" i="12"/>
  <c r="P308" i="12" s="1"/>
  <c r="AD297" i="12"/>
  <c r="N297" i="12"/>
  <c r="N308" i="12" s="1"/>
  <c r="AL321" i="12" a="1"/>
  <c r="AL321" i="12" s="1"/>
  <c r="AD332" i="12" s="1"/>
  <c r="AH297" i="12"/>
  <c r="AG297" i="12"/>
  <c r="Z308" i="12" s="1"/>
  <c r="AF297" i="12"/>
  <c r="V297" i="12"/>
  <c r="O297" i="12"/>
  <c r="O308" i="12" s="1"/>
  <c r="AS297" i="12"/>
  <c r="AH308" i="12" s="1"/>
  <c r="AF326" i="12" a="1"/>
  <c r="AF326" i="12" s="1"/>
  <c r="R326" i="12" a="1"/>
  <c r="R326" i="12" s="1"/>
  <c r="V326" i="12" a="1"/>
  <c r="V326" i="12" s="1"/>
  <c r="AL302" i="12"/>
  <c r="AD313" i="12" s="1"/>
  <c r="AG326" i="12" a="1"/>
  <c r="AG326" i="12" s="1"/>
  <c r="Z337" i="12" s="1"/>
  <c r="AQ326" i="12" a="1"/>
  <c r="AQ326" i="12" s="1"/>
  <c r="AG337" i="12" s="1"/>
  <c r="M326" i="12" a="1"/>
  <c r="M326" i="12" s="1"/>
  <c r="AG302" i="12"/>
  <c r="Z313" i="12" s="1"/>
  <c r="AM302" i="12"/>
  <c r="AE313" i="12" s="1"/>
  <c r="T302" i="12"/>
  <c r="Z326" i="12" a="1"/>
  <c r="Z326" i="12" s="1"/>
  <c r="V337" i="12" s="1"/>
  <c r="P326" i="12" a="1"/>
  <c r="P326" i="12" s="1"/>
  <c r="Z302" i="12"/>
  <c r="V313" i="12" s="1"/>
  <c r="AT326" i="12" a="1"/>
  <c r="AT326" i="12" s="1"/>
  <c r="R302" i="12"/>
  <c r="AT302" i="12"/>
  <c r="AA302" i="12"/>
  <c r="W313" i="12" s="1"/>
  <c r="AH326" i="12" a="1"/>
  <c r="AH326" i="12" s="1"/>
  <c r="S326" i="12" a="1"/>
  <c r="S326" i="12" s="1"/>
  <c r="Q337" i="12" s="1"/>
  <c r="M302" i="12"/>
  <c r="AF302" i="12"/>
  <c r="AI302" i="12"/>
  <c r="AA313" i="12" s="1"/>
  <c r="AB326" i="12" a="1"/>
  <c r="AB326" i="12" s="1"/>
  <c r="AR326" i="12" a="1"/>
  <c r="AR326" i="12" s="1"/>
  <c r="Q302" i="12"/>
  <c r="P313" i="12" s="1"/>
  <c r="AE302" i="12"/>
  <c r="Y313" i="12" s="1"/>
  <c r="AR302" i="12"/>
  <c r="U326" i="12" a="1"/>
  <c r="U326" i="12" s="1"/>
  <c r="R337" i="12" s="1"/>
  <c r="AL326" i="12" a="1"/>
  <c r="AL326" i="12" s="1"/>
  <c r="AD337" i="12" s="1"/>
  <c r="U302" i="12"/>
  <c r="R313" i="12" s="1"/>
  <c r="P302" i="12"/>
  <c r="S302" i="12"/>
  <c r="Q313" i="12" s="1"/>
  <c r="O326" i="12" a="1"/>
  <c r="O326" i="12" s="1"/>
  <c r="O337" i="12" s="1"/>
  <c r="AK302" i="12"/>
  <c r="AU326" i="12" a="1"/>
  <c r="AU326" i="12" s="1"/>
  <c r="AI337" i="12" s="1"/>
  <c r="AD326" i="12" a="1"/>
  <c r="AD326" i="12" s="1"/>
  <c r="V302" i="12"/>
  <c r="AH302" i="12"/>
  <c r="AI326" i="12" a="1"/>
  <c r="AI326" i="12" s="1"/>
  <c r="AA337" i="12" s="1"/>
  <c r="AO326" i="12" a="1"/>
  <c r="AO326" i="12" s="1"/>
  <c r="AF337" i="12" s="1"/>
  <c r="W326" i="12" a="1"/>
  <c r="W326" i="12" s="1"/>
  <c r="S337" i="12" s="1"/>
  <c r="AN302" i="12"/>
  <c r="T326" i="12" a="1"/>
  <c r="T326" i="12" s="1"/>
  <c r="AS302" i="12"/>
  <c r="AH313" i="12" s="1"/>
  <c r="N302" i="12"/>
  <c r="N313" i="12" s="1"/>
  <c r="Q326" i="12" a="1"/>
  <c r="Q326" i="12" s="1"/>
  <c r="P337" i="12" s="1"/>
  <c r="AB302" i="12"/>
  <c r="AN326" i="12" a="1"/>
  <c r="AN326" i="12" s="1"/>
  <c r="W302" i="12"/>
  <c r="S313" i="12" s="1"/>
  <c r="AD302" i="12"/>
  <c r="AP302" i="12"/>
  <c r="O302" i="12"/>
  <c r="O313" i="12" s="1"/>
  <c r="N326" i="12" a="1"/>
  <c r="N326" i="12" s="1"/>
  <c r="N337" i="12" s="1"/>
  <c r="AO302" i="12"/>
  <c r="AF313" i="12" s="1"/>
  <c r="AS326" i="12" a="1"/>
  <c r="AS326" i="12" s="1"/>
  <c r="AH337" i="12" s="1"/>
  <c r="AE326" i="12" a="1"/>
  <c r="AE326" i="12" s="1"/>
  <c r="Y337" i="12" s="1"/>
  <c r="AP326" i="12" a="1"/>
  <c r="AP326" i="12" s="1"/>
  <c r="AQ302" i="12"/>
  <c r="AG313" i="12" s="1"/>
  <c r="AM326" i="12" a="1"/>
  <c r="AM326" i="12" s="1"/>
  <c r="AE337" i="12" s="1"/>
  <c r="Y326" i="12" a="1"/>
  <c r="Y326" i="12" s="1"/>
  <c r="AC326" i="12" a="1"/>
  <c r="AC326" i="12" s="1"/>
  <c r="X337" i="12" s="1"/>
  <c r="AK326" i="12" a="1"/>
  <c r="AK326" i="12" s="1"/>
  <c r="AA326" i="12" a="1"/>
  <c r="AA326" i="12" s="1"/>
  <c r="W337" i="12" s="1"/>
  <c r="AU302" i="12"/>
  <c r="AI313" i="12" s="1"/>
  <c r="AC302" i="12"/>
  <c r="X313" i="12" s="1"/>
  <c r="Y302" i="12"/>
  <c r="AY709" i="12"/>
  <c r="BA57" i="12" s="1"/>
  <c r="I57" i="12"/>
  <c r="N302" i="11"/>
  <c r="N313" i="11" s="1"/>
  <c r="AD302" i="11"/>
  <c r="AU302" i="11"/>
  <c r="AI313" i="11" s="1"/>
  <c r="AM297" i="11"/>
  <c r="AE308" i="11" s="1"/>
  <c r="AH297" i="11"/>
  <c r="O321" i="11" a="1"/>
  <c r="O321" i="11" s="1"/>
  <c r="O332" i="11" s="1"/>
  <c r="AY704" i="11"/>
  <c r="BA52" i="11" s="1"/>
  <c r="I52" i="11"/>
  <c r="AY690" i="11"/>
  <c r="BA38" i="11" s="1"/>
  <c r="I38" i="11"/>
  <c r="AY673" i="11"/>
  <c r="BA21" i="11" s="1"/>
  <c r="I21" i="11"/>
  <c r="AY692" i="11"/>
  <c r="BA40" i="11" s="1"/>
  <c r="I40" i="11"/>
  <c r="Q950" i="11"/>
  <c r="P962" i="11" s="1"/>
  <c r="AU950" i="11"/>
  <c r="AI962" i="11" s="1"/>
  <c r="AA950" i="11"/>
  <c r="W962" i="11" s="1"/>
  <c r="AL975" i="11" a="1"/>
  <c r="AL975" i="11" s="1"/>
  <c r="AD987" i="11" s="1"/>
  <c r="AA975" i="11" a="1"/>
  <c r="AA975" i="11" s="1"/>
  <c r="W987" i="11" s="1"/>
  <c r="AM302" i="11"/>
  <c r="AE313" i="11" s="1"/>
  <c r="O302" i="11"/>
  <c r="O313" i="11" s="1"/>
  <c r="Q302" i="11"/>
  <c r="P313" i="11" s="1"/>
  <c r="AG326" i="11" a="1"/>
  <c r="AG326" i="11" s="1"/>
  <c r="Z337" i="11" s="1"/>
  <c r="AT302" i="11"/>
  <c r="AQ302" i="11"/>
  <c r="AG313" i="11" s="1"/>
  <c r="AN297" i="11"/>
  <c r="AD297" i="11"/>
  <c r="AU297" i="11"/>
  <c r="AI308" i="11" s="1"/>
  <c r="AK321" i="11" a="1"/>
  <c r="AK321" i="11" s="1"/>
  <c r="U321" i="11" a="1"/>
  <c r="U321" i="11" s="1"/>
  <c r="R332" i="11" s="1"/>
  <c r="AY666" i="11"/>
  <c r="BA14" i="11" s="1"/>
  <c r="I14" i="11"/>
  <c r="AH302" i="11"/>
  <c r="AM321" i="11" a="1"/>
  <c r="AM321" i="11" s="1"/>
  <c r="AE332" i="11" s="1"/>
  <c r="AD321" i="11" a="1"/>
  <c r="AD321" i="11" s="1"/>
  <c r="AY678" i="11"/>
  <c r="BA26" i="11" s="1"/>
  <c r="I26" i="11"/>
  <c r="AE950" i="11"/>
  <c r="Y962" i="11" s="1"/>
  <c r="AC975" i="11" a="1"/>
  <c r="AC975" i="11" s="1"/>
  <c r="X987" i="11" s="1"/>
  <c r="AN950" i="11"/>
  <c r="AR975" i="11" a="1"/>
  <c r="AR975" i="11" s="1"/>
  <c r="AG975" i="11" a="1"/>
  <c r="AG975" i="11" s="1"/>
  <c r="Z987" i="11" s="1"/>
  <c r="AB302" i="11"/>
  <c r="AO326" i="11" a="1"/>
  <c r="AO326" i="11" s="1"/>
  <c r="AF337" i="11" s="1"/>
  <c r="AA326" i="11" a="1"/>
  <c r="AA326" i="11" s="1"/>
  <c r="W337" i="11" s="1"/>
  <c r="AH326" i="11" a="1"/>
  <c r="AH326" i="11" s="1"/>
  <c r="M302" i="11"/>
  <c r="M326" i="11" a="1"/>
  <c r="M326" i="11" s="1"/>
  <c r="AP297" i="11"/>
  <c r="U297" i="11"/>
  <c r="R308" i="11" s="1"/>
  <c r="Y321" i="11" a="1"/>
  <c r="Y321" i="11" s="1"/>
  <c r="AQ321" i="11" a="1"/>
  <c r="AQ321" i="11" s="1"/>
  <c r="AG332" i="11" s="1"/>
  <c r="AB321" i="11" a="1"/>
  <c r="AB321" i="11" s="1"/>
  <c r="AY682" i="11"/>
  <c r="BA30" i="11" s="1"/>
  <c r="I30" i="11"/>
  <c r="AY670" i="11"/>
  <c r="BA18" i="11" s="1"/>
  <c r="I18" i="11"/>
  <c r="O975" i="11" a="1"/>
  <c r="O975" i="11" s="1"/>
  <c r="O987" i="11" s="1"/>
  <c r="AH950" i="11"/>
  <c r="W302" i="11"/>
  <c r="S313" i="11" s="1"/>
  <c r="AY683" i="11"/>
  <c r="BA31" i="11" s="1"/>
  <c r="I31" i="11"/>
  <c r="AR950" i="11"/>
  <c r="U950" i="11"/>
  <c r="R962" i="11" s="1"/>
  <c r="N950" i="11"/>
  <c r="N962" i="11" s="1"/>
  <c r="Q975" i="11" a="1"/>
  <c r="Q975" i="11" s="1"/>
  <c r="P987" i="11" s="1"/>
  <c r="S302" i="11"/>
  <c r="Q313" i="11" s="1"/>
  <c r="AR302" i="11"/>
  <c r="AB326" i="11" a="1"/>
  <c r="AB326" i="11" s="1"/>
  <c r="AQ326" i="11" a="1"/>
  <c r="AQ326" i="11" s="1"/>
  <c r="AG337" i="11" s="1"/>
  <c r="R302" i="11"/>
  <c r="AS302" i="11"/>
  <c r="AH313" i="11" s="1"/>
  <c r="AA302" i="11"/>
  <c r="W313" i="11" s="1"/>
  <c r="AI297" i="11"/>
  <c r="AA308" i="11" s="1"/>
  <c r="AP321" i="11" a="1"/>
  <c r="AP321" i="11" s="1"/>
  <c r="AL321" i="11" a="1"/>
  <c r="AL321" i="11" s="1"/>
  <c r="AD332" i="11" s="1"/>
  <c r="AH321" i="11" a="1"/>
  <c r="AH321" i="11" s="1"/>
  <c r="AY661" i="11"/>
  <c r="BA9" i="11" s="1"/>
  <c r="I9" i="11"/>
  <c r="AM975" i="11" a="1"/>
  <c r="AM975" i="11" s="1"/>
  <c r="AE987" i="11" s="1"/>
  <c r="S975" i="11" a="1"/>
  <c r="S975" i="11" s="1"/>
  <c r="Q987" i="11" s="1"/>
  <c r="AB297" i="11"/>
  <c r="AY702" i="11"/>
  <c r="BA50" i="11" s="1"/>
  <c r="I50" i="11"/>
  <c r="AY658" i="11"/>
  <c r="BA6" i="11" s="1"/>
  <c r="I6" i="11"/>
  <c r="R950" i="11"/>
  <c r="AI950" i="11"/>
  <c r="AA962" i="11" s="1"/>
  <c r="AB950" i="11"/>
  <c r="W975" i="11" a="1"/>
  <c r="W975" i="11" s="1"/>
  <c r="S987" i="11" s="1"/>
  <c r="AU975" i="11" a="1"/>
  <c r="AU975" i="11" s="1"/>
  <c r="AI987" i="11" s="1"/>
  <c r="P326" i="11" a="1"/>
  <c r="P326" i="11" s="1"/>
  <c r="T326" i="11" a="1"/>
  <c r="T326" i="11" s="1"/>
  <c r="AI326" i="11" a="1"/>
  <c r="AI326" i="11" s="1"/>
  <c r="AA337" i="11" s="1"/>
  <c r="Y326" i="11" a="1"/>
  <c r="Y326" i="11" s="1"/>
  <c r="Z302" i="11"/>
  <c r="V313" i="11" s="1"/>
  <c r="N297" i="11"/>
  <c r="N308" i="11" s="1"/>
  <c r="M297" i="11"/>
  <c r="AN326" i="11" a="1"/>
  <c r="AN326" i="11" s="1"/>
  <c r="AE321" i="11" a="1"/>
  <c r="AE321" i="11" s="1"/>
  <c r="Y332" i="11" s="1"/>
  <c r="AR321" i="11" a="1"/>
  <c r="AR321" i="11" s="1"/>
  <c r="AO321" i="11" a="1"/>
  <c r="AO321" i="11" s="1"/>
  <c r="AF332" i="11" s="1"/>
  <c r="AY684" i="11"/>
  <c r="BA32" i="11" s="1"/>
  <c r="I32" i="11"/>
  <c r="AY695" i="11"/>
  <c r="BA43" i="11" s="1"/>
  <c r="I43" i="11"/>
  <c r="V950" i="11"/>
  <c r="U326" i="11" a="1"/>
  <c r="U326" i="11" s="1"/>
  <c r="R337" i="11" s="1"/>
  <c r="AS321" i="11" a="1"/>
  <c r="AS321" i="11" s="1"/>
  <c r="AH332" i="11" s="1"/>
  <c r="AY671" i="11"/>
  <c r="BA19" i="11" s="1"/>
  <c r="I19" i="11"/>
  <c r="AS950" i="11"/>
  <c r="AH962" i="11" s="1"/>
  <c r="AS975" i="11" a="1"/>
  <c r="AS975" i="11" s="1"/>
  <c r="AH987" i="11" s="1"/>
  <c r="R975" i="11" a="1"/>
  <c r="R975" i="11" s="1"/>
  <c r="T975" i="11" a="1"/>
  <c r="T975" i="11" s="1"/>
  <c r="S326" i="11" a="1"/>
  <c r="S326" i="11" s="1"/>
  <c r="Q337" i="11" s="1"/>
  <c r="AC326" i="11" a="1"/>
  <c r="AC326" i="11" s="1"/>
  <c r="X337" i="11" s="1"/>
  <c r="R326" i="11" a="1"/>
  <c r="R326" i="11" s="1"/>
  <c r="N326" i="11" a="1"/>
  <c r="N326" i="11" s="1"/>
  <c r="N337" i="11" s="1"/>
  <c r="AE302" i="11"/>
  <c r="Y313" i="11" s="1"/>
  <c r="V297" i="11"/>
  <c r="O297" i="11"/>
  <c r="O308" i="11" s="1"/>
  <c r="AE297" i="11"/>
  <c r="Y308" i="11" s="1"/>
  <c r="AF321" i="11" a="1"/>
  <c r="AF321" i="11" s="1"/>
  <c r="N321" i="11" a="1"/>
  <c r="N321" i="11" s="1"/>
  <c r="N332" i="11" s="1"/>
  <c r="P321" i="11" a="1"/>
  <c r="P321" i="11" s="1"/>
  <c r="AO950" i="11"/>
  <c r="AF962" i="11" s="1"/>
  <c r="AK326" i="11" a="1"/>
  <c r="AK326" i="11" s="1"/>
  <c r="AC302" i="11"/>
  <c r="X313" i="11" s="1"/>
  <c r="S297" i="11"/>
  <c r="Q308" i="11" s="1"/>
  <c r="AT297" i="11"/>
  <c r="AY659" i="11"/>
  <c r="BA7" i="11" s="1"/>
  <c r="I7" i="11"/>
  <c r="AY672" i="11"/>
  <c r="BA20" i="11" s="1"/>
  <c r="I20" i="11"/>
  <c r="U975" i="11" a="1"/>
  <c r="U975" i="11" s="1"/>
  <c r="R987" i="11" s="1"/>
  <c r="W950" i="11"/>
  <c r="S962" i="11" s="1"/>
  <c r="O950" i="11"/>
  <c r="O962" i="11" s="1"/>
  <c r="Z975" i="11" a="1"/>
  <c r="Z975" i="11" s="1"/>
  <c r="V987" i="11" s="1"/>
  <c r="AB975" i="11" a="1"/>
  <c r="AB975" i="11" s="1"/>
  <c r="AM326" i="11" a="1"/>
  <c r="AM326" i="11" s="1"/>
  <c r="AE337" i="11" s="1"/>
  <c r="AD326" i="11" a="1"/>
  <c r="AD326" i="11" s="1"/>
  <c r="U302" i="11"/>
  <c r="R313" i="11" s="1"/>
  <c r="AP302" i="11"/>
  <c r="Y302" i="11"/>
  <c r="Z297" i="11"/>
  <c r="V308" i="11" s="1"/>
  <c r="AL297" i="11"/>
  <c r="AD308" i="11" s="1"/>
  <c r="AR297" i="11"/>
  <c r="P297" i="11"/>
  <c r="T321" i="11" a="1"/>
  <c r="T321" i="11" s="1"/>
  <c r="V321" i="11" a="1"/>
  <c r="V321" i="11" s="1"/>
  <c r="AF950" i="11"/>
  <c r="Q326" i="11" a="1"/>
  <c r="Q326" i="11" s="1"/>
  <c r="P337" i="11" s="1"/>
  <c r="M321" i="11" a="1"/>
  <c r="M321" i="11" s="1"/>
  <c r="AY685" i="11"/>
  <c r="BA33" i="11" s="1"/>
  <c r="I33" i="11"/>
  <c r="AY680" i="11"/>
  <c r="BA28" i="11" s="1"/>
  <c r="I28" i="11"/>
  <c r="S950" i="11"/>
  <c r="Q962" i="11" s="1"/>
  <c r="AL950" i="11"/>
  <c r="AD962" i="11" s="1"/>
  <c r="AC950" i="11"/>
  <c r="X962" i="11" s="1"/>
  <c r="AF975" i="11" a="1"/>
  <c r="AF975" i="11" s="1"/>
  <c r="AH975" i="11" a="1"/>
  <c r="AH975" i="11" s="1"/>
  <c r="O326" i="11" a="1"/>
  <c r="O326" i="11" s="1"/>
  <c r="O337" i="11" s="1"/>
  <c r="AF326" i="11" a="1"/>
  <c r="AF326" i="11" s="1"/>
  <c r="AF302" i="11"/>
  <c r="AE326" i="11" a="1"/>
  <c r="AE326" i="11" s="1"/>
  <c r="Y337" i="11" s="1"/>
  <c r="V302" i="11"/>
  <c r="AG297" i="11"/>
  <c r="Z308" i="11" s="1"/>
  <c r="Z321" i="11" a="1"/>
  <c r="Z321" i="11" s="1"/>
  <c r="V332" i="11" s="1"/>
  <c r="R297" i="11"/>
  <c r="AC297" i="11"/>
  <c r="X308" i="11" s="1"/>
  <c r="AA321" i="11" a="1"/>
  <c r="AA321" i="11" s="1"/>
  <c r="W332" i="11" s="1"/>
  <c r="AC321" i="11" a="1"/>
  <c r="AC321" i="11" s="1"/>
  <c r="X332" i="11" s="1"/>
  <c r="AY660" i="11"/>
  <c r="BA8" i="11" s="1"/>
  <c r="I8" i="11"/>
  <c r="Q297" i="11"/>
  <c r="P308" i="11" s="1"/>
  <c r="P950" i="11"/>
  <c r="AG950" i="11"/>
  <c r="Z962" i="11" s="1"/>
  <c r="AW949" i="11"/>
  <c r="AP950" i="11"/>
  <c r="AN975" i="11" a="1"/>
  <c r="AN975" i="11" s="1"/>
  <c r="AP975" i="11" a="1"/>
  <c r="AP975" i="11" s="1"/>
  <c r="V326" i="11" a="1"/>
  <c r="V326" i="11" s="1"/>
  <c r="AP326" i="11" a="1"/>
  <c r="AP326" i="11" s="1"/>
  <c r="AL326" i="11" a="1"/>
  <c r="AL326" i="11" s="1"/>
  <c r="AD337" i="11" s="1"/>
  <c r="AU326" i="11" a="1"/>
  <c r="AU326" i="11" s="1"/>
  <c r="AI337" i="11" s="1"/>
  <c r="W297" i="11"/>
  <c r="S308" i="11" s="1"/>
  <c r="Y297" i="11"/>
  <c r="AF297" i="11"/>
  <c r="AO297" i="11"/>
  <c r="AF308" i="11" s="1"/>
  <c r="AG321" i="11" a="1"/>
  <c r="AG321" i="11" s="1"/>
  <c r="Z332" i="11" s="1"/>
  <c r="AI321" i="11" a="1"/>
  <c r="AI321" i="11" s="1"/>
  <c r="AA332" i="11" s="1"/>
  <c r="AE975" i="11" a="1"/>
  <c r="AE975" i="11" s="1"/>
  <c r="Y987" i="11" s="1"/>
  <c r="N975" i="11" a="1"/>
  <c r="N975" i="11" s="1"/>
  <c r="N987" i="11" s="1"/>
  <c r="AY697" i="11"/>
  <c r="BA45" i="11" s="1"/>
  <c r="I45" i="11"/>
  <c r="AY710" i="11"/>
  <c r="BA58" i="11" s="1"/>
  <c r="I58" i="11"/>
  <c r="AD950" i="11"/>
  <c r="AT950" i="11"/>
  <c r="Z950" i="11"/>
  <c r="V962" i="11" s="1"/>
  <c r="P975" i="11" a="1"/>
  <c r="P975" i="11" s="1"/>
  <c r="AT975" i="11" a="1"/>
  <c r="AT975" i="11" s="1"/>
  <c r="AQ975" i="11" a="1"/>
  <c r="AQ975" i="11" s="1"/>
  <c r="AG987" i="11" s="1"/>
  <c r="AY656" i="11"/>
  <c r="BA4" i="11" s="1"/>
  <c r="I4" i="11"/>
  <c r="AO302" i="11"/>
  <c r="AF313" i="11" s="1"/>
  <c r="W326" i="11" a="1"/>
  <c r="W326" i="11" s="1"/>
  <c r="S337" i="11" s="1"/>
  <c r="AS326" i="11" a="1"/>
  <c r="AS326" i="11" s="1"/>
  <c r="AH337" i="11" s="1"/>
  <c r="AR326" i="11" a="1"/>
  <c r="AR326" i="11" s="1"/>
  <c r="AL302" i="11"/>
  <c r="AD313" i="11" s="1"/>
  <c r="T302" i="11"/>
  <c r="AQ297" i="11"/>
  <c r="AG308" i="11" s="1"/>
  <c r="AS297" i="11"/>
  <c r="AH308" i="11" s="1"/>
  <c r="R321" i="11" a="1"/>
  <c r="R321" i="11" s="1"/>
  <c r="AN321" i="11" a="1"/>
  <c r="AN321" i="11" s="1"/>
  <c r="Q321" i="11" a="1"/>
  <c r="Q321" i="11" s="1"/>
  <c r="P332" i="11" s="1"/>
  <c r="AY694" i="11"/>
  <c r="BA42" i="11" s="1"/>
  <c r="I42" i="11"/>
  <c r="AY668" i="11"/>
  <c r="BA16" i="11" s="1"/>
  <c r="I16" i="11"/>
  <c r="AQ950" i="11"/>
  <c r="AG962" i="11" s="1"/>
  <c r="T950" i="11"/>
  <c r="AM950" i="11"/>
  <c r="AE962" i="11" s="1"/>
  <c r="V975" i="11" a="1"/>
  <c r="V975" i="11" s="1"/>
  <c r="AW974" i="11"/>
  <c r="AI302" i="11"/>
  <c r="AA313" i="11" s="1"/>
  <c r="AG302" i="11"/>
  <c r="Z313" i="11" s="1"/>
  <c r="AK302" i="11"/>
  <c r="AT326" i="11" a="1"/>
  <c r="AT326" i="11" s="1"/>
  <c r="AK297" i="11"/>
  <c r="AA297" i="11"/>
  <c r="W308" i="11" s="1"/>
  <c r="T297" i="11"/>
  <c r="S321" i="11" a="1"/>
  <c r="S321" i="11" s="1"/>
  <c r="Q332" i="11" s="1"/>
  <c r="AT321" i="11" a="1"/>
  <c r="AT321" i="11" s="1"/>
  <c r="AP322" i="15" l="1" a="1"/>
  <c r="AP322" i="15" s="1"/>
  <c r="M322" i="15" a="1"/>
  <c r="M322" i="15" s="1"/>
  <c r="N298" i="15"/>
  <c r="N309" i="15" s="1"/>
  <c r="P298" i="15"/>
  <c r="AM298" i="15"/>
  <c r="AE309" i="15" s="1"/>
  <c r="AH322" i="15" a="1"/>
  <c r="AH322" i="15" s="1"/>
  <c r="AS322" i="15" a="1"/>
  <c r="AS322" i="15" s="1"/>
  <c r="AH333" i="15" s="1"/>
  <c r="N322" i="15" a="1"/>
  <c r="N322" i="15" s="1"/>
  <c r="N333" i="15" s="1"/>
  <c r="AM322" i="15" a="1"/>
  <c r="AM322" i="15" s="1"/>
  <c r="AE333" i="15" s="1"/>
  <c r="AF298" i="15"/>
  <c r="AR298" i="14"/>
  <c r="AS322" i="14" a="1"/>
  <c r="AS322" i="14" s="1"/>
  <c r="AH333" i="14" s="1"/>
  <c r="AA322" i="14" a="1"/>
  <c r="AA322" i="14" s="1"/>
  <c r="W333" i="14" s="1"/>
  <c r="AM298" i="14"/>
  <c r="AE309" i="14" s="1"/>
  <c r="N322" i="14" a="1"/>
  <c r="N322" i="14" s="1"/>
  <c r="N333" i="14" s="1"/>
  <c r="AI298" i="14"/>
  <c r="AA309" i="14" s="1"/>
  <c r="Y298" i="14"/>
  <c r="Y322" i="14" a="1"/>
  <c r="Y322" i="14" s="1"/>
  <c r="AH322" i="14" a="1"/>
  <c r="AH322" i="14" s="1"/>
  <c r="Q322" i="11" a="1"/>
  <c r="Q322" i="11" s="1"/>
  <c r="P333" i="11" s="1"/>
  <c r="N298" i="11"/>
  <c r="N309" i="11" s="1"/>
  <c r="W322" i="11" a="1"/>
  <c r="W322" i="11" s="1"/>
  <c r="S333" i="11" s="1"/>
  <c r="AS322" i="16" a="1"/>
  <c r="AS322" i="16" s="1"/>
  <c r="AH333" i="16" s="1"/>
  <c r="AO322" i="16" a="1"/>
  <c r="AO322" i="16" s="1"/>
  <c r="AF333" i="16" s="1"/>
  <c r="AE298" i="16"/>
  <c r="Y309" i="16" s="1"/>
  <c r="U298" i="16"/>
  <c r="R309" i="16" s="1"/>
  <c r="Z298" i="16"/>
  <c r="V309" i="16" s="1"/>
  <c r="AG322" i="16" a="1"/>
  <c r="AG322" i="16" s="1"/>
  <c r="Z333" i="16" s="1"/>
  <c r="AQ322" i="16" a="1"/>
  <c r="AQ322" i="16" s="1"/>
  <c r="AG333" i="16" s="1"/>
  <c r="AQ298" i="16"/>
  <c r="AG309" i="16" s="1"/>
  <c r="AT298" i="16"/>
  <c r="N298" i="16"/>
  <c r="N309" i="16" s="1"/>
  <c r="AU322" i="16" a="1"/>
  <c r="AU322" i="16" s="1"/>
  <c r="AI333" i="16" s="1"/>
  <c r="Y322" i="16" a="1"/>
  <c r="Y322" i="16" s="1"/>
  <c r="U322" i="16" a="1"/>
  <c r="U322" i="16" s="1"/>
  <c r="R333" i="16" s="1"/>
  <c r="V298" i="16"/>
  <c r="AA298" i="16"/>
  <c r="W309" i="16" s="1"/>
  <c r="P322" i="16" a="1"/>
  <c r="P322" i="16" s="1"/>
  <c r="AE322" i="16" a="1"/>
  <c r="AE322" i="16" s="1"/>
  <c r="Y333" i="16" s="1"/>
  <c r="AP298" i="16"/>
  <c r="P298" i="16"/>
  <c r="AI298" i="16"/>
  <c r="AA309" i="16" s="1"/>
  <c r="AM298" i="16"/>
  <c r="AE309" i="16" s="1"/>
  <c r="V322" i="16" a="1"/>
  <c r="V322" i="16" s="1"/>
  <c r="AL322" i="16" a="1"/>
  <c r="AL322" i="16" s="1"/>
  <c r="AD333" i="16" s="1"/>
  <c r="AC298" i="16"/>
  <c r="X309" i="16" s="1"/>
  <c r="AU298" i="16"/>
  <c r="AI309" i="16" s="1"/>
  <c r="AT322" i="16" a="1"/>
  <c r="AT322" i="16" s="1"/>
  <c r="AC322" i="16" a="1"/>
  <c r="AC322" i="16" s="1"/>
  <c r="X333" i="16" s="1"/>
  <c r="AR322" i="16" a="1"/>
  <c r="AR322" i="16" s="1"/>
  <c r="R322" i="16" a="1"/>
  <c r="R322" i="16" s="1"/>
  <c r="AR298" i="16"/>
  <c r="AO298" i="16"/>
  <c r="AF309" i="16" s="1"/>
  <c r="AH322" i="16" a="1"/>
  <c r="AH322" i="16" s="1"/>
  <c r="O298" i="16"/>
  <c r="O309" i="16" s="1"/>
  <c r="AI322" i="16" a="1"/>
  <c r="AI322" i="16" s="1"/>
  <c r="AA333" i="16" s="1"/>
  <c r="M322" i="16" a="1"/>
  <c r="M322" i="16" s="1"/>
  <c r="AL298" i="16"/>
  <c r="AD309" i="16" s="1"/>
  <c r="R298" i="16"/>
  <c r="O322" i="16" a="1"/>
  <c r="O322" i="16" s="1"/>
  <c r="O333" i="16" s="1"/>
  <c r="W298" i="16"/>
  <c r="S309" i="16" s="1"/>
  <c r="AB298" i="16"/>
  <c r="AP322" i="16" a="1"/>
  <c r="AP322" i="16" s="1"/>
  <c r="S322" i="16" a="1"/>
  <c r="S322" i="16" s="1"/>
  <c r="Q333" i="16" s="1"/>
  <c r="AH298" i="16"/>
  <c r="S298" i="16"/>
  <c r="Q309" i="16" s="1"/>
  <c r="T298" i="16"/>
  <c r="Y298" i="16"/>
  <c r="AN298" i="16"/>
  <c r="Q322" i="16" a="1"/>
  <c r="Q322" i="16" s="1"/>
  <c r="P333" i="16" s="1"/>
  <c r="Z322" i="16" a="1"/>
  <c r="Z322" i="16" s="1"/>
  <c r="V333" i="16" s="1"/>
  <c r="AD298" i="16"/>
  <c r="AG298" i="16"/>
  <c r="Z309" i="16" s="1"/>
  <c r="AK298" i="16"/>
  <c r="N322" i="16" a="1"/>
  <c r="N322" i="16" s="1"/>
  <c r="N333" i="16" s="1"/>
  <c r="W322" i="16" a="1"/>
  <c r="W322" i="16" s="1"/>
  <c r="S333" i="16" s="1"/>
  <c r="AF322" i="16" a="1"/>
  <c r="AF322" i="16" s="1"/>
  <c r="AF298" i="16"/>
  <c r="AS298" i="16"/>
  <c r="AH309" i="16" s="1"/>
  <c r="AN322" i="16" a="1"/>
  <c r="AN322" i="16" s="1"/>
  <c r="T322" i="16" a="1"/>
  <c r="T322" i="16" s="1"/>
  <c r="AD322" i="16" a="1"/>
  <c r="AD322" i="16" s="1"/>
  <c r="AM322" i="16" a="1"/>
  <c r="AM322" i="16" s="1"/>
  <c r="AE333" i="16" s="1"/>
  <c r="Q298" i="16"/>
  <c r="P309" i="16" s="1"/>
  <c r="AB322" i="16" a="1"/>
  <c r="AB322" i="16" s="1"/>
  <c r="M298" i="16"/>
  <c r="AA322" i="16" a="1"/>
  <c r="AA322" i="16" s="1"/>
  <c r="W333" i="16" s="1"/>
  <c r="AK322" i="16" a="1"/>
  <c r="AK322" i="16" s="1"/>
  <c r="AC298" i="15"/>
  <c r="X309" i="15" s="1"/>
  <c r="AD298" i="15"/>
  <c r="R298" i="15"/>
  <c r="AL322" i="15" a="1"/>
  <c r="AL322" i="15" s="1"/>
  <c r="AD333" i="15" s="1"/>
  <c r="W322" i="15" a="1"/>
  <c r="W322" i="15" s="1"/>
  <c r="S333" i="15" s="1"/>
  <c r="T322" i="15" a="1"/>
  <c r="T322" i="15" s="1"/>
  <c r="AK298" i="15"/>
  <c r="AH298" i="15"/>
  <c r="M298" i="15"/>
  <c r="AD322" i="15" a="1"/>
  <c r="AD322" i="15" s="1"/>
  <c r="AA322" i="15" a="1"/>
  <c r="AA322" i="15" s="1"/>
  <c r="W333" i="15" s="1"/>
  <c r="AN298" i="15"/>
  <c r="P322" i="15" a="1"/>
  <c r="P322" i="15" s="1"/>
  <c r="Z298" i="15"/>
  <c r="V309" i="15" s="1"/>
  <c r="R322" i="15" a="1"/>
  <c r="R322" i="15" s="1"/>
  <c r="AG322" i="15" a="1"/>
  <c r="AG322" i="15" s="1"/>
  <c r="Z333" i="15" s="1"/>
  <c r="Q322" i="15" a="1"/>
  <c r="Q322" i="15" s="1"/>
  <c r="P333" i="15" s="1"/>
  <c r="AQ298" i="15"/>
  <c r="AG309" i="15" s="1"/>
  <c r="AO298" i="15"/>
  <c r="AF309" i="15" s="1"/>
  <c r="S298" i="15"/>
  <c r="Q309" i="15" s="1"/>
  <c r="AL298" i="15"/>
  <c r="AD309" i="15" s="1"/>
  <c r="Y322" i="15" a="1"/>
  <c r="Y322" i="15" s="1"/>
  <c r="AN322" i="15" a="1"/>
  <c r="AN322" i="15" s="1"/>
  <c r="AG298" i="15"/>
  <c r="Z309" i="15" s="1"/>
  <c r="U298" i="15"/>
  <c r="R309" i="15" s="1"/>
  <c r="T298" i="15"/>
  <c r="AI298" i="15"/>
  <c r="AA309" i="15" s="1"/>
  <c r="V322" i="15" a="1"/>
  <c r="V322" i="15" s="1"/>
  <c r="AE322" i="15" a="1"/>
  <c r="AE322" i="15" s="1"/>
  <c r="Y333" i="15" s="1"/>
  <c r="AT322" i="15" a="1"/>
  <c r="AT322" i="15" s="1"/>
  <c r="AT298" i="15"/>
  <c r="AA298" i="15"/>
  <c r="W309" i="15" s="1"/>
  <c r="Q298" i="15"/>
  <c r="P309" i="15" s="1"/>
  <c r="AO322" i="15" a="1"/>
  <c r="AO322" i="15" s="1"/>
  <c r="AF333" i="15" s="1"/>
  <c r="O322" i="15" a="1"/>
  <c r="O322" i="15" s="1"/>
  <c r="O333" i="15" s="1"/>
  <c r="AS298" i="15"/>
  <c r="AH309" i="15" s="1"/>
  <c r="AP298" i="15"/>
  <c r="AE298" i="15"/>
  <c r="Y309" i="15" s="1"/>
  <c r="AQ322" i="15" a="1"/>
  <c r="AQ322" i="15" s="1"/>
  <c r="AG333" i="15" s="1"/>
  <c r="S322" i="15" a="1"/>
  <c r="S322" i="15" s="1"/>
  <c r="Q333" i="15" s="1"/>
  <c r="U322" i="15" a="1"/>
  <c r="U322" i="15" s="1"/>
  <c r="R333" i="15" s="1"/>
  <c r="AK322" i="15" a="1"/>
  <c r="AK322" i="15" s="1"/>
  <c r="V298" i="15"/>
  <c r="O298" i="15"/>
  <c r="O309" i="15" s="1"/>
  <c r="AR298" i="15"/>
  <c r="AR322" i="15" a="1"/>
  <c r="AR322" i="15" s="1"/>
  <c r="Z322" i="15" a="1"/>
  <c r="Z322" i="15" s="1"/>
  <c r="V333" i="15" s="1"/>
  <c r="AB322" i="15" a="1"/>
  <c r="AB322" i="15" s="1"/>
  <c r="W298" i="15"/>
  <c r="S309" i="15" s="1"/>
  <c r="AI322" i="15" a="1"/>
  <c r="AI322" i="15" s="1"/>
  <c r="AA333" i="15" s="1"/>
  <c r="AC322" i="15" a="1"/>
  <c r="AC322" i="15" s="1"/>
  <c r="X333" i="15" s="1"/>
  <c r="AF322" i="15" a="1"/>
  <c r="AF322" i="15" s="1"/>
  <c r="AB298" i="15"/>
  <c r="AU298" i="15"/>
  <c r="AI309" i="15" s="1"/>
  <c r="Y298" i="15"/>
  <c r="AU322" i="15" a="1"/>
  <c r="AU322" i="15" s="1"/>
  <c r="AI333" i="15" s="1"/>
  <c r="AD298" i="14"/>
  <c r="AQ298" i="14"/>
  <c r="AG309" i="14" s="1"/>
  <c r="AH298" i="14"/>
  <c r="AO298" i="14"/>
  <c r="AF309" i="14" s="1"/>
  <c r="AF298" i="14"/>
  <c r="R322" i="14" a="1"/>
  <c r="R322" i="14" s="1"/>
  <c r="T322" i="14" a="1"/>
  <c r="T322" i="14" s="1"/>
  <c r="P298" i="14"/>
  <c r="Z298" i="14"/>
  <c r="V309" i="14" s="1"/>
  <c r="T298" i="14"/>
  <c r="AL322" i="14" a="1"/>
  <c r="AL322" i="14" s="1"/>
  <c r="AD333" i="14" s="1"/>
  <c r="AN322" i="14" a="1"/>
  <c r="AN322" i="14" s="1"/>
  <c r="AC322" i="14" a="1"/>
  <c r="AC322" i="14" s="1"/>
  <c r="X333" i="14" s="1"/>
  <c r="AE322" i="14" a="1"/>
  <c r="AE322" i="14" s="1"/>
  <c r="Y333" i="14" s="1"/>
  <c r="Q298" i="14"/>
  <c r="P309" i="14" s="1"/>
  <c r="AT298" i="14"/>
  <c r="AG298" i="14"/>
  <c r="Z309" i="14" s="1"/>
  <c r="AR322" i="14" a="1"/>
  <c r="AR322" i="14" s="1"/>
  <c r="AT322" i="14" a="1"/>
  <c r="AT322" i="14" s="1"/>
  <c r="AP298" i="14"/>
  <c r="AU298" i="14"/>
  <c r="AI309" i="14" s="1"/>
  <c r="AK298" i="14"/>
  <c r="O298" i="14"/>
  <c r="O309" i="14" s="1"/>
  <c r="AS298" i="14"/>
  <c r="AH309" i="14" s="1"/>
  <c r="M322" i="14" a="1"/>
  <c r="M322" i="14" s="1"/>
  <c r="O322" i="14" a="1"/>
  <c r="O322" i="14" s="1"/>
  <c r="O333" i="14" s="1"/>
  <c r="AG322" i="14" a="1"/>
  <c r="AG322" i="14" s="1"/>
  <c r="Z333" i="14" s="1"/>
  <c r="M298" i="14"/>
  <c r="AQ322" i="14" a="1"/>
  <c r="AQ322" i="14" s="1"/>
  <c r="AG333" i="14" s="1"/>
  <c r="AB298" i="14"/>
  <c r="P322" i="14" a="1"/>
  <c r="P322" i="14" s="1"/>
  <c r="S322" i="14" a="1"/>
  <c r="S322" i="14" s="1"/>
  <c r="Q333" i="14" s="1"/>
  <c r="U322" i="14" a="1"/>
  <c r="U322" i="14" s="1"/>
  <c r="R333" i="14" s="1"/>
  <c r="AI322" i="14" a="1"/>
  <c r="AI322" i="14" s="1"/>
  <c r="AA333" i="14" s="1"/>
  <c r="N298" i="14"/>
  <c r="N309" i="14" s="1"/>
  <c r="U298" i="14"/>
  <c r="R309" i="14" s="1"/>
  <c r="AN298" i="14"/>
  <c r="AK322" i="14" a="1"/>
  <c r="AK322" i="14" s="1"/>
  <c r="Z322" i="14" a="1"/>
  <c r="Z322" i="14" s="1"/>
  <c r="V333" i="14" s="1"/>
  <c r="AB322" i="14" a="1"/>
  <c r="AB322" i="14" s="1"/>
  <c r="AA298" i="14"/>
  <c r="W309" i="14" s="1"/>
  <c r="AL298" i="14"/>
  <c r="AD309" i="14" s="1"/>
  <c r="R298" i="14"/>
  <c r="AP322" i="14" a="1"/>
  <c r="AP322" i="14" s="1"/>
  <c r="AF322" i="14" a="1"/>
  <c r="AF322" i="14" s="1"/>
  <c r="AC298" i="14"/>
  <c r="X309" i="14" s="1"/>
  <c r="V298" i="14"/>
  <c r="AE298" i="14"/>
  <c r="Y309" i="14" s="1"/>
  <c r="Q322" i="14" a="1"/>
  <c r="Q322" i="14" s="1"/>
  <c r="P333" i="14" s="1"/>
  <c r="AM322" i="14" a="1"/>
  <c r="AM322" i="14" s="1"/>
  <c r="AE333" i="14" s="1"/>
  <c r="AO322" i="14" a="1"/>
  <c r="AO322" i="14" s="1"/>
  <c r="AF333" i="14" s="1"/>
  <c r="W322" i="14" a="1"/>
  <c r="W322" i="14" s="1"/>
  <c r="S333" i="14" s="1"/>
  <c r="AU322" i="14" a="1"/>
  <c r="AU322" i="14" s="1"/>
  <c r="AI333" i="14" s="1"/>
  <c r="V322" i="14" a="1"/>
  <c r="V322" i="14" s="1"/>
  <c r="W298" i="14"/>
  <c r="S309" i="14" s="1"/>
  <c r="S298" i="14"/>
  <c r="Q309" i="14" s="1"/>
  <c r="AD322" i="14" a="1"/>
  <c r="AD322" i="14" s="1"/>
  <c r="AH322" i="13" a="1"/>
  <c r="AH322" i="13" s="1"/>
  <c r="AB322" i="13" a="1"/>
  <c r="AB322" i="13" s="1"/>
  <c r="AT322" i="13" a="1"/>
  <c r="AT322" i="13" s="1"/>
  <c r="AN322" i="13" a="1"/>
  <c r="AN322" i="13" s="1"/>
  <c r="AG322" i="13" a="1"/>
  <c r="AG322" i="13" s="1"/>
  <c r="Z333" i="13" s="1"/>
  <c r="AA322" i="13" a="1"/>
  <c r="AA322" i="13" s="1"/>
  <c r="W333" i="13" s="1"/>
  <c r="T322" i="13" a="1"/>
  <c r="T322" i="13" s="1"/>
  <c r="N322" i="13" a="1"/>
  <c r="N322" i="13" s="1"/>
  <c r="N333" i="13" s="1"/>
  <c r="AE322" i="13" a="1"/>
  <c r="AE322" i="13" s="1"/>
  <c r="Y333" i="13" s="1"/>
  <c r="Y322" i="13" a="1"/>
  <c r="Y322" i="13" s="1"/>
  <c r="R322" i="13" a="1"/>
  <c r="R322" i="13" s="1"/>
  <c r="AQ322" i="13" a="1"/>
  <c r="AQ322" i="13" s="1"/>
  <c r="AG333" i="13" s="1"/>
  <c r="AK322" i="13" a="1"/>
  <c r="AK322" i="13" s="1"/>
  <c r="AF322" i="13" a="1"/>
  <c r="AF322" i="13" s="1"/>
  <c r="AL298" i="13"/>
  <c r="AD309" i="13" s="1"/>
  <c r="Z298" i="13"/>
  <c r="V309" i="13" s="1"/>
  <c r="M298" i="13"/>
  <c r="AP322" i="13" a="1"/>
  <c r="AP322" i="13" s="1"/>
  <c r="U322" i="13" a="1"/>
  <c r="U322" i="13" s="1"/>
  <c r="R333" i="13" s="1"/>
  <c r="AK298" i="13"/>
  <c r="Y298" i="13"/>
  <c r="AD322" i="13" a="1"/>
  <c r="AD322" i="13" s="1"/>
  <c r="AO322" i="13" a="1"/>
  <c r="AO322" i="13" s="1"/>
  <c r="AF333" i="13" s="1"/>
  <c r="S322" i="13" a="1"/>
  <c r="S322" i="13" s="1"/>
  <c r="Q333" i="13" s="1"/>
  <c r="AU298" i="13"/>
  <c r="AI309" i="13" s="1"/>
  <c r="AI298" i="13"/>
  <c r="AA309" i="13" s="1"/>
  <c r="V298" i="13"/>
  <c r="AM322" i="13" a="1"/>
  <c r="AM322" i="13" s="1"/>
  <c r="AE333" i="13" s="1"/>
  <c r="AC322" i="13" a="1"/>
  <c r="AC322" i="13" s="1"/>
  <c r="X333" i="13" s="1"/>
  <c r="Q322" i="13" a="1"/>
  <c r="Q322" i="13" s="1"/>
  <c r="P333" i="13" s="1"/>
  <c r="AS322" i="13" a="1"/>
  <c r="AS322" i="13" s="1"/>
  <c r="AH333" i="13" s="1"/>
  <c r="AI322" i="13" a="1"/>
  <c r="AI322" i="13" s="1"/>
  <c r="AA333" i="13" s="1"/>
  <c r="W322" i="13" a="1"/>
  <c r="W322" i="13" s="1"/>
  <c r="S333" i="13" s="1"/>
  <c r="O322" i="13" a="1"/>
  <c r="O322" i="13" s="1"/>
  <c r="O333" i="13" s="1"/>
  <c r="AU322" i="13" a="1"/>
  <c r="AU322" i="13" s="1"/>
  <c r="AI333" i="13" s="1"/>
  <c r="S298" i="13"/>
  <c r="Q309" i="13" s="1"/>
  <c r="AR322" i="13" a="1"/>
  <c r="AR322" i="13" s="1"/>
  <c r="M322" i="13" a="1"/>
  <c r="M322" i="13" s="1"/>
  <c r="AL322" i="13" a="1"/>
  <c r="AL322" i="13" s="1"/>
  <c r="AD333" i="13" s="1"/>
  <c r="AF298" i="13"/>
  <c r="P298" i="13"/>
  <c r="V322" i="13" a="1"/>
  <c r="V322" i="13" s="1"/>
  <c r="AO298" i="13"/>
  <c r="AF309" i="13" s="1"/>
  <c r="W298" i="13"/>
  <c r="S309" i="13" s="1"/>
  <c r="AP298" i="13"/>
  <c r="T298" i="13"/>
  <c r="AN298" i="13"/>
  <c r="R298" i="13"/>
  <c r="AM298" i="13"/>
  <c r="AE309" i="13" s="1"/>
  <c r="Q298" i="13"/>
  <c r="P309" i="13" s="1"/>
  <c r="O298" i="13"/>
  <c r="O309" i="13" s="1"/>
  <c r="Z322" i="13" a="1"/>
  <c r="Z322" i="13" s="1"/>
  <c r="V333" i="13" s="1"/>
  <c r="AH298" i="13"/>
  <c r="N298" i="13"/>
  <c r="N309" i="13" s="1"/>
  <c r="AG298" i="13"/>
  <c r="Z309" i="13" s="1"/>
  <c r="AE298" i="13"/>
  <c r="Y309" i="13" s="1"/>
  <c r="P322" i="13" a="1"/>
  <c r="P322" i="13" s="1"/>
  <c r="AD298" i="13"/>
  <c r="AT298" i="13"/>
  <c r="AC298" i="13"/>
  <c r="X309" i="13" s="1"/>
  <c r="AS298" i="13"/>
  <c r="AH309" i="13" s="1"/>
  <c r="AR298" i="13"/>
  <c r="AQ298" i="13"/>
  <c r="AG309" i="13" s="1"/>
  <c r="AB298" i="13"/>
  <c r="AA298" i="13"/>
  <c r="W309" i="13" s="1"/>
  <c r="U298" i="13"/>
  <c r="R309" i="13" s="1"/>
  <c r="AS322" i="12" a="1"/>
  <c r="AS322" i="12" s="1"/>
  <c r="AH333" i="12" s="1"/>
  <c r="AM322" i="12" a="1"/>
  <c r="AM322" i="12" s="1"/>
  <c r="AE333" i="12" s="1"/>
  <c r="AF322" i="12" a="1"/>
  <c r="AF322" i="12" s="1"/>
  <c r="Z322" i="12" a="1"/>
  <c r="Z322" i="12" s="1"/>
  <c r="V333" i="12" s="1"/>
  <c r="S322" i="12" a="1"/>
  <c r="S322" i="12" s="1"/>
  <c r="Q333" i="12" s="1"/>
  <c r="M322" i="12" a="1"/>
  <c r="M322" i="12" s="1"/>
  <c r="AR322" i="12" a="1"/>
  <c r="AR322" i="12" s="1"/>
  <c r="AL322" i="12" a="1"/>
  <c r="AL322" i="12" s="1"/>
  <c r="AD333" i="12" s="1"/>
  <c r="AM298" i="12"/>
  <c r="AE309" i="12" s="1"/>
  <c r="AA298" i="12"/>
  <c r="W309" i="12" s="1"/>
  <c r="N298" i="12"/>
  <c r="N309" i="12" s="1"/>
  <c r="AE322" i="12" a="1"/>
  <c r="AE322" i="12" s="1"/>
  <c r="Y333" i="12" s="1"/>
  <c r="Y322" i="12" a="1"/>
  <c r="Y322" i="12" s="1"/>
  <c r="R322" i="12" a="1"/>
  <c r="R322" i="12" s="1"/>
  <c r="AQ322" i="12" a="1"/>
  <c r="AQ322" i="12" s="1"/>
  <c r="AG333" i="12" s="1"/>
  <c r="AK322" i="12" a="1"/>
  <c r="AK322" i="12" s="1"/>
  <c r="AK298" i="12"/>
  <c r="Y298" i="12"/>
  <c r="AD322" i="12" a="1"/>
  <c r="AD322" i="12" s="1"/>
  <c r="W322" i="12" a="1"/>
  <c r="W322" i="12" s="1"/>
  <c r="S333" i="12" s="1"/>
  <c r="Q322" i="12" a="1"/>
  <c r="Q322" i="12" s="1"/>
  <c r="P333" i="12" s="1"/>
  <c r="AI322" i="12" a="1"/>
  <c r="AI322" i="12" s="1"/>
  <c r="AA333" i="12" s="1"/>
  <c r="AC322" i="12" a="1"/>
  <c r="AC322" i="12" s="1"/>
  <c r="X333" i="12" s="1"/>
  <c r="V322" i="12" a="1"/>
  <c r="V322" i="12" s="1"/>
  <c r="P322" i="12" a="1"/>
  <c r="P322" i="12" s="1"/>
  <c r="AH322" i="12" a="1"/>
  <c r="AH322" i="12" s="1"/>
  <c r="AB322" i="12" a="1"/>
  <c r="AB322" i="12" s="1"/>
  <c r="U322" i="12" a="1"/>
  <c r="U322" i="12" s="1"/>
  <c r="R333" i="12" s="1"/>
  <c r="O322" i="12" a="1"/>
  <c r="O322" i="12" s="1"/>
  <c r="O333" i="12" s="1"/>
  <c r="AT322" i="12" a="1"/>
  <c r="AT322" i="12" s="1"/>
  <c r="AN322" i="12" a="1"/>
  <c r="AN322" i="12" s="1"/>
  <c r="AU322" i="12" a="1"/>
  <c r="AU322" i="12" s="1"/>
  <c r="AI333" i="12" s="1"/>
  <c r="AT298" i="12"/>
  <c r="AF298" i="12"/>
  <c r="Q298" i="12"/>
  <c r="P309" i="12" s="1"/>
  <c r="AA322" i="12" a="1"/>
  <c r="AA322" i="12" s="1"/>
  <c r="W333" i="12" s="1"/>
  <c r="AS298" i="12"/>
  <c r="AH309" i="12" s="1"/>
  <c r="AE298" i="12"/>
  <c r="Y309" i="12" s="1"/>
  <c r="P298" i="12"/>
  <c r="AP322" i="12" a="1"/>
  <c r="AP322" i="12" s="1"/>
  <c r="AO322" i="12" a="1"/>
  <c r="AO322" i="12" s="1"/>
  <c r="AF333" i="12" s="1"/>
  <c r="AP298" i="12"/>
  <c r="AB298" i="12"/>
  <c r="U298" i="12"/>
  <c r="R309" i="12" s="1"/>
  <c r="AG298" i="12"/>
  <c r="Z309" i="12" s="1"/>
  <c r="AD298" i="12"/>
  <c r="AU298" i="12"/>
  <c r="AI309" i="12" s="1"/>
  <c r="Z298" i="12"/>
  <c r="V309" i="12" s="1"/>
  <c r="AG322" i="12" a="1"/>
  <c r="AG322" i="12" s="1"/>
  <c r="Z333" i="12" s="1"/>
  <c r="AR298" i="12"/>
  <c r="W298" i="12"/>
  <c r="S309" i="12" s="1"/>
  <c r="AQ298" i="12"/>
  <c r="AG309" i="12" s="1"/>
  <c r="V298" i="12"/>
  <c r="T322" i="12" a="1"/>
  <c r="T322" i="12" s="1"/>
  <c r="AO298" i="12"/>
  <c r="AF309" i="12" s="1"/>
  <c r="T298" i="12"/>
  <c r="N322" i="12" a="1"/>
  <c r="N322" i="12" s="1"/>
  <c r="N333" i="12" s="1"/>
  <c r="AH298" i="12"/>
  <c r="AN298" i="12"/>
  <c r="AL298" i="12"/>
  <c r="AD309" i="12" s="1"/>
  <c r="AI298" i="12"/>
  <c r="AA309" i="12" s="1"/>
  <c r="S298" i="12"/>
  <c r="Q309" i="12" s="1"/>
  <c r="AC298" i="12"/>
  <c r="X309" i="12" s="1"/>
  <c r="R298" i="12"/>
  <c r="O298" i="12"/>
  <c r="O309" i="12" s="1"/>
  <c r="M298" i="12"/>
  <c r="AL322" i="11" a="1"/>
  <c r="AL322" i="11" s="1"/>
  <c r="AD333" i="11" s="1"/>
  <c r="AI298" i="11"/>
  <c r="AA309" i="11" s="1"/>
  <c r="AH298" i="11"/>
  <c r="Q298" i="11"/>
  <c r="P309" i="11" s="1"/>
  <c r="AN322" i="11" a="1"/>
  <c r="AN322" i="11" s="1"/>
  <c r="AK322" i="11" a="1"/>
  <c r="AK322" i="11" s="1"/>
  <c r="AC298" i="11"/>
  <c r="X309" i="11" s="1"/>
  <c r="AL298" i="11"/>
  <c r="AD309" i="11" s="1"/>
  <c r="Z298" i="11"/>
  <c r="V309" i="11" s="1"/>
  <c r="AD298" i="11"/>
  <c r="AT322" i="11" a="1"/>
  <c r="AT322" i="11" s="1"/>
  <c r="AQ322" i="11" a="1"/>
  <c r="AQ322" i="11" s="1"/>
  <c r="AG333" i="11" s="1"/>
  <c r="R298" i="11"/>
  <c r="AR298" i="11"/>
  <c r="AN298" i="11"/>
  <c r="AP298" i="11"/>
  <c r="AO322" i="11" a="1"/>
  <c r="AO322" i="11" s="1"/>
  <c r="AF333" i="11" s="1"/>
  <c r="R322" i="11" a="1"/>
  <c r="R322" i="11" s="1"/>
  <c r="AT298" i="11"/>
  <c r="S298" i="11"/>
  <c r="Q309" i="11" s="1"/>
  <c r="U298" i="11"/>
  <c r="R309" i="11" s="1"/>
  <c r="T322" i="11" a="1"/>
  <c r="T322" i="11" s="1"/>
  <c r="AU322" i="11" a="1"/>
  <c r="AU322" i="11" s="1"/>
  <c r="AI333" i="11" s="1"/>
  <c r="Y322" i="11" a="1"/>
  <c r="Y322" i="11" s="1"/>
  <c r="O298" i="11"/>
  <c r="O309" i="11" s="1"/>
  <c r="AO298" i="11"/>
  <c r="AF309" i="11" s="1"/>
  <c r="V298" i="11"/>
  <c r="AR322" i="11" a="1"/>
  <c r="AR322" i="11" s="1"/>
  <c r="P322" i="11" a="1"/>
  <c r="P322" i="11" s="1"/>
  <c r="AE322" i="11" a="1"/>
  <c r="AE322" i="11" s="1"/>
  <c r="Y333" i="11" s="1"/>
  <c r="AS322" i="11" a="1"/>
  <c r="AS322" i="11" s="1"/>
  <c r="AH333" i="11" s="1"/>
  <c r="AS298" i="11"/>
  <c r="AH309" i="11" s="1"/>
  <c r="AB298" i="11"/>
  <c r="AK298" i="11"/>
  <c r="AE298" i="11"/>
  <c r="Y309" i="11" s="1"/>
  <c r="V322" i="11" a="1"/>
  <c r="V322" i="11" s="1"/>
  <c r="M322" i="11" a="1"/>
  <c r="M322" i="11" s="1"/>
  <c r="AG298" i="11"/>
  <c r="Z309" i="11" s="1"/>
  <c r="AD322" i="11" a="1"/>
  <c r="AD322" i="11" s="1"/>
  <c r="P298" i="11"/>
  <c r="AU298" i="11"/>
  <c r="AI309" i="11" s="1"/>
  <c r="Y298" i="11"/>
  <c r="AQ298" i="11"/>
  <c r="AG309" i="11" s="1"/>
  <c r="AC322" i="11" a="1"/>
  <c r="AC322" i="11" s="1"/>
  <c r="X333" i="11" s="1"/>
  <c r="S322" i="11" a="1"/>
  <c r="S322" i="11" s="1"/>
  <c r="Q333" i="11" s="1"/>
  <c r="O322" i="11" a="1"/>
  <c r="O322" i="11" s="1"/>
  <c r="O333" i="11" s="1"/>
  <c r="T298" i="11"/>
  <c r="AF298" i="11"/>
  <c r="AM298" i="11"/>
  <c r="AE309" i="11" s="1"/>
  <c r="U322" i="11" a="1"/>
  <c r="U322" i="11" s="1"/>
  <c r="R333" i="11" s="1"/>
  <c r="AI322" i="11" a="1"/>
  <c r="AI322" i="11" s="1"/>
  <c r="AA333" i="11" s="1"/>
  <c r="Z322" i="11" a="1"/>
  <c r="Z322" i="11" s="1"/>
  <c r="V333" i="11" s="1"/>
  <c r="AM322" i="11" a="1"/>
  <c r="AM322" i="11" s="1"/>
  <c r="AE333" i="11" s="1"/>
  <c r="W298" i="11"/>
  <c r="S309" i="11" s="1"/>
  <c r="AG322" i="11" a="1"/>
  <c r="AG322" i="11" s="1"/>
  <c r="Z333" i="11" s="1"/>
  <c r="AH322" i="11" a="1"/>
  <c r="AH322" i="11" s="1"/>
  <c r="AA322" i="11" a="1"/>
  <c r="AA322" i="11" s="1"/>
  <c r="W333" i="11" s="1"/>
  <c r="AP322" i="11" a="1"/>
  <c r="AP322" i="11" s="1"/>
  <c r="AF322" i="11" a="1"/>
  <c r="AF322" i="11" s="1"/>
  <c r="AA298" i="11"/>
  <c r="W309" i="11" s="1"/>
  <c r="M298" i="11"/>
  <c r="N322" i="11" a="1"/>
  <c r="N322" i="11" s="1"/>
  <c r="N333" i="11" s="1"/>
  <c r="AB322" i="11" a="1"/>
  <c r="AB322" i="11" s="1"/>
  <c r="Y944" i="1" l="1"/>
  <c r="S632" i="1"/>
  <c r="AD956" i="1" l="1"/>
  <c r="AE956" i="1"/>
  <c r="AF956" i="1"/>
  <c r="AG956" i="1"/>
  <c r="AH956" i="1"/>
  <c r="AI956" i="1"/>
  <c r="AK954" i="1"/>
  <c r="AC966" i="1" s="1"/>
  <c r="AK950" i="1"/>
  <c r="AC962" i="1" s="1"/>
  <c r="AK949" i="1"/>
  <c r="AC961" i="1" s="1"/>
  <c r="AK948" i="1"/>
  <c r="AC960" i="1" s="1"/>
  <c r="AK945" i="1"/>
  <c r="AC957" i="1" s="1"/>
  <c r="AK944" i="1"/>
  <c r="AC956" i="1" s="1"/>
  <c r="AK656" i="1"/>
  <c r="AL656" i="1"/>
  <c r="AM656" i="1"/>
  <c r="AN656" i="1"/>
  <c r="AO656" i="1"/>
  <c r="AP656" i="1"/>
  <c r="AQ656" i="1"/>
  <c r="AR656" i="1"/>
  <c r="AS656" i="1"/>
  <c r="AT656" i="1"/>
  <c r="AU656" i="1"/>
  <c r="AK657" i="1"/>
  <c r="AL657" i="1"/>
  <c r="AM657" i="1"/>
  <c r="AN657" i="1"/>
  <c r="AO657" i="1"/>
  <c r="AP657" i="1"/>
  <c r="AQ657" i="1"/>
  <c r="AR657" i="1"/>
  <c r="AS657" i="1"/>
  <c r="AT657" i="1"/>
  <c r="AU657" i="1"/>
  <c r="AK658" i="1"/>
  <c r="AL658" i="1"/>
  <c r="AM658" i="1"/>
  <c r="AN658" i="1"/>
  <c r="AO658" i="1"/>
  <c r="AP658" i="1"/>
  <c r="AQ658" i="1"/>
  <c r="AR658" i="1"/>
  <c r="AS658" i="1"/>
  <c r="AT658" i="1"/>
  <c r="AU658" i="1"/>
  <c r="AK659" i="1"/>
  <c r="AL659" i="1"/>
  <c r="AM659" i="1"/>
  <c r="AN659" i="1"/>
  <c r="AO659" i="1"/>
  <c r="AP659" i="1"/>
  <c r="AQ659" i="1"/>
  <c r="AR659" i="1"/>
  <c r="AS659" i="1"/>
  <c r="AT659" i="1"/>
  <c r="AU659" i="1"/>
  <c r="AK660" i="1"/>
  <c r="AL660" i="1"/>
  <c r="AM660" i="1"/>
  <c r="AN660" i="1"/>
  <c r="AO660" i="1"/>
  <c r="AP660" i="1"/>
  <c r="AQ660" i="1"/>
  <c r="AR660" i="1"/>
  <c r="AS660" i="1"/>
  <c r="AT660" i="1"/>
  <c r="AU660" i="1"/>
  <c r="AK661" i="1"/>
  <c r="AL661" i="1"/>
  <c r="AM661" i="1"/>
  <c r="AN661" i="1"/>
  <c r="AO661" i="1"/>
  <c r="AP661" i="1"/>
  <c r="AQ661" i="1"/>
  <c r="AR661" i="1"/>
  <c r="AS661" i="1"/>
  <c r="AT661" i="1"/>
  <c r="AU661" i="1"/>
  <c r="AK662" i="1"/>
  <c r="AL662" i="1"/>
  <c r="AM662" i="1"/>
  <c r="AN662" i="1"/>
  <c r="AO662" i="1"/>
  <c r="AP662" i="1"/>
  <c r="AQ662" i="1"/>
  <c r="AR662" i="1"/>
  <c r="AS662" i="1"/>
  <c r="AT662" i="1"/>
  <c r="AU662" i="1"/>
  <c r="AK663" i="1"/>
  <c r="AL663" i="1"/>
  <c r="AM663" i="1"/>
  <c r="AN663" i="1"/>
  <c r="AO663" i="1"/>
  <c r="AP663" i="1"/>
  <c r="AQ663" i="1"/>
  <c r="AR663" i="1"/>
  <c r="AS663" i="1"/>
  <c r="AT663" i="1"/>
  <c r="AU663" i="1"/>
  <c r="AK664" i="1"/>
  <c r="AL664" i="1"/>
  <c r="AM664" i="1"/>
  <c r="AN664" i="1"/>
  <c r="AO664" i="1"/>
  <c r="AP664" i="1"/>
  <c r="AQ664" i="1"/>
  <c r="AR664" i="1"/>
  <c r="AS664" i="1"/>
  <c r="AT664" i="1"/>
  <c r="AU664" i="1"/>
  <c r="AK665" i="1"/>
  <c r="AL665" i="1"/>
  <c r="AM665" i="1"/>
  <c r="AN665" i="1"/>
  <c r="AO665" i="1"/>
  <c r="AP665" i="1"/>
  <c r="AQ665" i="1"/>
  <c r="AR665" i="1"/>
  <c r="AS665" i="1"/>
  <c r="AT665" i="1"/>
  <c r="AU665" i="1"/>
  <c r="AK666" i="1"/>
  <c r="AL666" i="1"/>
  <c r="AM666" i="1"/>
  <c r="AN666" i="1"/>
  <c r="AO666" i="1"/>
  <c r="AP666" i="1"/>
  <c r="AQ666" i="1"/>
  <c r="AR666" i="1"/>
  <c r="AS666" i="1"/>
  <c r="AT666" i="1"/>
  <c r="AU666" i="1"/>
  <c r="AK667" i="1"/>
  <c r="AL667" i="1"/>
  <c r="AM667" i="1"/>
  <c r="AN667" i="1"/>
  <c r="AO667" i="1"/>
  <c r="AP667" i="1"/>
  <c r="AQ667" i="1"/>
  <c r="AR667" i="1"/>
  <c r="AS667" i="1"/>
  <c r="AT667" i="1"/>
  <c r="AU667" i="1"/>
  <c r="AK668" i="1"/>
  <c r="AL668" i="1"/>
  <c r="AM668" i="1"/>
  <c r="AN668" i="1"/>
  <c r="AO668" i="1"/>
  <c r="AP668" i="1"/>
  <c r="AQ668" i="1"/>
  <c r="AR668" i="1"/>
  <c r="AS668" i="1"/>
  <c r="AT668" i="1"/>
  <c r="AU668" i="1"/>
  <c r="AK669" i="1"/>
  <c r="AL669" i="1"/>
  <c r="AM669" i="1"/>
  <c r="AN669" i="1"/>
  <c r="AO669" i="1"/>
  <c r="AP669" i="1"/>
  <c r="AQ669" i="1"/>
  <c r="AR669" i="1"/>
  <c r="AS669" i="1"/>
  <c r="AT669" i="1"/>
  <c r="AU669" i="1"/>
  <c r="AK670" i="1"/>
  <c r="AL670" i="1"/>
  <c r="AM670" i="1"/>
  <c r="AN670" i="1"/>
  <c r="AO670" i="1"/>
  <c r="AP670" i="1"/>
  <c r="AQ670" i="1"/>
  <c r="AR670" i="1"/>
  <c r="AS670" i="1"/>
  <c r="AT670" i="1"/>
  <c r="AU670" i="1"/>
  <c r="AK671" i="1"/>
  <c r="AL671" i="1"/>
  <c r="AM671" i="1"/>
  <c r="AN671" i="1"/>
  <c r="AO671" i="1"/>
  <c r="AP671" i="1"/>
  <c r="AQ671" i="1"/>
  <c r="AR671" i="1"/>
  <c r="AS671" i="1"/>
  <c r="AT671" i="1"/>
  <c r="AU671" i="1"/>
  <c r="AK672" i="1"/>
  <c r="AL672" i="1"/>
  <c r="AM672" i="1"/>
  <c r="AN672" i="1"/>
  <c r="AO672" i="1"/>
  <c r="AP672" i="1"/>
  <c r="AQ672" i="1"/>
  <c r="AR672" i="1"/>
  <c r="AS672" i="1"/>
  <c r="AT672" i="1"/>
  <c r="AU672" i="1"/>
  <c r="AK673" i="1"/>
  <c r="AL673" i="1"/>
  <c r="AM673" i="1"/>
  <c r="AN673" i="1"/>
  <c r="AO673" i="1"/>
  <c r="AP673" i="1"/>
  <c r="AQ673" i="1"/>
  <c r="AR673" i="1"/>
  <c r="AS673" i="1"/>
  <c r="AT673" i="1"/>
  <c r="AU673" i="1"/>
  <c r="AK674" i="1"/>
  <c r="AL674" i="1"/>
  <c r="AM674" i="1"/>
  <c r="AN674" i="1"/>
  <c r="AO674" i="1"/>
  <c r="AP674" i="1"/>
  <c r="AQ674" i="1"/>
  <c r="AR674" i="1"/>
  <c r="AS674" i="1"/>
  <c r="AT674" i="1"/>
  <c r="AU674" i="1"/>
  <c r="AK675" i="1"/>
  <c r="AL675" i="1"/>
  <c r="AM675" i="1"/>
  <c r="AN675" i="1"/>
  <c r="AO675" i="1"/>
  <c r="AP675" i="1"/>
  <c r="AQ675" i="1"/>
  <c r="AR675" i="1"/>
  <c r="AS675" i="1"/>
  <c r="AT675" i="1"/>
  <c r="AU675" i="1"/>
  <c r="AK676" i="1"/>
  <c r="AL676" i="1"/>
  <c r="AM676" i="1"/>
  <c r="AN676" i="1"/>
  <c r="AO676" i="1"/>
  <c r="AP676" i="1"/>
  <c r="AQ676" i="1"/>
  <c r="AR676" i="1"/>
  <c r="AS676" i="1"/>
  <c r="AT676" i="1"/>
  <c r="AU676" i="1"/>
  <c r="AK677" i="1"/>
  <c r="AL677" i="1"/>
  <c r="AM677" i="1"/>
  <c r="AN677" i="1"/>
  <c r="AO677" i="1"/>
  <c r="AP677" i="1"/>
  <c r="AQ677" i="1"/>
  <c r="AR677" i="1"/>
  <c r="AS677" i="1"/>
  <c r="AT677" i="1"/>
  <c r="AU677" i="1"/>
  <c r="AK678" i="1"/>
  <c r="AL678" i="1"/>
  <c r="AM678" i="1"/>
  <c r="AN678" i="1"/>
  <c r="AO678" i="1"/>
  <c r="AP678" i="1"/>
  <c r="AQ678" i="1"/>
  <c r="AR678" i="1"/>
  <c r="AS678" i="1"/>
  <c r="AT678" i="1"/>
  <c r="AU678" i="1"/>
  <c r="AK679" i="1"/>
  <c r="AL679" i="1"/>
  <c r="AM679" i="1"/>
  <c r="AN679" i="1"/>
  <c r="AO679" i="1"/>
  <c r="AP679" i="1"/>
  <c r="AQ679" i="1"/>
  <c r="AR679" i="1"/>
  <c r="AS679" i="1"/>
  <c r="AT679" i="1"/>
  <c r="AU679" i="1"/>
  <c r="AK680" i="1"/>
  <c r="AL680" i="1"/>
  <c r="AM680" i="1"/>
  <c r="AN680" i="1"/>
  <c r="AO680" i="1"/>
  <c r="AP680" i="1"/>
  <c r="AQ680" i="1"/>
  <c r="AR680" i="1"/>
  <c r="AS680" i="1"/>
  <c r="AT680" i="1"/>
  <c r="AU680" i="1"/>
  <c r="AK681" i="1"/>
  <c r="AL681" i="1"/>
  <c r="AM681" i="1"/>
  <c r="AN681" i="1"/>
  <c r="AO681" i="1"/>
  <c r="AP681" i="1"/>
  <c r="AQ681" i="1"/>
  <c r="AR681" i="1"/>
  <c r="AS681" i="1"/>
  <c r="AT681" i="1"/>
  <c r="AU681" i="1"/>
  <c r="AK682" i="1"/>
  <c r="AL682" i="1"/>
  <c r="AM682" i="1"/>
  <c r="AN682" i="1"/>
  <c r="AO682" i="1"/>
  <c r="AP682" i="1"/>
  <c r="AQ682" i="1"/>
  <c r="AR682" i="1"/>
  <c r="AS682" i="1"/>
  <c r="AT682" i="1"/>
  <c r="AU682" i="1"/>
  <c r="AK683" i="1"/>
  <c r="AL683" i="1"/>
  <c r="AM683" i="1"/>
  <c r="AN683" i="1"/>
  <c r="AO683" i="1"/>
  <c r="AP683" i="1"/>
  <c r="AQ683" i="1"/>
  <c r="AR683" i="1"/>
  <c r="AS683" i="1"/>
  <c r="AT683" i="1"/>
  <c r="AU683" i="1"/>
  <c r="AK684" i="1"/>
  <c r="AL684" i="1"/>
  <c r="AM684" i="1"/>
  <c r="AN684" i="1"/>
  <c r="AO684" i="1"/>
  <c r="AP684" i="1"/>
  <c r="AQ684" i="1"/>
  <c r="AR684" i="1"/>
  <c r="AS684" i="1"/>
  <c r="AT684" i="1"/>
  <c r="AU684" i="1"/>
  <c r="AK685" i="1"/>
  <c r="AL685" i="1"/>
  <c r="AM685" i="1"/>
  <c r="AN685" i="1"/>
  <c r="AO685" i="1"/>
  <c r="AP685" i="1"/>
  <c r="AQ685" i="1"/>
  <c r="AR685" i="1"/>
  <c r="AS685" i="1"/>
  <c r="AT685" i="1"/>
  <c r="AU685" i="1"/>
  <c r="AK686" i="1"/>
  <c r="AL686" i="1"/>
  <c r="AM686" i="1"/>
  <c r="AN686" i="1"/>
  <c r="AO686" i="1"/>
  <c r="AP686" i="1"/>
  <c r="AQ686" i="1"/>
  <c r="AR686" i="1"/>
  <c r="AS686" i="1"/>
  <c r="AT686" i="1"/>
  <c r="AU686" i="1"/>
  <c r="AK687" i="1"/>
  <c r="AL687" i="1"/>
  <c r="AM687" i="1"/>
  <c r="AN687" i="1"/>
  <c r="AO687" i="1"/>
  <c r="AP687" i="1"/>
  <c r="AQ687" i="1"/>
  <c r="AR687" i="1"/>
  <c r="AS687" i="1"/>
  <c r="AT687" i="1"/>
  <c r="AU687" i="1"/>
  <c r="AK688" i="1"/>
  <c r="AL688" i="1"/>
  <c r="AM688" i="1"/>
  <c r="AN688" i="1"/>
  <c r="AO688" i="1"/>
  <c r="AP688" i="1"/>
  <c r="AQ688" i="1"/>
  <c r="AR688" i="1"/>
  <c r="AS688" i="1"/>
  <c r="AT688" i="1"/>
  <c r="AU688" i="1"/>
  <c r="AK689" i="1"/>
  <c r="AL689" i="1"/>
  <c r="AM689" i="1"/>
  <c r="AN689" i="1"/>
  <c r="AO689" i="1"/>
  <c r="AP689" i="1"/>
  <c r="AQ689" i="1"/>
  <c r="AR689" i="1"/>
  <c r="AS689" i="1"/>
  <c r="AT689" i="1"/>
  <c r="AU689" i="1"/>
  <c r="AK690" i="1"/>
  <c r="AL690" i="1"/>
  <c r="AM690" i="1"/>
  <c r="AN690" i="1"/>
  <c r="AO690" i="1"/>
  <c r="AP690" i="1"/>
  <c r="AQ690" i="1"/>
  <c r="AR690" i="1"/>
  <c r="AS690" i="1"/>
  <c r="AT690" i="1"/>
  <c r="AU690" i="1"/>
  <c r="AK691" i="1"/>
  <c r="AL691" i="1"/>
  <c r="AM691" i="1"/>
  <c r="AN691" i="1"/>
  <c r="AO691" i="1"/>
  <c r="AP691" i="1"/>
  <c r="AQ691" i="1"/>
  <c r="AR691" i="1"/>
  <c r="AS691" i="1"/>
  <c r="AT691" i="1"/>
  <c r="AU691" i="1"/>
  <c r="AK692" i="1"/>
  <c r="AL692" i="1"/>
  <c r="AM692" i="1"/>
  <c r="AN692" i="1"/>
  <c r="AO692" i="1"/>
  <c r="AP692" i="1"/>
  <c r="AQ692" i="1"/>
  <c r="AR692" i="1"/>
  <c r="AS692" i="1"/>
  <c r="AT692" i="1"/>
  <c r="AU692" i="1"/>
  <c r="AK693" i="1"/>
  <c r="AL693" i="1"/>
  <c r="AM693" i="1"/>
  <c r="AN693" i="1"/>
  <c r="AO693" i="1"/>
  <c r="AP693" i="1"/>
  <c r="AQ693" i="1"/>
  <c r="AR693" i="1"/>
  <c r="AS693" i="1"/>
  <c r="AT693" i="1"/>
  <c r="AU693" i="1"/>
  <c r="AK694" i="1"/>
  <c r="AL694" i="1"/>
  <c r="AM694" i="1"/>
  <c r="AN694" i="1"/>
  <c r="AO694" i="1"/>
  <c r="AP694" i="1"/>
  <c r="AQ694" i="1"/>
  <c r="AR694" i="1"/>
  <c r="AS694" i="1"/>
  <c r="AT694" i="1"/>
  <c r="AU694" i="1"/>
  <c r="AK695" i="1"/>
  <c r="AL695" i="1"/>
  <c r="AM695" i="1"/>
  <c r="AN695" i="1"/>
  <c r="AO695" i="1"/>
  <c r="AP695" i="1"/>
  <c r="AQ695" i="1"/>
  <c r="AR695" i="1"/>
  <c r="AS695" i="1"/>
  <c r="AT695" i="1"/>
  <c r="AU695" i="1"/>
  <c r="AK696" i="1"/>
  <c r="AL696" i="1"/>
  <c r="AM696" i="1"/>
  <c r="AN696" i="1"/>
  <c r="AO696" i="1"/>
  <c r="AP696" i="1"/>
  <c r="AQ696" i="1"/>
  <c r="AR696" i="1"/>
  <c r="AS696" i="1"/>
  <c r="AT696" i="1"/>
  <c r="AU696" i="1"/>
  <c r="AK697" i="1"/>
  <c r="AL697" i="1"/>
  <c r="AM697" i="1"/>
  <c r="AN697" i="1"/>
  <c r="AO697" i="1"/>
  <c r="AP697" i="1"/>
  <c r="AQ697" i="1"/>
  <c r="AR697" i="1"/>
  <c r="AS697" i="1"/>
  <c r="AT697" i="1"/>
  <c r="AU697" i="1"/>
  <c r="AK698" i="1"/>
  <c r="AL698" i="1"/>
  <c r="AM698" i="1"/>
  <c r="AN698" i="1"/>
  <c r="AO698" i="1"/>
  <c r="AP698" i="1"/>
  <c r="AQ698" i="1"/>
  <c r="AR698" i="1"/>
  <c r="AS698" i="1"/>
  <c r="AT698" i="1"/>
  <c r="AU698" i="1"/>
  <c r="AK699" i="1"/>
  <c r="AL699" i="1"/>
  <c r="AM699" i="1"/>
  <c r="AN699" i="1"/>
  <c r="AO699" i="1"/>
  <c r="AP699" i="1"/>
  <c r="AQ699" i="1"/>
  <c r="AR699" i="1"/>
  <c r="AS699" i="1"/>
  <c r="AT699" i="1"/>
  <c r="AU699" i="1"/>
  <c r="AK700" i="1"/>
  <c r="AL700" i="1"/>
  <c r="AM700" i="1"/>
  <c r="AN700" i="1"/>
  <c r="AO700" i="1"/>
  <c r="AP700" i="1"/>
  <c r="AQ700" i="1"/>
  <c r="AR700" i="1"/>
  <c r="AS700" i="1"/>
  <c r="AT700" i="1"/>
  <c r="AU700" i="1"/>
  <c r="AK701" i="1"/>
  <c r="AL701" i="1"/>
  <c r="AM701" i="1"/>
  <c r="AN701" i="1"/>
  <c r="AO701" i="1"/>
  <c r="AP701" i="1"/>
  <c r="AQ701" i="1"/>
  <c r="AR701" i="1"/>
  <c r="AS701" i="1"/>
  <c r="AT701" i="1"/>
  <c r="AU701" i="1"/>
  <c r="AK702" i="1"/>
  <c r="AL702" i="1"/>
  <c r="AM702" i="1"/>
  <c r="AN702" i="1"/>
  <c r="AO702" i="1"/>
  <c r="AP702" i="1"/>
  <c r="AQ702" i="1"/>
  <c r="AR702" i="1"/>
  <c r="AS702" i="1"/>
  <c r="AT702" i="1"/>
  <c r="AU702" i="1"/>
  <c r="AK703" i="1"/>
  <c r="AL703" i="1"/>
  <c r="AM703" i="1"/>
  <c r="AN703" i="1"/>
  <c r="AO703" i="1"/>
  <c r="AP703" i="1"/>
  <c r="AQ703" i="1"/>
  <c r="AR703" i="1"/>
  <c r="AS703" i="1"/>
  <c r="AT703" i="1"/>
  <c r="AU703" i="1"/>
  <c r="AK704" i="1"/>
  <c r="AL704" i="1"/>
  <c r="AM704" i="1"/>
  <c r="AN704" i="1"/>
  <c r="AO704" i="1"/>
  <c r="AP704" i="1"/>
  <c r="AQ704" i="1"/>
  <c r="AR704" i="1"/>
  <c r="AS704" i="1"/>
  <c r="AT704" i="1"/>
  <c r="AU704" i="1"/>
  <c r="AK705" i="1"/>
  <c r="AL705" i="1"/>
  <c r="AM705" i="1"/>
  <c r="AN705" i="1"/>
  <c r="AO705" i="1"/>
  <c r="AP705" i="1"/>
  <c r="AQ705" i="1"/>
  <c r="AR705" i="1"/>
  <c r="AS705" i="1"/>
  <c r="AT705" i="1"/>
  <c r="AU705" i="1"/>
  <c r="AK706" i="1"/>
  <c r="AL706" i="1"/>
  <c r="AM706" i="1"/>
  <c r="AN706" i="1"/>
  <c r="AO706" i="1"/>
  <c r="AP706" i="1"/>
  <c r="AQ706" i="1"/>
  <c r="AR706" i="1"/>
  <c r="AS706" i="1"/>
  <c r="AT706" i="1"/>
  <c r="AU706" i="1"/>
  <c r="AK707" i="1"/>
  <c r="AL707" i="1"/>
  <c r="AM707" i="1"/>
  <c r="AN707" i="1"/>
  <c r="AO707" i="1"/>
  <c r="AP707" i="1"/>
  <c r="AQ707" i="1"/>
  <c r="AR707" i="1"/>
  <c r="AS707" i="1"/>
  <c r="AT707" i="1"/>
  <c r="AU707" i="1"/>
  <c r="AK708" i="1"/>
  <c r="AL708" i="1"/>
  <c r="AM708" i="1"/>
  <c r="AN708" i="1"/>
  <c r="AO708" i="1"/>
  <c r="AP708" i="1"/>
  <c r="AQ708" i="1"/>
  <c r="AR708" i="1"/>
  <c r="AS708" i="1"/>
  <c r="AT708" i="1"/>
  <c r="AU708" i="1"/>
  <c r="AK709" i="1"/>
  <c r="AL709" i="1"/>
  <c r="AM709" i="1"/>
  <c r="AN709" i="1"/>
  <c r="AO709" i="1"/>
  <c r="AP709" i="1"/>
  <c r="AQ709" i="1"/>
  <c r="AR709" i="1"/>
  <c r="AS709" i="1"/>
  <c r="AT709" i="1"/>
  <c r="AU709" i="1"/>
  <c r="AK710" i="1"/>
  <c r="AL710" i="1"/>
  <c r="AM710" i="1"/>
  <c r="AN710" i="1"/>
  <c r="AO710" i="1"/>
  <c r="AP710" i="1"/>
  <c r="AQ710" i="1"/>
  <c r="AR710" i="1"/>
  <c r="AS710" i="1"/>
  <c r="AT710" i="1"/>
  <c r="AU710" i="1"/>
  <c r="AL655" i="1"/>
  <c r="AM655" i="1"/>
  <c r="AN655" i="1"/>
  <c r="AO655" i="1"/>
  <c r="AP655" i="1"/>
  <c r="AQ655" i="1"/>
  <c r="AR655" i="1"/>
  <c r="AS655" i="1"/>
  <c r="AT655" i="1"/>
  <c r="AU655" i="1"/>
  <c r="AK655" i="1"/>
  <c r="Z632" i="1"/>
  <c r="Z633" i="1"/>
  <c r="Z635" i="1"/>
  <c r="Z636" i="1"/>
  <c r="Z638" i="1"/>
  <c r="Z639" i="1"/>
  <c r="AA361" i="1"/>
  <c r="AB361" i="1"/>
  <c r="AC361" i="1"/>
  <c r="AD361" i="1"/>
  <c r="AE361" i="1"/>
  <c r="AF361" i="1"/>
  <c r="AA362" i="1"/>
  <c r="AB362" i="1"/>
  <c r="AC362" i="1"/>
  <c r="AD362" i="1"/>
  <c r="AE362" i="1"/>
  <c r="AF362" i="1"/>
  <c r="AA363" i="1"/>
  <c r="AB363" i="1"/>
  <c r="AC363" i="1"/>
  <c r="AD363" i="1"/>
  <c r="AE363" i="1"/>
  <c r="AF363" i="1"/>
  <c r="AA364" i="1"/>
  <c r="AB364" i="1"/>
  <c r="AC364" i="1"/>
  <c r="AD364" i="1"/>
  <c r="AE364" i="1"/>
  <c r="AF364" i="1"/>
  <c r="AA365" i="1"/>
  <c r="AB365" i="1"/>
  <c r="AC365" i="1"/>
  <c r="AD365" i="1"/>
  <c r="AE365" i="1"/>
  <c r="AF365" i="1"/>
  <c r="AA366" i="1"/>
  <c r="AB366" i="1"/>
  <c r="AC366" i="1"/>
  <c r="AD366" i="1"/>
  <c r="AE366" i="1"/>
  <c r="AF366" i="1"/>
  <c r="AA367" i="1"/>
  <c r="AB367" i="1"/>
  <c r="AC367" i="1"/>
  <c r="AD367" i="1"/>
  <c r="AE367" i="1"/>
  <c r="AF367" i="1"/>
  <c r="AA368" i="1"/>
  <c r="AB368" i="1"/>
  <c r="AC368" i="1"/>
  <c r="AD368" i="1"/>
  <c r="AE368" i="1"/>
  <c r="AF368" i="1"/>
  <c r="AA369" i="1"/>
  <c r="AB369" i="1"/>
  <c r="AC369" i="1"/>
  <c r="AD369" i="1"/>
  <c r="AE369" i="1"/>
  <c r="AF369" i="1"/>
  <c r="AA370" i="1"/>
  <c r="AB370" i="1"/>
  <c r="AC370" i="1"/>
  <c r="AD370" i="1"/>
  <c r="AE370" i="1"/>
  <c r="AF370" i="1"/>
  <c r="AA371" i="1"/>
  <c r="AB371" i="1"/>
  <c r="AC371" i="1"/>
  <c r="AD371" i="1"/>
  <c r="AE371" i="1"/>
  <c r="AF371" i="1"/>
  <c r="AA372" i="1"/>
  <c r="AB372" i="1"/>
  <c r="AC372" i="1"/>
  <c r="AD372" i="1"/>
  <c r="AE372" i="1"/>
  <c r="AF372" i="1"/>
  <c r="AA373" i="1"/>
  <c r="AB373" i="1"/>
  <c r="AC373" i="1"/>
  <c r="AD373" i="1"/>
  <c r="AE373" i="1"/>
  <c r="AF373" i="1"/>
  <c r="AA374" i="1"/>
  <c r="AB374" i="1"/>
  <c r="AC374" i="1"/>
  <c r="AD374" i="1"/>
  <c r="AE374" i="1"/>
  <c r="AF374" i="1"/>
  <c r="AA375" i="1"/>
  <c r="AB375" i="1"/>
  <c r="AC375" i="1"/>
  <c r="AD375" i="1"/>
  <c r="AE375" i="1"/>
  <c r="AF375" i="1"/>
  <c r="AA376" i="1"/>
  <c r="AB376" i="1"/>
  <c r="AC376" i="1"/>
  <c r="AD376" i="1"/>
  <c r="AE376" i="1"/>
  <c r="AF376" i="1"/>
  <c r="AA377" i="1"/>
  <c r="AB377" i="1"/>
  <c r="AC377" i="1"/>
  <c r="AD377" i="1"/>
  <c r="AE377" i="1"/>
  <c r="AF377" i="1"/>
  <c r="AA378" i="1"/>
  <c r="AB378" i="1"/>
  <c r="AC378" i="1"/>
  <c r="AD378" i="1"/>
  <c r="AE378" i="1"/>
  <c r="AF378" i="1"/>
  <c r="AA379" i="1"/>
  <c r="AB379" i="1"/>
  <c r="AC379" i="1"/>
  <c r="AD379" i="1"/>
  <c r="AE379" i="1"/>
  <c r="AF379" i="1"/>
  <c r="AA380" i="1"/>
  <c r="AB380" i="1"/>
  <c r="AC380" i="1"/>
  <c r="AD380" i="1"/>
  <c r="AE380" i="1"/>
  <c r="AF380" i="1"/>
  <c r="AA381" i="1"/>
  <c r="AB381" i="1"/>
  <c r="AC381" i="1"/>
  <c r="AD381" i="1"/>
  <c r="AE381" i="1"/>
  <c r="AF381" i="1"/>
  <c r="AA382" i="1"/>
  <c r="AB382" i="1"/>
  <c r="AC382" i="1"/>
  <c r="AD382" i="1"/>
  <c r="AE382" i="1"/>
  <c r="AF382" i="1"/>
  <c r="AA383" i="1"/>
  <c r="AB383" i="1"/>
  <c r="AC383" i="1"/>
  <c r="AD383" i="1"/>
  <c r="AE383" i="1"/>
  <c r="AF383" i="1"/>
  <c r="AA384" i="1"/>
  <c r="AB384" i="1"/>
  <c r="AC384" i="1"/>
  <c r="AD384" i="1"/>
  <c r="AE384" i="1"/>
  <c r="AF384" i="1"/>
  <c r="AA385" i="1"/>
  <c r="AB385" i="1"/>
  <c r="AC385" i="1"/>
  <c r="AD385" i="1"/>
  <c r="AE385" i="1"/>
  <c r="AF385" i="1"/>
  <c r="AA386" i="1"/>
  <c r="AB386" i="1"/>
  <c r="AC386" i="1"/>
  <c r="AD386" i="1"/>
  <c r="AE386" i="1"/>
  <c r="AF386" i="1"/>
  <c r="AA387" i="1"/>
  <c r="AB387" i="1"/>
  <c r="AC387" i="1"/>
  <c r="AD387" i="1"/>
  <c r="AE387" i="1"/>
  <c r="AF387" i="1"/>
  <c r="AA388" i="1"/>
  <c r="AB388" i="1"/>
  <c r="AC388" i="1"/>
  <c r="AD388" i="1"/>
  <c r="AE388" i="1"/>
  <c r="AF388" i="1"/>
  <c r="AA389" i="1"/>
  <c r="AB389" i="1"/>
  <c r="AC389" i="1"/>
  <c r="AD389" i="1"/>
  <c r="AE389" i="1"/>
  <c r="AF389" i="1"/>
  <c r="AA390" i="1"/>
  <c r="AB390" i="1"/>
  <c r="AC390" i="1"/>
  <c r="AD390" i="1"/>
  <c r="AE390" i="1"/>
  <c r="AF390" i="1"/>
  <c r="AA391" i="1"/>
  <c r="AB391" i="1"/>
  <c r="AC391" i="1"/>
  <c r="AD391" i="1"/>
  <c r="AE391" i="1"/>
  <c r="AF391" i="1"/>
  <c r="AA392" i="1"/>
  <c r="AB392" i="1"/>
  <c r="AC392" i="1"/>
  <c r="AD392" i="1"/>
  <c r="AE392" i="1"/>
  <c r="AF392" i="1"/>
  <c r="AA393" i="1"/>
  <c r="AB393" i="1"/>
  <c r="AC393" i="1"/>
  <c r="AD393" i="1"/>
  <c r="AE393" i="1"/>
  <c r="AF393" i="1"/>
  <c r="AA394" i="1"/>
  <c r="AB394" i="1"/>
  <c r="AC394" i="1"/>
  <c r="AD394" i="1"/>
  <c r="AE394" i="1"/>
  <c r="AF394" i="1"/>
  <c r="AA395" i="1"/>
  <c r="AB395" i="1"/>
  <c r="AC395" i="1"/>
  <c r="AD395" i="1"/>
  <c r="AE395" i="1"/>
  <c r="AF395" i="1"/>
  <c r="AA396" i="1"/>
  <c r="AB396" i="1"/>
  <c r="AC396" i="1"/>
  <c r="AD396" i="1"/>
  <c r="AE396" i="1"/>
  <c r="AF396" i="1"/>
  <c r="AA397" i="1"/>
  <c r="AB397" i="1"/>
  <c r="AC397" i="1"/>
  <c r="AD397" i="1"/>
  <c r="AE397" i="1"/>
  <c r="AF397" i="1"/>
  <c r="AA398" i="1"/>
  <c r="AB398" i="1"/>
  <c r="AC398" i="1"/>
  <c r="AD398" i="1"/>
  <c r="AE398" i="1"/>
  <c r="AF398" i="1"/>
  <c r="AI304" i="1"/>
  <c r="AH304" i="1"/>
  <c r="AG304" i="1"/>
  <c r="AF304" i="1"/>
  <c r="AE304" i="1"/>
  <c r="AD304" i="1"/>
  <c r="AJ292" i="1"/>
  <c r="AC304" i="1" s="1"/>
  <c r="AJ293" i="1"/>
  <c r="AC305" i="1" s="1"/>
  <c r="AJ296" i="1"/>
  <c r="AC307" i="1" s="1"/>
  <c r="AJ297" i="1"/>
  <c r="AC308" i="1" s="1"/>
  <c r="AJ298" i="1"/>
  <c r="AC309" i="1" s="1"/>
  <c r="AJ302" i="1"/>
  <c r="AC313" i="1" s="1"/>
  <c r="AU293" i="1"/>
  <c r="AT293" i="1"/>
  <c r="AS293" i="1"/>
  <c r="AR293" i="1"/>
  <c r="AQ293" i="1"/>
  <c r="AP293" i="1"/>
  <c r="AO293" i="1"/>
  <c r="AN293" i="1"/>
  <c r="AM293" i="1"/>
  <c r="AL293" i="1"/>
  <c r="AK293" i="1"/>
  <c r="AD305" i="1" l="1"/>
  <c r="AE305" i="1"/>
  <c r="AG305" i="1"/>
  <c r="AU970" i="1"/>
  <c r="AI982" i="1" s="1"/>
  <c r="AF305" i="1"/>
  <c r="AT970" i="1"/>
  <c r="AH305" i="1"/>
  <c r="AS970" i="1"/>
  <c r="AH982" i="1" s="1"/>
  <c r="AR970" i="1"/>
  <c r="AI305" i="1"/>
  <c r="AQ970" i="1"/>
  <c r="AG982" i="1" s="1"/>
  <c r="AP970" i="1"/>
  <c r="AO970" i="1"/>
  <c r="AF982" i="1" s="1"/>
  <c r="AN970" i="1"/>
  <c r="AM970" i="1"/>
  <c r="AE982" i="1" s="1"/>
  <c r="AL970" i="1"/>
  <c r="AD982" i="1" s="1"/>
  <c r="AS945" i="1"/>
  <c r="AH957" i="1" s="1"/>
  <c r="AU945" i="1"/>
  <c r="AI957" i="1" s="1"/>
  <c r="AL945" i="1"/>
  <c r="AD957" i="1" s="1"/>
  <c r="AM945" i="1"/>
  <c r="AE957" i="1" s="1"/>
  <c r="AO945" i="1"/>
  <c r="AF957" i="1" s="1"/>
  <c r="AN945" i="1"/>
  <c r="AP945" i="1"/>
  <c r="AQ945" i="1"/>
  <c r="AG957" i="1" s="1"/>
  <c r="AR945" i="1"/>
  <c r="AT945" i="1"/>
  <c r="U966" i="1"/>
  <c r="M954" i="1"/>
  <c r="M966" i="1" s="1"/>
  <c r="L302" i="1"/>
  <c r="L313" i="1" s="1"/>
  <c r="U313" i="1"/>
  <c r="L639" i="1"/>
  <c r="L638" i="1" l="1"/>
  <c r="U962" i="1" l="1"/>
  <c r="U961" i="1"/>
  <c r="U960" i="1"/>
  <c r="M960" i="1"/>
  <c r="U957" i="1"/>
  <c r="M957" i="1"/>
  <c r="AA956" i="1"/>
  <c r="Z956" i="1"/>
  <c r="Y956" i="1"/>
  <c r="X956" i="1"/>
  <c r="W956" i="1"/>
  <c r="V956" i="1"/>
  <c r="U956" i="1"/>
  <c r="S956" i="1"/>
  <c r="R956" i="1"/>
  <c r="Q956" i="1"/>
  <c r="P956" i="1"/>
  <c r="O956" i="1"/>
  <c r="N956" i="1"/>
  <c r="Y953" i="1"/>
  <c r="Y952" i="1"/>
  <c r="Y951" i="1"/>
  <c r="AK951" i="1" s="1"/>
  <c r="AC963" i="1" s="1"/>
  <c r="M950" i="1"/>
  <c r="M962" i="1" s="1"/>
  <c r="M949" i="1"/>
  <c r="M961" i="1" s="1"/>
  <c r="Y947" i="1"/>
  <c r="Y946" i="1"/>
  <c r="M944" i="1"/>
  <c r="M947" i="1" s="1"/>
  <c r="M959" i="1" s="1"/>
  <c r="AI710" i="1"/>
  <c r="AH710" i="1"/>
  <c r="AG710" i="1"/>
  <c r="AF710" i="1"/>
  <c r="AE710" i="1"/>
  <c r="AD710" i="1"/>
  <c r="AC710" i="1"/>
  <c r="AB710" i="1"/>
  <c r="AA710" i="1"/>
  <c r="Z710" i="1"/>
  <c r="Y710" i="1"/>
  <c r="W710" i="1"/>
  <c r="V710" i="1"/>
  <c r="U710" i="1"/>
  <c r="T710" i="1"/>
  <c r="S710" i="1"/>
  <c r="R710" i="1"/>
  <c r="Q710" i="1"/>
  <c r="P710" i="1"/>
  <c r="O710" i="1"/>
  <c r="N710" i="1"/>
  <c r="M710" i="1"/>
  <c r="K710" i="1"/>
  <c r="K58" i="1" s="1"/>
  <c r="H710" i="1"/>
  <c r="H58" i="1" s="1"/>
  <c r="G710" i="1"/>
  <c r="G58" i="1" s="1"/>
  <c r="AI709" i="1"/>
  <c r="AH709" i="1"/>
  <c r="AG709" i="1"/>
  <c r="AF709" i="1"/>
  <c r="AE709" i="1"/>
  <c r="AD709" i="1"/>
  <c r="AC709" i="1"/>
  <c r="AB709" i="1"/>
  <c r="AA709" i="1"/>
  <c r="Z709" i="1"/>
  <c r="Y709" i="1"/>
  <c r="W709" i="1"/>
  <c r="V709" i="1"/>
  <c r="U709" i="1"/>
  <c r="T709" i="1"/>
  <c r="S709" i="1"/>
  <c r="R709" i="1"/>
  <c r="Q709" i="1"/>
  <c r="P709" i="1"/>
  <c r="O709" i="1"/>
  <c r="N709" i="1"/>
  <c r="M709" i="1"/>
  <c r="K709" i="1"/>
  <c r="K57" i="1" s="1"/>
  <c r="H709" i="1"/>
  <c r="AX709" i="1" s="1"/>
  <c r="AZ57" i="1" s="1"/>
  <c r="G709" i="1"/>
  <c r="G57" i="1" s="1"/>
  <c r="AI708" i="1"/>
  <c r="AH708" i="1"/>
  <c r="AG708" i="1"/>
  <c r="AF708" i="1"/>
  <c r="AE708" i="1"/>
  <c r="AD708" i="1"/>
  <c r="AC708" i="1"/>
  <c r="AB708" i="1"/>
  <c r="AA708" i="1"/>
  <c r="Z708" i="1"/>
  <c r="Y708" i="1"/>
  <c r="W708" i="1"/>
  <c r="V708" i="1"/>
  <c r="U708" i="1"/>
  <c r="T708" i="1"/>
  <c r="S708" i="1"/>
  <c r="R708" i="1"/>
  <c r="Q708" i="1"/>
  <c r="P708" i="1"/>
  <c r="O708" i="1"/>
  <c r="N708" i="1"/>
  <c r="M708" i="1"/>
  <c r="K708" i="1"/>
  <c r="K56" i="1" s="1"/>
  <c r="H708" i="1"/>
  <c r="G708" i="1"/>
  <c r="G56" i="1" s="1"/>
  <c r="AI707" i="1"/>
  <c r="AH707" i="1"/>
  <c r="AG707" i="1"/>
  <c r="AF707" i="1"/>
  <c r="AE707" i="1"/>
  <c r="AD707" i="1"/>
  <c r="AC707" i="1"/>
  <c r="AB707" i="1"/>
  <c r="AA707" i="1"/>
  <c r="Z707" i="1"/>
  <c r="Y707" i="1"/>
  <c r="W707" i="1"/>
  <c r="V707" i="1"/>
  <c r="U707" i="1"/>
  <c r="T707" i="1"/>
  <c r="S707" i="1"/>
  <c r="R707" i="1"/>
  <c r="Q707" i="1"/>
  <c r="P707" i="1"/>
  <c r="O707" i="1"/>
  <c r="N707" i="1"/>
  <c r="M707" i="1"/>
  <c r="K707" i="1"/>
  <c r="H707" i="1"/>
  <c r="AX707" i="1" s="1"/>
  <c r="AZ55" i="1" s="1"/>
  <c r="G707" i="1"/>
  <c r="G55" i="1" s="1"/>
  <c r="AI706" i="1"/>
  <c r="AH706" i="1"/>
  <c r="AG706" i="1"/>
  <c r="AF706" i="1"/>
  <c r="AE706" i="1"/>
  <c r="AD706" i="1"/>
  <c r="AC706" i="1"/>
  <c r="AB706" i="1"/>
  <c r="AA706" i="1"/>
  <c r="Z706" i="1"/>
  <c r="Y706" i="1"/>
  <c r="W706" i="1"/>
  <c r="V706" i="1"/>
  <c r="U706" i="1"/>
  <c r="T706" i="1"/>
  <c r="S706" i="1"/>
  <c r="R706" i="1"/>
  <c r="Q706" i="1"/>
  <c r="P706" i="1"/>
  <c r="O706" i="1"/>
  <c r="N706" i="1"/>
  <c r="M706" i="1"/>
  <c r="K706" i="1"/>
  <c r="K54" i="1" s="1"/>
  <c r="H706" i="1"/>
  <c r="AX706" i="1" s="1"/>
  <c r="AZ54" i="1" s="1"/>
  <c r="G706" i="1"/>
  <c r="G54" i="1" s="1"/>
  <c r="AI705" i="1"/>
  <c r="AH705" i="1"/>
  <c r="AG705" i="1"/>
  <c r="AF705" i="1"/>
  <c r="AE705" i="1"/>
  <c r="AD705" i="1"/>
  <c r="AC705" i="1"/>
  <c r="AB705" i="1"/>
  <c r="AA705" i="1"/>
  <c r="Z705" i="1"/>
  <c r="Y705" i="1"/>
  <c r="W705" i="1"/>
  <c r="V705" i="1"/>
  <c r="U705" i="1"/>
  <c r="T705" i="1"/>
  <c r="S705" i="1"/>
  <c r="R705" i="1"/>
  <c r="Q705" i="1"/>
  <c r="P705" i="1"/>
  <c r="O705" i="1"/>
  <c r="N705" i="1"/>
  <c r="M705" i="1"/>
  <c r="K705" i="1"/>
  <c r="K53" i="1" s="1"/>
  <c r="H705" i="1"/>
  <c r="H53" i="1" s="1"/>
  <c r="G705" i="1"/>
  <c r="G53" i="1" s="1"/>
  <c r="AI704" i="1"/>
  <c r="AH704" i="1"/>
  <c r="AG704" i="1"/>
  <c r="AF704" i="1"/>
  <c r="AE704" i="1"/>
  <c r="AD704" i="1"/>
  <c r="AC704" i="1"/>
  <c r="AB704" i="1"/>
  <c r="AA704" i="1"/>
  <c r="Z704" i="1"/>
  <c r="Y704" i="1"/>
  <c r="W704" i="1"/>
  <c r="V704" i="1"/>
  <c r="U704" i="1"/>
  <c r="T704" i="1"/>
  <c r="S704" i="1"/>
  <c r="R704" i="1"/>
  <c r="Q704" i="1"/>
  <c r="P704" i="1"/>
  <c r="O704" i="1"/>
  <c r="N704" i="1"/>
  <c r="M704" i="1"/>
  <c r="K704" i="1"/>
  <c r="K52" i="1" s="1"/>
  <c r="H704" i="1"/>
  <c r="AX704" i="1" s="1"/>
  <c r="AZ52" i="1" s="1"/>
  <c r="G704" i="1"/>
  <c r="AI703" i="1"/>
  <c r="AH703" i="1"/>
  <c r="AG703" i="1"/>
  <c r="AF703" i="1"/>
  <c r="AE703" i="1"/>
  <c r="AD703" i="1"/>
  <c r="AC703" i="1"/>
  <c r="AB703" i="1"/>
  <c r="AA703" i="1"/>
  <c r="Z703" i="1"/>
  <c r="Y703" i="1"/>
  <c r="W703" i="1"/>
  <c r="V703" i="1"/>
  <c r="U703" i="1"/>
  <c r="T703" i="1"/>
  <c r="S703" i="1"/>
  <c r="R703" i="1"/>
  <c r="Q703" i="1"/>
  <c r="P703" i="1"/>
  <c r="O703" i="1"/>
  <c r="N703" i="1"/>
  <c r="M703" i="1"/>
  <c r="K703" i="1"/>
  <c r="K51" i="1" s="1"/>
  <c r="H703" i="1"/>
  <c r="G703" i="1"/>
  <c r="G51" i="1" s="1"/>
  <c r="AI702" i="1"/>
  <c r="AH702" i="1"/>
  <c r="AG702" i="1"/>
  <c r="AF702" i="1"/>
  <c r="AE702" i="1"/>
  <c r="AD702" i="1"/>
  <c r="AC702" i="1"/>
  <c r="AB702" i="1"/>
  <c r="AA702" i="1"/>
  <c r="Z702" i="1"/>
  <c r="Y702" i="1"/>
  <c r="W702" i="1"/>
  <c r="V702" i="1"/>
  <c r="U702" i="1"/>
  <c r="T702" i="1"/>
  <c r="S702" i="1"/>
  <c r="R702" i="1"/>
  <c r="Q702" i="1"/>
  <c r="P702" i="1"/>
  <c r="O702" i="1"/>
  <c r="N702" i="1"/>
  <c r="M702" i="1"/>
  <c r="K702" i="1"/>
  <c r="H702" i="1"/>
  <c r="G702" i="1"/>
  <c r="G50" i="1" s="1"/>
  <c r="AI701" i="1"/>
  <c r="AH701" i="1"/>
  <c r="AG701" i="1"/>
  <c r="AF701" i="1"/>
  <c r="AE701" i="1"/>
  <c r="AD701" i="1"/>
  <c r="AC701" i="1"/>
  <c r="AB701" i="1"/>
  <c r="AA701" i="1"/>
  <c r="Z701" i="1"/>
  <c r="Y701" i="1"/>
  <c r="W701" i="1"/>
  <c r="V701" i="1"/>
  <c r="U701" i="1"/>
  <c r="T701" i="1"/>
  <c r="S701" i="1"/>
  <c r="R701" i="1"/>
  <c r="Q701" i="1"/>
  <c r="P701" i="1"/>
  <c r="O701" i="1"/>
  <c r="N701" i="1"/>
  <c r="M701" i="1"/>
  <c r="K701" i="1"/>
  <c r="K49" i="1" s="1"/>
  <c r="H701" i="1"/>
  <c r="H389" i="1" s="1"/>
  <c r="G701" i="1"/>
  <c r="G49" i="1" s="1"/>
  <c r="AI700" i="1"/>
  <c r="AH700" i="1"/>
  <c r="AG700" i="1"/>
  <c r="AF700" i="1"/>
  <c r="AE700" i="1"/>
  <c r="AD700" i="1"/>
  <c r="AC700" i="1"/>
  <c r="AB700" i="1"/>
  <c r="AA700" i="1"/>
  <c r="Z700" i="1"/>
  <c r="Y700" i="1"/>
  <c r="W700" i="1"/>
  <c r="V700" i="1"/>
  <c r="U700" i="1"/>
  <c r="T700" i="1"/>
  <c r="S700" i="1"/>
  <c r="R700" i="1"/>
  <c r="Q700" i="1"/>
  <c r="P700" i="1"/>
  <c r="O700" i="1"/>
  <c r="N700" i="1"/>
  <c r="M700" i="1"/>
  <c r="K700" i="1"/>
  <c r="K48" i="1" s="1"/>
  <c r="H700" i="1"/>
  <c r="H388" i="1" s="1"/>
  <c r="G700" i="1"/>
  <c r="G48" i="1" s="1"/>
  <c r="AI699" i="1"/>
  <c r="AH699" i="1"/>
  <c r="AG699" i="1"/>
  <c r="AF699" i="1"/>
  <c r="AE699" i="1"/>
  <c r="AD699" i="1"/>
  <c r="AC699" i="1"/>
  <c r="AB699" i="1"/>
  <c r="AA699" i="1"/>
  <c r="Z699" i="1"/>
  <c r="Y699" i="1"/>
  <c r="W699" i="1"/>
  <c r="V699" i="1"/>
  <c r="U699" i="1"/>
  <c r="T699" i="1"/>
  <c r="S699" i="1"/>
  <c r="R699" i="1"/>
  <c r="Q699" i="1"/>
  <c r="P699" i="1"/>
  <c r="O699" i="1"/>
  <c r="N699" i="1"/>
  <c r="M699" i="1"/>
  <c r="K699" i="1"/>
  <c r="K47" i="1" s="1"/>
  <c r="H699" i="1"/>
  <c r="AX699" i="1" s="1"/>
  <c r="AZ47" i="1" s="1"/>
  <c r="G699" i="1"/>
  <c r="G47" i="1" s="1"/>
  <c r="AI698" i="1"/>
  <c r="AH698" i="1"/>
  <c r="AG698" i="1"/>
  <c r="AF698" i="1"/>
  <c r="AE698" i="1"/>
  <c r="AD698" i="1"/>
  <c r="AC698" i="1"/>
  <c r="AB698" i="1"/>
  <c r="AA698" i="1"/>
  <c r="Z698" i="1"/>
  <c r="Y698" i="1"/>
  <c r="W698" i="1"/>
  <c r="V698" i="1"/>
  <c r="U698" i="1"/>
  <c r="T698" i="1"/>
  <c r="S698" i="1"/>
  <c r="R698" i="1"/>
  <c r="Q698" i="1"/>
  <c r="P698" i="1"/>
  <c r="O698" i="1"/>
  <c r="N698" i="1"/>
  <c r="M698" i="1"/>
  <c r="K698" i="1"/>
  <c r="H698" i="1"/>
  <c r="AX698" i="1" s="1"/>
  <c r="AZ46" i="1" s="1"/>
  <c r="G698" i="1"/>
  <c r="G46" i="1" s="1"/>
  <c r="AI697" i="1"/>
  <c r="AH697" i="1"/>
  <c r="AG697" i="1"/>
  <c r="AF697" i="1"/>
  <c r="AE697" i="1"/>
  <c r="AD697" i="1"/>
  <c r="AC697" i="1"/>
  <c r="AB697" i="1"/>
  <c r="AA697" i="1"/>
  <c r="Z697" i="1"/>
  <c r="Y697" i="1"/>
  <c r="W697" i="1"/>
  <c r="V697" i="1"/>
  <c r="U697" i="1"/>
  <c r="T697" i="1"/>
  <c r="S697" i="1"/>
  <c r="R697" i="1"/>
  <c r="Q697" i="1"/>
  <c r="P697" i="1"/>
  <c r="O697" i="1"/>
  <c r="N697" i="1"/>
  <c r="M697" i="1"/>
  <c r="K697" i="1"/>
  <c r="K45" i="1" s="1"/>
  <c r="H697" i="1"/>
  <c r="H45" i="1" s="1"/>
  <c r="G697" i="1"/>
  <c r="G45" i="1" s="1"/>
  <c r="AI696" i="1"/>
  <c r="AH696" i="1"/>
  <c r="AG696" i="1"/>
  <c r="AF696" i="1"/>
  <c r="AE696" i="1"/>
  <c r="AD696" i="1"/>
  <c r="AC696" i="1"/>
  <c r="AB696" i="1"/>
  <c r="AA696" i="1"/>
  <c r="Z696" i="1"/>
  <c r="Y696" i="1"/>
  <c r="W696" i="1"/>
  <c r="V696" i="1"/>
  <c r="U696" i="1"/>
  <c r="T696" i="1"/>
  <c r="S696" i="1"/>
  <c r="R696" i="1"/>
  <c r="Q696" i="1"/>
  <c r="P696" i="1"/>
  <c r="O696" i="1"/>
  <c r="N696" i="1"/>
  <c r="M696" i="1"/>
  <c r="K696" i="1"/>
  <c r="K44" i="1" s="1"/>
  <c r="H696" i="1"/>
  <c r="AX696" i="1" s="1"/>
  <c r="AZ44" i="1" s="1"/>
  <c r="G696" i="1"/>
  <c r="G44" i="1" s="1"/>
  <c r="AI695" i="1"/>
  <c r="AH695" i="1"/>
  <c r="AG695" i="1"/>
  <c r="AF695" i="1"/>
  <c r="AE695" i="1"/>
  <c r="AD695" i="1"/>
  <c r="AC695" i="1"/>
  <c r="AB695" i="1"/>
  <c r="AA695" i="1"/>
  <c r="Z695" i="1"/>
  <c r="Y695" i="1"/>
  <c r="W695" i="1"/>
  <c r="V695" i="1"/>
  <c r="U695" i="1"/>
  <c r="T695" i="1"/>
  <c r="S695" i="1"/>
  <c r="R695" i="1"/>
  <c r="Q695" i="1"/>
  <c r="P695" i="1"/>
  <c r="O695" i="1"/>
  <c r="N695" i="1"/>
  <c r="M695" i="1"/>
  <c r="K695" i="1"/>
  <c r="K43" i="1" s="1"/>
  <c r="H695" i="1"/>
  <c r="H43" i="1" s="1"/>
  <c r="G695" i="1"/>
  <c r="G43" i="1" s="1"/>
  <c r="AI694" i="1"/>
  <c r="AH694" i="1"/>
  <c r="AG694" i="1"/>
  <c r="AF694" i="1"/>
  <c r="AE694" i="1"/>
  <c r="AD694" i="1"/>
  <c r="AC694" i="1"/>
  <c r="AB694" i="1"/>
  <c r="AA694" i="1"/>
  <c r="Z694" i="1"/>
  <c r="Y694" i="1"/>
  <c r="W694" i="1"/>
  <c r="V694" i="1"/>
  <c r="U694" i="1"/>
  <c r="T694" i="1"/>
  <c r="S694" i="1"/>
  <c r="R694" i="1"/>
  <c r="Q694" i="1"/>
  <c r="P694" i="1"/>
  <c r="O694" i="1"/>
  <c r="N694" i="1"/>
  <c r="M694" i="1"/>
  <c r="K694" i="1"/>
  <c r="K42" i="1" s="1"/>
  <c r="H694" i="1"/>
  <c r="H42" i="1" s="1"/>
  <c r="G694" i="1"/>
  <c r="G42" i="1" s="1"/>
  <c r="AI693" i="1"/>
  <c r="AH693" i="1"/>
  <c r="AG693" i="1"/>
  <c r="AF693" i="1"/>
  <c r="AE693" i="1"/>
  <c r="AD693" i="1"/>
  <c r="AC693" i="1"/>
  <c r="AB693" i="1"/>
  <c r="AA693" i="1"/>
  <c r="Z693" i="1"/>
  <c r="Y693" i="1"/>
  <c r="W693" i="1"/>
  <c r="V693" i="1"/>
  <c r="U693" i="1"/>
  <c r="T693" i="1"/>
  <c r="S693" i="1"/>
  <c r="R693" i="1"/>
  <c r="Q693" i="1"/>
  <c r="P693" i="1"/>
  <c r="O693" i="1"/>
  <c r="N693" i="1"/>
  <c r="M693" i="1"/>
  <c r="K693" i="1"/>
  <c r="K41" i="1" s="1"/>
  <c r="H693" i="1"/>
  <c r="AX693" i="1" s="1"/>
  <c r="AZ41" i="1" s="1"/>
  <c r="G693" i="1"/>
  <c r="G41" i="1" s="1"/>
  <c r="AI692" i="1"/>
  <c r="AH692" i="1"/>
  <c r="AG692" i="1"/>
  <c r="AF692" i="1"/>
  <c r="AE692" i="1"/>
  <c r="AD692" i="1"/>
  <c r="AC692" i="1"/>
  <c r="AB692" i="1"/>
  <c r="AA692" i="1"/>
  <c r="Z692" i="1"/>
  <c r="Y692" i="1"/>
  <c r="W692" i="1"/>
  <c r="V692" i="1"/>
  <c r="U692" i="1"/>
  <c r="T692" i="1"/>
  <c r="S692" i="1"/>
  <c r="R692" i="1"/>
  <c r="Q692" i="1"/>
  <c r="P692" i="1"/>
  <c r="O692" i="1"/>
  <c r="N692" i="1"/>
  <c r="M692" i="1"/>
  <c r="K692" i="1"/>
  <c r="H692" i="1"/>
  <c r="AX692" i="1" s="1"/>
  <c r="AZ40" i="1" s="1"/>
  <c r="G692" i="1"/>
  <c r="AI691" i="1"/>
  <c r="AH691" i="1"/>
  <c r="AG691" i="1"/>
  <c r="AF691" i="1"/>
  <c r="AE691" i="1"/>
  <c r="AD691" i="1"/>
  <c r="AC691" i="1"/>
  <c r="AB691" i="1"/>
  <c r="AA691" i="1"/>
  <c r="Z691" i="1"/>
  <c r="Y691" i="1"/>
  <c r="W691" i="1"/>
  <c r="V691" i="1"/>
  <c r="U691" i="1"/>
  <c r="T691" i="1"/>
  <c r="S691" i="1"/>
  <c r="R691" i="1"/>
  <c r="Q691" i="1"/>
  <c r="P691" i="1"/>
  <c r="O691" i="1"/>
  <c r="N691" i="1"/>
  <c r="M691" i="1"/>
  <c r="K691" i="1"/>
  <c r="H691" i="1"/>
  <c r="G691" i="1"/>
  <c r="G39" i="1" s="1"/>
  <c r="AI690" i="1"/>
  <c r="AH690" i="1"/>
  <c r="AG690" i="1"/>
  <c r="AF690" i="1"/>
  <c r="AE690" i="1"/>
  <c r="AD690" i="1"/>
  <c r="AC690" i="1"/>
  <c r="AB690" i="1"/>
  <c r="AA690" i="1"/>
  <c r="Z690" i="1"/>
  <c r="Y690" i="1"/>
  <c r="W690" i="1"/>
  <c r="V690" i="1"/>
  <c r="U690" i="1"/>
  <c r="T690" i="1"/>
  <c r="S690" i="1"/>
  <c r="R690" i="1"/>
  <c r="Q690" i="1"/>
  <c r="P690" i="1"/>
  <c r="O690" i="1"/>
  <c r="N690" i="1"/>
  <c r="M690" i="1"/>
  <c r="K690" i="1"/>
  <c r="H690" i="1"/>
  <c r="G690" i="1"/>
  <c r="G38" i="1" s="1"/>
  <c r="AI689" i="1"/>
  <c r="AH689" i="1"/>
  <c r="AG689" i="1"/>
  <c r="AF689" i="1"/>
  <c r="AE689" i="1"/>
  <c r="AD689" i="1"/>
  <c r="AC689" i="1"/>
  <c r="AB689" i="1"/>
  <c r="AA689" i="1"/>
  <c r="Z689" i="1"/>
  <c r="Y689" i="1"/>
  <c r="W689" i="1"/>
  <c r="V689" i="1"/>
  <c r="U689" i="1"/>
  <c r="T689" i="1"/>
  <c r="S689" i="1"/>
  <c r="R689" i="1"/>
  <c r="Q689" i="1"/>
  <c r="P689" i="1"/>
  <c r="O689" i="1"/>
  <c r="N689" i="1"/>
  <c r="M689" i="1"/>
  <c r="K689" i="1"/>
  <c r="K37" i="1" s="1"/>
  <c r="H689" i="1"/>
  <c r="AX689" i="1" s="1"/>
  <c r="AZ37" i="1" s="1"/>
  <c r="G689" i="1"/>
  <c r="G37" i="1" s="1"/>
  <c r="AI688" i="1"/>
  <c r="AH688" i="1"/>
  <c r="AG688" i="1"/>
  <c r="AF688" i="1"/>
  <c r="AE688" i="1"/>
  <c r="AD688" i="1"/>
  <c r="AC688" i="1"/>
  <c r="AB688" i="1"/>
  <c r="AA688" i="1"/>
  <c r="Z688" i="1"/>
  <c r="Y688" i="1"/>
  <c r="W688" i="1"/>
  <c r="V688" i="1"/>
  <c r="U688" i="1"/>
  <c r="T688" i="1"/>
  <c r="S688" i="1"/>
  <c r="R688" i="1"/>
  <c r="Q688" i="1"/>
  <c r="P688" i="1"/>
  <c r="O688" i="1"/>
  <c r="N688" i="1"/>
  <c r="M688" i="1"/>
  <c r="K688" i="1"/>
  <c r="K36" i="1" s="1"/>
  <c r="H688" i="1"/>
  <c r="H36" i="1" s="1"/>
  <c r="G688" i="1"/>
  <c r="G36" i="1" s="1"/>
  <c r="AI687" i="1"/>
  <c r="AH687" i="1"/>
  <c r="AG687" i="1"/>
  <c r="AF687" i="1"/>
  <c r="AE687" i="1"/>
  <c r="AD687" i="1"/>
  <c r="AC687" i="1"/>
  <c r="AB687" i="1"/>
  <c r="AA687" i="1"/>
  <c r="Z687" i="1"/>
  <c r="Y687" i="1"/>
  <c r="W687" i="1"/>
  <c r="V687" i="1"/>
  <c r="U687" i="1"/>
  <c r="T687" i="1"/>
  <c r="S687" i="1"/>
  <c r="R687" i="1"/>
  <c r="Q687" i="1"/>
  <c r="P687" i="1"/>
  <c r="O687" i="1"/>
  <c r="N687" i="1"/>
  <c r="M687" i="1"/>
  <c r="K687" i="1"/>
  <c r="K35" i="1" s="1"/>
  <c r="H687" i="1"/>
  <c r="G687" i="1"/>
  <c r="G35" i="1" s="1"/>
  <c r="AI686" i="1"/>
  <c r="AH686" i="1"/>
  <c r="AG686" i="1"/>
  <c r="AF686" i="1"/>
  <c r="AE686" i="1"/>
  <c r="AD686" i="1"/>
  <c r="AC686" i="1"/>
  <c r="AB686" i="1"/>
  <c r="AA686" i="1"/>
  <c r="Z686" i="1"/>
  <c r="Y686" i="1"/>
  <c r="W686" i="1"/>
  <c r="V686" i="1"/>
  <c r="U686" i="1"/>
  <c r="T686" i="1"/>
  <c r="S686" i="1"/>
  <c r="R686" i="1"/>
  <c r="Q686" i="1"/>
  <c r="P686" i="1"/>
  <c r="O686" i="1"/>
  <c r="N686" i="1"/>
  <c r="M686" i="1"/>
  <c r="K686" i="1"/>
  <c r="H686" i="1"/>
  <c r="AX686" i="1" s="1"/>
  <c r="AZ34" i="1" s="1"/>
  <c r="G686" i="1"/>
  <c r="G34" i="1" s="1"/>
  <c r="AI685" i="1"/>
  <c r="AH685" i="1"/>
  <c r="AG685" i="1"/>
  <c r="AF685" i="1"/>
  <c r="AE685" i="1"/>
  <c r="AD685" i="1"/>
  <c r="AC685" i="1"/>
  <c r="AB685" i="1"/>
  <c r="AA685" i="1"/>
  <c r="Z685" i="1"/>
  <c r="Y685" i="1"/>
  <c r="W685" i="1"/>
  <c r="V685" i="1"/>
  <c r="U685" i="1"/>
  <c r="T685" i="1"/>
  <c r="S685" i="1"/>
  <c r="R685" i="1"/>
  <c r="Q685" i="1"/>
  <c r="P685" i="1"/>
  <c r="O685" i="1"/>
  <c r="N685" i="1"/>
  <c r="M685" i="1"/>
  <c r="K685" i="1"/>
  <c r="K33" i="1" s="1"/>
  <c r="H685" i="1"/>
  <c r="G685" i="1"/>
  <c r="G33" i="1" s="1"/>
  <c r="AI684" i="1"/>
  <c r="AH684" i="1"/>
  <c r="AG684" i="1"/>
  <c r="AF684" i="1"/>
  <c r="AE684" i="1"/>
  <c r="AD684" i="1"/>
  <c r="AC684" i="1"/>
  <c r="AB684" i="1"/>
  <c r="AA684" i="1"/>
  <c r="Z684" i="1"/>
  <c r="Y684" i="1"/>
  <c r="W684" i="1"/>
  <c r="V684" i="1"/>
  <c r="U684" i="1"/>
  <c r="T684" i="1"/>
  <c r="S684" i="1"/>
  <c r="R684" i="1"/>
  <c r="Q684" i="1"/>
  <c r="P684" i="1"/>
  <c r="O684" i="1"/>
  <c r="N684" i="1"/>
  <c r="M684" i="1"/>
  <c r="K684" i="1"/>
  <c r="K32" i="1" s="1"/>
  <c r="H684" i="1"/>
  <c r="AX684" i="1" s="1"/>
  <c r="AZ32" i="1" s="1"/>
  <c r="G684" i="1"/>
  <c r="G32" i="1" s="1"/>
  <c r="AI683" i="1"/>
  <c r="AH683" i="1"/>
  <c r="AG683" i="1"/>
  <c r="AF683" i="1"/>
  <c r="AE683" i="1"/>
  <c r="AD683" i="1"/>
  <c r="AC683" i="1"/>
  <c r="AB683" i="1"/>
  <c r="AA683" i="1"/>
  <c r="Z683" i="1"/>
  <c r="Y683" i="1"/>
  <c r="W683" i="1"/>
  <c r="V683" i="1"/>
  <c r="U683" i="1"/>
  <c r="T683" i="1"/>
  <c r="S683" i="1"/>
  <c r="R683" i="1"/>
  <c r="Q683" i="1"/>
  <c r="P683" i="1"/>
  <c r="O683" i="1"/>
  <c r="N683" i="1"/>
  <c r="M683" i="1"/>
  <c r="K683" i="1"/>
  <c r="K31" i="1" s="1"/>
  <c r="H683" i="1"/>
  <c r="H31" i="1" s="1"/>
  <c r="G683" i="1"/>
  <c r="G31" i="1" s="1"/>
  <c r="AI682" i="1"/>
  <c r="AH682" i="1"/>
  <c r="AG682" i="1"/>
  <c r="AF682" i="1"/>
  <c r="AE682" i="1"/>
  <c r="AD682" i="1"/>
  <c r="AC682" i="1"/>
  <c r="AB682" i="1"/>
  <c r="AA682" i="1"/>
  <c r="Z682" i="1"/>
  <c r="Y682" i="1"/>
  <c r="W682" i="1"/>
  <c r="V682" i="1"/>
  <c r="U682" i="1"/>
  <c r="T682" i="1"/>
  <c r="S682" i="1"/>
  <c r="R682" i="1"/>
  <c r="Q682" i="1"/>
  <c r="P682" i="1"/>
  <c r="O682" i="1"/>
  <c r="N682" i="1"/>
  <c r="M682" i="1"/>
  <c r="K682" i="1"/>
  <c r="K30" i="1" s="1"/>
  <c r="H682" i="1"/>
  <c r="AX682" i="1" s="1"/>
  <c r="AZ30" i="1" s="1"/>
  <c r="G682" i="1"/>
  <c r="G30" i="1" s="1"/>
  <c r="AI681" i="1"/>
  <c r="AH681" i="1"/>
  <c r="AG681" i="1"/>
  <c r="AF681" i="1"/>
  <c r="AE681" i="1"/>
  <c r="AD681" i="1"/>
  <c r="AC681" i="1"/>
  <c r="AB681" i="1"/>
  <c r="AA681" i="1"/>
  <c r="Z681" i="1"/>
  <c r="Y681" i="1"/>
  <c r="W681" i="1"/>
  <c r="V681" i="1"/>
  <c r="U681" i="1"/>
  <c r="T681" i="1"/>
  <c r="S681" i="1"/>
  <c r="R681" i="1"/>
  <c r="Q681" i="1"/>
  <c r="P681" i="1"/>
  <c r="O681" i="1"/>
  <c r="N681" i="1"/>
  <c r="M681" i="1"/>
  <c r="K681" i="1"/>
  <c r="H681" i="1"/>
  <c r="AX681" i="1" s="1"/>
  <c r="AZ29" i="1" s="1"/>
  <c r="G681" i="1"/>
  <c r="G29" i="1" s="1"/>
  <c r="AI680" i="1"/>
  <c r="AH680" i="1"/>
  <c r="AG680" i="1"/>
  <c r="AF680" i="1"/>
  <c r="AE680" i="1"/>
  <c r="AD680" i="1"/>
  <c r="AC680" i="1"/>
  <c r="AB680" i="1"/>
  <c r="AA680" i="1"/>
  <c r="Z680" i="1"/>
  <c r="Y680" i="1"/>
  <c r="W680" i="1"/>
  <c r="V680" i="1"/>
  <c r="U680" i="1"/>
  <c r="T680" i="1"/>
  <c r="S680" i="1"/>
  <c r="R680" i="1"/>
  <c r="Q680" i="1"/>
  <c r="P680" i="1"/>
  <c r="O680" i="1"/>
  <c r="N680" i="1"/>
  <c r="M680" i="1"/>
  <c r="K680" i="1"/>
  <c r="K28" i="1" s="1"/>
  <c r="H680" i="1"/>
  <c r="AX680" i="1" s="1"/>
  <c r="G680" i="1"/>
  <c r="AI679" i="1"/>
  <c r="AH679" i="1"/>
  <c r="AG679" i="1"/>
  <c r="AF679" i="1"/>
  <c r="AE679" i="1"/>
  <c r="AD679" i="1"/>
  <c r="AC679" i="1"/>
  <c r="AB679" i="1"/>
  <c r="AA679" i="1"/>
  <c r="Z679" i="1"/>
  <c r="Y679" i="1"/>
  <c r="W679" i="1"/>
  <c r="V679" i="1"/>
  <c r="U679" i="1"/>
  <c r="T679" i="1"/>
  <c r="S679" i="1"/>
  <c r="R679" i="1"/>
  <c r="Q679" i="1"/>
  <c r="P679" i="1"/>
  <c r="O679" i="1"/>
  <c r="N679" i="1"/>
  <c r="M679" i="1"/>
  <c r="K679" i="1"/>
  <c r="K27" i="1" s="1"/>
  <c r="H679" i="1"/>
  <c r="AX679" i="1" s="1"/>
  <c r="G679" i="1"/>
  <c r="G27" i="1" s="1"/>
  <c r="AI678" i="1"/>
  <c r="AH678" i="1"/>
  <c r="AG678" i="1"/>
  <c r="AF678" i="1"/>
  <c r="AE678" i="1"/>
  <c r="AD678" i="1"/>
  <c r="AC678" i="1"/>
  <c r="AB678" i="1"/>
  <c r="AA678" i="1"/>
  <c r="Z678" i="1"/>
  <c r="Y678" i="1"/>
  <c r="W678" i="1"/>
  <c r="V678" i="1"/>
  <c r="U678" i="1"/>
  <c r="T678" i="1"/>
  <c r="S678" i="1"/>
  <c r="R678" i="1"/>
  <c r="Q678" i="1"/>
  <c r="P678" i="1"/>
  <c r="O678" i="1"/>
  <c r="N678" i="1"/>
  <c r="M678" i="1"/>
  <c r="K678" i="1"/>
  <c r="H678" i="1"/>
  <c r="AX678" i="1" s="1"/>
  <c r="AZ26" i="1" s="1"/>
  <c r="G678" i="1"/>
  <c r="G26" i="1" s="1"/>
  <c r="AI677" i="1"/>
  <c r="AH677" i="1"/>
  <c r="AG677" i="1"/>
  <c r="AF677" i="1"/>
  <c r="AE677" i="1"/>
  <c r="AD677" i="1"/>
  <c r="AC677" i="1"/>
  <c r="AB677" i="1"/>
  <c r="AA677" i="1"/>
  <c r="Z677" i="1"/>
  <c r="Y677" i="1"/>
  <c r="W677" i="1"/>
  <c r="V677" i="1"/>
  <c r="U677" i="1"/>
  <c r="T677" i="1"/>
  <c r="S677" i="1"/>
  <c r="R677" i="1"/>
  <c r="Q677" i="1"/>
  <c r="P677" i="1"/>
  <c r="O677" i="1"/>
  <c r="N677" i="1"/>
  <c r="M677" i="1"/>
  <c r="K677" i="1"/>
  <c r="K25" i="1" s="1"/>
  <c r="H677" i="1"/>
  <c r="G677" i="1"/>
  <c r="G25" i="1" s="1"/>
  <c r="AI676" i="1"/>
  <c r="AH676" i="1"/>
  <c r="AG676" i="1"/>
  <c r="AF676" i="1"/>
  <c r="AE676" i="1"/>
  <c r="AD676" i="1"/>
  <c r="AC676" i="1"/>
  <c r="AB676" i="1"/>
  <c r="AA676" i="1"/>
  <c r="Z676" i="1"/>
  <c r="Y676" i="1"/>
  <c r="W676" i="1"/>
  <c r="V676" i="1"/>
  <c r="U676" i="1"/>
  <c r="T676" i="1"/>
  <c r="S676" i="1"/>
  <c r="R676" i="1"/>
  <c r="Q676" i="1"/>
  <c r="P676" i="1"/>
  <c r="O676" i="1"/>
  <c r="N676" i="1"/>
  <c r="M676" i="1"/>
  <c r="K676" i="1"/>
  <c r="K24" i="1" s="1"/>
  <c r="H676" i="1"/>
  <c r="AX676" i="1" s="1"/>
  <c r="AZ24" i="1" s="1"/>
  <c r="G676" i="1"/>
  <c r="G24" i="1" s="1"/>
  <c r="AI675" i="1"/>
  <c r="AH675" i="1"/>
  <c r="AG675" i="1"/>
  <c r="AF675" i="1"/>
  <c r="AE675" i="1"/>
  <c r="AD675" i="1"/>
  <c r="AC675" i="1"/>
  <c r="AB675" i="1"/>
  <c r="AA675" i="1"/>
  <c r="Z675" i="1"/>
  <c r="Y675" i="1"/>
  <c r="W675" i="1"/>
  <c r="V675" i="1"/>
  <c r="U675" i="1"/>
  <c r="T675" i="1"/>
  <c r="S675" i="1"/>
  <c r="R675" i="1"/>
  <c r="Q675" i="1"/>
  <c r="P675" i="1"/>
  <c r="O675" i="1"/>
  <c r="N675" i="1"/>
  <c r="M675" i="1"/>
  <c r="K675" i="1"/>
  <c r="H675" i="1"/>
  <c r="AX675" i="1" s="1"/>
  <c r="AZ23" i="1" s="1"/>
  <c r="G675" i="1"/>
  <c r="G23" i="1" s="1"/>
  <c r="AI674" i="1"/>
  <c r="AH674" i="1"/>
  <c r="AG674" i="1"/>
  <c r="AF674" i="1"/>
  <c r="AE674" i="1"/>
  <c r="AD674" i="1"/>
  <c r="AC674" i="1"/>
  <c r="AB674" i="1"/>
  <c r="AA674" i="1"/>
  <c r="Z674" i="1"/>
  <c r="Y674" i="1"/>
  <c r="W674" i="1"/>
  <c r="V674" i="1"/>
  <c r="U674" i="1"/>
  <c r="T674" i="1"/>
  <c r="S674" i="1"/>
  <c r="R674" i="1"/>
  <c r="Q674" i="1"/>
  <c r="P674" i="1"/>
  <c r="O674" i="1"/>
  <c r="N674" i="1"/>
  <c r="M674" i="1"/>
  <c r="K674" i="1"/>
  <c r="K22" i="1" s="1"/>
  <c r="H674" i="1"/>
  <c r="H22" i="1" s="1"/>
  <c r="G674" i="1"/>
  <c r="G22" i="1" s="1"/>
  <c r="AI673" i="1"/>
  <c r="AH673" i="1"/>
  <c r="AG673" i="1"/>
  <c r="AF673" i="1"/>
  <c r="AE673" i="1"/>
  <c r="AD673" i="1"/>
  <c r="AC673" i="1"/>
  <c r="AB673" i="1"/>
  <c r="AA673" i="1"/>
  <c r="Z673" i="1"/>
  <c r="Y673" i="1"/>
  <c r="W673" i="1"/>
  <c r="V673" i="1"/>
  <c r="U673" i="1"/>
  <c r="T673" i="1"/>
  <c r="S673" i="1"/>
  <c r="R673" i="1"/>
  <c r="Q673" i="1"/>
  <c r="P673" i="1"/>
  <c r="O673" i="1"/>
  <c r="N673" i="1"/>
  <c r="M673" i="1"/>
  <c r="K673" i="1"/>
  <c r="K21" i="1" s="1"/>
  <c r="H673" i="1"/>
  <c r="AX673" i="1" s="1"/>
  <c r="AZ21" i="1" s="1"/>
  <c r="G673" i="1"/>
  <c r="G21" i="1" s="1"/>
  <c r="AI672" i="1"/>
  <c r="AH672" i="1"/>
  <c r="AG672" i="1"/>
  <c r="AF672" i="1"/>
  <c r="AE672" i="1"/>
  <c r="AD672" i="1"/>
  <c r="AC672" i="1"/>
  <c r="AB672" i="1"/>
  <c r="AA672" i="1"/>
  <c r="Z672" i="1"/>
  <c r="Y672" i="1"/>
  <c r="W672" i="1"/>
  <c r="V672" i="1"/>
  <c r="U672" i="1"/>
  <c r="T672" i="1"/>
  <c r="S672" i="1"/>
  <c r="R672" i="1"/>
  <c r="Q672" i="1"/>
  <c r="P672" i="1"/>
  <c r="O672" i="1"/>
  <c r="N672" i="1"/>
  <c r="M672" i="1"/>
  <c r="K672" i="1"/>
  <c r="K20" i="1" s="1"/>
  <c r="H672" i="1"/>
  <c r="G672" i="1"/>
  <c r="G20" i="1" s="1"/>
  <c r="AI671" i="1"/>
  <c r="AH671" i="1"/>
  <c r="AG671" i="1"/>
  <c r="AF671" i="1"/>
  <c r="AE671" i="1"/>
  <c r="AD671" i="1"/>
  <c r="AC671" i="1"/>
  <c r="AB671" i="1"/>
  <c r="AA671" i="1"/>
  <c r="Z671" i="1"/>
  <c r="Y671" i="1"/>
  <c r="W671" i="1"/>
  <c r="V671" i="1"/>
  <c r="U671" i="1"/>
  <c r="T671" i="1"/>
  <c r="S671" i="1"/>
  <c r="R671" i="1"/>
  <c r="Q671" i="1"/>
  <c r="P671" i="1"/>
  <c r="O671" i="1"/>
  <c r="N671" i="1"/>
  <c r="M671" i="1"/>
  <c r="K671" i="1"/>
  <c r="K19" i="1" s="1"/>
  <c r="H671" i="1"/>
  <c r="G671" i="1"/>
  <c r="G19" i="1" s="1"/>
  <c r="AI670" i="1"/>
  <c r="AH670" i="1"/>
  <c r="AG670" i="1"/>
  <c r="AF670" i="1"/>
  <c r="AE670" i="1"/>
  <c r="AD670" i="1"/>
  <c r="AC670" i="1"/>
  <c r="AB670" i="1"/>
  <c r="AA670" i="1"/>
  <c r="Z670" i="1"/>
  <c r="Y670" i="1"/>
  <c r="W670" i="1"/>
  <c r="V670" i="1"/>
  <c r="U670" i="1"/>
  <c r="T670" i="1"/>
  <c r="S670" i="1"/>
  <c r="R670" i="1"/>
  <c r="Q670" i="1"/>
  <c r="P670" i="1"/>
  <c r="O670" i="1"/>
  <c r="N670" i="1"/>
  <c r="M670" i="1"/>
  <c r="K670" i="1"/>
  <c r="K18" i="1" s="1"/>
  <c r="H670" i="1"/>
  <c r="H358" i="1" s="1"/>
  <c r="G670" i="1"/>
  <c r="G18" i="1" s="1"/>
  <c r="AI669" i="1"/>
  <c r="AH669" i="1"/>
  <c r="AG669" i="1"/>
  <c r="AF669" i="1"/>
  <c r="AE669" i="1"/>
  <c r="AD669" i="1"/>
  <c r="AC669" i="1"/>
  <c r="AB669" i="1"/>
  <c r="AA669" i="1"/>
  <c r="Z669" i="1"/>
  <c r="Y669" i="1"/>
  <c r="W669" i="1"/>
  <c r="V669" i="1"/>
  <c r="U669" i="1"/>
  <c r="T669" i="1"/>
  <c r="S669" i="1"/>
  <c r="R669" i="1"/>
  <c r="Q669" i="1"/>
  <c r="P669" i="1"/>
  <c r="O669" i="1"/>
  <c r="N669" i="1"/>
  <c r="M669" i="1"/>
  <c r="K669" i="1"/>
  <c r="K17" i="1" s="1"/>
  <c r="H669" i="1"/>
  <c r="G669" i="1"/>
  <c r="G17" i="1" s="1"/>
  <c r="AI668" i="1"/>
  <c r="AH668" i="1"/>
  <c r="AG668" i="1"/>
  <c r="AF668" i="1"/>
  <c r="AE668" i="1"/>
  <c r="AD668" i="1"/>
  <c r="AC668" i="1"/>
  <c r="AB668" i="1"/>
  <c r="AA668" i="1"/>
  <c r="Z668" i="1"/>
  <c r="Y668" i="1"/>
  <c r="W668" i="1"/>
  <c r="V668" i="1"/>
  <c r="U668" i="1"/>
  <c r="T668" i="1"/>
  <c r="S668" i="1"/>
  <c r="R668" i="1"/>
  <c r="Q668" i="1"/>
  <c r="P668" i="1"/>
  <c r="O668" i="1"/>
  <c r="N668" i="1"/>
  <c r="M668" i="1"/>
  <c r="K668" i="1"/>
  <c r="K16" i="1" s="1"/>
  <c r="H668" i="1"/>
  <c r="H356" i="1" s="1"/>
  <c r="G668" i="1"/>
  <c r="AI667" i="1"/>
  <c r="AH667" i="1"/>
  <c r="AG667" i="1"/>
  <c r="AF667" i="1"/>
  <c r="AE667" i="1"/>
  <c r="AD667" i="1"/>
  <c r="AC667" i="1"/>
  <c r="AB667" i="1"/>
  <c r="AA667" i="1"/>
  <c r="Z667" i="1"/>
  <c r="Y667" i="1"/>
  <c r="W667" i="1"/>
  <c r="V667" i="1"/>
  <c r="U667" i="1"/>
  <c r="T667" i="1"/>
  <c r="S667" i="1"/>
  <c r="R667" i="1"/>
  <c r="Q667" i="1"/>
  <c r="P667" i="1"/>
  <c r="O667" i="1"/>
  <c r="N667" i="1"/>
  <c r="M667" i="1"/>
  <c r="K667" i="1"/>
  <c r="K15" i="1" s="1"/>
  <c r="H667" i="1"/>
  <c r="G667" i="1"/>
  <c r="G15" i="1" s="1"/>
  <c r="AI666" i="1"/>
  <c r="AH666" i="1"/>
  <c r="AG666" i="1"/>
  <c r="AF666" i="1"/>
  <c r="AE666" i="1"/>
  <c r="AD666" i="1"/>
  <c r="AC666" i="1"/>
  <c r="AB666" i="1"/>
  <c r="AA666" i="1"/>
  <c r="Z666" i="1"/>
  <c r="Y666" i="1"/>
  <c r="W666" i="1"/>
  <c r="V666" i="1"/>
  <c r="U666" i="1"/>
  <c r="T666" i="1"/>
  <c r="S666" i="1"/>
  <c r="R666" i="1"/>
  <c r="Q666" i="1"/>
  <c r="P666" i="1"/>
  <c r="O666" i="1"/>
  <c r="N666" i="1"/>
  <c r="M666" i="1"/>
  <c r="K666" i="1"/>
  <c r="H666" i="1"/>
  <c r="H14" i="1" s="1"/>
  <c r="G666" i="1"/>
  <c r="G14" i="1" s="1"/>
  <c r="AI665" i="1"/>
  <c r="AH665" i="1"/>
  <c r="AG665" i="1"/>
  <c r="AF665" i="1"/>
  <c r="AE665" i="1"/>
  <c r="AD665" i="1"/>
  <c r="AC665" i="1"/>
  <c r="AB665" i="1"/>
  <c r="AA665" i="1"/>
  <c r="Z665" i="1"/>
  <c r="Y665" i="1"/>
  <c r="W665" i="1"/>
  <c r="V665" i="1"/>
  <c r="U665" i="1"/>
  <c r="T665" i="1"/>
  <c r="S665" i="1"/>
  <c r="R665" i="1"/>
  <c r="Q665" i="1"/>
  <c r="P665" i="1"/>
  <c r="O665" i="1"/>
  <c r="N665" i="1"/>
  <c r="M665" i="1"/>
  <c r="K665" i="1"/>
  <c r="K13" i="1" s="1"/>
  <c r="H665" i="1"/>
  <c r="G665" i="1"/>
  <c r="G13" i="1" s="1"/>
  <c r="AI664" i="1"/>
  <c r="AH664" i="1"/>
  <c r="AG664" i="1"/>
  <c r="AF664" i="1"/>
  <c r="AE664" i="1"/>
  <c r="AD664" i="1"/>
  <c r="AC664" i="1"/>
  <c r="AB664" i="1"/>
  <c r="AA664" i="1"/>
  <c r="Z664" i="1"/>
  <c r="Y664" i="1"/>
  <c r="W664" i="1"/>
  <c r="V664" i="1"/>
  <c r="U664" i="1"/>
  <c r="T664" i="1"/>
  <c r="S664" i="1"/>
  <c r="R664" i="1"/>
  <c r="Q664" i="1"/>
  <c r="P664" i="1"/>
  <c r="O664" i="1"/>
  <c r="N664" i="1"/>
  <c r="M664" i="1"/>
  <c r="K664" i="1"/>
  <c r="K12" i="1" s="1"/>
  <c r="H664" i="1"/>
  <c r="G664" i="1"/>
  <c r="G12" i="1" s="1"/>
  <c r="AI663" i="1"/>
  <c r="AH663" i="1"/>
  <c r="AG663" i="1"/>
  <c r="AF663" i="1"/>
  <c r="AE663" i="1"/>
  <c r="AD663" i="1"/>
  <c r="AC663" i="1"/>
  <c r="AB663" i="1"/>
  <c r="AA663" i="1"/>
  <c r="Z663" i="1"/>
  <c r="Y663" i="1"/>
  <c r="W663" i="1"/>
  <c r="V663" i="1"/>
  <c r="U663" i="1"/>
  <c r="T663" i="1"/>
  <c r="S663" i="1"/>
  <c r="R663" i="1"/>
  <c r="Q663" i="1"/>
  <c r="P663" i="1"/>
  <c r="O663" i="1"/>
  <c r="N663" i="1"/>
  <c r="M663" i="1"/>
  <c r="K663" i="1"/>
  <c r="H663" i="1"/>
  <c r="G663" i="1"/>
  <c r="G11" i="1" s="1"/>
  <c r="AI662" i="1"/>
  <c r="AH662" i="1"/>
  <c r="AG662" i="1"/>
  <c r="AF662" i="1"/>
  <c r="AE662" i="1"/>
  <c r="AD662" i="1"/>
  <c r="AC662" i="1"/>
  <c r="AB662" i="1"/>
  <c r="AA662" i="1"/>
  <c r="Z662" i="1"/>
  <c r="Y662" i="1"/>
  <c r="W662" i="1"/>
  <c r="V662" i="1"/>
  <c r="U662" i="1"/>
  <c r="T662" i="1"/>
  <c r="S662" i="1"/>
  <c r="R662" i="1"/>
  <c r="Q662" i="1"/>
  <c r="P662" i="1"/>
  <c r="O662" i="1"/>
  <c r="N662" i="1"/>
  <c r="M662" i="1"/>
  <c r="K662" i="1"/>
  <c r="K10" i="1" s="1"/>
  <c r="H662" i="1"/>
  <c r="H350" i="1" s="1"/>
  <c r="G662" i="1"/>
  <c r="G10" i="1" s="1"/>
  <c r="AI661" i="1"/>
  <c r="AH661" i="1"/>
  <c r="AG661" i="1"/>
  <c r="AF661" i="1"/>
  <c r="AE661" i="1"/>
  <c r="AD661" i="1"/>
  <c r="AC661" i="1"/>
  <c r="AB661" i="1"/>
  <c r="AA661" i="1"/>
  <c r="Z661" i="1"/>
  <c r="Y661" i="1"/>
  <c r="W661" i="1"/>
  <c r="V661" i="1"/>
  <c r="U661" i="1"/>
  <c r="T661" i="1"/>
  <c r="S661" i="1"/>
  <c r="R661" i="1"/>
  <c r="Q661" i="1"/>
  <c r="P661" i="1"/>
  <c r="O661" i="1"/>
  <c r="N661" i="1"/>
  <c r="M661" i="1"/>
  <c r="K661" i="1"/>
  <c r="K9" i="1" s="1"/>
  <c r="H661" i="1"/>
  <c r="H349" i="1" s="1"/>
  <c r="G661" i="1"/>
  <c r="G9" i="1" s="1"/>
  <c r="AI660" i="1"/>
  <c r="AH660" i="1"/>
  <c r="AG660" i="1"/>
  <c r="AF660" i="1"/>
  <c r="AE660" i="1"/>
  <c r="AD660" i="1"/>
  <c r="AC660" i="1"/>
  <c r="AB660" i="1"/>
  <c r="AA660" i="1"/>
  <c r="Z660" i="1"/>
  <c r="Y660" i="1"/>
  <c r="W660" i="1"/>
  <c r="V660" i="1"/>
  <c r="U660" i="1"/>
  <c r="T660" i="1"/>
  <c r="S660" i="1"/>
  <c r="R660" i="1"/>
  <c r="Q660" i="1"/>
  <c r="P660" i="1"/>
  <c r="O660" i="1"/>
  <c r="N660" i="1"/>
  <c r="M660" i="1"/>
  <c r="K660" i="1"/>
  <c r="K8" i="1" s="1"/>
  <c r="H660" i="1"/>
  <c r="H348" i="1" s="1"/>
  <c r="G660" i="1"/>
  <c r="G8" i="1" s="1"/>
  <c r="AI659" i="1"/>
  <c r="AH659" i="1"/>
  <c r="AG659" i="1"/>
  <c r="AF659" i="1"/>
  <c r="AE659" i="1"/>
  <c r="AD659" i="1"/>
  <c r="AC659" i="1"/>
  <c r="AB659" i="1"/>
  <c r="AA659" i="1"/>
  <c r="Z659" i="1"/>
  <c r="Y659" i="1"/>
  <c r="W659" i="1"/>
  <c r="V659" i="1"/>
  <c r="U659" i="1"/>
  <c r="T659" i="1"/>
  <c r="S659" i="1"/>
  <c r="R659" i="1"/>
  <c r="Q659" i="1"/>
  <c r="P659" i="1"/>
  <c r="O659" i="1"/>
  <c r="N659" i="1"/>
  <c r="M659" i="1"/>
  <c r="K659" i="1"/>
  <c r="K7" i="1" s="1"/>
  <c r="H659" i="1"/>
  <c r="G659" i="1"/>
  <c r="G7" i="1" s="1"/>
  <c r="AI658" i="1"/>
  <c r="AH658" i="1"/>
  <c r="AG658" i="1"/>
  <c r="AF658" i="1"/>
  <c r="AE658" i="1"/>
  <c r="AD658" i="1"/>
  <c r="AC658" i="1"/>
  <c r="AB658" i="1"/>
  <c r="AA658" i="1"/>
  <c r="Z658" i="1"/>
  <c r="Y658" i="1"/>
  <c r="W658" i="1"/>
  <c r="V658" i="1"/>
  <c r="U658" i="1"/>
  <c r="T658" i="1"/>
  <c r="S658" i="1"/>
  <c r="R658" i="1"/>
  <c r="Q658" i="1"/>
  <c r="P658" i="1"/>
  <c r="O658" i="1"/>
  <c r="N658" i="1"/>
  <c r="M658" i="1"/>
  <c r="K658" i="1"/>
  <c r="K6" i="1" s="1"/>
  <c r="H658" i="1"/>
  <c r="G658" i="1"/>
  <c r="G6" i="1" s="1"/>
  <c r="AI657" i="1"/>
  <c r="AH657" i="1"/>
  <c r="AG657" i="1"/>
  <c r="AF657" i="1"/>
  <c r="AE657" i="1"/>
  <c r="AD657" i="1"/>
  <c r="AC657" i="1"/>
  <c r="AB657" i="1"/>
  <c r="AA657" i="1"/>
  <c r="Z657" i="1"/>
  <c r="Y657" i="1"/>
  <c r="W657" i="1"/>
  <c r="V657" i="1"/>
  <c r="U657" i="1"/>
  <c r="T657" i="1"/>
  <c r="S657" i="1"/>
  <c r="R657" i="1"/>
  <c r="Q657" i="1"/>
  <c r="P657" i="1"/>
  <c r="O657" i="1"/>
  <c r="N657" i="1"/>
  <c r="M657" i="1"/>
  <c r="K657" i="1"/>
  <c r="H657" i="1"/>
  <c r="G657" i="1"/>
  <c r="G5" i="1" s="1"/>
  <c r="AI656" i="1"/>
  <c r="AH656" i="1"/>
  <c r="AG656" i="1"/>
  <c r="AF656" i="1"/>
  <c r="AE656" i="1"/>
  <c r="AD656" i="1"/>
  <c r="AC656" i="1"/>
  <c r="AB656" i="1"/>
  <c r="AA656" i="1"/>
  <c r="Z656" i="1"/>
  <c r="Y656" i="1"/>
  <c r="W656" i="1"/>
  <c r="V656" i="1"/>
  <c r="U656" i="1"/>
  <c r="T656" i="1"/>
  <c r="S656" i="1"/>
  <c r="R656" i="1"/>
  <c r="Q656" i="1"/>
  <c r="P656" i="1"/>
  <c r="O656" i="1"/>
  <c r="N656" i="1"/>
  <c r="M656" i="1"/>
  <c r="K656" i="1"/>
  <c r="K4" i="1" s="1"/>
  <c r="H656" i="1"/>
  <c r="H4" i="1" s="1"/>
  <c r="G656" i="1"/>
  <c r="AI655" i="1"/>
  <c r="AH655" i="1"/>
  <c r="AG655" i="1"/>
  <c r="AF655" i="1"/>
  <c r="AE655" i="1"/>
  <c r="AD655" i="1"/>
  <c r="AC655" i="1"/>
  <c r="AB655" i="1"/>
  <c r="AA655" i="1"/>
  <c r="Z655" i="1"/>
  <c r="Y655" i="1"/>
  <c r="W655" i="1"/>
  <c r="V655" i="1"/>
  <c r="U655" i="1"/>
  <c r="T655" i="1"/>
  <c r="S655" i="1"/>
  <c r="R655" i="1"/>
  <c r="Q655" i="1"/>
  <c r="P655" i="1"/>
  <c r="O655" i="1"/>
  <c r="N655" i="1"/>
  <c r="M655" i="1"/>
  <c r="K655" i="1"/>
  <c r="H655" i="1"/>
  <c r="G655" i="1"/>
  <c r="G3" i="1" s="1"/>
  <c r="S637" i="1"/>
  <c r="L636" i="1"/>
  <c r="L635" i="1"/>
  <c r="S634" i="1"/>
  <c r="L633" i="1"/>
  <c r="L632" i="1"/>
  <c r="AW710" i="1"/>
  <c r="Y398" i="1"/>
  <c r="X398" i="1"/>
  <c r="W398" i="1"/>
  <c r="V398" i="1"/>
  <c r="U398" i="1"/>
  <c r="T398" i="1"/>
  <c r="R398" i="1"/>
  <c r="Q398" i="1"/>
  <c r="P398" i="1"/>
  <c r="O398" i="1"/>
  <c r="N398" i="1"/>
  <c r="M398" i="1"/>
  <c r="K398" i="1"/>
  <c r="G398" i="1"/>
  <c r="AW709" i="1"/>
  <c r="Y397" i="1"/>
  <c r="X397" i="1"/>
  <c r="W397" i="1"/>
  <c r="V397" i="1"/>
  <c r="U397" i="1"/>
  <c r="T397" i="1"/>
  <c r="R397" i="1"/>
  <c r="Q397" i="1"/>
  <c r="P397" i="1"/>
  <c r="O397" i="1"/>
  <c r="N397" i="1"/>
  <c r="M397" i="1"/>
  <c r="K397" i="1"/>
  <c r="G397" i="1"/>
  <c r="AW708" i="1"/>
  <c r="Y396" i="1"/>
  <c r="X396" i="1"/>
  <c r="W396" i="1"/>
  <c r="V396" i="1"/>
  <c r="U396" i="1"/>
  <c r="T396" i="1"/>
  <c r="R396" i="1"/>
  <c r="Q396" i="1"/>
  <c r="P396" i="1"/>
  <c r="O396" i="1"/>
  <c r="N396" i="1"/>
  <c r="M396" i="1"/>
  <c r="K396" i="1"/>
  <c r="G396" i="1"/>
  <c r="AW707" i="1"/>
  <c r="Y395" i="1"/>
  <c r="X395" i="1"/>
  <c r="W395" i="1"/>
  <c r="V395" i="1"/>
  <c r="U395" i="1"/>
  <c r="T395" i="1"/>
  <c r="R395" i="1"/>
  <c r="Q395" i="1"/>
  <c r="P395" i="1"/>
  <c r="O395" i="1"/>
  <c r="N395" i="1"/>
  <c r="M395" i="1"/>
  <c r="K395" i="1"/>
  <c r="G395" i="1"/>
  <c r="AY54" i="1"/>
  <c r="Y394" i="1"/>
  <c r="X394" i="1"/>
  <c r="W394" i="1"/>
  <c r="V394" i="1"/>
  <c r="U394" i="1"/>
  <c r="T394" i="1"/>
  <c r="R394" i="1"/>
  <c r="Q394" i="1"/>
  <c r="P394" i="1"/>
  <c r="O394" i="1"/>
  <c r="N394" i="1"/>
  <c r="M394" i="1"/>
  <c r="K394" i="1"/>
  <c r="G394" i="1"/>
  <c r="AW705" i="1"/>
  <c r="Y393" i="1"/>
  <c r="X393" i="1"/>
  <c r="W393" i="1"/>
  <c r="V393" i="1"/>
  <c r="U393" i="1"/>
  <c r="T393" i="1"/>
  <c r="R393" i="1"/>
  <c r="Q393" i="1"/>
  <c r="P393" i="1"/>
  <c r="O393" i="1"/>
  <c r="N393" i="1"/>
  <c r="M393" i="1"/>
  <c r="K393" i="1"/>
  <c r="G393" i="1"/>
  <c r="AY52" i="1"/>
  <c r="Y392" i="1"/>
  <c r="X392" i="1"/>
  <c r="W392" i="1"/>
  <c r="V392" i="1"/>
  <c r="U392" i="1"/>
  <c r="T392" i="1"/>
  <c r="R392" i="1"/>
  <c r="Q392" i="1"/>
  <c r="P392" i="1"/>
  <c r="O392" i="1"/>
  <c r="N392" i="1"/>
  <c r="M392" i="1"/>
  <c r="K392" i="1"/>
  <c r="G392" i="1"/>
  <c r="AW703" i="1"/>
  <c r="Y391" i="1"/>
  <c r="X391" i="1"/>
  <c r="W391" i="1"/>
  <c r="V391" i="1"/>
  <c r="U391" i="1"/>
  <c r="T391" i="1"/>
  <c r="R391" i="1"/>
  <c r="Q391" i="1"/>
  <c r="P391" i="1"/>
  <c r="O391" i="1"/>
  <c r="N391" i="1"/>
  <c r="M391" i="1"/>
  <c r="K391" i="1"/>
  <c r="H391" i="1"/>
  <c r="G391" i="1"/>
  <c r="AW702" i="1"/>
  <c r="Y390" i="1"/>
  <c r="X390" i="1"/>
  <c r="W390" i="1"/>
  <c r="V390" i="1"/>
  <c r="U390" i="1"/>
  <c r="T390" i="1"/>
  <c r="R390" i="1"/>
  <c r="Q390" i="1"/>
  <c r="P390" i="1"/>
  <c r="O390" i="1"/>
  <c r="N390" i="1"/>
  <c r="M390" i="1"/>
  <c r="K390" i="1"/>
  <c r="G390" i="1"/>
  <c r="AW701" i="1"/>
  <c r="Y389" i="1"/>
  <c r="X389" i="1"/>
  <c r="W389" i="1"/>
  <c r="V389" i="1"/>
  <c r="U389" i="1"/>
  <c r="T389" i="1"/>
  <c r="R389" i="1"/>
  <c r="Q389" i="1"/>
  <c r="P389" i="1"/>
  <c r="O389" i="1"/>
  <c r="N389" i="1"/>
  <c r="M389" i="1"/>
  <c r="K389" i="1"/>
  <c r="G389" i="1"/>
  <c r="AW700" i="1"/>
  <c r="Y388" i="1"/>
  <c r="X388" i="1"/>
  <c r="W388" i="1"/>
  <c r="V388" i="1"/>
  <c r="U388" i="1"/>
  <c r="T388" i="1"/>
  <c r="R388" i="1"/>
  <c r="Q388" i="1"/>
  <c r="P388" i="1"/>
  <c r="O388" i="1"/>
  <c r="N388" i="1"/>
  <c r="M388" i="1"/>
  <c r="K388" i="1"/>
  <c r="G388" i="1"/>
  <c r="J387" i="1"/>
  <c r="Y387" i="1"/>
  <c r="X387" i="1"/>
  <c r="W387" i="1"/>
  <c r="V387" i="1"/>
  <c r="U387" i="1"/>
  <c r="T387" i="1"/>
  <c r="R387" i="1"/>
  <c r="Q387" i="1"/>
  <c r="P387" i="1"/>
  <c r="O387" i="1"/>
  <c r="N387" i="1"/>
  <c r="M387" i="1"/>
  <c r="K387" i="1"/>
  <c r="G387" i="1"/>
  <c r="Y386" i="1"/>
  <c r="X386" i="1"/>
  <c r="W386" i="1"/>
  <c r="V386" i="1"/>
  <c r="U386" i="1"/>
  <c r="T386" i="1"/>
  <c r="R386" i="1"/>
  <c r="Q386" i="1"/>
  <c r="P386" i="1"/>
  <c r="O386" i="1"/>
  <c r="N386" i="1"/>
  <c r="M386" i="1"/>
  <c r="K386" i="1"/>
  <c r="G386" i="1"/>
  <c r="AW697" i="1"/>
  <c r="Y385" i="1"/>
  <c r="X385" i="1"/>
  <c r="W385" i="1"/>
  <c r="V385" i="1"/>
  <c r="U385" i="1"/>
  <c r="T385" i="1"/>
  <c r="R385" i="1"/>
  <c r="Q385" i="1"/>
  <c r="P385" i="1"/>
  <c r="O385" i="1"/>
  <c r="N385" i="1"/>
  <c r="M385" i="1"/>
  <c r="K385" i="1"/>
  <c r="G385" i="1"/>
  <c r="Y384" i="1"/>
  <c r="X384" i="1"/>
  <c r="W384" i="1"/>
  <c r="V384" i="1"/>
  <c r="U384" i="1"/>
  <c r="T384" i="1"/>
  <c r="R384" i="1"/>
  <c r="Q384" i="1"/>
  <c r="P384" i="1"/>
  <c r="O384" i="1"/>
  <c r="N384" i="1"/>
  <c r="M384" i="1"/>
  <c r="K384" i="1"/>
  <c r="G384" i="1"/>
  <c r="AW695" i="1"/>
  <c r="Y383" i="1"/>
  <c r="X383" i="1"/>
  <c r="W383" i="1"/>
  <c r="V383" i="1"/>
  <c r="U383" i="1"/>
  <c r="T383" i="1"/>
  <c r="R383" i="1"/>
  <c r="Q383" i="1"/>
  <c r="P383" i="1"/>
  <c r="O383" i="1"/>
  <c r="N383" i="1"/>
  <c r="M383" i="1"/>
  <c r="K383" i="1"/>
  <c r="G383" i="1"/>
  <c r="AY42" i="1"/>
  <c r="Y382" i="1"/>
  <c r="X382" i="1"/>
  <c r="W382" i="1"/>
  <c r="V382" i="1"/>
  <c r="U382" i="1"/>
  <c r="T382" i="1"/>
  <c r="R382" i="1"/>
  <c r="Q382" i="1"/>
  <c r="P382" i="1"/>
  <c r="O382" i="1"/>
  <c r="N382" i="1"/>
  <c r="M382" i="1"/>
  <c r="K382" i="1"/>
  <c r="G382" i="1"/>
  <c r="AW693" i="1"/>
  <c r="Y381" i="1"/>
  <c r="X381" i="1"/>
  <c r="W381" i="1"/>
  <c r="V381" i="1"/>
  <c r="U381" i="1"/>
  <c r="T381" i="1"/>
  <c r="R381" i="1"/>
  <c r="Q381" i="1"/>
  <c r="P381" i="1"/>
  <c r="O381" i="1"/>
  <c r="N381" i="1"/>
  <c r="M381" i="1"/>
  <c r="K381" i="1"/>
  <c r="G381" i="1"/>
  <c r="AY40" i="1"/>
  <c r="Y380" i="1"/>
  <c r="X380" i="1"/>
  <c r="W380" i="1"/>
  <c r="V380" i="1"/>
  <c r="U380" i="1"/>
  <c r="T380" i="1"/>
  <c r="R380" i="1"/>
  <c r="Q380" i="1"/>
  <c r="P380" i="1"/>
  <c r="O380" i="1"/>
  <c r="N380" i="1"/>
  <c r="M380" i="1"/>
  <c r="K380" i="1"/>
  <c r="G380" i="1"/>
  <c r="AW691" i="1"/>
  <c r="Y379" i="1"/>
  <c r="X379" i="1"/>
  <c r="W379" i="1"/>
  <c r="V379" i="1"/>
  <c r="U379" i="1"/>
  <c r="T379" i="1"/>
  <c r="R379" i="1"/>
  <c r="Q379" i="1"/>
  <c r="P379" i="1"/>
  <c r="O379" i="1"/>
  <c r="N379" i="1"/>
  <c r="M379" i="1"/>
  <c r="K379" i="1"/>
  <c r="H379" i="1"/>
  <c r="G379" i="1"/>
  <c r="AW690" i="1"/>
  <c r="Y378" i="1"/>
  <c r="X378" i="1"/>
  <c r="W378" i="1"/>
  <c r="V378" i="1"/>
  <c r="U378" i="1"/>
  <c r="T378" i="1"/>
  <c r="R378" i="1"/>
  <c r="Q378" i="1"/>
  <c r="P378" i="1"/>
  <c r="O378" i="1"/>
  <c r="N378" i="1"/>
  <c r="M378" i="1"/>
  <c r="K378" i="1"/>
  <c r="G378" i="1"/>
  <c r="AW689" i="1"/>
  <c r="Y377" i="1"/>
  <c r="X377" i="1"/>
  <c r="W377" i="1"/>
  <c r="V377" i="1"/>
  <c r="U377" i="1"/>
  <c r="T377" i="1"/>
  <c r="R377" i="1"/>
  <c r="Q377" i="1"/>
  <c r="P377" i="1"/>
  <c r="O377" i="1"/>
  <c r="N377" i="1"/>
  <c r="M377" i="1"/>
  <c r="K377" i="1"/>
  <c r="G377" i="1"/>
  <c r="AW688" i="1"/>
  <c r="Y376" i="1"/>
  <c r="X376" i="1"/>
  <c r="W376" i="1"/>
  <c r="V376" i="1"/>
  <c r="U376" i="1"/>
  <c r="T376" i="1"/>
  <c r="R376" i="1"/>
  <c r="Q376" i="1"/>
  <c r="P376" i="1"/>
  <c r="O376" i="1"/>
  <c r="N376" i="1"/>
  <c r="M376" i="1"/>
  <c r="K376" i="1"/>
  <c r="G376" i="1"/>
  <c r="AW687" i="1"/>
  <c r="Y375" i="1"/>
  <c r="X375" i="1"/>
  <c r="W375" i="1"/>
  <c r="V375" i="1"/>
  <c r="U375" i="1"/>
  <c r="T375" i="1"/>
  <c r="R375" i="1"/>
  <c r="Q375" i="1"/>
  <c r="P375" i="1"/>
  <c r="O375" i="1"/>
  <c r="N375" i="1"/>
  <c r="M375" i="1"/>
  <c r="K375" i="1"/>
  <c r="G375" i="1"/>
  <c r="AW686" i="1"/>
  <c r="Y374" i="1"/>
  <c r="X374" i="1"/>
  <c r="W374" i="1"/>
  <c r="V374" i="1"/>
  <c r="U374" i="1"/>
  <c r="T374" i="1"/>
  <c r="R374" i="1"/>
  <c r="Q374" i="1"/>
  <c r="P374" i="1"/>
  <c r="O374" i="1"/>
  <c r="N374" i="1"/>
  <c r="M374" i="1"/>
  <c r="K374" i="1"/>
  <c r="G374" i="1"/>
  <c r="AW685" i="1"/>
  <c r="Y373" i="1"/>
  <c r="X373" i="1"/>
  <c r="W373" i="1"/>
  <c r="V373" i="1"/>
  <c r="U373" i="1"/>
  <c r="T373" i="1"/>
  <c r="R373" i="1"/>
  <c r="Q373" i="1"/>
  <c r="P373" i="1"/>
  <c r="O373" i="1"/>
  <c r="N373" i="1"/>
  <c r="M373" i="1"/>
  <c r="K373" i="1"/>
  <c r="G373" i="1"/>
  <c r="AW684" i="1"/>
  <c r="Y372" i="1"/>
  <c r="X372" i="1"/>
  <c r="W372" i="1"/>
  <c r="V372" i="1"/>
  <c r="U372" i="1"/>
  <c r="T372" i="1"/>
  <c r="R372" i="1"/>
  <c r="Q372" i="1"/>
  <c r="P372" i="1"/>
  <c r="O372" i="1"/>
  <c r="N372" i="1"/>
  <c r="M372" i="1"/>
  <c r="K372" i="1"/>
  <c r="G372" i="1"/>
  <c r="AW683" i="1"/>
  <c r="Y371" i="1"/>
  <c r="X371" i="1"/>
  <c r="W371" i="1"/>
  <c r="V371" i="1"/>
  <c r="U371" i="1"/>
  <c r="T371" i="1"/>
  <c r="R371" i="1"/>
  <c r="Q371" i="1"/>
  <c r="P371" i="1"/>
  <c r="O371" i="1"/>
  <c r="N371" i="1"/>
  <c r="M371" i="1"/>
  <c r="K371" i="1"/>
  <c r="G371" i="1"/>
  <c r="AY30" i="1"/>
  <c r="Y370" i="1"/>
  <c r="X370" i="1"/>
  <c r="W370" i="1"/>
  <c r="V370" i="1"/>
  <c r="U370" i="1"/>
  <c r="T370" i="1"/>
  <c r="R370" i="1"/>
  <c r="Q370" i="1"/>
  <c r="P370" i="1"/>
  <c r="O370" i="1"/>
  <c r="N370" i="1"/>
  <c r="M370" i="1"/>
  <c r="K370" i="1"/>
  <c r="G370" i="1"/>
  <c r="AW681" i="1"/>
  <c r="Y369" i="1"/>
  <c r="X369" i="1"/>
  <c r="W369" i="1"/>
  <c r="V369" i="1"/>
  <c r="U369" i="1"/>
  <c r="T369" i="1"/>
  <c r="R369" i="1"/>
  <c r="Q369" i="1"/>
  <c r="P369" i="1"/>
  <c r="O369" i="1"/>
  <c r="N369" i="1"/>
  <c r="M369" i="1"/>
  <c r="K369" i="1"/>
  <c r="G369" i="1"/>
  <c r="AY28" i="1"/>
  <c r="Y368" i="1"/>
  <c r="X368" i="1"/>
  <c r="W368" i="1"/>
  <c r="V368" i="1"/>
  <c r="U368" i="1"/>
  <c r="T368" i="1"/>
  <c r="R368" i="1"/>
  <c r="Q368" i="1"/>
  <c r="P368" i="1"/>
  <c r="O368" i="1"/>
  <c r="N368" i="1"/>
  <c r="M368" i="1"/>
  <c r="K368" i="1"/>
  <c r="G368" i="1"/>
  <c r="AW679" i="1"/>
  <c r="Y367" i="1"/>
  <c r="X367" i="1"/>
  <c r="W367" i="1"/>
  <c r="V367" i="1"/>
  <c r="U367" i="1"/>
  <c r="T367" i="1"/>
  <c r="R367" i="1"/>
  <c r="Q367" i="1"/>
  <c r="P367" i="1"/>
  <c r="O367" i="1"/>
  <c r="N367" i="1"/>
  <c r="M367" i="1"/>
  <c r="K367" i="1"/>
  <c r="H367" i="1"/>
  <c r="G367" i="1"/>
  <c r="J366" i="1"/>
  <c r="Y366" i="1"/>
  <c r="X366" i="1"/>
  <c r="W366" i="1"/>
  <c r="V366" i="1"/>
  <c r="U366" i="1"/>
  <c r="T366" i="1"/>
  <c r="R366" i="1"/>
  <c r="Q366" i="1"/>
  <c r="P366" i="1"/>
  <c r="O366" i="1"/>
  <c r="N366" i="1"/>
  <c r="M366" i="1"/>
  <c r="K366" i="1"/>
  <c r="G366" i="1"/>
  <c r="AW677" i="1"/>
  <c r="Y365" i="1"/>
  <c r="X365" i="1"/>
  <c r="W365" i="1"/>
  <c r="V365" i="1"/>
  <c r="U365" i="1"/>
  <c r="T365" i="1"/>
  <c r="R365" i="1"/>
  <c r="Q365" i="1"/>
  <c r="P365" i="1"/>
  <c r="O365" i="1"/>
  <c r="N365" i="1"/>
  <c r="M365" i="1"/>
  <c r="K365" i="1"/>
  <c r="G365" i="1"/>
  <c r="Y364" i="1"/>
  <c r="X364" i="1"/>
  <c r="W364" i="1"/>
  <c r="V364" i="1"/>
  <c r="U364" i="1"/>
  <c r="T364" i="1"/>
  <c r="R364" i="1"/>
  <c r="Q364" i="1"/>
  <c r="P364" i="1"/>
  <c r="O364" i="1"/>
  <c r="N364" i="1"/>
  <c r="M364" i="1"/>
  <c r="K364" i="1"/>
  <c r="G364" i="1"/>
  <c r="J363" i="1"/>
  <c r="Y363" i="1"/>
  <c r="X363" i="1"/>
  <c r="W363" i="1"/>
  <c r="V363" i="1"/>
  <c r="U363" i="1"/>
  <c r="T363" i="1"/>
  <c r="R363" i="1"/>
  <c r="Q363" i="1"/>
  <c r="P363" i="1"/>
  <c r="O363" i="1"/>
  <c r="N363" i="1"/>
  <c r="M363" i="1"/>
  <c r="K363" i="1"/>
  <c r="G363" i="1"/>
  <c r="AW674" i="1"/>
  <c r="Y362" i="1"/>
  <c r="X362" i="1"/>
  <c r="W362" i="1"/>
  <c r="V362" i="1"/>
  <c r="U362" i="1"/>
  <c r="T362" i="1"/>
  <c r="R362" i="1"/>
  <c r="Q362" i="1"/>
  <c r="P362" i="1"/>
  <c r="O362" i="1"/>
  <c r="N362" i="1"/>
  <c r="M362" i="1"/>
  <c r="K362" i="1"/>
  <c r="G362" i="1"/>
  <c r="Y361" i="1"/>
  <c r="X361" i="1"/>
  <c r="W361" i="1"/>
  <c r="V361" i="1"/>
  <c r="U361" i="1"/>
  <c r="T361" i="1"/>
  <c r="R361" i="1"/>
  <c r="Q361" i="1"/>
  <c r="P361" i="1"/>
  <c r="O361" i="1"/>
  <c r="N361" i="1"/>
  <c r="M361" i="1"/>
  <c r="K361" i="1"/>
  <c r="G361" i="1"/>
  <c r="AW672" i="1"/>
  <c r="AY18" i="1"/>
  <c r="AY16" i="1"/>
  <c r="AW667" i="1"/>
  <c r="AW666" i="1"/>
  <c r="AW664" i="1"/>
  <c r="AY11" i="1"/>
  <c r="AW662" i="1"/>
  <c r="AW661" i="1"/>
  <c r="AW659" i="1"/>
  <c r="AY6" i="1"/>
  <c r="AW657" i="1"/>
  <c r="AY4" i="1"/>
  <c r="U309" i="1"/>
  <c r="U308" i="1"/>
  <c r="U307" i="1"/>
  <c r="L307" i="1"/>
  <c r="U305" i="1"/>
  <c r="L305" i="1"/>
  <c r="AA304" i="1"/>
  <c r="Z304" i="1"/>
  <c r="Y304" i="1"/>
  <c r="X304" i="1"/>
  <c r="W304" i="1"/>
  <c r="V304" i="1"/>
  <c r="U304" i="1"/>
  <c r="S304" i="1"/>
  <c r="R304" i="1"/>
  <c r="Q304" i="1"/>
  <c r="P304" i="1"/>
  <c r="O304" i="1"/>
  <c r="N304" i="1"/>
  <c r="X301" i="1"/>
  <c r="X300" i="1"/>
  <c r="X299" i="1"/>
  <c r="L298" i="1"/>
  <c r="L309" i="1" s="1"/>
  <c r="L297" i="1"/>
  <c r="L308" i="1" s="1"/>
  <c r="X295" i="1"/>
  <c r="X294" i="1"/>
  <c r="AJ294" i="1" s="1"/>
  <c r="AI293" i="1"/>
  <c r="AH293" i="1"/>
  <c r="AG293" i="1"/>
  <c r="AF293" i="1"/>
  <c r="AE293" i="1"/>
  <c r="AD293" i="1"/>
  <c r="AC293" i="1"/>
  <c r="AB293" i="1"/>
  <c r="AA293" i="1"/>
  <c r="Z293" i="1"/>
  <c r="Y293" i="1"/>
  <c r="W293" i="1"/>
  <c r="V293" i="1"/>
  <c r="U293" i="1"/>
  <c r="T293" i="1"/>
  <c r="S293" i="1"/>
  <c r="R293" i="1"/>
  <c r="Q293" i="1"/>
  <c r="P293" i="1"/>
  <c r="O293" i="1"/>
  <c r="N293" i="1"/>
  <c r="M293" i="1"/>
  <c r="L292" i="1"/>
  <c r="L295" i="1" s="1"/>
  <c r="L306" i="1" s="1"/>
  <c r="F58" i="1"/>
  <c r="F57" i="1"/>
  <c r="F56" i="1"/>
  <c r="F55" i="1"/>
  <c r="F54" i="1"/>
  <c r="F53" i="1"/>
  <c r="G52" i="1"/>
  <c r="F52" i="1"/>
  <c r="H51" i="1"/>
  <c r="F51" i="1"/>
  <c r="K50" i="1"/>
  <c r="F50" i="1"/>
  <c r="F49" i="1"/>
  <c r="F48" i="1"/>
  <c r="F47" i="1"/>
  <c r="F46" i="1"/>
  <c r="F45" i="1"/>
  <c r="F44" i="1"/>
  <c r="F43" i="1"/>
  <c r="F42" i="1"/>
  <c r="F41" i="1"/>
  <c r="G40" i="1"/>
  <c r="F40" i="1"/>
  <c r="K39" i="1"/>
  <c r="H39" i="1"/>
  <c r="F39" i="1"/>
  <c r="K38" i="1"/>
  <c r="F38" i="1"/>
  <c r="F37" i="1"/>
  <c r="F36" i="1"/>
  <c r="F35" i="1"/>
  <c r="F34" i="1"/>
  <c r="F33" i="1"/>
  <c r="F32" i="1"/>
  <c r="F31" i="1"/>
  <c r="F30" i="1"/>
  <c r="F29" i="1"/>
  <c r="AZ28" i="1"/>
  <c r="G28" i="1"/>
  <c r="F28" i="1"/>
  <c r="AZ27" i="1"/>
  <c r="H27" i="1"/>
  <c r="F27" i="1"/>
  <c r="K26" i="1"/>
  <c r="F26" i="1"/>
  <c r="F25" i="1"/>
  <c r="F24" i="1"/>
  <c r="F23" i="1"/>
  <c r="F22" i="1"/>
  <c r="F21" i="1"/>
  <c r="F20" i="1"/>
  <c r="F19" i="1"/>
  <c r="F18" i="1"/>
  <c r="F17" i="1"/>
  <c r="G16" i="1"/>
  <c r="F16" i="1"/>
  <c r="H15" i="1"/>
  <c r="F15" i="1"/>
  <c r="K14" i="1"/>
  <c r="F14" i="1"/>
  <c r="F13" i="1"/>
  <c r="F12" i="1"/>
  <c r="F11" i="1"/>
  <c r="F10" i="1"/>
  <c r="F9" i="1"/>
  <c r="F8" i="1"/>
  <c r="F7" i="1"/>
  <c r="F6" i="1"/>
  <c r="F5" i="1"/>
  <c r="G4" i="1"/>
  <c r="F4" i="1"/>
  <c r="K3" i="1"/>
  <c r="F3" i="1"/>
  <c r="BB2" i="1"/>
  <c r="BA2" i="1"/>
  <c r="AZ2" i="1"/>
  <c r="L2" i="1"/>
  <c r="K2" i="1"/>
  <c r="J2" i="1"/>
  <c r="I2" i="1"/>
  <c r="H2" i="1"/>
  <c r="G2" i="1"/>
  <c r="F2" i="1"/>
  <c r="H3" i="1" l="1"/>
  <c r="H28" i="1"/>
  <c r="H52" i="1"/>
  <c r="H40" i="1"/>
  <c r="H368" i="1"/>
  <c r="H380" i="1"/>
  <c r="AX690" i="1"/>
  <c r="AZ38" i="1" s="1"/>
  <c r="AX702" i="1"/>
  <c r="AZ50" i="1" s="1"/>
  <c r="AX708" i="1"/>
  <c r="AZ56" i="1" s="1"/>
  <c r="P970" i="1"/>
  <c r="AC970" i="1"/>
  <c r="X982" i="1" s="1"/>
  <c r="H50" i="1"/>
  <c r="H378" i="1"/>
  <c r="AX701" i="1"/>
  <c r="AZ49" i="1" s="1"/>
  <c r="H390" i="1"/>
  <c r="H26" i="1"/>
  <c r="H38" i="1"/>
  <c r="H366" i="1"/>
  <c r="H49" i="1"/>
  <c r="N970" i="1"/>
  <c r="N982" i="1" s="1"/>
  <c r="S970" i="1"/>
  <c r="Q982" i="1" s="1"/>
  <c r="AF970" i="1"/>
  <c r="T970" i="1"/>
  <c r="AG970" i="1"/>
  <c r="Z982" i="1" s="1"/>
  <c r="V970" i="1"/>
  <c r="AI970" i="1"/>
  <c r="AA982" i="1" s="1"/>
  <c r="H343" i="1"/>
  <c r="Z970" i="1"/>
  <c r="V982" i="1" s="1"/>
  <c r="AX657" i="1"/>
  <c r="AZ5" i="1" s="1"/>
  <c r="H345" i="1"/>
  <c r="AX669" i="1"/>
  <c r="AZ17" i="1" s="1"/>
  <c r="H357" i="1"/>
  <c r="AA970" i="1"/>
  <c r="W982" i="1" s="1"/>
  <c r="AX658" i="1"/>
  <c r="AZ6" i="1" s="1"/>
  <c r="H346" i="1"/>
  <c r="O970" i="1"/>
  <c r="O982" i="1" s="1"/>
  <c r="AX659" i="1"/>
  <c r="AZ7" i="1" s="1"/>
  <c r="H347" i="1"/>
  <c r="AX671" i="1"/>
  <c r="AZ19" i="1" s="1"/>
  <c r="H359" i="1"/>
  <c r="AX672" i="1"/>
  <c r="AZ20" i="1" s="1"/>
  <c r="H360" i="1"/>
  <c r="Q970" i="1"/>
  <c r="P982" i="1" s="1"/>
  <c r="AD970" i="1"/>
  <c r="R970" i="1"/>
  <c r="AE970" i="1"/>
  <c r="Y982" i="1" s="1"/>
  <c r="AX663" i="1"/>
  <c r="AZ11" i="1" s="1"/>
  <c r="H351" i="1"/>
  <c r="AX664" i="1"/>
  <c r="AZ12" i="1" s="1"/>
  <c r="H352" i="1"/>
  <c r="U970" i="1"/>
  <c r="R982" i="1" s="1"/>
  <c r="AH970" i="1"/>
  <c r="AX665" i="1"/>
  <c r="AZ13" i="1" s="1"/>
  <c r="H353" i="1"/>
  <c r="AX666" i="1"/>
  <c r="AZ14" i="1" s="1"/>
  <c r="H354" i="1"/>
  <c r="W970" i="1"/>
  <c r="S982" i="1" s="1"/>
  <c r="AX667" i="1"/>
  <c r="AZ15" i="1" s="1"/>
  <c r="H355" i="1"/>
  <c r="AX656" i="1"/>
  <c r="AZ4" i="1" s="1"/>
  <c r="H344" i="1"/>
  <c r="R305" i="1"/>
  <c r="AA305" i="1"/>
  <c r="AB970" i="1"/>
  <c r="V305" i="1"/>
  <c r="N305" i="1"/>
  <c r="W305" i="1"/>
  <c r="S305" i="1"/>
  <c r="O305" i="1"/>
  <c r="X305" i="1"/>
  <c r="P305" i="1"/>
  <c r="Y305" i="1"/>
  <c r="Q305" i="1"/>
  <c r="AG973" i="1" a="1"/>
  <c r="AG973" i="1" s="1"/>
  <c r="Z985" i="1" s="1"/>
  <c r="U973" i="1" a="1"/>
  <c r="U973" i="1" s="1"/>
  <c r="R985" i="1" s="1"/>
  <c r="AU973" i="1" a="1"/>
  <c r="AU973" i="1" s="1"/>
  <c r="AI985" i="1" s="1"/>
  <c r="Z973" i="1" a="1"/>
  <c r="Z973" i="1" s="1"/>
  <c r="V985" i="1" s="1"/>
  <c r="AL973" i="1" a="1"/>
  <c r="AL973" i="1" s="1"/>
  <c r="AD985" i="1" s="1"/>
  <c r="N973" i="1" a="1"/>
  <c r="N973" i="1" s="1"/>
  <c r="N985" i="1" s="1"/>
  <c r="AA973" i="1" a="1"/>
  <c r="AA973" i="1" s="1"/>
  <c r="W985" i="1" s="1"/>
  <c r="O973" i="1" a="1"/>
  <c r="O973" i="1" s="1"/>
  <c r="O985" i="1" s="1"/>
  <c r="AM973" i="1" a="1"/>
  <c r="AM973" i="1" s="1"/>
  <c r="AE985" i="1" s="1"/>
  <c r="AB973" i="1" a="1"/>
  <c r="AB973" i="1" s="1"/>
  <c r="P973" i="1" a="1"/>
  <c r="P973" i="1" s="1"/>
  <c r="AN973" i="1" a="1"/>
  <c r="AN973" i="1" s="1"/>
  <c r="AC973" i="1" a="1"/>
  <c r="AC973" i="1" s="1"/>
  <c r="X985" i="1" s="1"/>
  <c r="Q973" i="1" a="1"/>
  <c r="Q973" i="1" s="1"/>
  <c r="P985" i="1" s="1"/>
  <c r="AO973" i="1" a="1"/>
  <c r="AO973" i="1" s="1"/>
  <c r="AF985" i="1" s="1"/>
  <c r="AD973" i="1" a="1"/>
  <c r="AD973" i="1" s="1"/>
  <c r="R973" i="1" a="1"/>
  <c r="R973" i="1" s="1"/>
  <c r="AP973" i="1" a="1"/>
  <c r="AP973" i="1" s="1"/>
  <c r="AE973" i="1" a="1"/>
  <c r="AE973" i="1" s="1"/>
  <c r="Y985" i="1" s="1"/>
  <c r="S973" i="1" a="1"/>
  <c r="S973" i="1" s="1"/>
  <c r="Q985" i="1" s="1"/>
  <c r="AQ973" i="1" a="1"/>
  <c r="AQ973" i="1" s="1"/>
  <c r="AG985" i="1" s="1"/>
  <c r="AF973" i="1" a="1"/>
  <c r="AF973" i="1" s="1"/>
  <c r="AR973" i="1" a="1"/>
  <c r="AR973" i="1" s="1"/>
  <c r="T973" i="1" a="1"/>
  <c r="T973" i="1" s="1"/>
  <c r="AS973" i="1" a="1"/>
  <c r="AS973" i="1" s="1"/>
  <c r="AH985" i="1" s="1"/>
  <c r="AT973" i="1" a="1"/>
  <c r="AT973" i="1" s="1"/>
  <c r="AH973" i="1" a="1"/>
  <c r="AH973" i="1" s="1"/>
  <c r="AI973" i="1" a="1"/>
  <c r="AI973" i="1" s="1"/>
  <c r="AA985" i="1" s="1"/>
  <c r="V973" i="1" a="1"/>
  <c r="V973" i="1" s="1"/>
  <c r="W973" i="1" a="1"/>
  <c r="W973" i="1" s="1"/>
  <c r="S985" i="1" s="1"/>
  <c r="AC644" i="1" a="1"/>
  <c r="AC644" i="1" s="1"/>
  <c r="N644" i="1" a="1"/>
  <c r="N644" i="1" s="1"/>
  <c r="AD644" i="1" a="1"/>
  <c r="AD644" i="1" s="1"/>
  <c r="O644" i="1" a="1"/>
  <c r="O644" i="1" s="1"/>
  <c r="R644" i="1" a="1"/>
  <c r="R644" i="1" s="1"/>
  <c r="T644" i="1" a="1"/>
  <c r="T644" i="1" s="1"/>
  <c r="P644" i="1" a="1"/>
  <c r="P644" i="1" s="1"/>
  <c r="Q644" i="1" a="1"/>
  <c r="Q644" i="1" s="1"/>
  <c r="AB644" i="1" a="1"/>
  <c r="AB644" i="1" s="1"/>
  <c r="AE644" i="1" a="1"/>
  <c r="AE644" i="1" s="1"/>
  <c r="M644" i="1" a="1"/>
  <c r="M644" i="1" s="1"/>
  <c r="AF644" i="1" a="1"/>
  <c r="AF644" i="1" s="1"/>
  <c r="AA644" i="1" a="1"/>
  <c r="AA644" i="1" s="1"/>
  <c r="U644" i="1" a="1"/>
  <c r="U644" i="1" s="1"/>
  <c r="V644" i="1" a="1"/>
  <c r="V644" i="1" s="1"/>
  <c r="X644" i="1" a="1"/>
  <c r="X644" i="1" s="1"/>
  <c r="W644" i="1" a="1"/>
  <c r="W644" i="1" s="1"/>
  <c r="Y644" i="1" a="1"/>
  <c r="Y644" i="1" s="1"/>
  <c r="Z305" i="1"/>
  <c r="L642" i="1"/>
  <c r="S647" i="1"/>
  <c r="S644" i="1"/>
  <c r="Z642" i="1"/>
  <c r="AY35" i="1"/>
  <c r="H382" i="1"/>
  <c r="H362" i="1"/>
  <c r="H385" i="1"/>
  <c r="H19" i="1"/>
  <c r="H57" i="1"/>
  <c r="H371" i="1"/>
  <c r="H397" i="1"/>
  <c r="L692" i="1"/>
  <c r="L40" i="1" s="1"/>
  <c r="U964" i="1"/>
  <c r="AK952" i="1"/>
  <c r="AC964" i="1" s="1"/>
  <c r="U965" i="1"/>
  <c r="AK953" i="1"/>
  <c r="AC965" i="1" s="1"/>
  <c r="U958" i="1"/>
  <c r="AK946" i="1"/>
  <c r="AC958" i="1" s="1"/>
  <c r="U959" i="1"/>
  <c r="AK947" i="1"/>
  <c r="AC959" i="1" s="1"/>
  <c r="L634" i="1"/>
  <c r="Z634" i="1"/>
  <c r="L637" i="1"/>
  <c r="Z637" i="1"/>
  <c r="AY34" i="1"/>
  <c r="AY56" i="1"/>
  <c r="AF634" i="1"/>
  <c r="AE634" i="1"/>
  <c r="AB634" i="1"/>
  <c r="AA634" i="1"/>
  <c r="AD634" i="1"/>
  <c r="AC634" i="1"/>
  <c r="AW660" i="1"/>
  <c r="AY8" i="1"/>
  <c r="H374" i="1"/>
  <c r="U306" i="1"/>
  <c r="AJ295" i="1"/>
  <c r="AC306" i="1" s="1"/>
  <c r="U310" i="1"/>
  <c r="AJ299" i="1"/>
  <c r="AC310" i="1" s="1"/>
  <c r="U311" i="1"/>
  <c r="AJ300" i="1"/>
  <c r="AC311" i="1" s="1"/>
  <c r="H34" i="1"/>
  <c r="L301" i="1"/>
  <c r="L312" i="1" s="1"/>
  <c r="AJ301" i="1"/>
  <c r="AC312" i="1" s="1"/>
  <c r="H395" i="1"/>
  <c r="H7" i="1"/>
  <c r="H55" i="1"/>
  <c r="AY47" i="1"/>
  <c r="H392" i="1"/>
  <c r="AN951" i="1"/>
  <c r="AU948" i="1"/>
  <c r="AI960" i="1" s="1"/>
  <c r="AM951" i="1"/>
  <c r="AE963" i="1" s="1"/>
  <c r="AT948" i="1"/>
  <c r="AL951" i="1"/>
  <c r="AD963" i="1" s="1"/>
  <c r="AS948" i="1"/>
  <c r="AH960" i="1" s="1"/>
  <c r="AR948" i="1"/>
  <c r="AQ948" i="1"/>
  <c r="AG960" i="1" s="1"/>
  <c r="AP948" i="1"/>
  <c r="AO948" i="1"/>
  <c r="AF960" i="1" s="1"/>
  <c r="AN948" i="1"/>
  <c r="AM948" i="1"/>
  <c r="AE960" i="1" s="1"/>
  <c r="AL948" i="1"/>
  <c r="AD960" i="1" s="1"/>
  <c r="AU951" i="1"/>
  <c r="AI963" i="1" s="1"/>
  <c r="AS951" i="1"/>
  <c r="AH963" i="1" s="1"/>
  <c r="AR951" i="1"/>
  <c r="AQ951" i="1"/>
  <c r="AG963" i="1" s="1"/>
  <c r="AP951" i="1"/>
  <c r="AT951" i="1"/>
  <c r="AO951" i="1"/>
  <c r="AF963" i="1" s="1"/>
  <c r="AY32" i="1"/>
  <c r="AX661" i="1"/>
  <c r="AZ9" i="1" s="1"/>
  <c r="AY31" i="1"/>
  <c r="H54" i="1"/>
  <c r="H394" i="1"/>
  <c r="H20" i="1"/>
  <c r="AY20" i="1"/>
  <c r="H5" i="1"/>
  <c r="AY9" i="1"/>
  <c r="H32" i="1"/>
  <c r="J374" i="1"/>
  <c r="J686" i="1" s="1"/>
  <c r="J34" i="1" s="1"/>
  <c r="H29" i="1"/>
  <c r="H17" i="1"/>
  <c r="AY3" i="1"/>
  <c r="AY10" i="1"/>
  <c r="H372" i="1"/>
  <c r="K40" i="1"/>
  <c r="H369" i="1"/>
  <c r="AY23" i="1"/>
  <c r="AY33" i="1"/>
  <c r="L657" i="1"/>
  <c r="L345" i="1" s="1"/>
  <c r="L681" i="1"/>
  <c r="L29" i="1" s="1"/>
  <c r="H361" i="1"/>
  <c r="L686" i="1"/>
  <c r="L34" i="1" s="1"/>
  <c r="AY57" i="1"/>
  <c r="H44" i="1"/>
  <c r="H46" i="1"/>
  <c r="AY50" i="1"/>
  <c r="AY53" i="1"/>
  <c r="H381" i="1"/>
  <c r="H11" i="1"/>
  <c r="AY14" i="1"/>
  <c r="AY37" i="1"/>
  <c r="AY43" i="1"/>
  <c r="L663" i="1"/>
  <c r="L675" i="1"/>
  <c r="L23" i="1" s="1"/>
  <c r="L698" i="1"/>
  <c r="L386" i="1" s="1"/>
  <c r="K34" i="1"/>
  <c r="AY38" i="1"/>
  <c r="H363" i="1"/>
  <c r="AY48" i="1"/>
  <c r="AY12" i="1"/>
  <c r="H386" i="1"/>
  <c r="AY41" i="1"/>
  <c r="AY22" i="1"/>
  <c r="H41" i="1"/>
  <c r="H23" i="1"/>
  <c r="H56" i="1"/>
  <c r="H21" i="1"/>
  <c r="AY27" i="1"/>
  <c r="J371" i="1"/>
  <c r="J683" i="1" s="1"/>
  <c r="AZ683" i="1" s="1"/>
  <c r="BB31" i="1" s="1"/>
  <c r="J393" i="1"/>
  <c r="J705" i="1" s="1"/>
  <c r="J53" i="1" s="1"/>
  <c r="H396" i="1"/>
  <c r="M952" i="1"/>
  <c r="M964" i="1" s="1"/>
  <c r="L701" i="1"/>
  <c r="L389" i="1" s="1"/>
  <c r="AY49" i="1"/>
  <c r="J397" i="1"/>
  <c r="J709" i="1" s="1"/>
  <c r="H384" i="1"/>
  <c r="J672" i="1"/>
  <c r="J20" i="1" s="1"/>
  <c r="H9" i="1"/>
  <c r="AY15" i="1"/>
  <c r="AY55" i="1"/>
  <c r="J389" i="1"/>
  <c r="J701" i="1" s="1"/>
  <c r="K11" i="1"/>
  <c r="AY25" i="1"/>
  <c r="J657" i="1"/>
  <c r="J5" i="1" s="1"/>
  <c r="H377" i="1"/>
  <c r="J383" i="1"/>
  <c r="J695" i="1" s="1"/>
  <c r="J43" i="1" s="1"/>
  <c r="L689" i="1"/>
  <c r="L377" i="1" s="1"/>
  <c r="H6" i="1"/>
  <c r="H13" i="1"/>
  <c r="H30" i="1"/>
  <c r="K46" i="1"/>
  <c r="AY51" i="1"/>
  <c r="AY58" i="1"/>
  <c r="L666" i="1"/>
  <c r="L354" i="1" s="1"/>
  <c r="L678" i="1"/>
  <c r="K23" i="1"/>
  <c r="M956" i="1"/>
  <c r="H37" i="1"/>
  <c r="AY39" i="1"/>
  <c r="H364" i="1"/>
  <c r="H393" i="1"/>
  <c r="H370" i="1"/>
  <c r="AY36" i="1"/>
  <c r="H47" i="1"/>
  <c r="H12" i="1"/>
  <c r="K5" i="1"/>
  <c r="H24" i="1"/>
  <c r="K29" i="1"/>
  <c r="L672" i="1"/>
  <c r="L360" i="1" s="1"/>
  <c r="L684" i="1"/>
  <c r="L707" i="1"/>
  <c r="L395" i="1" s="1"/>
  <c r="AY7" i="1"/>
  <c r="AY45" i="1"/>
  <c r="H48" i="1"/>
  <c r="H376" i="1"/>
  <c r="H387" i="1"/>
  <c r="AY5" i="1"/>
  <c r="AY29" i="1"/>
  <c r="J369" i="1"/>
  <c r="Q945" i="1"/>
  <c r="P957" i="1" s="1"/>
  <c r="AD945" i="1"/>
  <c r="L704" i="1"/>
  <c r="U312" i="1"/>
  <c r="L300" i="1"/>
  <c r="L311" i="1" s="1"/>
  <c r="J666" i="1"/>
  <c r="J14" i="1" s="1"/>
  <c r="J391" i="1"/>
  <c r="J703" i="1" s="1"/>
  <c r="J362" i="1"/>
  <c r="J372" i="1"/>
  <c r="J667" i="1"/>
  <c r="J15" i="1" s="1"/>
  <c r="J373" i="1"/>
  <c r="J685" i="1" s="1"/>
  <c r="J33" i="1" s="1"/>
  <c r="J381" i="1"/>
  <c r="J693" i="1" s="1"/>
  <c r="J41" i="1" s="1"/>
  <c r="J398" i="1"/>
  <c r="J710" i="1" s="1"/>
  <c r="J58" i="1" s="1"/>
  <c r="L669" i="1"/>
  <c r="L357" i="1" s="1"/>
  <c r="J669" i="1"/>
  <c r="J17" i="1" s="1"/>
  <c r="AW673" i="1"/>
  <c r="AY21" i="1"/>
  <c r="J361" i="1"/>
  <c r="J673" i="1" s="1"/>
  <c r="J21" i="1" s="1"/>
  <c r="AY26" i="1"/>
  <c r="AW678" i="1"/>
  <c r="AX662" i="1"/>
  <c r="AZ10" i="1" s="1"/>
  <c r="H10" i="1"/>
  <c r="H373" i="1"/>
  <c r="H33" i="1"/>
  <c r="H8" i="1"/>
  <c r="AW671" i="1"/>
  <c r="AY19" i="1"/>
  <c r="J671" i="1"/>
  <c r="AW696" i="1"/>
  <c r="J384" i="1"/>
  <c r="AY44" i="1"/>
  <c r="L695" i="1"/>
  <c r="H383" i="1"/>
  <c r="AX695" i="1"/>
  <c r="AZ43" i="1" s="1"/>
  <c r="AX687" i="1"/>
  <c r="AZ35" i="1" s="1"/>
  <c r="H375" i="1"/>
  <c r="H35" i="1"/>
  <c r="AW676" i="1"/>
  <c r="AY24" i="1"/>
  <c r="AX677" i="1"/>
  <c r="AZ25" i="1" s="1"/>
  <c r="H365" i="1"/>
  <c r="H25" i="1"/>
  <c r="AX660" i="1"/>
  <c r="AZ8" i="1" s="1"/>
  <c r="J678" i="1"/>
  <c r="J26" i="1" s="1"/>
  <c r="I366" i="1"/>
  <c r="AW669" i="1"/>
  <c r="AY17" i="1"/>
  <c r="AX668" i="1"/>
  <c r="AZ16" i="1" s="1"/>
  <c r="H16" i="1"/>
  <c r="AW665" i="1"/>
  <c r="AY13" i="1"/>
  <c r="AW698" i="1"/>
  <c r="AY46" i="1"/>
  <c r="J386" i="1"/>
  <c r="H18" i="1"/>
  <c r="K55" i="1"/>
  <c r="J660" i="1"/>
  <c r="J377" i="1"/>
  <c r="I377" i="1" s="1"/>
  <c r="J379" i="1"/>
  <c r="J691" i="1" s="1"/>
  <c r="J388" i="1"/>
  <c r="J390" i="1"/>
  <c r="J395" i="1"/>
  <c r="J707" i="1" s="1"/>
  <c r="J55" i="1" s="1"/>
  <c r="AW699" i="1"/>
  <c r="L299" i="1"/>
  <c r="L310" i="1" s="1"/>
  <c r="L660" i="1"/>
  <c r="L348" i="1" s="1"/>
  <c r="M946" i="1"/>
  <c r="M958" i="1" s="1"/>
  <c r="H398" i="1"/>
  <c r="L687" i="1"/>
  <c r="L710" i="1"/>
  <c r="AX710" i="1"/>
  <c r="AZ58" i="1" s="1"/>
  <c r="J661" i="1"/>
  <c r="J659" i="1"/>
  <c r="J365" i="1"/>
  <c r="J677" i="1" s="1"/>
  <c r="J367" i="1"/>
  <c r="J679" i="1" s="1"/>
  <c r="J378" i="1"/>
  <c r="J385" i="1"/>
  <c r="J697" i="1" s="1"/>
  <c r="J45" i="1" s="1"/>
  <c r="J396" i="1"/>
  <c r="AX683" i="1"/>
  <c r="AZ31" i="1" s="1"/>
  <c r="M953" i="1"/>
  <c r="M965" i="1" s="1"/>
  <c r="AW668" i="1"/>
  <c r="AW706" i="1"/>
  <c r="J394" i="1"/>
  <c r="J675" i="1"/>
  <c r="I363" i="1"/>
  <c r="AW682" i="1"/>
  <c r="J370" i="1"/>
  <c r="AW658" i="1"/>
  <c r="AW680" i="1"/>
  <c r="J368" i="1"/>
  <c r="AW704" i="1"/>
  <c r="J392" i="1"/>
  <c r="AW656" i="1"/>
  <c r="J382" i="1"/>
  <c r="AW694" i="1"/>
  <c r="O945" i="1"/>
  <c r="O957" i="1" s="1"/>
  <c r="AB945" i="1"/>
  <c r="AW663" i="1"/>
  <c r="AW670" i="1"/>
  <c r="AX670" i="1" s="1"/>
  <c r="AZ18" i="1" s="1"/>
  <c r="AW692" i="1"/>
  <c r="J380" i="1"/>
  <c r="J699" i="1"/>
  <c r="I387" i="1"/>
  <c r="AX705" i="1"/>
  <c r="AZ53" i="1" s="1"/>
  <c r="AX674" i="1"/>
  <c r="AZ22" i="1" s="1"/>
  <c r="L304" i="1"/>
  <c r="Y634" i="1"/>
  <c r="M634" i="1"/>
  <c r="X634" i="1"/>
  <c r="W634" i="1"/>
  <c r="AW655" i="1"/>
  <c r="V634" i="1"/>
  <c r="U634" i="1"/>
  <c r="T634" i="1"/>
  <c r="R634" i="1"/>
  <c r="Q634" i="1"/>
  <c r="O634" i="1"/>
  <c r="J364" i="1"/>
  <c r="J376" i="1"/>
  <c r="AW675" i="1"/>
  <c r="N634" i="1"/>
  <c r="P634" i="1"/>
  <c r="L294" i="1"/>
  <c r="J375" i="1"/>
  <c r="P945" i="1"/>
  <c r="AC945" i="1"/>
  <c r="X957" i="1" s="1"/>
  <c r="AX694" i="1"/>
  <c r="AZ42" i="1" s="1"/>
  <c r="L694" i="1"/>
  <c r="R945" i="1"/>
  <c r="AE945" i="1"/>
  <c r="Y957" i="1" s="1"/>
  <c r="AX697" i="1"/>
  <c r="AZ45" i="1" s="1"/>
  <c r="L697" i="1"/>
  <c r="S945" i="1"/>
  <c r="Q957" i="1" s="1"/>
  <c r="AF945" i="1"/>
  <c r="AX685" i="1"/>
  <c r="AZ33" i="1" s="1"/>
  <c r="L685" i="1"/>
  <c r="AX700" i="1"/>
  <c r="AZ48" i="1" s="1"/>
  <c r="L700" i="1"/>
  <c r="AX703" i="1"/>
  <c r="AZ51" i="1" s="1"/>
  <c r="L703" i="1"/>
  <c r="AA951" i="1"/>
  <c r="W963" i="1" s="1"/>
  <c r="N951" i="1"/>
  <c r="N963" i="1" s="1"/>
  <c r="AG948" i="1"/>
  <c r="Z960" i="1" s="1"/>
  <c r="S948" i="1"/>
  <c r="Q960" i="1" s="1"/>
  <c r="Z951" i="1"/>
  <c r="V963" i="1" s="1"/>
  <c r="AF948" i="1"/>
  <c r="R948" i="1"/>
  <c r="W951" i="1"/>
  <c r="S963" i="1" s="1"/>
  <c r="AD948" i="1"/>
  <c r="P948" i="1"/>
  <c r="AI951" i="1"/>
  <c r="AA963" i="1" s="1"/>
  <c r="V951" i="1"/>
  <c r="AC948" i="1"/>
  <c r="X960" i="1" s="1"/>
  <c r="O948" i="1"/>
  <c r="O960" i="1" s="1"/>
  <c r="AH951" i="1"/>
  <c r="U951" i="1"/>
  <c r="R963" i="1" s="1"/>
  <c r="AB948" i="1"/>
  <c r="N948" i="1"/>
  <c r="N960" i="1" s="1"/>
  <c r="AG951" i="1"/>
  <c r="Z963" i="1" s="1"/>
  <c r="T951" i="1"/>
  <c r="AA948" i="1"/>
  <c r="W960" i="1" s="1"/>
  <c r="AF951" i="1"/>
  <c r="S951" i="1"/>
  <c r="Q963" i="1" s="1"/>
  <c r="Z948" i="1"/>
  <c r="V960" i="1" s="1"/>
  <c r="AC951" i="1"/>
  <c r="X963" i="1" s="1"/>
  <c r="P951" i="1"/>
  <c r="AI948" i="1"/>
  <c r="AA960" i="1" s="1"/>
  <c r="U948" i="1"/>
  <c r="R960" i="1" s="1"/>
  <c r="AB951" i="1"/>
  <c r="O951" i="1"/>
  <c r="O963" i="1" s="1"/>
  <c r="AH948" i="1"/>
  <c r="T948" i="1"/>
  <c r="AE948" i="1"/>
  <c r="Y960" i="1" s="1"/>
  <c r="W948" i="1"/>
  <c r="S960" i="1" s="1"/>
  <c r="V948" i="1"/>
  <c r="Q948" i="1"/>
  <c r="P960" i="1" s="1"/>
  <c r="AE951" i="1"/>
  <c r="Y963" i="1" s="1"/>
  <c r="AD951" i="1"/>
  <c r="Q951" i="1"/>
  <c r="P963" i="1" s="1"/>
  <c r="T945" i="1"/>
  <c r="AG945" i="1"/>
  <c r="Z957" i="1" s="1"/>
  <c r="L656" i="1"/>
  <c r="L344" i="1" s="1"/>
  <c r="L659" i="1"/>
  <c r="L347" i="1" s="1"/>
  <c r="L662" i="1"/>
  <c r="L350" i="1" s="1"/>
  <c r="L665" i="1"/>
  <c r="L353" i="1" s="1"/>
  <c r="L668" i="1"/>
  <c r="L356" i="1" s="1"/>
  <c r="L671" i="1"/>
  <c r="L359" i="1" s="1"/>
  <c r="L674" i="1"/>
  <c r="L677" i="1"/>
  <c r="L680" i="1"/>
  <c r="L683" i="1"/>
  <c r="U945" i="1"/>
  <c r="R957" i="1" s="1"/>
  <c r="AH945" i="1"/>
  <c r="V945" i="1"/>
  <c r="AI945" i="1"/>
  <c r="AA957" i="1" s="1"/>
  <c r="R951" i="1"/>
  <c r="W945" i="1"/>
  <c r="S957" i="1" s="1"/>
  <c r="L655" i="1"/>
  <c r="L343" i="1" s="1"/>
  <c r="L658" i="1"/>
  <c r="L346" i="1" s="1"/>
  <c r="L661" i="1"/>
  <c r="L349" i="1" s="1"/>
  <c r="L664" i="1"/>
  <c r="L352" i="1" s="1"/>
  <c r="L667" i="1"/>
  <c r="L355" i="1" s="1"/>
  <c r="L670" i="1"/>
  <c r="L358" i="1" s="1"/>
  <c r="L673" i="1"/>
  <c r="L676" i="1"/>
  <c r="L679" i="1"/>
  <c r="L682" i="1"/>
  <c r="AX688" i="1"/>
  <c r="AZ36" i="1" s="1"/>
  <c r="L688" i="1"/>
  <c r="Z945" i="1"/>
  <c r="V957" i="1" s="1"/>
  <c r="N945" i="1"/>
  <c r="N957" i="1" s="1"/>
  <c r="AA945" i="1"/>
  <c r="W957" i="1" s="1"/>
  <c r="AX691" i="1"/>
  <c r="AZ39" i="1" s="1"/>
  <c r="L691" i="1"/>
  <c r="L706" i="1"/>
  <c r="L709" i="1"/>
  <c r="L690" i="1"/>
  <c r="L693" i="1"/>
  <c r="L696" i="1"/>
  <c r="L699" i="1"/>
  <c r="L702" i="1"/>
  <c r="L705" i="1"/>
  <c r="L708" i="1"/>
  <c r="M951" i="1"/>
  <c r="M963" i="1" s="1"/>
  <c r="U963" i="1"/>
  <c r="T650" i="1" l="1" a="1"/>
  <c r="T650" i="1" s="1"/>
  <c r="M650" i="1" a="1"/>
  <c r="M650" i="1" s="1"/>
  <c r="AF650" i="1" a="1"/>
  <c r="AF650" i="1" s="1"/>
  <c r="Y650" i="1" a="1"/>
  <c r="Y650" i="1" s="1"/>
  <c r="R650" i="1" a="1"/>
  <c r="R650" i="1" s="1"/>
  <c r="AE650" i="1" a="1"/>
  <c r="AE650" i="1" s="1"/>
  <c r="X650" i="1" a="1"/>
  <c r="X650" i="1" s="1"/>
  <c r="Q650" i="1" a="1"/>
  <c r="Q650" i="1" s="1"/>
  <c r="AD650" i="1" a="1"/>
  <c r="AD650" i="1" s="1"/>
  <c r="W650" i="1" a="1"/>
  <c r="W650" i="1" s="1"/>
  <c r="P650" i="1" a="1"/>
  <c r="P650" i="1" s="1"/>
  <c r="AC650" i="1" a="1"/>
  <c r="AC650" i="1" s="1"/>
  <c r="V650" i="1" a="1"/>
  <c r="V650" i="1" s="1"/>
  <c r="O650" i="1" a="1"/>
  <c r="O650" i="1" s="1"/>
  <c r="AB650" i="1" a="1"/>
  <c r="AB650" i="1" s="1"/>
  <c r="AA650" i="1" a="1"/>
  <c r="AA650" i="1" s="1"/>
  <c r="U650" i="1" a="1"/>
  <c r="U650" i="1" s="1"/>
  <c r="N650" i="1" a="1"/>
  <c r="N650" i="1" s="1"/>
  <c r="AF640" i="1"/>
  <c r="T640" i="1"/>
  <c r="AE640" i="1"/>
  <c r="R640" i="1"/>
  <c r="AD640" i="1"/>
  <c r="Q640" i="1"/>
  <c r="AC640" i="1"/>
  <c r="P640" i="1"/>
  <c r="M640" i="1"/>
  <c r="AB640" i="1"/>
  <c r="O640" i="1"/>
  <c r="AA640" i="1"/>
  <c r="N640" i="1"/>
  <c r="Y640" i="1"/>
  <c r="V640" i="1"/>
  <c r="U640" i="1"/>
  <c r="X640" i="1"/>
  <c r="W640" i="1"/>
  <c r="N977" i="1" a="1"/>
  <c r="N977" i="1" s="1"/>
  <c r="N978" i="1" a="1"/>
  <c r="N978" i="1" s="1"/>
  <c r="T637" i="1"/>
  <c r="W320" i="1" a="1"/>
  <c r="W320" i="1" s="1"/>
  <c r="AS324" i="1" a="1"/>
  <c r="AS324" i="1" s="1"/>
  <c r="AG323" i="1" a="1"/>
  <c r="AG323" i="1" s="1"/>
  <c r="Y325" i="1" a="1"/>
  <c r="Y325" i="1" s="1"/>
  <c r="AT324" i="1" a="1"/>
  <c r="AT324" i="1" s="1"/>
  <c r="AC320" i="1" a="1"/>
  <c r="AC320" i="1" s="1"/>
  <c r="X331" i="1" s="1"/>
  <c r="V323" i="1" a="1"/>
  <c r="V323" i="1" s="1"/>
  <c r="AD325" i="1" a="1"/>
  <c r="AD325" i="1" s="1"/>
  <c r="AC323" i="1" a="1"/>
  <c r="AC323" i="1" s="1"/>
  <c r="X334" i="1" s="1"/>
  <c r="N320" i="1" a="1"/>
  <c r="N320" i="1" s="1"/>
  <c r="N331" i="1" s="1"/>
  <c r="AN325" i="1" a="1"/>
  <c r="AN325" i="1" s="1"/>
  <c r="AR324" i="1" a="1"/>
  <c r="AR324" i="1" s="1"/>
  <c r="Q323" i="1" a="1"/>
  <c r="Q323" i="1" s="1"/>
  <c r="P334" i="1" s="1"/>
  <c r="N325" i="1" a="1"/>
  <c r="N325" i="1" s="1"/>
  <c r="AP320" i="1" a="1"/>
  <c r="AP320" i="1" s="1"/>
  <c r="AL324" i="1" a="1"/>
  <c r="AL324" i="1" s="1"/>
  <c r="AA323" i="1" a="1"/>
  <c r="AA323" i="1" s="1"/>
  <c r="AP325" i="1" a="1"/>
  <c r="AP325" i="1" s="1"/>
  <c r="AO323" i="1" a="1"/>
  <c r="AO323" i="1" s="1"/>
  <c r="AF334" i="1" s="1"/>
  <c r="AK320" i="1" a="1"/>
  <c r="AK320" i="1" s="1"/>
  <c r="M320" i="1" a="1"/>
  <c r="M320" i="1" s="1"/>
  <c r="P325" i="1" a="1"/>
  <c r="P325" i="1" s="1"/>
  <c r="AF323" i="1" a="1"/>
  <c r="AF323" i="1" s="1"/>
  <c r="AI325" i="1" a="1"/>
  <c r="AI325" i="1" s="1"/>
  <c r="AA336" i="1" s="1"/>
  <c r="O323" i="1" a="1"/>
  <c r="O323" i="1" s="1"/>
  <c r="O334" i="1" s="1"/>
  <c r="AM323" i="1" a="1"/>
  <c r="AM323" i="1" s="1"/>
  <c r="P320" i="1" a="1"/>
  <c r="P320" i="1" s="1"/>
  <c r="T324" i="1" a="1"/>
  <c r="T324" i="1" s="1"/>
  <c r="AD323" i="1" a="1"/>
  <c r="AD323" i="1" s="1"/>
  <c r="Y320" i="1" a="1"/>
  <c r="Y320" i="1" s="1"/>
  <c r="AA325" i="1" a="1"/>
  <c r="AA325" i="1" s="1"/>
  <c r="W336" i="1" s="1"/>
  <c r="AG325" i="1" a="1"/>
  <c r="AG325" i="1" s="1"/>
  <c r="Z336" i="1" s="1"/>
  <c r="AR323" i="1" a="1"/>
  <c r="AR323" i="1" s="1"/>
  <c r="AA324" i="1" a="1"/>
  <c r="AA324" i="1" s="1"/>
  <c r="W335" i="1" s="1"/>
  <c r="AH323" i="1" a="1"/>
  <c r="AH323" i="1" s="1"/>
  <c r="AD320" i="1" a="1"/>
  <c r="AD320" i="1" s="1"/>
  <c r="M324" i="1" a="1"/>
  <c r="M324" i="1" s="1"/>
  <c r="V324" i="1" a="1"/>
  <c r="V324" i="1" s="1"/>
  <c r="AH320" i="1" a="1"/>
  <c r="AH320" i="1" s="1"/>
  <c r="AD324" i="1" a="1"/>
  <c r="AD324" i="1" s="1"/>
  <c r="AP323" i="1" a="1"/>
  <c r="AP323" i="1" s="1"/>
  <c r="AL320" i="1" a="1"/>
  <c r="AL320" i="1" s="1"/>
  <c r="AD331" i="1" s="1"/>
  <c r="V325" i="1" a="1"/>
  <c r="V325" i="1" s="1"/>
  <c r="AT325" i="1" a="1"/>
  <c r="AT325" i="1" s="1"/>
  <c r="P324" i="1" a="1"/>
  <c r="P324" i="1" s="1"/>
  <c r="U320" i="1" a="1"/>
  <c r="U320" i="1" s="1"/>
  <c r="R331" i="1" s="1"/>
  <c r="AT323" i="1" a="1"/>
  <c r="AT323" i="1" s="1"/>
  <c r="N323" i="1" a="1"/>
  <c r="N323" i="1" s="1"/>
  <c r="N334" i="1" s="1"/>
  <c r="AB324" i="1" a="1"/>
  <c r="AB324" i="1" s="1"/>
  <c r="AT320" i="1" a="1"/>
  <c r="AT320" i="1" s="1"/>
  <c r="AP324" i="1" a="1"/>
  <c r="AP324" i="1" s="1"/>
  <c r="S324" i="1" a="1"/>
  <c r="S324" i="1" s="1"/>
  <c r="S323" i="1" a="1"/>
  <c r="S323" i="1" s="1"/>
  <c r="Q334" i="1" s="1"/>
  <c r="AG324" i="1" a="1"/>
  <c r="AG324" i="1" s="1"/>
  <c r="Z335" i="1" s="1"/>
  <c r="X647" i="1" a="1"/>
  <c r="X647" i="1" s="1"/>
  <c r="Y647" i="1" a="1"/>
  <c r="Y647" i="1" s="1"/>
  <c r="T647" i="1" a="1"/>
  <c r="T647" i="1" s="1"/>
  <c r="U647" i="1" a="1"/>
  <c r="U647" i="1" s="1"/>
  <c r="M647" i="1" a="1"/>
  <c r="M647" i="1" s="1"/>
  <c r="V647" i="1" a="1"/>
  <c r="V647" i="1" s="1"/>
  <c r="W647" i="1" a="1"/>
  <c r="W647" i="1" s="1"/>
  <c r="AB320" i="1" a="1"/>
  <c r="AB320" i="1" s="1"/>
  <c r="N324" i="1" a="1"/>
  <c r="N324" i="1" s="1"/>
  <c r="N335" i="1" s="1"/>
  <c r="AI323" i="1" a="1"/>
  <c r="AI323" i="1" s="1"/>
  <c r="AA334" i="1" s="1"/>
  <c r="AQ320" i="1" a="1"/>
  <c r="AQ320" i="1" s="1"/>
  <c r="AG331" i="1" s="1"/>
  <c r="AN324" i="1" a="1"/>
  <c r="AN324" i="1" s="1"/>
  <c r="U323" i="1" a="1"/>
  <c r="U323" i="1" s="1"/>
  <c r="R334" i="1" s="1"/>
  <c r="AE320" i="1" a="1"/>
  <c r="AE320" i="1" s="1"/>
  <c r="Y331" i="1" s="1"/>
  <c r="S325" i="1" a="1"/>
  <c r="S325" i="1" s="1"/>
  <c r="Q336" i="1" s="1"/>
  <c r="R325" i="1" a="1"/>
  <c r="R325" i="1" s="1"/>
  <c r="R324" i="1" a="1"/>
  <c r="R324" i="1" s="1"/>
  <c r="Z320" i="1" a="1"/>
  <c r="Z320" i="1" s="1"/>
  <c r="V331" i="1" s="1"/>
  <c r="AM319" i="1" a="1"/>
  <c r="AM319" i="1" s="1"/>
  <c r="AA319" i="1" a="1"/>
  <c r="AA319" i="1" s="1"/>
  <c r="W330" i="1" s="1"/>
  <c r="V319" i="1" a="1"/>
  <c r="V319" i="1" s="1"/>
  <c r="AL319" i="1" a="1"/>
  <c r="AL319" i="1" s="1"/>
  <c r="Z319" i="1" a="1"/>
  <c r="Z319" i="1" s="1"/>
  <c r="W319" i="1" a="1"/>
  <c r="W319" i="1" s="1"/>
  <c r="S330" i="1" s="1"/>
  <c r="AK319" i="1" a="1"/>
  <c r="AK319" i="1" s="1"/>
  <c r="Y319" i="1" a="1"/>
  <c r="Y319" i="1" s="1"/>
  <c r="M319" i="1" a="1"/>
  <c r="M319" i="1" s="1"/>
  <c r="R319" i="1" a="1"/>
  <c r="R319" i="1" s="1"/>
  <c r="AU319" i="1" a="1"/>
  <c r="AU319" i="1" s="1"/>
  <c r="AI319" i="1" a="1"/>
  <c r="AI319" i="1" s="1"/>
  <c r="AA330" i="1" s="1"/>
  <c r="N319" i="1" a="1"/>
  <c r="N319" i="1" s="1"/>
  <c r="N330" i="1" s="1"/>
  <c r="AT319" i="1" a="1"/>
  <c r="AT319" i="1" s="1"/>
  <c r="AH319" i="1" a="1"/>
  <c r="AH319" i="1" s="1"/>
  <c r="O319" i="1" a="1"/>
  <c r="O319" i="1" s="1"/>
  <c r="AS319" i="1" a="1"/>
  <c r="AS319" i="1" s="1"/>
  <c r="AH330" i="1" s="1"/>
  <c r="AG319" i="1" a="1"/>
  <c r="AG319" i="1" s="1"/>
  <c r="Z330" i="1" s="1"/>
  <c r="P319" i="1" a="1"/>
  <c r="P319" i="1" s="1"/>
  <c r="AR319" i="1" a="1"/>
  <c r="AR319" i="1" s="1"/>
  <c r="AF319" i="1" a="1"/>
  <c r="AF319" i="1" s="1"/>
  <c r="Q319" i="1" a="1"/>
  <c r="Q319" i="1" s="1"/>
  <c r="P330" i="1" s="1"/>
  <c r="AQ319" i="1" a="1"/>
  <c r="AQ319" i="1" s="1"/>
  <c r="AG330" i="1" s="1"/>
  <c r="AP319" i="1" a="1"/>
  <c r="AP319" i="1" s="1"/>
  <c r="AD319" i="1" a="1"/>
  <c r="AD319" i="1" s="1"/>
  <c r="AO319" i="1" a="1"/>
  <c r="AO319" i="1" s="1"/>
  <c r="AF330" i="1" s="1"/>
  <c r="AC319" i="1" a="1"/>
  <c r="AC319" i="1" s="1"/>
  <c r="X330" i="1" s="1"/>
  <c r="T319" i="1" a="1"/>
  <c r="T319" i="1" s="1"/>
  <c r="AN319" i="1" a="1"/>
  <c r="AN319" i="1" s="1"/>
  <c r="AB319" i="1" a="1"/>
  <c r="AB319" i="1" s="1"/>
  <c r="U319" i="1" a="1"/>
  <c r="U319" i="1" s="1"/>
  <c r="R330" i="1" s="1"/>
  <c r="AE319" i="1" a="1"/>
  <c r="AE319" i="1" s="1"/>
  <c r="Y330" i="1" s="1"/>
  <c r="S319" i="1" a="1"/>
  <c r="S319" i="1" s="1"/>
  <c r="Q330" i="1" s="1"/>
  <c r="AO320" i="1" a="1"/>
  <c r="AO320" i="1" s="1"/>
  <c r="AF331" i="1" s="1"/>
  <c r="S320" i="1" a="1"/>
  <c r="S320" i="1" s="1"/>
  <c r="Q331" i="1" s="1"/>
  <c r="AI324" i="1" a="1"/>
  <c r="AI324" i="1" s="1"/>
  <c r="AA335" i="1" s="1"/>
  <c r="AU323" i="1" a="1"/>
  <c r="AU323" i="1" s="1"/>
  <c r="AI334" i="1" s="1"/>
  <c r="W325" i="1" a="1"/>
  <c r="W325" i="1" s="1"/>
  <c r="S336" i="1" s="1"/>
  <c r="U325" i="1" a="1"/>
  <c r="U325" i="1" s="1"/>
  <c r="R336" i="1" s="1"/>
  <c r="AB323" i="1" a="1"/>
  <c r="AB323" i="1" s="1"/>
  <c r="AR320" i="1" a="1"/>
  <c r="AR320" i="1" s="1"/>
  <c r="AQ325" i="1" a="1"/>
  <c r="AQ325" i="1" s="1"/>
  <c r="AG336" i="1" s="1"/>
  <c r="AE325" i="1" a="1"/>
  <c r="AE325" i="1" s="1"/>
  <c r="Y336" i="1" s="1"/>
  <c r="AE324" i="1" a="1"/>
  <c r="AE324" i="1" s="1"/>
  <c r="Y335" i="1" s="1"/>
  <c r="AM320" i="1" a="1"/>
  <c r="AM320" i="1" s="1"/>
  <c r="AE331" i="1" s="1"/>
  <c r="R320" i="1" a="1"/>
  <c r="R320" i="1" s="1"/>
  <c r="O325" i="1" a="1"/>
  <c r="O325" i="1" s="1"/>
  <c r="O336" i="1" s="1"/>
  <c r="P323" i="1" a="1"/>
  <c r="P323" i="1" s="1"/>
  <c r="Y323" i="1" a="1"/>
  <c r="Y323" i="1" s="1"/>
  <c r="AU324" i="1" a="1"/>
  <c r="AU324" i="1" s="1"/>
  <c r="AI335" i="1" s="1"/>
  <c r="Y324" i="1" a="1"/>
  <c r="Y324" i="1" s="1"/>
  <c r="W323" i="1" a="1"/>
  <c r="W323" i="1" s="1"/>
  <c r="S334" i="1" s="1"/>
  <c r="AC325" i="1" a="1"/>
  <c r="AC325" i="1" s="1"/>
  <c r="X336" i="1" s="1"/>
  <c r="AN323" i="1" a="1"/>
  <c r="AN323" i="1" s="1"/>
  <c r="AL323" i="1" a="1"/>
  <c r="AL323" i="1" s="1"/>
  <c r="AD334" i="1" s="1"/>
  <c r="AR325" i="1" a="1"/>
  <c r="AR325" i="1" s="1"/>
  <c r="AQ324" i="1" a="1"/>
  <c r="AQ324" i="1" s="1"/>
  <c r="AG335" i="1" s="1"/>
  <c r="R323" i="1" a="1"/>
  <c r="R323" i="1" s="1"/>
  <c r="Z323" i="1" a="1"/>
  <c r="Z323" i="1" s="1"/>
  <c r="V334" i="1" s="1"/>
  <c r="AH325" i="1" a="1"/>
  <c r="AH325" i="1" s="1"/>
  <c r="AM325" i="1" a="1"/>
  <c r="AM325" i="1" s="1"/>
  <c r="AE336" i="1" s="1"/>
  <c r="AK324" i="1" a="1"/>
  <c r="AK324" i="1" s="1"/>
  <c r="AB325" i="1" a="1"/>
  <c r="AB325" i="1" s="1"/>
  <c r="AO325" i="1" a="1"/>
  <c r="AO325" i="1" s="1"/>
  <c r="AF336" i="1" s="1"/>
  <c r="U324" i="1" a="1"/>
  <c r="U324" i="1" s="1"/>
  <c r="R335" i="1" s="1"/>
  <c r="O320" i="1" a="1"/>
  <c r="O320" i="1" s="1"/>
  <c r="O331" i="1" s="1"/>
  <c r="Q325" i="1" a="1"/>
  <c r="Q325" i="1" s="1"/>
  <c r="P336" i="1" s="1"/>
  <c r="AE323" i="1" a="1"/>
  <c r="AE323" i="1" s="1"/>
  <c r="Y334" i="1" s="1"/>
  <c r="AM324" i="1" a="1"/>
  <c r="AM324" i="1" s="1"/>
  <c r="AE335" i="1" s="1"/>
  <c r="AU325" i="1" a="1"/>
  <c r="AU325" i="1" s="1"/>
  <c r="AI336" i="1" s="1"/>
  <c r="AS323" i="1" a="1"/>
  <c r="AS323" i="1" s="1"/>
  <c r="AH334" i="1" s="1"/>
  <c r="AF320" i="1" a="1"/>
  <c r="AF320" i="1" s="1"/>
  <c r="AK325" i="1" a="1"/>
  <c r="AK325" i="1" s="1"/>
  <c r="M325" i="1" a="1"/>
  <c r="M325" i="1" s="1"/>
  <c r="Q320" i="1" a="1"/>
  <c r="Q320" i="1" s="1"/>
  <c r="P331" i="1" s="1"/>
  <c r="AC324" i="1" a="1"/>
  <c r="AC324" i="1" s="1"/>
  <c r="X335" i="1" s="1"/>
  <c r="AI320" i="1" a="1"/>
  <c r="AI320" i="1" s="1"/>
  <c r="AA331" i="1" s="1"/>
  <c r="AF325" i="1" a="1"/>
  <c r="AF325" i="1" s="1"/>
  <c r="AQ323" i="1" a="1"/>
  <c r="AQ323" i="1" s="1"/>
  <c r="AG334" i="1" s="1"/>
  <c r="V320" i="1" a="1"/>
  <c r="V320" i="1" s="1"/>
  <c r="O324" i="1" a="1"/>
  <c r="O324" i="1" s="1"/>
  <c r="O335" i="1" s="1"/>
  <c r="W324" i="1" a="1"/>
  <c r="W324" i="1" s="1"/>
  <c r="S335" i="1" s="1"/>
  <c r="Z325" i="1" a="1"/>
  <c r="Z325" i="1" s="1"/>
  <c r="V336" i="1" s="1"/>
  <c r="AG320" i="1" a="1"/>
  <c r="AG320" i="1" s="1"/>
  <c r="Z331" i="1" s="1"/>
  <c r="AO324" i="1" a="1"/>
  <c r="AO324" i="1" s="1"/>
  <c r="AF335" i="1" s="1"/>
  <c r="AU320" i="1" a="1"/>
  <c r="AU320" i="1" s="1"/>
  <c r="AI331" i="1" s="1"/>
  <c r="Z324" i="1" a="1"/>
  <c r="Z324" i="1" s="1"/>
  <c r="V335" i="1" s="1"/>
  <c r="AS325" i="1" a="1"/>
  <c r="AS325" i="1" s="1"/>
  <c r="AH336" i="1" s="1"/>
  <c r="Q324" i="1" a="1"/>
  <c r="Q324" i="1" s="1"/>
  <c r="P335" i="1" s="1"/>
  <c r="AA320" i="1" a="1"/>
  <c r="AA320" i="1" s="1"/>
  <c r="W331" i="1" s="1"/>
  <c r="AH324" i="1" a="1"/>
  <c r="AH324" i="1" s="1"/>
  <c r="T320" i="1" a="1"/>
  <c r="T320" i="1" s="1"/>
  <c r="AL325" i="1" a="1"/>
  <c r="AL325" i="1" s="1"/>
  <c r="AD336" i="1" s="1"/>
  <c r="AS320" i="1" a="1"/>
  <c r="AS320" i="1" s="1"/>
  <c r="AH331" i="1" s="1"/>
  <c r="M323" i="1" a="1"/>
  <c r="M323" i="1" s="1"/>
  <c r="T325" i="1" a="1"/>
  <c r="T325" i="1" s="1"/>
  <c r="T323" i="1" a="1"/>
  <c r="T323" i="1" s="1"/>
  <c r="AK323" i="1" a="1"/>
  <c r="AK323" i="1" s="1"/>
  <c r="AF324" i="1" a="1"/>
  <c r="AF324" i="1" s="1"/>
  <c r="AN320" i="1" a="1"/>
  <c r="AN320" i="1" s="1"/>
  <c r="AD335" i="1"/>
  <c r="N336" i="1"/>
  <c r="L11" i="1"/>
  <c r="L351" i="1"/>
  <c r="AI330" i="1"/>
  <c r="V330" i="1"/>
  <c r="AE330" i="1"/>
  <c r="O330" i="1"/>
  <c r="AD330" i="1"/>
  <c r="Z334" i="1"/>
  <c r="W334" i="1"/>
  <c r="AE334" i="1"/>
  <c r="S331" i="1"/>
  <c r="AH335" i="1"/>
  <c r="Q335" i="1"/>
  <c r="S976" i="1" a="1"/>
  <c r="S976" i="1" s="1"/>
  <c r="Q988" i="1" s="1"/>
  <c r="N647" i="1" a="1"/>
  <c r="N647" i="1" s="1"/>
  <c r="W649" i="1" a="1"/>
  <c r="W649" i="1" s="1"/>
  <c r="U5" i="10" s="1"/>
  <c r="AQ978" i="1" a="1"/>
  <c r="AQ978" i="1" s="1"/>
  <c r="AG990" i="1" s="1"/>
  <c r="AF978" i="1" a="1"/>
  <c r="AF978" i="1" s="1"/>
  <c r="AT978" i="1" a="1"/>
  <c r="AT978" i="1" s="1"/>
  <c r="AU978" i="1" a="1"/>
  <c r="AU978" i="1" s="1"/>
  <c r="AI990" i="1" s="1"/>
  <c r="P978" i="1" a="1"/>
  <c r="P978" i="1" s="1"/>
  <c r="AI977" i="1" a="1"/>
  <c r="AI977" i="1" s="1"/>
  <c r="AA989" i="1" s="1"/>
  <c r="AT976" i="1" a="1"/>
  <c r="AT976" i="1" s="1"/>
  <c r="AH976" i="1" a="1"/>
  <c r="AH976" i="1" s="1"/>
  <c r="AI976" i="1" a="1"/>
  <c r="AI976" i="1" s="1"/>
  <c r="AA988" i="1" s="1"/>
  <c r="W977" i="1" a="1"/>
  <c r="W977" i="1" s="1"/>
  <c r="S989" i="1" s="1"/>
  <c r="AB976" i="1" a="1"/>
  <c r="AB976" i="1" s="1"/>
  <c r="R647" i="1" a="1"/>
  <c r="R647" i="1" s="1"/>
  <c r="AC647" i="1" a="1"/>
  <c r="AC647" i="1" s="1"/>
  <c r="V977" i="1" a="1"/>
  <c r="V977" i="1" s="1"/>
  <c r="AS978" i="1" a="1"/>
  <c r="AS978" i="1" s="1"/>
  <c r="AH990" i="1" s="1"/>
  <c r="AI978" i="1" a="1"/>
  <c r="AI978" i="1" s="1"/>
  <c r="AA990" i="1" s="1"/>
  <c r="AU977" i="1" a="1"/>
  <c r="AU977" i="1" s="1"/>
  <c r="AI989" i="1" s="1"/>
  <c r="Z977" i="1" a="1"/>
  <c r="Z977" i="1" s="1"/>
  <c r="V989" i="1" s="1"/>
  <c r="AU976" i="1" a="1"/>
  <c r="AU976" i="1" s="1"/>
  <c r="AI988" i="1" s="1"/>
  <c r="N989" i="1"/>
  <c r="AB977" i="1" a="1"/>
  <c r="AB977" i="1" s="1"/>
  <c r="AO976" i="1" a="1"/>
  <c r="AO976" i="1" s="1"/>
  <c r="AF988" i="1" s="1"/>
  <c r="AA647" i="1" a="1"/>
  <c r="AA647" i="1" s="1"/>
  <c r="X645" i="1" a="1"/>
  <c r="X645" i="1" s="1"/>
  <c r="Y645" i="1" a="1"/>
  <c r="Y645" i="1" s="1"/>
  <c r="AC645" i="1" a="1"/>
  <c r="AC645" i="1" s="1"/>
  <c r="N645" i="1" a="1"/>
  <c r="N645" i="1" s="1"/>
  <c r="AA645" i="1" a="1"/>
  <c r="AA645" i="1" s="1"/>
  <c r="U645" i="1" a="1"/>
  <c r="U645" i="1" s="1"/>
  <c r="V645" i="1" a="1"/>
  <c r="V645" i="1" s="1"/>
  <c r="W645" i="1" a="1"/>
  <c r="W645" i="1" s="1"/>
  <c r="T645" i="1" a="1"/>
  <c r="T645" i="1" s="1"/>
  <c r="O645" i="1" a="1"/>
  <c r="O645" i="1" s="1"/>
  <c r="P645" i="1" a="1"/>
  <c r="P645" i="1" s="1"/>
  <c r="AB645" i="1" a="1"/>
  <c r="AB645" i="1" s="1"/>
  <c r="Q645" i="1" a="1"/>
  <c r="Q645" i="1" s="1"/>
  <c r="AE645" i="1" a="1"/>
  <c r="AE645" i="1" s="1"/>
  <c r="AD645" i="1" a="1"/>
  <c r="AD645" i="1" s="1"/>
  <c r="R645" i="1" a="1"/>
  <c r="R645" i="1" s="1"/>
  <c r="AF645" i="1" a="1"/>
  <c r="AF645" i="1" s="1"/>
  <c r="M645" i="1" a="1"/>
  <c r="M645" i="1" s="1"/>
  <c r="O978" i="1" a="1"/>
  <c r="O978" i="1" s="1"/>
  <c r="O990" i="1" s="1"/>
  <c r="AL977" i="1" a="1"/>
  <c r="AL977" i="1" s="1"/>
  <c r="AD989" i="1" s="1"/>
  <c r="AM977" i="1" a="1"/>
  <c r="AM977" i="1" s="1"/>
  <c r="AE989" i="1" s="1"/>
  <c r="AA977" i="1" a="1"/>
  <c r="AA977" i="1" s="1"/>
  <c r="W989" i="1" s="1"/>
  <c r="AO977" i="1" a="1"/>
  <c r="AO977" i="1" s="1"/>
  <c r="AF989" i="1" s="1"/>
  <c r="T977" i="1" a="1"/>
  <c r="T977" i="1" s="1"/>
  <c r="Q647" i="1" a="1"/>
  <c r="Q647" i="1" s="1"/>
  <c r="AF647" i="1" a="1"/>
  <c r="AF647" i="1" s="1"/>
  <c r="O649" i="1" a="1"/>
  <c r="O649" i="1" s="1"/>
  <c r="H5" i="10" s="1"/>
  <c r="U977" i="1" a="1"/>
  <c r="U977" i="1" s="1"/>
  <c r="R989" i="1" s="1"/>
  <c r="AL978" i="1" a="1"/>
  <c r="AL978" i="1" s="1"/>
  <c r="AD990" i="1" s="1"/>
  <c r="N990" i="1"/>
  <c r="W978" i="1" a="1"/>
  <c r="W978" i="1" s="1"/>
  <c r="S990" i="1" s="1"/>
  <c r="AN977" i="1" a="1"/>
  <c r="AN977" i="1" s="1"/>
  <c r="U978" i="1" a="1"/>
  <c r="U978" i="1" s="1"/>
  <c r="R990" i="1" s="1"/>
  <c r="AE977" i="1" a="1"/>
  <c r="AE977" i="1" s="1"/>
  <c r="Y989" i="1" s="1"/>
  <c r="P648" i="1" a="1"/>
  <c r="P648" i="1" s="1"/>
  <c r="M648" i="1" a="1"/>
  <c r="M648" i="1" s="1"/>
  <c r="M649" i="1" a="1"/>
  <c r="M649" i="1" s="1"/>
  <c r="F5" i="10" s="1"/>
  <c r="AC649" i="1" a="1"/>
  <c r="AC649" i="1" s="1"/>
  <c r="AC977" i="1" a="1"/>
  <c r="AC977" i="1" s="1"/>
  <c r="X989" i="1" s="1"/>
  <c r="Z978" i="1" a="1"/>
  <c r="Z978" i="1" s="1"/>
  <c r="V990" i="1" s="1"/>
  <c r="AA978" i="1" a="1"/>
  <c r="AA978" i="1" s="1"/>
  <c r="W990" i="1" s="1"/>
  <c r="V978" i="1" a="1"/>
  <c r="V978" i="1" s="1"/>
  <c r="AC978" i="1" a="1"/>
  <c r="AC978" i="1" s="1"/>
  <c r="X990" i="1" s="1"/>
  <c r="AQ977" i="1" a="1"/>
  <c r="AQ977" i="1" s="1"/>
  <c r="AG989" i="1" s="1"/>
  <c r="Q649" i="1" a="1"/>
  <c r="Q649" i="1" s="1"/>
  <c r="J5" i="10" s="1"/>
  <c r="V649" i="1" a="1"/>
  <c r="V649" i="1" s="1"/>
  <c r="T5" i="10" s="1"/>
  <c r="AA649" i="1" a="1"/>
  <c r="AA649" i="1" s="1"/>
  <c r="N649" i="1" a="1"/>
  <c r="N649" i="1" s="1"/>
  <c r="G5" i="10" s="1"/>
  <c r="N976" i="1" a="1"/>
  <c r="N976" i="1" s="1"/>
  <c r="N988" i="1" s="1"/>
  <c r="AM978" i="1" a="1"/>
  <c r="AM978" i="1" s="1"/>
  <c r="AE990" i="1" s="1"/>
  <c r="AN978" i="1" a="1"/>
  <c r="AN978" i="1" s="1"/>
  <c r="AB978" i="1" a="1"/>
  <c r="AB978" i="1" s="1"/>
  <c r="AP978" i="1" a="1"/>
  <c r="AP978" i="1" s="1"/>
  <c r="S978" i="1" a="1"/>
  <c r="S978" i="1" s="1"/>
  <c r="Q990" i="1" s="1"/>
  <c r="O648" i="1" a="1"/>
  <c r="O648" i="1" s="1"/>
  <c r="AE649" i="1" a="1"/>
  <c r="AE649" i="1" s="1"/>
  <c r="AB649" i="1" a="1"/>
  <c r="AB649" i="1" s="1"/>
  <c r="T978" i="1" a="1"/>
  <c r="T978" i="1" s="1"/>
  <c r="U976" i="1" a="1"/>
  <c r="U976" i="1" s="1"/>
  <c r="R988" i="1" s="1"/>
  <c r="AQ976" i="1" a="1"/>
  <c r="AQ976" i="1" s="1"/>
  <c r="AG988" i="1" s="1"/>
  <c r="T976" i="1" a="1"/>
  <c r="T976" i="1" s="1"/>
  <c r="AO978" i="1" a="1"/>
  <c r="AO978" i="1" s="1"/>
  <c r="AF990" i="1" s="1"/>
  <c r="AE978" i="1" a="1"/>
  <c r="AE978" i="1" s="1"/>
  <c r="Y990" i="1" s="1"/>
  <c r="P647" i="1" a="1"/>
  <c r="P647" i="1" s="1"/>
  <c r="U649" i="1" a="1"/>
  <c r="U649" i="1" s="1"/>
  <c r="S5" i="10" s="1"/>
  <c r="AE647" i="1" a="1"/>
  <c r="AE647" i="1" s="1"/>
  <c r="O647" i="1" a="1"/>
  <c r="O647" i="1" s="1"/>
  <c r="I695" i="1"/>
  <c r="AD977" i="1" a="1"/>
  <c r="AD977" i="1" s="1"/>
  <c r="Z976" i="1" a="1"/>
  <c r="Z976" i="1" s="1"/>
  <c r="V988" i="1" s="1"/>
  <c r="V976" i="1" a="1"/>
  <c r="V976" i="1" s="1"/>
  <c r="AD976" i="1" a="1"/>
  <c r="AD976" i="1" s="1"/>
  <c r="Q977" i="1" a="1"/>
  <c r="Q977" i="1" s="1"/>
  <c r="P989" i="1" s="1"/>
  <c r="AE976" i="1" a="1"/>
  <c r="AE976" i="1" s="1"/>
  <c r="Y988" i="1" s="1"/>
  <c r="AR978" i="1" a="1"/>
  <c r="AR978" i="1" s="1"/>
  <c r="T649" i="1" a="1"/>
  <c r="T649" i="1" s="1"/>
  <c r="R5" i="10" s="1"/>
  <c r="R648" i="1" a="1"/>
  <c r="R648" i="1" s="1"/>
  <c r="AD647" i="1" a="1"/>
  <c r="AD647" i="1" s="1"/>
  <c r="Y649" i="1" a="1"/>
  <c r="Y649" i="1" s="1"/>
  <c r="W5" i="10" s="1"/>
  <c r="AD978" i="1" a="1"/>
  <c r="AD978" i="1" s="1"/>
  <c r="AC976" i="1" a="1"/>
  <c r="AC976" i="1" s="1"/>
  <c r="X988" i="1" s="1"/>
  <c r="R977" i="1" a="1"/>
  <c r="R977" i="1" s="1"/>
  <c r="AG977" i="1" a="1"/>
  <c r="AG977" i="1" s="1"/>
  <c r="Z989" i="1" s="1"/>
  <c r="AR976" i="1" a="1"/>
  <c r="AR976" i="1" s="1"/>
  <c r="AU972" i="1" a="1"/>
  <c r="AU972" i="1" s="1"/>
  <c r="AI984" i="1" s="1"/>
  <c r="AI972" i="1" a="1"/>
  <c r="AI972" i="1" s="1"/>
  <c r="AA984" i="1" s="1"/>
  <c r="N972" i="1" a="1"/>
  <c r="N972" i="1" s="1"/>
  <c r="N984" i="1" s="1"/>
  <c r="AA972" i="1" a="1"/>
  <c r="AA972" i="1" s="1"/>
  <c r="W984" i="1" s="1"/>
  <c r="P972" i="1" a="1"/>
  <c r="P972" i="1" s="1"/>
  <c r="AM972" i="1" a="1"/>
  <c r="AM972" i="1" s="1"/>
  <c r="AE984" i="1" s="1"/>
  <c r="AB972" i="1" a="1"/>
  <c r="AB972" i="1" s="1"/>
  <c r="Q972" i="1" a="1"/>
  <c r="Q972" i="1" s="1"/>
  <c r="P984" i="1" s="1"/>
  <c r="AN972" i="1" a="1"/>
  <c r="AN972" i="1" s="1"/>
  <c r="AO972" i="1" a="1"/>
  <c r="AO972" i="1" s="1"/>
  <c r="AF984" i="1" s="1"/>
  <c r="AD972" i="1" a="1"/>
  <c r="AD972" i="1" s="1"/>
  <c r="AP972" i="1" a="1"/>
  <c r="AP972" i="1" s="1"/>
  <c r="AE972" i="1" a="1"/>
  <c r="AE972" i="1" s="1"/>
  <c r="Y984" i="1" s="1"/>
  <c r="S972" i="1" a="1"/>
  <c r="S972" i="1" s="1"/>
  <c r="Q984" i="1" s="1"/>
  <c r="AQ972" i="1" a="1"/>
  <c r="AQ972" i="1" s="1"/>
  <c r="AG984" i="1" s="1"/>
  <c r="AF972" i="1" a="1"/>
  <c r="AF972" i="1" s="1"/>
  <c r="T972" i="1" a="1"/>
  <c r="T972" i="1" s="1"/>
  <c r="AR972" i="1" a="1"/>
  <c r="AR972" i="1" s="1"/>
  <c r="U972" i="1" a="1"/>
  <c r="U972" i="1" s="1"/>
  <c r="R984" i="1" s="1"/>
  <c r="AS972" i="1" a="1"/>
  <c r="AS972" i="1" s="1"/>
  <c r="AH984" i="1" s="1"/>
  <c r="AG972" i="1" a="1"/>
  <c r="AG972" i="1" s="1"/>
  <c r="Z984" i="1" s="1"/>
  <c r="V972" i="1" a="1"/>
  <c r="V972" i="1" s="1"/>
  <c r="AT972" i="1" a="1"/>
  <c r="AT972" i="1" s="1"/>
  <c r="AH972" i="1" a="1"/>
  <c r="AH972" i="1" s="1"/>
  <c r="W972" i="1" a="1"/>
  <c r="W972" i="1" s="1"/>
  <c r="S984" i="1" s="1"/>
  <c r="AL972" i="1" a="1"/>
  <c r="AL972" i="1" s="1"/>
  <c r="AD984" i="1" s="1"/>
  <c r="AC972" i="1" a="1"/>
  <c r="AC972" i="1" s="1"/>
  <c r="X984" i="1" s="1"/>
  <c r="Z972" i="1" a="1"/>
  <c r="Z972" i="1" s="1"/>
  <c r="V984" i="1" s="1"/>
  <c r="O972" i="1" a="1"/>
  <c r="O972" i="1" s="1"/>
  <c r="O984" i="1" s="1"/>
  <c r="R972" i="1" a="1"/>
  <c r="R972" i="1" s="1"/>
  <c r="AW972" i="1"/>
  <c r="AA976" i="1" a="1"/>
  <c r="AA976" i="1" s="1"/>
  <c r="W988" i="1" s="1"/>
  <c r="AP976" i="1" a="1"/>
  <c r="AP976" i="1" s="1"/>
  <c r="AR977" i="1" a="1"/>
  <c r="AR977" i="1" s="1"/>
  <c r="AS977" i="1" a="1"/>
  <c r="AS977" i="1" s="1"/>
  <c r="AH989" i="1" s="1"/>
  <c r="P977" i="1" a="1"/>
  <c r="P977" i="1" s="1"/>
  <c r="AF976" i="1" a="1"/>
  <c r="AF976" i="1" s="1"/>
  <c r="N648" i="1" a="1"/>
  <c r="N648" i="1" s="1"/>
  <c r="AF649" i="1" a="1"/>
  <c r="AF649" i="1" s="1"/>
  <c r="AB647" i="1" a="1"/>
  <c r="AB647" i="1" s="1"/>
  <c r="P649" i="1" a="1"/>
  <c r="P649" i="1" s="1"/>
  <c r="I5" i="10" s="1"/>
  <c r="AM976" i="1" a="1"/>
  <c r="AM976" i="1" s="1"/>
  <c r="AE988" i="1" s="1"/>
  <c r="S977" i="1" a="1"/>
  <c r="S977" i="1" s="1"/>
  <c r="Q989" i="1" s="1"/>
  <c r="R978" i="1" a="1"/>
  <c r="R978" i="1" s="1"/>
  <c r="Q978" i="1" a="1"/>
  <c r="Q978" i="1" s="1"/>
  <c r="P990" i="1" s="1"/>
  <c r="AH977" i="1" a="1"/>
  <c r="AH977" i="1" s="1"/>
  <c r="AS976" i="1" a="1"/>
  <c r="AS976" i="1" s="1"/>
  <c r="AH988" i="1" s="1"/>
  <c r="R976" i="1" a="1"/>
  <c r="R976" i="1" s="1"/>
  <c r="O976" i="1" a="1"/>
  <c r="O976" i="1" s="1"/>
  <c r="O988" i="1" s="1"/>
  <c r="X649" i="1" a="1"/>
  <c r="X649" i="1" s="1"/>
  <c r="V5" i="10" s="1"/>
  <c r="Q648" i="1" a="1"/>
  <c r="Q648" i="1" s="1"/>
  <c r="AD649" i="1" a="1"/>
  <c r="AD649" i="1" s="1"/>
  <c r="AP977" i="1" a="1"/>
  <c r="AP977" i="1" s="1"/>
  <c r="AN976" i="1" a="1"/>
  <c r="AN976" i="1" s="1"/>
  <c r="AF977" i="1" a="1"/>
  <c r="AF977" i="1" s="1"/>
  <c r="AG978" i="1" a="1"/>
  <c r="AG978" i="1" s="1"/>
  <c r="Z990" i="1" s="1"/>
  <c r="AH978" i="1" a="1"/>
  <c r="AH978" i="1" s="1"/>
  <c r="AT977" i="1" a="1"/>
  <c r="AT977" i="1" s="1"/>
  <c r="O977" i="1" a="1"/>
  <c r="O977" i="1" s="1"/>
  <c r="O989" i="1" s="1"/>
  <c r="AG976" i="1" a="1"/>
  <c r="AG976" i="1" s="1"/>
  <c r="Z988" i="1" s="1"/>
  <c r="Q976" i="1" a="1"/>
  <c r="Q976" i="1" s="1"/>
  <c r="P988" i="1" s="1"/>
  <c r="P976" i="1" a="1"/>
  <c r="P976" i="1" s="1"/>
  <c r="AL976" i="1" a="1"/>
  <c r="AL976" i="1" s="1"/>
  <c r="AD988" i="1" s="1"/>
  <c r="W976" i="1" a="1"/>
  <c r="W976" i="1" s="1"/>
  <c r="S988" i="1" s="1"/>
  <c r="R649" i="1" a="1"/>
  <c r="R649" i="1" s="1"/>
  <c r="K5" i="10" s="1"/>
  <c r="L644" i="1"/>
  <c r="Z644" i="1"/>
  <c r="L647" i="1"/>
  <c r="Z647" i="1"/>
  <c r="L380" i="1"/>
  <c r="AE638" i="1"/>
  <c r="AF637" i="1"/>
  <c r="AE637" i="1"/>
  <c r="AF638" i="1"/>
  <c r="AA638" i="1"/>
  <c r="AA637" i="1"/>
  <c r="AB638" i="1"/>
  <c r="AB637" i="1"/>
  <c r="AC638" i="1"/>
  <c r="AC637" i="1"/>
  <c r="AD638" i="1"/>
  <c r="AD637" i="1"/>
  <c r="AZ695" i="1"/>
  <c r="BB43" i="1" s="1"/>
  <c r="J655" i="1"/>
  <c r="AF635" i="1"/>
  <c r="AC639" i="1"/>
  <c r="AB639" i="1"/>
  <c r="AB635" i="1"/>
  <c r="AA639" i="1"/>
  <c r="AA635" i="1"/>
  <c r="AD635" i="1"/>
  <c r="AD639" i="1"/>
  <c r="AE635" i="1"/>
  <c r="AB636" i="1"/>
  <c r="AE639" i="1"/>
  <c r="AC635" i="1"/>
  <c r="AC636" i="1"/>
  <c r="AA636" i="1"/>
  <c r="AF636" i="1"/>
  <c r="AE636" i="1"/>
  <c r="AD636" i="1"/>
  <c r="AF639" i="1"/>
  <c r="AW947" i="1"/>
  <c r="AZ672" i="1"/>
  <c r="BB20" i="1" s="1"/>
  <c r="J57" i="1"/>
  <c r="I709" i="1"/>
  <c r="AY709" i="1" s="1"/>
  <c r="BA57" i="1" s="1"/>
  <c r="AK299" i="1"/>
  <c r="I389" i="1"/>
  <c r="AZ678" i="1"/>
  <c r="BB26" i="1" s="1"/>
  <c r="I678" i="1"/>
  <c r="AY678" i="1" s="1"/>
  <c r="BA26" i="1" s="1"/>
  <c r="L55" i="1"/>
  <c r="I395" i="1"/>
  <c r="AM299" i="1"/>
  <c r="AE310" i="1" s="1"/>
  <c r="I383" i="1"/>
  <c r="I397" i="1"/>
  <c r="AM295" i="1"/>
  <c r="AE306" i="1" s="1"/>
  <c r="I707" i="1"/>
  <c r="AY707" i="1" s="1"/>
  <c r="BA55" i="1" s="1"/>
  <c r="M639" i="1"/>
  <c r="I686" i="1"/>
  <c r="AY686" i="1" s="1"/>
  <c r="BA34" i="1" s="1"/>
  <c r="AZ666" i="1"/>
  <c r="BB14" i="1" s="1"/>
  <c r="I666" i="1"/>
  <c r="AY666" i="1" s="1"/>
  <c r="BA14" i="1" s="1"/>
  <c r="I672" i="1"/>
  <c r="AY672" i="1" s="1"/>
  <c r="BA20" i="1" s="1"/>
  <c r="I391" i="1"/>
  <c r="AZ686" i="1"/>
  <c r="BB34" i="1" s="1"/>
  <c r="AN947" i="1"/>
  <c r="AM947" i="1"/>
  <c r="AE959" i="1" s="1"/>
  <c r="AU947" i="1"/>
  <c r="AI959" i="1" s="1"/>
  <c r="AT947" i="1"/>
  <c r="AS947" i="1"/>
  <c r="AH959" i="1" s="1"/>
  <c r="AR947" i="1"/>
  <c r="AO947" i="1"/>
  <c r="AF959" i="1" s="1"/>
  <c r="AQ947" i="1"/>
  <c r="AG959" i="1" s="1"/>
  <c r="AP947" i="1"/>
  <c r="AL947" i="1"/>
  <c r="AD959" i="1" s="1"/>
  <c r="AP295" i="1"/>
  <c r="AQ295" i="1"/>
  <c r="AG306" i="1" s="1"/>
  <c r="AO295" i="1"/>
  <c r="AF306" i="1" s="1"/>
  <c r="AU295" i="1"/>
  <c r="AI306" i="1" s="1"/>
  <c r="AT295" i="1"/>
  <c r="AS295" i="1"/>
  <c r="AH306" i="1" s="1"/>
  <c r="AR295" i="1"/>
  <c r="AN295" i="1"/>
  <c r="AK295" i="1"/>
  <c r="AL295" i="1"/>
  <c r="AD306" i="1" s="1"/>
  <c r="AU296" i="1"/>
  <c r="AI307" i="1" s="1"/>
  <c r="AM952" i="1"/>
  <c r="AE964" i="1" s="1"/>
  <c r="AL953" i="1"/>
  <c r="AD965" i="1" s="1"/>
  <c r="AK296" i="1"/>
  <c r="AL299" i="1"/>
  <c r="AD310" i="1" s="1"/>
  <c r="AN299" i="1"/>
  <c r="AO300" i="1"/>
  <c r="AF311" i="1" s="1"/>
  <c r="AN301" i="1"/>
  <c r="AM953" i="1"/>
  <c r="AE965" i="1" s="1"/>
  <c r="AP301" i="1"/>
  <c r="AL296" i="1"/>
  <c r="AD307" i="1" s="1"/>
  <c r="AN952" i="1"/>
  <c r="AU299" i="1"/>
  <c r="AI310" i="1" s="1"/>
  <c r="AQ300" i="1"/>
  <c r="AG311" i="1" s="1"/>
  <c r="AM296" i="1"/>
  <c r="AE307" i="1" s="1"/>
  <c r="AO299" i="1"/>
  <c r="AF310" i="1" s="1"/>
  <c r="AN296" i="1"/>
  <c r="AT300" i="1"/>
  <c r="AO952" i="1"/>
  <c r="AF964" i="1" s="1"/>
  <c r="AN953" i="1"/>
  <c r="AP299" i="1"/>
  <c r="AR300" i="1"/>
  <c r="AU300" i="1"/>
  <c r="AI311" i="1" s="1"/>
  <c r="AR301" i="1"/>
  <c r="AO296" i="1"/>
  <c r="AF307" i="1" s="1"/>
  <c r="AO301" i="1"/>
  <c r="AF312" i="1" s="1"/>
  <c r="AO953" i="1"/>
  <c r="AF965" i="1" s="1"/>
  <c r="AQ299" i="1"/>
  <c r="AG310" i="1" s="1"/>
  <c r="AS300" i="1"/>
  <c r="AH311" i="1" s="1"/>
  <c r="AP952" i="1"/>
  <c r="AS301" i="1"/>
  <c r="AH312" i="1" s="1"/>
  <c r="AQ301" i="1"/>
  <c r="AG312" i="1" s="1"/>
  <c r="AZ669" i="1"/>
  <c r="BB17" i="1" s="1"/>
  <c r="AQ953" i="1"/>
  <c r="AG965" i="1" s="1"/>
  <c r="AQ952" i="1"/>
  <c r="AG964" i="1" s="1"/>
  <c r="AP953" i="1"/>
  <c r="AR299" i="1"/>
  <c r="AR296" i="1"/>
  <c r="AT301" i="1"/>
  <c r="AK301" i="1"/>
  <c r="AZ709" i="1"/>
  <c r="BB57" i="1" s="1"/>
  <c r="AS299" i="1"/>
  <c r="AH310" i="1" s="1"/>
  <c r="AT299" i="1"/>
  <c r="AR953" i="1"/>
  <c r="AR952" i="1"/>
  <c r="AP296" i="1"/>
  <c r="I398" i="1"/>
  <c r="AK300" i="1"/>
  <c r="AS296" i="1"/>
  <c r="AH307" i="1" s="1"/>
  <c r="AS953" i="1"/>
  <c r="AH965" i="1" s="1"/>
  <c r="AL301" i="1"/>
  <c r="AD312" i="1" s="1"/>
  <c r="AS952" i="1"/>
  <c r="AH964" i="1" s="1"/>
  <c r="AL300" i="1"/>
  <c r="AD311" i="1" s="1"/>
  <c r="AQ296" i="1"/>
  <c r="AG307" i="1" s="1"/>
  <c r="I374" i="1"/>
  <c r="AT953" i="1"/>
  <c r="AM300" i="1"/>
  <c r="AE311" i="1" s="1"/>
  <c r="AM301" i="1"/>
  <c r="AE312" i="1" s="1"/>
  <c r="AT952" i="1"/>
  <c r="AP300" i="1"/>
  <c r="AU953" i="1"/>
  <c r="AI965" i="1" s="1"/>
  <c r="AN300" i="1"/>
  <c r="AU952" i="1"/>
  <c r="AI964" i="1" s="1"/>
  <c r="AT296" i="1"/>
  <c r="AL952" i="1"/>
  <c r="AD964" i="1" s="1"/>
  <c r="AU301" i="1"/>
  <c r="AI312" i="1" s="1"/>
  <c r="X639" i="1"/>
  <c r="R639" i="1"/>
  <c r="V639" i="1"/>
  <c r="Q639" i="1"/>
  <c r="P639" i="1"/>
  <c r="W639" i="1"/>
  <c r="N639" i="1"/>
  <c r="U639" i="1"/>
  <c r="T639" i="1"/>
  <c r="AZ705" i="1"/>
  <c r="BB53" i="1" s="1"/>
  <c r="J9" i="1"/>
  <c r="Y639" i="1"/>
  <c r="I705" i="1"/>
  <c r="I53" i="1" s="1"/>
  <c r="O639" i="1"/>
  <c r="L5" i="1"/>
  <c r="J31" i="1"/>
  <c r="I371" i="1"/>
  <c r="I683" i="1"/>
  <c r="AY683" i="1" s="1"/>
  <c r="BA31" i="1" s="1"/>
  <c r="AZ667" i="1"/>
  <c r="BB15" i="1" s="1"/>
  <c r="AG952" i="1"/>
  <c r="Z964" i="1" s="1"/>
  <c r="AH952" i="1"/>
  <c r="L46" i="1"/>
  <c r="I361" i="1"/>
  <c r="J689" i="1"/>
  <c r="J37" i="1" s="1"/>
  <c r="I673" i="1"/>
  <c r="I21" i="1" s="1"/>
  <c r="I379" i="1"/>
  <c r="I385" i="1"/>
  <c r="L49" i="1"/>
  <c r="I697" i="1"/>
  <c r="I45" i="1" s="1"/>
  <c r="L374" i="1"/>
  <c r="AZ697" i="1"/>
  <c r="BB45" i="1" s="1"/>
  <c r="AZ673" i="1"/>
  <c r="BB21" i="1" s="1"/>
  <c r="AZ707" i="1"/>
  <c r="BB55" i="1" s="1"/>
  <c r="I693" i="1"/>
  <c r="I41" i="1" s="1"/>
  <c r="I667" i="1"/>
  <c r="AY667" i="1" s="1"/>
  <c r="BA15" i="1" s="1"/>
  <c r="L369" i="1"/>
  <c r="W638" i="1"/>
  <c r="O637" i="1"/>
  <c r="P953" i="1"/>
  <c r="V638" i="1"/>
  <c r="AA300" i="1"/>
  <c r="W311" i="1" s="1"/>
  <c r="J665" i="1"/>
  <c r="I665" i="1" s="1"/>
  <c r="I367" i="1"/>
  <c r="I669" i="1"/>
  <c r="AY669" i="1" s="1"/>
  <c r="BA17" i="1" s="1"/>
  <c r="I393" i="1"/>
  <c r="L363" i="1"/>
  <c r="U638" i="1"/>
  <c r="P300" i="1"/>
  <c r="AI299" i="1"/>
  <c r="AA310" i="1" s="1"/>
  <c r="V299" i="1"/>
  <c r="AH301" i="1"/>
  <c r="S299" i="1"/>
  <c r="Q310" i="1" s="1"/>
  <c r="U301" i="1"/>
  <c r="R312" i="1" s="1"/>
  <c r="R638" i="1"/>
  <c r="Z299" i="1"/>
  <c r="V310" i="1" s="1"/>
  <c r="AH300" i="1"/>
  <c r="U300" i="1"/>
  <c r="R311" i="1" s="1"/>
  <c r="Q299" i="1"/>
  <c r="P310" i="1" s="1"/>
  <c r="R300" i="1"/>
  <c r="AF301" i="1"/>
  <c r="Q638" i="1"/>
  <c r="S301" i="1"/>
  <c r="Q312" i="1" s="1"/>
  <c r="P301" i="1"/>
  <c r="AF299" i="1"/>
  <c r="O300" i="1"/>
  <c r="O311" i="1" s="1"/>
  <c r="AC299" i="1"/>
  <c r="X310" i="1" s="1"/>
  <c r="P638" i="1"/>
  <c r="O299" i="1"/>
  <c r="O310" i="1" s="1"/>
  <c r="AA301" i="1"/>
  <c r="W312" i="1" s="1"/>
  <c r="AE300" i="1"/>
  <c r="Y311" i="1" s="1"/>
  <c r="M299" i="1"/>
  <c r="AB300" i="1"/>
  <c r="O638" i="1"/>
  <c r="N300" i="1"/>
  <c r="N311" i="1" s="1"/>
  <c r="Z301" i="1"/>
  <c r="V312" i="1" s="1"/>
  <c r="U299" i="1"/>
  <c r="R310" i="1" s="1"/>
  <c r="O301" i="1"/>
  <c r="O312" i="1" s="1"/>
  <c r="V301" i="1"/>
  <c r="Q637" i="1"/>
  <c r="R296" i="1"/>
  <c r="M638" i="1"/>
  <c r="Y300" i="1"/>
  <c r="N301" i="1"/>
  <c r="N312" i="1" s="1"/>
  <c r="T300" i="1"/>
  <c r="W299" i="1"/>
  <c r="S310" i="1" s="1"/>
  <c r="AG301" i="1"/>
  <c r="Z312" i="1" s="1"/>
  <c r="N638" i="1"/>
  <c r="R301" i="1"/>
  <c r="Y301" i="1"/>
  <c r="AE299" i="1"/>
  <c r="Y310" i="1" s="1"/>
  <c r="AF300" i="1"/>
  <c r="Z300" i="1"/>
  <c r="V311" i="1" s="1"/>
  <c r="T638" i="1"/>
  <c r="N299" i="1"/>
  <c r="N310" i="1" s="1"/>
  <c r="AA299" i="1"/>
  <c r="W310" i="1" s="1"/>
  <c r="AD300" i="1"/>
  <c r="T299" i="1"/>
  <c r="W300" i="1"/>
  <c r="S311" i="1" s="1"/>
  <c r="Y638" i="1"/>
  <c r="AE301" i="1"/>
  <c r="Y312" i="1" s="1"/>
  <c r="Y299" i="1"/>
  <c r="P299" i="1"/>
  <c r="M301" i="1"/>
  <c r="S300" i="1"/>
  <c r="Q311" i="1" s="1"/>
  <c r="R299" i="1"/>
  <c r="X638" i="1"/>
  <c r="AD301" i="1"/>
  <c r="AI300" i="1"/>
  <c r="AA311" i="1" s="1"/>
  <c r="AG300" i="1"/>
  <c r="Z311" i="1" s="1"/>
  <c r="AI301" i="1"/>
  <c r="AA312" i="1" s="1"/>
  <c r="AD299" i="1"/>
  <c r="Q300" i="1"/>
  <c r="P311" i="1" s="1"/>
  <c r="AC301" i="1"/>
  <c r="X312" i="1" s="1"/>
  <c r="Q301" i="1"/>
  <c r="P312" i="1" s="1"/>
  <c r="V300" i="1"/>
  <c r="T301" i="1"/>
  <c r="AC300" i="1"/>
  <c r="X311" i="1" s="1"/>
  <c r="AB299" i="1"/>
  <c r="AB301" i="1"/>
  <c r="M300" i="1"/>
  <c r="AG299" i="1"/>
  <c r="Z310" i="1" s="1"/>
  <c r="AH299" i="1"/>
  <c r="W301" i="1"/>
  <c r="S312" i="1" s="1"/>
  <c r="AZ693" i="1"/>
  <c r="BB41" i="1" s="1"/>
  <c r="I381" i="1"/>
  <c r="I365" i="1"/>
  <c r="U953" i="1"/>
  <c r="R965" i="1" s="1"/>
  <c r="N296" i="1"/>
  <c r="N307" i="1" s="1"/>
  <c r="I685" i="1"/>
  <c r="AY685" i="1" s="1"/>
  <c r="BA33" i="1" s="1"/>
  <c r="AZ657" i="1"/>
  <c r="BB5" i="1" s="1"/>
  <c r="AZ685" i="1"/>
  <c r="BB33" i="1" s="1"/>
  <c r="I657" i="1"/>
  <c r="AY657" i="1" s="1"/>
  <c r="BA5" i="1" s="1"/>
  <c r="L37" i="1"/>
  <c r="W952" i="1"/>
  <c r="S964" i="1" s="1"/>
  <c r="L26" i="1"/>
  <c r="L366" i="1"/>
  <c r="O953" i="1"/>
  <c r="O965" i="1" s="1"/>
  <c r="L14" i="1"/>
  <c r="AI953" i="1"/>
  <c r="AA965" i="1" s="1"/>
  <c r="L372" i="1"/>
  <c r="L32" i="1"/>
  <c r="I373" i="1"/>
  <c r="I710" i="1"/>
  <c r="AY710" i="1" s="1"/>
  <c r="BA58" i="1" s="1"/>
  <c r="L20" i="1"/>
  <c r="R953" i="1"/>
  <c r="AZ710" i="1"/>
  <c r="BB58" i="1" s="1"/>
  <c r="J681" i="1"/>
  <c r="I369" i="1"/>
  <c r="J684" i="1"/>
  <c r="I372" i="1"/>
  <c r="J674" i="1"/>
  <c r="I362" i="1"/>
  <c r="R637" i="1"/>
  <c r="L17" i="1"/>
  <c r="L392" i="1"/>
  <c r="L52" i="1"/>
  <c r="AF953" i="1"/>
  <c r="AZ659" i="1"/>
  <c r="BB7" i="1" s="1"/>
  <c r="J7" i="1"/>
  <c r="AZ671" i="1"/>
  <c r="BB19" i="1" s="1"/>
  <c r="J19" i="1"/>
  <c r="W953" i="1"/>
  <c r="S965" i="1" s="1"/>
  <c r="Z953" i="1"/>
  <c r="V965" i="1" s="1"/>
  <c r="AB953" i="1"/>
  <c r="AE953" i="1"/>
  <c r="Y965" i="1" s="1"/>
  <c r="I659" i="1"/>
  <c r="I7" i="1" s="1"/>
  <c r="AA952" i="1"/>
  <c r="W964" i="1" s="1"/>
  <c r="I661" i="1"/>
  <c r="AY661" i="1" s="1"/>
  <c r="BA9" i="1" s="1"/>
  <c r="AC295" i="1"/>
  <c r="X306" i="1" s="1"/>
  <c r="AA296" i="1"/>
  <c r="W307" i="1" s="1"/>
  <c r="AX655" i="1"/>
  <c r="V953" i="1"/>
  <c r="R952" i="1"/>
  <c r="AZ661" i="1"/>
  <c r="BB9" i="1" s="1"/>
  <c r="S296" i="1"/>
  <c r="Q307" i="1" s="1"/>
  <c r="W296" i="1"/>
  <c r="S307" i="1" s="1"/>
  <c r="N952" i="1"/>
  <c r="N964" i="1" s="1"/>
  <c r="AE952" i="1"/>
  <c r="Y964" i="1" s="1"/>
  <c r="O952" i="1"/>
  <c r="O964" i="1" s="1"/>
  <c r="I671" i="1"/>
  <c r="I19" i="1" s="1"/>
  <c r="P637" i="1"/>
  <c r="AC953" i="1"/>
  <c r="X965" i="1" s="1"/>
  <c r="T953" i="1"/>
  <c r="V952" i="1"/>
  <c r="N953" i="1"/>
  <c r="N965" i="1" s="1"/>
  <c r="Q953" i="1"/>
  <c r="P965" i="1" s="1"/>
  <c r="U296" i="1"/>
  <c r="R307" i="1" s="1"/>
  <c r="M296" i="1"/>
  <c r="P296" i="1"/>
  <c r="J708" i="1"/>
  <c r="I396" i="1"/>
  <c r="L58" i="1"/>
  <c r="L398" i="1"/>
  <c r="J702" i="1"/>
  <c r="I390" i="1"/>
  <c r="J698" i="1"/>
  <c r="I386" i="1"/>
  <c r="AG953" i="1"/>
  <c r="Z965" i="1" s="1"/>
  <c r="AI952" i="1"/>
  <c r="AA964" i="1" s="1"/>
  <c r="AA953" i="1"/>
  <c r="W965" i="1" s="1"/>
  <c r="AD953" i="1"/>
  <c r="AD296" i="1"/>
  <c r="AH296" i="1"/>
  <c r="Z296" i="1"/>
  <c r="V307" i="1" s="1"/>
  <c r="AC296" i="1"/>
  <c r="X307" i="1" s="1"/>
  <c r="L35" i="1"/>
  <c r="L375" i="1"/>
  <c r="J700" i="1"/>
  <c r="I388" i="1"/>
  <c r="S952" i="1"/>
  <c r="Q964" i="1" s="1"/>
  <c r="Q952" i="1"/>
  <c r="P964" i="1" s="1"/>
  <c r="T636" i="1"/>
  <c r="V296" i="1"/>
  <c r="Q296" i="1"/>
  <c r="P307" i="1" s="1"/>
  <c r="J690" i="1"/>
  <c r="I378" i="1"/>
  <c r="L8" i="1"/>
  <c r="AF952" i="1"/>
  <c r="AH953" i="1"/>
  <c r="AD952" i="1"/>
  <c r="AI296" i="1"/>
  <c r="AA307" i="1" s="1"/>
  <c r="L383" i="1"/>
  <c r="L43" i="1"/>
  <c r="S953" i="1"/>
  <c r="Q965" i="1" s="1"/>
  <c r="AC952" i="1"/>
  <c r="X964" i="1" s="1"/>
  <c r="AE296" i="1"/>
  <c r="Y307" i="1" s="1"/>
  <c r="T296" i="1"/>
  <c r="O296" i="1"/>
  <c r="O307" i="1" s="1"/>
  <c r="J662" i="1"/>
  <c r="J696" i="1"/>
  <c r="I384" i="1"/>
  <c r="T952" i="1"/>
  <c r="U952" i="1"/>
  <c r="R964" i="1" s="1"/>
  <c r="Z952" i="1"/>
  <c r="V964" i="1" s="1"/>
  <c r="W637" i="1"/>
  <c r="AF296" i="1"/>
  <c r="AG296" i="1"/>
  <c r="Z307" i="1" s="1"/>
  <c r="Y296" i="1"/>
  <c r="AB296" i="1"/>
  <c r="L396" i="1"/>
  <c r="L56" i="1"/>
  <c r="L376" i="1"/>
  <c r="L36" i="1"/>
  <c r="L3" i="1"/>
  <c r="L7" i="1"/>
  <c r="L388" i="1"/>
  <c r="L48" i="1"/>
  <c r="M635" i="1"/>
  <c r="J706" i="1"/>
  <c r="I394" i="1"/>
  <c r="S295" i="1"/>
  <c r="Q306" i="1" s="1"/>
  <c r="N295" i="1"/>
  <c r="N306" i="1" s="1"/>
  <c r="L393" i="1"/>
  <c r="L53" i="1"/>
  <c r="L4" i="1"/>
  <c r="AB952" i="1"/>
  <c r="AZ679" i="1"/>
  <c r="BB27" i="1" s="1"/>
  <c r="I679" i="1"/>
  <c r="J27" i="1"/>
  <c r="AZ677" i="1"/>
  <c r="BB25" i="1" s="1"/>
  <c r="I677" i="1"/>
  <c r="J25" i="1"/>
  <c r="Y636" i="1"/>
  <c r="U635" i="1"/>
  <c r="AE295" i="1"/>
  <c r="Y306" i="1" s="1"/>
  <c r="Z295" i="1"/>
  <c r="V306" i="1" s="1"/>
  <c r="L390" i="1"/>
  <c r="L50" i="1"/>
  <c r="L370" i="1"/>
  <c r="L30" i="1"/>
  <c r="L373" i="1"/>
  <c r="L33" i="1"/>
  <c r="Y637" i="1"/>
  <c r="J670" i="1"/>
  <c r="O635" i="1"/>
  <c r="T295" i="1"/>
  <c r="O295" i="1"/>
  <c r="O306" i="1" s="1"/>
  <c r="L47" i="1"/>
  <c r="L387" i="1"/>
  <c r="L367" i="1"/>
  <c r="L27" i="1"/>
  <c r="M637" i="1"/>
  <c r="V637" i="1"/>
  <c r="J694" i="1"/>
  <c r="I382" i="1"/>
  <c r="J656" i="1"/>
  <c r="AZ691" i="1"/>
  <c r="BB39" i="1" s="1"/>
  <c r="I691" i="1"/>
  <c r="J39" i="1"/>
  <c r="N636" i="1"/>
  <c r="V635" i="1"/>
  <c r="AF295" i="1"/>
  <c r="AA295" i="1"/>
  <c r="W306" i="1" s="1"/>
  <c r="L384" i="1"/>
  <c r="L44" i="1"/>
  <c r="L364" i="1"/>
  <c r="L24" i="1"/>
  <c r="L371" i="1"/>
  <c r="L31" i="1"/>
  <c r="J687" i="1"/>
  <c r="I375" i="1"/>
  <c r="J688" i="1"/>
  <c r="I376" i="1"/>
  <c r="AD947" i="1"/>
  <c r="Q947" i="1"/>
  <c r="P959" i="1" s="1"/>
  <c r="AC947" i="1"/>
  <c r="X959" i="1" s="1"/>
  <c r="P947" i="1"/>
  <c r="AA947" i="1"/>
  <c r="W959" i="1" s="1"/>
  <c r="N947" i="1"/>
  <c r="N959" i="1" s="1"/>
  <c r="Z947" i="1"/>
  <c r="V959" i="1" s="1"/>
  <c r="W947" i="1"/>
  <c r="S959" i="1" s="1"/>
  <c r="AI947" i="1"/>
  <c r="AA959" i="1" s="1"/>
  <c r="V947" i="1"/>
  <c r="AF947" i="1"/>
  <c r="S947" i="1"/>
  <c r="Q959" i="1" s="1"/>
  <c r="AE947" i="1"/>
  <c r="Y959" i="1" s="1"/>
  <c r="R947" i="1"/>
  <c r="AH947" i="1"/>
  <c r="AG947" i="1"/>
  <c r="Z959" i="1" s="1"/>
  <c r="AB947" i="1"/>
  <c r="U947" i="1"/>
  <c r="R959" i="1" s="1"/>
  <c r="T947" i="1"/>
  <c r="O947" i="1"/>
  <c r="O959" i="1" s="1"/>
  <c r="X637" i="1"/>
  <c r="J663" i="1"/>
  <c r="I675" i="1"/>
  <c r="AZ675" i="1"/>
  <c r="BB23" i="1" s="1"/>
  <c r="J23" i="1"/>
  <c r="P635" i="1"/>
  <c r="U636" i="1"/>
  <c r="J668" i="1"/>
  <c r="U295" i="1"/>
  <c r="R306" i="1" s="1"/>
  <c r="L381" i="1"/>
  <c r="L41" i="1"/>
  <c r="L361" i="1"/>
  <c r="L21" i="1"/>
  <c r="L368" i="1"/>
  <c r="L28" i="1"/>
  <c r="N637" i="1"/>
  <c r="O636" i="1"/>
  <c r="W635" i="1"/>
  <c r="AG295" i="1"/>
  <c r="Z306" i="1" s="1"/>
  <c r="L378" i="1"/>
  <c r="L38" i="1"/>
  <c r="L18" i="1"/>
  <c r="L365" i="1"/>
  <c r="L25" i="1"/>
  <c r="L382" i="1"/>
  <c r="L42" i="1"/>
  <c r="J676" i="1"/>
  <c r="I364" i="1"/>
  <c r="U637" i="1"/>
  <c r="J704" i="1"/>
  <c r="I392" i="1"/>
  <c r="J682" i="1"/>
  <c r="I370" i="1"/>
  <c r="I660" i="1"/>
  <c r="AZ660" i="1"/>
  <c r="BB8" i="1" s="1"/>
  <c r="J8" i="1"/>
  <c r="Q635" i="1"/>
  <c r="V636" i="1"/>
  <c r="V295" i="1"/>
  <c r="L15" i="1"/>
  <c r="L362" i="1"/>
  <c r="L22" i="1"/>
  <c r="P636" i="1"/>
  <c r="X635" i="1"/>
  <c r="P295" i="1"/>
  <c r="AH295" i="1"/>
  <c r="L397" i="1"/>
  <c r="L57" i="1"/>
  <c r="L12" i="1"/>
  <c r="L19" i="1"/>
  <c r="P952" i="1"/>
  <c r="J664" i="1"/>
  <c r="J680" i="1"/>
  <c r="I368" i="1"/>
  <c r="X636" i="1"/>
  <c r="R635" i="1"/>
  <c r="W636" i="1"/>
  <c r="Q295" i="1"/>
  <c r="P306" i="1" s="1"/>
  <c r="W295" i="1"/>
  <c r="S306" i="1" s="1"/>
  <c r="L394" i="1"/>
  <c r="L54" i="1"/>
  <c r="L379" i="1"/>
  <c r="L39" i="1"/>
  <c r="L9" i="1"/>
  <c r="L16" i="1"/>
  <c r="I699" i="1"/>
  <c r="AZ699" i="1"/>
  <c r="BB47" i="1" s="1"/>
  <c r="J47" i="1"/>
  <c r="AZ703" i="1"/>
  <c r="BB51" i="1" s="1"/>
  <c r="I703" i="1"/>
  <c r="J51" i="1"/>
  <c r="M636" i="1"/>
  <c r="Q636" i="1"/>
  <c r="R295" i="1"/>
  <c r="AI295" i="1"/>
  <c r="AA306" i="1" s="1"/>
  <c r="L6" i="1"/>
  <c r="L13" i="1"/>
  <c r="L391" i="1"/>
  <c r="L51" i="1"/>
  <c r="L385" i="1"/>
  <c r="L45" i="1"/>
  <c r="J692" i="1"/>
  <c r="I380" i="1"/>
  <c r="J658" i="1"/>
  <c r="N635" i="1"/>
  <c r="T635" i="1"/>
  <c r="AB295" i="1"/>
  <c r="M295" i="1"/>
  <c r="L10" i="1"/>
  <c r="AY695" i="1"/>
  <c r="BA43" i="1" s="1"/>
  <c r="I43" i="1"/>
  <c r="AZ701" i="1"/>
  <c r="BB49" i="1" s="1"/>
  <c r="I701" i="1"/>
  <c r="J49" i="1"/>
  <c r="Y635" i="1"/>
  <c r="R636" i="1"/>
  <c r="AD295" i="1"/>
  <c r="Y295" i="1"/>
  <c r="AW980" i="1" l="1"/>
  <c r="AP980" i="1" a="1"/>
  <c r="AP980" i="1" s="1"/>
  <c r="AF980" i="1" a="1"/>
  <c r="AF980" i="1" s="1"/>
  <c r="V980" i="1" a="1"/>
  <c r="V980" i="1" s="1"/>
  <c r="AH980" i="1" a="1"/>
  <c r="AH980" i="1" s="1"/>
  <c r="Z980" i="1" a="1"/>
  <c r="Z980" i="1" s="1"/>
  <c r="V992" i="1" s="1"/>
  <c r="P980" i="1" a="1"/>
  <c r="P980" i="1" s="1"/>
  <c r="AB980" i="1" a="1"/>
  <c r="AB980" i="1" s="1"/>
  <c r="R980" i="1" a="1"/>
  <c r="R980" i="1" s="1"/>
  <c r="AI980" i="1" a="1"/>
  <c r="AI980" i="1" s="1"/>
  <c r="AA992" i="1" s="1"/>
  <c r="T980" i="1" a="1"/>
  <c r="T980" i="1" s="1"/>
  <c r="AS980" i="1" a="1"/>
  <c r="AS980" i="1" s="1"/>
  <c r="AH992" i="1" s="1"/>
  <c r="AC980" i="1" a="1"/>
  <c r="AC980" i="1" s="1"/>
  <c r="X992" i="1" s="1"/>
  <c r="N980" i="1" a="1"/>
  <c r="N980" i="1" s="1"/>
  <c r="N992" i="1" s="1"/>
  <c r="AM980" i="1" a="1"/>
  <c r="AM980" i="1" s="1"/>
  <c r="AE992" i="1" s="1"/>
  <c r="U980" i="1" a="1"/>
  <c r="U980" i="1" s="1"/>
  <c r="R992" i="1" s="1"/>
  <c r="AU980" i="1" a="1"/>
  <c r="AU980" i="1" s="1"/>
  <c r="AI992" i="1" s="1"/>
  <c r="AE980" i="1" a="1"/>
  <c r="AE980" i="1" s="1"/>
  <c r="Y992" i="1" s="1"/>
  <c r="O980" i="1" a="1"/>
  <c r="O980" i="1" s="1"/>
  <c r="O992" i="1" s="1"/>
  <c r="AO980" i="1" a="1"/>
  <c r="AO980" i="1" s="1"/>
  <c r="AF992" i="1" s="1"/>
  <c r="W980" i="1" a="1"/>
  <c r="W980" i="1" s="1"/>
  <c r="S992" i="1" s="1"/>
  <c r="AG980" i="1" a="1"/>
  <c r="AG980" i="1" s="1"/>
  <c r="Z992" i="1" s="1"/>
  <c r="Q980" i="1" a="1"/>
  <c r="Q980" i="1" s="1"/>
  <c r="P992" i="1" s="1"/>
  <c r="AA980" i="1" a="1"/>
  <c r="AA980" i="1" s="1"/>
  <c r="W992" i="1" s="1"/>
  <c r="AR980" i="1" a="1"/>
  <c r="AR980" i="1" s="1"/>
  <c r="S980" i="1" a="1"/>
  <c r="S980" i="1" s="1"/>
  <c r="Q992" i="1" s="1"/>
  <c r="AL980" i="1" a="1"/>
  <c r="AL980" i="1" s="1"/>
  <c r="AD992" i="1" s="1"/>
  <c r="AT980" i="1" a="1"/>
  <c r="AT980" i="1" s="1"/>
  <c r="AQ980" i="1" a="1"/>
  <c r="AQ980" i="1" s="1"/>
  <c r="AG992" i="1" s="1"/>
  <c r="AN980" i="1" a="1"/>
  <c r="AN980" i="1" s="1"/>
  <c r="AD980" i="1" a="1"/>
  <c r="AD980" i="1" s="1"/>
  <c r="AW955" i="1"/>
  <c r="R955" i="1"/>
  <c r="AB955" i="1"/>
  <c r="AI955" i="1"/>
  <c r="AA967" i="1" s="1"/>
  <c r="AR955" i="1"/>
  <c r="N955" i="1"/>
  <c r="N967" i="1" s="1"/>
  <c r="U955" i="1"/>
  <c r="R967" i="1" s="1"/>
  <c r="AE955" i="1"/>
  <c r="Y967" i="1" s="1"/>
  <c r="Z955" i="1"/>
  <c r="V967" i="1" s="1"/>
  <c r="AU955" i="1"/>
  <c r="AI967" i="1" s="1"/>
  <c r="Q955" i="1"/>
  <c r="P967" i="1" s="1"/>
  <c r="AN955" i="1"/>
  <c r="AH955" i="1"/>
  <c r="AL955" i="1"/>
  <c r="AD967" i="1" s="1"/>
  <c r="AA955" i="1"/>
  <c r="W967" i="1" s="1"/>
  <c r="T955" i="1"/>
  <c r="AQ955" i="1"/>
  <c r="AG967" i="1" s="1"/>
  <c r="AM955" i="1"/>
  <c r="AE967" i="1" s="1"/>
  <c r="AT955" i="1"/>
  <c r="AD955" i="1"/>
  <c r="V955" i="1"/>
  <c r="AG955" i="1"/>
  <c r="Z967" i="1" s="1"/>
  <c r="P955" i="1"/>
  <c r="S955" i="1"/>
  <c r="Q967" i="1" s="1"/>
  <c r="AP955" i="1"/>
  <c r="AS955" i="1"/>
  <c r="AH967" i="1" s="1"/>
  <c r="W955" i="1"/>
  <c r="S967" i="1" s="1"/>
  <c r="AC955" i="1"/>
  <c r="X967" i="1" s="1"/>
  <c r="O955" i="1"/>
  <c r="O967" i="1" s="1"/>
  <c r="AF955" i="1"/>
  <c r="AO955" i="1"/>
  <c r="AF967" i="1" s="1"/>
  <c r="I26" i="1"/>
  <c r="N979" i="1" a="1"/>
  <c r="N979" i="1" s="1"/>
  <c r="N991" i="1" s="1"/>
  <c r="AU971" i="1" a="1"/>
  <c r="AU971" i="1" s="1"/>
  <c r="AI983" i="1" s="1"/>
  <c r="AC971" i="1" a="1"/>
  <c r="AC971" i="1" s="1"/>
  <c r="X983" i="1" s="1"/>
  <c r="S971" i="1" a="1"/>
  <c r="S971" i="1" s="1"/>
  <c r="Q983" i="1" s="1"/>
  <c r="O971" i="1" a="1"/>
  <c r="O971" i="1" s="1"/>
  <c r="O983" i="1" s="1"/>
  <c r="AT971" i="1" a="1"/>
  <c r="AT971" i="1" s="1"/>
  <c r="AD971" i="1" a="1"/>
  <c r="AD971" i="1" s="1"/>
  <c r="T971" i="1" a="1"/>
  <c r="T971" i="1" s="1"/>
  <c r="AI971" i="1" a="1"/>
  <c r="AI971" i="1" s="1"/>
  <c r="AA983" i="1" s="1"/>
  <c r="AS971" i="1" a="1"/>
  <c r="AS971" i="1" s="1"/>
  <c r="AH983" i="1" s="1"/>
  <c r="AR971" i="1" a="1"/>
  <c r="AR971" i="1" s="1"/>
  <c r="AE971" i="1" a="1"/>
  <c r="AE971" i="1" s="1"/>
  <c r="Y983" i="1" s="1"/>
  <c r="U971" i="1" a="1"/>
  <c r="U971" i="1" s="1"/>
  <c r="R983" i="1" s="1"/>
  <c r="AQ971" i="1" a="1"/>
  <c r="AQ971" i="1" s="1"/>
  <c r="AG983" i="1" s="1"/>
  <c r="AF971" i="1" a="1"/>
  <c r="AF971" i="1" s="1"/>
  <c r="V971" i="1" a="1"/>
  <c r="V971" i="1" s="1"/>
  <c r="AG971" i="1" a="1"/>
  <c r="AG971" i="1" s="1"/>
  <c r="Z983" i="1" s="1"/>
  <c r="W971" i="1" a="1"/>
  <c r="W971" i="1" s="1"/>
  <c r="S983" i="1" s="1"/>
  <c r="AN971" i="1" a="1"/>
  <c r="AN971" i="1" s="1"/>
  <c r="AP971" i="1" a="1"/>
  <c r="AP971" i="1" s="1"/>
  <c r="AH971" i="1" a="1"/>
  <c r="AH971" i="1" s="1"/>
  <c r="N971" i="1" a="1"/>
  <c r="N971" i="1" s="1"/>
  <c r="N983" i="1" s="1"/>
  <c r="AM971" i="1" a="1"/>
  <c r="AM971" i="1" s="1"/>
  <c r="AE983" i="1" s="1"/>
  <c r="P971" i="1" a="1"/>
  <c r="P971" i="1" s="1"/>
  <c r="AL971" i="1" a="1"/>
  <c r="AL971" i="1" s="1"/>
  <c r="AD983" i="1" s="1"/>
  <c r="AA971" i="1" a="1"/>
  <c r="AA971" i="1" s="1"/>
  <c r="W983" i="1" s="1"/>
  <c r="Q971" i="1" a="1"/>
  <c r="Q971" i="1" s="1"/>
  <c r="P983" i="1" s="1"/>
  <c r="AO971" i="1" a="1"/>
  <c r="AO971" i="1" s="1"/>
  <c r="AF983" i="1" s="1"/>
  <c r="Z971" i="1" a="1"/>
  <c r="Z971" i="1" s="1"/>
  <c r="V983" i="1" s="1"/>
  <c r="AB971" i="1" a="1"/>
  <c r="AB971" i="1" s="1"/>
  <c r="R971" i="1" a="1"/>
  <c r="R971" i="1" s="1"/>
  <c r="I57" i="1"/>
  <c r="AZ655" i="1"/>
  <c r="BB3" i="1" s="1"/>
  <c r="AS974" i="1" a="1"/>
  <c r="AS974" i="1" s="1"/>
  <c r="AH986" i="1" s="1"/>
  <c r="AF974" i="1" a="1"/>
  <c r="AF974" i="1" s="1"/>
  <c r="T974" i="1" a="1"/>
  <c r="T974" i="1" s="1"/>
  <c r="AC974" i="1" a="1"/>
  <c r="AC974" i="1" s="1"/>
  <c r="X986" i="1" s="1"/>
  <c r="V974" i="1" a="1"/>
  <c r="V974" i="1" s="1"/>
  <c r="AP974" i="1" a="1"/>
  <c r="AP974" i="1" s="1"/>
  <c r="AB974" i="1" a="1"/>
  <c r="AB974" i="1" s="1"/>
  <c r="W974" i="1" a="1"/>
  <c r="W974" i="1" s="1"/>
  <c r="S986" i="1" s="1"/>
  <c r="AO974" i="1" a="1"/>
  <c r="AO974" i="1" s="1"/>
  <c r="AF986" i="1" s="1"/>
  <c r="AA974" i="1" a="1"/>
  <c r="AA974" i="1" s="1"/>
  <c r="W986" i="1" s="1"/>
  <c r="N974" i="1" a="1"/>
  <c r="N974" i="1" s="1"/>
  <c r="N986" i="1" s="1"/>
  <c r="AN974" i="1" a="1"/>
  <c r="AN974" i="1" s="1"/>
  <c r="Z974" i="1" a="1"/>
  <c r="Z974" i="1" s="1"/>
  <c r="V986" i="1" s="1"/>
  <c r="AM974" i="1" a="1"/>
  <c r="AM974" i="1" s="1"/>
  <c r="AE986" i="1" s="1"/>
  <c r="O974" i="1" a="1"/>
  <c r="O974" i="1" s="1"/>
  <c r="O986" i="1" s="1"/>
  <c r="AL974" i="1" a="1"/>
  <c r="AL974" i="1" s="1"/>
  <c r="AD986" i="1" s="1"/>
  <c r="P974" i="1" a="1"/>
  <c r="P974" i="1" s="1"/>
  <c r="AI974" i="1" a="1"/>
  <c r="AI974" i="1" s="1"/>
  <c r="AA986" i="1" s="1"/>
  <c r="Q974" i="1" a="1"/>
  <c r="Q974" i="1" s="1"/>
  <c r="P986" i="1" s="1"/>
  <c r="AU974" i="1" a="1"/>
  <c r="AU974" i="1" s="1"/>
  <c r="AI986" i="1" s="1"/>
  <c r="AH974" i="1" a="1"/>
  <c r="AH974" i="1" s="1"/>
  <c r="R974" i="1" a="1"/>
  <c r="R974" i="1" s="1"/>
  <c r="AT974" i="1" a="1"/>
  <c r="AT974" i="1" s="1"/>
  <c r="AG974" i="1" a="1"/>
  <c r="AG974" i="1" s="1"/>
  <c r="Z986" i="1" s="1"/>
  <c r="S974" i="1" a="1"/>
  <c r="S974" i="1" s="1"/>
  <c r="Q986" i="1" s="1"/>
  <c r="AW979" i="1"/>
  <c r="AR974" i="1" a="1"/>
  <c r="AR974" i="1" s="1"/>
  <c r="AQ974" i="1" a="1"/>
  <c r="AQ974" i="1" s="1"/>
  <c r="AG986" i="1" s="1"/>
  <c r="AE974" i="1" a="1"/>
  <c r="AE974" i="1" s="1"/>
  <c r="Y986" i="1" s="1"/>
  <c r="AD974" i="1" a="1"/>
  <c r="AD974" i="1" s="1"/>
  <c r="U974" i="1" a="1"/>
  <c r="U974" i="1" s="1"/>
  <c r="R986" i="1" s="1"/>
  <c r="AW973" i="1"/>
  <c r="AH979" i="1" a="1"/>
  <c r="AH979" i="1" s="1"/>
  <c r="Q979" i="1" a="1"/>
  <c r="Q979" i="1" s="1"/>
  <c r="P991" i="1" s="1"/>
  <c r="AS979" i="1" a="1"/>
  <c r="AS979" i="1" s="1"/>
  <c r="AH991" i="1" s="1"/>
  <c r="AQ979" i="1" a="1"/>
  <c r="AQ979" i="1" s="1"/>
  <c r="AG991" i="1" s="1"/>
  <c r="AP979" i="1" a="1"/>
  <c r="AP979" i="1" s="1"/>
  <c r="AG979" i="1" a="1"/>
  <c r="AG979" i="1" s="1"/>
  <c r="Z991" i="1" s="1"/>
  <c r="AE979" i="1" a="1"/>
  <c r="AE979" i="1" s="1"/>
  <c r="Y991" i="1" s="1"/>
  <c r="AR979" i="1" a="1"/>
  <c r="AR979" i="1" s="1"/>
  <c r="AD979" i="1" a="1"/>
  <c r="AD979" i="1" s="1"/>
  <c r="AC979" i="1" a="1"/>
  <c r="AC979" i="1" s="1"/>
  <c r="X991" i="1" s="1"/>
  <c r="T979" i="1" a="1"/>
  <c r="T979" i="1" s="1"/>
  <c r="U979" i="1" a="1"/>
  <c r="U979" i="1" s="1"/>
  <c r="R991" i="1" s="1"/>
  <c r="V979" i="1" a="1"/>
  <c r="V979" i="1" s="1"/>
  <c r="AO979" i="1" a="1"/>
  <c r="AO979" i="1" s="1"/>
  <c r="AF991" i="1" s="1"/>
  <c r="AB979" i="1" a="1"/>
  <c r="AB979" i="1" s="1"/>
  <c r="AF979" i="1" a="1"/>
  <c r="AF979" i="1" s="1"/>
  <c r="W979" i="1" a="1"/>
  <c r="W979" i="1" s="1"/>
  <c r="S991" i="1" s="1"/>
  <c r="AN979" i="1" a="1"/>
  <c r="AN979" i="1" s="1"/>
  <c r="R979" i="1" a="1"/>
  <c r="R979" i="1" s="1"/>
  <c r="AA979" i="1" a="1"/>
  <c r="AA979" i="1" s="1"/>
  <c r="W991" i="1" s="1"/>
  <c r="AI979" i="1" a="1"/>
  <c r="AI979" i="1" s="1"/>
  <c r="AA991" i="1" s="1"/>
  <c r="AM979" i="1" a="1"/>
  <c r="AM979" i="1" s="1"/>
  <c r="AE991" i="1" s="1"/>
  <c r="AL979" i="1" a="1"/>
  <c r="AL979" i="1" s="1"/>
  <c r="AD991" i="1" s="1"/>
  <c r="P979" i="1" a="1"/>
  <c r="P979" i="1" s="1"/>
  <c r="S979" i="1" a="1"/>
  <c r="S979" i="1" s="1"/>
  <c r="Q991" i="1" s="1"/>
  <c r="AU979" i="1" a="1"/>
  <c r="AU979" i="1" s="1"/>
  <c r="AI991" i="1" s="1"/>
  <c r="Z979" i="1" a="1"/>
  <c r="Z979" i="1" s="1"/>
  <c r="V991" i="1" s="1"/>
  <c r="O979" i="1" a="1"/>
  <c r="O979" i="1" s="1"/>
  <c r="O991" i="1" s="1"/>
  <c r="AT979" i="1" a="1"/>
  <c r="AT979" i="1" s="1"/>
  <c r="J3" i="1"/>
  <c r="I655" i="1"/>
  <c r="I3" i="1" s="1"/>
  <c r="I689" i="1"/>
  <c r="I37" i="1" s="1"/>
  <c r="AZ689" i="1"/>
  <c r="BB37" i="1" s="1"/>
  <c r="AY693" i="1"/>
  <c r="BA41" i="1" s="1"/>
  <c r="I14" i="1"/>
  <c r="AY705" i="1"/>
  <c r="BA53" i="1" s="1"/>
  <c r="I55" i="1"/>
  <c r="AW948" i="1"/>
  <c r="I17" i="1"/>
  <c r="I34" i="1"/>
  <c r="AW954" i="1"/>
  <c r="AS949" i="1"/>
  <c r="AH961" i="1" s="1"/>
  <c r="AY673" i="1"/>
  <c r="BA21" i="1" s="1"/>
  <c r="I5" i="1"/>
  <c r="J13" i="1"/>
  <c r="I20" i="1"/>
  <c r="AZ665" i="1"/>
  <c r="BB13" i="1" s="1"/>
  <c r="AY659" i="1"/>
  <c r="BA7" i="1" s="1"/>
  <c r="AO954" i="1"/>
  <c r="AF966" i="1" s="1"/>
  <c r="AR954" i="1"/>
  <c r="AS954" i="1"/>
  <c r="AH966" i="1" s="1"/>
  <c r="AU954" i="1"/>
  <c r="AI966" i="1" s="1"/>
  <c r="AM954" i="1"/>
  <c r="AE966" i="1" s="1"/>
  <c r="AQ954" i="1"/>
  <c r="AG966" i="1" s="1"/>
  <c r="AN954" i="1"/>
  <c r="I31" i="1"/>
  <c r="AF946" i="1"/>
  <c r="AR946" i="1"/>
  <c r="AQ946" i="1"/>
  <c r="AG958" i="1" s="1"/>
  <c r="AP946" i="1"/>
  <c r="AO946" i="1"/>
  <c r="AF958" i="1" s="1"/>
  <c r="AN946" i="1"/>
  <c r="AM946" i="1"/>
  <c r="AE958" i="1" s="1"/>
  <c r="AL946" i="1"/>
  <c r="AD958" i="1" s="1"/>
  <c r="AU946" i="1"/>
  <c r="AI958" i="1" s="1"/>
  <c r="AT946" i="1"/>
  <c r="AS946" i="1"/>
  <c r="AH958" i="1" s="1"/>
  <c r="AL954" i="1"/>
  <c r="AD966" i="1" s="1"/>
  <c r="AL949" i="1"/>
  <c r="AD961" i="1" s="1"/>
  <c r="U946" i="1"/>
  <c r="R958" i="1" s="1"/>
  <c r="AM949" i="1"/>
  <c r="AE961" i="1" s="1"/>
  <c r="AN949" i="1"/>
  <c r="AT954" i="1"/>
  <c r="AO949" i="1"/>
  <c r="AF961" i="1" s="1"/>
  <c r="AR949" i="1"/>
  <c r="AP949" i="1"/>
  <c r="AT949" i="1"/>
  <c r="AP954" i="1"/>
  <c r="AU949" i="1"/>
  <c r="AI961" i="1" s="1"/>
  <c r="AQ949" i="1"/>
  <c r="AG961" i="1" s="1"/>
  <c r="O954" i="1"/>
  <c r="O966" i="1" s="1"/>
  <c r="U954" i="1"/>
  <c r="R966" i="1" s="1"/>
  <c r="AY671" i="1"/>
  <c r="BA19" i="1" s="1"/>
  <c r="I9" i="1"/>
  <c r="AY697" i="1"/>
  <c r="BA45" i="1" s="1"/>
  <c r="AF954" i="1"/>
  <c r="V954" i="1"/>
  <c r="AH954" i="1"/>
  <c r="AC954" i="1"/>
  <c r="X966" i="1" s="1"/>
  <c r="N954" i="1"/>
  <c r="N966" i="1" s="1"/>
  <c r="AA954" i="1"/>
  <c r="W966" i="1" s="1"/>
  <c r="AB954" i="1"/>
  <c r="AG954" i="1"/>
  <c r="Z966" i="1" s="1"/>
  <c r="I15" i="1"/>
  <c r="AD954" i="1"/>
  <c r="T954" i="1"/>
  <c r="R954" i="1"/>
  <c r="Z954" i="1"/>
  <c r="V966" i="1" s="1"/>
  <c r="AE954" i="1"/>
  <c r="Y966" i="1" s="1"/>
  <c r="W954" i="1"/>
  <c r="S966" i="1" s="1"/>
  <c r="AI954" i="1"/>
  <c r="AA966" i="1" s="1"/>
  <c r="S954" i="1"/>
  <c r="Q966" i="1" s="1"/>
  <c r="P954" i="1"/>
  <c r="Q954" i="1"/>
  <c r="P966" i="1" s="1"/>
  <c r="AC946" i="1"/>
  <c r="X958" i="1" s="1"/>
  <c r="AG946" i="1"/>
  <c r="Z958" i="1" s="1"/>
  <c r="O946" i="1"/>
  <c r="O958" i="1" s="1"/>
  <c r="AH946" i="1"/>
  <c r="AZ3" i="1"/>
  <c r="AI294" i="1" s="1"/>
  <c r="P946" i="1"/>
  <c r="AA946" i="1"/>
  <c r="W958" i="1" s="1"/>
  <c r="Q946" i="1"/>
  <c r="P958" i="1" s="1"/>
  <c r="AD946" i="1"/>
  <c r="AB946" i="1"/>
  <c r="T946" i="1"/>
  <c r="R946" i="1"/>
  <c r="S946" i="1"/>
  <c r="Q958" i="1" s="1"/>
  <c r="AI946" i="1"/>
  <c r="AA958" i="1" s="1"/>
  <c r="Z946" i="1"/>
  <c r="V958" i="1" s="1"/>
  <c r="W946" i="1"/>
  <c r="S958" i="1" s="1"/>
  <c r="V946" i="1"/>
  <c r="AE946" i="1"/>
  <c r="Y958" i="1" s="1"/>
  <c r="N946" i="1"/>
  <c r="N958" i="1" s="1"/>
  <c r="I33" i="1"/>
  <c r="I58" i="1"/>
  <c r="I684" i="1"/>
  <c r="J32" i="1"/>
  <c r="AZ684" i="1"/>
  <c r="BB32" i="1" s="1"/>
  <c r="AZ674" i="1"/>
  <c r="BB22" i="1" s="1"/>
  <c r="J22" i="1"/>
  <c r="I674" i="1"/>
  <c r="J29" i="1"/>
  <c r="I681" i="1"/>
  <c r="AZ681" i="1"/>
  <c r="BB29" i="1" s="1"/>
  <c r="J56" i="1"/>
  <c r="I708" i="1"/>
  <c r="AZ708" i="1"/>
  <c r="BB56" i="1" s="1"/>
  <c r="J44" i="1"/>
  <c r="AZ696" i="1"/>
  <c r="BB44" i="1" s="1"/>
  <c r="I696" i="1"/>
  <c r="J38" i="1"/>
  <c r="AZ690" i="1"/>
  <c r="BB38" i="1" s="1"/>
  <c r="I690" i="1"/>
  <c r="J46" i="1"/>
  <c r="AZ698" i="1"/>
  <c r="BB46" i="1" s="1"/>
  <c r="I698" i="1"/>
  <c r="AZ662" i="1"/>
  <c r="BB10" i="1" s="1"/>
  <c r="I662" i="1"/>
  <c r="J10" i="1"/>
  <c r="AE949" i="1"/>
  <c r="Y961" i="1" s="1"/>
  <c r="I702" i="1"/>
  <c r="J50" i="1"/>
  <c r="AZ702" i="1"/>
  <c r="BB50" i="1" s="1"/>
  <c r="J48" i="1"/>
  <c r="I700" i="1"/>
  <c r="AZ700" i="1"/>
  <c r="BB48" i="1" s="1"/>
  <c r="AY701" i="1"/>
  <c r="BA49" i="1" s="1"/>
  <c r="I49" i="1"/>
  <c r="AZ680" i="1"/>
  <c r="BB28" i="1" s="1"/>
  <c r="I680" i="1"/>
  <c r="J28" i="1"/>
  <c r="AZ704" i="1"/>
  <c r="BB52" i="1" s="1"/>
  <c r="I704" i="1"/>
  <c r="J52" i="1"/>
  <c r="AZ688" i="1"/>
  <c r="BB36" i="1" s="1"/>
  <c r="I688" i="1"/>
  <c r="J36" i="1"/>
  <c r="Z949" i="1"/>
  <c r="V961" i="1" s="1"/>
  <c r="AZ656" i="1"/>
  <c r="BB4" i="1" s="1"/>
  <c r="I656" i="1"/>
  <c r="J4" i="1"/>
  <c r="S949" i="1"/>
  <c r="Q961" i="1" s="1"/>
  <c r="AZ694" i="1"/>
  <c r="BB42" i="1" s="1"/>
  <c r="I694" i="1"/>
  <c r="J42" i="1"/>
  <c r="AA949" i="1"/>
  <c r="W961" i="1" s="1"/>
  <c r="R949" i="1"/>
  <c r="Q949" i="1"/>
  <c r="P961" i="1" s="1"/>
  <c r="AY679" i="1"/>
  <c r="BA27" i="1" s="1"/>
  <c r="I27" i="1"/>
  <c r="AG949" i="1"/>
  <c r="Z961" i="1" s="1"/>
  <c r="AF949" i="1"/>
  <c r="AY703" i="1"/>
  <c r="BA51" i="1" s="1"/>
  <c r="I51" i="1"/>
  <c r="I663" i="1"/>
  <c r="AZ663" i="1"/>
  <c r="BB11" i="1" s="1"/>
  <c r="J11" i="1"/>
  <c r="W949" i="1"/>
  <c r="S961" i="1" s="1"/>
  <c r="AH949" i="1"/>
  <c r="AZ692" i="1"/>
  <c r="BB40" i="1" s="1"/>
  <c r="I692" i="1"/>
  <c r="J40" i="1"/>
  <c r="AZ676" i="1"/>
  <c r="BB24" i="1" s="1"/>
  <c r="I676" i="1"/>
  <c r="J24" i="1"/>
  <c r="N949" i="1"/>
  <c r="N961" i="1" s="1"/>
  <c r="U949" i="1"/>
  <c r="R961" i="1" s="1"/>
  <c r="V949" i="1"/>
  <c r="AZ706" i="1"/>
  <c r="BB54" i="1" s="1"/>
  <c r="I706" i="1"/>
  <c r="J54" i="1"/>
  <c r="AB949" i="1"/>
  <c r="AI949" i="1"/>
  <c r="AA961" i="1" s="1"/>
  <c r="O949" i="1"/>
  <c r="O961" i="1" s="1"/>
  <c r="AY699" i="1"/>
  <c r="BA47" i="1" s="1"/>
  <c r="I47" i="1"/>
  <c r="AY660" i="1"/>
  <c r="BA8" i="1" s="1"/>
  <c r="I8" i="1"/>
  <c r="AY675" i="1"/>
  <c r="BA23" i="1" s="1"/>
  <c r="I23" i="1"/>
  <c r="AZ687" i="1"/>
  <c r="BB35" i="1" s="1"/>
  <c r="I687" i="1"/>
  <c r="J35" i="1"/>
  <c r="AY691" i="1"/>
  <c r="BA39" i="1" s="1"/>
  <c r="I39" i="1"/>
  <c r="AZ670" i="1"/>
  <c r="BB18" i="1" s="1"/>
  <c r="I670" i="1"/>
  <c r="J18" i="1"/>
  <c r="AY677" i="1"/>
  <c r="BA25" i="1" s="1"/>
  <c r="I25" i="1"/>
  <c r="AC949" i="1"/>
  <c r="X961" i="1" s="1"/>
  <c r="AZ658" i="1"/>
  <c r="BB6" i="1" s="1"/>
  <c r="I658" i="1"/>
  <c r="J6" i="1"/>
  <c r="AY665" i="1"/>
  <c r="BA13" i="1" s="1"/>
  <c r="I13" i="1"/>
  <c r="AZ664" i="1"/>
  <c r="BB12" i="1" s="1"/>
  <c r="I664" i="1"/>
  <c r="J12" i="1"/>
  <c r="T949" i="1"/>
  <c r="P949" i="1"/>
  <c r="AZ668" i="1"/>
  <c r="BB16" i="1" s="1"/>
  <c r="I668" i="1"/>
  <c r="J16" i="1"/>
  <c r="AZ682" i="1"/>
  <c r="BB30" i="1" s="1"/>
  <c r="I682" i="1"/>
  <c r="J30" i="1"/>
  <c r="AD949" i="1"/>
  <c r="AA294" i="1" l="1"/>
  <c r="AI327" i="1" a="1"/>
  <c r="AI327" i="1" s="1"/>
  <c r="AA338" i="1" s="1"/>
  <c r="AG327" i="1" a="1"/>
  <c r="AG327" i="1" s="1"/>
  <c r="Z338" i="1" s="1"/>
  <c r="AE327" i="1" a="1"/>
  <c r="AE327" i="1" s="1"/>
  <c r="Y338" i="1" s="1"/>
  <c r="AC327" i="1" a="1"/>
  <c r="AC327" i="1" s="1"/>
  <c r="X338" i="1" s="1"/>
  <c r="AA327" i="1" a="1"/>
  <c r="AA327" i="1" s="1"/>
  <c r="W338" i="1" s="1"/>
  <c r="Y327" i="1" a="1"/>
  <c r="Y327" i="1" s="1"/>
  <c r="V327" i="1" a="1"/>
  <c r="V327" i="1" s="1"/>
  <c r="T327" i="1" a="1"/>
  <c r="T327" i="1" s="1"/>
  <c r="R327" i="1" a="1"/>
  <c r="R327" i="1" s="1"/>
  <c r="P327" i="1" a="1"/>
  <c r="P327" i="1" s="1"/>
  <c r="N327" i="1" a="1"/>
  <c r="N327" i="1" s="1"/>
  <c r="N338" i="1" s="1"/>
  <c r="AQ327" i="1" a="1"/>
  <c r="AQ327" i="1" s="1"/>
  <c r="AG338" i="1" s="1"/>
  <c r="AU327" i="1" a="1"/>
  <c r="AU327" i="1" s="1"/>
  <c r="AI338" i="1" s="1"/>
  <c r="AS327" i="1" a="1"/>
  <c r="AS327" i="1" s="1"/>
  <c r="AH338" i="1" s="1"/>
  <c r="AK327" i="1" a="1"/>
  <c r="AK327" i="1" s="1"/>
  <c r="AO327" i="1" a="1"/>
  <c r="AO327" i="1" s="1"/>
  <c r="AF338" i="1" s="1"/>
  <c r="AM327" i="1" a="1"/>
  <c r="AM327" i="1" s="1"/>
  <c r="AE338" i="1" s="1"/>
  <c r="AD327" i="1" a="1"/>
  <c r="AD327" i="1" s="1"/>
  <c r="AH327" i="1" a="1"/>
  <c r="AH327" i="1" s="1"/>
  <c r="AF327" i="1" a="1"/>
  <c r="AF327" i="1" s="1"/>
  <c r="W327" i="1" a="1"/>
  <c r="W327" i="1" s="1"/>
  <c r="S338" i="1" s="1"/>
  <c r="AB327" i="1" a="1"/>
  <c r="AB327" i="1" s="1"/>
  <c r="Z327" i="1" a="1"/>
  <c r="Z327" i="1" s="1"/>
  <c r="V338" i="1" s="1"/>
  <c r="Q327" i="1" a="1"/>
  <c r="Q327" i="1" s="1"/>
  <c r="P338" i="1" s="1"/>
  <c r="AR327" i="1" a="1"/>
  <c r="AR327" i="1" s="1"/>
  <c r="U327" i="1" a="1"/>
  <c r="U327" i="1" s="1"/>
  <c r="R338" i="1" s="1"/>
  <c r="S327" i="1" a="1"/>
  <c r="S327" i="1" s="1"/>
  <c r="Q338" i="1" s="1"/>
  <c r="AP327" i="1" a="1"/>
  <c r="AP327" i="1" s="1"/>
  <c r="O327" i="1" a="1"/>
  <c r="O327" i="1" s="1"/>
  <c r="O338" i="1" s="1"/>
  <c r="M327" i="1" a="1"/>
  <c r="M327" i="1" s="1"/>
  <c r="AT327" i="1" a="1"/>
  <c r="AT327" i="1" s="1"/>
  <c r="AN327" i="1" a="1"/>
  <c r="AN327" i="1" s="1"/>
  <c r="AL327" i="1" a="1"/>
  <c r="AL327" i="1" s="1"/>
  <c r="AD338" i="1" s="1"/>
  <c r="AU303" i="1"/>
  <c r="AI314" i="1" s="1"/>
  <c r="S303" i="1"/>
  <c r="Q314" i="1" s="1"/>
  <c r="AM303" i="1"/>
  <c r="AE314" i="1" s="1"/>
  <c r="AI303" i="1"/>
  <c r="AA314" i="1" s="1"/>
  <c r="O303" i="1"/>
  <c r="O314" i="1" s="1"/>
  <c r="AA303" i="1"/>
  <c r="W314" i="1" s="1"/>
  <c r="V303" i="1"/>
  <c r="AQ303" i="1"/>
  <c r="AG314" i="1" s="1"/>
  <c r="N303" i="1"/>
  <c r="N314" i="1" s="1"/>
  <c r="AT303" i="1"/>
  <c r="AE303" i="1"/>
  <c r="Y314" i="1" s="1"/>
  <c r="AL303" i="1"/>
  <c r="AD314" i="1" s="1"/>
  <c r="AH303" i="1"/>
  <c r="R303" i="1"/>
  <c r="Z303" i="1"/>
  <c r="V314" i="1" s="1"/>
  <c r="U303" i="1"/>
  <c r="R314" i="1" s="1"/>
  <c r="AP303" i="1"/>
  <c r="M303" i="1"/>
  <c r="AS303" i="1"/>
  <c r="AH314" i="1" s="1"/>
  <c r="AD303" i="1"/>
  <c r="AK303" i="1"/>
  <c r="AG303" i="1"/>
  <c r="Z314" i="1" s="1"/>
  <c r="Q303" i="1"/>
  <c r="P314" i="1" s="1"/>
  <c r="Y303" i="1"/>
  <c r="T303" i="1"/>
  <c r="AO303" i="1"/>
  <c r="AF314" i="1" s="1"/>
  <c r="W303" i="1"/>
  <c r="S314" i="1" s="1"/>
  <c r="AB303" i="1"/>
  <c r="AC303" i="1"/>
  <c r="X314" i="1" s="1"/>
  <c r="AR303" i="1"/>
  <c r="P303" i="1"/>
  <c r="AF303" i="1"/>
  <c r="AN303" i="1"/>
  <c r="AY689" i="1"/>
  <c r="BA37" i="1" s="1"/>
  <c r="N294" i="1"/>
  <c r="AY655" i="1"/>
  <c r="BA3" i="1" s="1"/>
  <c r="V294" i="1"/>
  <c r="AO321" i="1" a="1"/>
  <c r="AO321" i="1" s="1"/>
  <c r="AF332" i="1" s="1"/>
  <c r="AC321" i="1" a="1"/>
  <c r="AC321" i="1" s="1"/>
  <c r="X332" i="1" s="1"/>
  <c r="U321" i="1" a="1"/>
  <c r="U321" i="1" s="1"/>
  <c r="AN321" i="1" a="1"/>
  <c r="AN321" i="1" s="1"/>
  <c r="AB321" i="1" a="1"/>
  <c r="AB321" i="1" s="1"/>
  <c r="V321" i="1" a="1"/>
  <c r="V321" i="1" s="1"/>
  <c r="P321" i="1" a="1"/>
  <c r="P321" i="1" s="1"/>
  <c r="AM321" i="1" a="1"/>
  <c r="AM321" i="1" s="1"/>
  <c r="AE332" i="1" s="1"/>
  <c r="AA321" i="1" a="1"/>
  <c r="AA321" i="1" s="1"/>
  <c r="W321" i="1" a="1"/>
  <c r="W321" i="1" s="1"/>
  <c r="S332" i="1" s="1"/>
  <c r="AL321" i="1" a="1"/>
  <c r="AL321" i="1" s="1"/>
  <c r="AD332" i="1" s="1"/>
  <c r="Z321" i="1" a="1"/>
  <c r="Z321" i="1" s="1"/>
  <c r="V332" i="1" s="1"/>
  <c r="M321" i="1" a="1"/>
  <c r="M321" i="1" s="1"/>
  <c r="AG321" i="1" a="1"/>
  <c r="AG321" i="1" s="1"/>
  <c r="Z332" i="1" s="1"/>
  <c r="Q321" i="1" a="1"/>
  <c r="Q321" i="1" s="1"/>
  <c r="P332" i="1" s="1"/>
  <c r="AK321" i="1" a="1"/>
  <c r="AK321" i="1" s="1"/>
  <c r="Y321" i="1" a="1"/>
  <c r="Y321" i="1" s="1"/>
  <c r="AI321" i="1" a="1"/>
  <c r="AI321" i="1" s="1"/>
  <c r="AA332" i="1" s="1"/>
  <c r="N321" i="1" a="1"/>
  <c r="N321" i="1" s="1"/>
  <c r="N332" i="1" s="1"/>
  <c r="AT321" i="1" a="1"/>
  <c r="AT321" i="1" s="1"/>
  <c r="AU321" i="1" a="1"/>
  <c r="AU321" i="1" s="1"/>
  <c r="AH321" i="1" a="1"/>
  <c r="AH321" i="1" s="1"/>
  <c r="O321" i="1" a="1"/>
  <c r="O321" i="1" s="1"/>
  <c r="O332" i="1" s="1"/>
  <c r="AR321" i="1" a="1"/>
  <c r="AR321" i="1" s="1"/>
  <c r="AE321" i="1" a="1"/>
  <c r="AE321" i="1" s="1"/>
  <c r="Y332" i="1" s="1"/>
  <c r="R321" i="1" a="1"/>
  <c r="R321" i="1" s="1"/>
  <c r="AS321" i="1" a="1"/>
  <c r="AS321" i="1" s="1"/>
  <c r="AQ321" i="1" a="1"/>
  <c r="AQ321" i="1" s="1"/>
  <c r="AG332" i="1" s="1"/>
  <c r="S321" i="1" a="1"/>
  <c r="S321" i="1" s="1"/>
  <c r="Q332" i="1" s="1"/>
  <c r="AP321" i="1" a="1"/>
  <c r="AP321" i="1" s="1"/>
  <c r="AD321" i="1" a="1"/>
  <c r="AD321" i="1" s="1"/>
  <c r="T321" i="1" a="1"/>
  <c r="T321" i="1" s="1"/>
  <c r="AF321" i="1" a="1"/>
  <c r="AF321" i="1" s="1"/>
  <c r="P326" i="1" a="1"/>
  <c r="P326" i="1" s="1"/>
  <c r="T326" i="1" a="1"/>
  <c r="T326" i="1" s="1"/>
  <c r="Z326" i="1" a="1"/>
  <c r="Z326" i="1" s="1"/>
  <c r="V337" i="1" s="1"/>
  <c r="AK326" i="1" a="1"/>
  <c r="AK326" i="1" s="1"/>
  <c r="AT326" i="1" a="1"/>
  <c r="AT326" i="1" s="1"/>
  <c r="AQ326" i="1" a="1"/>
  <c r="AQ326" i="1" s="1"/>
  <c r="W326" i="1" a="1"/>
  <c r="W326" i="1" s="1"/>
  <c r="S337" i="1" s="1"/>
  <c r="N326" i="1" a="1"/>
  <c r="N326" i="1" s="1"/>
  <c r="N337" i="1" s="1"/>
  <c r="AG326" i="1" a="1"/>
  <c r="AG326" i="1" s="1"/>
  <c r="Z337" i="1" s="1"/>
  <c r="AS326" i="1" a="1"/>
  <c r="AS326" i="1" s="1"/>
  <c r="AH337" i="1" s="1"/>
  <c r="AD326" i="1" a="1"/>
  <c r="AD326" i="1" s="1"/>
  <c r="Q326" i="1" a="1"/>
  <c r="Q326" i="1" s="1"/>
  <c r="P337" i="1" s="1"/>
  <c r="AF326" i="1" a="1"/>
  <c r="AF326" i="1" s="1"/>
  <c r="R326" i="1" a="1"/>
  <c r="R326" i="1" s="1"/>
  <c r="AI326" i="1" a="1"/>
  <c r="AI326" i="1" s="1"/>
  <c r="AA337" i="1" s="1"/>
  <c r="AL326" i="1" a="1"/>
  <c r="AL326" i="1" s="1"/>
  <c r="AD337" i="1" s="1"/>
  <c r="O326" i="1" a="1"/>
  <c r="O326" i="1" s="1"/>
  <c r="O337" i="1" s="1"/>
  <c r="AR326" i="1" a="1"/>
  <c r="AR326" i="1" s="1"/>
  <c r="AO326" i="1" a="1"/>
  <c r="AO326" i="1" s="1"/>
  <c r="AF337" i="1" s="1"/>
  <c r="Y326" i="1" a="1"/>
  <c r="Y326" i="1" s="1"/>
  <c r="AE326" i="1" a="1"/>
  <c r="AE326" i="1" s="1"/>
  <c r="Y337" i="1" s="1"/>
  <c r="M326" i="1" a="1"/>
  <c r="M326" i="1" s="1"/>
  <c r="S326" i="1" a="1"/>
  <c r="S326" i="1" s="1"/>
  <c r="Q337" i="1" s="1"/>
  <c r="AN326" i="1" a="1"/>
  <c r="AN326" i="1" s="1"/>
  <c r="AC326" i="1" a="1"/>
  <c r="AC326" i="1" s="1"/>
  <c r="X337" i="1" s="1"/>
  <c r="AB326" i="1" a="1"/>
  <c r="AB326" i="1" s="1"/>
  <c r="AU326" i="1" a="1"/>
  <c r="AU326" i="1" s="1"/>
  <c r="AI337" i="1" s="1"/>
  <c r="AP326" i="1" a="1"/>
  <c r="AP326" i="1" s="1"/>
  <c r="AA326" i="1" a="1"/>
  <c r="AA326" i="1" s="1"/>
  <c r="W337" i="1" s="1"/>
  <c r="AH326" i="1" a="1"/>
  <c r="AH326" i="1" s="1"/>
  <c r="U326" i="1" a="1"/>
  <c r="U326" i="1" s="1"/>
  <c r="R337" i="1" s="1"/>
  <c r="V326" i="1" a="1"/>
  <c r="V326" i="1" s="1"/>
  <c r="AM326" i="1" a="1"/>
  <c r="AM326" i="1" s="1"/>
  <c r="AE337" i="1" s="1"/>
  <c r="AG337" i="1"/>
  <c r="AI332" i="1"/>
  <c r="O294" i="1"/>
  <c r="AN318" i="1" a="1"/>
  <c r="AN318" i="1" s="1"/>
  <c r="AC318" i="1" a="1"/>
  <c r="AC318" i="1" s="1"/>
  <c r="AM318" i="1" a="1"/>
  <c r="AM318" i="1" s="1"/>
  <c r="AB318" i="1" a="1"/>
  <c r="AB318" i="1" s="1"/>
  <c r="T318" i="1" a="1"/>
  <c r="T318" i="1" s="1"/>
  <c r="AL318" i="1" a="1"/>
  <c r="AL318" i="1" s="1"/>
  <c r="AA318" i="1" a="1"/>
  <c r="AA318" i="1" s="1"/>
  <c r="U318" i="1" a="1"/>
  <c r="U318" i="1" s="1"/>
  <c r="AU318" i="1" a="1"/>
  <c r="AU318" i="1" s="1"/>
  <c r="Z318" i="1" a="1"/>
  <c r="Z318" i="1" s="1"/>
  <c r="V318" i="1" a="1"/>
  <c r="V318" i="1" s="1"/>
  <c r="AT318" i="1" a="1"/>
  <c r="AT318" i="1" s="1"/>
  <c r="AK318" i="1" a="1"/>
  <c r="AK318" i="1" s="1"/>
  <c r="Y318" i="1" a="1"/>
  <c r="Y318" i="1" s="1"/>
  <c r="M294" i="1"/>
  <c r="AG318" i="1" a="1"/>
  <c r="AG318" i="1" s="1"/>
  <c r="AS318" i="1" a="1"/>
  <c r="AS318" i="1" s="1"/>
  <c r="AI318" i="1" a="1"/>
  <c r="AI318" i="1" s="1"/>
  <c r="N318" i="1" a="1"/>
  <c r="N318" i="1" s="1"/>
  <c r="W318" i="1" a="1"/>
  <c r="W318" i="1" s="1"/>
  <c r="P318" i="1" a="1"/>
  <c r="P318" i="1" s="1"/>
  <c r="AR318" i="1" a="1"/>
  <c r="AR318" i="1" s="1"/>
  <c r="AH318" i="1" a="1"/>
  <c r="AH318" i="1" s="1"/>
  <c r="O318" i="1" a="1"/>
  <c r="O318" i="1" s="1"/>
  <c r="M318" i="1" a="1"/>
  <c r="M318" i="1" s="1"/>
  <c r="AF318" i="1" a="1"/>
  <c r="AF318" i="1" s="1"/>
  <c r="AE318" i="1" a="1"/>
  <c r="AE318" i="1" s="1"/>
  <c r="Q318" i="1" a="1"/>
  <c r="Q318" i="1" s="1"/>
  <c r="AQ318" i="1" a="1"/>
  <c r="AQ318" i="1" s="1"/>
  <c r="AP318" i="1" a="1"/>
  <c r="AP318" i="1" s="1"/>
  <c r="R318" i="1" a="1"/>
  <c r="R318" i="1" s="1"/>
  <c r="AO318" i="1" a="1"/>
  <c r="AO318" i="1" s="1"/>
  <c r="AD318" i="1" a="1"/>
  <c r="AD318" i="1" s="1"/>
  <c r="S318" i="1" a="1"/>
  <c r="S318" i="1" s="1"/>
  <c r="AH332" i="1"/>
  <c r="R332" i="1"/>
  <c r="W332" i="1"/>
  <c r="AL975" i="1" a="1"/>
  <c r="AL975" i="1" s="1"/>
  <c r="AD987" i="1" s="1"/>
  <c r="P975" i="1" a="1"/>
  <c r="P975" i="1" s="1"/>
  <c r="AT975" i="1" a="1"/>
  <c r="AT975" i="1" s="1"/>
  <c r="AG975" i="1" a="1"/>
  <c r="AG975" i="1" s="1"/>
  <c r="Z987" i="1" s="1"/>
  <c r="S975" i="1" a="1"/>
  <c r="S975" i="1" s="1"/>
  <c r="Q987" i="1" s="1"/>
  <c r="AS975" i="1" a="1"/>
  <c r="AS975" i="1" s="1"/>
  <c r="AH987" i="1" s="1"/>
  <c r="AF975" i="1" a="1"/>
  <c r="AF975" i="1" s="1"/>
  <c r="T975" i="1" a="1"/>
  <c r="T975" i="1" s="1"/>
  <c r="AR975" i="1" a="1"/>
  <c r="AR975" i="1" s="1"/>
  <c r="AE975" i="1" a="1"/>
  <c r="AE975" i="1" s="1"/>
  <c r="Y987" i="1" s="1"/>
  <c r="AQ975" i="1" a="1"/>
  <c r="AQ975" i="1" s="1"/>
  <c r="AG987" i="1" s="1"/>
  <c r="AD975" i="1" a="1"/>
  <c r="AD975" i="1" s="1"/>
  <c r="U975" i="1" a="1"/>
  <c r="U975" i="1" s="1"/>
  <c r="R987" i="1" s="1"/>
  <c r="AC975" i="1" a="1"/>
  <c r="AC975" i="1" s="1"/>
  <c r="X987" i="1" s="1"/>
  <c r="V975" i="1" a="1"/>
  <c r="V975" i="1" s="1"/>
  <c r="AP975" i="1" a="1"/>
  <c r="AP975" i="1" s="1"/>
  <c r="AB975" i="1" a="1"/>
  <c r="AB975" i="1" s="1"/>
  <c r="W975" i="1" a="1"/>
  <c r="W975" i="1" s="1"/>
  <c r="S987" i="1" s="1"/>
  <c r="AO975" i="1" a="1"/>
  <c r="AO975" i="1" s="1"/>
  <c r="AF987" i="1" s="1"/>
  <c r="AA975" i="1" a="1"/>
  <c r="AA975" i="1" s="1"/>
  <c r="W987" i="1" s="1"/>
  <c r="N975" i="1" a="1"/>
  <c r="N975" i="1" s="1"/>
  <c r="N987" i="1" s="1"/>
  <c r="AN975" i="1" a="1"/>
  <c r="AN975" i="1" s="1"/>
  <c r="Z975" i="1" a="1"/>
  <c r="Z975" i="1" s="1"/>
  <c r="V987" i="1" s="1"/>
  <c r="AM975" i="1" a="1"/>
  <c r="AM975" i="1" s="1"/>
  <c r="AE987" i="1" s="1"/>
  <c r="O975" i="1" a="1"/>
  <c r="O975" i="1" s="1"/>
  <c r="O987" i="1" s="1"/>
  <c r="AU975" i="1" a="1"/>
  <c r="AU975" i="1" s="1"/>
  <c r="AI987" i="1" s="1"/>
  <c r="AI975" i="1" a="1"/>
  <c r="AI975" i="1" s="1"/>
  <c r="AA987" i="1" s="1"/>
  <c r="AW974" i="1"/>
  <c r="AH975" i="1" a="1"/>
  <c r="AH975" i="1" s="1"/>
  <c r="Q975" i="1" a="1"/>
  <c r="Q975" i="1" s="1"/>
  <c r="P987" i="1" s="1"/>
  <c r="R975" i="1" a="1"/>
  <c r="R975" i="1" s="1"/>
  <c r="AW949" i="1"/>
  <c r="Z294" i="1"/>
  <c r="AR302" i="1"/>
  <c r="T294" i="1"/>
  <c r="AF294" i="1"/>
  <c r="U294" i="1"/>
  <c r="AG294" i="1"/>
  <c r="Y294" i="1"/>
  <c r="AN950" i="1"/>
  <c r="AN294" i="1"/>
  <c r="AK297" i="1"/>
  <c r="P294" i="1"/>
  <c r="AL950" i="1"/>
  <c r="AD962" i="1" s="1"/>
  <c r="AB294" i="1"/>
  <c r="AD294" i="1"/>
  <c r="R294" i="1"/>
  <c r="AC294" i="1"/>
  <c r="AL302" i="1"/>
  <c r="AD313" i="1" s="1"/>
  <c r="Q294" i="1"/>
  <c r="S294" i="1"/>
  <c r="AE294" i="1"/>
  <c r="AM950" i="1"/>
  <c r="AE962" i="1" s="1"/>
  <c r="AU302" i="1"/>
  <c r="AI313" i="1" s="1"/>
  <c r="AO950" i="1"/>
  <c r="AF962" i="1" s="1"/>
  <c r="AK302" i="1"/>
  <c r="AP950" i="1"/>
  <c r="AM302" i="1"/>
  <c r="AE313" i="1" s="1"/>
  <c r="AQ950" i="1"/>
  <c r="AG962" i="1" s="1"/>
  <c r="AO302" i="1"/>
  <c r="AF313" i="1" s="1"/>
  <c r="AS302" i="1"/>
  <c r="AH313" i="1" s="1"/>
  <c r="AS950" i="1"/>
  <c r="AH962" i="1" s="1"/>
  <c r="AP302" i="1"/>
  <c r="AT950" i="1"/>
  <c r="AL297" i="1"/>
  <c r="AD308" i="1" s="1"/>
  <c r="AR950" i="1"/>
  <c r="AU950" i="1"/>
  <c r="AI962" i="1" s="1"/>
  <c r="AN297" i="1"/>
  <c r="AM297" i="1"/>
  <c r="AE308" i="1" s="1"/>
  <c r="AO297" i="1"/>
  <c r="AF308" i="1" s="1"/>
  <c r="AP297" i="1"/>
  <c r="AT297" i="1"/>
  <c r="AH294" i="1"/>
  <c r="AS297" i="1"/>
  <c r="AH308" i="1" s="1"/>
  <c r="AU297" i="1"/>
  <c r="AI308" i="1" s="1"/>
  <c r="AR297" i="1"/>
  <c r="AQ297" i="1"/>
  <c r="AG308" i="1" s="1"/>
  <c r="W294" i="1"/>
  <c r="AT294" i="1"/>
  <c r="AS294" i="1"/>
  <c r="AR294" i="1"/>
  <c r="AP294" i="1"/>
  <c r="AK294" i="1"/>
  <c r="AQ294" i="1"/>
  <c r="AO294" i="1"/>
  <c r="AM294" i="1"/>
  <c r="AL294" i="1"/>
  <c r="AU294" i="1"/>
  <c r="AN302" i="1"/>
  <c r="AQ302" i="1"/>
  <c r="AG313" i="1" s="1"/>
  <c r="AT302" i="1"/>
  <c r="U302" i="1"/>
  <c r="R313" i="1" s="1"/>
  <c r="S302" i="1"/>
  <c r="Q313" i="1" s="1"/>
  <c r="M302" i="1"/>
  <c r="AA302" i="1"/>
  <c r="W313" i="1" s="1"/>
  <c r="AF302" i="1"/>
  <c r="Y302" i="1"/>
  <c r="AC302" i="1"/>
  <c r="X313" i="1" s="1"/>
  <c r="W302" i="1"/>
  <c r="S313" i="1" s="1"/>
  <c r="AI302" i="1"/>
  <c r="AA313" i="1" s="1"/>
  <c r="AD302" i="1"/>
  <c r="Q302" i="1"/>
  <c r="P313" i="1" s="1"/>
  <c r="AG302" i="1"/>
  <c r="Z313" i="1" s="1"/>
  <c r="V302" i="1"/>
  <c r="O302" i="1"/>
  <c r="O313" i="1" s="1"/>
  <c r="N302" i="1"/>
  <c r="N313" i="1" s="1"/>
  <c r="AB302" i="1"/>
  <c r="AE302" i="1"/>
  <c r="Y313" i="1" s="1"/>
  <c r="T302" i="1"/>
  <c r="AH302" i="1"/>
  <c r="Z302" i="1"/>
  <c r="V313" i="1" s="1"/>
  <c r="P302" i="1"/>
  <c r="R302" i="1"/>
  <c r="AY681" i="1"/>
  <c r="BA29" i="1" s="1"/>
  <c r="I29" i="1"/>
  <c r="I22" i="1"/>
  <c r="AY674" i="1"/>
  <c r="BA22" i="1" s="1"/>
  <c r="I32" i="1"/>
  <c r="AY684" i="1"/>
  <c r="BA32" i="1" s="1"/>
  <c r="AY690" i="1"/>
  <c r="BA38" i="1" s="1"/>
  <c r="I38" i="1"/>
  <c r="AY662" i="1"/>
  <c r="BA10" i="1" s="1"/>
  <c r="I10" i="1"/>
  <c r="AY698" i="1"/>
  <c r="BA46" i="1" s="1"/>
  <c r="I46" i="1"/>
  <c r="AD950" i="1"/>
  <c r="AC950" i="1"/>
  <c r="X962" i="1" s="1"/>
  <c r="AG297" i="1"/>
  <c r="Z308" i="1" s="1"/>
  <c r="AE297" i="1"/>
  <c r="Y308" i="1" s="1"/>
  <c r="T950" i="1"/>
  <c r="Y297" i="1"/>
  <c r="AY696" i="1"/>
  <c r="BA44" i="1" s="1"/>
  <c r="I44" i="1"/>
  <c r="I50" i="1"/>
  <c r="AY702" i="1"/>
  <c r="BA50" i="1" s="1"/>
  <c r="AY700" i="1"/>
  <c r="BA48" i="1" s="1"/>
  <c r="I48" i="1"/>
  <c r="P297" i="1"/>
  <c r="AY708" i="1"/>
  <c r="BA56" i="1" s="1"/>
  <c r="I56" i="1"/>
  <c r="Z950" i="1"/>
  <c r="V962" i="1" s="1"/>
  <c r="V950" i="1"/>
  <c r="R297" i="1"/>
  <c r="N297" i="1"/>
  <c r="N308" i="1" s="1"/>
  <c r="AY692" i="1"/>
  <c r="BA40" i="1" s="1"/>
  <c r="I40" i="1"/>
  <c r="AY656" i="1"/>
  <c r="BA4" i="1" s="1"/>
  <c r="I4" i="1"/>
  <c r="AY688" i="1"/>
  <c r="BA36" i="1" s="1"/>
  <c r="I36" i="1"/>
  <c r="AH950" i="1"/>
  <c r="Z297" i="1"/>
  <c r="V308" i="1" s="1"/>
  <c r="AY682" i="1"/>
  <c r="BA30" i="1" s="1"/>
  <c r="I30" i="1"/>
  <c r="AA950" i="1"/>
  <c r="W962" i="1" s="1"/>
  <c r="W950" i="1"/>
  <c r="S962" i="1" s="1"/>
  <c r="S297" i="1"/>
  <c r="Q308" i="1" s="1"/>
  <c r="AA297" i="1"/>
  <c r="W308" i="1" s="1"/>
  <c r="AY680" i="1"/>
  <c r="BA28" i="1" s="1"/>
  <c r="I28" i="1"/>
  <c r="P950" i="1"/>
  <c r="T297" i="1"/>
  <c r="O297" i="1"/>
  <c r="O308" i="1" s="1"/>
  <c r="AY663" i="1"/>
  <c r="BA11" i="1" s="1"/>
  <c r="I11" i="1"/>
  <c r="AF297" i="1"/>
  <c r="AB297" i="1"/>
  <c r="M297" i="1"/>
  <c r="AI950" i="1"/>
  <c r="AA962" i="1" s="1"/>
  <c r="AE950" i="1"/>
  <c r="Y962" i="1" s="1"/>
  <c r="AY670" i="1"/>
  <c r="BA18" i="1" s="1"/>
  <c r="I18" i="1"/>
  <c r="AH297" i="1"/>
  <c r="AC297" i="1"/>
  <c r="X308" i="1" s="1"/>
  <c r="AY687" i="1"/>
  <c r="BA35" i="1" s="1"/>
  <c r="I35" i="1"/>
  <c r="AY668" i="1"/>
  <c r="BA16" i="1" s="1"/>
  <c r="I16" i="1"/>
  <c r="U297" i="1"/>
  <c r="R308" i="1" s="1"/>
  <c r="N950" i="1"/>
  <c r="N962" i="1" s="1"/>
  <c r="R950" i="1"/>
  <c r="AY658" i="1"/>
  <c r="BA6" i="1" s="1"/>
  <c r="I6" i="1"/>
  <c r="V297" i="1"/>
  <c r="Q297" i="1"/>
  <c r="P308" i="1" s="1"/>
  <c r="AY706" i="1"/>
  <c r="BA54" i="1" s="1"/>
  <c r="I54" i="1"/>
  <c r="AY676" i="1"/>
  <c r="BA24" i="1" s="1"/>
  <c r="I24" i="1"/>
  <c r="AY694" i="1"/>
  <c r="BA42" i="1" s="1"/>
  <c r="I42" i="1"/>
  <c r="AY664" i="1"/>
  <c r="BA12" i="1" s="1"/>
  <c r="I12" i="1"/>
  <c r="O950" i="1"/>
  <c r="O962" i="1" s="1"/>
  <c r="AF950" i="1"/>
  <c r="AI297" i="1"/>
  <c r="AA308" i="1" s="1"/>
  <c r="AD297" i="1"/>
  <c r="AY704" i="1"/>
  <c r="BA52" i="1" s="1"/>
  <c r="I52" i="1"/>
  <c r="Q950" i="1"/>
  <c r="P962" i="1" s="1"/>
  <c r="U950" i="1"/>
  <c r="R962" i="1" s="1"/>
  <c r="S950" i="1"/>
  <c r="Q962" i="1" s="1"/>
  <c r="W297" i="1"/>
  <c r="S308" i="1" s="1"/>
  <c r="AB950" i="1"/>
  <c r="AG950" i="1"/>
  <c r="Z962" i="1" s="1"/>
  <c r="AI322" i="1" l="1" a="1"/>
  <c r="AI322" i="1" s="1"/>
  <c r="AR322" i="1" a="1"/>
  <c r="AR322" i="1" s="1"/>
  <c r="AO322" i="1" a="1"/>
  <c r="AO322" i="1" s="1"/>
  <c r="AF333" i="1" s="1"/>
  <c r="AC322" i="1" a="1"/>
  <c r="AC322" i="1" s="1"/>
  <c r="X333" i="1" s="1"/>
  <c r="Z322" i="1" a="1"/>
  <c r="Z322" i="1" s="1"/>
  <c r="AD322" i="1" a="1"/>
  <c r="AD322" i="1" s="1"/>
  <c r="N322" i="1" a="1"/>
  <c r="N322" i="1" s="1"/>
  <c r="N333" i="1" s="1"/>
  <c r="O322" i="1" a="1"/>
  <c r="O322" i="1" s="1"/>
  <c r="S322" i="1" a="1"/>
  <c r="S322" i="1" s="1"/>
  <c r="Q333" i="1" s="1"/>
  <c r="AL322" i="1" a="1"/>
  <c r="AL322" i="1" s="1"/>
  <c r="AD333" i="1" s="1"/>
  <c r="U322" i="1" a="1"/>
  <c r="U322" i="1" s="1"/>
  <c r="R333" i="1" s="1"/>
  <c r="AB322" i="1" a="1"/>
  <c r="AB322" i="1" s="1"/>
  <c r="M322" i="1" a="1"/>
  <c r="M322" i="1" s="1"/>
  <c r="AP322" i="1" a="1"/>
  <c r="AP322" i="1" s="1"/>
  <c r="AF322" i="1" a="1"/>
  <c r="AF322" i="1" s="1"/>
  <c r="AU322" i="1" a="1"/>
  <c r="AU322" i="1" s="1"/>
  <c r="AI333" i="1" s="1"/>
  <c r="AH322" i="1" a="1"/>
  <c r="AH322" i="1" s="1"/>
  <c r="Y322" i="1" a="1"/>
  <c r="Y322" i="1" s="1"/>
  <c r="P322" i="1" a="1"/>
  <c r="P322" i="1" s="1"/>
  <c r="AS322" i="1" a="1"/>
  <c r="AS322" i="1" s="1"/>
  <c r="AH333" i="1" s="1"/>
  <c r="AE322" i="1" a="1"/>
  <c r="AE322" i="1" s="1"/>
  <c r="Y333" i="1" s="1"/>
  <c r="T322" i="1" a="1"/>
  <c r="T322" i="1" s="1"/>
  <c r="R322" i="1" a="1"/>
  <c r="R322" i="1" s="1"/>
  <c r="AM322" i="1" a="1"/>
  <c r="AM322" i="1" s="1"/>
  <c r="AA322" i="1" a="1"/>
  <c r="AA322" i="1" s="1"/>
  <c r="AT322" i="1" a="1"/>
  <c r="AT322" i="1" s="1"/>
  <c r="W322" i="1" a="1"/>
  <c r="W322" i="1" s="1"/>
  <c r="S333" i="1" s="1"/>
  <c r="AG322" i="1" a="1"/>
  <c r="AG322" i="1" s="1"/>
  <c r="Z333" i="1" s="1"/>
  <c r="AK322" i="1" a="1"/>
  <c r="AK322" i="1" s="1"/>
  <c r="AN322" i="1" a="1"/>
  <c r="AN322" i="1" s="1"/>
  <c r="AQ322" i="1" a="1"/>
  <c r="AQ322" i="1" s="1"/>
  <c r="AG333" i="1" s="1"/>
  <c r="Q322" i="1" a="1"/>
  <c r="Q322" i="1" s="1"/>
  <c r="P333" i="1" s="1"/>
  <c r="V322" i="1" a="1"/>
  <c r="V322" i="1" s="1"/>
  <c r="V333" i="1"/>
  <c r="W333" i="1"/>
  <c r="AE333" i="1"/>
  <c r="AA333" i="1"/>
  <c r="O333" i="1"/>
  <c r="AB643" i="1"/>
  <c r="AB633" i="1"/>
  <c r="AE633" i="1"/>
  <c r="P646" i="1" a="1"/>
  <c r="P646" i="1" s="1"/>
  <c r="R643" i="1"/>
  <c r="AA643" i="1"/>
  <c r="AB646" i="1" a="1"/>
  <c r="AB646" i="1" s="1"/>
  <c r="P643" i="1"/>
  <c r="R633" i="1"/>
  <c r="T633" i="1"/>
  <c r="V633" i="1"/>
  <c r="Y643" i="1"/>
  <c r="M633" i="1"/>
  <c r="O646" i="1" a="1"/>
  <c r="O646" i="1" s="1"/>
  <c r="O643" i="1"/>
  <c r="O633" i="1"/>
  <c r="U633" i="1"/>
  <c r="U643" i="1"/>
  <c r="U648" i="1" a="1"/>
  <c r="U648" i="1" s="1"/>
  <c r="U646" i="1" a="1"/>
  <c r="U646" i="1" s="1"/>
  <c r="AD643" i="1"/>
  <c r="AD633" i="1"/>
  <c r="T643" i="1"/>
  <c r="T648" i="1" a="1"/>
  <c r="T648" i="1" s="1"/>
  <c r="T646" i="1" a="1"/>
  <c r="T646" i="1" s="1"/>
  <c r="AC643" i="1"/>
  <c r="AC633" i="1"/>
  <c r="AC646" i="1" a="1"/>
  <c r="AC646" i="1" s="1"/>
  <c r="AC648" i="1" a="1"/>
  <c r="AC648" i="1" s="1"/>
  <c r="Y648" i="1" a="1"/>
  <c r="Y648" i="1" s="1"/>
  <c r="M646" i="1" a="1"/>
  <c r="M646" i="1" s="1"/>
  <c r="AF643" i="1"/>
  <c r="AF633" i="1"/>
  <c r="AQ298" i="1"/>
  <c r="AG309" i="1" s="1"/>
  <c r="AR298" i="1"/>
  <c r="AT298" i="1"/>
  <c r="AS298" i="1"/>
  <c r="AH309" i="1" s="1"/>
  <c r="AU298" i="1"/>
  <c r="AI309" i="1" s="1"/>
  <c r="AA329" i="1" s="1"/>
  <c r="AK298" i="1"/>
  <c r="AL298" i="1"/>
  <c r="AD309" i="1" s="1"/>
  <c r="AM298" i="1"/>
  <c r="AE309" i="1" s="1"/>
  <c r="AP298" i="1"/>
  <c r="AN298" i="1"/>
  <c r="AO298" i="1"/>
  <c r="AF309" i="1" s="1"/>
  <c r="S298" i="1"/>
  <c r="Q309" i="1" s="1"/>
  <c r="P298" i="1"/>
  <c r="Z298" i="1"/>
  <c r="V309" i="1" s="1"/>
  <c r="T298" i="1"/>
  <c r="AA298" i="1"/>
  <c r="W309" i="1" s="1"/>
  <c r="N309" i="1"/>
  <c r="U298" i="1"/>
  <c r="R309" i="1" s="1"/>
  <c r="O298" i="1"/>
  <c r="O309" i="1" s="1"/>
  <c r="O329" i="1" s="1"/>
  <c r="AF298" i="1"/>
  <c r="AB298" i="1"/>
  <c r="AH298" i="1"/>
  <c r="AC298" i="1"/>
  <c r="X309" i="1" s="1"/>
  <c r="V298" i="1"/>
  <c r="Q298" i="1"/>
  <c r="P309" i="1" s="1"/>
  <c r="AI298" i="1"/>
  <c r="AA309" i="1" s="1"/>
  <c r="W329" i="1" s="1"/>
  <c r="AD298" i="1"/>
  <c r="W298" i="1"/>
  <c r="S309" i="1" s="1"/>
  <c r="R298" i="1"/>
  <c r="Y298" i="1"/>
  <c r="AE298" i="1"/>
  <c r="Y309" i="1" s="1"/>
  <c r="AG298" i="1"/>
  <c r="Z309" i="1" s="1"/>
  <c r="M298" i="1"/>
  <c r="N329" i="1" l="1"/>
  <c r="Q329" i="1"/>
  <c r="AD329" i="1"/>
  <c r="Z329" i="1"/>
  <c r="AF329" i="1"/>
  <c r="Y329" i="1"/>
  <c r="V329" i="1"/>
  <c r="AI329" i="1"/>
  <c r="AH329" i="1"/>
  <c r="R329" i="1"/>
  <c r="P329" i="1"/>
  <c r="S329" i="1"/>
  <c r="X329" i="1"/>
  <c r="AE329" i="1"/>
  <c r="AG329" i="1"/>
  <c r="M643" i="1"/>
  <c r="AA633" i="1"/>
  <c r="AE648" i="1" a="1"/>
  <c r="AE648" i="1" s="1"/>
  <c r="AE646" i="1" a="1"/>
  <c r="AE646" i="1" s="1"/>
  <c r="N633" i="1"/>
  <c r="AE643" i="1"/>
  <c r="N643" i="1"/>
  <c r="Q633" i="1"/>
  <c r="Y646" i="1" a="1"/>
  <c r="Y646" i="1" s="1"/>
  <c r="W643" i="1"/>
  <c r="AA646" i="1" a="1"/>
  <c r="AA646" i="1" s="1"/>
  <c r="W633" i="1"/>
  <c r="N646" i="1" a="1"/>
  <c r="N646" i="1" s="1"/>
  <c r="P633" i="1"/>
  <c r="Y633" i="1"/>
  <c r="V648" i="1" a="1"/>
  <c r="V648" i="1" s="1"/>
  <c r="Q643" i="1"/>
  <c r="V643" i="1"/>
  <c r="R646" i="1" a="1"/>
  <c r="R646" i="1" s="1"/>
  <c r="AB648" i="1" a="1"/>
  <c r="AB648" i="1" s="1"/>
  <c r="Q646" i="1" a="1"/>
  <c r="Q646" i="1" s="1"/>
  <c r="AA648" i="1" a="1"/>
  <c r="AA648" i="1" s="1"/>
  <c r="AF646" i="1" a="1"/>
  <c r="AF646" i="1" s="1"/>
  <c r="V646" i="1" l="1" a="1"/>
  <c r="V646" i="1" s="1"/>
  <c r="W648" i="1" a="1"/>
  <c r="W648" i="1" s="1"/>
  <c r="W646" i="1" a="1"/>
  <c r="W646" i="1" s="1"/>
  <c r="AD648" i="1" a="1"/>
  <c r="AD648" i="1" s="1"/>
  <c r="AD646" i="1" a="1"/>
  <c r="AD646" i="1" s="1"/>
  <c r="X633" i="1"/>
  <c r="X643" i="1"/>
  <c r="X648" i="1" a="1"/>
  <c r="X648" i="1" s="1"/>
  <c r="X646" i="1" a="1"/>
  <c r="X646" i="1" s="1"/>
  <c r="AF648" i="1" a="1"/>
  <c r="AF648" i="1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2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</futureMetadata>
  <cellMetadata count="1">
    <bk>
      <rc t="1" v="0"/>
    </bk>
  </cellMetadata>
  <valueMetadata count="2">
    <bk>
      <rc t="2" v="0"/>
    </bk>
    <bk>
      <rc t="2" v="1"/>
    </bk>
  </valueMetadata>
</metadata>
</file>

<file path=xl/sharedStrings.xml><?xml version="1.0" encoding="utf-8"?>
<sst xmlns="http://schemas.openxmlformats.org/spreadsheetml/2006/main" count="6182" uniqueCount="147">
  <si>
    <t>Average Benchmark (results)</t>
  </si>
  <si>
    <t>Average Benchmark (cluster_time)</t>
  </si>
  <si>
    <t>BNL</t>
  </si>
  <si>
    <t>BNL Causal</t>
  </si>
  <si>
    <t>BNL Causal HM</t>
  </si>
  <si>
    <t>SFS</t>
  </si>
  <si>
    <t>SFS Causal</t>
  </si>
  <si>
    <t>SaLSa</t>
  </si>
  <si>
    <t>SaLSa Causal</t>
  </si>
  <si>
    <t>D&amp;C</t>
  </si>
  <si>
    <t>D&amp;C Causal</t>
  </si>
  <si>
    <t>BBS</t>
  </si>
  <si>
    <t>BBS Causal</t>
  </si>
  <si>
    <t>KMeans Time (seconds)</t>
  </si>
  <si>
    <t>Gain</t>
  </si>
  <si>
    <t>ALL</t>
  </si>
  <si>
    <t>Target</t>
  </si>
  <si>
    <t>Gain &gt; 0</t>
  </si>
  <si>
    <t>Gain &lt;=0</t>
  </si>
  <si>
    <t>Gain Option</t>
  </si>
  <si>
    <t>Average Benchmark (results, % diff. from baseline)</t>
  </si>
  <si>
    <t>Average Gain (unweighted)</t>
  </si>
  <si>
    <t>Average Gain (weighted)</t>
  </si>
  <si>
    <t>TargetN</t>
  </si>
  <si>
    <t>#N</t>
  </si>
  <si>
    <t>Pref</t>
  </si>
  <si>
    <t>Pref&amp;Target</t>
  </si>
  <si>
    <t>Gain 1</t>
  </si>
  <si>
    <t>Gain 2</t>
  </si>
  <si>
    <t>Gain 3</t>
  </si>
  <si>
    <t>Gain 4</t>
  </si>
  <si>
    <t>Leaky Gain 1</t>
  </si>
  <si>
    <t>Leaky Gain 2</t>
  </si>
  <si>
    <t>Leaky Gain 3</t>
  </si>
  <si>
    <t>Leaky Gain 4</t>
  </si>
  <si>
    <t xml:space="preserve">Gain &gt; 0 </t>
  </si>
  <si>
    <t>Gain &lt;= 0</t>
  </si>
  <si>
    <t>Average Benchmark (results, % diff. from BNL)</t>
  </si>
  <si>
    <t>Target (or sym)</t>
  </si>
  <si>
    <t>Target (or sym) ; Gain</t>
  </si>
  <si>
    <t>Gain&lt;=0</t>
  </si>
  <si>
    <t>Gain&gt;0</t>
  </si>
  <si>
    <t>*</t>
  </si>
  <si>
    <t>Gain &gt;0</t>
  </si>
  <si>
    <t>4L</t>
  </si>
  <si>
    <t>Leakage</t>
  </si>
  <si>
    <t>Name</t>
  </si>
  <si>
    <t>Open</t>
  </si>
  <si>
    <t>Closed</t>
  </si>
  <si>
    <t xml:space="preserve"> </t>
  </si>
  <si>
    <t>Algorithm</t>
  </si>
  <si>
    <t>Target; Gain &gt; 0</t>
  </si>
  <si>
    <t>Target (or sym); Gain &gt; 0</t>
  </si>
  <si>
    <t>Target or symm.; Gain &gt; 0</t>
  </si>
  <si>
    <t>Average Benchmark (parallel timing)</t>
  </si>
  <si>
    <t>Average Benchmark (sequential timing)</t>
  </si>
  <si>
    <t>Average Benchmark (parallel timing, % diff. from BNL)</t>
  </si>
  <si>
    <t>Average Benchmark (sequential timing, % diff. from BNL)</t>
  </si>
  <si>
    <t>Average Benchmark (sequential timing, % diff. from baseline)</t>
  </si>
  <si>
    <t>Average Benchmark (parallel timing, % diff. from baseline)</t>
  </si>
  <si>
    <t>Mean</t>
  </si>
  <si>
    <t>Median</t>
  </si>
  <si>
    <t>% Sequential Time gain wrt Non-Causal Baseline [median]</t>
  </si>
  <si>
    <t>% Dominance gain wrt Non-Causal Baseline [median]</t>
  </si>
  <si>
    <t>Gain 0</t>
  </si>
  <si>
    <t>Average Gain (data driven)</t>
  </si>
  <si>
    <t>156XXXX</t>
  </si>
  <si>
    <t>Hong_Kong_Weather_3</t>
  </si>
  <si>
    <t>{cloud, mean_wet_bulb_temp, rainfall, rel_humidity}</t>
  </si>
  <si>
    <t>156XXXN</t>
  </si>
  <si>
    <t>156XXNX</t>
  </si>
  <si>
    <t>156XXNN</t>
  </si>
  <si>
    <t>156XNXX</t>
  </si>
  <si>
    <t>156XNXN</t>
  </si>
  <si>
    <t>156XNNX</t>
  </si>
  <si>
    <t>156XNNN</t>
  </si>
  <si>
    <t>156NXXX</t>
  </si>
  <si>
    <t>156NXXN</t>
  </si>
  <si>
    <t>156NXNX</t>
  </si>
  <si>
    <t>156NXNN</t>
  </si>
  <si>
    <t>156NNXX</t>
  </si>
  <si>
    <t>156NNXN</t>
  </si>
  <si>
    <t>156NNNX</t>
  </si>
  <si>
    <t>156NNNN</t>
  </si>
  <si>
    <t>157XXX</t>
  </si>
  <si>
    <t>DryBean_3</t>
  </si>
  <si>
    <t>{AspectRatio, Perimeter, Roundness}</t>
  </si>
  <si>
    <t>157XXN</t>
  </si>
  <si>
    <t>157XNX</t>
  </si>
  <si>
    <t>157XNN</t>
  </si>
  <si>
    <t>157NXX</t>
  </si>
  <si>
    <t>157NXN</t>
  </si>
  <si>
    <t>157NNX</t>
  </si>
  <si>
    <t>157NNN</t>
  </si>
  <si>
    <t>158XXXX</t>
  </si>
  <si>
    <t>IndividualHouseholdPowerConsumption4</t>
  </si>
  <si>
    <t>{Global_intensity, Sub_metering_2, Sub_metering_3, Voltage}</t>
  </si>
  <si>
    <t>158XXXN</t>
  </si>
  <si>
    <t>158XXNX</t>
  </si>
  <si>
    <t>158XXNN</t>
  </si>
  <si>
    <t>158XNXX</t>
  </si>
  <si>
    <t>158XNXN</t>
  </si>
  <si>
    <t>158XNNX</t>
  </si>
  <si>
    <t>158XNNN</t>
  </si>
  <si>
    <t>158NXXX</t>
  </si>
  <si>
    <t>158NXXN</t>
  </si>
  <si>
    <t>158NXNX</t>
  </si>
  <si>
    <t>158NXNN</t>
  </si>
  <si>
    <t>158NNXX</t>
  </si>
  <si>
    <t>158NNXN</t>
  </si>
  <si>
    <t>158NNNX</t>
  </si>
  <si>
    <t>158NNNN</t>
  </si>
  <si>
    <t>159XXX</t>
  </si>
  <si>
    <t>AutoMPG7</t>
  </si>
  <si>
    <t>{acceleration, displacement, weight}</t>
  </si>
  <si>
    <t>159XXN</t>
  </si>
  <si>
    <t>159XNX</t>
  </si>
  <si>
    <t>159XNN</t>
  </si>
  <si>
    <t>159NXX</t>
  </si>
  <si>
    <t>159NXN</t>
  </si>
  <si>
    <t>159NNX</t>
  </si>
  <si>
    <t>159NNN</t>
  </si>
  <si>
    <t>160XXX</t>
  </si>
  <si>
    <t>AutoMPG8</t>
  </si>
  <si>
    <t>160XXN</t>
  </si>
  <si>
    <t>160XNX</t>
  </si>
  <si>
    <t>160XNN</t>
  </si>
  <si>
    <t>160NXX</t>
  </si>
  <si>
    <t>160NXN</t>
  </si>
  <si>
    <t>160NNX</t>
  </si>
  <si>
    <t>160NNN</t>
  </si>
  <si>
    <t>Target; Gain &lt;= 0</t>
  </si>
  <si>
    <t>Target (or sym); Gain &lt;= 0</t>
  </si>
  <si>
    <t>Pref. Decor.</t>
  </si>
  <si>
    <t>ddSky.</t>
  </si>
  <si>
    <t>gnSky.</t>
  </si>
  <si>
    <t>lnSky. (0.9, 0.1)</t>
  </si>
  <si>
    <t>lnSky. (0.8, 0.2)</t>
  </si>
  <si>
    <t>lnSky. (0.7, 0.3)</t>
  </si>
  <si>
    <t>lnSky. (0.6, 0.4)</t>
  </si>
  <si>
    <t>BNL HM</t>
  </si>
  <si>
    <t>(1.0, 0.0)</t>
  </si>
  <si>
    <t>(0.9, 0.1)</t>
  </si>
  <si>
    <t>(0.8, 0.2)</t>
  </si>
  <si>
    <t>(0.7, 0.3)</t>
  </si>
  <si>
    <t>(0.6, 0.4)</t>
  </si>
  <si>
    <t>Direct w/ gnSky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</si>
</sst>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4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FF0000"/>
      <name val="Calibri"/>
      <family val="2"/>
    </font>
    <font>
      <sz val="11"/>
      <color theme="5" tint="0.39997558519241921"/>
      <name val="Aptos Narrow"/>
      <family val="2"/>
      <scheme val="minor"/>
    </font>
    <font>
      <b/>
      <sz val="11"/>
      <name val="Calibri"/>
      <family val="2"/>
    </font>
    <font>
      <sz val="1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b/>
      <sz val="11"/>
      <name val="Arial"/>
      <family val="2"/>
    </font>
    <font>
      <b/>
      <sz val="12"/>
      <color theme="1"/>
      <name val="Aptos Narrow"/>
      <family val="2"/>
      <scheme val="minor"/>
    </font>
    <font>
      <b/>
      <sz val="11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b/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3" tint="0.89999084444715716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2">
    <xf numFmtId="0" fontId="0" fillId="0" borderId="0"/>
    <xf numFmtId="0" fontId="7" fillId="0" borderId="0"/>
  </cellStyleXfs>
  <cellXfs count="48">
    <xf numFmtId="0" fontId="0" fillId="0" borderId="0" xfId="0"/>
    <xf numFmtId="0" fontId="3" fillId="0" borderId="0" xfId="0" applyFont="1"/>
    <xf numFmtId="0" fontId="4" fillId="0" borderId="0" xfId="0" applyFont="1"/>
    <xf numFmtId="0" fontId="5" fillId="0" borderId="1" xfId="0" applyFont="1" applyBorder="1" applyAlignment="1">
      <alignment horizontal="center" vertical="top"/>
    </xf>
    <xf numFmtId="0" fontId="0" fillId="2" borderId="0" xfId="0" applyFill="1"/>
    <xf numFmtId="2" fontId="5" fillId="0" borderId="0" xfId="0" applyNumberFormat="1" applyFont="1" applyAlignment="1">
      <alignment horizontal="center" vertical="top"/>
    </xf>
    <xf numFmtId="164" fontId="5" fillId="0" borderId="1" xfId="0" applyNumberFormat="1" applyFont="1" applyBorder="1" applyAlignment="1">
      <alignment horizontal="center" vertical="top"/>
    </xf>
    <xf numFmtId="2" fontId="5" fillId="2" borderId="0" xfId="0" applyNumberFormat="1" applyFont="1" applyFill="1" applyAlignment="1">
      <alignment horizontal="center" vertical="top"/>
    </xf>
    <xf numFmtId="9" fontId="0" fillId="0" borderId="0" xfId="0" applyNumberFormat="1"/>
    <xf numFmtId="164" fontId="0" fillId="0" borderId="0" xfId="0" applyNumberFormat="1"/>
    <xf numFmtId="2" fontId="0" fillId="0" borderId="0" xfId="0" applyNumberFormat="1"/>
    <xf numFmtId="2" fontId="2" fillId="0" borderId="0" xfId="0" applyNumberFormat="1" applyFont="1"/>
    <xf numFmtId="164" fontId="2" fillId="0" borderId="0" xfId="0" applyNumberFormat="1" applyFont="1"/>
    <xf numFmtId="164" fontId="1" fillId="0" borderId="0" xfId="0" applyNumberFormat="1" applyFont="1"/>
    <xf numFmtId="0" fontId="6" fillId="0" borderId="0" xfId="0" applyFont="1"/>
    <xf numFmtId="0" fontId="5" fillId="0" borderId="0" xfId="0" applyFont="1" applyAlignment="1">
      <alignment horizontal="center" vertical="top"/>
    </xf>
    <xf numFmtId="0" fontId="5" fillId="0" borderId="2" xfId="0" applyFont="1" applyBorder="1" applyAlignment="1">
      <alignment horizontal="center" vertical="top"/>
    </xf>
    <xf numFmtId="0" fontId="1" fillId="0" borderId="0" xfId="0" applyFont="1"/>
    <xf numFmtId="2" fontId="0" fillId="2" borderId="0" xfId="0" applyNumberFormat="1" applyFill="1"/>
    <xf numFmtId="0" fontId="2" fillId="0" borderId="0" xfId="0" applyFont="1"/>
    <xf numFmtId="0" fontId="8" fillId="0" borderId="0" xfId="1" applyFont="1"/>
    <xf numFmtId="0" fontId="2" fillId="3" borderId="1" xfId="1" applyFont="1" applyFill="1" applyBorder="1" applyAlignment="1">
      <alignment horizontal="center"/>
    </xf>
    <xf numFmtId="0" fontId="7" fillId="0" borderId="0" xfId="1"/>
    <xf numFmtId="0" fontId="9" fillId="3" borderId="1" xfId="1" applyFont="1" applyFill="1" applyBorder="1" applyAlignment="1">
      <alignment horizontal="center"/>
    </xf>
    <xf numFmtId="0" fontId="12" fillId="4" borderId="1" xfId="1" applyFont="1" applyFill="1" applyBorder="1" applyAlignment="1">
      <alignment horizontal="center"/>
    </xf>
    <xf numFmtId="0" fontId="2" fillId="4" borderId="1" xfId="1" applyFont="1" applyFill="1" applyBorder="1" applyAlignment="1">
      <alignment horizontal="center"/>
    </xf>
    <xf numFmtId="10" fontId="7" fillId="0" borderId="0" xfId="1" applyNumberFormat="1"/>
    <xf numFmtId="164" fontId="12" fillId="4" borderId="1" xfId="1" applyNumberFormat="1" applyFont="1" applyFill="1" applyBorder="1" applyAlignment="1">
      <alignment horizontal="center"/>
    </xf>
    <xf numFmtId="0" fontId="12" fillId="4" borderId="1" xfId="1" applyFont="1" applyFill="1" applyBorder="1" applyAlignment="1">
      <alignment horizontal="left"/>
    </xf>
    <xf numFmtId="164" fontId="2" fillId="4" borderId="1" xfId="1" applyNumberFormat="1" applyFont="1" applyFill="1" applyBorder="1" applyAlignment="1">
      <alignment horizontal="center"/>
    </xf>
    <xf numFmtId="0" fontId="5" fillId="0" borderId="1" xfId="0" applyFont="1" applyBorder="1" applyAlignment="1">
      <alignment horizontal="left" vertical="top"/>
    </xf>
    <xf numFmtId="0" fontId="2" fillId="0" borderId="1" xfId="0" applyFont="1" applyBorder="1"/>
    <xf numFmtId="0" fontId="11" fillId="0" borderId="0" xfId="0" applyFont="1"/>
    <xf numFmtId="9" fontId="6" fillId="0" borderId="0" xfId="0" applyNumberFormat="1" applyFont="1"/>
    <xf numFmtId="0" fontId="2" fillId="3" borderId="1" xfId="1" applyFont="1" applyFill="1" applyBorder="1" applyAlignment="1">
      <alignment horizontal="left"/>
    </xf>
    <xf numFmtId="0" fontId="8" fillId="0" borderId="0" xfId="0" applyFont="1"/>
    <xf numFmtId="0" fontId="13" fillId="0" borderId="1" xfId="0" applyFont="1" applyBorder="1" applyAlignment="1">
      <alignment horizontal="center" vertical="top"/>
    </xf>
    <xf numFmtId="0" fontId="9" fillId="3" borderId="1" xfId="1" applyFont="1" applyFill="1" applyBorder="1" applyAlignment="1">
      <alignment horizontal="center" vertical="center" wrapText="1"/>
    </xf>
    <xf numFmtId="0" fontId="10" fillId="0" borderId="1" xfId="1" applyFont="1" applyBorder="1" applyAlignment="1">
      <alignment horizontal="center" vertical="center"/>
    </xf>
    <xf numFmtId="0" fontId="9" fillId="3" borderId="1" xfId="1" applyFont="1" applyFill="1" applyBorder="1" applyAlignment="1">
      <alignment horizontal="center" vertical="center"/>
    </xf>
    <xf numFmtId="0" fontId="9" fillId="3" borderId="2" xfId="1" applyFont="1" applyFill="1" applyBorder="1" applyAlignment="1">
      <alignment horizontal="center"/>
    </xf>
    <xf numFmtId="0" fontId="2" fillId="3" borderId="2" xfId="1" applyFont="1" applyFill="1" applyBorder="1" applyAlignment="1">
      <alignment horizontal="center"/>
    </xf>
    <xf numFmtId="0" fontId="2" fillId="3" borderId="4" xfId="1" applyFont="1" applyFill="1" applyBorder="1" applyAlignment="1">
      <alignment horizontal="center"/>
    </xf>
    <xf numFmtId="0" fontId="9" fillId="3" borderId="3" xfId="1" applyFont="1" applyFill="1" applyBorder="1" applyAlignment="1">
      <alignment horizontal="center"/>
    </xf>
    <xf numFmtId="0" fontId="9" fillId="3" borderId="4" xfId="1" applyFont="1" applyFill="1" applyBorder="1" applyAlignment="1">
      <alignment horizontal="center"/>
    </xf>
    <xf numFmtId="0" fontId="3" fillId="0" borderId="0" xfId="0" applyFont="1"/>
    <xf numFmtId="0" fontId="0" fillId="0" borderId="0" xfId="0"/>
    <xf numFmtId="0" fontId="3" fillId="0" borderId="5" xfId="0" applyFont="1" applyBorder="1"/>
  </cellXfs>
  <cellStyles count="2">
    <cellStyle name="Normal" xfId="0" builtinId="0"/>
    <cellStyle name="Normal 2" xfId="1" xr:uid="{D2036DFF-D84C-48CE-940F-E8EAA963DE93}"/>
  </cellStyles>
  <dxfs count="1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microsoft.com/office/2017/06/relationships/rdRichValue" Target="richData/rdrichvalue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eetMetadata" Target="metadata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microsoft.com/office/2017/06/relationships/rdRichValueTypes" Target="richData/rdRichValueTypes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microsoft.com/office/2017/06/relationships/rdRichValueStructure" Target="richData/rdrichvaluestructure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25.xml.rels><?xml version="1.0" encoding="UTF-8" standalone="yes"?>
<Relationships xmlns="http://schemas.openxmlformats.org/package/2006/relationships"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_rels/chart26.xml.rels><?xml version="1.0" encoding="UTF-8" standalone="yes"?>
<Relationships xmlns="http://schemas.openxmlformats.org/package/2006/relationships"><Relationship Id="rId2" Type="http://schemas.microsoft.com/office/2011/relationships/chartColorStyle" Target="colors26.xml"/><Relationship Id="rId1" Type="http://schemas.microsoft.com/office/2011/relationships/chartStyle" Target="style26.xml"/></Relationships>
</file>

<file path=xl/charts/_rels/chart27.xml.rels><?xml version="1.0" encoding="UTF-8" standalone="yes"?>
<Relationships xmlns="http://schemas.openxmlformats.org/package/2006/relationships"><Relationship Id="rId2" Type="http://schemas.microsoft.com/office/2011/relationships/chartColorStyle" Target="colors27.xml"/><Relationship Id="rId1" Type="http://schemas.microsoft.com/office/2011/relationships/chartStyle" Target="style27.xml"/></Relationships>
</file>

<file path=xl/charts/_rels/chart28.xml.rels><?xml version="1.0" encoding="UTF-8" standalone="yes"?>
<Relationships xmlns="http://schemas.openxmlformats.org/package/2006/relationships"><Relationship Id="rId2" Type="http://schemas.microsoft.com/office/2011/relationships/chartColorStyle" Target="colors28.xml"/><Relationship Id="rId1" Type="http://schemas.microsoft.com/office/2011/relationships/chartStyle" Target="style28.xml"/></Relationships>
</file>

<file path=xl/charts/_rels/chart29.xml.rels><?xml version="1.0" encoding="UTF-8" standalone="yes"?>
<Relationships xmlns="http://schemas.openxmlformats.org/package/2006/relationships"><Relationship Id="rId2" Type="http://schemas.microsoft.com/office/2011/relationships/chartColorStyle" Target="colors29.xml"/><Relationship Id="rId1" Type="http://schemas.microsoft.com/office/2011/relationships/chartStyle" Target="style29.xml"/></Relationships>
</file>

<file path=xl/charts/_rels/chart30.xml.rels><?xml version="1.0" encoding="UTF-8" standalone="yes"?>
<Relationships xmlns="http://schemas.openxmlformats.org/package/2006/relationships"><Relationship Id="rId2" Type="http://schemas.microsoft.com/office/2011/relationships/chartColorStyle" Target="colors30.xml"/><Relationship Id="rId1" Type="http://schemas.microsoft.com/office/2011/relationships/chartStyle" Target="style30.xml"/></Relationships>
</file>

<file path=xl/charts/_rels/chart31.xml.rels><?xml version="1.0" encoding="UTF-8" standalone="yes"?>
<Relationships xmlns="http://schemas.openxmlformats.org/package/2006/relationships"><Relationship Id="rId2" Type="http://schemas.microsoft.com/office/2011/relationships/chartColorStyle" Target="colors31.xml"/><Relationship Id="rId1" Type="http://schemas.microsoft.com/office/2011/relationships/chartStyle" Target="style31.xml"/></Relationships>
</file>

<file path=xl/charts/_rels/chart32.xml.rels><?xml version="1.0" encoding="UTF-8" standalone="yes"?>
<Relationships xmlns="http://schemas.openxmlformats.org/package/2006/relationships"><Relationship Id="rId2" Type="http://schemas.microsoft.com/office/2011/relationships/chartColorStyle" Target="colors32.xml"/><Relationship Id="rId1" Type="http://schemas.microsoft.com/office/2011/relationships/chartStyle" Target="style32.xml"/></Relationships>
</file>

<file path=xl/charts/_rels/chart33.xml.rels><?xml version="1.0" encoding="UTF-8" standalone="yes"?>
<Relationships xmlns="http://schemas.openxmlformats.org/package/2006/relationships"><Relationship Id="rId2" Type="http://schemas.microsoft.com/office/2011/relationships/chartColorStyle" Target="colors33.xml"/><Relationship Id="rId1" Type="http://schemas.microsoft.com/office/2011/relationships/chartStyle" Target="style33.xml"/></Relationships>
</file>

<file path=xl/charts/_rels/chart34.xml.rels><?xml version="1.0" encoding="UTF-8" standalone="yes"?>
<Relationships xmlns="http://schemas.openxmlformats.org/package/2006/relationships"><Relationship Id="rId2" Type="http://schemas.microsoft.com/office/2011/relationships/chartColorStyle" Target="colors34.xml"/><Relationship Id="rId1" Type="http://schemas.microsoft.com/office/2011/relationships/chartStyle" Target="style34.xml"/></Relationships>
</file>

<file path=xl/charts/_rels/chart35.xml.rels><?xml version="1.0" encoding="UTF-8" standalone="yes"?>
<Relationships xmlns="http://schemas.openxmlformats.org/package/2006/relationships"><Relationship Id="rId2" Type="http://schemas.microsoft.com/office/2011/relationships/chartColorStyle" Target="colors35.xml"/><Relationship Id="rId1" Type="http://schemas.microsoft.com/office/2011/relationships/chartStyle" Target="style35.xml"/></Relationships>
</file>

<file path=xl/charts/_rels/chart36.xml.rels><?xml version="1.0" encoding="UTF-8" standalone="yes"?>
<Relationships xmlns="http://schemas.openxmlformats.org/package/2006/relationships"><Relationship Id="rId2" Type="http://schemas.microsoft.com/office/2011/relationships/chartColorStyle" Target="colors36.xml"/><Relationship Id="rId1" Type="http://schemas.microsoft.com/office/2011/relationships/chartStyle" Target="style36.xml"/></Relationships>
</file>

<file path=xl/charts/_rels/chart37.xml.rels><?xml version="1.0" encoding="UTF-8" standalone="yes"?>
<Relationships xmlns="http://schemas.openxmlformats.org/package/2006/relationships"><Relationship Id="rId2" Type="http://schemas.microsoft.com/office/2011/relationships/chartColorStyle" Target="colors37.xml"/><Relationship Id="rId1" Type="http://schemas.microsoft.com/office/2011/relationships/chartStyle" Target="style37.xml"/></Relationships>
</file>

<file path=xl/charts/_rels/chart38.xml.rels><?xml version="1.0" encoding="UTF-8" standalone="yes"?>
<Relationships xmlns="http://schemas.openxmlformats.org/package/2006/relationships"><Relationship Id="rId2" Type="http://schemas.microsoft.com/office/2011/relationships/chartColorStyle" Target="colors38.xml"/><Relationship Id="rId1" Type="http://schemas.microsoft.com/office/2011/relationships/chartStyle" Target="style38.xml"/></Relationships>
</file>

<file path=xl/charts/_rels/chart39.xml.rels><?xml version="1.0" encoding="UTF-8" standalone="yes"?>
<Relationships xmlns="http://schemas.openxmlformats.org/package/2006/relationships"><Relationship Id="rId2" Type="http://schemas.microsoft.com/office/2011/relationships/chartColorStyle" Target="colors39.xml"/><Relationship Id="rId1" Type="http://schemas.microsoft.com/office/2011/relationships/chartStyle" Target="style39.xml"/></Relationships>
</file>

<file path=xl/charts/_rels/chart40.xml.rels><?xml version="1.0" encoding="UTF-8" standalone="yes"?>
<Relationships xmlns="http://schemas.openxmlformats.org/package/2006/relationships"><Relationship Id="rId2" Type="http://schemas.microsoft.com/office/2011/relationships/chartColorStyle" Target="colors40.xml"/><Relationship Id="rId1" Type="http://schemas.microsoft.com/office/2011/relationships/chartStyle" Target="style40.xml"/></Relationships>
</file>

<file path=xl/charts/_rels/chart41.xml.rels><?xml version="1.0" encoding="UTF-8" standalone="yes"?>
<Relationships xmlns="http://schemas.openxmlformats.org/package/2006/relationships"><Relationship Id="rId2" Type="http://schemas.microsoft.com/office/2011/relationships/chartColorStyle" Target="colors41.xml"/><Relationship Id="rId1" Type="http://schemas.microsoft.com/office/2011/relationships/chartStyle" Target="style41.xml"/></Relationships>
</file>

<file path=xl/charts/_rels/chart42.xml.rels><?xml version="1.0" encoding="UTF-8" standalone="yes"?>
<Relationships xmlns="http://schemas.openxmlformats.org/package/2006/relationships"><Relationship Id="rId2" Type="http://schemas.microsoft.com/office/2011/relationships/chartColorStyle" Target="colors42.xml"/><Relationship Id="rId1" Type="http://schemas.microsoft.com/office/2011/relationships/chartStyle" Target="style42.xml"/></Relationships>
</file>

<file path=xl/charts/_rels/chart43.xml.rels><?xml version="1.0" encoding="UTF-8" standalone="yes"?>
<Relationships xmlns="http://schemas.openxmlformats.org/package/2006/relationships"><Relationship Id="rId2" Type="http://schemas.microsoft.com/office/2011/relationships/chartColorStyle" Target="colors43.xml"/><Relationship Id="rId1" Type="http://schemas.microsoft.com/office/2011/relationships/chartStyle" Target="style43.xml"/></Relationships>
</file>

<file path=xl/charts/_rels/chart44.xml.rels><?xml version="1.0" encoding="UTF-8" standalone="yes"?>
<Relationships xmlns="http://schemas.openxmlformats.org/package/2006/relationships"><Relationship Id="rId2" Type="http://schemas.microsoft.com/office/2011/relationships/chartColorStyle" Target="colors44.xml"/><Relationship Id="rId1" Type="http://schemas.microsoft.com/office/2011/relationships/chartStyle" Target="style44.xml"/></Relationships>
</file>

<file path=xl/charts/_rels/chart45.xml.rels><?xml version="1.0" encoding="UTF-8" standalone="yes"?>
<Relationships xmlns="http://schemas.openxmlformats.org/package/2006/relationships"><Relationship Id="rId2" Type="http://schemas.microsoft.com/office/2011/relationships/chartColorStyle" Target="colors45.xml"/><Relationship Id="rId1" Type="http://schemas.microsoft.com/office/2011/relationships/chartStyle" Target="style45.xml"/></Relationships>
</file>

<file path=xl/charts/_rels/chart46.xml.rels><?xml version="1.0" encoding="UTF-8" standalone="yes"?>
<Relationships xmlns="http://schemas.openxmlformats.org/package/2006/relationships"><Relationship Id="rId2" Type="http://schemas.microsoft.com/office/2011/relationships/chartColorStyle" Target="colors46.xml"/><Relationship Id="rId1" Type="http://schemas.microsoft.com/office/2011/relationships/chartStyle" Target="style46.xml"/></Relationships>
</file>

<file path=xl/charts/_rels/chart47.xml.rels><?xml version="1.0" encoding="UTF-8" standalone="yes"?>
<Relationships xmlns="http://schemas.openxmlformats.org/package/2006/relationships"><Relationship Id="rId2" Type="http://schemas.microsoft.com/office/2011/relationships/chartColorStyle" Target="colors47.xml"/><Relationship Id="rId1" Type="http://schemas.microsoft.com/office/2011/relationships/chartStyle" Target="style47.xml"/></Relationships>
</file>

<file path=xl/charts/_rels/chart48.xml.rels><?xml version="1.0" encoding="UTF-8" standalone="yes"?>
<Relationships xmlns="http://schemas.openxmlformats.org/package/2006/relationships"><Relationship Id="rId2" Type="http://schemas.microsoft.com/office/2011/relationships/chartColorStyle" Target="colors48.xml"/><Relationship Id="rId1" Type="http://schemas.microsoft.com/office/2011/relationships/chartStyle" Target="style48.xml"/></Relationships>
</file>

<file path=xl/charts/_rels/chart49.xml.rels><?xml version="1.0" encoding="UTF-8" standalone="yes"?>
<Relationships xmlns="http://schemas.openxmlformats.org/package/2006/relationships"><Relationship Id="rId2" Type="http://schemas.microsoft.com/office/2011/relationships/chartColorStyle" Target="colors49.xml"/><Relationship Id="rId1" Type="http://schemas.microsoft.com/office/2011/relationships/chartStyle" Target="style49.xml"/></Relationships>
</file>

<file path=xl/charts/_rels/chart50.xml.rels><?xml version="1.0" encoding="UTF-8" standalone="yes"?>
<Relationships xmlns="http://schemas.openxmlformats.org/package/2006/relationships"><Relationship Id="rId2" Type="http://schemas.microsoft.com/office/2011/relationships/chartColorStyle" Target="colors50.xml"/><Relationship Id="rId1" Type="http://schemas.microsoft.com/office/2011/relationships/chartStyle" Target="style50.xml"/></Relationships>
</file>

<file path=xl/charts/_rels/chart51.xml.rels><?xml version="1.0" encoding="UTF-8" standalone="yes"?>
<Relationships xmlns="http://schemas.openxmlformats.org/package/2006/relationships"><Relationship Id="rId2" Type="http://schemas.microsoft.com/office/2011/relationships/chartColorStyle" Target="colors51.xml"/><Relationship Id="rId1" Type="http://schemas.microsoft.com/office/2011/relationships/chartStyle" Target="style51.xml"/></Relationships>
</file>

<file path=xl/charts/_rels/chart52.xml.rels><?xml version="1.0" encoding="UTF-8" standalone="yes"?>
<Relationships xmlns="http://schemas.openxmlformats.org/package/2006/relationships"><Relationship Id="rId2" Type="http://schemas.microsoft.com/office/2011/relationships/chartColorStyle" Target="colors52.xml"/><Relationship Id="rId1" Type="http://schemas.microsoft.com/office/2011/relationships/chartStyle" Target="style52.xml"/></Relationships>
</file>

<file path=xl/charts/_rels/chart53.xml.rels><?xml version="1.0" encoding="UTF-8" standalone="yes"?>
<Relationships xmlns="http://schemas.openxmlformats.org/package/2006/relationships"><Relationship Id="rId2" Type="http://schemas.microsoft.com/office/2011/relationships/chartColorStyle" Target="colors53.xml"/><Relationship Id="rId1" Type="http://schemas.microsoft.com/office/2011/relationships/chartStyle" Target="style53.xml"/></Relationships>
</file>

<file path=xl/charts/_rels/chart54.xml.rels><?xml version="1.0" encoding="UTF-8" standalone="yes"?>
<Relationships xmlns="http://schemas.openxmlformats.org/package/2006/relationships"><Relationship Id="rId2" Type="http://schemas.microsoft.com/office/2011/relationships/chartColorStyle" Target="colors54.xml"/><Relationship Id="rId1" Type="http://schemas.microsoft.com/office/2011/relationships/chartStyle" Target="style54.xml"/></Relationships>
</file>

<file path=xl/charts/_rels/chart55.xml.rels><?xml version="1.0" encoding="UTF-8" standalone="yes"?>
<Relationships xmlns="http://schemas.openxmlformats.org/package/2006/relationships"><Relationship Id="rId2" Type="http://schemas.microsoft.com/office/2011/relationships/chartColorStyle" Target="colors55.xml"/><Relationship Id="rId1" Type="http://schemas.microsoft.com/office/2011/relationships/chartStyle" Target="style55.xml"/></Relationships>
</file>

<file path=xl/charts/_rels/chart56.xml.rels><?xml version="1.0" encoding="UTF-8" standalone="yes"?>
<Relationships xmlns="http://schemas.openxmlformats.org/package/2006/relationships"><Relationship Id="rId2" Type="http://schemas.microsoft.com/office/2011/relationships/chartColorStyle" Target="colors56.xml"/><Relationship Id="rId1" Type="http://schemas.microsoft.com/office/2011/relationships/chartStyle" Target="style56.xml"/></Relationships>
</file>

<file path=xl/charts/_rels/chart57.xml.rels><?xml version="1.0" encoding="UTF-8" standalone="yes"?>
<Relationships xmlns="http://schemas.openxmlformats.org/package/2006/relationships"><Relationship Id="rId2" Type="http://schemas.microsoft.com/office/2011/relationships/chartColorStyle" Target="colors57.xml"/><Relationship Id="rId1" Type="http://schemas.microsoft.com/office/2011/relationships/chartStyle" Target="style57.xml"/></Relationships>
</file>

<file path=xl/charts/_rels/chart58.xml.rels><?xml version="1.0" encoding="UTF-8" standalone="yes"?>
<Relationships xmlns="http://schemas.openxmlformats.org/package/2006/relationships"><Relationship Id="rId2" Type="http://schemas.microsoft.com/office/2011/relationships/chartColorStyle" Target="colors58.xml"/><Relationship Id="rId1" Type="http://schemas.microsoft.com/office/2011/relationships/chartStyle" Target="style58.xml"/></Relationships>
</file>

<file path=xl/charts/_rels/chart59.xml.rels><?xml version="1.0" encoding="UTF-8" standalone="yes"?>
<Relationships xmlns="http://schemas.openxmlformats.org/package/2006/relationships"><Relationship Id="rId2" Type="http://schemas.microsoft.com/office/2011/relationships/chartColorStyle" Target="colors59.xml"/><Relationship Id="rId1" Type="http://schemas.microsoft.com/office/2011/relationships/chartStyle" Target="style59.xml"/></Relationships>
</file>

<file path=xl/charts/_rels/chart60.xml.rels><?xml version="1.0" encoding="UTF-8" standalone="yes"?>
<Relationships xmlns="http://schemas.openxmlformats.org/package/2006/relationships"><Relationship Id="rId2" Type="http://schemas.microsoft.com/office/2011/relationships/chartColorStyle" Target="colors60.xml"/><Relationship Id="rId1" Type="http://schemas.microsoft.com/office/2011/relationships/chartStyle" Target="style60.xml"/></Relationships>
</file>

<file path=xl/charts/_rels/chart61.xml.rels><?xml version="1.0" encoding="UTF-8" standalone="yes"?>
<Relationships xmlns="http://schemas.openxmlformats.org/package/2006/relationships"><Relationship Id="rId2" Type="http://schemas.microsoft.com/office/2011/relationships/chartColorStyle" Target="colors61.xml"/><Relationship Id="rId1" Type="http://schemas.microsoft.com/office/2011/relationships/chartStyle" Target="style61.xml"/></Relationships>
</file>

<file path=xl/charts/_rels/chart62.xml.rels><?xml version="1.0" encoding="UTF-8" standalone="yes"?>
<Relationships xmlns="http://schemas.openxmlformats.org/package/2006/relationships"><Relationship Id="rId2" Type="http://schemas.microsoft.com/office/2011/relationships/chartColorStyle" Target="colors62.xml"/><Relationship Id="rId1" Type="http://schemas.microsoft.com/office/2011/relationships/chartStyle" Target="style62.xml"/></Relationships>
</file>

<file path=xl/charts/_rels/chart63.xml.rels><?xml version="1.0" encoding="UTF-8" standalone="yes"?>
<Relationships xmlns="http://schemas.openxmlformats.org/package/2006/relationships"><Relationship Id="rId2" Type="http://schemas.microsoft.com/office/2011/relationships/chartColorStyle" Target="colors63.xml"/><Relationship Id="rId1" Type="http://schemas.microsoft.com/office/2011/relationships/chartStyle" Target="style63.xml"/></Relationships>
</file>

<file path=xl/charts/_rels/chart64.xml.rels><?xml version="1.0" encoding="UTF-8" standalone="yes"?>
<Relationships xmlns="http://schemas.openxmlformats.org/package/2006/relationships"><Relationship Id="rId2" Type="http://schemas.microsoft.com/office/2011/relationships/chartColorStyle" Target="colors64.xml"/><Relationship Id="rId1" Type="http://schemas.microsoft.com/office/2011/relationships/chartStyle" Target="style64.xml"/></Relationships>
</file>

<file path=xl/charts/_rels/chart65.xml.rels><?xml version="1.0" encoding="UTF-8" standalone="yes"?>
<Relationships xmlns="http://schemas.openxmlformats.org/package/2006/relationships"><Relationship Id="rId2" Type="http://schemas.microsoft.com/office/2011/relationships/chartColorStyle" Target="colors65.xml"/><Relationship Id="rId1" Type="http://schemas.microsoft.com/office/2011/relationships/chartStyle" Target="style65.xml"/></Relationships>
</file>

<file path=xl/charts/_rels/chart66.xml.rels><?xml version="1.0" encoding="UTF-8" standalone="yes"?>
<Relationships xmlns="http://schemas.openxmlformats.org/package/2006/relationships"><Relationship Id="rId2" Type="http://schemas.microsoft.com/office/2011/relationships/chartColorStyle" Target="colors66.xml"/><Relationship Id="rId1" Type="http://schemas.microsoft.com/office/2011/relationships/chartStyle" Target="style66.xml"/></Relationships>
</file>

<file path=xl/charts/_rels/chart67.xml.rels><?xml version="1.0" encoding="UTF-8" standalone="yes"?>
<Relationships xmlns="http://schemas.openxmlformats.org/package/2006/relationships"><Relationship Id="rId2" Type="http://schemas.microsoft.com/office/2011/relationships/chartColorStyle" Target="colors67.xml"/><Relationship Id="rId1" Type="http://schemas.microsoft.com/office/2011/relationships/chartStyle" Target="style67.xml"/></Relationships>
</file>

<file path=xl/charts/_rels/chart68.xml.rels><?xml version="1.0" encoding="UTF-8" standalone="yes"?>
<Relationships xmlns="http://schemas.openxmlformats.org/package/2006/relationships"><Relationship Id="rId2" Type="http://schemas.microsoft.com/office/2011/relationships/chartColorStyle" Target="colors68.xml"/><Relationship Id="rId1" Type="http://schemas.microsoft.com/office/2011/relationships/chartStyle" Target="style68.xml"/></Relationships>
</file>

<file path=xl/charts/_rels/chart69.xml.rels><?xml version="1.0" encoding="UTF-8" standalone="yes"?>
<Relationships xmlns="http://schemas.openxmlformats.org/package/2006/relationships"><Relationship Id="rId2" Type="http://schemas.microsoft.com/office/2011/relationships/chartColorStyle" Target="colors69.xml"/><Relationship Id="rId1" Type="http://schemas.microsoft.com/office/2011/relationships/chartStyle" Target="style69.xml"/></Relationships>
</file>

<file path=xl/charts/_rels/chart70.xml.rels><?xml version="1.0" encoding="UTF-8" standalone="yes"?>
<Relationships xmlns="http://schemas.openxmlformats.org/package/2006/relationships"><Relationship Id="rId2" Type="http://schemas.microsoft.com/office/2011/relationships/chartColorStyle" Target="colors70.xml"/><Relationship Id="rId1" Type="http://schemas.microsoft.com/office/2011/relationships/chartStyle" Target="style70.xml"/></Relationships>
</file>

<file path=xl/charts/_rels/chart71.xml.rels><?xml version="1.0" encoding="UTF-8" standalone="yes"?>
<Relationships xmlns="http://schemas.openxmlformats.org/package/2006/relationships"><Relationship Id="rId2" Type="http://schemas.microsoft.com/office/2011/relationships/chartColorStyle" Target="colors71.xml"/><Relationship Id="rId1" Type="http://schemas.microsoft.com/office/2011/relationships/chartStyle" Target="style71.xml"/></Relationships>
</file>

<file path=xl/charts/_rels/chart72.xml.rels><?xml version="1.0" encoding="UTF-8" standalone="yes"?>
<Relationships xmlns="http://schemas.openxmlformats.org/package/2006/relationships"><Relationship Id="rId2" Type="http://schemas.microsoft.com/office/2011/relationships/chartColorStyle" Target="colors72.xml"/><Relationship Id="rId1" Type="http://schemas.microsoft.com/office/2011/relationships/chartStyle" Target="style72.xml"/></Relationships>
</file>

<file path=xl/charts/_rels/chart73.xml.rels><?xml version="1.0" encoding="UTF-8" standalone="yes"?>
<Relationships xmlns="http://schemas.openxmlformats.org/package/2006/relationships"><Relationship Id="rId2" Type="http://schemas.microsoft.com/office/2011/relationships/chartColorStyle" Target="colors73.xml"/><Relationship Id="rId1" Type="http://schemas.microsoft.com/office/2011/relationships/chartStyle" Target="style73.xml"/></Relationships>
</file>

<file path=xl/charts/_rels/chart74.xml.rels><?xml version="1.0" encoding="UTF-8" standalone="yes"?>
<Relationships xmlns="http://schemas.openxmlformats.org/package/2006/relationships"><Relationship Id="rId2" Type="http://schemas.microsoft.com/office/2011/relationships/chartColorStyle" Target="colors74.xml"/><Relationship Id="rId1" Type="http://schemas.microsoft.com/office/2011/relationships/chartStyle" Target="style74.xml"/></Relationships>
</file>

<file path=xl/charts/_rels/chart75.xml.rels><?xml version="1.0" encoding="UTF-8" standalone="yes"?>
<Relationships xmlns="http://schemas.openxmlformats.org/package/2006/relationships"><Relationship Id="rId2" Type="http://schemas.microsoft.com/office/2011/relationships/chartColorStyle" Target="colors75.xml"/><Relationship Id="rId1" Type="http://schemas.microsoft.com/office/2011/relationships/chartStyle" Target="style75.xml"/></Relationships>
</file>

<file path=xl/charts/_rels/chart76.xml.rels><?xml version="1.0" encoding="UTF-8" standalone="yes"?>
<Relationships xmlns="http://schemas.openxmlformats.org/package/2006/relationships"><Relationship Id="rId2" Type="http://schemas.microsoft.com/office/2011/relationships/chartColorStyle" Target="colors76.xml"/><Relationship Id="rId1" Type="http://schemas.microsoft.com/office/2011/relationships/chartStyle" Target="style76.xml"/></Relationships>
</file>

<file path=xl/charts/_rels/chart77.xml.rels><?xml version="1.0" encoding="UTF-8" standalone="yes"?>
<Relationships xmlns="http://schemas.openxmlformats.org/package/2006/relationships"><Relationship Id="rId2" Type="http://schemas.microsoft.com/office/2011/relationships/chartColorStyle" Target="colors77.xml"/><Relationship Id="rId1" Type="http://schemas.microsoft.com/office/2011/relationships/chartStyle" Target="style77.xml"/></Relationships>
</file>

<file path=xl/charts/_rels/chart78.xml.rels><?xml version="1.0" encoding="UTF-8" standalone="yes"?>
<Relationships xmlns="http://schemas.openxmlformats.org/package/2006/relationships"><Relationship Id="rId2" Type="http://schemas.microsoft.com/office/2011/relationships/chartColorStyle" Target="colors78.xml"/><Relationship Id="rId1" Type="http://schemas.microsoft.com/office/2011/relationships/chartStyle" Target="style78.xml"/></Relationships>
</file>

<file path=xl/charts/_rels/chart79.xml.rels><?xml version="1.0" encoding="UTF-8" standalone="yes"?>
<Relationships xmlns="http://schemas.openxmlformats.org/package/2006/relationships"><Relationship Id="rId2" Type="http://schemas.microsoft.com/office/2011/relationships/chartColorStyle" Target="colors79.xml"/><Relationship Id="rId1" Type="http://schemas.microsoft.com/office/2011/relationships/chartStyle" Target="style79.xml"/></Relationships>
</file>

<file path=xl/charts/_rels/chart80.xml.rels><?xml version="1.0" encoding="UTF-8" standalone="yes"?>
<Relationships xmlns="http://schemas.openxmlformats.org/package/2006/relationships"><Relationship Id="rId2" Type="http://schemas.microsoft.com/office/2011/relationships/chartColorStyle" Target="colors80.xml"/><Relationship Id="rId1" Type="http://schemas.microsoft.com/office/2011/relationships/chartStyle" Target="style80.xml"/></Relationships>
</file>

<file path=xl/charts/_rels/chart81.xml.rels><?xml version="1.0" encoding="UTF-8" standalone="yes"?>
<Relationships xmlns="http://schemas.openxmlformats.org/package/2006/relationships"><Relationship Id="rId2" Type="http://schemas.microsoft.com/office/2011/relationships/chartColorStyle" Target="colors81.xml"/><Relationship Id="rId1" Type="http://schemas.microsoft.com/office/2011/relationships/chartStyle" Target="style81.xml"/></Relationships>
</file>

<file path=xl/charts/_rels/chart82.xml.rels><?xml version="1.0" encoding="UTF-8" standalone="yes"?>
<Relationships xmlns="http://schemas.openxmlformats.org/package/2006/relationships"><Relationship Id="rId2" Type="http://schemas.microsoft.com/office/2011/relationships/chartColorStyle" Target="colors82.xml"/><Relationship Id="rId1" Type="http://schemas.microsoft.com/office/2011/relationships/chartStyle" Target="style82.xml"/></Relationships>
</file>

<file path=xl/charts/_rels/chart83.xml.rels><?xml version="1.0" encoding="UTF-8" standalone="yes"?>
<Relationships xmlns="http://schemas.openxmlformats.org/package/2006/relationships"><Relationship Id="rId2" Type="http://schemas.microsoft.com/office/2011/relationships/chartColorStyle" Target="colors83.xml"/><Relationship Id="rId1" Type="http://schemas.microsoft.com/office/2011/relationships/chartStyle" Target="style83.xml"/></Relationships>
</file>

<file path=xl/charts/_rels/chart84.xml.rels><?xml version="1.0" encoding="UTF-8" standalone="yes"?>
<Relationships xmlns="http://schemas.openxmlformats.org/package/2006/relationships"><Relationship Id="rId2" Type="http://schemas.microsoft.com/office/2011/relationships/chartColorStyle" Target="colors84.xml"/><Relationship Id="rId1" Type="http://schemas.microsoft.com/office/2011/relationships/chartStyle" Target="style84.xml"/></Relationships>
</file>

<file path=xl/charts/_rels/chart85.xml.rels><?xml version="1.0" encoding="UTF-8" standalone="yes"?>
<Relationships xmlns="http://schemas.openxmlformats.org/package/2006/relationships"><Relationship Id="rId2" Type="http://schemas.microsoft.com/office/2011/relationships/chartColorStyle" Target="colors85.xml"/><Relationship Id="rId1" Type="http://schemas.microsoft.com/office/2011/relationships/chartStyle" Target="style85.xml"/></Relationships>
</file>

<file path=xl/charts/_rels/chart86.xml.rels><?xml version="1.0" encoding="UTF-8" standalone="yes"?>
<Relationships xmlns="http://schemas.openxmlformats.org/package/2006/relationships"><Relationship Id="rId2" Type="http://schemas.microsoft.com/office/2011/relationships/chartColorStyle" Target="colors86.xml"/><Relationship Id="rId1" Type="http://schemas.microsoft.com/office/2011/relationships/chartStyle" Target="style86.xml"/></Relationships>
</file>

<file path=xl/charts/_rels/chart87.xml.rels><?xml version="1.0" encoding="UTF-8" standalone="yes"?>
<Relationships xmlns="http://schemas.openxmlformats.org/package/2006/relationships"><Relationship Id="rId2" Type="http://schemas.microsoft.com/office/2011/relationships/chartColorStyle" Target="colors87.xml"/><Relationship Id="rId1" Type="http://schemas.microsoft.com/office/2011/relationships/chartStyle" Target="style87.xml"/></Relationships>
</file>

<file path=xl/charts/_rels/chart88.xml.rels><?xml version="1.0" encoding="UTF-8" standalone="yes"?>
<Relationships xmlns="http://schemas.openxmlformats.org/package/2006/relationships"><Relationship Id="rId2" Type="http://schemas.microsoft.com/office/2011/relationships/chartColorStyle" Target="colors88.xml"/><Relationship Id="rId1" Type="http://schemas.microsoft.com/office/2011/relationships/chartStyle" Target="style88.xml"/></Relationships>
</file>

<file path=xl/charts/_rels/chart89.xml.rels><?xml version="1.0" encoding="UTF-8" standalone="yes"?>
<Relationships xmlns="http://schemas.openxmlformats.org/package/2006/relationships"><Relationship Id="rId2" Type="http://schemas.microsoft.com/office/2011/relationships/chartColorStyle" Target="colors89.xml"/><Relationship Id="rId1" Type="http://schemas.microsoft.com/office/2011/relationships/chartStyle" Target="style89.xml"/></Relationships>
</file>

<file path=xl/charts/_rels/chart90.xml.rels><?xml version="1.0" encoding="UTF-8" standalone="yes"?>
<Relationships xmlns="http://schemas.openxmlformats.org/package/2006/relationships"><Relationship Id="rId2" Type="http://schemas.microsoft.com/office/2011/relationships/chartColorStyle" Target="colors90.xml"/><Relationship Id="rId1" Type="http://schemas.microsoft.com/office/2011/relationships/chartStyle" Target="style90.xml"/></Relationships>
</file>

<file path=xl/charts/_rels/chart91.xml.rels><?xml version="1.0" encoding="UTF-8" standalone="yes"?>
<Relationships xmlns="http://schemas.openxmlformats.org/package/2006/relationships"><Relationship Id="rId2" Type="http://schemas.microsoft.com/office/2011/relationships/chartColorStyle" Target="colors91.xml"/><Relationship Id="rId1" Type="http://schemas.microsoft.com/office/2011/relationships/chartStyle" Target="style91.xml"/></Relationships>
</file>

<file path=xl/charts/_rels/chart92.xml.rels><?xml version="1.0" encoding="UTF-8" standalone="yes"?>
<Relationships xmlns="http://schemas.openxmlformats.org/package/2006/relationships"><Relationship Id="rId2" Type="http://schemas.microsoft.com/office/2011/relationships/chartColorStyle" Target="colors92.xml"/><Relationship Id="rId1" Type="http://schemas.microsoft.com/office/2011/relationships/chartStyle" Target="style92.xml"/></Relationships>
</file>

<file path=xl/charts/_rels/chart93.xml.rels><?xml version="1.0" encoding="UTF-8" standalone="yes"?>
<Relationships xmlns="http://schemas.openxmlformats.org/package/2006/relationships"><Relationship Id="rId2" Type="http://schemas.microsoft.com/office/2011/relationships/chartColorStyle" Target="colors93.xml"/><Relationship Id="rId1" Type="http://schemas.microsoft.com/office/2011/relationships/chartStyle" Target="style93.xml"/></Relationships>
</file>

<file path=xl/charts/_rels/chart94.xml.rels><?xml version="1.0" encoding="UTF-8" standalone="yes"?>
<Relationships xmlns="http://schemas.openxmlformats.org/package/2006/relationships"><Relationship Id="rId2" Type="http://schemas.microsoft.com/office/2011/relationships/chartColorStyle" Target="colors94.xml"/><Relationship Id="rId1" Type="http://schemas.microsoft.com/office/2011/relationships/chartStyle" Target="style94.xml"/></Relationships>
</file>

<file path=xl/charts/_rels/chart95.xml.rels><?xml version="1.0" encoding="UTF-8" standalone="yes"?>
<Relationships xmlns="http://schemas.openxmlformats.org/package/2006/relationships"><Relationship Id="rId2" Type="http://schemas.microsoft.com/office/2011/relationships/chartColorStyle" Target="colors95.xml"/><Relationship Id="rId1" Type="http://schemas.microsoft.com/office/2011/relationships/chartStyle" Target="style95.xml"/></Relationships>
</file>

<file path=xl/charts/_rels/chart96.xml.rels><?xml version="1.0" encoding="UTF-8" standalone="yes"?>
<Relationships xmlns="http://schemas.openxmlformats.org/package/2006/relationships"><Relationship Id="rId2" Type="http://schemas.microsoft.com/office/2011/relationships/chartColorStyle" Target="colors96.xml"/><Relationship Id="rId1" Type="http://schemas.microsoft.com/office/2011/relationships/chartStyle" Target="style96.xml"/></Relationships>
</file>

<file path=xl/charts/_rels/chart97.xml.rels><?xml version="1.0" encoding="UTF-8" standalone="yes"?>
<Relationships xmlns="http://schemas.openxmlformats.org/package/2006/relationships"><Relationship Id="rId2" Type="http://schemas.microsoft.com/office/2011/relationships/chartColorStyle" Target="colors97.xml"/><Relationship Id="rId1" Type="http://schemas.microsoft.com/office/2011/relationships/chartStyle" Target="style97.xml"/></Relationships>
</file>

<file path=xl/charts/_rels/chart98.xml.rels><?xml version="1.0" encoding="UTF-8" standalone="yes"?>
<Relationships xmlns="http://schemas.openxmlformats.org/package/2006/relationships"><Relationship Id="rId2" Type="http://schemas.microsoft.com/office/2011/relationships/chartColorStyle" Target="colors98.xml"/><Relationship Id="rId1" Type="http://schemas.microsoft.com/office/2011/relationships/chartStyle" Target="style98.xml"/></Relationships>
</file>

<file path=xl/charts/_rels/chart99.xml.rels><?xml version="1.0" encoding="UTF-8" standalone="yes"?>
<Relationships xmlns="http://schemas.openxmlformats.org/package/2006/relationships"><Relationship Id="rId2" Type="http://schemas.microsoft.com/office/2011/relationships/chartColorStyle" Target="colors99.xml"/><Relationship Id="rId1" Type="http://schemas.microsoft.com/office/2011/relationships/chartStyle" Target="style99.xml"/></Relationships>
</file>

<file path=xl/charts/_rels/chart100.xml.rels><?xml version="1.0" encoding="UTF-8" standalone="yes"?>
<Relationships xmlns="http://schemas.openxmlformats.org/package/2006/relationships"><Relationship Id="rId2" Type="http://schemas.microsoft.com/office/2011/relationships/chartColorStyle" Target="colors100.xml"/><Relationship Id="rId1" Type="http://schemas.microsoft.com/office/2011/relationships/chartStyle" Target="style100.xml"/></Relationships>
</file>

<file path=xl/charts/_rels/chart101.xml.rels><?xml version="1.0" encoding="UTF-8" standalone="yes"?>
<Relationships xmlns="http://schemas.openxmlformats.org/package/2006/relationships"><Relationship Id="rId2" Type="http://schemas.microsoft.com/office/2011/relationships/chartColorStyle" Target="colors101.xml"/><Relationship Id="rId1" Type="http://schemas.microsoft.com/office/2011/relationships/chartStyle" Target="style101.xml"/></Relationships>
</file>

<file path=xl/charts/_rels/chart102.xml.rels><?xml version="1.0" encoding="UTF-8" standalone="yes"?>
<Relationships xmlns="http://schemas.openxmlformats.org/package/2006/relationships"><Relationship Id="rId2" Type="http://schemas.microsoft.com/office/2011/relationships/chartColorStyle" Target="colors102.xml"/><Relationship Id="rId1" Type="http://schemas.microsoft.com/office/2011/relationships/chartStyle" Target="style102.xml"/></Relationships>
</file>

<file path=xl/charts/_rels/chart103.xml.rels><?xml version="1.0" encoding="UTF-8" standalone="yes"?>
<Relationships xmlns="http://schemas.openxmlformats.org/package/2006/relationships"><Relationship Id="rId2" Type="http://schemas.microsoft.com/office/2011/relationships/chartColorStyle" Target="colors103.xml"/><Relationship Id="rId1" Type="http://schemas.microsoft.com/office/2011/relationships/chartStyle" Target="style103.xml"/></Relationships>
</file>

<file path=xl/charts/_rels/chart104.xml.rels><?xml version="1.0" encoding="UTF-8" standalone="yes"?>
<Relationships xmlns="http://schemas.openxmlformats.org/package/2006/relationships"><Relationship Id="rId2" Type="http://schemas.microsoft.com/office/2011/relationships/chartColorStyle" Target="colors104.xml"/><Relationship Id="rId1" Type="http://schemas.microsoft.com/office/2011/relationships/chartStyle" Target="style104.xml"/></Relationships>
</file>

<file path=xl/charts/_rels/chart105.xml.rels><?xml version="1.0" encoding="UTF-8" standalone="yes"?>
<Relationships xmlns="http://schemas.openxmlformats.org/package/2006/relationships"><Relationship Id="rId2" Type="http://schemas.microsoft.com/office/2011/relationships/chartColorStyle" Target="colors105.xml"/><Relationship Id="rId1" Type="http://schemas.microsoft.com/office/2011/relationships/chartStyle" Target="style105.xml"/></Relationships>
</file>

<file path=xl/charts/_rels/chart106.xml.rels><?xml version="1.0" encoding="UTF-8" standalone="yes"?>
<Relationships xmlns="http://schemas.openxmlformats.org/package/2006/relationships"><Relationship Id="rId2" Type="http://schemas.microsoft.com/office/2011/relationships/chartColorStyle" Target="colors106.xml"/><Relationship Id="rId1" Type="http://schemas.microsoft.com/office/2011/relationships/chartStyle" Target="style106.xml"/></Relationships>
</file>

<file path=xl/charts/_rels/chart107.xml.rels><?xml version="1.0" encoding="UTF-8" standalone="yes"?>
<Relationships xmlns="http://schemas.openxmlformats.org/package/2006/relationships"><Relationship Id="rId2" Type="http://schemas.microsoft.com/office/2011/relationships/chartColorStyle" Target="colors107.xml"/><Relationship Id="rId1" Type="http://schemas.microsoft.com/office/2011/relationships/chartStyle" Target="style107.xml"/></Relationships>
</file>

<file path=xl/charts/_rels/chart108.xml.rels><?xml version="1.0" encoding="UTF-8" standalone="yes"?>
<Relationships xmlns="http://schemas.openxmlformats.org/package/2006/relationships"><Relationship Id="rId2" Type="http://schemas.microsoft.com/office/2011/relationships/chartColorStyle" Target="colors108.xml"/><Relationship Id="rId1" Type="http://schemas.microsoft.com/office/2011/relationships/chartStyle" Target="style108.xml"/></Relationships>
</file>

<file path=xl/charts/_rels/chart109.xml.rels><?xml version="1.0" encoding="UTF-8" standalone="yes"?>
<Relationships xmlns="http://schemas.openxmlformats.org/package/2006/relationships"><Relationship Id="rId2" Type="http://schemas.microsoft.com/office/2011/relationships/chartColorStyle" Target="colors109.xml"/><Relationship Id="rId1" Type="http://schemas.microsoft.com/office/2011/relationships/chartStyle" Target="style109.xml"/></Relationships>
</file>

<file path=xl/charts/_rels/chart110.xml.rels><?xml version="1.0" encoding="UTF-8" standalone="yes"?>
<Relationships xmlns="http://schemas.openxmlformats.org/package/2006/relationships"><Relationship Id="rId2" Type="http://schemas.microsoft.com/office/2011/relationships/chartColorStyle" Target="colors110.xml"/><Relationship Id="rId1" Type="http://schemas.microsoft.com/office/2011/relationships/chartStyle" Target="style110.xml"/></Relationships>
</file>

<file path=xl/charts/_rels/chart111.xml.rels><?xml version="1.0" encoding="UTF-8" standalone="yes"?>
<Relationships xmlns="http://schemas.openxmlformats.org/package/2006/relationships"><Relationship Id="rId2" Type="http://schemas.microsoft.com/office/2011/relationships/chartColorStyle" Target="colors111.xml"/><Relationship Id="rId1" Type="http://schemas.microsoft.com/office/2011/relationships/chartStyle" Target="style111.xml"/></Relationships>
</file>

<file path=xl/charts/_rels/chart112.xml.rels><?xml version="1.0" encoding="UTF-8" standalone="yes"?>
<Relationships xmlns="http://schemas.openxmlformats.org/package/2006/relationships"><Relationship Id="rId2" Type="http://schemas.microsoft.com/office/2011/relationships/chartColorStyle" Target="colors112.xml"/><Relationship Id="rId1" Type="http://schemas.microsoft.com/office/2011/relationships/chartStyle" Target="style112.xml"/></Relationships>
</file>

<file path=xl/charts/_rels/chart113.xml.rels><?xml version="1.0" encoding="UTF-8" standalone="yes"?>
<Relationships xmlns="http://schemas.openxmlformats.org/package/2006/relationships"><Relationship Id="rId2" Type="http://schemas.microsoft.com/office/2011/relationships/chartColorStyle" Target="colors113.xml"/><Relationship Id="rId1" Type="http://schemas.microsoft.com/office/2011/relationships/chartStyle" Target="style113.xml"/></Relationships>
</file>

<file path=xl/charts/_rels/chart114.xml.rels><?xml version="1.0" encoding="UTF-8" standalone="yes"?>
<Relationships xmlns="http://schemas.openxmlformats.org/package/2006/relationships"><Relationship Id="rId2" Type="http://schemas.microsoft.com/office/2011/relationships/chartColorStyle" Target="colors114.xml"/><Relationship Id="rId1" Type="http://schemas.microsoft.com/office/2011/relationships/chartStyle" Target="style114.xml"/></Relationships>
</file>

<file path=xl/charts/_rels/chart115.xml.rels><?xml version="1.0" encoding="UTF-8" standalone="yes"?>
<Relationships xmlns="http://schemas.openxmlformats.org/package/2006/relationships"><Relationship Id="rId2" Type="http://schemas.microsoft.com/office/2011/relationships/chartColorStyle" Target="colors115.xml"/><Relationship Id="rId1" Type="http://schemas.microsoft.com/office/2011/relationships/chartStyle" Target="style115.xml"/></Relationships>
</file>

<file path=xl/charts/_rels/chart116.xml.rels><?xml version="1.0" encoding="UTF-8" standalone="yes"?>
<Relationships xmlns="http://schemas.openxmlformats.org/package/2006/relationships"><Relationship Id="rId2" Type="http://schemas.microsoft.com/office/2011/relationships/chartColorStyle" Target="colors116.xml"/><Relationship Id="rId1" Type="http://schemas.microsoft.com/office/2011/relationships/chartStyle" Target="style116.xml"/></Relationships>
</file>

<file path=xl/charts/_rels/chart117.xml.rels><?xml version="1.0" encoding="UTF-8" standalone="yes"?>
<Relationships xmlns="http://schemas.openxmlformats.org/package/2006/relationships"><Relationship Id="rId2" Type="http://schemas.microsoft.com/office/2011/relationships/chartColorStyle" Target="colors117.xml"/><Relationship Id="rId1" Type="http://schemas.microsoft.com/office/2011/relationships/chartStyle" Target="style117.xml"/></Relationships>
</file>

<file path=xl/charts/_rels/chart118.xml.rels><?xml version="1.0" encoding="UTF-8" standalone="yes"?>
<Relationships xmlns="http://schemas.openxmlformats.org/package/2006/relationships"><Relationship Id="rId2" Type="http://schemas.microsoft.com/office/2011/relationships/chartColorStyle" Target="colors118.xml"/><Relationship Id="rId1" Type="http://schemas.microsoft.com/office/2011/relationships/chartStyle" Target="style118.xml"/></Relationships>
</file>

<file path=xl/charts/_rels/chart119.xml.rels><?xml version="1.0" encoding="UTF-8" standalone="yes"?>
<Relationships xmlns="http://schemas.openxmlformats.org/package/2006/relationships"><Relationship Id="rId2" Type="http://schemas.microsoft.com/office/2011/relationships/chartColorStyle" Target="colors119.xml"/><Relationship Id="rId1" Type="http://schemas.microsoft.com/office/2011/relationships/chartStyle" Target="style119.xml"/></Relationships>
</file>

<file path=xl/charts/_rels/chart120.xml.rels><?xml version="1.0" encoding="UTF-8" standalone="yes"?>
<Relationships xmlns="http://schemas.openxmlformats.org/package/2006/relationships"><Relationship Id="rId2" Type="http://schemas.microsoft.com/office/2011/relationships/chartColorStyle" Target="colors120.xml"/><Relationship Id="rId1" Type="http://schemas.microsoft.com/office/2011/relationships/chartStyle" Target="style120.xml"/></Relationships>
</file>

<file path=xl/charts/_rels/chart121.xml.rels><?xml version="1.0" encoding="UTF-8" standalone="yes"?>
<Relationships xmlns="http://schemas.openxmlformats.org/package/2006/relationships"><Relationship Id="rId2" Type="http://schemas.microsoft.com/office/2011/relationships/chartColorStyle" Target="colors121.xml"/><Relationship Id="rId1" Type="http://schemas.microsoft.com/office/2011/relationships/chartStyle" Target="style121.xml"/></Relationships>
</file>

<file path=xl/charts/_rels/chart122.xml.rels><?xml version="1.0" encoding="UTF-8" standalone="yes"?>
<Relationships xmlns="http://schemas.openxmlformats.org/package/2006/relationships"><Relationship Id="rId2" Type="http://schemas.microsoft.com/office/2011/relationships/chartColorStyle" Target="colors122.xml"/><Relationship Id="rId1" Type="http://schemas.microsoft.com/office/2011/relationships/chartStyle" Target="style122.xml"/></Relationships>
</file>

<file path=xl/charts/_rels/chart123.xml.rels><?xml version="1.0" encoding="UTF-8" standalone="yes"?>
<Relationships xmlns="http://schemas.openxmlformats.org/package/2006/relationships"><Relationship Id="rId2" Type="http://schemas.microsoft.com/office/2011/relationships/chartColorStyle" Target="colors123.xml"/><Relationship Id="rId1" Type="http://schemas.microsoft.com/office/2011/relationships/chartStyle" Target="style123.xml"/></Relationships>
</file>

<file path=xl/charts/_rels/chart124.xml.rels><?xml version="1.0" encoding="UTF-8" standalone="yes"?>
<Relationships xmlns="http://schemas.openxmlformats.org/package/2006/relationships"><Relationship Id="rId2" Type="http://schemas.microsoft.com/office/2011/relationships/chartColorStyle" Target="colors124.xml"/><Relationship Id="rId1" Type="http://schemas.microsoft.com/office/2011/relationships/chartStyle" Target="style124.xml"/></Relationships>
</file>

<file path=xl/charts/_rels/chart125.xml.rels><?xml version="1.0" encoding="UTF-8" standalone="yes"?>
<Relationships xmlns="http://schemas.openxmlformats.org/package/2006/relationships"><Relationship Id="rId2" Type="http://schemas.microsoft.com/office/2011/relationships/chartColorStyle" Target="colors125.xml"/><Relationship Id="rId1" Type="http://schemas.microsoft.com/office/2011/relationships/chartStyle" Target="style125.xml"/></Relationships>
</file>

<file path=xl/charts/_rels/chart126.xml.rels><?xml version="1.0" encoding="UTF-8" standalone="yes"?>
<Relationships xmlns="http://schemas.openxmlformats.org/package/2006/relationships"><Relationship Id="rId2" Type="http://schemas.microsoft.com/office/2011/relationships/chartColorStyle" Target="colors126.xml"/><Relationship Id="rId1" Type="http://schemas.microsoft.com/office/2011/relationships/chartStyle" Target="style126.xml"/></Relationships>
</file>

<file path=xl/charts/_rels/chart127.xml.rels><?xml version="1.0" encoding="UTF-8" standalone="yes"?>
<Relationships xmlns="http://schemas.openxmlformats.org/package/2006/relationships"><Relationship Id="rId2" Type="http://schemas.microsoft.com/office/2011/relationships/chartColorStyle" Target="colors127.xml"/><Relationship Id="rId1" Type="http://schemas.microsoft.com/office/2011/relationships/chartStyle" Target="style127.xml"/></Relationships>
</file>

<file path=xl/charts/_rels/chart128.xml.rels><?xml version="1.0" encoding="UTF-8" standalone="yes"?>
<Relationships xmlns="http://schemas.openxmlformats.org/package/2006/relationships"><Relationship Id="rId2" Type="http://schemas.microsoft.com/office/2011/relationships/chartColorStyle" Target="colors128.xml"/><Relationship Id="rId1" Type="http://schemas.microsoft.com/office/2011/relationships/chartStyle" Target="style128.xml"/></Relationships>
</file>

<file path=xl/charts/_rels/chart129.xml.rels><?xml version="1.0" encoding="UTF-8" standalone="yes"?>
<Relationships xmlns="http://schemas.openxmlformats.org/package/2006/relationships"><Relationship Id="rId2" Type="http://schemas.microsoft.com/office/2011/relationships/chartColorStyle" Target="colors129.xml"/><Relationship Id="rId1" Type="http://schemas.microsoft.com/office/2011/relationships/chartStyle" Target="style129.xml"/></Relationships>
</file>

<file path=xl/charts/_rels/chart130.xml.rels><?xml version="1.0" encoding="UTF-8" standalone="yes"?>
<Relationships xmlns="http://schemas.openxmlformats.org/package/2006/relationships"><Relationship Id="rId2" Type="http://schemas.microsoft.com/office/2011/relationships/chartColorStyle" Target="colors130.xml"/><Relationship Id="rId1" Type="http://schemas.microsoft.com/office/2011/relationships/chartStyle" Target="style130.xml"/></Relationships>
</file>

<file path=xl/charts/_rels/chart131.xml.rels><?xml version="1.0" encoding="UTF-8" standalone="yes"?>
<Relationships xmlns="http://schemas.openxmlformats.org/package/2006/relationships"><Relationship Id="rId2" Type="http://schemas.microsoft.com/office/2011/relationships/chartColorStyle" Target="colors131.xml"/><Relationship Id="rId1" Type="http://schemas.microsoft.com/office/2011/relationships/chartStyle" Target="style131.xml"/></Relationships>
</file>

<file path=xl/charts/_rels/chart132.xml.rels><?xml version="1.0" encoding="UTF-8" standalone="yes"?>
<Relationships xmlns="http://schemas.openxmlformats.org/package/2006/relationships"><Relationship Id="rId2" Type="http://schemas.microsoft.com/office/2011/relationships/chartColorStyle" Target="colors132.xml"/><Relationship Id="rId1" Type="http://schemas.microsoft.com/office/2011/relationships/chartStyle" Target="style132.xml"/></Relationships>
</file>

<file path=xl/charts/_rels/chart133.xml.rels><?xml version="1.0" encoding="UTF-8" standalone="yes"?>
<Relationships xmlns="http://schemas.openxmlformats.org/package/2006/relationships"><Relationship Id="rId2" Type="http://schemas.microsoft.com/office/2011/relationships/chartColorStyle" Target="colors133.xml"/><Relationship Id="rId1" Type="http://schemas.microsoft.com/office/2011/relationships/chartStyle" Target="style133.xml"/></Relationships>
</file>

<file path=xl/charts/_rels/chart134.xml.rels><?xml version="1.0" encoding="UTF-8" standalone="yes"?>
<Relationships xmlns="http://schemas.openxmlformats.org/package/2006/relationships"><Relationship Id="rId2" Type="http://schemas.microsoft.com/office/2011/relationships/chartColorStyle" Target="colors134.xml"/><Relationship Id="rId1" Type="http://schemas.microsoft.com/office/2011/relationships/chartStyle" Target="style134.xml"/></Relationships>
</file>

<file path=xl/charts/_rels/chart135.xml.rels><?xml version="1.0" encoding="UTF-8" standalone="yes"?>
<Relationships xmlns="http://schemas.openxmlformats.org/package/2006/relationships"><Relationship Id="rId2" Type="http://schemas.microsoft.com/office/2011/relationships/chartColorStyle" Target="colors135.xml"/><Relationship Id="rId1" Type="http://schemas.microsoft.com/office/2011/relationships/chartStyle" Target="style135.xml"/></Relationships>
</file>

<file path=xl/charts/_rels/chart136.xml.rels><?xml version="1.0" encoding="UTF-8" standalone="yes"?>
<Relationships xmlns="http://schemas.openxmlformats.org/package/2006/relationships"><Relationship Id="rId2" Type="http://schemas.microsoft.com/office/2011/relationships/chartColorStyle" Target="colors136.xml"/><Relationship Id="rId1" Type="http://schemas.microsoft.com/office/2011/relationships/chartStyle" Target="style136.xml"/></Relationships>
</file>

<file path=xl/charts/_rels/chart137.xml.rels><?xml version="1.0" encoding="UTF-8" standalone="yes"?>
<Relationships xmlns="http://schemas.openxmlformats.org/package/2006/relationships"><Relationship Id="rId2" Type="http://schemas.microsoft.com/office/2011/relationships/chartColorStyle" Target="colors137.xml"/><Relationship Id="rId1" Type="http://schemas.microsoft.com/office/2011/relationships/chartStyle" Target="style137.xml"/></Relationships>
</file>

<file path=xl/charts/_rels/chart138.xml.rels><?xml version="1.0" encoding="UTF-8" standalone="yes"?>
<Relationships xmlns="http://schemas.openxmlformats.org/package/2006/relationships"><Relationship Id="rId2" Type="http://schemas.microsoft.com/office/2011/relationships/chartColorStyle" Target="colors138.xml"/><Relationship Id="rId1" Type="http://schemas.microsoft.com/office/2011/relationships/chartStyle" Target="style138.xml"/></Relationships>
</file>

<file path=xl/charts/_rels/chart139.xml.rels><?xml version="1.0" encoding="UTF-8" standalone="yes"?>
<Relationships xmlns="http://schemas.openxmlformats.org/package/2006/relationships"><Relationship Id="rId2" Type="http://schemas.microsoft.com/office/2011/relationships/chartColorStyle" Target="colors139.xml"/><Relationship Id="rId1" Type="http://schemas.microsoft.com/office/2011/relationships/chartStyle" Target="style139.xml"/></Relationships>
</file>

<file path=xl/charts/_rels/chart140.xml.rels><?xml version="1.0" encoding="UTF-8" standalone="yes"?>
<Relationships xmlns="http://schemas.openxmlformats.org/package/2006/relationships"><Relationship Id="rId2" Type="http://schemas.microsoft.com/office/2011/relationships/chartColorStyle" Target="colors140.xml"/><Relationship Id="rId1" Type="http://schemas.microsoft.com/office/2011/relationships/chartStyle" Target="style140.xml"/></Relationships>
</file>

<file path=xl/charts/_rels/chart141.xml.rels><?xml version="1.0" encoding="UTF-8" standalone="yes"?>
<Relationships xmlns="http://schemas.openxmlformats.org/package/2006/relationships"><Relationship Id="rId2" Type="http://schemas.microsoft.com/office/2011/relationships/chartColorStyle" Target="colors141.xml"/><Relationship Id="rId1" Type="http://schemas.microsoft.com/office/2011/relationships/chartStyle" Target="style141.xml"/></Relationships>
</file>

<file path=xl/charts/_rels/chart142.xml.rels><?xml version="1.0" encoding="UTF-8" standalone="yes"?>
<Relationships xmlns="http://schemas.openxmlformats.org/package/2006/relationships"><Relationship Id="rId2" Type="http://schemas.microsoft.com/office/2011/relationships/chartColorStyle" Target="colors142.xml"/><Relationship Id="rId1" Type="http://schemas.microsoft.com/office/2011/relationships/chartStyle" Target="style142.xml"/></Relationships>
</file>

<file path=xl/charts/_rels/chart143.xml.rels><?xml version="1.0" encoding="UTF-8" standalone="yes"?>
<Relationships xmlns="http://schemas.openxmlformats.org/package/2006/relationships"><Relationship Id="rId2" Type="http://schemas.microsoft.com/office/2011/relationships/chartColorStyle" Target="colors143.xml"/><Relationship Id="rId1" Type="http://schemas.microsoft.com/office/2011/relationships/chartStyle" Target="style143.xml"/></Relationships>
</file>

<file path=xl/charts/_rels/chart144.xml.rels><?xml version="1.0" encoding="UTF-8" standalone="yes"?>
<Relationships xmlns="http://schemas.openxmlformats.org/package/2006/relationships"><Relationship Id="rId2" Type="http://schemas.microsoft.com/office/2011/relationships/chartColorStyle" Target="colors144.xml"/><Relationship Id="rId1" Type="http://schemas.microsoft.com/office/2011/relationships/chartStyle" Target="style144.xml"/></Relationships>
</file>

<file path=xl/charts/_rels/chart145.xml.rels><?xml version="1.0" encoding="UTF-8" standalone="yes"?>
<Relationships xmlns="http://schemas.openxmlformats.org/package/2006/relationships"><Relationship Id="rId2" Type="http://schemas.microsoft.com/office/2011/relationships/chartColorStyle" Target="colors145.xml"/><Relationship Id="rId1" Type="http://schemas.microsoft.com/office/2011/relationships/chartStyle" Target="style145.xml"/></Relationships>
</file>

<file path=xl/charts/_rels/chart146.xml.rels><?xml version="1.0" encoding="UTF-8" standalone="yes"?>
<Relationships xmlns="http://schemas.openxmlformats.org/package/2006/relationships"><Relationship Id="rId2" Type="http://schemas.microsoft.com/office/2011/relationships/chartColorStyle" Target="colors146.xml"/><Relationship Id="rId1" Type="http://schemas.microsoft.com/office/2011/relationships/chartStyle" Target="style146.xml"/></Relationships>
</file>

<file path=xl/charts/_rels/chart147.xml.rels><?xml version="1.0" encoding="UTF-8" standalone="yes"?>
<Relationships xmlns="http://schemas.openxmlformats.org/package/2006/relationships"><Relationship Id="rId2" Type="http://schemas.microsoft.com/office/2011/relationships/chartColorStyle" Target="colors147.xml"/><Relationship Id="rId1" Type="http://schemas.microsoft.com/office/2011/relationships/chartStyle" Target="style147.xml"/></Relationships>
</file>

<file path=xl/charts/_rels/chart148.xml.rels><?xml version="1.0" encoding="UTF-8" standalone="yes"?>
<Relationships xmlns="http://schemas.openxmlformats.org/package/2006/relationships"><Relationship Id="rId2" Type="http://schemas.microsoft.com/office/2011/relationships/chartColorStyle" Target="colors148.xml"/><Relationship Id="rId1" Type="http://schemas.microsoft.com/office/2011/relationships/chartStyle" Target="style148.xml"/></Relationships>
</file>

<file path=xl/charts/_rels/chart149.xml.rels><?xml version="1.0" encoding="UTF-8" standalone="yes"?>
<Relationships xmlns="http://schemas.openxmlformats.org/package/2006/relationships"><Relationship Id="rId2" Type="http://schemas.microsoft.com/office/2011/relationships/chartColorStyle" Target="colors149.xml"/><Relationship Id="rId1" Type="http://schemas.microsoft.com/office/2011/relationships/chartStyle" Target="style149.xml"/></Relationships>
</file>

<file path=xl/charts/_rels/chart150.xml.rels><?xml version="1.0" encoding="UTF-8" standalone="yes"?>
<Relationships xmlns="http://schemas.openxmlformats.org/package/2006/relationships"><Relationship Id="rId2" Type="http://schemas.microsoft.com/office/2011/relationships/chartColorStyle" Target="colors150.xml"/><Relationship Id="rId1" Type="http://schemas.microsoft.com/office/2011/relationships/chartStyle" Target="style150.xml"/></Relationships>
</file>

<file path=xl/charts/_rels/chart151.xml.rels><?xml version="1.0" encoding="UTF-8" standalone="yes"?>
<Relationships xmlns="http://schemas.openxmlformats.org/package/2006/relationships"><Relationship Id="rId2" Type="http://schemas.microsoft.com/office/2011/relationships/chartColorStyle" Target="colors151.xml"/><Relationship Id="rId1" Type="http://schemas.microsoft.com/office/2011/relationships/chartStyle" Target="style151.xml"/></Relationships>
</file>

<file path=xl/charts/_rels/chart152.xml.rels><?xml version="1.0" encoding="UTF-8" standalone="yes"?>
<Relationships xmlns="http://schemas.openxmlformats.org/package/2006/relationships"><Relationship Id="rId2" Type="http://schemas.microsoft.com/office/2011/relationships/chartColorStyle" Target="colors152.xml"/><Relationship Id="rId1" Type="http://schemas.microsoft.com/office/2011/relationships/chartStyle" Target="style152.xml"/></Relationships>
</file>

<file path=xl/charts/_rels/chart153.xml.rels><?xml version="1.0" encoding="UTF-8" standalone="yes"?>
<Relationships xmlns="http://schemas.openxmlformats.org/package/2006/relationships"><Relationship Id="rId2" Type="http://schemas.microsoft.com/office/2011/relationships/chartColorStyle" Target="colors153.xml"/><Relationship Id="rId1" Type="http://schemas.microsoft.com/office/2011/relationships/chartStyle" Target="style153.xml"/></Relationships>
</file>

<file path=xl/charts/_rels/chart154.xml.rels><?xml version="1.0" encoding="UTF-8" standalone="yes"?>
<Relationships xmlns="http://schemas.openxmlformats.org/package/2006/relationships"><Relationship Id="rId2" Type="http://schemas.microsoft.com/office/2011/relationships/chartColorStyle" Target="colors154.xml"/><Relationship Id="rId1" Type="http://schemas.microsoft.com/office/2011/relationships/chartStyle" Target="style154.xml"/></Relationships>
</file>

<file path=xl/charts/_rels/chart155.xml.rels><?xml version="1.0" encoding="UTF-8" standalone="yes"?>
<Relationships xmlns="http://schemas.openxmlformats.org/package/2006/relationships"><Relationship Id="rId2" Type="http://schemas.microsoft.com/office/2011/relationships/chartColorStyle" Target="colors155.xml"/><Relationship Id="rId1" Type="http://schemas.microsoft.com/office/2011/relationships/chartStyle" Target="style155.xml"/></Relationships>
</file>

<file path=xl/charts/_rels/chart156.xml.rels><?xml version="1.0" encoding="UTF-8" standalone="yes"?>
<Relationships xmlns="http://schemas.openxmlformats.org/package/2006/relationships"><Relationship Id="rId2" Type="http://schemas.microsoft.com/office/2011/relationships/chartColorStyle" Target="colors156.xml"/><Relationship Id="rId1" Type="http://schemas.microsoft.com/office/2011/relationships/chartStyle" Target="style156.xml"/></Relationships>
</file>

<file path=xl/charts/_rels/chart157.xml.rels><?xml version="1.0" encoding="UTF-8" standalone="yes"?>
<Relationships xmlns="http://schemas.openxmlformats.org/package/2006/relationships"><Relationship Id="rId2" Type="http://schemas.microsoft.com/office/2011/relationships/chartColorStyle" Target="colors157.xml"/><Relationship Id="rId1" Type="http://schemas.microsoft.com/office/2011/relationships/chartStyle" Target="style157.xml"/></Relationships>
</file>

<file path=xl/charts/_rels/chart158.xml.rels><?xml version="1.0" encoding="UTF-8" standalone="yes"?>
<Relationships xmlns="http://schemas.openxmlformats.org/package/2006/relationships"><Relationship Id="rId2" Type="http://schemas.microsoft.com/office/2011/relationships/chartColorStyle" Target="colors158.xml"/><Relationship Id="rId1" Type="http://schemas.microsoft.com/office/2011/relationships/chartStyle" Target="style158.xml"/></Relationships>
</file>

<file path=xl/charts/_rels/chart159.xml.rels><?xml version="1.0" encoding="UTF-8" standalone="yes"?>
<Relationships xmlns="http://schemas.openxmlformats.org/package/2006/relationships"><Relationship Id="rId2" Type="http://schemas.microsoft.com/office/2011/relationships/chartColorStyle" Target="colors159.xml"/><Relationship Id="rId1" Type="http://schemas.microsoft.com/office/2011/relationships/chartStyle" Target="style159.xml"/></Relationships>
</file>

<file path=xl/charts/_rels/chart160.xml.rels><?xml version="1.0" encoding="UTF-8" standalone="yes"?>
<Relationships xmlns="http://schemas.openxmlformats.org/package/2006/relationships"><Relationship Id="rId2" Type="http://schemas.microsoft.com/office/2011/relationships/chartColorStyle" Target="colors160.xml"/><Relationship Id="rId1" Type="http://schemas.microsoft.com/office/2011/relationships/chartStyle" Target="style160.xml"/></Relationships>
</file>

<file path=xl/charts/_rels/chart161.xml.rels><?xml version="1.0" encoding="UTF-8" standalone="yes"?>
<Relationships xmlns="http://schemas.openxmlformats.org/package/2006/relationships"><Relationship Id="rId2" Type="http://schemas.microsoft.com/office/2011/relationships/chartColorStyle" Target="colors161.xml"/><Relationship Id="rId1" Type="http://schemas.microsoft.com/office/2011/relationships/chartStyle" Target="style161.xml"/></Relationships>
</file>

<file path=xl/charts/_rels/chart162.xml.rels><?xml version="1.0" encoding="UTF-8" standalone="yes"?>
<Relationships xmlns="http://schemas.openxmlformats.org/package/2006/relationships"><Relationship Id="rId2" Type="http://schemas.microsoft.com/office/2011/relationships/chartColorStyle" Target="colors162.xml"/><Relationship Id="rId1" Type="http://schemas.microsoft.com/office/2011/relationships/chartStyle" Target="style162.xml"/></Relationships>
</file>

<file path=xl/charts/_rels/chart163.xml.rels><?xml version="1.0" encoding="UTF-8" standalone="yes"?>
<Relationships xmlns="http://schemas.openxmlformats.org/package/2006/relationships"><Relationship Id="rId2" Type="http://schemas.microsoft.com/office/2011/relationships/chartColorStyle" Target="colors163.xml"/><Relationship Id="rId1" Type="http://schemas.microsoft.com/office/2011/relationships/chartStyle" Target="style163.xml"/></Relationships>
</file>

<file path=xl/charts/_rels/chart164.xml.rels><?xml version="1.0" encoding="UTF-8" standalone="yes"?>
<Relationships xmlns="http://schemas.openxmlformats.org/package/2006/relationships"><Relationship Id="rId2" Type="http://schemas.microsoft.com/office/2011/relationships/chartColorStyle" Target="colors164.xml"/><Relationship Id="rId1" Type="http://schemas.microsoft.com/office/2011/relationships/chartStyle" Target="style164.xml"/></Relationships>
</file>

<file path=xl/charts/_rels/chart165.xml.rels><?xml version="1.0" encoding="UTF-8" standalone="yes"?>
<Relationships xmlns="http://schemas.openxmlformats.org/package/2006/relationships"><Relationship Id="rId2" Type="http://schemas.microsoft.com/office/2011/relationships/chartColorStyle" Target="colors165.xml"/><Relationship Id="rId1" Type="http://schemas.microsoft.com/office/2011/relationships/chartStyle" Target="style165.xml"/></Relationships>
</file>

<file path=xl/charts/_rels/chart166.xml.rels><?xml version="1.0" encoding="UTF-8" standalone="yes"?>
<Relationships xmlns="http://schemas.openxmlformats.org/package/2006/relationships"><Relationship Id="rId2" Type="http://schemas.microsoft.com/office/2011/relationships/chartColorStyle" Target="colors166.xml"/><Relationship Id="rId1" Type="http://schemas.microsoft.com/office/2011/relationships/chartStyle" Target="style166.xml"/></Relationships>
</file>

<file path=xl/charts/_rels/chart167.xml.rels><?xml version="1.0" encoding="UTF-8" standalone="yes"?>
<Relationships xmlns="http://schemas.openxmlformats.org/package/2006/relationships"><Relationship Id="rId2" Type="http://schemas.microsoft.com/office/2011/relationships/chartColorStyle" Target="colors167.xml"/><Relationship Id="rId1" Type="http://schemas.microsoft.com/office/2011/relationships/chartStyle" Target="style167.xml"/></Relationships>
</file>

<file path=xl/charts/_rels/chart168.xml.rels><?xml version="1.0" encoding="UTF-8" standalone="yes"?>
<Relationships xmlns="http://schemas.openxmlformats.org/package/2006/relationships"><Relationship Id="rId2" Type="http://schemas.microsoft.com/office/2011/relationships/chartColorStyle" Target="colors168.xml"/><Relationship Id="rId1" Type="http://schemas.microsoft.com/office/2011/relationships/chartStyle" Target="style168.xml"/></Relationships>
</file>

<file path=xl/charts/_rels/chart169.xml.rels><?xml version="1.0" encoding="UTF-8" standalone="yes"?>
<Relationships xmlns="http://schemas.openxmlformats.org/package/2006/relationships"><Relationship Id="rId2" Type="http://schemas.microsoft.com/office/2011/relationships/chartColorStyle" Target="colors169.xml"/><Relationship Id="rId1" Type="http://schemas.microsoft.com/office/2011/relationships/chartStyle" Target="style169.xml"/></Relationships>
</file>

<file path=xl/charts/_rels/chart170.xml.rels><?xml version="1.0" encoding="UTF-8" standalone="yes"?>
<Relationships xmlns="http://schemas.openxmlformats.org/package/2006/relationships"><Relationship Id="rId2" Type="http://schemas.microsoft.com/office/2011/relationships/chartColorStyle" Target="colors170.xml"/><Relationship Id="rId1" Type="http://schemas.microsoft.com/office/2011/relationships/chartStyle" Target="style170.xml"/></Relationships>
</file>

<file path=xl/charts/_rels/chart171.xml.rels><?xml version="1.0" encoding="UTF-8" standalone="yes"?>
<Relationships xmlns="http://schemas.openxmlformats.org/package/2006/relationships"><Relationship Id="rId2" Type="http://schemas.microsoft.com/office/2011/relationships/chartColorStyle" Target="colors171.xml"/><Relationship Id="rId1" Type="http://schemas.microsoft.com/office/2011/relationships/chartStyle" Target="style171.xml"/></Relationships>
</file>

<file path=xl/charts/_rels/chart172.xml.rels><?xml version="1.0" encoding="UTF-8" standalone="yes"?>
<Relationships xmlns="http://schemas.openxmlformats.org/package/2006/relationships"><Relationship Id="rId2" Type="http://schemas.microsoft.com/office/2011/relationships/chartColorStyle" Target="colors172.xml"/><Relationship Id="rId1" Type="http://schemas.microsoft.com/office/2011/relationships/chartStyle" Target="style172.xml"/></Relationships>
</file>

<file path=xl/charts/_rels/chart173.xml.rels><?xml version="1.0" encoding="UTF-8" standalone="yes"?>
<Relationships xmlns="http://schemas.openxmlformats.org/package/2006/relationships"><Relationship Id="rId2" Type="http://schemas.microsoft.com/office/2011/relationships/chartColorStyle" Target="colors173.xml"/><Relationship Id="rId1" Type="http://schemas.microsoft.com/office/2011/relationships/chartStyle" Target="style173.xml"/></Relationships>
</file>

<file path=xl/charts/_rels/chart174.xml.rels><?xml version="1.0" encoding="UTF-8" standalone="yes"?>
<Relationships xmlns="http://schemas.openxmlformats.org/package/2006/relationships"><Relationship Id="rId2" Type="http://schemas.microsoft.com/office/2011/relationships/chartColorStyle" Target="colors174.xml"/><Relationship Id="rId1" Type="http://schemas.microsoft.com/office/2011/relationships/chartStyle" Target="style174.xml"/></Relationships>
</file>

<file path=xl/charts/_rels/chart175.xml.rels><?xml version="1.0" encoding="UTF-8" standalone="yes"?>
<Relationships xmlns="http://schemas.openxmlformats.org/package/2006/relationships"><Relationship Id="rId2" Type="http://schemas.microsoft.com/office/2011/relationships/chartColorStyle" Target="colors175.xml"/><Relationship Id="rId1" Type="http://schemas.microsoft.com/office/2011/relationships/chartStyle" Target="style175.xml"/></Relationships>
</file>

<file path=xl/charts/_rels/chart176.xml.rels><?xml version="1.0" encoding="UTF-8" standalone="yes"?>
<Relationships xmlns="http://schemas.openxmlformats.org/package/2006/relationships"><Relationship Id="rId2" Type="http://schemas.microsoft.com/office/2011/relationships/chartColorStyle" Target="colors176.xml"/><Relationship Id="rId1" Type="http://schemas.microsoft.com/office/2011/relationships/chartStyle" Target="style176.xml"/></Relationships>
</file>

<file path=xl/charts/_rels/chart177.xml.rels><?xml version="1.0" encoding="UTF-8" standalone="yes"?>
<Relationships xmlns="http://schemas.openxmlformats.org/package/2006/relationships"><Relationship Id="rId2" Type="http://schemas.microsoft.com/office/2011/relationships/chartColorStyle" Target="colors177.xml"/><Relationship Id="rId1" Type="http://schemas.microsoft.com/office/2011/relationships/chartStyle" Target="style177.xml"/></Relationships>
</file>

<file path=xl/charts/_rels/chart178.xml.rels><?xml version="1.0" encoding="UTF-8" standalone="yes"?>
<Relationships xmlns="http://schemas.openxmlformats.org/package/2006/relationships"><Relationship Id="rId2" Type="http://schemas.microsoft.com/office/2011/relationships/chartColorStyle" Target="colors178.xml"/><Relationship Id="rId1" Type="http://schemas.microsoft.com/office/2011/relationships/chartStyle" Target="style178.xml"/></Relationships>
</file>

<file path=xl/charts/_rels/chart179.xml.rels><?xml version="1.0" encoding="UTF-8" standalone="yes"?>
<Relationships xmlns="http://schemas.openxmlformats.org/package/2006/relationships"><Relationship Id="rId2" Type="http://schemas.microsoft.com/office/2011/relationships/chartColorStyle" Target="colors179.xml"/><Relationship Id="rId1" Type="http://schemas.microsoft.com/office/2011/relationships/chartStyle" Target="style179.xml"/></Relationships>
</file>

<file path=xl/charts/_rels/chart180.xml.rels><?xml version="1.0" encoding="UTF-8" standalone="yes"?>
<Relationships xmlns="http://schemas.openxmlformats.org/package/2006/relationships"><Relationship Id="rId2" Type="http://schemas.microsoft.com/office/2011/relationships/chartColorStyle" Target="colors180.xml"/><Relationship Id="rId1" Type="http://schemas.microsoft.com/office/2011/relationships/chartStyle" Target="style180.xml"/></Relationships>
</file>

<file path=xl/charts/_rels/chart181.xml.rels><?xml version="1.0" encoding="UTF-8" standalone="yes"?>
<Relationships xmlns="http://schemas.openxmlformats.org/package/2006/relationships"><Relationship Id="rId2" Type="http://schemas.microsoft.com/office/2011/relationships/chartColorStyle" Target="colors181.xml"/><Relationship Id="rId1" Type="http://schemas.microsoft.com/office/2011/relationships/chartStyle" Target="style181.xml"/></Relationships>
</file>

<file path=xl/charts/_rels/chart182.xml.rels><?xml version="1.0" encoding="UTF-8" standalone="yes"?>
<Relationships xmlns="http://schemas.openxmlformats.org/package/2006/relationships"><Relationship Id="rId2" Type="http://schemas.microsoft.com/office/2011/relationships/chartColorStyle" Target="colors182.xml"/><Relationship Id="rId1" Type="http://schemas.microsoft.com/office/2011/relationships/chartStyle" Target="style182.xml"/></Relationships>
</file>

<file path=xl/charts/_rels/chart183.xml.rels><?xml version="1.0" encoding="UTF-8" standalone="yes"?>
<Relationships xmlns="http://schemas.openxmlformats.org/package/2006/relationships"><Relationship Id="rId2" Type="http://schemas.microsoft.com/office/2011/relationships/chartColorStyle" Target="colors183.xml"/><Relationship Id="rId1" Type="http://schemas.microsoft.com/office/2011/relationships/chartStyle" Target="style183.xml"/></Relationships>
</file>

<file path=xl/charts/_rels/chart184.xml.rels><?xml version="1.0" encoding="UTF-8" standalone="yes"?>
<Relationships xmlns="http://schemas.openxmlformats.org/package/2006/relationships"><Relationship Id="rId2" Type="http://schemas.microsoft.com/office/2011/relationships/chartColorStyle" Target="colors184.xml"/><Relationship Id="rId1" Type="http://schemas.microsoft.com/office/2011/relationships/chartStyle" Target="style184.xml"/></Relationships>
</file>

<file path=xl/charts/_rels/chart185.xml.rels><?xml version="1.0" encoding="UTF-8" standalone="yes"?>
<Relationships xmlns="http://schemas.openxmlformats.org/package/2006/relationships"><Relationship Id="rId2" Type="http://schemas.microsoft.com/office/2011/relationships/chartColorStyle" Target="colors185.xml"/><Relationship Id="rId1" Type="http://schemas.microsoft.com/office/2011/relationships/chartStyle" Target="style185.xml"/></Relationships>
</file>

<file path=xl/charts/_rels/chart186.xml.rels><?xml version="1.0" encoding="UTF-8" standalone="yes"?>
<Relationships xmlns="http://schemas.openxmlformats.org/package/2006/relationships"><Relationship Id="rId2" Type="http://schemas.microsoft.com/office/2011/relationships/chartColorStyle" Target="colors186.xml"/><Relationship Id="rId1" Type="http://schemas.microsoft.com/office/2011/relationships/chartStyle" Target="style186.xml"/></Relationships>
</file>

<file path=xl/charts/_rels/chart187.xml.rels><?xml version="1.0" encoding="UTF-8" standalone="yes"?>
<Relationships xmlns="http://schemas.openxmlformats.org/package/2006/relationships"><Relationship Id="rId2" Type="http://schemas.microsoft.com/office/2011/relationships/chartColorStyle" Target="colors187.xml"/><Relationship Id="rId1" Type="http://schemas.microsoft.com/office/2011/relationships/chartStyle" Target="style187.xml"/></Relationships>
</file>

<file path=xl/charts/_rels/chart188.xml.rels><?xml version="1.0" encoding="UTF-8" standalone="yes"?>
<Relationships xmlns="http://schemas.openxmlformats.org/package/2006/relationships"><Relationship Id="rId2" Type="http://schemas.microsoft.com/office/2011/relationships/chartColorStyle" Target="colors188.xml"/><Relationship Id="rId1" Type="http://schemas.microsoft.com/office/2011/relationships/chartStyle" Target="style188.xml"/></Relationships>
</file>

<file path=xl/charts/_rels/chart189.xml.rels><?xml version="1.0" encoding="UTF-8" standalone="yes"?>
<Relationships xmlns="http://schemas.openxmlformats.org/package/2006/relationships"><Relationship Id="rId2" Type="http://schemas.microsoft.com/office/2011/relationships/chartColorStyle" Target="colors189.xml"/><Relationship Id="rId1" Type="http://schemas.microsoft.com/office/2011/relationships/chartStyle" Target="style189.xml"/></Relationships>
</file>

<file path=xl/charts/_rels/chart190.xml.rels><?xml version="1.0" encoding="UTF-8" standalone="yes"?>
<Relationships xmlns="http://schemas.openxmlformats.org/package/2006/relationships"><Relationship Id="rId2" Type="http://schemas.microsoft.com/office/2011/relationships/chartColorStyle" Target="colors190.xml"/><Relationship Id="rId1" Type="http://schemas.microsoft.com/office/2011/relationships/chartStyle" Target="style190.xml"/></Relationships>
</file>

<file path=xl/charts/_rels/chart191.xml.rels><?xml version="1.0" encoding="UTF-8" standalone="yes"?>
<Relationships xmlns="http://schemas.openxmlformats.org/package/2006/relationships"><Relationship Id="rId2" Type="http://schemas.microsoft.com/office/2011/relationships/chartColorStyle" Target="colors191.xml"/><Relationship Id="rId1" Type="http://schemas.microsoft.com/office/2011/relationships/chartStyle" Target="style191.xml"/></Relationships>
</file>

<file path=xl/charts/_rels/chart192.xml.rels><?xml version="1.0" encoding="UTF-8" standalone="yes"?>
<Relationships xmlns="http://schemas.openxmlformats.org/package/2006/relationships"><Relationship Id="rId2" Type="http://schemas.microsoft.com/office/2011/relationships/chartColorStyle" Target="colors192.xml"/><Relationship Id="rId1" Type="http://schemas.microsoft.com/office/2011/relationships/chartStyle" Target="style192.xml"/></Relationships>
</file>

<file path=xl/charts/_rels/chart193.xml.rels><?xml version="1.0" encoding="UTF-8" standalone="yes"?>
<Relationships xmlns="http://schemas.openxmlformats.org/package/2006/relationships"><Relationship Id="rId2" Type="http://schemas.microsoft.com/office/2011/relationships/chartColorStyle" Target="colors193.xml"/><Relationship Id="rId1" Type="http://schemas.microsoft.com/office/2011/relationships/chartStyle" Target="style193.xml"/></Relationships>
</file>

<file path=xl/charts/_rels/chart194.xml.rels><?xml version="1.0" encoding="UTF-8" standalone="yes"?>
<Relationships xmlns="http://schemas.openxmlformats.org/package/2006/relationships"><Relationship Id="rId2" Type="http://schemas.microsoft.com/office/2011/relationships/chartColorStyle" Target="colors194.xml"/><Relationship Id="rId1" Type="http://schemas.microsoft.com/office/2011/relationships/chartStyle" Target="style194.xml"/></Relationships>
</file>

<file path=xl/charts/_rels/chart195.xml.rels><?xml version="1.0" encoding="UTF-8" standalone="yes"?>
<Relationships xmlns="http://schemas.openxmlformats.org/package/2006/relationships"><Relationship Id="rId2" Type="http://schemas.microsoft.com/office/2011/relationships/chartColorStyle" Target="colors195.xml"/><Relationship Id="rId1" Type="http://schemas.microsoft.com/office/2011/relationships/chartStyle" Target="style195.xml"/></Relationships>
</file>

<file path=xl/charts/_rels/chart196.xml.rels><?xml version="1.0" encoding="UTF-8" standalone="yes"?>
<Relationships xmlns="http://schemas.openxmlformats.org/package/2006/relationships"><Relationship Id="rId2" Type="http://schemas.microsoft.com/office/2011/relationships/chartColorStyle" Target="colors196.xml"/><Relationship Id="rId1" Type="http://schemas.microsoft.com/office/2011/relationships/chartStyle" Target="style196.xml"/></Relationships>
</file>

<file path=xl/charts/_rels/chart197.xml.rels><?xml version="1.0" encoding="UTF-8" standalone="yes"?>
<Relationships xmlns="http://schemas.openxmlformats.org/package/2006/relationships"><Relationship Id="rId2" Type="http://schemas.microsoft.com/office/2011/relationships/chartColorStyle" Target="colors197.xml"/><Relationship Id="rId1" Type="http://schemas.microsoft.com/office/2011/relationships/chartStyle" Target="style197.xml"/></Relationships>
</file>

<file path=xl/charts/_rels/chart198.xml.rels><?xml version="1.0" encoding="UTF-8" standalone="yes"?>
<Relationships xmlns="http://schemas.openxmlformats.org/package/2006/relationships"><Relationship Id="rId2" Type="http://schemas.microsoft.com/office/2011/relationships/chartColorStyle" Target="colors198.xml"/><Relationship Id="rId1" Type="http://schemas.microsoft.com/office/2011/relationships/chartStyle" Target="style198.xml"/></Relationships>
</file>

<file path=xl/charts/_rels/chart199.xml.rels><?xml version="1.0" encoding="UTF-8" standalone="yes"?>
<Relationships xmlns="http://schemas.openxmlformats.org/package/2006/relationships"><Relationship Id="rId2" Type="http://schemas.microsoft.com/office/2011/relationships/chartColorStyle" Target="colors199.xml"/><Relationship Id="rId1" Type="http://schemas.microsoft.com/office/2011/relationships/chartStyle" Target="style199.xml"/></Relationships>
</file>

<file path=xl/charts/_rels/chart200.xml.rels><?xml version="1.0" encoding="UTF-8" standalone="yes"?>
<Relationships xmlns="http://schemas.openxmlformats.org/package/2006/relationships"><Relationship Id="rId2" Type="http://schemas.microsoft.com/office/2011/relationships/chartColorStyle" Target="colors200.xml"/><Relationship Id="rId1" Type="http://schemas.microsoft.com/office/2011/relationships/chartStyle" Target="style200.xml"/></Relationships>
</file>

<file path=xl/charts/_rels/chart201.xml.rels><?xml version="1.0" encoding="UTF-8" standalone="yes"?>
<Relationships xmlns="http://schemas.openxmlformats.org/package/2006/relationships"><Relationship Id="rId2" Type="http://schemas.microsoft.com/office/2011/relationships/chartColorStyle" Target="colors201.xml"/><Relationship Id="rId1" Type="http://schemas.microsoft.com/office/2011/relationships/chartStyle" Target="style201.xml"/></Relationships>
</file>

<file path=xl/charts/_rels/chart202.xml.rels><?xml version="1.0" encoding="UTF-8" standalone="yes"?>
<Relationships xmlns="http://schemas.openxmlformats.org/package/2006/relationships"><Relationship Id="rId2" Type="http://schemas.microsoft.com/office/2011/relationships/chartColorStyle" Target="colors202.xml"/><Relationship Id="rId1" Type="http://schemas.microsoft.com/office/2011/relationships/chartStyle" Target="style202.xml"/></Relationships>
</file>

<file path=xl/charts/_rels/chart203.xml.rels><?xml version="1.0" encoding="UTF-8" standalone="yes"?>
<Relationships xmlns="http://schemas.openxmlformats.org/package/2006/relationships"><Relationship Id="rId2" Type="http://schemas.microsoft.com/office/2011/relationships/chartColorStyle" Target="colors203.xml"/><Relationship Id="rId1" Type="http://schemas.microsoft.com/office/2011/relationships/chartStyle" Target="style203.xml"/></Relationships>
</file>

<file path=xl/charts/_rels/chart204.xml.rels><?xml version="1.0" encoding="UTF-8" standalone="yes"?>
<Relationships xmlns="http://schemas.openxmlformats.org/package/2006/relationships"><Relationship Id="rId2" Type="http://schemas.microsoft.com/office/2011/relationships/chartColorStyle" Target="colors204.xml"/><Relationship Id="rId1" Type="http://schemas.microsoft.com/office/2011/relationships/chartStyle" Target="style204.xml"/></Relationships>
</file>

<file path=xl/charts/_rels/chart205.xml.rels><?xml version="1.0" encoding="UTF-8" standalone="yes"?>
<Relationships xmlns="http://schemas.openxmlformats.org/package/2006/relationships"><Relationship Id="rId2" Type="http://schemas.microsoft.com/office/2011/relationships/chartColorStyle" Target="colors205.xml"/><Relationship Id="rId1" Type="http://schemas.microsoft.com/office/2011/relationships/chartStyle" Target="style205.xml"/></Relationships>
</file>

<file path=xl/charts/_rels/chart206.xml.rels><?xml version="1.0" encoding="UTF-8" standalone="yes"?>
<Relationships xmlns="http://schemas.openxmlformats.org/package/2006/relationships"><Relationship Id="rId2" Type="http://schemas.microsoft.com/office/2011/relationships/chartColorStyle" Target="colors206.xml"/><Relationship Id="rId1" Type="http://schemas.microsoft.com/office/2011/relationships/chartStyle" Target="style206.xml"/></Relationships>
</file>

<file path=xl/charts/_rels/chart207.xml.rels><?xml version="1.0" encoding="UTF-8" standalone="yes"?>
<Relationships xmlns="http://schemas.openxmlformats.org/package/2006/relationships"><Relationship Id="rId2" Type="http://schemas.microsoft.com/office/2011/relationships/chartColorStyle" Target="colors207.xml"/><Relationship Id="rId1" Type="http://schemas.microsoft.com/office/2011/relationships/chartStyle" Target="style207.xml"/></Relationships>
</file>

<file path=xl/charts/_rels/chart208.xml.rels><?xml version="1.0" encoding="UTF-8" standalone="yes"?>
<Relationships xmlns="http://schemas.openxmlformats.org/package/2006/relationships"><Relationship Id="rId2" Type="http://schemas.microsoft.com/office/2011/relationships/chartColorStyle" Target="colors208.xml"/><Relationship Id="rId1" Type="http://schemas.microsoft.com/office/2011/relationships/chartStyle" Target="style208.xml"/></Relationships>
</file>

<file path=xl/charts/_rels/chart209.xml.rels><?xml version="1.0" encoding="UTF-8" standalone="yes"?>
<Relationships xmlns="http://schemas.openxmlformats.org/package/2006/relationships"><Relationship Id="rId2" Type="http://schemas.microsoft.com/office/2011/relationships/chartColorStyle" Target="colors209.xml"/><Relationship Id="rId1" Type="http://schemas.microsoft.com/office/2011/relationships/chartStyle" Target="style209.xml"/></Relationships>
</file>

<file path=xl/charts/_rels/chart210.xml.rels><?xml version="1.0" encoding="UTF-8" standalone="yes"?>
<Relationships xmlns="http://schemas.openxmlformats.org/package/2006/relationships"><Relationship Id="rId2" Type="http://schemas.microsoft.com/office/2011/relationships/chartColorStyle" Target="colors210.xml"/><Relationship Id="rId1" Type="http://schemas.microsoft.com/office/2011/relationships/chartStyle" Target="style210.xml"/></Relationships>
</file>

<file path=xl/charts/_rels/chart211.xml.rels><?xml version="1.0" encoding="UTF-8" standalone="yes"?>
<Relationships xmlns="http://schemas.openxmlformats.org/package/2006/relationships"><Relationship Id="rId2" Type="http://schemas.microsoft.com/office/2011/relationships/chartColorStyle" Target="colors211.xml"/><Relationship Id="rId1" Type="http://schemas.microsoft.com/office/2011/relationships/chartStyle" Target="style211.xml"/></Relationships>
</file>

<file path=xl/charts/_rels/chart212.xml.rels><?xml version="1.0" encoding="UTF-8" standalone="yes"?>
<Relationships xmlns="http://schemas.openxmlformats.org/package/2006/relationships"><Relationship Id="rId2" Type="http://schemas.microsoft.com/office/2011/relationships/chartColorStyle" Target="colors212.xml"/><Relationship Id="rId1" Type="http://schemas.microsoft.com/office/2011/relationships/chartStyle" Target="style212.xml"/></Relationships>
</file>

<file path=xl/charts/_rels/chart213.xml.rels><?xml version="1.0" encoding="UTF-8" standalone="yes"?>
<Relationships xmlns="http://schemas.openxmlformats.org/package/2006/relationships"><Relationship Id="rId2" Type="http://schemas.microsoft.com/office/2011/relationships/chartColorStyle" Target="colors213.xml"/><Relationship Id="rId1" Type="http://schemas.microsoft.com/office/2011/relationships/chartStyle" Target="style213.xml"/></Relationships>
</file>

<file path=xl/charts/_rels/chart214.xml.rels><?xml version="1.0" encoding="UTF-8" standalone="yes"?>
<Relationships xmlns="http://schemas.openxmlformats.org/package/2006/relationships"><Relationship Id="rId2" Type="http://schemas.microsoft.com/office/2011/relationships/chartColorStyle" Target="colors214.xml"/><Relationship Id="rId1" Type="http://schemas.microsoft.com/office/2011/relationships/chartStyle" Target="style214.xml"/></Relationships>
</file>

<file path=xl/charts/_rels/chart215.xml.rels><?xml version="1.0" encoding="UTF-8" standalone="yes"?>
<Relationships xmlns="http://schemas.openxmlformats.org/package/2006/relationships"><Relationship Id="rId2" Type="http://schemas.microsoft.com/office/2011/relationships/chartColorStyle" Target="colors215.xml"/><Relationship Id="rId1" Type="http://schemas.microsoft.com/office/2011/relationships/chartStyle" Target="style215.xml"/></Relationships>
</file>

<file path=xl/charts/_rels/chart216.xml.rels><?xml version="1.0" encoding="UTF-8" standalone="yes"?>
<Relationships xmlns="http://schemas.openxmlformats.org/package/2006/relationships"><Relationship Id="rId2" Type="http://schemas.microsoft.com/office/2011/relationships/chartColorStyle" Target="colors216.xml"/><Relationship Id="rId1" Type="http://schemas.microsoft.com/office/2011/relationships/chartStyle" Target="style216.xml"/></Relationships>
</file>

<file path=xl/charts/_rels/chart217.xml.rels><?xml version="1.0" encoding="UTF-8" standalone="yes"?>
<Relationships xmlns="http://schemas.openxmlformats.org/package/2006/relationships"><Relationship Id="rId2" Type="http://schemas.microsoft.com/office/2011/relationships/chartColorStyle" Target="colors217.xml"/><Relationship Id="rId1" Type="http://schemas.microsoft.com/office/2011/relationships/chartStyle" Target="style217.xml"/></Relationships>
</file>

<file path=xl/charts/_rels/chart218.xml.rels><?xml version="1.0" encoding="UTF-8" standalone="yes"?>
<Relationships xmlns="http://schemas.openxmlformats.org/package/2006/relationships"><Relationship Id="rId2" Type="http://schemas.microsoft.com/office/2011/relationships/chartColorStyle" Target="colors218.xml"/><Relationship Id="rId1" Type="http://schemas.microsoft.com/office/2011/relationships/chartStyle" Target="style218.xml"/></Relationships>
</file>

<file path=xl/charts/_rels/chart219.xml.rels><?xml version="1.0" encoding="UTF-8" standalone="yes"?>
<Relationships xmlns="http://schemas.openxmlformats.org/package/2006/relationships"><Relationship Id="rId2" Type="http://schemas.microsoft.com/office/2011/relationships/chartColorStyle" Target="colors219.xml"/><Relationship Id="rId1" Type="http://schemas.microsoft.com/office/2011/relationships/chartStyle" Target="style219.xml"/></Relationships>
</file>

<file path=xl/charts/_rels/chart220.xml.rels><?xml version="1.0" encoding="UTF-8" standalone="yes"?>
<Relationships xmlns="http://schemas.openxmlformats.org/package/2006/relationships"><Relationship Id="rId2" Type="http://schemas.microsoft.com/office/2011/relationships/chartColorStyle" Target="colors220.xml"/><Relationship Id="rId1" Type="http://schemas.microsoft.com/office/2011/relationships/chartStyle" Target="style220.xml"/></Relationships>
</file>

<file path=xl/charts/_rels/chart221.xml.rels><?xml version="1.0" encoding="UTF-8" standalone="yes"?>
<Relationships xmlns="http://schemas.openxmlformats.org/package/2006/relationships"><Relationship Id="rId2" Type="http://schemas.microsoft.com/office/2011/relationships/chartColorStyle" Target="colors221.xml"/><Relationship Id="rId1" Type="http://schemas.microsoft.com/office/2011/relationships/chartStyle" Target="style221.xml"/></Relationships>
</file>

<file path=xl/charts/_rels/chart222.xml.rels><?xml version="1.0" encoding="UTF-8" standalone="yes"?>
<Relationships xmlns="http://schemas.openxmlformats.org/package/2006/relationships"><Relationship Id="rId2" Type="http://schemas.microsoft.com/office/2011/relationships/chartColorStyle" Target="colors222.xml"/><Relationship Id="rId1" Type="http://schemas.microsoft.com/office/2011/relationships/chartStyle" Target="style222.xml"/></Relationships>
</file>

<file path=xl/charts/_rels/chart223.xml.rels><?xml version="1.0" encoding="UTF-8" standalone="yes"?>
<Relationships xmlns="http://schemas.openxmlformats.org/package/2006/relationships"><Relationship Id="rId2" Type="http://schemas.microsoft.com/office/2011/relationships/chartColorStyle" Target="colors223.xml"/><Relationship Id="rId1" Type="http://schemas.microsoft.com/office/2011/relationships/chartStyle" Target="style223.xml"/></Relationships>
</file>

<file path=xl/charts/_rels/chart224.xml.rels><?xml version="1.0" encoding="UTF-8" standalone="yes"?>
<Relationships xmlns="http://schemas.openxmlformats.org/package/2006/relationships"><Relationship Id="rId2" Type="http://schemas.microsoft.com/office/2011/relationships/chartColorStyle" Target="colors224.xml"/><Relationship Id="rId1" Type="http://schemas.microsoft.com/office/2011/relationships/chartStyle" Target="style224.xml"/></Relationships>
</file>

<file path=xl/charts/_rels/chart225.xml.rels><?xml version="1.0" encoding="UTF-8" standalone="yes"?>
<Relationships xmlns="http://schemas.openxmlformats.org/package/2006/relationships"><Relationship Id="rId2" Type="http://schemas.microsoft.com/office/2011/relationships/chartColorStyle" Target="colors225.xml"/><Relationship Id="rId1" Type="http://schemas.microsoft.com/office/2011/relationships/chartStyle" Target="style225.xml"/></Relationships>
</file>

<file path=xl/charts/_rels/chart226.xml.rels><?xml version="1.0" encoding="UTF-8" standalone="yes"?>
<Relationships xmlns="http://schemas.openxmlformats.org/package/2006/relationships"><Relationship Id="rId2" Type="http://schemas.microsoft.com/office/2011/relationships/chartColorStyle" Target="colors226.xml"/><Relationship Id="rId1" Type="http://schemas.microsoft.com/office/2011/relationships/chartStyle" Target="style226.xml"/></Relationships>
</file>

<file path=xl/charts/_rels/chart227.xml.rels><?xml version="1.0" encoding="UTF-8" standalone="yes"?>
<Relationships xmlns="http://schemas.openxmlformats.org/package/2006/relationships"><Relationship Id="rId2" Type="http://schemas.microsoft.com/office/2011/relationships/chartColorStyle" Target="colors227.xml"/><Relationship Id="rId1" Type="http://schemas.microsoft.com/office/2011/relationships/chartStyle" Target="style227.xml"/></Relationships>
</file>

<file path=xl/charts/_rels/chart228.xml.rels><?xml version="1.0" encoding="UTF-8" standalone="yes"?>
<Relationships xmlns="http://schemas.openxmlformats.org/package/2006/relationships"><Relationship Id="rId2" Type="http://schemas.microsoft.com/office/2011/relationships/chartColorStyle" Target="colors228.xml"/><Relationship Id="rId1" Type="http://schemas.microsoft.com/office/2011/relationships/chartStyle" Target="style228.xml"/></Relationships>
</file>

<file path=xl/charts/_rels/chart229.xml.rels><?xml version="1.0" encoding="UTF-8" standalone="yes"?>
<Relationships xmlns="http://schemas.openxmlformats.org/package/2006/relationships"><Relationship Id="rId2" Type="http://schemas.microsoft.com/office/2011/relationships/chartColorStyle" Target="colors229.xml"/><Relationship Id="rId1" Type="http://schemas.microsoft.com/office/2011/relationships/chartStyle" Target="style229.xml"/></Relationships>
</file>

<file path=xl/charts/_rels/chart230.xml.rels><?xml version="1.0" encoding="UTF-8" standalone="yes"?>
<Relationships xmlns="http://schemas.openxmlformats.org/package/2006/relationships"><Relationship Id="rId2" Type="http://schemas.microsoft.com/office/2011/relationships/chartColorStyle" Target="colors230.xml"/><Relationship Id="rId1" Type="http://schemas.microsoft.com/office/2011/relationships/chartStyle" Target="style230.xml"/></Relationships>
</file>

<file path=xl/charts/_rels/chart231.xml.rels><?xml version="1.0" encoding="UTF-8" standalone="yes"?>
<Relationships xmlns="http://schemas.openxmlformats.org/package/2006/relationships"><Relationship Id="rId2" Type="http://schemas.microsoft.com/office/2011/relationships/chartColorStyle" Target="colors231.xml"/><Relationship Id="rId1" Type="http://schemas.microsoft.com/office/2011/relationships/chartStyle" Target="style231.xml"/></Relationships>
</file>

<file path=xl/charts/_rels/chart232.xml.rels><?xml version="1.0" encoding="UTF-8" standalone="yes"?>
<Relationships xmlns="http://schemas.openxmlformats.org/package/2006/relationships"><Relationship Id="rId2" Type="http://schemas.microsoft.com/office/2011/relationships/chartColorStyle" Target="colors232.xml"/><Relationship Id="rId1" Type="http://schemas.microsoft.com/office/2011/relationships/chartStyle" Target="style232.xml"/></Relationships>
</file>

<file path=xl/charts/_rels/chart233.xml.rels><?xml version="1.0" encoding="UTF-8" standalone="yes"?>
<Relationships xmlns="http://schemas.openxmlformats.org/package/2006/relationships"><Relationship Id="rId2" Type="http://schemas.microsoft.com/office/2011/relationships/chartColorStyle" Target="colors233.xml"/><Relationship Id="rId1" Type="http://schemas.microsoft.com/office/2011/relationships/chartStyle" Target="style233.xml"/></Relationships>
</file>

<file path=xl/charts/_rels/chart234.xml.rels><?xml version="1.0" encoding="UTF-8" standalone="yes"?>
<Relationships xmlns="http://schemas.openxmlformats.org/package/2006/relationships"><Relationship Id="rId2" Type="http://schemas.microsoft.com/office/2011/relationships/chartColorStyle" Target="colors234.xml"/><Relationship Id="rId1" Type="http://schemas.microsoft.com/office/2011/relationships/chartStyle" Target="style234.xml"/></Relationships>
</file>

<file path=xl/charts/_rels/chart235.xml.rels><?xml version="1.0" encoding="UTF-8" standalone="yes"?>
<Relationships xmlns="http://schemas.openxmlformats.org/package/2006/relationships"><Relationship Id="rId2" Type="http://schemas.microsoft.com/office/2011/relationships/chartColorStyle" Target="colors235.xml"/><Relationship Id="rId1" Type="http://schemas.microsoft.com/office/2011/relationships/chartStyle" Target="style235.xml"/></Relationships>
</file>

<file path=xl/charts/_rels/chart236.xml.rels><?xml version="1.0" encoding="UTF-8" standalone="yes"?>
<Relationships xmlns="http://schemas.openxmlformats.org/package/2006/relationships"><Relationship Id="rId2" Type="http://schemas.microsoft.com/office/2011/relationships/chartColorStyle" Target="colors236.xml"/><Relationship Id="rId1" Type="http://schemas.microsoft.com/office/2011/relationships/chartStyle" Target="style236.xml"/></Relationships>
</file>

<file path=xl/charts/_rels/chart237.xml.rels><?xml version="1.0" encoding="UTF-8" standalone="yes"?>
<Relationships xmlns="http://schemas.openxmlformats.org/package/2006/relationships"><Relationship Id="rId2" Type="http://schemas.microsoft.com/office/2011/relationships/chartColorStyle" Target="colors237.xml"/><Relationship Id="rId1" Type="http://schemas.microsoft.com/office/2011/relationships/chartStyle" Target="style237.xml"/></Relationships>
</file>

<file path=xl/charts/_rels/chart238.xml.rels><?xml version="1.0" encoding="UTF-8" standalone="yes"?>
<Relationships xmlns="http://schemas.openxmlformats.org/package/2006/relationships"><Relationship Id="rId2" Type="http://schemas.microsoft.com/office/2011/relationships/chartColorStyle" Target="colors238.xml"/><Relationship Id="rId1" Type="http://schemas.microsoft.com/office/2011/relationships/chartStyle" Target="style238.xml"/></Relationships>
</file>

<file path=xl/charts/_rels/chart239.xml.rels><?xml version="1.0" encoding="UTF-8" standalone="yes"?>
<Relationships xmlns="http://schemas.openxmlformats.org/package/2006/relationships"><Relationship Id="rId2" Type="http://schemas.microsoft.com/office/2011/relationships/chartColorStyle" Target="colors239.xml"/><Relationship Id="rId1" Type="http://schemas.microsoft.com/office/2011/relationships/chartStyle" Target="style239.xml"/></Relationships>
</file>

<file path=xl/charts/_rels/chart240.xml.rels><?xml version="1.0" encoding="UTF-8" standalone="yes"?>
<Relationships xmlns="http://schemas.openxmlformats.org/package/2006/relationships"><Relationship Id="rId2" Type="http://schemas.microsoft.com/office/2011/relationships/chartColorStyle" Target="colors240.xml"/><Relationship Id="rId1" Type="http://schemas.microsoft.com/office/2011/relationships/chartStyle" Target="style240.xml"/></Relationships>
</file>

<file path=xl/charts/_rels/chart241.xml.rels><?xml version="1.0" encoding="UTF-8" standalone="yes"?>
<Relationships xmlns="http://schemas.openxmlformats.org/package/2006/relationships"><Relationship Id="rId2" Type="http://schemas.microsoft.com/office/2011/relationships/chartColorStyle" Target="colors241.xml"/><Relationship Id="rId1" Type="http://schemas.microsoft.com/office/2011/relationships/chartStyle" Target="style241.xml"/></Relationships>
</file>

<file path=xl/charts/_rels/chart242.xml.rels><?xml version="1.0" encoding="UTF-8" standalone="yes"?>
<Relationships xmlns="http://schemas.openxmlformats.org/package/2006/relationships"><Relationship Id="rId2" Type="http://schemas.microsoft.com/office/2011/relationships/chartColorStyle" Target="colors242.xml"/><Relationship Id="rId1" Type="http://schemas.microsoft.com/office/2011/relationships/chartStyle" Target="style242.xml"/></Relationships>
</file>

<file path=xl/charts/_rels/chart243.xml.rels><?xml version="1.0" encoding="UTF-8" standalone="yes"?>
<Relationships xmlns="http://schemas.openxmlformats.org/package/2006/relationships"><Relationship Id="rId2" Type="http://schemas.microsoft.com/office/2011/relationships/chartColorStyle" Target="colors243.xml"/><Relationship Id="rId1" Type="http://schemas.microsoft.com/office/2011/relationships/chartStyle" Target="style243.xml"/></Relationships>
</file>

<file path=xl/charts/_rels/chart244.xml.rels><?xml version="1.0" encoding="UTF-8" standalone="yes"?>
<Relationships xmlns="http://schemas.openxmlformats.org/package/2006/relationships"><Relationship Id="rId2" Type="http://schemas.microsoft.com/office/2011/relationships/chartColorStyle" Target="colors244.xml"/><Relationship Id="rId1" Type="http://schemas.microsoft.com/office/2011/relationships/chartStyle" Target="style244.xml"/></Relationships>
</file>

<file path=xl/charts/_rels/chart245.xml.rels><?xml version="1.0" encoding="UTF-8" standalone="yes"?>
<Relationships xmlns="http://schemas.openxmlformats.org/package/2006/relationships"><Relationship Id="rId2" Type="http://schemas.microsoft.com/office/2011/relationships/chartColorStyle" Target="colors245.xml"/><Relationship Id="rId1" Type="http://schemas.microsoft.com/office/2011/relationships/chartStyle" Target="style245.xml"/></Relationships>
</file>

<file path=xl/charts/_rels/chart246.xml.rels><?xml version="1.0" encoding="UTF-8" standalone="yes"?>
<Relationships xmlns="http://schemas.openxmlformats.org/package/2006/relationships"><Relationship Id="rId2" Type="http://schemas.microsoft.com/office/2011/relationships/chartColorStyle" Target="colors246.xml"/><Relationship Id="rId1" Type="http://schemas.microsoft.com/office/2011/relationships/chartStyle" Target="style246.xml"/></Relationships>
</file>

<file path=xl/charts/_rels/chart247.xml.rels><?xml version="1.0" encoding="UTF-8" standalone="yes"?>
<Relationships xmlns="http://schemas.openxmlformats.org/package/2006/relationships"><Relationship Id="rId2" Type="http://schemas.microsoft.com/office/2011/relationships/chartColorStyle" Target="colors247.xml"/><Relationship Id="rId1" Type="http://schemas.microsoft.com/office/2011/relationships/chartStyle" Target="style247.xml"/></Relationships>
</file>

<file path=xl/charts/_rels/chart248.xml.rels><?xml version="1.0" encoding="UTF-8" standalone="yes"?>
<Relationships xmlns="http://schemas.openxmlformats.org/package/2006/relationships"><Relationship Id="rId2" Type="http://schemas.microsoft.com/office/2011/relationships/chartColorStyle" Target="colors248.xml"/><Relationship Id="rId1" Type="http://schemas.microsoft.com/office/2011/relationships/chartStyle" Target="style248.xml"/></Relationships>
</file>

<file path=xl/charts/_rels/chart249.xml.rels><?xml version="1.0" encoding="UTF-8" standalone="yes"?>
<Relationships xmlns="http://schemas.openxmlformats.org/package/2006/relationships"><Relationship Id="rId2" Type="http://schemas.microsoft.com/office/2011/relationships/chartColorStyle" Target="colors249.xml"/><Relationship Id="rId1" Type="http://schemas.microsoft.com/office/2011/relationships/chartStyle" Target="style249.xml"/></Relationships>
</file>

<file path=xl/charts/_rels/chart250.xml.rels><?xml version="1.0" encoding="UTF-8" standalone="yes"?>
<Relationships xmlns="http://schemas.openxmlformats.org/package/2006/relationships"><Relationship Id="rId2" Type="http://schemas.microsoft.com/office/2011/relationships/chartColorStyle" Target="colors250.xml"/><Relationship Id="rId1" Type="http://schemas.microsoft.com/office/2011/relationships/chartStyle" Target="style250.xml"/></Relationships>
</file>

<file path=xl/charts/_rels/chart251.xml.rels><?xml version="1.0" encoding="UTF-8" standalone="yes"?>
<Relationships xmlns="http://schemas.openxmlformats.org/package/2006/relationships"><Relationship Id="rId2" Type="http://schemas.microsoft.com/office/2011/relationships/chartColorStyle" Target="colors251.xml"/><Relationship Id="rId1" Type="http://schemas.microsoft.com/office/2011/relationships/chartStyle" Target="style251.xml"/></Relationships>
</file>

<file path=xl/charts/_rels/chart252.xml.rels><?xml version="1.0" encoding="UTF-8" standalone="yes"?>
<Relationships xmlns="http://schemas.openxmlformats.org/package/2006/relationships"><Relationship Id="rId2" Type="http://schemas.microsoft.com/office/2011/relationships/chartColorStyle" Target="colors252.xml"/><Relationship Id="rId1" Type="http://schemas.microsoft.com/office/2011/relationships/chartStyle" Target="style252.xml"/></Relationships>
</file>

<file path=xl/charts/_rels/chart253.xml.rels><?xml version="1.0" encoding="UTF-8" standalone="yes"?>
<Relationships xmlns="http://schemas.openxmlformats.org/package/2006/relationships"><Relationship Id="rId2" Type="http://schemas.microsoft.com/office/2011/relationships/chartColorStyle" Target="colors253.xml"/><Relationship Id="rId1" Type="http://schemas.microsoft.com/office/2011/relationships/chartStyle" Target="style253.xml"/></Relationships>
</file>

<file path=xl/charts/_rels/chart254.xml.rels><?xml version="1.0" encoding="UTF-8" standalone="yes"?>
<Relationships xmlns="http://schemas.openxmlformats.org/package/2006/relationships"><Relationship Id="rId2" Type="http://schemas.microsoft.com/office/2011/relationships/chartColorStyle" Target="colors254.xml"/><Relationship Id="rId1" Type="http://schemas.microsoft.com/office/2011/relationships/chartStyle" Target="style25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2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sz="2200" b="1">
                <a:solidFill>
                  <a:sysClr val="windowText" lastClr="000000"/>
                </a:solidFill>
              </a:rPr>
              <a:t>Median</a:t>
            </a:r>
            <a:r>
              <a:rPr lang="en-US" sz="2200" b="1" baseline="0">
                <a:solidFill>
                  <a:sysClr val="windowText" lastClr="000000"/>
                </a:solidFill>
              </a:rPr>
              <a:t> % Reduction in</a:t>
            </a:r>
            <a:r>
              <a:rPr lang="en-US" sz="2200" b="1">
                <a:solidFill>
                  <a:sysClr val="windowText" lastClr="000000"/>
                </a:solidFill>
              </a:rPr>
              <a:t> Dominance Checks</a:t>
            </a:r>
          </a:p>
          <a:p>
            <a:pPr>
              <a:defRPr sz="2200" b="1">
                <a:solidFill>
                  <a:sysClr val="windowText" lastClr="000000"/>
                </a:solidFill>
              </a:defRPr>
            </a:pPr>
            <a:r>
              <a:rPr lang="en-US" sz="2000" b="1">
                <a:solidFill>
                  <a:sysClr val="windowText" lastClr="000000"/>
                </a:solidFill>
              </a:rPr>
              <a:t>(real graphs with expected</a:t>
            </a:r>
            <a:r>
              <a:rPr lang="en-US" sz="2000" b="1" baseline="0">
                <a:solidFill>
                  <a:sysClr val="windowText" lastClr="000000"/>
                </a:solidFill>
              </a:rPr>
              <a:t> gain &gt; 0 and Z != P</a:t>
            </a:r>
            <a:r>
              <a:rPr lang="en-US" sz="2000" b="1">
                <a:solidFill>
                  <a:sysClr val="windowText" lastClr="000000"/>
                </a:solidFill>
              </a:rPr>
              <a:t>)</a:t>
            </a:r>
          </a:p>
        </c:rich>
      </c:tx>
      <c:layout>
        <c:manualLayout>
          <c:xMode val="edge"/>
          <c:yMode val="edge"/>
          <c:x val="0.13975467492188465"/>
          <c:y val="7.4668438327250598E-3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2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2408467639955217"/>
          <c:y val="0.22645526287552858"/>
          <c:w val="0.85860953771864001"/>
          <c:h val="0.56930417581525983"/>
        </c:manualLayout>
      </c:layout>
      <c:barChart>
        <c:barDir val="col"/>
        <c:grouping val="clustered"/>
        <c:varyColors val="0"/>
        <c:ser>
          <c:idx val="6"/>
          <c:order val="0"/>
          <c:tx>
            <c:strRef>
              <c:f>Summary!$D$7</c:f>
              <c:strCache>
                <c:ptCount val="1"/>
                <c:pt idx="0">
                  <c:v>(1.0, 0.0)</c:v>
                </c:pt>
              </c:strCache>
            </c:strRef>
          </c:tx>
          <c:spPr>
            <a:solidFill>
              <a:srgbClr val="156082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Summary!$F$4:$K$4</c15:sqref>
                  </c15:fullRef>
                </c:ext>
              </c:extLst>
              <c:f>(Summary!$F$4,Summary!$H$4:$K$4)</c:f>
              <c:strCache>
                <c:ptCount val="5"/>
                <c:pt idx="0">
                  <c:v>BNL</c:v>
                </c:pt>
                <c:pt idx="1">
                  <c:v>SFS</c:v>
                </c:pt>
                <c:pt idx="2">
                  <c:v>SaLSa</c:v>
                </c:pt>
                <c:pt idx="3">
                  <c:v>D&amp;C</c:v>
                </c:pt>
                <c:pt idx="4">
                  <c:v>BBS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Summary!$F$7:$K$7</c15:sqref>
                  </c15:fullRef>
                </c:ext>
              </c:extLst>
              <c:f>(Summary!$F$7,Summary!$H$7:$K$7)</c:f>
              <c:numCache>
                <c:formatCode>0.00%</c:formatCode>
                <c:ptCount val="5"/>
                <c:pt idx="0">
                  <c:v>0.20951122472597528</c:v>
                </c:pt>
                <c:pt idx="1">
                  <c:v>0.35124438525232227</c:v>
                </c:pt>
                <c:pt idx="2">
                  <c:v>0.42450224960326949</c:v>
                </c:pt>
                <c:pt idx="3">
                  <c:v>0.23469128466817041</c:v>
                </c:pt>
                <c:pt idx="4">
                  <c:v>0.72639277302187899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938-4EF0-8F5E-2B4B4713242E}"/>
            </c:ext>
          </c:extLst>
        </c:ser>
        <c:ser>
          <c:idx val="0"/>
          <c:order val="1"/>
          <c:tx>
            <c:strRef>
              <c:f>Summary!$D$8</c:f>
              <c:strCache>
                <c:ptCount val="1"/>
                <c:pt idx="0">
                  <c:v>(0.9, 0.1)</c:v>
                </c:pt>
              </c:strCache>
            </c:strRef>
          </c:tx>
          <c:spPr>
            <a:solidFill>
              <a:srgbClr val="0F9ED5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Summary!$F$4:$K$4</c15:sqref>
                  </c15:fullRef>
                </c:ext>
              </c:extLst>
              <c:f>(Summary!$F$4,Summary!$H$4:$K$4)</c:f>
              <c:strCache>
                <c:ptCount val="5"/>
                <c:pt idx="0">
                  <c:v>BNL</c:v>
                </c:pt>
                <c:pt idx="1">
                  <c:v>SFS</c:v>
                </c:pt>
                <c:pt idx="2">
                  <c:v>SaLSa</c:v>
                </c:pt>
                <c:pt idx="3">
                  <c:v>D&amp;C</c:v>
                </c:pt>
                <c:pt idx="4">
                  <c:v>BBS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Summary!$F$8:$K$8</c15:sqref>
                  </c15:fullRef>
                </c:ext>
              </c:extLst>
              <c:f>(Summary!$F$8,Summary!$H$8:$K$8)</c:f>
              <c:numCache>
                <c:formatCode>0.00%</c:formatCode>
                <c:ptCount val="5"/>
                <c:pt idx="0">
                  <c:v>0.20750686273138902</c:v>
                </c:pt>
                <c:pt idx="1">
                  <c:v>0.57117530428728802</c:v>
                </c:pt>
                <c:pt idx="2">
                  <c:v>0.53022150200880958</c:v>
                </c:pt>
                <c:pt idx="3">
                  <c:v>0.19077659832897292</c:v>
                </c:pt>
                <c:pt idx="4">
                  <c:v>0.7326343249819367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938-4EF0-8F5E-2B4B4713242E}"/>
            </c:ext>
          </c:extLst>
        </c:ser>
        <c:ser>
          <c:idx val="1"/>
          <c:order val="2"/>
          <c:tx>
            <c:strRef>
              <c:f>Summary!$D$9</c:f>
              <c:strCache>
                <c:ptCount val="1"/>
                <c:pt idx="0">
                  <c:v>(0.8, 0.2)</c:v>
                </c:pt>
              </c:strCache>
            </c:strRef>
          </c:tx>
          <c:spPr>
            <a:solidFill>
              <a:srgbClr val="196B24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Summary!$F$4:$K$4</c15:sqref>
                  </c15:fullRef>
                </c:ext>
              </c:extLst>
              <c:f>(Summary!$F$4,Summary!$H$4:$K$4)</c:f>
              <c:strCache>
                <c:ptCount val="5"/>
                <c:pt idx="0">
                  <c:v>BNL</c:v>
                </c:pt>
                <c:pt idx="1">
                  <c:v>SFS</c:v>
                </c:pt>
                <c:pt idx="2">
                  <c:v>SaLSa</c:v>
                </c:pt>
                <c:pt idx="3">
                  <c:v>D&amp;C</c:v>
                </c:pt>
                <c:pt idx="4">
                  <c:v>BBS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Summary!$F$9:$K$9</c15:sqref>
                  </c15:fullRef>
                </c:ext>
              </c:extLst>
              <c:f>(Summary!$F$9,Summary!$H$9:$K$9)</c:f>
              <c:numCache>
                <c:formatCode>0.00%</c:formatCode>
                <c:ptCount val="5"/>
                <c:pt idx="0">
                  <c:v>0.36388962140679681</c:v>
                </c:pt>
                <c:pt idx="1">
                  <c:v>0.67091148042843529</c:v>
                </c:pt>
                <c:pt idx="2">
                  <c:v>0.77895714578847985</c:v>
                </c:pt>
                <c:pt idx="3">
                  <c:v>0.18009713452546561</c:v>
                </c:pt>
                <c:pt idx="4">
                  <c:v>0.80583692574241295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938-4EF0-8F5E-2B4B4713242E}"/>
            </c:ext>
          </c:extLst>
        </c:ser>
        <c:ser>
          <c:idx val="2"/>
          <c:order val="3"/>
          <c:tx>
            <c:strRef>
              <c:f>Summary!$D$10</c:f>
              <c:strCache>
                <c:ptCount val="1"/>
                <c:pt idx="0">
                  <c:v>(0.7, 0.3)</c:v>
                </c:pt>
              </c:strCache>
            </c:strRef>
          </c:tx>
          <c:spPr>
            <a:solidFill>
              <a:srgbClr val="A02B93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Summary!$F$4:$K$4</c15:sqref>
                  </c15:fullRef>
                </c:ext>
              </c:extLst>
              <c:f>(Summary!$F$4,Summary!$H$4:$K$4)</c:f>
              <c:strCache>
                <c:ptCount val="5"/>
                <c:pt idx="0">
                  <c:v>BNL</c:v>
                </c:pt>
                <c:pt idx="1">
                  <c:v>SFS</c:v>
                </c:pt>
                <c:pt idx="2">
                  <c:v>SaLSa</c:v>
                </c:pt>
                <c:pt idx="3">
                  <c:v>D&amp;C</c:v>
                </c:pt>
                <c:pt idx="4">
                  <c:v>BBS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Summary!$F$10:$K$10</c15:sqref>
                  </c15:fullRef>
                </c:ext>
              </c:extLst>
              <c:f>(Summary!$F$10,Summary!$H$10:$K$10)</c:f>
              <c:numCache>
                <c:formatCode>0.00%</c:formatCode>
                <c:ptCount val="5"/>
                <c:pt idx="0">
                  <c:v>0.33265982177286302</c:v>
                </c:pt>
                <c:pt idx="1">
                  <c:v>0.66316949101317901</c:v>
                </c:pt>
                <c:pt idx="2">
                  <c:v>0.74521812310356939</c:v>
                </c:pt>
                <c:pt idx="3">
                  <c:v>0.18523747550791689</c:v>
                </c:pt>
                <c:pt idx="4">
                  <c:v>0.76327437754084593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938-4EF0-8F5E-2B4B4713242E}"/>
            </c:ext>
          </c:extLst>
        </c:ser>
        <c:ser>
          <c:idx val="3"/>
          <c:order val="4"/>
          <c:tx>
            <c:strRef>
              <c:f>Summary!$D$11</c:f>
              <c:strCache>
                <c:ptCount val="1"/>
                <c:pt idx="0">
                  <c:v>(0.6, 0.4)</c:v>
                </c:pt>
              </c:strCache>
            </c:strRef>
          </c:tx>
          <c:spPr>
            <a:solidFill>
              <a:srgbClr val="0D3A4E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Summary!$F$4:$K$4</c15:sqref>
                  </c15:fullRef>
                </c:ext>
              </c:extLst>
              <c:f>(Summary!$F$4,Summary!$H$4:$K$4)</c:f>
              <c:strCache>
                <c:ptCount val="5"/>
                <c:pt idx="0">
                  <c:v>BNL</c:v>
                </c:pt>
                <c:pt idx="1">
                  <c:v>SFS</c:v>
                </c:pt>
                <c:pt idx="2">
                  <c:v>SaLSa</c:v>
                </c:pt>
                <c:pt idx="3">
                  <c:v>D&amp;C</c:v>
                </c:pt>
                <c:pt idx="4">
                  <c:v>BBS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Summary!$F$11:$K$11</c15:sqref>
                  </c15:fullRef>
                </c:ext>
              </c:extLst>
              <c:f>(Summary!$F$11,Summary!$H$11:$K$11)</c:f>
              <c:numCache>
                <c:formatCode>0.00%</c:formatCode>
                <c:ptCount val="5"/>
                <c:pt idx="0">
                  <c:v>0.33265982177286302</c:v>
                </c:pt>
                <c:pt idx="1">
                  <c:v>0.67091148042843529</c:v>
                </c:pt>
                <c:pt idx="2">
                  <c:v>0.76107603289189618</c:v>
                </c:pt>
                <c:pt idx="3">
                  <c:v>0.1851499483997559</c:v>
                </c:pt>
                <c:pt idx="4">
                  <c:v>0.79145207609472767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938-4EF0-8F5E-2B4B471324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76244911"/>
        <c:axId val="676242031"/>
        <c:extLst/>
      </c:barChart>
      <c:catAx>
        <c:axId val="6762449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t" anchorCtr="0"/>
          <a:lstStyle/>
          <a:p>
            <a:pPr>
              <a:defRPr sz="18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6242031"/>
        <c:crosses val="autoZero"/>
        <c:auto val="1"/>
        <c:lblAlgn val="ctr"/>
        <c:lblOffset val="0"/>
        <c:noMultiLvlLbl val="0"/>
      </c:catAx>
      <c:valAx>
        <c:axId val="6762420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600" b="1">
                    <a:solidFill>
                      <a:sysClr val="windowText" lastClr="000000"/>
                    </a:solidFill>
                  </a:rPr>
                  <a:t>% Reduction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6244911"/>
        <c:crosses val="autoZero"/>
        <c:crossBetween val="between"/>
        <c:majorUnit val="0.30000000000000004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5.000002016834653E-2"/>
          <c:y val="0.89639665991025086"/>
          <c:w val="0.89609942560816758"/>
          <c:h val="9.904704304550518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portrait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2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sz="2200" b="1">
                <a:solidFill>
                  <a:sysClr val="windowText" lastClr="000000"/>
                </a:solidFill>
              </a:rPr>
              <a:t>Median</a:t>
            </a:r>
            <a:r>
              <a:rPr lang="en-US" sz="2200" b="1" baseline="0">
                <a:solidFill>
                  <a:sysClr val="windowText" lastClr="000000"/>
                </a:solidFill>
              </a:rPr>
              <a:t> % Reduction in Execution Time</a:t>
            </a:r>
            <a:endParaRPr lang="en-US" sz="2200" b="1">
              <a:solidFill>
                <a:sysClr val="windowText" lastClr="000000"/>
              </a:solidFill>
            </a:endParaRPr>
          </a:p>
          <a:p>
            <a:pPr>
              <a:defRPr sz="2200" b="1">
                <a:solidFill>
                  <a:sysClr val="windowText" lastClr="000000"/>
                </a:solidFill>
              </a:defRPr>
            </a:pPr>
            <a:r>
              <a:rPr lang="en-US" sz="2000" b="1">
                <a:solidFill>
                  <a:sysClr val="windowText" lastClr="000000"/>
                </a:solidFill>
              </a:rPr>
              <a:t>(real graphs with expected</a:t>
            </a:r>
            <a:r>
              <a:rPr lang="en-US" sz="2000" b="1" baseline="0">
                <a:solidFill>
                  <a:sysClr val="windowText" lastClr="000000"/>
                </a:solidFill>
              </a:rPr>
              <a:t> gain &gt; 0 and Z != P</a:t>
            </a:r>
            <a:r>
              <a:rPr lang="en-US" sz="2000" b="1">
                <a:solidFill>
                  <a:sysClr val="windowText" lastClr="000000"/>
                </a:solidFill>
              </a:rPr>
              <a:t>)</a:t>
            </a:r>
          </a:p>
        </c:rich>
      </c:tx>
      <c:layout>
        <c:manualLayout>
          <c:xMode val="edge"/>
          <c:yMode val="edge"/>
          <c:x val="0.13975467492188465"/>
          <c:y val="7.4668438327250598E-3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2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2408467639955217"/>
          <c:y val="0.22645526287552858"/>
          <c:w val="0.85860953771864001"/>
          <c:h val="0.56930417581525983"/>
        </c:manualLayout>
      </c:layout>
      <c:barChart>
        <c:barDir val="col"/>
        <c:grouping val="clustered"/>
        <c:varyColors val="0"/>
        <c:ser>
          <c:idx val="3"/>
          <c:order val="0"/>
          <c:tx>
            <c:strRef>
              <c:f>Summary!$P$7</c:f>
              <c:strCache>
                <c:ptCount val="1"/>
                <c:pt idx="0">
                  <c:v>(1.0, 0.0)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Summary!$R$4:$W$4</c15:sqref>
                  </c15:fullRef>
                </c:ext>
              </c:extLst>
              <c:f>(Summary!$R$4,Summary!$T$4:$W$4)</c:f>
              <c:strCache>
                <c:ptCount val="5"/>
                <c:pt idx="0">
                  <c:v>BNL</c:v>
                </c:pt>
                <c:pt idx="1">
                  <c:v>SFS</c:v>
                </c:pt>
                <c:pt idx="2">
                  <c:v>SaLSa</c:v>
                </c:pt>
                <c:pt idx="3">
                  <c:v>D&amp;C</c:v>
                </c:pt>
                <c:pt idx="4">
                  <c:v>BBS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Summary!$R$7:$W$7</c15:sqref>
                  </c15:fullRef>
                </c:ext>
              </c:extLst>
              <c:f>(Summary!$R$7,Summary!$T$7:$W$7)</c:f>
              <c:numCache>
                <c:formatCode>0.00%</c:formatCode>
                <c:ptCount val="5"/>
                <c:pt idx="0">
                  <c:v>0.17816767893553909</c:v>
                </c:pt>
                <c:pt idx="1">
                  <c:v>0.25036007418982609</c:v>
                </c:pt>
                <c:pt idx="2">
                  <c:v>0.20214036603502139</c:v>
                </c:pt>
                <c:pt idx="3">
                  <c:v>3.0701516810324264E-2</c:v>
                </c:pt>
                <c:pt idx="4">
                  <c:v>0.40980177680724494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8F6-48B6-AEB4-664126AAFBFE}"/>
            </c:ext>
          </c:extLst>
        </c:ser>
        <c:ser>
          <c:idx val="6"/>
          <c:order val="1"/>
          <c:tx>
            <c:strRef>
              <c:f>Summary!$P$8</c:f>
              <c:strCache>
                <c:ptCount val="1"/>
                <c:pt idx="0">
                  <c:v>(0.9, 0.1)</c:v>
                </c:pt>
              </c:strCache>
            </c:strRef>
          </c:tx>
          <c:spPr>
            <a:solidFill>
              <a:srgbClr val="0F9ED5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Summary!$R$4:$W$4</c15:sqref>
                  </c15:fullRef>
                </c:ext>
              </c:extLst>
              <c:f>(Summary!$R$4,Summary!$T$4:$W$4)</c:f>
              <c:strCache>
                <c:ptCount val="5"/>
                <c:pt idx="0">
                  <c:v>BNL</c:v>
                </c:pt>
                <c:pt idx="1">
                  <c:v>SFS</c:v>
                </c:pt>
                <c:pt idx="2">
                  <c:v>SaLSa</c:v>
                </c:pt>
                <c:pt idx="3">
                  <c:v>D&amp;C</c:v>
                </c:pt>
                <c:pt idx="4">
                  <c:v>BBS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Summary!$R$8:$W$8</c15:sqref>
                  </c15:fullRef>
                </c:ext>
              </c:extLst>
              <c:f>(Summary!$R$8,Summary!$T$8:$W$8)</c:f>
              <c:numCache>
                <c:formatCode>0.00%</c:formatCode>
                <c:ptCount val="5"/>
                <c:pt idx="0">
                  <c:v>0.1697972412010576</c:v>
                </c:pt>
                <c:pt idx="1">
                  <c:v>0.42245866363573326</c:v>
                </c:pt>
                <c:pt idx="2">
                  <c:v>0.34048294879042595</c:v>
                </c:pt>
                <c:pt idx="3">
                  <c:v>3.8886979654315756E-2</c:v>
                </c:pt>
                <c:pt idx="4">
                  <c:v>0.42622152708220651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8F6-48B6-AEB4-664126AAFBFE}"/>
            </c:ext>
          </c:extLst>
        </c:ser>
        <c:ser>
          <c:idx val="0"/>
          <c:order val="2"/>
          <c:tx>
            <c:strRef>
              <c:f>Summary!$P$9</c:f>
              <c:strCache>
                <c:ptCount val="1"/>
                <c:pt idx="0">
                  <c:v>(0.8, 0.2)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Summary!$R$4:$W$4</c15:sqref>
                  </c15:fullRef>
                </c:ext>
              </c:extLst>
              <c:f>(Summary!$R$4,Summary!$T$4:$W$4)</c:f>
              <c:strCache>
                <c:ptCount val="5"/>
                <c:pt idx="0">
                  <c:v>BNL</c:v>
                </c:pt>
                <c:pt idx="1">
                  <c:v>SFS</c:v>
                </c:pt>
                <c:pt idx="2">
                  <c:v>SaLSa</c:v>
                </c:pt>
                <c:pt idx="3">
                  <c:v>D&amp;C</c:v>
                </c:pt>
                <c:pt idx="4">
                  <c:v>BBS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Summary!$R$9:$W$9</c15:sqref>
                  </c15:fullRef>
                </c:ext>
              </c:extLst>
              <c:f>(Summary!$R$9,Summary!$T$9:$W$9)</c:f>
              <c:numCache>
                <c:formatCode>0.00%</c:formatCode>
                <c:ptCount val="5"/>
                <c:pt idx="0">
                  <c:v>0.31206602136716843</c:v>
                </c:pt>
                <c:pt idx="1">
                  <c:v>0.49125493295419037</c:v>
                </c:pt>
                <c:pt idx="2">
                  <c:v>0.53943441653275048</c:v>
                </c:pt>
                <c:pt idx="3">
                  <c:v>2.9709008646528388E-2</c:v>
                </c:pt>
                <c:pt idx="4">
                  <c:v>0.51710924451050266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8F6-48B6-AEB4-664126AAFBFE}"/>
            </c:ext>
          </c:extLst>
        </c:ser>
        <c:ser>
          <c:idx val="1"/>
          <c:order val="3"/>
          <c:tx>
            <c:strRef>
              <c:f>Summary!$P$10</c:f>
              <c:strCache>
                <c:ptCount val="1"/>
                <c:pt idx="0">
                  <c:v>(0.7, 0.3)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Summary!$R$4:$W$4</c15:sqref>
                  </c15:fullRef>
                </c:ext>
              </c:extLst>
              <c:f>(Summary!$R$4,Summary!$T$4:$W$4)</c:f>
              <c:strCache>
                <c:ptCount val="5"/>
                <c:pt idx="0">
                  <c:v>BNL</c:v>
                </c:pt>
                <c:pt idx="1">
                  <c:v>SFS</c:v>
                </c:pt>
                <c:pt idx="2">
                  <c:v>SaLSa</c:v>
                </c:pt>
                <c:pt idx="3">
                  <c:v>D&amp;C</c:v>
                </c:pt>
                <c:pt idx="4">
                  <c:v>BBS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Summary!$R$10:$W$10</c15:sqref>
                  </c15:fullRef>
                </c:ext>
              </c:extLst>
              <c:f>(Summary!$R$10,Summary!$T$10:$W$10)</c:f>
              <c:numCache>
                <c:formatCode>0.00%</c:formatCode>
                <c:ptCount val="5"/>
                <c:pt idx="0">
                  <c:v>0.25518493146454008</c:v>
                </c:pt>
                <c:pt idx="1">
                  <c:v>0.48531823406340985</c:v>
                </c:pt>
                <c:pt idx="2">
                  <c:v>0.53666874619638261</c:v>
                </c:pt>
                <c:pt idx="3">
                  <c:v>3.7415142191108489E-2</c:v>
                </c:pt>
                <c:pt idx="4">
                  <c:v>0.5151653260597906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8F6-48B6-AEB4-664126AAFBFE}"/>
            </c:ext>
          </c:extLst>
        </c:ser>
        <c:ser>
          <c:idx val="2"/>
          <c:order val="4"/>
          <c:tx>
            <c:strRef>
              <c:f>Summary!$P$11</c:f>
              <c:strCache>
                <c:ptCount val="1"/>
                <c:pt idx="0">
                  <c:v>(0.6, 0.4)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Summary!$R$4:$W$4</c15:sqref>
                  </c15:fullRef>
                </c:ext>
              </c:extLst>
              <c:f>(Summary!$R$4,Summary!$T$4:$W$4)</c:f>
              <c:strCache>
                <c:ptCount val="5"/>
                <c:pt idx="0">
                  <c:v>BNL</c:v>
                </c:pt>
                <c:pt idx="1">
                  <c:v>SFS</c:v>
                </c:pt>
                <c:pt idx="2">
                  <c:v>SaLSa</c:v>
                </c:pt>
                <c:pt idx="3">
                  <c:v>D&amp;C</c:v>
                </c:pt>
                <c:pt idx="4">
                  <c:v>BBS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Summary!$R$11:$W$11</c15:sqref>
                  </c15:fullRef>
                </c:ext>
              </c:extLst>
              <c:f>(Summary!$R$11,Summary!$T$11:$W$11)</c:f>
              <c:numCache>
                <c:formatCode>0.00%</c:formatCode>
                <c:ptCount val="5"/>
                <c:pt idx="0">
                  <c:v>0.26401016853553999</c:v>
                </c:pt>
                <c:pt idx="1">
                  <c:v>0.48620910116986615</c:v>
                </c:pt>
                <c:pt idx="2">
                  <c:v>0.54150486180408475</c:v>
                </c:pt>
                <c:pt idx="3">
                  <c:v>2.9992350091671116E-2</c:v>
                </c:pt>
                <c:pt idx="4">
                  <c:v>0.51961990499672039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8F6-48B6-AEB4-664126AAFB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76244911"/>
        <c:axId val="676242031"/>
        <c:extLst/>
      </c:barChart>
      <c:catAx>
        <c:axId val="6762449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t" anchorCtr="0"/>
          <a:lstStyle/>
          <a:p>
            <a:pPr>
              <a:defRPr sz="18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6242031"/>
        <c:crosses val="autoZero"/>
        <c:auto val="1"/>
        <c:lblAlgn val="ctr"/>
        <c:lblOffset val="0"/>
        <c:noMultiLvlLbl val="0"/>
      </c:catAx>
      <c:valAx>
        <c:axId val="6762420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600" b="1">
                    <a:solidFill>
                      <a:sysClr val="windowText" lastClr="000000"/>
                    </a:solidFill>
                  </a:rPr>
                  <a:t>% Reduction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6244911"/>
        <c:crosses val="autoZero"/>
        <c:crossBetween val="between"/>
        <c:majorUnit val="0.2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5.000002016834653E-2"/>
          <c:y val="0.89639665991025086"/>
          <c:w val="0.89999995966330704"/>
          <c:h val="0.1036033782097171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portrait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Dominance Check Improvement</a:t>
            </a:r>
            <a:r>
              <a:rPr lang="en-US" baseline="0"/>
              <a:t> wrt. BNL [mean]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'Pure Decorrelation'!$M$962</c:f>
              <c:strCache>
                <c:ptCount val="1"/>
                <c:pt idx="0">
                  <c:v>Gain &lt;=0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'Pure Decorrelation'!$N$956:$S$956</c:f>
              <c:strCache>
                <c:ptCount val="6"/>
                <c:pt idx="0">
                  <c:v>BNL Causal</c:v>
                </c:pt>
                <c:pt idx="1">
                  <c:v>BNL Causal HM</c:v>
                </c:pt>
                <c:pt idx="2">
                  <c:v>SFS Causal</c:v>
                </c:pt>
                <c:pt idx="3">
                  <c:v>SaLSa Causal</c:v>
                </c:pt>
                <c:pt idx="4">
                  <c:v>D&amp;C Causal</c:v>
                </c:pt>
                <c:pt idx="5">
                  <c:v>BBS Causal</c:v>
                </c:pt>
              </c:strCache>
            </c:strRef>
          </c:cat>
          <c:val>
            <c:numRef>
              <c:f>'Pure Decorrelation'!$N$962:$S$962</c:f>
              <c:numCache>
                <c:formatCode>0%</c:formatCode>
                <c:ptCount val="6"/>
                <c:pt idx="0">
                  <c:v>-2.5255484043620524</c:v>
                </c:pt>
                <c:pt idx="1">
                  <c:v>-2.6596689034471304</c:v>
                </c:pt>
                <c:pt idx="2">
                  <c:v>-2.3055700918785043</c:v>
                </c:pt>
                <c:pt idx="3">
                  <c:v>-2.7959253222852425</c:v>
                </c:pt>
                <c:pt idx="4">
                  <c:v>-2.1001514099913252</c:v>
                </c:pt>
                <c:pt idx="5">
                  <c:v>-4.7704723988781614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92E-4DC5-AFDE-5113A29D348C}"/>
            </c:ext>
          </c:extLst>
        </c:ser>
        <c:ser>
          <c:idx val="2"/>
          <c:order val="1"/>
          <c:tx>
            <c:strRef>
              <c:f>'Pure Decorrelation'!$M$961</c:f>
              <c:strCache>
                <c:ptCount val="1"/>
                <c:pt idx="0">
                  <c:v>Gain &gt; 0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'Pure Decorrelation'!$N$961:$S$961</c:f>
              <c:numCache>
                <c:formatCode>0%</c:formatCode>
                <c:ptCount val="6"/>
                <c:pt idx="0">
                  <c:v>-3.4298691430615404</c:v>
                </c:pt>
                <c:pt idx="1">
                  <c:v>-3.4596211044771392</c:v>
                </c:pt>
                <c:pt idx="2">
                  <c:v>-2.7621083234151573</c:v>
                </c:pt>
                <c:pt idx="3">
                  <c:v>-3.8545390262381716</c:v>
                </c:pt>
                <c:pt idx="4">
                  <c:v>-2.0033265934670159</c:v>
                </c:pt>
                <c:pt idx="5">
                  <c:v>-5.0601917587458232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92E-4DC5-AFDE-5113A29D348C}"/>
            </c:ext>
          </c:extLst>
        </c:ser>
        <c:ser>
          <c:idx val="3"/>
          <c:order val="2"/>
          <c:tx>
            <c:strRef>
              <c:f>'Pure Decorrelation'!$M$959</c:f>
              <c:strCache>
                <c:ptCount val="1"/>
                <c:pt idx="0">
                  <c:v>Gain &gt; 1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'Pure Decorrelation'!$N$959:$S$959</c:f>
              <c:numCache>
                <c:formatCode>0%</c:formatCode>
                <c:ptCount val="6"/>
                <c:pt idx="0">
                  <c:v>-6.4452860781772721</c:v>
                </c:pt>
                <c:pt idx="1">
                  <c:v>-6.4667035699941504</c:v>
                </c:pt>
                <c:pt idx="2">
                  <c:v>-6.9190913455406733</c:v>
                </c:pt>
                <c:pt idx="3">
                  <c:v>-8.9944176060159293</c:v>
                </c:pt>
                <c:pt idx="4">
                  <c:v>-2.9277157341971365</c:v>
                </c:pt>
                <c:pt idx="5">
                  <c:v>-12.264162621346419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92E-4DC5-AFDE-5113A29D348C}"/>
            </c:ext>
          </c:extLst>
        </c:ser>
        <c:ser>
          <c:idx val="1"/>
          <c:order val="3"/>
          <c:tx>
            <c:strRef>
              <c:f>'Pure Decorrelation'!$M$958</c:f>
              <c:strCache>
                <c:ptCount val="1"/>
                <c:pt idx="0">
                  <c:v>Target; Gain &gt; 1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'Pure Decorrelation'!$N$958:$S$958</c:f>
              <c:numCache>
                <c:formatCode>0%</c:formatCode>
                <c:ptCount val="6"/>
                <c:pt idx="0">
                  <c:v>-11.062314494462797</c:v>
                </c:pt>
                <c:pt idx="1">
                  <c:v>-11.062670850171772</c:v>
                </c:pt>
                <c:pt idx="2">
                  <c:v>-13.165278586721312</c:v>
                </c:pt>
                <c:pt idx="3">
                  <c:v>-15.948893363576907</c:v>
                </c:pt>
                <c:pt idx="4">
                  <c:v>-4.6286805528961921</c:v>
                </c:pt>
                <c:pt idx="5">
                  <c:v>-22.92863285832631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92E-4DC5-AFDE-5113A29D34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96855792"/>
        <c:axId val="1899211536"/>
      </c:barChart>
      <c:catAx>
        <c:axId val="18968557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9211536"/>
        <c:crosses val="autoZero"/>
        <c:auto val="1"/>
        <c:lblAlgn val="ctr"/>
        <c:lblOffset val="100"/>
        <c:noMultiLvlLbl val="0"/>
      </c:catAx>
      <c:valAx>
        <c:axId val="1899211536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Perforamnce Improvement wrt. BNL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68557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Execution Time Improvement</a:t>
            </a:r>
            <a:r>
              <a:rPr lang="en-US" baseline="0"/>
              <a:t> wrt. </a:t>
            </a:r>
            <a:r>
              <a:rPr lang="en-US" sz="1400" baseline="0"/>
              <a:t>BNL (sequential) [mean]</a:t>
            </a:r>
            <a:endParaRPr lang="en-US" sz="14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'Pure Decorrelation'!$U$962</c:f>
              <c:strCache>
                <c:ptCount val="1"/>
                <c:pt idx="0">
                  <c:v>Gain &lt;=0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'Pure Decorrelation'!$V$956:$AA$956</c:f>
              <c:strCache>
                <c:ptCount val="6"/>
                <c:pt idx="0">
                  <c:v>BNL Causal</c:v>
                </c:pt>
                <c:pt idx="1">
                  <c:v>BNL Causal HM</c:v>
                </c:pt>
                <c:pt idx="2">
                  <c:v>SFS Causal</c:v>
                </c:pt>
                <c:pt idx="3">
                  <c:v>SaLSa Causal</c:v>
                </c:pt>
                <c:pt idx="4">
                  <c:v>D&amp;C Causal</c:v>
                </c:pt>
                <c:pt idx="5">
                  <c:v>BBS Causal</c:v>
                </c:pt>
              </c:strCache>
            </c:strRef>
          </c:cat>
          <c:val>
            <c:numRef>
              <c:f>'Pure Decorrelation'!$V$962:$AA$962</c:f>
              <c:numCache>
                <c:formatCode>0%</c:formatCode>
                <c:ptCount val="6"/>
                <c:pt idx="0">
                  <c:v>-1.0906992693557578</c:v>
                </c:pt>
                <c:pt idx="1">
                  <c:v>-1.140512575808168</c:v>
                </c:pt>
                <c:pt idx="2">
                  <c:v>-1.1554544568059582</c:v>
                </c:pt>
                <c:pt idx="3">
                  <c:v>-1.1076719017651893</c:v>
                </c:pt>
                <c:pt idx="4">
                  <c:v>-0.49586001115044676</c:v>
                </c:pt>
                <c:pt idx="5">
                  <c:v>-3.9410376478316653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C23-4979-B24A-B0B18AD8D653}"/>
            </c:ext>
          </c:extLst>
        </c:ser>
        <c:ser>
          <c:idx val="2"/>
          <c:order val="1"/>
          <c:tx>
            <c:strRef>
              <c:f>'Pure Decorrelation'!$U$961</c:f>
              <c:strCache>
                <c:ptCount val="1"/>
                <c:pt idx="0">
                  <c:v>Gain &gt; 0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'Pure Decorrelation'!$V$961:$AA$961</c:f>
              <c:numCache>
                <c:formatCode>0%</c:formatCode>
                <c:ptCount val="6"/>
                <c:pt idx="0">
                  <c:v>-1.6946746282843874</c:v>
                </c:pt>
                <c:pt idx="1">
                  <c:v>-1.6943828604148363</c:v>
                </c:pt>
                <c:pt idx="2">
                  <c:v>-1.487317819991488</c:v>
                </c:pt>
                <c:pt idx="3">
                  <c:v>-2.0505296317301744</c:v>
                </c:pt>
                <c:pt idx="4">
                  <c:v>-0.65752848715454792</c:v>
                </c:pt>
                <c:pt idx="5">
                  <c:v>-4.4534225539997312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C23-4979-B24A-B0B18AD8D653}"/>
            </c:ext>
          </c:extLst>
        </c:ser>
        <c:ser>
          <c:idx val="3"/>
          <c:order val="2"/>
          <c:tx>
            <c:strRef>
              <c:f>'Pure Decorrelation'!$U$959</c:f>
              <c:strCache>
                <c:ptCount val="1"/>
                <c:pt idx="0">
                  <c:v>Gain &gt; 1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'Pure Decorrelation'!$V$959:$AA$959</c:f>
              <c:numCache>
                <c:formatCode>0%</c:formatCode>
                <c:ptCount val="6"/>
                <c:pt idx="0">
                  <c:v>-2.9491068726277687</c:v>
                </c:pt>
                <c:pt idx="1">
                  <c:v>-2.9415996286705859</c:v>
                </c:pt>
                <c:pt idx="2">
                  <c:v>-3.4674372454059967</c:v>
                </c:pt>
                <c:pt idx="3">
                  <c:v>-4.0573700091263927</c:v>
                </c:pt>
                <c:pt idx="4">
                  <c:v>-0.89418348480018184</c:v>
                </c:pt>
                <c:pt idx="5">
                  <c:v>-8.3702868455440971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C23-4979-B24A-B0B18AD8D653}"/>
            </c:ext>
          </c:extLst>
        </c:ser>
        <c:ser>
          <c:idx val="1"/>
          <c:order val="3"/>
          <c:tx>
            <c:strRef>
              <c:f>'Pure Decorrelation'!$U$958</c:f>
              <c:strCache>
                <c:ptCount val="1"/>
                <c:pt idx="0">
                  <c:v>Target; Gain &gt; 1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'Pure Decorrelation'!$V$958:$AA$958</c:f>
              <c:numCache>
                <c:formatCode>0%</c:formatCode>
                <c:ptCount val="6"/>
                <c:pt idx="0">
                  <c:v>-4.9154881071178824</c:v>
                </c:pt>
                <c:pt idx="1">
                  <c:v>-4.889591761078214</c:v>
                </c:pt>
                <c:pt idx="2">
                  <c:v>-6.5316298577625123</c:v>
                </c:pt>
                <c:pt idx="3">
                  <c:v>-6.8457086294098364</c:v>
                </c:pt>
                <c:pt idx="4">
                  <c:v>-1.5521252467586875</c:v>
                </c:pt>
                <c:pt idx="5">
                  <c:v>-14.623495955966064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C23-4979-B24A-B0B18AD8D6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96855792"/>
        <c:axId val="1899211536"/>
      </c:barChart>
      <c:catAx>
        <c:axId val="18968557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9211536"/>
        <c:crosses val="autoZero"/>
        <c:auto val="1"/>
        <c:lblAlgn val="ctr"/>
        <c:lblOffset val="100"/>
        <c:noMultiLvlLbl val="0"/>
      </c:catAx>
      <c:valAx>
        <c:axId val="1899211536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Perforamnce Improvement wrt. BNL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68557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Dominance Check Improvement</a:t>
            </a:r>
            <a:r>
              <a:rPr lang="en-US" baseline="0"/>
              <a:t> wrt. BNL</a:t>
            </a: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 [mean]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'Pure Decorrelation'!$M$963</c:f>
              <c:strCache>
                <c:ptCount val="1"/>
                <c:pt idx="0">
                  <c:v>Target; Gain &gt; 1; #pref=2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'Pure Decorrelation'!$N$956:$S$956</c:f>
              <c:strCache>
                <c:ptCount val="6"/>
                <c:pt idx="0">
                  <c:v>BNL Causal</c:v>
                </c:pt>
                <c:pt idx="1">
                  <c:v>BNL Causal HM</c:v>
                </c:pt>
                <c:pt idx="2">
                  <c:v>SFS Causal</c:v>
                </c:pt>
                <c:pt idx="3">
                  <c:v>SaLSa Causal</c:v>
                </c:pt>
                <c:pt idx="4">
                  <c:v>D&amp;C Causal</c:v>
                </c:pt>
                <c:pt idx="5">
                  <c:v>BBS Causal</c:v>
                </c:pt>
              </c:strCache>
            </c:strRef>
          </c:cat>
          <c:val>
            <c:numRef>
              <c:f>'Pure Decorrelation'!$N$963:$S$963</c:f>
              <c:numCache>
                <c:formatCode>0%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4D0-46BE-A8FA-D70B843A96F5}"/>
            </c:ext>
          </c:extLst>
        </c:ser>
        <c:ser>
          <c:idx val="0"/>
          <c:order val="1"/>
          <c:tx>
            <c:strRef>
              <c:f>'Pure Decorrelation'!$M$964</c:f>
              <c:strCache>
                <c:ptCount val="1"/>
                <c:pt idx="0">
                  <c:v>Target; Gain &gt; 1; #pref=3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'Pure Decorrelation'!$N$956:$S$956</c:f>
              <c:strCache>
                <c:ptCount val="6"/>
                <c:pt idx="0">
                  <c:v>BNL Causal</c:v>
                </c:pt>
                <c:pt idx="1">
                  <c:v>BNL Causal HM</c:v>
                </c:pt>
                <c:pt idx="2">
                  <c:v>SFS Causal</c:v>
                </c:pt>
                <c:pt idx="3">
                  <c:v>SaLSa Causal</c:v>
                </c:pt>
                <c:pt idx="4">
                  <c:v>D&amp;C Causal</c:v>
                </c:pt>
                <c:pt idx="5">
                  <c:v>BBS Causal</c:v>
                </c:pt>
              </c:strCache>
            </c:strRef>
          </c:cat>
          <c:val>
            <c:numRef>
              <c:f>'Pure Decorrelation'!$N$964:$S$964</c:f>
              <c:numCache>
                <c:formatCode>0%</c:formatCode>
                <c:ptCount val="6"/>
                <c:pt idx="0">
                  <c:v>-11.062314494462797</c:v>
                </c:pt>
                <c:pt idx="1">
                  <c:v>-11.062670850171772</c:v>
                </c:pt>
                <c:pt idx="2">
                  <c:v>-13.165278586721312</c:v>
                </c:pt>
                <c:pt idx="3">
                  <c:v>-15.948893363576907</c:v>
                </c:pt>
                <c:pt idx="4">
                  <c:v>-4.6286805528961921</c:v>
                </c:pt>
                <c:pt idx="5">
                  <c:v>-22.92863285832631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4D0-46BE-A8FA-D70B843A96F5}"/>
            </c:ext>
          </c:extLst>
        </c:ser>
        <c:ser>
          <c:idx val="2"/>
          <c:order val="2"/>
          <c:tx>
            <c:strRef>
              <c:f>'Pure Decorrelation'!$M$965</c:f>
              <c:strCache>
                <c:ptCount val="1"/>
                <c:pt idx="0">
                  <c:v>Target; Gain &gt; 1; #pref=4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'Pure Decorrelation'!$N$965:$S$965</c:f>
              <c:numCache>
                <c:formatCode>0%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4D0-46BE-A8FA-D70B843A96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96855792"/>
        <c:axId val="1899211536"/>
      </c:barChart>
      <c:catAx>
        <c:axId val="18968557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9211536"/>
        <c:crosses val="autoZero"/>
        <c:auto val="1"/>
        <c:lblAlgn val="ctr"/>
        <c:lblOffset val="100"/>
        <c:noMultiLvlLbl val="0"/>
      </c:catAx>
      <c:valAx>
        <c:axId val="18992115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Perforamnce Improvement wrt. BNL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68557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Execution Time Improvement</a:t>
            </a:r>
            <a:r>
              <a:rPr lang="en-US" baseline="0"/>
              <a:t> wrt. </a:t>
            </a:r>
            <a:r>
              <a:rPr lang="en-US" sz="1400" baseline="0"/>
              <a:t>BNL (sequential)</a:t>
            </a: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 [mean]</a:t>
            </a:r>
            <a:endParaRPr lang="en-US" sz="14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'Pure Decorrelation'!$U$963</c:f>
              <c:strCache>
                <c:ptCount val="1"/>
                <c:pt idx="0">
                  <c:v>Target; Gain &gt; 1; #pref=2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'Pure Decorrelation'!$V$956:$AA$956</c:f>
              <c:strCache>
                <c:ptCount val="6"/>
                <c:pt idx="0">
                  <c:v>BNL Causal</c:v>
                </c:pt>
                <c:pt idx="1">
                  <c:v>BNL Causal HM</c:v>
                </c:pt>
                <c:pt idx="2">
                  <c:v>SFS Causal</c:v>
                </c:pt>
                <c:pt idx="3">
                  <c:v>SaLSa Causal</c:v>
                </c:pt>
                <c:pt idx="4">
                  <c:v>D&amp;C Causal</c:v>
                </c:pt>
                <c:pt idx="5">
                  <c:v>BBS Causal</c:v>
                </c:pt>
              </c:strCache>
            </c:strRef>
          </c:cat>
          <c:val>
            <c:numRef>
              <c:f>'Pure Decorrelation'!$V$963:$AA$963</c:f>
              <c:numCache>
                <c:formatCode>0%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114-465F-A27F-7F154F052600}"/>
            </c:ext>
          </c:extLst>
        </c:ser>
        <c:ser>
          <c:idx val="0"/>
          <c:order val="1"/>
          <c:tx>
            <c:strRef>
              <c:f>'Pure Decorrelation'!$U$964</c:f>
              <c:strCache>
                <c:ptCount val="1"/>
                <c:pt idx="0">
                  <c:v>Target; Gain &gt; 1; #pref=3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'Pure Decorrelation'!$V$956:$AA$956</c:f>
              <c:strCache>
                <c:ptCount val="6"/>
                <c:pt idx="0">
                  <c:v>BNL Causal</c:v>
                </c:pt>
                <c:pt idx="1">
                  <c:v>BNL Causal HM</c:v>
                </c:pt>
                <c:pt idx="2">
                  <c:v>SFS Causal</c:v>
                </c:pt>
                <c:pt idx="3">
                  <c:v>SaLSa Causal</c:v>
                </c:pt>
                <c:pt idx="4">
                  <c:v>D&amp;C Causal</c:v>
                </c:pt>
                <c:pt idx="5">
                  <c:v>BBS Causal</c:v>
                </c:pt>
              </c:strCache>
            </c:strRef>
          </c:cat>
          <c:val>
            <c:numRef>
              <c:f>'Pure Decorrelation'!$V$964:$AA$964</c:f>
              <c:numCache>
                <c:formatCode>0%</c:formatCode>
                <c:ptCount val="6"/>
                <c:pt idx="0">
                  <c:v>-4.9154881071178824</c:v>
                </c:pt>
                <c:pt idx="1">
                  <c:v>-4.889591761078214</c:v>
                </c:pt>
                <c:pt idx="2">
                  <c:v>-6.5316298577625123</c:v>
                </c:pt>
                <c:pt idx="3">
                  <c:v>-6.8457086294098364</c:v>
                </c:pt>
                <c:pt idx="4">
                  <c:v>-1.5521252467586875</c:v>
                </c:pt>
                <c:pt idx="5">
                  <c:v>-14.623495955966064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114-465F-A27F-7F154F052600}"/>
            </c:ext>
          </c:extLst>
        </c:ser>
        <c:ser>
          <c:idx val="2"/>
          <c:order val="2"/>
          <c:tx>
            <c:strRef>
              <c:f>'Pure Decorrelation'!$U$965</c:f>
              <c:strCache>
                <c:ptCount val="1"/>
                <c:pt idx="0">
                  <c:v>Target; Gain &gt; 1; #pref=4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'Pure Decorrelation'!$V$965:$AA$965</c:f>
              <c:numCache>
                <c:formatCode>0%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114-465F-A27F-7F154F0526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96855792"/>
        <c:axId val="1899211536"/>
      </c:barChart>
      <c:catAx>
        <c:axId val="18968557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9211536"/>
        <c:crosses val="autoZero"/>
        <c:auto val="1"/>
        <c:lblAlgn val="ctr"/>
        <c:lblOffset val="100"/>
        <c:noMultiLvlLbl val="0"/>
      </c:catAx>
      <c:valAx>
        <c:axId val="1899211536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Perforamnce Improvement wrt. BNL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68557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#</a:t>
            </a:r>
            <a:r>
              <a:rPr lang="en-US" baseline="0"/>
              <a:t> of Dominance Checks vs. (Estimated) Gain - non-causal algorithms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'Pure Decorrelation'!$M$2</c:f>
              <c:strCache>
                <c:ptCount val="1"/>
                <c:pt idx="0">
                  <c:v>BNL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trendline>
            <c:spPr>
              <a:ln w="19050" cap="rnd">
                <a:solidFill>
                  <a:srgbClr val="FF0000"/>
                </a:solidFill>
                <a:prstDash val="dash"/>
              </a:ln>
              <a:effectLst/>
            </c:spPr>
            <c:trendlineType val="exp"/>
            <c:dispRSqr val="0"/>
            <c:dispEq val="0"/>
          </c:trendline>
          <c:xVal>
            <c:numRef>
              <c:f>'Pure Decorrelation'!$AY$3:$AY$290</c:f>
              <c:numCache>
                <c:formatCode>General</c:formatCode>
                <c:ptCount val="288"/>
                <c:pt idx="0">
                  <c:v>1</c:v>
                </c:pt>
                <c:pt idx="1">
                  <c:v>-3</c:v>
                </c:pt>
                <c:pt idx="2">
                  <c:v>-3</c:v>
                </c:pt>
                <c:pt idx="3">
                  <c:v>1</c:v>
                </c:pt>
                <c:pt idx="4">
                  <c:v>9</c:v>
                </c:pt>
                <c:pt idx="5">
                  <c:v>1</c:v>
                </c:pt>
                <c:pt idx="6">
                  <c:v>-3</c:v>
                </c:pt>
                <c:pt idx="7">
                  <c:v>-3</c:v>
                </c:pt>
                <c:pt idx="8">
                  <c:v>-3</c:v>
                </c:pt>
                <c:pt idx="9">
                  <c:v>-3</c:v>
                </c:pt>
                <c:pt idx="10">
                  <c:v>1</c:v>
                </c:pt>
                <c:pt idx="11">
                  <c:v>9</c:v>
                </c:pt>
                <c:pt idx="12">
                  <c:v>1</c:v>
                </c:pt>
                <c:pt idx="13">
                  <c:v>-3</c:v>
                </c:pt>
                <c:pt idx="14">
                  <c:v>-3</c:v>
                </c:pt>
                <c:pt idx="15">
                  <c:v>1</c:v>
                </c:pt>
                <c:pt idx="16">
                  <c:v>-2</c:v>
                </c:pt>
                <c:pt idx="17">
                  <c:v>4</c:v>
                </c:pt>
                <c:pt idx="18">
                  <c:v>0</c:v>
                </c:pt>
                <c:pt idx="19">
                  <c:v>-2</c:v>
                </c:pt>
                <c:pt idx="20">
                  <c:v>-2</c:v>
                </c:pt>
                <c:pt idx="21">
                  <c:v>0</c:v>
                </c:pt>
                <c:pt idx="22">
                  <c:v>4</c:v>
                </c:pt>
                <c:pt idx="23">
                  <c:v>-2</c:v>
                </c:pt>
                <c:pt idx="24">
                  <c:v>-0.33333333333333331</c:v>
                </c:pt>
                <c:pt idx="25">
                  <c:v>-0.33333333333333331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-1.666666666666667</c:v>
                </c:pt>
                <c:pt idx="31">
                  <c:v>-1.666666666666667</c:v>
                </c:pt>
                <c:pt idx="32">
                  <c:v>-1.666666666666667</c:v>
                </c:pt>
                <c:pt idx="33">
                  <c:v>-1.666666666666667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-0.33333333333333331</c:v>
                </c:pt>
                <c:pt idx="39">
                  <c:v>-0.33333333333333331</c:v>
                </c:pt>
                <c:pt idx="40">
                  <c:v>-2</c:v>
                </c:pt>
                <c:pt idx="41">
                  <c:v>-2</c:v>
                </c:pt>
                <c:pt idx="42">
                  <c:v>8</c:v>
                </c:pt>
                <c:pt idx="43">
                  <c:v>-4</c:v>
                </c:pt>
                <c:pt idx="44">
                  <c:v>-4</c:v>
                </c:pt>
                <c:pt idx="45">
                  <c:v>8</c:v>
                </c:pt>
                <c:pt idx="46">
                  <c:v>-2</c:v>
                </c:pt>
                <c:pt idx="47">
                  <c:v>-2</c:v>
                </c:pt>
                <c:pt idx="48">
                  <c:v>-2</c:v>
                </c:pt>
                <c:pt idx="49">
                  <c:v>-2</c:v>
                </c:pt>
                <c:pt idx="50">
                  <c:v>8</c:v>
                </c:pt>
                <c:pt idx="51">
                  <c:v>-4</c:v>
                </c:pt>
                <c:pt idx="52">
                  <c:v>-4</c:v>
                </c:pt>
                <c:pt idx="53">
                  <c:v>8</c:v>
                </c:pt>
                <c:pt idx="54">
                  <c:v>-2</c:v>
                </c:pt>
                <c:pt idx="55">
                  <c:v>-2</c:v>
                </c:pt>
              </c:numCache>
            </c:numRef>
          </c:xVal>
          <c:yVal>
            <c:numRef>
              <c:f>'Pure Decorrelation'!$M$3:$M$290</c:f>
              <c:numCache>
                <c:formatCode>General</c:formatCode>
                <c:ptCount val="288"/>
                <c:pt idx="0">
                  <c:v>984737.8</c:v>
                </c:pt>
                <c:pt idx="1">
                  <c:v>9774060</c:v>
                </c:pt>
                <c:pt idx="2">
                  <c:v>4329316.4000000004</c:v>
                </c:pt>
                <c:pt idx="3">
                  <c:v>4797310.5999999996</c:v>
                </c:pt>
                <c:pt idx="4">
                  <c:v>1254500</c:v>
                </c:pt>
                <c:pt idx="5">
                  <c:v>4819087.5999999996</c:v>
                </c:pt>
                <c:pt idx="6">
                  <c:v>2186441.2000000002</c:v>
                </c:pt>
                <c:pt idx="7">
                  <c:v>1359597.6</c:v>
                </c:pt>
                <c:pt idx="8">
                  <c:v>6171416.2000000002</c:v>
                </c:pt>
                <c:pt idx="9">
                  <c:v>6077126.4000000004</c:v>
                </c:pt>
                <c:pt idx="10">
                  <c:v>4373945.5999999996</c:v>
                </c:pt>
                <c:pt idx="11">
                  <c:v>1743369.2</c:v>
                </c:pt>
                <c:pt idx="12">
                  <c:v>11750880.199999999</c:v>
                </c:pt>
                <c:pt idx="13">
                  <c:v>4086782.6</c:v>
                </c:pt>
                <c:pt idx="14">
                  <c:v>7112853</c:v>
                </c:pt>
                <c:pt idx="15">
                  <c:v>492450</c:v>
                </c:pt>
                <c:pt idx="16">
                  <c:v>6218015.5999999996</c:v>
                </c:pt>
                <c:pt idx="17">
                  <c:v>572109.80000000005</c:v>
                </c:pt>
                <c:pt idx="18">
                  <c:v>4386124.8</c:v>
                </c:pt>
                <c:pt idx="19">
                  <c:v>1288357.8</c:v>
                </c:pt>
                <c:pt idx="20">
                  <c:v>878753.2</c:v>
                </c:pt>
                <c:pt idx="21">
                  <c:v>1877990.2</c:v>
                </c:pt>
                <c:pt idx="22">
                  <c:v>371955.6</c:v>
                </c:pt>
                <c:pt idx="23">
                  <c:v>1837465.8</c:v>
                </c:pt>
                <c:pt idx="24">
                  <c:v>2025390.8</c:v>
                </c:pt>
                <c:pt idx="25">
                  <c:v>510392.8</c:v>
                </c:pt>
                <c:pt idx="26">
                  <c:v>1949791.8</c:v>
                </c:pt>
                <c:pt idx="27">
                  <c:v>1020647.2</c:v>
                </c:pt>
                <c:pt idx="28">
                  <c:v>2208859.6</c:v>
                </c:pt>
                <c:pt idx="29">
                  <c:v>896596.6</c:v>
                </c:pt>
                <c:pt idx="30">
                  <c:v>3045439.2</c:v>
                </c:pt>
                <c:pt idx="31">
                  <c:v>2290113.4</c:v>
                </c:pt>
                <c:pt idx="32">
                  <c:v>8055849.7999999998</c:v>
                </c:pt>
                <c:pt idx="33">
                  <c:v>11188592.4</c:v>
                </c:pt>
                <c:pt idx="34">
                  <c:v>2119756</c:v>
                </c:pt>
                <c:pt idx="35">
                  <c:v>3176321.4</c:v>
                </c:pt>
                <c:pt idx="36">
                  <c:v>2509577.6</c:v>
                </c:pt>
                <c:pt idx="37">
                  <c:v>2722210.4</c:v>
                </c:pt>
                <c:pt idx="38">
                  <c:v>584782.4</c:v>
                </c:pt>
                <c:pt idx="39">
                  <c:v>668118.80000000005</c:v>
                </c:pt>
                <c:pt idx="40">
                  <c:v>1465680.2</c:v>
                </c:pt>
                <c:pt idx="41">
                  <c:v>7040893.2000000002</c:v>
                </c:pt>
                <c:pt idx="42">
                  <c:v>2754637.4</c:v>
                </c:pt>
                <c:pt idx="43">
                  <c:v>414114.2</c:v>
                </c:pt>
                <c:pt idx="44">
                  <c:v>328897.59999999998</c:v>
                </c:pt>
                <c:pt idx="45">
                  <c:v>2180548</c:v>
                </c:pt>
                <c:pt idx="46">
                  <c:v>6904071</c:v>
                </c:pt>
                <c:pt idx="47">
                  <c:v>1297565.2</c:v>
                </c:pt>
                <c:pt idx="48">
                  <c:v>1465680.2</c:v>
                </c:pt>
                <c:pt idx="49">
                  <c:v>7040893.2000000002</c:v>
                </c:pt>
                <c:pt idx="50">
                  <c:v>2754637.4</c:v>
                </c:pt>
                <c:pt idx="51">
                  <c:v>414114.2</c:v>
                </c:pt>
                <c:pt idx="52">
                  <c:v>328897.59999999998</c:v>
                </c:pt>
                <c:pt idx="53">
                  <c:v>2180548</c:v>
                </c:pt>
                <c:pt idx="54">
                  <c:v>6904071</c:v>
                </c:pt>
                <c:pt idx="55">
                  <c:v>1297565.2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8CA-4AEB-A7DB-1C43BD366222}"/>
            </c:ext>
          </c:extLst>
        </c:ser>
        <c:ser>
          <c:idx val="2"/>
          <c:order val="1"/>
          <c:tx>
            <c:strRef>
              <c:f>'Pure Decorrelation'!$P$2</c:f>
              <c:strCache>
                <c:ptCount val="1"/>
                <c:pt idx="0">
                  <c:v>SFS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4"/>
                </a:solidFill>
                <a:prstDash val="dash"/>
              </a:ln>
              <a:effectLst/>
            </c:spPr>
            <c:trendlineType val="exp"/>
            <c:dispRSqr val="0"/>
            <c:dispEq val="0"/>
          </c:trendline>
          <c:xVal>
            <c:numRef>
              <c:f>'Pure Decorrelation'!$AY$3:$AY$290</c:f>
              <c:numCache>
                <c:formatCode>General</c:formatCode>
                <c:ptCount val="288"/>
                <c:pt idx="0">
                  <c:v>1</c:v>
                </c:pt>
                <c:pt idx="1">
                  <c:v>-3</c:v>
                </c:pt>
                <c:pt idx="2">
                  <c:v>-3</c:v>
                </c:pt>
                <c:pt idx="3">
                  <c:v>1</c:v>
                </c:pt>
                <c:pt idx="4">
                  <c:v>9</c:v>
                </c:pt>
                <c:pt idx="5">
                  <c:v>1</c:v>
                </c:pt>
                <c:pt idx="6">
                  <c:v>-3</c:v>
                </c:pt>
                <c:pt idx="7">
                  <c:v>-3</c:v>
                </c:pt>
                <c:pt idx="8">
                  <c:v>-3</c:v>
                </c:pt>
                <c:pt idx="9">
                  <c:v>-3</c:v>
                </c:pt>
                <c:pt idx="10">
                  <c:v>1</c:v>
                </c:pt>
                <c:pt idx="11">
                  <c:v>9</c:v>
                </c:pt>
                <c:pt idx="12">
                  <c:v>1</c:v>
                </c:pt>
                <c:pt idx="13">
                  <c:v>-3</c:v>
                </c:pt>
                <c:pt idx="14">
                  <c:v>-3</c:v>
                </c:pt>
                <c:pt idx="15">
                  <c:v>1</c:v>
                </c:pt>
                <c:pt idx="16">
                  <c:v>-2</c:v>
                </c:pt>
                <c:pt idx="17">
                  <c:v>4</c:v>
                </c:pt>
                <c:pt idx="18">
                  <c:v>0</c:v>
                </c:pt>
                <c:pt idx="19">
                  <c:v>-2</c:v>
                </c:pt>
                <c:pt idx="20">
                  <c:v>-2</c:v>
                </c:pt>
                <c:pt idx="21">
                  <c:v>0</c:v>
                </c:pt>
                <c:pt idx="22">
                  <c:v>4</c:v>
                </c:pt>
                <c:pt idx="23">
                  <c:v>-2</c:v>
                </c:pt>
                <c:pt idx="24">
                  <c:v>-0.33333333333333331</c:v>
                </c:pt>
                <c:pt idx="25">
                  <c:v>-0.33333333333333331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-1.666666666666667</c:v>
                </c:pt>
                <c:pt idx="31">
                  <c:v>-1.666666666666667</c:v>
                </c:pt>
                <c:pt idx="32">
                  <c:v>-1.666666666666667</c:v>
                </c:pt>
                <c:pt idx="33">
                  <c:v>-1.666666666666667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-0.33333333333333331</c:v>
                </c:pt>
                <c:pt idx="39">
                  <c:v>-0.33333333333333331</c:v>
                </c:pt>
                <c:pt idx="40">
                  <c:v>-2</c:v>
                </c:pt>
                <c:pt idx="41">
                  <c:v>-2</c:v>
                </c:pt>
                <c:pt idx="42">
                  <c:v>8</c:v>
                </c:pt>
                <c:pt idx="43">
                  <c:v>-4</c:v>
                </c:pt>
                <c:pt idx="44">
                  <c:v>-4</c:v>
                </c:pt>
                <c:pt idx="45">
                  <c:v>8</c:v>
                </c:pt>
                <c:pt idx="46">
                  <c:v>-2</c:v>
                </c:pt>
                <c:pt idx="47">
                  <c:v>-2</c:v>
                </c:pt>
                <c:pt idx="48">
                  <c:v>-2</c:v>
                </c:pt>
                <c:pt idx="49">
                  <c:v>-2</c:v>
                </c:pt>
                <c:pt idx="50">
                  <c:v>8</c:v>
                </c:pt>
                <c:pt idx="51">
                  <c:v>-4</c:v>
                </c:pt>
                <c:pt idx="52">
                  <c:v>-4</c:v>
                </c:pt>
                <c:pt idx="53">
                  <c:v>8</c:v>
                </c:pt>
                <c:pt idx="54">
                  <c:v>-2</c:v>
                </c:pt>
                <c:pt idx="55">
                  <c:v>-2</c:v>
                </c:pt>
              </c:numCache>
            </c:numRef>
          </c:xVal>
          <c:yVal>
            <c:numRef>
              <c:f>'Pure Decorrelation'!$P$3:$P$290</c:f>
              <c:numCache>
                <c:formatCode>General</c:formatCode>
                <c:ptCount val="288"/>
                <c:pt idx="0">
                  <c:v>1004122.8</c:v>
                </c:pt>
                <c:pt idx="1">
                  <c:v>14747945.4</c:v>
                </c:pt>
                <c:pt idx="2">
                  <c:v>1278792.2</c:v>
                </c:pt>
                <c:pt idx="3">
                  <c:v>1475770.8</c:v>
                </c:pt>
                <c:pt idx="4">
                  <c:v>3405256</c:v>
                </c:pt>
                <c:pt idx="5">
                  <c:v>5594837.2000000002</c:v>
                </c:pt>
                <c:pt idx="6">
                  <c:v>1589889</c:v>
                </c:pt>
                <c:pt idx="7">
                  <c:v>602084</c:v>
                </c:pt>
                <c:pt idx="8">
                  <c:v>8419143.5999999996</c:v>
                </c:pt>
                <c:pt idx="9">
                  <c:v>14297375.6</c:v>
                </c:pt>
                <c:pt idx="10">
                  <c:v>4791875</c:v>
                </c:pt>
                <c:pt idx="11">
                  <c:v>3424600.8</c:v>
                </c:pt>
                <c:pt idx="12">
                  <c:v>18218009.600000001</c:v>
                </c:pt>
                <c:pt idx="13">
                  <c:v>3127021.2</c:v>
                </c:pt>
                <c:pt idx="14">
                  <c:v>8723892</c:v>
                </c:pt>
                <c:pt idx="15">
                  <c:v>264522.40000000002</c:v>
                </c:pt>
                <c:pt idx="16">
                  <c:v>14902021.800000001</c:v>
                </c:pt>
                <c:pt idx="17">
                  <c:v>531781.6</c:v>
                </c:pt>
                <c:pt idx="18">
                  <c:v>2573293.2000000002</c:v>
                </c:pt>
                <c:pt idx="19">
                  <c:v>8049014.7999999998</c:v>
                </c:pt>
                <c:pt idx="20">
                  <c:v>1835525</c:v>
                </c:pt>
                <c:pt idx="21">
                  <c:v>1753422.2</c:v>
                </c:pt>
                <c:pt idx="22">
                  <c:v>240817.6</c:v>
                </c:pt>
                <c:pt idx="23">
                  <c:v>2405833.6</c:v>
                </c:pt>
                <c:pt idx="24">
                  <c:v>2641017.4</c:v>
                </c:pt>
                <c:pt idx="25">
                  <c:v>376094.8</c:v>
                </c:pt>
                <c:pt idx="26">
                  <c:v>2545954.4</c:v>
                </c:pt>
                <c:pt idx="27">
                  <c:v>238307</c:v>
                </c:pt>
                <c:pt idx="28">
                  <c:v>869035.6</c:v>
                </c:pt>
                <c:pt idx="29">
                  <c:v>357592.6</c:v>
                </c:pt>
                <c:pt idx="30">
                  <c:v>535062</c:v>
                </c:pt>
                <c:pt idx="31">
                  <c:v>270661.59999999998</c:v>
                </c:pt>
                <c:pt idx="32">
                  <c:v>44794298</c:v>
                </c:pt>
                <c:pt idx="33">
                  <c:v>65436608.200000003</c:v>
                </c:pt>
                <c:pt idx="34">
                  <c:v>2798305.8</c:v>
                </c:pt>
                <c:pt idx="35">
                  <c:v>8110191.4000000004</c:v>
                </c:pt>
                <c:pt idx="36">
                  <c:v>8535142.8000000007</c:v>
                </c:pt>
                <c:pt idx="37">
                  <c:v>13103222.199999999</c:v>
                </c:pt>
                <c:pt idx="38">
                  <c:v>281783.40000000002</c:v>
                </c:pt>
                <c:pt idx="39">
                  <c:v>275748.8</c:v>
                </c:pt>
                <c:pt idx="40">
                  <c:v>2004888.8</c:v>
                </c:pt>
                <c:pt idx="41">
                  <c:v>6888278.7999999998</c:v>
                </c:pt>
                <c:pt idx="42">
                  <c:v>4808313.4000000004</c:v>
                </c:pt>
                <c:pt idx="43">
                  <c:v>355969</c:v>
                </c:pt>
                <c:pt idx="44">
                  <c:v>235216.4</c:v>
                </c:pt>
                <c:pt idx="45">
                  <c:v>7568929</c:v>
                </c:pt>
                <c:pt idx="46">
                  <c:v>4053004.4</c:v>
                </c:pt>
                <c:pt idx="47">
                  <c:v>962221.8</c:v>
                </c:pt>
                <c:pt idx="48">
                  <c:v>2004888.8</c:v>
                </c:pt>
                <c:pt idx="49">
                  <c:v>6888278.7999999998</c:v>
                </c:pt>
                <c:pt idx="50">
                  <c:v>4808313.4000000004</c:v>
                </c:pt>
                <c:pt idx="51">
                  <c:v>355969</c:v>
                </c:pt>
                <c:pt idx="52">
                  <c:v>235216.4</c:v>
                </c:pt>
                <c:pt idx="53">
                  <c:v>7568929</c:v>
                </c:pt>
                <c:pt idx="54">
                  <c:v>4053004.4</c:v>
                </c:pt>
                <c:pt idx="55">
                  <c:v>962221.8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38CA-4AEB-A7DB-1C43BD366222}"/>
            </c:ext>
          </c:extLst>
        </c:ser>
        <c:ser>
          <c:idx val="4"/>
          <c:order val="2"/>
          <c:tx>
            <c:strRef>
              <c:f>'Pure Decorrelation'!$R$2</c:f>
              <c:strCache>
                <c:ptCount val="1"/>
                <c:pt idx="0">
                  <c:v>SaLSa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6"/>
                </a:solidFill>
                <a:prstDash val="dash"/>
              </a:ln>
              <a:effectLst/>
            </c:spPr>
            <c:trendlineType val="exp"/>
            <c:dispRSqr val="0"/>
            <c:dispEq val="0"/>
          </c:trendline>
          <c:xVal>
            <c:numRef>
              <c:f>'Pure Decorrelation'!$AY$3:$AY$290</c:f>
              <c:numCache>
                <c:formatCode>General</c:formatCode>
                <c:ptCount val="288"/>
                <c:pt idx="0">
                  <c:v>1</c:v>
                </c:pt>
                <c:pt idx="1">
                  <c:v>-3</c:v>
                </c:pt>
                <c:pt idx="2">
                  <c:v>-3</c:v>
                </c:pt>
                <c:pt idx="3">
                  <c:v>1</c:v>
                </c:pt>
                <c:pt idx="4">
                  <c:v>9</c:v>
                </c:pt>
                <c:pt idx="5">
                  <c:v>1</c:v>
                </c:pt>
                <c:pt idx="6">
                  <c:v>-3</c:v>
                </c:pt>
                <c:pt idx="7">
                  <c:v>-3</c:v>
                </c:pt>
                <c:pt idx="8">
                  <c:v>-3</c:v>
                </c:pt>
                <c:pt idx="9">
                  <c:v>-3</c:v>
                </c:pt>
                <c:pt idx="10">
                  <c:v>1</c:v>
                </c:pt>
                <c:pt idx="11">
                  <c:v>9</c:v>
                </c:pt>
                <c:pt idx="12">
                  <c:v>1</c:v>
                </c:pt>
                <c:pt idx="13">
                  <c:v>-3</c:v>
                </c:pt>
                <c:pt idx="14">
                  <c:v>-3</c:v>
                </c:pt>
                <c:pt idx="15">
                  <c:v>1</c:v>
                </c:pt>
                <c:pt idx="16">
                  <c:v>-2</c:v>
                </c:pt>
                <c:pt idx="17">
                  <c:v>4</c:v>
                </c:pt>
                <c:pt idx="18">
                  <c:v>0</c:v>
                </c:pt>
                <c:pt idx="19">
                  <c:v>-2</c:v>
                </c:pt>
                <c:pt idx="20">
                  <c:v>-2</c:v>
                </c:pt>
                <c:pt idx="21">
                  <c:v>0</c:v>
                </c:pt>
                <c:pt idx="22">
                  <c:v>4</c:v>
                </c:pt>
                <c:pt idx="23">
                  <c:v>-2</c:v>
                </c:pt>
                <c:pt idx="24">
                  <c:v>-0.33333333333333331</c:v>
                </c:pt>
                <c:pt idx="25">
                  <c:v>-0.33333333333333331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-1.666666666666667</c:v>
                </c:pt>
                <c:pt idx="31">
                  <c:v>-1.666666666666667</c:v>
                </c:pt>
                <c:pt idx="32">
                  <c:v>-1.666666666666667</c:v>
                </c:pt>
                <c:pt idx="33">
                  <c:v>-1.666666666666667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-0.33333333333333331</c:v>
                </c:pt>
                <c:pt idx="39">
                  <c:v>-0.33333333333333331</c:v>
                </c:pt>
                <c:pt idx="40">
                  <c:v>-2</c:v>
                </c:pt>
                <c:pt idx="41">
                  <c:v>-2</c:v>
                </c:pt>
                <c:pt idx="42">
                  <c:v>8</c:v>
                </c:pt>
                <c:pt idx="43">
                  <c:v>-4</c:v>
                </c:pt>
                <c:pt idx="44">
                  <c:v>-4</c:v>
                </c:pt>
                <c:pt idx="45">
                  <c:v>8</c:v>
                </c:pt>
                <c:pt idx="46">
                  <c:v>-2</c:v>
                </c:pt>
                <c:pt idx="47">
                  <c:v>-2</c:v>
                </c:pt>
                <c:pt idx="48">
                  <c:v>-2</c:v>
                </c:pt>
                <c:pt idx="49">
                  <c:v>-2</c:v>
                </c:pt>
                <c:pt idx="50">
                  <c:v>8</c:v>
                </c:pt>
                <c:pt idx="51">
                  <c:v>-4</c:v>
                </c:pt>
                <c:pt idx="52">
                  <c:v>-4</c:v>
                </c:pt>
                <c:pt idx="53">
                  <c:v>8</c:v>
                </c:pt>
                <c:pt idx="54">
                  <c:v>-2</c:v>
                </c:pt>
                <c:pt idx="55">
                  <c:v>-2</c:v>
                </c:pt>
              </c:numCache>
            </c:numRef>
          </c:xVal>
          <c:yVal>
            <c:numRef>
              <c:f>'Pure Decorrelation'!$R$3:$R$290</c:f>
              <c:numCache>
                <c:formatCode>General</c:formatCode>
                <c:ptCount val="288"/>
                <c:pt idx="0">
                  <c:v>881239.4</c:v>
                </c:pt>
                <c:pt idx="1">
                  <c:v>16571915</c:v>
                </c:pt>
                <c:pt idx="2">
                  <c:v>616378.19999999995</c:v>
                </c:pt>
                <c:pt idx="3">
                  <c:v>1030299.8</c:v>
                </c:pt>
                <c:pt idx="4">
                  <c:v>1465331.4</c:v>
                </c:pt>
                <c:pt idx="5">
                  <c:v>4114032.2</c:v>
                </c:pt>
                <c:pt idx="6">
                  <c:v>616867</c:v>
                </c:pt>
                <c:pt idx="7">
                  <c:v>362702.6</c:v>
                </c:pt>
                <c:pt idx="8">
                  <c:v>9256532.1999999993</c:v>
                </c:pt>
                <c:pt idx="9">
                  <c:v>9345182.5999999996</c:v>
                </c:pt>
                <c:pt idx="10">
                  <c:v>3330299.8</c:v>
                </c:pt>
                <c:pt idx="11">
                  <c:v>2642237</c:v>
                </c:pt>
                <c:pt idx="12">
                  <c:v>17723012.199999999</c:v>
                </c:pt>
                <c:pt idx="13">
                  <c:v>3627884.8</c:v>
                </c:pt>
                <c:pt idx="14">
                  <c:v>6128639</c:v>
                </c:pt>
                <c:pt idx="15">
                  <c:v>253435.8</c:v>
                </c:pt>
                <c:pt idx="16">
                  <c:v>15785104.199999999</c:v>
                </c:pt>
                <c:pt idx="17">
                  <c:v>425951</c:v>
                </c:pt>
                <c:pt idx="18">
                  <c:v>7628471.2000000002</c:v>
                </c:pt>
                <c:pt idx="19">
                  <c:v>2096160</c:v>
                </c:pt>
                <c:pt idx="20">
                  <c:v>1062859</c:v>
                </c:pt>
                <c:pt idx="21">
                  <c:v>1693590.8</c:v>
                </c:pt>
                <c:pt idx="22">
                  <c:v>47009</c:v>
                </c:pt>
                <c:pt idx="23">
                  <c:v>2353739.6</c:v>
                </c:pt>
                <c:pt idx="24">
                  <c:v>1830487.8</c:v>
                </c:pt>
                <c:pt idx="25">
                  <c:v>129116.6</c:v>
                </c:pt>
                <c:pt idx="26">
                  <c:v>1544494.4</c:v>
                </c:pt>
                <c:pt idx="27">
                  <c:v>153050.6</c:v>
                </c:pt>
                <c:pt idx="28">
                  <c:v>692113</c:v>
                </c:pt>
                <c:pt idx="29">
                  <c:v>274926.2</c:v>
                </c:pt>
                <c:pt idx="30">
                  <c:v>531586.4</c:v>
                </c:pt>
                <c:pt idx="31">
                  <c:v>266982.40000000002</c:v>
                </c:pt>
                <c:pt idx="32">
                  <c:v>12997115.6</c:v>
                </c:pt>
                <c:pt idx="33">
                  <c:v>13756660.6</c:v>
                </c:pt>
                <c:pt idx="34">
                  <c:v>2394989.4</c:v>
                </c:pt>
                <c:pt idx="35">
                  <c:v>5959335.2000000002</c:v>
                </c:pt>
                <c:pt idx="36">
                  <c:v>5751810.2000000002</c:v>
                </c:pt>
                <c:pt idx="37">
                  <c:v>8635362.4000000004</c:v>
                </c:pt>
                <c:pt idx="38">
                  <c:v>276818.40000000002</c:v>
                </c:pt>
                <c:pt idx="39">
                  <c:v>268625.8</c:v>
                </c:pt>
                <c:pt idx="40">
                  <c:v>1414445.2</c:v>
                </c:pt>
                <c:pt idx="41">
                  <c:v>15975768.6</c:v>
                </c:pt>
                <c:pt idx="42">
                  <c:v>4566077.4000000004</c:v>
                </c:pt>
                <c:pt idx="43">
                  <c:v>185834.8</c:v>
                </c:pt>
                <c:pt idx="44">
                  <c:v>67910.8</c:v>
                </c:pt>
                <c:pt idx="45">
                  <c:v>5117375.4000000004</c:v>
                </c:pt>
                <c:pt idx="46">
                  <c:v>10738918.4</c:v>
                </c:pt>
                <c:pt idx="47">
                  <c:v>840370</c:v>
                </c:pt>
                <c:pt idx="48">
                  <c:v>1414445.2</c:v>
                </c:pt>
                <c:pt idx="49">
                  <c:v>15975768.6</c:v>
                </c:pt>
                <c:pt idx="50">
                  <c:v>4566077.4000000004</c:v>
                </c:pt>
                <c:pt idx="51">
                  <c:v>185834.8</c:v>
                </c:pt>
                <c:pt idx="52">
                  <c:v>67910.8</c:v>
                </c:pt>
                <c:pt idx="53">
                  <c:v>5117375.4000000004</c:v>
                </c:pt>
                <c:pt idx="54">
                  <c:v>10738918.4</c:v>
                </c:pt>
                <c:pt idx="55">
                  <c:v>840370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38CA-4AEB-A7DB-1C43BD366222}"/>
            </c:ext>
          </c:extLst>
        </c:ser>
        <c:ser>
          <c:idx val="6"/>
          <c:order val="3"/>
          <c:tx>
            <c:strRef>
              <c:f>'Pure Decorrelation'!$T$2</c:f>
              <c:strCache>
                <c:ptCount val="1"/>
                <c:pt idx="0">
                  <c:v>D&amp;C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5"/>
                </a:solidFill>
                <a:prstDash val="dash"/>
              </a:ln>
              <a:effectLst/>
            </c:spPr>
            <c:trendlineType val="exp"/>
            <c:dispRSqr val="0"/>
            <c:dispEq val="0"/>
          </c:trendline>
          <c:xVal>
            <c:numRef>
              <c:f>'Pure Decorrelation'!$AY$3:$AY$290</c:f>
              <c:numCache>
                <c:formatCode>General</c:formatCode>
                <c:ptCount val="288"/>
                <c:pt idx="0">
                  <c:v>1</c:v>
                </c:pt>
                <c:pt idx="1">
                  <c:v>-3</c:v>
                </c:pt>
                <c:pt idx="2">
                  <c:v>-3</c:v>
                </c:pt>
                <c:pt idx="3">
                  <c:v>1</c:v>
                </c:pt>
                <c:pt idx="4">
                  <c:v>9</c:v>
                </c:pt>
                <c:pt idx="5">
                  <c:v>1</c:v>
                </c:pt>
                <c:pt idx="6">
                  <c:v>-3</c:v>
                </c:pt>
                <c:pt idx="7">
                  <c:v>-3</c:v>
                </c:pt>
                <c:pt idx="8">
                  <c:v>-3</c:v>
                </c:pt>
                <c:pt idx="9">
                  <c:v>-3</c:v>
                </c:pt>
                <c:pt idx="10">
                  <c:v>1</c:v>
                </c:pt>
                <c:pt idx="11">
                  <c:v>9</c:v>
                </c:pt>
                <c:pt idx="12">
                  <c:v>1</c:v>
                </c:pt>
                <c:pt idx="13">
                  <c:v>-3</c:v>
                </c:pt>
                <c:pt idx="14">
                  <c:v>-3</c:v>
                </c:pt>
                <c:pt idx="15">
                  <c:v>1</c:v>
                </c:pt>
                <c:pt idx="16">
                  <c:v>-2</c:v>
                </c:pt>
                <c:pt idx="17">
                  <c:v>4</c:v>
                </c:pt>
                <c:pt idx="18">
                  <c:v>0</c:v>
                </c:pt>
                <c:pt idx="19">
                  <c:v>-2</c:v>
                </c:pt>
                <c:pt idx="20">
                  <c:v>-2</c:v>
                </c:pt>
                <c:pt idx="21">
                  <c:v>0</c:v>
                </c:pt>
                <c:pt idx="22">
                  <c:v>4</c:v>
                </c:pt>
                <c:pt idx="23">
                  <c:v>-2</c:v>
                </c:pt>
                <c:pt idx="24">
                  <c:v>-0.33333333333333331</c:v>
                </c:pt>
                <c:pt idx="25">
                  <c:v>-0.33333333333333331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-1.666666666666667</c:v>
                </c:pt>
                <c:pt idx="31">
                  <c:v>-1.666666666666667</c:v>
                </c:pt>
                <c:pt idx="32">
                  <c:v>-1.666666666666667</c:v>
                </c:pt>
                <c:pt idx="33">
                  <c:v>-1.666666666666667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-0.33333333333333331</c:v>
                </c:pt>
                <c:pt idx="39">
                  <c:v>-0.33333333333333331</c:v>
                </c:pt>
                <c:pt idx="40">
                  <c:v>-2</c:v>
                </c:pt>
                <c:pt idx="41">
                  <c:v>-2</c:v>
                </c:pt>
                <c:pt idx="42">
                  <c:v>8</c:v>
                </c:pt>
                <c:pt idx="43">
                  <c:v>-4</c:v>
                </c:pt>
                <c:pt idx="44">
                  <c:v>-4</c:v>
                </c:pt>
                <c:pt idx="45">
                  <c:v>8</c:v>
                </c:pt>
                <c:pt idx="46">
                  <c:v>-2</c:v>
                </c:pt>
                <c:pt idx="47">
                  <c:v>-2</c:v>
                </c:pt>
                <c:pt idx="48">
                  <c:v>-2</c:v>
                </c:pt>
                <c:pt idx="49">
                  <c:v>-2</c:v>
                </c:pt>
                <c:pt idx="50">
                  <c:v>8</c:v>
                </c:pt>
                <c:pt idx="51">
                  <c:v>-4</c:v>
                </c:pt>
                <c:pt idx="52">
                  <c:v>-4</c:v>
                </c:pt>
                <c:pt idx="53">
                  <c:v>8</c:v>
                </c:pt>
                <c:pt idx="54">
                  <c:v>-2</c:v>
                </c:pt>
                <c:pt idx="55">
                  <c:v>-2</c:v>
                </c:pt>
              </c:numCache>
            </c:numRef>
          </c:xVal>
          <c:yVal>
            <c:numRef>
              <c:f>'Pure Decorrelation'!$T$3:$T$290</c:f>
              <c:numCache>
                <c:formatCode>General</c:formatCode>
                <c:ptCount val="288"/>
                <c:pt idx="0">
                  <c:v>4185627.2</c:v>
                </c:pt>
                <c:pt idx="1">
                  <c:v>4907318.2</c:v>
                </c:pt>
                <c:pt idx="2">
                  <c:v>4215981.4000000004</c:v>
                </c:pt>
                <c:pt idx="3">
                  <c:v>4594408.8</c:v>
                </c:pt>
                <c:pt idx="4">
                  <c:v>4677209.5999999996</c:v>
                </c:pt>
                <c:pt idx="5">
                  <c:v>4018927.8</c:v>
                </c:pt>
                <c:pt idx="6">
                  <c:v>4560935.4000000004</c:v>
                </c:pt>
                <c:pt idx="7">
                  <c:v>3787607.6</c:v>
                </c:pt>
                <c:pt idx="8">
                  <c:v>4215910.2</c:v>
                </c:pt>
                <c:pt idx="9">
                  <c:v>4852422.4000000004</c:v>
                </c:pt>
                <c:pt idx="10">
                  <c:v>4221177.5999999996</c:v>
                </c:pt>
                <c:pt idx="11">
                  <c:v>4575869</c:v>
                </c:pt>
                <c:pt idx="12">
                  <c:v>4731131.5999999996</c:v>
                </c:pt>
                <c:pt idx="13">
                  <c:v>4001025.4</c:v>
                </c:pt>
                <c:pt idx="14">
                  <c:v>4576948.2</c:v>
                </c:pt>
                <c:pt idx="15">
                  <c:v>3780204.6</c:v>
                </c:pt>
                <c:pt idx="16">
                  <c:v>4656903.2</c:v>
                </c:pt>
                <c:pt idx="17">
                  <c:v>4641178.5999999996</c:v>
                </c:pt>
                <c:pt idx="18">
                  <c:v>4391893.8</c:v>
                </c:pt>
                <c:pt idx="19">
                  <c:v>4381979.4000000004</c:v>
                </c:pt>
                <c:pt idx="20">
                  <c:v>4322342.5999999996</c:v>
                </c:pt>
                <c:pt idx="21">
                  <c:v>4319504.5999999996</c:v>
                </c:pt>
                <c:pt idx="22">
                  <c:v>4421463</c:v>
                </c:pt>
                <c:pt idx="23">
                  <c:v>4447722.5999999996</c:v>
                </c:pt>
                <c:pt idx="24">
                  <c:v>4660083.8</c:v>
                </c:pt>
                <c:pt idx="25">
                  <c:v>4658087</c:v>
                </c:pt>
                <c:pt idx="26">
                  <c:v>5350565.4000000004</c:v>
                </c:pt>
                <c:pt idx="27">
                  <c:v>5344374.2</c:v>
                </c:pt>
                <c:pt idx="28">
                  <c:v>4485341.8</c:v>
                </c:pt>
                <c:pt idx="29">
                  <c:v>4488895</c:v>
                </c:pt>
                <c:pt idx="30">
                  <c:v>5304660</c:v>
                </c:pt>
                <c:pt idx="31">
                  <c:v>5285159.8</c:v>
                </c:pt>
                <c:pt idx="32">
                  <c:v>8289557.2000000002</c:v>
                </c:pt>
                <c:pt idx="33">
                  <c:v>8299787.7999999998</c:v>
                </c:pt>
                <c:pt idx="34">
                  <c:v>5026362.5999999996</c:v>
                </c:pt>
                <c:pt idx="35">
                  <c:v>5031203.2</c:v>
                </c:pt>
                <c:pt idx="36">
                  <c:v>5993899</c:v>
                </c:pt>
                <c:pt idx="37">
                  <c:v>5991858.4000000004</c:v>
                </c:pt>
                <c:pt idx="38">
                  <c:v>3746597.2</c:v>
                </c:pt>
                <c:pt idx="39">
                  <c:v>3752541.2</c:v>
                </c:pt>
                <c:pt idx="40">
                  <c:v>3393315.6</c:v>
                </c:pt>
                <c:pt idx="41">
                  <c:v>7598860.4000000004</c:v>
                </c:pt>
                <c:pt idx="42">
                  <c:v>7454517.4000000004</c:v>
                </c:pt>
                <c:pt idx="43">
                  <c:v>3528815.8</c:v>
                </c:pt>
                <c:pt idx="44">
                  <c:v>3395854.4</c:v>
                </c:pt>
                <c:pt idx="45">
                  <c:v>7570115.2000000002</c:v>
                </c:pt>
                <c:pt idx="46">
                  <c:v>7483609.4000000004</c:v>
                </c:pt>
                <c:pt idx="47">
                  <c:v>3530230</c:v>
                </c:pt>
                <c:pt idx="48">
                  <c:v>3393315.6</c:v>
                </c:pt>
                <c:pt idx="49">
                  <c:v>7598860.4000000004</c:v>
                </c:pt>
                <c:pt idx="50">
                  <c:v>7454517.4000000004</c:v>
                </c:pt>
                <c:pt idx="51">
                  <c:v>3528815.8</c:v>
                </c:pt>
                <c:pt idx="52">
                  <c:v>3395854.4</c:v>
                </c:pt>
                <c:pt idx="53">
                  <c:v>7570115.2000000002</c:v>
                </c:pt>
                <c:pt idx="54">
                  <c:v>7483609.4000000004</c:v>
                </c:pt>
                <c:pt idx="55">
                  <c:v>3530230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38CA-4AEB-A7DB-1C43BD366222}"/>
            </c:ext>
          </c:extLst>
        </c:ser>
        <c:ser>
          <c:idx val="8"/>
          <c:order val="4"/>
          <c:tx>
            <c:strRef>
              <c:f>'Pure Decorrelation'!$V$2</c:f>
              <c:strCache>
                <c:ptCount val="1"/>
                <c:pt idx="0">
                  <c:v>BBS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00B050"/>
              </a:solidFill>
              <a:ln w="9525">
                <a:solidFill>
                  <a:srgbClr val="00B050"/>
                </a:solidFill>
              </a:ln>
              <a:effectLst/>
            </c:spPr>
          </c:marker>
          <c:trendline>
            <c:spPr>
              <a:ln w="19050" cap="rnd">
                <a:solidFill>
                  <a:srgbClr val="00B050"/>
                </a:solidFill>
                <a:prstDash val="dash"/>
              </a:ln>
              <a:effectLst/>
            </c:spPr>
            <c:trendlineType val="exp"/>
            <c:dispRSqr val="0"/>
            <c:dispEq val="0"/>
          </c:trendline>
          <c:xVal>
            <c:numRef>
              <c:f>'Pure Decorrelation'!$AY$3:$AY$290</c:f>
              <c:numCache>
                <c:formatCode>General</c:formatCode>
                <c:ptCount val="288"/>
                <c:pt idx="0">
                  <c:v>1</c:v>
                </c:pt>
                <c:pt idx="1">
                  <c:v>-3</c:v>
                </c:pt>
                <c:pt idx="2">
                  <c:v>-3</c:v>
                </c:pt>
                <c:pt idx="3">
                  <c:v>1</c:v>
                </c:pt>
                <c:pt idx="4">
                  <c:v>9</c:v>
                </c:pt>
                <c:pt idx="5">
                  <c:v>1</c:v>
                </c:pt>
                <c:pt idx="6">
                  <c:v>-3</c:v>
                </c:pt>
                <c:pt idx="7">
                  <c:v>-3</c:v>
                </c:pt>
                <c:pt idx="8">
                  <c:v>-3</c:v>
                </c:pt>
                <c:pt idx="9">
                  <c:v>-3</c:v>
                </c:pt>
                <c:pt idx="10">
                  <c:v>1</c:v>
                </c:pt>
                <c:pt idx="11">
                  <c:v>9</c:v>
                </c:pt>
                <c:pt idx="12">
                  <c:v>1</c:v>
                </c:pt>
                <c:pt idx="13">
                  <c:v>-3</c:v>
                </c:pt>
                <c:pt idx="14">
                  <c:v>-3</c:v>
                </c:pt>
                <c:pt idx="15">
                  <c:v>1</c:v>
                </c:pt>
                <c:pt idx="16">
                  <c:v>-2</c:v>
                </c:pt>
                <c:pt idx="17">
                  <c:v>4</c:v>
                </c:pt>
                <c:pt idx="18">
                  <c:v>0</c:v>
                </c:pt>
                <c:pt idx="19">
                  <c:v>-2</c:v>
                </c:pt>
                <c:pt idx="20">
                  <c:v>-2</c:v>
                </c:pt>
                <c:pt idx="21">
                  <c:v>0</c:v>
                </c:pt>
                <c:pt idx="22">
                  <c:v>4</c:v>
                </c:pt>
                <c:pt idx="23">
                  <c:v>-2</c:v>
                </c:pt>
                <c:pt idx="24">
                  <c:v>-0.33333333333333331</c:v>
                </c:pt>
                <c:pt idx="25">
                  <c:v>-0.33333333333333331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-1.666666666666667</c:v>
                </c:pt>
                <c:pt idx="31">
                  <c:v>-1.666666666666667</c:v>
                </c:pt>
                <c:pt idx="32">
                  <c:v>-1.666666666666667</c:v>
                </c:pt>
                <c:pt idx="33">
                  <c:v>-1.666666666666667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-0.33333333333333331</c:v>
                </c:pt>
                <c:pt idx="39">
                  <c:v>-0.33333333333333331</c:v>
                </c:pt>
                <c:pt idx="40">
                  <c:v>-2</c:v>
                </c:pt>
                <c:pt idx="41">
                  <c:v>-2</c:v>
                </c:pt>
                <c:pt idx="42">
                  <c:v>8</c:v>
                </c:pt>
                <c:pt idx="43">
                  <c:v>-4</c:v>
                </c:pt>
                <c:pt idx="44">
                  <c:v>-4</c:v>
                </c:pt>
                <c:pt idx="45">
                  <c:v>8</c:v>
                </c:pt>
                <c:pt idx="46">
                  <c:v>-2</c:v>
                </c:pt>
                <c:pt idx="47">
                  <c:v>-2</c:v>
                </c:pt>
                <c:pt idx="48">
                  <c:v>-2</c:v>
                </c:pt>
                <c:pt idx="49">
                  <c:v>-2</c:v>
                </c:pt>
                <c:pt idx="50">
                  <c:v>8</c:v>
                </c:pt>
                <c:pt idx="51">
                  <c:v>-4</c:v>
                </c:pt>
                <c:pt idx="52">
                  <c:v>-4</c:v>
                </c:pt>
                <c:pt idx="53">
                  <c:v>8</c:v>
                </c:pt>
                <c:pt idx="54">
                  <c:v>-2</c:v>
                </c:pt>
                <c:pt idx="55">
                  <c:v>-2</c:v>
                </c:pt>
              </c:numCache>
            </c:numRef>
          </c:xVal>
          <c:yVal>
            <c:numRef>
              <c:f>'Pure Decorrelation'!$V$3:$V$290</c:f>
              <c:numCache>
                <c:formatCode>General</c:formatCode>
                <c:ptCount val="288"/>
                <c:pt idx="0">
                  <c:v>1396199.2</c:v>
                </c:pt>
                <c:pt idx="1">
                  <c:v>21091677.399999999</c:v>
                </c:pt>
                <c:pt idx="2">
                  <c:v>2636300</c:v>
                </c:pt>
                <c:pt idx="3">
                  <c:v>8246724.5999999996</c:v>
                </c:pt>
                <c:pt idx="4">
                  <c:v>7657925.2000000002</c:v>
                </c:pt>
                <c:pt idx="5">
                  <c:v>24198068.199999999</c:v>
                </c:pt>
                <c:pt idx="6">
                  <c:v>575641.80000000005</c:v>
                </c:pt>
                <c:pt idx="7">
                  <c:v>230918.39999999999</c:v>
                </c:pt>
                <c:pt idx="8">
                  <c:v>19259379.600000001</c:v>
                </c:pt>
                <c:pt idx="9">
                  <c:v>31495538.800000001</c:v>
                </c:pt>
                <c:pt idx="10">
                  <c:v>5883243.7999999998</c:v>
                </c:pt>
                <c:pt idx="11">
                  <c:v>7388502.4000000004</c:v>
                </c:pt>
                <c:pt idx="12">
                  <c:v>26229788.399999999</c:v>
                </c:pt>
                <c:pt idx="13">
                  <c:v>15964690.4</c:v>
                </c:pt>
                <c:pt idx="14">
                  <c:v>5662981.7999999998</c:v>
                </c:pt>
                <c:pt idx="15">
                  <c:v>6495.2</c:v>
                </c:pt>
                <c:pt idx="16">
                  <c:v>15292114.800000001</c:v>
                </c:pt>
                <c:pt idx="17">
                  <c:v>2057883</c:v>
                </c:pt>
                <c:pt idx="18">
                  <c:v>7755154.4000000004</c:v>
                </c:pt>
                <c:pt idx="19">
                  <c:v>3344334.4</c:v>
                </c:pt>
                <c:pt idx="20">
                  <c:v>4812924.4000000004</c:v>
                </c:pt>
                <c:pt idx="21">
                  <c:v>6489848.2000000002</c:v>
                </c:pt>
                <c:pt idx="22">
                  <c:v>381348.6</c:v>
                </c:pt>
                <c:pt idx="23">
                  <c:v>6130407.5999999996</c:v>
                </c:pt>
                <c:pt idx="24">
                  <c:v>3086489.6000000001</c:v>
                </c:pt>
                <c:pt idx="25">
                  <c:v>306763.40000000002</c:v>
                </c:pt>
                <c:pt idx="26">
                  <c:v>5329729.2</c:v>
                </c:pt>
                <c:pt idx="27">
                  <c:v>69272.600000000006</c:v>
                </c:pt>
                <c:pt idx="28">
                  <c:v>2299098.2000000002</c:v>
                </c:pt>
                <c:pt idx="29">
                  <c:v>213845.8</c:v>
                </c:pt>
                <c:pt idx="30">
                  <c:v>1574101</c:v>
                </c:pt>
                <c:pt idx="31">
                  <c:v>40982.6</c:v>
                </c:pt>
                <c:pt idx="32">
                  <c:v>74116162.400000006</c:v>
                </c:pt>
                <c:pt idx="33">
                  <c:v>97544876.200000003</c:v>
                </c:pt>
                <c:pt idx="34">
                  <c:v>15958521.4</c:v>
                </c:pt>
                <c:pt idx="35">
                  <c:v>24978322.199999999</c:v>
                </c:pt>
                <c:pt idx="36">
                  <c:v>8420866.5999999996</c:v>
                </c:pt>
                <c:pt idx="37">
                  <c:v>12723913.6</c:v>
                </c:pt>
                <c:pt idx="38">
                  <c:v>41970.2</c:v>
                </c:pt>
                <c:pt idx="39">
                  <c:v>58445</c:v>
                </c:pt>
                <c:pt idx="40">
                  <c:v>7725292.4000000004</c:v>
                </c:pt>
                <c:pt idx="41">
                  <c:v>20961509</c:v>
                </c:pt>
                <c:pt idx="42">
                  <c:v>13585854.4</c:v>
                </c:pt>
                <c:pt idx="43">
                  <c:v>708200.2</c:v>
                </c:pt>
                <c:pt idx="44">
                  <c:v>335678.2</c:v>
                </c:pt>
                <c:pt idx="45">
                  <c:v>9604938.1999999993</c:v>
                </c:pt>
                <c:pt idx="46">
                  <c:v>43890192.200000003</c:v>
                </c:pt>
                <c:pt idx="47">
                  <c:v>3234570.4</c:v>
                </c:pt>
                <c:pt idx="48">
                  <c:v>7725292.4000000004</c:v>
                </c:pt>
                <c:pt idx="49">
                  <c:v>20961509</c:v>
                </c:pt>
                <c:pt idx="50">
                  <c:v>13585854.4</c:v>
                </c:pt>
                <c:pt idx="51">
                  <c:v>708200.2</c:v>
                </c:pt>
                <c:pt idx="52">
                  <c:v>335678.2</c:v>
                </c:pt>
                <c:pt idx="53">
                  <c:v>9604938.1999999993</c:v>
                </c:pt>
                <c:pt idx="54">
                  <c:v>43890192.200000003</c:v>
                </c:pt>
                <c:pt idx="55">
                  <c:v>3234570.4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38CA-4AEB-A7DB-1C43BD3662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13725055"/>
        <c:axId val="488865151"/>
      </c:scatterChart>
      <c:valAx>
        <c:axId val="513725055"/>
        <c:scaling>
          <c:orientation val="minMax"/>
          <c:max val="5"/>
          <c:min val="0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Gain</a:t>
                </a:r>
              </a:p>
            </c:rich>
          </c:tx>
          <c:layout>
            <c:manualLayout>
              <c:xMode val="edge"/>
              <c:yMode val="edge"/>
              <c:x val="0.8967157209742912"/>
              <c:y val="0.2976195016758948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8865151"/>
        <c:crossesAt val="100000"/>
        <c:crossBetween val="midCat"/>
      </c:valAx>
      <c:valAx>
        <c:axId val="488865151"/>
        <c:scaling>
          <c:logBase val="10"/>
          <c:orientation val="minMax"/>
          <c:max val="100000000"/>
          <c:min val="1E-3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# of Dominance Checks</a:t>
                </a:r>
              </a:p>
            </c:rich>
          </c:tx>
          <c:layout>
            <c:manualLayout>
              <c:xMode val="edge"/>
              <c:yMode val="edge"/>
              <c:x val="1.2347941661323185E-2"/>
              <c:y val="0.314875311707336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372505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8.0149167607308072E-2"/>
          <c:y val="0.85130074920925514"/>
          <c:w val="0.83859775287305227"/>
          <c:h val="0.1349266439282726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Time (sequential) vs. (Estimated) Gain -</a:t>
            </a:r>
            <a:r>
              <a:rPr lang="en-US" baseline="0"/>
              <a:t> </a:t>
            </a:r>
            <a:r>
              <a:rPr lang="en-US"/>
              <a:t>non-causal</a:t>
            </a:r>
            <a:r>
              <a:rPr lang="en-US" baseline="0"/>
              <a:t> </a:t>
            </a:r>
            <a:r>
              <a:rPr lang="en-US"/>
              <a:t>algorithms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5.3468871866955363E-2"/>
          <c:y val="0.12785291579821928"/>
          <c:w val="0.9124666606793389"/>
          <c:h val="0.66461270209977208"/>
        </c:manualLayout>
      </c:layout>
      <c:scatterChart>
        <c:scatterStyle val="lineMarker"/>
        <c:varyColors val="0"/>
        <c:ser>
          <c:idx val="1"/>
          <c:order val="0"/>
          <c:tx>
            <c:strRef>
              <c:f>'Pure Decorrelation'!$Y$2</c:f>
              <c:strCache>
                <c:ptCount val="1"/>
                <c:pt idx="0">
                  <c:v>BNL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trendline>
            <c:spPr>
              <a:ln w="19050" cap="rnd">
                <a:solidFill>
                  <a:srgbClr val="FF0000"/>
                </a:solidFill>
                <a:prstDash val="dash"/>
              </a:ln>
              <a:effectLst/>
            </c:spPr>
            <c:trendlineType val="exp"/>
            <c:dispRSqr val="0"/>
            <c:dispEq val="0"/>
          </c:trendline>
          <c:xVal>
            <c:numRef>
              <c:f>'Pure Decorrelation'!$AY$3:$AY$290</c:f>
              <c:numCache>
                <c:formatCode>General</c:formatCode>
                <c:ptCount val="288"/>
                <c:pt idx="0">
                  <c:v>1</c:v>
                </c:pt>
                <c:pt idx="1">
                  <c:v>-3</c:v>
                </c:pt>
                <c:pt idx="2">
                  <c:v>-3</c:v>
                </c:pt>
                <c:pt idx="3">
                  <c:v>1</c:v>
                </c:pt>
                <c:pt idx="4">
                  <c:v>9</c:v>
                </c:pt>
                <c:pt idx="5">
                  <c:v>1</c:v>
                </c:pt>
                <c:pt idx="6">
                  <c:v>-3</c:v>
                </c:pt>
                <c:pt idx="7">
                  <c:v>-3</c:v>
                </c:pt>
                <c:pt idx="8">
                  <c:v>-3</c:v>
                </c:pt>
                <c:pt idx="9">
                  <c:v>-3</c:v>
                </c:pt>
                <c:pt idx="10">
                  <c:v>1</c:v>
                </c:pt>
                <c:pt idx="11">
                  <c:v>9</c:v>
                </c:pt>
                <c:pt idx="12">
                  <c:v>1</c:v>
                </c:pt>
                <c:pt idx="13">
                  <c:v>-3</c:v>
                </c:pt>
                <c:pt idx="14">
                  <c:v>-3</c:v>
                </c:pt>
                <c:pt idx="15">
                  <c:v>1</c:v>
                </c:pt>
                <c:pt idx="16">
                  <c:v>-2</c:v>
                </c:pt>
                <c:pt idx="17">
                  <c:v>4</c:v>
                </c:pt>
                <c:pt idx="18">
                  <c:v>0</c:v>
                </c:pt>
                <c:pt idx="19">
                  <c:v>-2</c:v>
                </c:pt>
                <c:pt idx="20">
                  <c:v>-2</c:v>
                </c:pt>
                <c:pt idx="21">
                  <c:v>0</c:v>
                </c:pt>
                <c:pt idx="22">
                  <c:v>4</c:v>
                </c:pt>
                <c:pt idx="23">
                  <c:v>-2</c:v>
                </c:pt>
                <c:pt idx="24">
                  <c:v>-0.33333333333333331</c:v>
                </c:pt>
                <c:pt idx="25">
                  <c:v>-0.33333333333333331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-1.666666666666667</c:v>
                </c:pt>
                <c:pt idx="31">
                  <c:v>-1.666666666666667</c:v>
                </c:pt>
                <c:pt idx="32">
                  <c:v>-1.666666666666667</c:v>
                </c:pt>
                <c:pt idx="33">
                  <c:v>-1.666666666666667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-0.33333333333333331</c:v>
                </c:pt>
                <c:pt idx="39">
                  <c:v>-0.33333333333333331</c:v>
                </c:pt>
                <c:pt idx="40">
                  <c:v>-2</c:v>
                </c:pt>
                <c:pt idx="41">
                  <c:v>-2</c:v>
                </c:pt>
                <c:pt idx="42">
                  <c:v>8</c:v>
                </c:pt>
                <c:pt idx="43">
                  <c:v>-4</c:v>
                </c:pt>
                <c:pt idx="44">
                  <c:v>-4</c:v>
                </c:pt>
                <c:pt idx="45">
                  <c:v>8</c:v>
                </c:pt>
                <c:pt idx="46">
                  <c:v>-2</c:v>
                </c:pt>
                <c:pt idx="47">
                  <c:v>-2</c:v>
                </c:pt>
                <c:pt idx="48">
                  <c:v>-2</c:v>
                </c:pt>
                <c:pt idx="49">
                  <c:v>-2</c:v>
                </c:pt>
                <c:pt idx="50">
                  <c:v>8</c:v>
                </c:pt>
                <c:pt idx="51">
                  <c:v>-4</c:v>
                </c:pt>
                <c:pt idx="52">
                  <c:v>-4</c:v>
                </c:pt>
                <c:pt idx="53">
                  <c:v>8</c:v>
                </c:pt>
                <c:pt idx="54">
                  <c:v>-2</c:v>
                </c:pt>
                <c:pt idx="55">
                  <c:v>-2</c:v>
                </c:pt>
              </c:numCache>
            </c:numRef>
          </c:xVal>
          <c:yVal>
            <c:numRef>
              <c:f>'Pure Decorrelation'!$Y$3:$Y$290</c:f>
              <c:numCache>
                <c:formatCode>General</c:formatCode>
                <c:ptCount val="288"/>
                <c:pt idx="0">
                  <c:v>1.371865545783657</c:v>
                </c:pt>
                <c:pt idx="1">
                  <c:v>8.3853129845927477</c:v>
                </c:pt>
                <c:pt idx="2">
                  <c:v>3.828655961796176</c:v>
                </c:pt>
                <c:pt idx="3">
                  <c:v>4.3051407293882216</c:v>
                </c:pt>
                <c:pt idx="4">
                  <c:v>1.745998588623479</c:v>
                </c:pt>
                <c:pt idx="5">
                  <c:v>5.2910014783963559</c:v>
                </c:pt>
                <c:pt idx="6">
                  <c:v>2.1583616274059749</c:v>
                </c:pt>
                <c:pt idx="7">
                  <c:v>1.650413250201382</c:v>
                </c:pt>
                <c:pt idx="8">
                  <c:v>6.5145960593828933</c:v>
                </c:pt>
                <c:pt idx="9">
                  <c:v>6.1149931791936982</c:v>
                </c:pt>
                <c:pt idx="10">
                  <c:v>4.0645884803845549</c:v>
                </c:pt>
                <c:pt idx="11">
                  <c:v>1.9127117983996871</c:v>
                </c:pt>
                <c:pt idx="12">
                  <c:v>10.45097025480354</c:v>
                </c:pt>
                <c:pt idx="13">
                  <c:v>4.4390055509982629</c:v>
                </c:pt>
                <c:pt idx="14">
                  <c:v>5.9886686897953041</c:v>
                </c:pt>
                <c:pt idx="15">
                  <c:v>0.64339787062490361</c:v>
                </c:pt>
                <c:pt idx="16">
                  <c:v>5.6175818871939551</c:v>
                </c:pt>
                <c:pt idx="17">
                  <c:v>0.89216858580475678</c:v>
                </c:pt>
                <c:pt idx="18">
                  <c:v>3.794481852778699</c:v>
                </c:pt>
                <c:pt idx="19">
                  <c:v>1.445537967397831</c:v>
                </c:pt>
                <c:pt idx="20">
                  <c:v>1.098856685613282</c:v>
                </c:pt>
                <c:pt idx="21">
                  <c:v>1.897604321409017</c:v>
                </c:pt>
                <c:pt idx="22">
                  <c:v>0.58044448941946025</c:v>
                </c:pt>
                <c:pt idx="23">
                  <c:v>1.846656037610956</c:v>
                </c:pt>
                <c:pt idx="24">
                  <c:v>2.4244014645810239</c:v>
                </c:pt>
                <c:pt idx="25">
                  <c:v>0.8823009623913094</c:v>
                </c:pt>
                <c:pt idx="26">
                  <c:v>2.122808769205585</c:v>
                </c:pt>
                <c:pt idx="27">
                  <c:v>1.0972910949960351</c:v>
                </c:pt>
                <c:pt idx="28">
                  <c:v>2.3979166123899631</c:v>
                </c:pt>
                <c:pt idx="29">
                  <c:v>1.137155857193284</c:v>
                </c:pt>
                <c:pt idx="30">
                  <c:v>2.7747687028022479</c:v>
                </c:pt>
                <c:pt idx="31">
                  <c:v>1.9392416924121789</c:v>
                </c:pt>
                <c:pt idx="32">
                  <c:v>7.5373838686035013</c:v>
                </c:pt>
                <c:pt idx="33">
                  <c:v>9.9851183565915562</c:v>
                </c:pt>
                <c:pt idx="34">
                  <c:v>2.2408743513980882</c:v>
                </c:pt>
                <c:pt idx="35">
                  <c:v>3.111349141795654</c:v>
                </c:pt>
                <c:pt idx="36">
                  <c:v>2.618572360207327</c:v>
                </c:pt>
                <c:pt idx="37">
                  <c:v>2.9550370576092968</c:v>
                </c:pt>
                <c:pt idx="38">
                  <c:v>0.75574777179863306</c:v>
                </c:pt>
                <c:pt idx="39">
                  <c:v>0.80918713120045138</c:v>
                </c:pt>
                <c:pt idx="40">
                  <c:v>1.902499650395475</c:v>
                </c:pt>
                <c:pt idx="41">
                  <c:v>5.3365994693944234</c:v>
                </c:pt>
                <c:pt idx="42">
                  <c:v>2.5534792633843608</c:v>
                </c:pt>
                <c:pt idx="43">
                  <c:v>0.75192192260874435</c:v>
                </c:pt>
                <c:pt idx="44">
                  <c:v>0.66578590900171553</c:v>
                </c:pt>
                <c:pt idx="45">
                  <c:v>2.102253261383157</c:v>
                </c:pt>
                <c:pt idx="46">
                  <c:v>5.5792168012238106</c:v>
                </c:pt>
                <c:pt idx="47">
                  <c:v>1.5322433036053551</c:v>
                </c:pt>
                <c:pt idx="48">
                  <c:v>1.861848116992042</c:v>
                </c:pt>
                <c:pt idx="49">
                  <c:v>5.3923703755950552</c:v>
                </c:pt>
                <c:pt idx="50">
                  <c:v>2.514250120194629</c:v>
                </c:pt>
                <c:pt idx="51">
                  <c:v>0.77918909660074864</c:v>
                </c:pt>
                <c:pt idx="52">
                  <c:v>0.6644083174061961</c:v>
                </c:pt>
                <c:pt idx="53">
                  <c:v>2.0760668801958668</c:v>
                </c:pt>
                <c:pt idx="54">
                  <c:v>5.6198922085925007</c:v>
                </c:pt>
                <c:pt idx="55">
                  <c:v>1.6101251087966379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D70-40B0-B394-12C29A56AC6C}"/>
            </c:ext>
          </c:extLst>
        </c:ser>
        <c:ser>
          <c:idx val="3"/>
          <c:order val="1"/>
          <c:tx>
            <c:strRef>
              <c:f>'Pure Decorrelation'!$AB$2</c:f>
              <c:strCache>
                <c:ptCount val="1"/>
                <c:pt idx="0">
                  <c:v>SFS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5"/>
                </a:solidFill>
                <a:prstDash val="dash"/>
              </a:ln>
              <a:effectLst/>
            </c:spPr>
            <c:trendlineType val="exp"/>
            <c:dispRSqr val="0"/>
            <c:dispEq val="0"/>
          </c:trendline>
          <c:xVal>
            <c:numRef>
              <c:f>'Pure Decorrelation'!$AY$3:$AY$290</c:f>
              <c:numCache>
                <c:formatCode>General</c:formatCode>
                <c:ptCount val="288"/>
                <c:pt idx="0">
                  <c:v>1</c:v>
                </c:pt>
                <c:pt idx="1">
                  <c:v>-3</c:v>
                </c:pt>
                <c:pt idx="2">
                  <c:v>-3</c:v>
                </c:pt>
                <c:pt idx="3">
                  <c:v>1</c:v>
                </c:pt>
                <c:pt idx="4">
                  <c:v>9</c:v>
                </c:pt>
                <c:pt idx="5">
                  <c:v>1</c:v>
                </c:pt>
                <c:pt idx="6">
                  <c:v>-3</c:v>
                </c:pt>
                <c:pt idx="7">
                  <c:v>-3</c:v>
                </c:pt>
                <c:pt idx="8">
                  <c:v>-3</c:v>
                </c:pt>
                <c:pt idx="9">
                  <c:v>-3</c:v>
                </c:pt>
                <c:pt idx="10">
                  <c:v>1</c:v>
                </c:pt>
                <c:pt idx="11">
                  <c:v>9</c:v>
                </c:pt>
                <c:pt idx="12">
                  <c:v>1</c:v>
                </c:pt>
                <c:pt idx="13">
                  <c:v>-3</c:v>
                </c:pt>
                <c:pt idx="14">
                  <c:v>-3</c:v>
                </c:pt>
                <c:pt idx="15">
                  <c:v>1</c:v>
                </c:pt>
                <c:pt idx="16">
                  <c:v>-2</c:v>
                </c:pt>
                <c:pt idx="17">
                  <c:v>4</c:v>
                </c:pt>
                <c:pt idx="18">
                  <c:v>0</c:v>
                </c:pt>
                <c:pt idx="19">
                  <c:v>-2</c:v>
                </c:pt>
                <c:pt idx="20">
                  <c:v>-2</c:v>
                </c:pt>
                <c:pt idx="21">
                  <c:v>0</c:v>
                </c:pt>
                <c:pt idx="22">
                  <c:v>4</c:v>
                </c:pt>
                <c:pt idx="23">
                  <c:v>-2</c:v>
                </c:pt>
                <c:pt idx="24">
                  <c:v>-0.33333333333333331</c:v>
                </c:pt>
                <c:pt idx="25">
                  <c:v>-0.33333333333333331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-1.666666666666667</c:v>
                </c:pt>
                <c:pt idx="31">
                  <c:v>-1.666666666666667</c:v>
                </c:pt>
                <c:pt idx="32">
                  <c:v>-1.666666666666667</c:v>
                </c:pt>
                <c:pt idx="33">
                  <c:v>-1.666666666666667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-0.33333333333333331</c:v>
                </c:pt>
                <c:pt idx="39">
                  <c:v>-0.33333333333333331</c:v>
                </c:pt>
                <c:pt idx="40">
                  <c:v>-2</c:v>
                </c:pt>
                <c:pt idx="41">
                  <c:v>-2</c:v>
                </c:pt>
                <c:pt idx="42">
                  <c:v>8</c:v>
                </c:pt>
                <c:pt idx="43">
                  <c:v>-4</c:v>
                </c:pt>
                <c:pt idx="44">
                  <c:v>-4</c:v>
                </c:pt>
                <c:pt idx="45">
                  <c:v>8</c:v>
                </c:pt>
                <c:pt idx="46">
                  <c:v>-2</c:v>
                </c:pt>
                <c:pt idx="47">
                  <c:v>-2</c:v>
                </c:pt>
                <c:pt idx="48">
                  <c:v>-2</c:v>
                </c:pt>
                <c:pt idx="49">
                  <c:v>-2</c:v>
                </c:pt>
                <c:pt idx="50">
                  <c:v>8</c:v>
                </c:pt>
                <c:pt idx="51">
                  <c:v>-4</c:v>
                </c:pt>
                <c:pt idx="52">
                  <c:v>-4</c:v>
                </c:pt>
                <c:pt idx="53">
                  <c:v>8</c:v>
                </c:pt>
                <c:pt idx="54">
                  <c:v>-2</c:v>
                </c:pt>
                <c:pt idx="55">
                  <c:v>-2</c:v>
                </c:pt>
              </c:numCache>
            </c:numRef>
          </c:xVal>
          <c:yVal>
            <c:numRef>
              <c:f>'Pure Decorrelation'!$AB$3:$AB$290</c:f>
              <c:numCache>
                <c:formatCode>General</c:formatCode>
                <c:ptCount val="288"/>
                <c:pt idx="0">
                  <c:v>1.607515723194229</c:v>
                </c:pt>
                <c:pt idx="1">
                  <c:v>7.9825206500012431</c:v>
                </c:pt>
                <c:pt idx="2">
                  <c:v>2.3397782895946881</c:v>
                </c:pt>
                <c:pt idx="3">
                  <c:v>2.570054528606124</c:v>
                </c:pt>
                <c:pt idx="4">
                  <c:v>3.1992729973979288</c:v>
                </c:pt>
                <c:pt idx="5">
                  <c:v>6.9649183743982572</c:v>
                </c:pt>
                <c:pt idx="6">
                  <c:v>2.0238635920046359</c:v>
                </c:pt>
                <c:pt idx="7">
                  <c:v>1.3091880222025789</c:v>
                </c:pt>
                <c:pt idx="8">
                  <c:v>10.051684918999671</c:v>
                </c:pt>
                <c:pt idx="9">
                  <c:v>12.623190893605351</c:v>
                </c:pt>
                <c:pt idx="10">
                  <c:v>3.125943288201233</c:v>
                </c:pt>
                <c:pt idx="11">
                  <c:v>3.1142022179963531</c:v>
                </c:pt>
                <c:pt idx="12">
                  <c:v>11.2256593482045</c:v>
                </c:pt>
                <c:pt idx="13">
                  <c:v>4.1721198601939253</c:v>
                </c:pt>
                <c:pt idx="14">
                  <c:v>4.6316629145934716</c:v>
                </c:pt>
                <c:pt idx="15">
                  <c:v>0.49780697500100363</c:v>
                </c:pt>
                <c:pt idx="16">
                  <c:v>15.090376014600039</c:v>
                </c:pt>
                <c:pt idx="17">
                  <c:v>0.98109290699940177</c:v>
                </c:pt>
                <c:pt idx="18">
                  <c:v>3.3510496179980689</c:v>
                </c:pt>
                <c:pt idx="19">
                  <c:v>3.4821474546042741</c:v>
                </c:pt>
                <c:pt idx="20">
                  <c:v>2.081038791389437</c:v>
                </c:pt>
                <c:pt idx="21">
                  <c:v>2.129146062006475</c:v>
                </c:pt>
                <c:pt idx="22">
                  <c:v>0.55770489339483897</c:v>
                </c:pt>
                <c:pt idx="23">
                  <c:v>1.846905863791471</c:v>
                </c:pt>
                <c:pt idx="24">
                  <c:v>3.8309627838141749</c:v>
                </c:pt>
                <c:pt idx="25">
                  <c:v>0.90406667239731175</c:v>
                </c:pt>
                <c:pt idx="26">
                  <c:v>3.2485579386004249</c:v>
                </c:pt>
                <c:pt idx="27">
                  <c:v>0.72263551979558538</c:v>
                </c:pt>
                <c:pt idx="28">
                  <c:v>1.6270694562001149</c:v>
                </c:pt>
                <c:pt idx="29">
                  <c:v>0.83747717619407924</c:v>
                </c:pt>
                <c:pt idx="30">
                  <c:v>1.067409315204713</c:v>
                </c:pt>
                <c:pt idx="31">
                  <c:v>0.58294456840376374</c:v>
                </c:pt>
                <c:pt idx="32">
                  <c:v>39.800297811412022</c:v>
                </c:pt>
                <c:pt idx="33">
                  <c:v>57.666907840210477</c:v>
                </c:pt>
                <c:pt idx="34">
                  <c:v>3.2751115972001572</c:v>
                </c:pt>
                <c:pt idx="35">
                  <c:v>7.9253563984064384</c:v>
                </c:pt>
                <c:pt idx="36">
                  <c:v>7.1323527527973054</c:v>
                </c:pt>
                <c:pt idx="37">
                  <c:v>10.68076406139298</c:v>
                </c:pt>
                <c:pt idx="38">
                  <c:v>0.53571821199147962</c:v>
                </c:pt>
                <c:pt idx="39">
                  <c:v>0.49300265400088389</c:v>
                </c:pt>
                <c:pt idx="40">
                  <c:v>2.936456027795793</c:v>
                </c:pt>
                <c:pt idx="41">
                  <c:v>5.8321243659942414</c:v>
                </c:pt>
                <c:pt idx="42">
                  <c:v>3.0478638805914668</c:v>
                </c:pt>
                <c:pt idx="43">
                  <c:v>0.82043510299408806</c:v>
                </c:pt>
                <c:pt idx="44">
                  <c:v>0.67798933740705247</c:v>
                </c:pt>
                <c:pt idx="45">
                  <c:v>3.4499347586010121</c:v>
                </c:pt>
                <c:pt idx="46">
                  <c:v>4.1103654580016151</c:v>
                </c:pt>
                <c:pt idx="47">
                  <c:v>1.584057154197944</c:v>
                </c:pt>
                <c:pt idx="48">
                  <c:v>2.9217387457902082</c:v>
                </c:pt>
                <c:pt idx="49">
                  <c:v>5.8948070557962637</c:v>
                </c:pt>
                <c:pt idx="50">
                  <c:v>2.984383491805056</c:v>
                </c:pt>
                <c:pt idx="51">
                  <c:v>0.8100274110096507</c:v>
                </c:pt>
                <c:pt idx="52">
                  <c:v>0.67254301119828597</c:v>
                </c:pt>
                <c:pt idx="53">
                  <c:v>3.4519343684019992</c:v>
                </c:pt>
                <c:pt idx="54">
                  <c:v>4.1171102266060187</c:v>
                </c:pt>
                <c:pt idx="55">
                  <c:v>1.5657116741931529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5D70-40B0-B394-12C29A56AC6C}"/>
            </c:ext>
          </c:extLst>
        </c:ser>
        <c:ser>
          <c:idx val="5"/>
          <c:order val="2"/>
          <c:tx>
            <c:strRef>
              <c:f>'Pure Decorrelation'!$AD$2</c:f>
              <c:strCache>
                <c:ptCount val="1"/>
                <c:pt idx="0">
                  <c:v>SaLSa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6"/>
                </a:solidFill>
                <a:prstDash val="dash"/>
              </a:ln>
              <a:effectLst/>
            </c:spPr>
            <c:trendlineType val="exp"/>
            <c:dispRSqr val="0"/>
            <c:dispEq val="0"/>
          </c:trendline>
          <c:xVal>
            <c:numRef>
              <c:f>'Pure Decorrelation'!$AY$3:$AY$290</c:f>
              <c:numCache>
                <c:formatCode>General</c:formatCode>
                <c:ptCount val="288"/>
                <c:pt idx="0">
                  <c:v>1</c:v>
                </c:pt>
                <c:pt idx="1">
                  <c:v>-3</c:v>
                </c:pt>
                <c:pt idx="2">
                  <c:v>-3</c:v>
                </c:pt>
                <c:pt idx="3">
                  <c:v>1</c:v>
                </c:pt>
                <c:pt idx="4">
                  <c:v>9</c:v>
                </c:pt>
                <c:pt idx="5">
                  <c:v>1</c:v>
                </c:pt>
                <c:pt idx="6">
                  <c:v>-3</c:v>
                </c:pt>
                <c:pt idx="7">
                  <c:v>-3</c:v>
                </c:pt>
                <c:pt idx="8">
                  <c:v>-3</c:v>
                </c:pt>
                <c:pt idx="9">
                  <c:v>-3</c:v>
                </c:pt>
                <c:pt idx="10">
                  <c:v>1</c:v>
                </c:pt>
                <c:pt idx="11">
                  <c:v>9</c:v>
                </c:pt>
                <c:pt idx="12">
                  <c:v>1</c:v>
                </c:pt>
                <c:pt idx="13">
                  <c:v>-3</c:v>
                </c:pt>
                <c:pt idx="14">
                  <c:v>-3</c:v>
                </c:pt>
                <c:pt idx="15">
                  <c:v>1</c:v>
                </c:pt>
                <c:pt idx="16">
                  <c:v>-2</c:v>
                </c:pt>
                <c:pt idx="17">
                  <c:v>4</c:v>
                </c:pt>
                <c:pt idx="18">
                  <c:v>0</c:v>
                </c:pt>
                <c:pt idx="19">
                  <c:v>-2</c:v>
                </c:pt>
                <c:pt idx="20">
                  <c:v>-2</c:v>
                </c:pt>
                <c:pt idx="21">
                  <c:v>0</c:v>
                </c:pt>
                <c:pt idx="22">
                  <c:v>4</c:v>
                </c:pt>
                <c:pt idx="23">
                  <c:v>-2</c:v>
                </c:pt>
                <c:pt idx="24">
                  <c:v>-0.33333333333333331</c:v>
                </c:pt>
                <c:pt idx="25">
                  <c:v>-0.33333333333333331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-1.666666666666667</c:v>
                </c:pt>
                <c:pt idx="31">
                  <c:v>-1.666666666666667</c:v>
                </c:pt>
                <c:pt idx="32">
                  <c:v>-1.666666666666667</c:v>
                </c:pt>
                <c:pt idx="33">
                  <c:v>-1.666666666666667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-0.33333333333333331</c:v>
                </c:pt>
                <c:pt idx="39">
                  <c:v>-0.33333333333333331</c:v>
                </c:pt>
                <c:pt idx="40">
                  <c:v>-2</c:v>
                </c:pt>
                <c:pt idx="41">
                  <c:v>-2</c:v>
                </c:pt>
                <c:pt idx="42">
                  <c:v>8</c:v>
                </c:pt>
                <c:pt idx="43">
                  <c:v>-4</c:v>
                </c:pt>
                <c:pt idx="44">
                  <c:v>-4</c:v>
                </c:pt>
                <c:pt idx="45">
                  <c:v>8</c:v>
                </c:pt>
                <c:pt idx="46">
                  <c:v>-2</c:v>
                </c:pt>
                <c:pt idx="47">
                  <c:v>-2</c:v>
                </c:pt>
                <c:pt idx="48">
                  <c:v>-2</c:v>
                </c:pt>
                <c:pt idx="49">
                  <c:v>-2</c:v>
                </c:pt>
                <c:pt idx="50">
                  <c:v>8</c:v>
                </c:pt>
                <c:pt idx="51">
                  <c:v>-4</c:v>
                </c:pt>
                <c:pt idx="52">
                  <c:v>-4</c:v>
                </c:pt>
                <c:pt idx="53">
                  <c:v>8</c:v>
                </c:pt>
                <c:pt idx="54">
                  <c:v>-2</c:v>
                </c:pt>
                <c:pt idx="55">
                  <c:v>-2</c:v>
                </c:pt>
              </c:numCache>
            </c:numRef>
          </c:xVal>
          <c:yVal>
            <c:numRef>
              <c:f>'Pure Decorrelation'!$AD$3:$AD$290</c:f>
              <c:numCache>
                <c:formatCode>General</c:formatCode>
                <c:ptCount val="288"/>
                <c:pt idx="0">
                  <c:v>1.090254262799863</c:v>
                </c:pt>
                <c:pt idx="1">
                  <c:v>11.33787458079169</c:v>
                </c:pt>
                <c:pt idx="2">
                  <c:v>1.726516963983886</c:v>
                </c:pt>
                <c:pt idx="3">
                  <c:v>2.8279425699962299</c:v>
                </c:pt>
                <c:pt idx="4">
                  <c:v>2.892981030000374</c:v>
                </c:pt>
                <c:pt idx="5">
                  <c:v>6.292093955213204</c:v>
                </c:pt>
                <c:pt idx="6">
                  <c:v>1.6820758899906649</c:v>
                </c:pt>
                <c:pt idx="7">
                  <c:v>1.7599425997934299</c:v>
                </c:pt>
                <c:pt idx="8">
                  <c:v>9.2313233244116422</c:v>
                </c:pt>
                <c:pt idx="9">
                  <c:v>10.21535429179203</c:v>
                </c:pt>
                <c:pt idx="10">
                  <c:v>3.0631603482179339</c:v>
                </c:pt>
                <c:pt idx="11">
                  <c:v>3.349249165982473</c:v>
                </c:pt>
                <c:pt idx="12">
                  <c:v>14.37439649540465</c:v>
                </c:pt>
                <c:pt idx="13">
                  <c:v>5.1547001075814478</c:v>
                </c:pt>
                <c:pt idx="14">
                  <c:v>4.3273795805871487</c:v>
                </c:pt>
                <c:pt idx="15">
                  <c:v>1.1861672768020071</c:v>
                </c:pt>
                <c:pt idx="16">
                  <c:v>11.911601949005849</c:v>
                </c:pt>
                <c:pt idx="17">
                  <c:v>0.57538598420796916</c:v>
                </c:pt>
                <c:pt idx="18">
                  <c:v>6.5826911246054802</c:v>
                </c:pt>
                <c:pt idx="19">
                  <c:v>2.1735031197778878</c:v>
                </c:pt>
                <c:pt idx="20">
                  <c:v>1.2051741965929981</c:v>
                </c:pt>
                <c:pt idx="21">
                  <c:v>1.862124941998627</c:v>
                </c:pt>
                <c:pt idx="22">
                  <c:v>0.16480432800017289</c:v>
                </c:pt>
                <c:pt idx="23">
                  <c:v>2.7856085193809119</c:v>
                </c:pt>
                <c:pt idx="24">
                  <c:v>2.6486254643998111</c:v>
                </c:pt>
                <c:pt idx="25">
                  <c:v>0.27055353180039682</c:v>
                </c:pt>
                <c:pt idx="26">
                  <c:v>3.0041490091942249</c:v>
                </c:pt>
                <c:pt idx="27">
                  <c:v>0.9176138213952072</c:v>
                </c:pt>
                <c:pt idx="28">
                  <c:v>2.103708121401723</c:v>
                </c:pt>
                <c:pt idx="29">
                  <c:v>1.359888433397282</c:v>
                </c:pt>
                <c:pt idx="30">
                  <c:v>1.7616031298064629</c:v>
                </c:pt>
                <c:pt idx="31">
                  <c:v>1.2359690894023521</c:v>
                </c:pt>
                <c:pt idx="32">
                  <c:v>10.122431857616171</c:v>
                </c:pt>
                <c:pt idx="33">
                  <c:v>11.383886065392289</c:v>
                </c:pt>
                <c:pt idx="34">
                  <c:v>3.833016005612444</c:v>
                </c:pt>
                <c:pt idx="35">
                  <c:v>7.4259792456170546</c:v>
                </c:pt>
                <c:pt idx="36">
                  <c:v>6.870425169204827</c:v>
                </c:pt>
                <c:pt idx="37">
                  <c:v>9.8686936927842908</c:v>
                </c:pt>
                <c:pt idx="38">
                  <c:v>1.246333532617427</c:v>
                </c:pt>
                <c:pt idx="39">
                  <c:v>1.195716652018018</c:v>
                </c:pt>
                <c:pt idx="40">
                  <c:v>1.4799231829936621</c:v>
                </c:pt>
                <c:pt idx="41">
                  <c:v>10.95409533240599</c:v>
                </c:pt>
                <c:pt idx="42">
                  <c:v>3.385036309016868</c:v>
                </c:pt>
                <c:pt idx="43">
                  <c:v>0.32482367020566011</c:v>
                </c:pt>
                <c:pt idx="44">
                  <c:v>0.16871945860330009</c:v>
                </c:pt>
                <c:pt idx="45">
                  <c:v>3.3039372223778631</c:v>
                </c:pt>
                <c:pt idx="46">
                  <c:v>7.890123893995769</c:v>
                </c:pt>
                <c:pt idx="47">
                  <c:v>1.158267263800371</c:v>
                </c:pt>
                <c:pt idx="48">
                  <c:v>1.480782668793108</c:v>
                </c:pt>
                <c:pt idx="49">
                  <c:v>11.030469641997479</c:v>
                </c:pt>
                <c:pt idx="50">
                  <c:v>3.3800594892003568</c:v>
                </c:pt>
                <c:pt idx="51">
                  <c:v>0.32678078720346088</c:v>
                </c:pt>
                <c:pt idx="52">
                  <c:v>0.16668115700595079</c:v>
                </c:pt>
                <c:pt idx="53">
                  <c:v>3.3086392579949462</c:v>
                </c:pt>
                <c:pt idx="54">
                  <c:v>8.0108321953914121</c:v>
                </c:pt>
                <c:pt idx="55">
                  <c:v>1.156565344217233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5D70-40B0-B394-12C29A56AC6C}"/>
            </c:ext>
          </c:extLst>
        </c:ser>
        <c:ser>
          <c:idx val="7"/>
          <c:order val="3"/>
          <c:tx>
            <c:strRef>
              <c:f>'Pure Decorrelation'!$AF$2</c:f>
              <c:strCache>
                <c:ptCount val="1"/>
                <c:pt idx="0">
                  <c:v>D&amp;C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>
                    <a:lumMod val="60000"/>
                  </a:schemeClr>
                </a:solidFill>
                <a:prstDash val="dash"/>
              </a:ln>
              <a:effectLst/>
            </c:spPr>
            <c:trendlineType val="exp"/>
            <c:dispRSqr val="0"/>
            <c:dispEq val="0"/>
          </c:trendline>
          <c:xVal>
            <c:numRef>
              <c:f>'Pure Decorrelation'!$AY$3:$AY$290</c:f>
              <c:numCache>
                <c:formatCode>General</c:formatCode>
                <c:ptCount val="288"/>
                <c:pt idx="0">
                  <c:v>1</c:v>
                </c:pt>
                <c:pt idx="1">
                  <c:v>-3</c:v>
                </c:pt>
                <c:pt idx="2">
                  <c:v>-3</c:v>
                </c:pt>
                <c:pt idx="3">
                  <c:v>1</c:v>
                </c:pt>
                <c:pt idx="4">
                  <c:v>9</c:v>
                </c:pt>
                <c:pt idx="5">
                  <c:v>1</c:v>
                </c:pt>
                <c:pt idx="6">
                  <c:v>-3</c:v>
                </c:pt>
                <c:pt idx="7">
                  <c:v>-3</c:v>
                </c:pt>
                <c:pt idx="8">
                  <c:v>-3</c:v>
                </c:pt>
                <c:pt idx="9">
                  <c:v>-3</c:v>
                </c:pt>
                <c:pt idx="10">
                  <c:v>1</c:v>
                </c:pt>
                <c:pt idx="11">
                  <c:v>9</c:v>
                </c:pt>
                <c:pt idx="12">
                  <c:v>1</c:v>
                </c:pt>
                <c:pt idx="13">
                  <c:v>-3</c:v>
                </c:pt>
                <c:pt idx="14">
                  <c:v>-3</c:v>
                </c:pt>
                <c:pt idx="15">
                  <c:v>1</c:v>
                </c:pt>
                <c:pt idx="16">
                  <c:v>-2</c:v>
                </c:pt>
                <c:pt idx="17">
                  <c:v>4</c:v>
                </c:pt>
                <c:pt idx="18">
                  <c:v>0</c:v>
                </c:pt>
                <c:pt idx="19">
                  <c:v>-2</c:v>
                </c:pt>
                <c:pt idx="20">
                  <c:v>-2</c:v>
                </c:pt>
                <c:pt idx="21">
                  <c:v>0</c:v>
                </c:pt>
                <c:pt idx="22">
                  <c:v>4</c:v>
                </c:pt>
                <c:pt idx="23">
                  <c:v>-2</c:v>
                </c:pt>
                <c:pt idx="24">
                  <c:v>-0.33333333333333331</c:v>
                </c:pt>
                <c:pt idx="25">
                  <c:v>-0.33333333333333331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-1.666666666666667</c:v>
                </c:pt>
                <c:pt idx="31">
                  <c:v>-1.666666666666667</c:v>
                </c:pt>
                <c:pt idx="32">
                  <c:v>-1.666666666666667</c:v>
                </c:pt>
                <c:pt idx="33">
                  <c:v>-1.666666666666667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-0.33333333333333331</c:v>
                </c:pt>
                <c:pt idx="39">
                  <c:v>-0.33333333333333331</c:v>
                </c:pt>
                <c:pt idx="40">
                  <c:v>-2</c:v>
                </c:pt>
                <c:pt idx="41">
                  <c:v>-2</c:v>
                </c:pt>
                <c:pt idx="42">
                  <c:v>8</c:v>
                </c:pt>
                <c:pt idx="43">
                  <c:v>-4</c:v>
                </c:pt>
                <c:pt idx="44">
                  <c:v>-4</c:v>
                </c:pt>
                <c:pt idx="45">
                  <c:v>8</c:v>
                </c:pt>
                <c:pt idx="46">
                  <c:v>-2</c:v>
                </c:pt>
                <c:pt idx="47">
                  <c:v>-2</c:v>
                </c:pt>
                <c:pt idx="48">
                  <c:v>-2</c:v>
                </c:pt>
                <c:pt idx="49">
                  <c:v>-2</c:v>
                </c:pt>
                <c:pt idx="50">
                  <c:v>8</c:v>
                </c:pt>
                <c:pt idx="51">
                  <c:v>-4</c:v>
                </c:pt>
                <c:pt idx="52">
                  <c:v>-4</c:v>
                </c:pt>
                <c:pt idx="53">
                  <c:v>8</c:v>
                </c:pt>
                <c:pt idx="54">
                  <c:v>-2</c:v>
                </c:pt>
                <c:pt idx="55">
                  <c:v>-2</c:v>
                </c:pt>
              </c:numCache>
            </c:numRef>
          </c:xVal>
          <c:yVal>
            <c:numRef>
              <c:f>'Pure Decorrelation'!$AF$3:$AF$290</c:f>
              <c:numCache>
                <c:formatCode>General</c:formatCode>
                <c:ptCount val="288"/>
                <c:pt idx="0">
                  <c:v>1.5241145187756051</c:v>
                </c:pt>
                <c:pt idx="1">
                  <c:v>2.1943270763615148</c:v>
                </c:pt>
                <c:pt idx="2">
                  <c:v>1.5807120505487551</c:v>
                </c:pt>
                <c:pt idx="3">
                  <c:v>1.8526587278232911</c:v>
                </c:pt>
                <c:pt idx="4">
                  <c:v>2.0297542882035491</c:v>
                </c:pt>
                <c:pt idx="5">
                  <c:v>1.5069673505728129</c:v>
                </c:pt>
                <c:pt idx="6">
                  <c:v>1.853701166633982</c:v>
                </c:pt>
                <c:pt idx="7">
                  <c:v>1.216635976650287</c:v>
                </c:pt>
                <c:pt idx="8">
                  <c:v>1.6626729771611279</c:v>
                </c:pt>
                <c:pt idx="9">
                  <c:v>2.24621086360421</c:v>
                </c:pt>
                <c:pt idx="10">
                  <c:v>1.6403527827700599</c:v>
                </c:pt>
                <c:pt idx="11">
                  <c:v>1.858801947976463</c:v>
                </c:pt>
                <c:pt idx="12">
                  <c:v>2.1013031546375709</c:v>
                </c:pt>
                <c:pt idx="13">
                  <c:v>1.4913043438224121</c:v>
                </c:pt>
                <c:pt idx="14">
                  <c:v>1.876531615969725</c:v>
                </c:pt>
                <c:pt idx="15">
                  <c:v>1.2118877856060859</c:v>
                </c:pt>
                <c:pt idx="16">
                  <c:v>2.280906761763617</c:v>
                </c:pt>
                <c:pt idx="17">
                  <c:v>2.2631393956136892</c:v>
                </c:pt>
                <c:pt idx="18">
                  <c:v>2.1139266665908512</c:v>
                </c:pt>
                <c:pt idx="19">
                  <c:v>2.1156589821679521</c:v>
                </c:pt>
                <c:pt idx="20">
                  <c:v>2.0761692461906929</c:v>
                </c:pt>
                <c:pt idx="21">
                  <c:v>2.0387529953848569</c:v>
                </c:pt>
                <c:pt idx="22">
                  <c:v>2.0931816507829351</c:v>
                </c:pt>
                <c:pt idx="23">
                  <c:v>2.097028564231004</c:v>
                </c:pt>
                <c:pt idx="24">
                  <c:v>2.9674528408213519</c:v>
                </c:pt>
                <c:pt idx="25">
                  <c:v>2.966305187810212</c:v>
                </c:pt>
                <c:pt idx="26">
                  <c:v>3.4792706321808509</c:v>
                </c:pt>
                <c:pt idx="27">
                  <c:v>3.4492979084025142</c:v>
                </c:pt>
                <c:pt idx="28">
                  <c:v>2.749821871402673</c:v>
                </c:pt>
                <c:pt idx="29">
                  <c:v>2.7788067821878939</c:v>
                </c:pt>
                <c:pt idx="30">
                  <c:v>3.385776222427376</c:v>
                </c:pt>
                <c:pt idx="31">
                  <c:v>3.3490013273782102</c:v>
                </c:pt>
                <c:pt idx="32">
                  <c:v>6.8983103680773636</c:v>
                </c:pt>
                <c:pt idx="33">
                  <c:v>6.9309000123757869</c:v>
                </c:pt>
                <c:pt idx="34">
                  <c:v>3.291180088592228</c:v>
                </c:pt>
                <c:pt idx="35">
                  <c:v>3.3207204420352361</c:v>
                </c:pt>
                <c:pt idx="36">
                  <c:v>4.2620156406075704</c:v>
                </c:pt>
                <c:pt idx="37">
                  <c:v>4.3082756964256994</c:v>
                </c:pt>
                <c:pt idx="38">
                  <c:v>1.8662045348086389</c:v>
                </c:pt>
                <c:pt idx="39">
                  <c:v>1.8701255076215599</c:v>
                </c:pt>
                <c:pt idx="40">
                  <c:v>1.3229826851980759</c:v>
                </c:pt>
                <c:pt idx="41">
                  <c:v>4.3795528340036984</c:v>
                </c:pt>
                <c:pt idx="42">
                  <c:v>4.2875484451651573</c:v>
                </c:pt>
                <c:pt idx="43">
                  <c:v>1.462565600441303</c:v>
                </c:pt>
                <c:pt idx="44">
                  <c:v>1.3200254647759719</c:v>
                </c:pt>
                <c:pt idx="45">
                  <c:v>4.4195225265924822</c:v>
                </c:pt>
                <c:pt idx="46">
                  <c:v>4.3547141756047498</c:v>
                </c:pt>
                <c:pt idx="47">
                  <c:v>1.4594753703684551</c:v>
                </c:pt>
                <c:pt idx="48">
                  <c:v>1.321313021192327</c:v>
                </c:pt>
                <c:pt idx="49">
                  <c:v>4.3977052083821038</c:v>
                </c:pt>
                <c:pt idx="50">
                  <c:v>4.3167146519990638</c:v>
                </c:pt>
                <c:pt idx="51">
                  <c:v>1.4739836696418931</c:v>
                </c:pt>
                <c:pt idx="52">
                  <c:v>1.318546923808753</c:v>
                </c:pt>
                <c:pt idx="53">
                  <c:v>4.4520970200072041</c:v>
                </c:pt>
                <c:pt idx="54">
                  <c:v>4.3502841889741832</c:v>
                </c:pt>
                <c:pt idx="55">
                  <c:v>1.469855338009074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5D70-40B0-B394-12C29A56AC6C}"/>
            </c:ext>
          </c:extLst>
        </c:ser>
        <c:ser>
          <c:idx val="9"/>
          <c:order val="4"/>
          <c:tx>
            <c:strRef>
              <c:f>'Pure Decorrelation'!$AH$2</c:f>
              <c:strCache>
                <c:ptCount val="1"/>
                <c:pt idx="0">
                  <c:v>BBS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trendline>
            <c:spPr>
              <a:ln w="19050" cap="rnd">
                <a:solidFill>
                  <a:srgbClr val="00B050"/>
                </a:solidFill>
                <a:prstDash val="dash"/>
              </a:ln>
              <a:effectLst/>
            </c:spPr>
            <c:trendlineType val="exp"/>
            <c:dispRSqr val="0"/>
            <c:dispEq val="0"/>
          </c:trendline>
          <c:xVal>
            <c:numRef>
              <c:f>'Pure Decorrelation'!$AY$3:$AY$290</c:f>
              <c:numCache>
                <c:formatCode>General</c:formatCode>
                <c:ptCount val="288"/>
                <c:pt idx="0">
                  <c:v>1</c:v>
                </c:pt>
                <c:pt idx="1">
                  <c:v>-3</c:v>
                </c:pt>
                <c:pt idx="2">
                  <c:v>-3</c:v>
                </c:pt>
                <c:pt idx="3">
                  <c:v>1</c:v>
                </c:pt>
                <c:pt idx="4">
                  <c:v>9</c:v>
                </c:pt>
                <c:pt idx="5">
                  <c:v>1</c:v>
                </c:pt>
                <c:pt idx="6">
                  <c:v>-3</c:v>
                </c:pt>
                <c:pt idx="7">
                  <c:v>-3</c:v>
                </c:pt>
                <c:pt idx="8">
                  <c:v>-3</c:v>
                </c:pt>
                <c:pt idx="9">
                  <c:v>-3</c:v>
                </c:pt>
                <c:pt idx="10">
                  <c:v>1</c:v>
                </c:pt>
                <c:pt idx="11">
                  <c:v>9</c:v>
                </c:pt>
                <c:pt idx="12">
                  <c:v>1</c:v>
                </c:pt>
                <c:pt idx="13">
                  <c:v>-3</c:v>
                </c:pt>
                <c:pt idx="14">
                  <c:v>-3</c:v>
                </c:pt>
                <c:pt idx="15">
                  <c:v>1</c:v>
                </c:pt>
                <c:pt idx="16">
                  <c:v>-2</c:v>
                </c:pt>
                <c:pt idx="17">
                  <c:v>4</c:v>
                </c:pt>
                <c:pt idx="18">
                  <c:v>0</c:v>
                </c:pt>
                <c:pt idx="19">
                  <c:v>-2</c:v>
                </c:pt>
                <c:pt idx="20">
                  <c:v>-2</c:v>
                </c:pt>
                <c:pt idx="21">
                  <c:v>0</c:v>
                </c:pt>
                <c:pt idx="22">
                  <c:v>4</c:v>
                </c:pt>
                <c:pt idx="23">
                  <c:v>-2</c:v>
                </c:pt>
                <c:pt idx="24">
                  <c:v>-0.33333333333333331</c:v>
                </c:pt>
                <c:pt idx="25">
                  <c:v>-0.33333333333333331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-1.666666666666667</c:v>
                </c:pt>
                <c:pt idx="31">
                  <c:v>-1.666666666666667</c:v>
                </c:pt>
                <c:pt idx="32">
                  <c:v>-1.666666666666667</c:v>
                </c:pt>
                <c:pt idx="33">
                  <c:v>-1.666666666666667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-0.33333333333333331</c:v>
                </c:pt>
                <c:pt idx="39">
                  <c:v>-0.33333333333333331</c:v>
                </c:pt>
                <c:pt idx="40">
                  <c:v>-2</c:v>
                </c:pt>
                <c:pt idx="41">
                  <c:v>-2</c:v>
                </c:pt>
                <c:pt idx="42">
                  <c:v>8</c:v>
                </c:pt>
                <c:pt idx="43">
                  <c:v>-4</c:v>
                </c:pt>
                <c:pt idx="44">
                  <c:v>-4</c:v>
                </c:pt>
                <c:pt idx="45">
                  <c:v>8</c:v>
                </c:pt>
                <c:pt idx="46">
                  <c:v>-2</c:v>
                </c:pt>
                <c:pt idx="47">
                  <c:v>-2</c:v>
                </c:pt>
                <c:pt idx="48">
                  <c:v>-2</c:v>
                </c:pt>
                <c:pt idx="49">
                  <c:v>-2</c:v>
                </c:pt>
                <c:pt idx="50">
                  <c:v>8</c:v>
                </c:pt>
                <c:pt idx="51">
                  <c:v>-4</c:v>
                </c:pt>
                <c:pt idx="52">
                  <c:v>-4</c:v>
                </c:pt>
                <c:pt idx="53">
                  <c:v>8</c:v>
                </c:pt>
                <c:pt idx="54">
                  <c:v>-2</c:v>
                </c:pt>
                <c:pt idx="55">
                  <c:v>-2</c:v>
                </c:pt>
              </c:numCache>
            </c:numRef>
          </c:xVal>
          <c:yVal>
            <c:numRef>
              <c:f>'Pure Decorrelation'!$AH$3:$AH$290</c:f>
              <c:numCache>
                <c:formatCode>General</c:formatCode>
                <c:ptCount val="288"/>
                <c:pt idx="0">
                  <c:v>2.958229601394851</c:v>
                </c:pt>
                <c:pt idx="1">
                  <c:v>7.951091266609728</c:v>
                </c:pt>
                <c:pt idx="2">
                  <c:v>3.668314809398725</c:v>
                </c:pt>
                <c:pt idx="3">
                  <c:v>5.3781421782216059</c:v>
                </c:pt>
                <c:pt idx="4">
                  <c:v>5.2049517270061187</c:v>
                </c:pt>
                <c:pt idx="5">
                  <c:v>8.443171339598484</c:v>
                </c:pt>
                <c:pt idx="6">
                  <c:v>2.9026718026143499</c:v>
                </c:pt>
                <c:pt idx="7">
                  <c:v>1.5905149184050971</c:v>
                </c:pt>
                <c:pt idx="8">
                  <c:v>10.64112575000618</c:v>
                </c:pt>
                <c:pt idx="9">
                  <c:v>11.2255332886125</c:v>
                </c:pt>
                <c:pt idx="10">
                  <c:v>4.403506841009948</c:v>
                </c:pt>
                <c:pt idx="11">
                  <c:v>4.9357865429949017</c:v>
                </c:pt>
                <c:pt idx="12">
                  <c:v>11.96196870759595</c:v>
                </c:pt>
                <c:pt idx="13">
                  <c:v>6.8338560923933986</c:v>
                </c:pt>
                <c:pt idx="14">
                  <c:v>4.5048450400005091</c:v>
                </c:pt>
                <c:pt idx="15">
                  <c:v>3.3740477997343941E-2</c:v>
                </c:pt>
                <c:pt idx="16">
                  <c:v>7.9992575424024839</c:v>
                </c:pt>
                <c:pt idx="17">
                  <c:v>3.37720133002149</c:v>
                </c:pt>
                <c:pt idx="18">
                  <c:v>5.090311671386007</c:v>
                </c:pt>
                <c:pt idx="19">
                  <c:v>4.1502917225938294</c:v>
                </c:pt>
                <c:pt idx="20">
                  <c:v>4.1566794968093754</c:v>
                </c:pt>
                <c:pt idx="21">
                  <c:v>4.6340719502186403</c:v>
                </c:pt>
                <c:pt idx="22">
                  <c:v>1.019564961001743</c:v>
                </c:pt>
                <c:pt idx="23">
                  <c:v>4.7785796128096987</c:v>
                </c:pt>
                <c:pt idx="24">
                  <c:v>4.2795280933962214</c:v>
                </c:pt>
                <c:pt idx="25">
                  <c:v>0.88293545380001892</c:v>
                </c:pt>
                <c:pt idx="26">
                  <c:v>4.60953829200007</c:v>
                </c:pt>
                <c:pt idx="27">
                  <c:v>0.23842336820671331</c:v>
                </c:pt>
                <c:pt idx="28">
                  <c:v>3.6544800510047941</c:v>
                </c:pt>
                <c:pt idx="29">
                  <c:v>0.86053827641298997</c:v>
                </c:pt>
                <c:pt idx="30">
                  <c:v>3.412068652221933</c:v>
                </c:pt>
                <c:pt idx="31">
                  <c:v>0.22413913637865329</c:v>
                </c:pt>
                <c:pt idx="32">
                  <c:v>32.926972743798977</c:v>
                </c:pt>
                <c:pt idx="33">
                  <c:v>43.740880621201363</c:v>
                </c:pt>
                <c:pt idx="34">
                  <c:v>8.1075362024013877</c:v>
                </c:pt>
                <c:pt idx="35">
                  <c:v>11.006260724167809</c:v>
                </c:pt>
                <c:pt idx="36">
                  <c:v>5.6527373148011977</c:v>
                </c:pt>
                <c:pt idx="37">
                  <c:v>6.9150585178169424</c:v>
                </c:pt>
                <c:pt idx="38">
                  <c:v>0.19960493859834971</c:v>
                </c:pt>
                <c:pt idx="39">
                  <c:v>0.30479348279768598</c:v>
                </c:pt>
                <c:pt idx="40">
                  <c:v>5.4008630300057119</c:v>
                </c:pt>
                <c:pt idx="41">
                  <c:v>8.8987105053849511</c:v>
                </c:pt>
                <c:pt idx="42">
                  <c:v>6.6112681110156704</c:v>
                </c:pt>
                <c:pt idx="43">
                  <c:v>1.9473045285907571</c:v>
                </c:pt>
                <c:pt idx="44">
                  <c:v>1.2836925331968809</c:v>
                </c:pt>
                <c:pt idx="45">
                  <c:v>5.3917744240141472</c:v>
                </c:pt>
                <c:pt idx="46">
                  <c:v>16.090350138198119</c:v>
                </c:pt>
                <c:pt idx="47">
                  <c:v>3.7654075426049531</c:v>
                </c:pt>
                <c:pt idx="48">
                  <c:v>5.5219533706083892</c:v>
                </c:pt>
                <c:pt idx="49">
                  <c:v>8.9970373118063431</c:v>
                </c:pt>
                <c:pt idx="50">
                  <c:v>6.494515864201821</c:v>
                </c:pt>
                <c:pt idx="51">
                  <c:v>1.92940665219212</c:v>
                </c:pt>
                <c:pt idx="52">
                  <c:v>1.2645105713978411</c:v>
                </c:pt>
                <c:pt idx="53">
                  <c:v>5.3075657973997297</c:v>
                </c:pt>
                <c:pt idx="54">
                  <c:v>16.049553153594029</c:v>
                </c:pt>
                <c:pt idx="55">
                  <c:v>3.7276116537977941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5D70-40B0-B394-12C29A56AC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13725055"/>
        <c:axId val="488865151"/>
      </c:scatterChart>
      <c:valAx>
        <c:axId val="513725055"/>
        <c:scaling>
          <c:orientation val="minMax"/>
          <c:max val="5"/>
          <c:min val="0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Gain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8865151"/>
        <c:crosses val="autoZero"/>
        <c:crossBetween val="midCat"/>
      </c:valAx>
      <c:valAx>
        <c:axId val="488865151"/>
        <c:scaling>
          <c:logBase val="10"/>
          <c:orientation val="minMax"/>
          <c:min val="1E-3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 (s)</a:t>
                </a:r>
              </a:p>
            </c:rich>
          </c:tx>
          <c:layout>
            <c:manualLayout>
              <c:xMode val="edge"/>
              <c:yMode val="edge"/>
              <c:x val="1.0202020899843948E-2"/>
              <c:y val="0.3940352152414991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372505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4.9059023956218299E-2"/>
          <c:y val="0.87083311506227701"/>
          <c:w val="0.92175080203315873"/>
          <c:h val="0.1153942300984974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Time (sequential) vs. (Estimated) Gain -</a:t>
            </a:r>
            <a:r>
              <a:rPr lang="en-US" baseline="0"/>
              <a:t> </a:t>
            </a:r>
            <a:r>
              <a:rPr lang="en-US"/>
              <a:t>causal</a:t>
            </a:r>
            <a:r>
              <a:rPr lang="en-US" baseline="0"/>
              <a:t> </a:t>
            </a:r>
            <a:r>
              <a:rPr lang="en-US"/>
              <a:t>algorithms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5.3468871866955363E-2"/>
          <c:y val="0.12785291579821928"/>
          <c:w val="0.9124666606793389"/>
          <c:h val="0.66461270209977208"/>
        </c:manualLayout>
      </c:layout>
      <c:scatterChart>
        <c:scatterStyle val="lineMarker"/>
        <c:varyColors val="0"/>
        <c:ser>
          <c:idx val="1"/>
          <c:order val="0"/>
          <c:tx>
            <c:strRef>
              <c:f>'Pure Decorrelation'!$Z$2</c:f>
              <c:strCache>
                <c:ptCount val="1"/>
                <c:pt idx="0">
                  <c:v>BNL Causal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trendline>
            <c:spPr>
              <a:ln w="19050" cap="rnd">
                <a:solidFill>
                  <a:srgbClr val="FF0000"/>
                </a:solidFill>
                <a:prstDash val="dash"/>
              </a:ln>
              <a:effectLst/>
            </c:spPr>
            <c:trendlineType val="exp"/>
            <c:dispRSqr val="0"/>
            <c:dispEq val="0"/>
          </c:trendline>
          <c:xVal>
            <c:numRef>
              <c:f>'Pure Decorrelation'!$AY$3:$AY$290</c:f>
              <c:numCache>
                <c:formatCode>General</c:formatCode>
                <c:ptCount val="288"/>
                <c:pt idx="0">
                  <c:v>1</c:v>
                </c:pt>
                <c:pt idx="1">
                  <c:v>-3</c:v>
                </c:pt>
                <c:pt idx="2">
                  <c:v>-3</c:v>
                </c:pt>
                <c:pt idx="3">
                  <c:v>1</c:v>
                </c:pt>
                <c:pt idx="4">
                  <c:v>9</c:v>
                </c:pt>
                <c:pt idx="5">
                  <c:v>1</c:v>
                </c:pt>
                <c:pt idx="6">
                  <c:v>-3</c:v>
                </c:pt>
                <c:pt idx="7">
                  <c:v>-3</c:v>
                </c:pt>
                <c:pt idx="8">
                  <c:v>-3</c:v>
                </c:pt>
                <c:pt idx="9">
                  <c:v>-3</c:v>
                </c:pt>
                <c:pt idx="10">
                  <c:v>1</c:v>
                </c:pt>
                <c:pt idx="11">
                  <c:v>9</c:v>
                </c:pt>
                <c:pt idx="12">
                  <c:v>1</c:v>
                </c:pt>
                <c:pt idx="13">
                  <c:v>-3</c:v>
                </c:pt>
                <c:pt idx="14">
                  <c:v>-3</c:v>
                </c:pt>
                <c:pt idx="15">
                  <c:v>1</c:v>
                </c:pt>
                <c:pt idx="16">
                  <c:v>-2</c:v>
                </c:pt>
                <c:pt idx="17">
                  <c:v>4</c:v>
                </c:pt>
                <c:pt idx="18">
                  <c:v>0</c:v>
                </c:pt>
                <c:pt idx="19">
                  <c:v>-2</c:v>
                </c:pt>
                <c:pt idx="20">
                  <c:v>-2</c:v>
                </c:pt>
                <c:pt idx="21">
                  <c:v>0</c:v>
                </c:pt>
                <c:pt idx="22">
                  <c:v>4</c:v>
                </c:pt>
                <c:pt idx="23">
                  <c:v>-2</c:v>
                </c:pt>
                <c:pt idx="24">
                  <c:v>-0.33333333333333331</c:v>
                </c:pt>
                <c:pt idx="25">
                  <c:v>-0.33333333333333331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-1.666666666666667</c:v>
                </c:pt>
                <c:pt idx="31">
                  <c:v>-1.666666666666667</c:v>
                </c:pt>
                <c:pt idx="32">
                  <c:v>-1.666666666666667</c:v>
                </c:pt>
                <c:pt idx="33">
                  <c:v>-1.666666666666667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-0.33333333333333331</c:v>
                </c:pt>
                <c:pt idx="39">
                  <c:v>-0.33333333333333331</c:v>
                </c:pt>
                <c:pt idx="40">
                  <c:v>-2</c:v>
                </c:pt>
                <c:pt idx="41">
                  <c:v>-2</c:v>
                </c:pt>
                <c:pt idx="42">
                  <c:v>8</c:v>
                </c:pt>
                <c:pt idx="43">
                  <c:v>-4</c:v>
                </c:pt>
                <c:pt idx="44">
                  <c:v>-4</c:v>
                </c:pt>
                <c:pt idx="45">
                  <c:v>8</c:v>
                </c:pt>
                <c:pt idx="46">
                  <c:v>-2</c:v>
                </c:pt>
                <c:pt idx="47">
                  <c:v>-2</c:v>
                </c:pt>
                <c:pt idx="48">
                  <c:v>-2</c:v>
                </c:pt>
                <c:pt idx="49">
                  <c:v>-2</c:v>
                </c:pt>
                <c:pt idx="50">
                  <c:v>8</c:v>
                </c:pt>
                <c:pt idx="51">
                  <c:v>-4</c:v>
                </c:pt>
                <c:pt idx="52">
                  <c:v>-4</c:v>
                </c:pt>
                <c:pt idx="53">
                  <c:v>8</c:v>
                </c:pt>
                <c:pt idx="54">
                  <c:v>-2</c:v>
                </c:pt>
                <c:pt idx="55">
                  <c:v>-2</c:v>
                </c:pt>
              </c:numCache>
            </c:numRef>
          </c:xVal>
          <c:yVal>
            <c:numRef>
              <c:f>'Pure Decorrelation'!$Z$3:$Z$290</c:f>
              <c:numCache>
                <c:formatCode>General</c:formatCode>
                <c:ptCount val="288"/>
                <c:pt idx="0">
                  <c:v>7.3616698622121479</c:v>
                </c:pt>
                <c:pt idx="1">
                  <c:v>3.8032575646066111</c:v>
                </c:pt>
                <c:pt idx="2">
                  <c:v>4.4432907190057449</c:v>
                </c:pt>
                <c:pt idx="3">
                  <c:v>2.2448574927519069</c:v>
                </c:pt>
                <c:pt idx="4">
                  <c:v>6.7369938235962774</c:v>
                </c:pt>
                <c:pt idx="5">
                  <c:v>4.2471253887633793</c:v>
                </c:pt>
                <c:pt idx="6">
                  <c:v>3.9812016531941481</c:v>
                </c:pt>
                <c:pt idx="7">
                  <c:v>2.958620946400333</c:v>
                </c:pt>
                <c:pt idx="8">
                  <c:v>5.4953547633718696</c:v>
                </c:pt>
                <c:pt idx="9">
                  <c:v>5.2643429044052024</c:v>
                </c:pt>
                <c:pt idx="10">
                  <c:v>3.0854348990367719</c:v>
                </c:pt>
                <c:pt idx="11">
                  <c:v>4.7608887273818246</c:v>
                </c:pt>
                <c:pt idx="12">
                  <c:v>4.1558674317435358</c:v>
                </c:pt>
                <c:pt idx="13">
                  <c:v>6.7243578864028679</c:v>
                </c:pt>
                <c:pt idx="14">
                  <c:v>2.5857897356152528</c:v>
                </c:pt>
                <c:pt idx="15">
                  <c:v>6.1564673291519281</c:v>
                </c:pt>
                <c:pt idx="16">
                  <c:v>1.921075872832444</c:v>
                </c:pt>
                <c:pt idx="17">
                  <c:v>7.9231275779777208</c:v>
                </c:pt>
                <c:pt idx="18">
                  <c:v>2.5381297488464041</c:v>
                </c:pt>
                <c:pt idx="19">
                  <c:v>4.3606929179863076</c:v>
                </c:pt>
                <c:pt idx="20">
                  <c:v>3.9693465457530692</c:v>
                </c:pt>
                <c:pt idx="21">
                  <c:v>1.932087326038163</c:v>
                </c:pt>
                <c:pt idx="22">
                  <c:v>7.643513289955445</c:v>
                </c:pt>
                <c:pt idx="23">
                  <c:v>1.382153910188936</c:v>
                </c:pt>
                <c:pt idx="24">
                  <c:v>2.4937410808051941</c:v>
                </c:pt>
                <c:pt idx="25">
                  <c:v>2.9774100322625601</c:v>
                </c:pt>
                <c:pt idx="26">
                  <c:v>2.1033353518578219</c:v>
                </c:pt>
                <c:pt idx="27">
                  <c:v>3.0004086321801879</c:v>
                </c:pt>
                <c:pt idx="28">
                  <c:v>1.9060908651561479</c:v>
                </c:pt>
                <c:pt idx="29">
                  <c:v>2.2852236437960531</c:v>
                </c:pt>
                <c:pt idx="30">
                  <c:v>2.038446970155928</c:v>
                </c:pt>
                <c:pt idx="31">
                  <c:v>2.307339913002215</c:v>
                </c:pt>
                <c:pt idx="32">
                  <c:v>4.2425374508253304</c:v>
                </c:pt>
                <c:pt idx="33">
                  <c:v>3.9778892977861688</c:v>
                </c:pt>
                <c:pt idx="34">
                  <c:v>2.6420893276459538</c:v>
                </c:pt>
                <c:pt idx="35">
                  <c:v>2.3719219365506432</c:v>
                </c:pt>
                <c:pt idx="36">
                  <c:v>2.7635746473912151</c:v>
                </c:pt>
                <c:pt idx="37">
                  <c:v>2.2097069859853939</c:v>
                </c:pt>
                <c:pt idx="38">
                  <c:v>1.994037356541958</c:v>
                </c:pt>
                <c:pt idx="39">
                  <c:v>1.6150102013023571</c:v>
                </c:pt>
                <c:pt idx="40">
                  <c:v>4.9801150533952754</c:v>
                </c:pt>
                <c:pt idx="41">
                  <c:v>1.8564399290480651</c:v>
                </c:pt>
                <c:pt idx="42">
                  <c:v>1.8399957141955381</c:v>
                </c:pt>
                <c:pt idx="43">
                  <c:v>4.9027848363039084</c:v>
                </c:pt>
                <c:pt idx="44">
                  <c:v>5.1267592488089573</c:v>
                </c:pt>
                <c:pt idx="45">
                  <c:v>1.813629608426709</c:v>
                </c:pt>
                <c:pt idx="46">
                  <c:v>1.8793893110239881</c:v>
                </c:pt>
                <c:pt idx="47">
                  <c:v>4.6285508893663074</c:v>
                </c:pt>
                <c:pt idx="48">
                  <c:v>4.9674278675229289</c:v>
                </c:pt>
                <c:pt idx="49">
                  <c:v>1.842803465586621</c:v>
                </c:pt>
                <c:pt idx="50">
                  <c:v>1.848383845563512</c:v>
                </c:pt>
                <c:pt idx="51">
                  <c:v>4.9519085906329563</c:v>
                </c:pt>
                <c:pt idx="52">
                  <c:v>5.1342710784170773</c:v>
                </c:pt>
                <c:pt idx="53">
                  <c:v>1.822077368025202</c:v>
                </c:pt>
                <c:pt idx="54">
                  <c:v>1.8990763028035871</c:v>
                </c:pt>
                <c:pt idx="55">
                  <c:v>4.6331241680076349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944-4B58-A729-F38429C0D4B5}"/>
            </c:ext>
          </c:extLst>
        </c:ser>
        <c:ser>
          <c:idx val="3"/>
          <c:order val="1"/>
          <c:tx>
            <c:strRef>
              <c:f>'Pure Decorrelation'!$AC$2</c:f>
              <c:strCache>
                <c:ptCount val="1"/>
                <c:pt idx="0">
                  <c:v>SFS Causal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5"/>
                </a:solidFill>
                <a:prstDash val="dash"/>
              </a:ln>
              <a:effectLst/>
            </c:spPr>
            <c:trendlineType val="exp"/>
            <c:dispRSqr val="0"/>
            <c:dispEq val="0"/>
          </c:trendline>
          <c:xVal>
            <c:numRef>
              <c:f>'Pure Decorrelation'!$AY$3:$AY$290</c:f>
              <c:numCache>
                <c:formatCode>General</c:formatCode>
                <c:ptCount val="288"/>
                <c:pt idx="0">
                  <c:v>1</c:v>
                </c:pt>
                <c:pt idx="1">
                  <c:v>-3</c:v>
                </c:pt>
                <c:pt idx="2">
                  <c:v>-3</c:v>
                </c:pt>
                <c:pt idx="3">
                  <c:v>1</c:v>
                </c:pt>
                <c:pt idx="4">
                  <c:v>9</c:v>
                </c:pt>
                <c:pt idx="5">
                  <c:v>1</c:v>
                </c:pt>
                <c:pt idx="6">
                  <c:v>-3</c:v>
                </c:pt>
                <c:pt idx="7">
                  <c:v>-3</c:v>
                </c:pt>
                <c:pt idx="8">
                  <c:v>-3</c:v>
                </c:pt>
                <c:pt idx="9">
                  <c:v>-3</c:v>
                </c:pt>
                <c:pt idx="10">
                  <c:v>1</c:v>
                </c:pt>
                <c:pt idx="11">
                  <c:v>9</c:v>
                </c:pt>
                <c:pt idx="12">
                  <c:v>1</c:v>
                </c:pt>
                <c:pt idx="13">
                  <c:v>-3</c:v>
                </c:pt>
                <c:pt idx="14">
                  <c:v>-3</c:v>
                </c:pt>
                <c:pt idx="15">
                  <c:v>1</c:v>
                </c:pt>
                <c:pt idx="16">
                  <c:v>-2</c:v>
                </c:pt>
                <c:pt idx="17">
                  <c:v>4</c:v>
                </c:pt>
                <c:pt idx="18">
                  <c:v>0</c:v>
                </c:pt>
                <c:pt idx="19">
                  <c:v>-2</c:v>
                </c:pt>
                <c:pt idx="20">
                  <c:v>-2</c:v>
                </c:pt>
                <c:pt idx="21">
                  <c:v>0</c:v>
                </c:pt>
                <c:pt idx="22">
                  <c:v>4</c:v>
                </c:pt>
                <c:pt idx="23">
                  <c:v>-2</c:v>
                </c:pt>
                <c:pt idx="24">
                  <c:v>-0.33333333333333331</c:v>
                </c:pt>
                <c:pt idx="25">
                  <c:v>-0.33333333333333331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-1.666666666666667</c:v>
                </c:pt>
                <c:pt idx="31">
                  <c:v>-1.666666666666667</c:v>
                </c:pt>
                <c:pt idx="32">
                  <c:v>-1.666666666666667</c:v>
                </c:pt>
                <c:pt idx="33">
                  <c:v>-1.666666666666667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-0.33333333333333331</c:v>
                </c:pt>
                <c:pt idx="39">
                  <c:v>-0.33333333333333331</c:v>
                </c:pt>
                <c:pt idx="40">
                  <c:v>-2</c:v>
                </c:pt>
                <c:pt idx="41">
                  <c:v>-2</c:v>
                </c:pt>
                <c:pt idx="42">
                  <c:v>8</c:v>
                </c:pt>
                <c:pt idx="43">
                  <c:v>-4</c:v>
                </c:pt>
                <c:pt idx="44">
                  <c:v>-4</c:v>
                </c:pt>
                <c:pt idx="45">
                  <c:v>8</c:v>
                </c:pt>
                <c:pt idx="46">
                  <c:v>-2</c:v>
                </c:pt>
                <c:pt idx="47">
                  <c:v>-2</c:v>
                </c:pt>
                <c:pt idx="48">
                  <c:v>-2</c:v>
                </c:pt>
                <c:pt idx="49">
                  <c:v>-2</c:v>
                </c:pt>
                <c:pt idx="50">
                  <c:v>8</c:v>
                </c:pt>
                <c:pt idx="51">
                  <c:v>-4</c:v>
                </c:pt>
                <c:pt idx="52">
                  <c:v>-4</c:v>
                </c:pt>
                <c:pt idx="53">
                  <c:v>8</c:v>
                </c:pt>
                <c:pt idx="54">
                  <c:v>-2</c:v>
                </c:pt>
                <c:pt idx="55">
                  <c:v>-2</c:v>
                </c:pt>
              </c:numCache>
            </c:numRef>
          </c:xVal>
          <c:yVal>
            <c:numRef>
              <c:f>'Pure Decorrelation'!$AC$3:$AC$290</c:f>
              <c:numCache>
                <c:formatCode>General</c:formatCode>
                <c:ptCount val="288"/>
                <c:pt idx="0">
                  <c:v>5.2482227500062439</c:v>
                </c:pt>
                <c:pt idx="1">
                  <c:v>2.201966765586985</c:v>
                </c:pt>
                <c:pt idx="2">
                  <c:v>2.714683988422621</c:v>
                </c:pt>
                <c:pt idx="3">
                  <c:v>1.329627793986583</c:v>
                </c:pt>
                <c:pt idx="4">
                  <c:v>4.8323710231925361</c:v>
                </c:pt>
                <c:pt idx="5">
                  <c:v>2.550881217647111</c:v>
                </c:pt>
                <c:pt idx="6">
                  <c:v>2.9633647755836141</c:v>
                </c:pt>
                <c:pt idx="7">
                  <c:v>2.033639943017624</c:v>
                </c:pt>
                <c:pt idx="8">
                  <c:v>3.3562829126080032</c:v>
                </c:pt>
                <c:pt idx="9">
                  <c:v>3.3510143795982001</c:v>
                </c:pt>
                <c:pt idx="10">
                  <c:v>1.753664275392657</c:v>
                </c:pt>
                <c:pt idx="11">
                  <c:v>3.0985967031621842</c:v>
                </c:pt>
                <c:pt idx="12">
                  <c:v>2.45893694239785</c:v>
                </c:pt>
                <c:pt idx="13">
                  <c:v>3.6182557169639038</c:v>
                </c:pt>
                <c:pt idx="14">
                  <c:v>1.3071354023821189</c:v>
                </c:pt>
                <c:pt idx="15">
                  <c:v>4.042952708801022</c:v>
                </c:pt>
                <c:pt idx="16">
                  <c:v>1.659220825618831</c:v>
                </c:pt>
                <c:pt idx="17">
                  <c:v>10.33577997999382</c:v>
                </c:pt>
                <c:pt idx="18">
                  <c:v>1.975204401224619</c:v>
                </c:pt>
                <c:pt idx="19">
                  <c:v>4.7352273318159863</c:v>
                </c:pt>
                <c:pt idx="20">
                  <c:v>4.2347406831686376</c:v>
                </c:pt>
                <c:pt idx="21">
                  <c:v>1.8675069799937769</c:v>
                </c:pt>
                <c:pt idx="22">
                  <c:v>10.042392857786041</c:v>
                </c:pt>
                <c:pt idx="23">
                  <c:v>1.2092779776197859</c:v>
                </c:pt>
                <c:pt idx="24">
                  <c:v>1.7700964562129231</c:v>
                </c:pt>
                <c:pt idx="25">
                  <c:v>2.3138389884145001</c:v>
                </c:pt>
                <c:pt idx="26">
                  <c:v>1.5496212327794641</c:v>
                </c:pt>
                <c:pt idx="27">
                  <c:v>2.3201638008060401</c:v>
                </c:pt>
                <c:pt idx="28">
                  <c:v>1.3177771238144489</c:v>
                </c:pt>
                <c:pt idx="29">
                  <c:v>1.5232326506345999</c:v>
                </c:pt>
                <c:pt idx="30">
                  <c:v>1.219587308395421</c:v>
                </c:pt>
                <c:pt idx="31">
                  <c:v>1.6195933199895081</c:v>
                </c:pt>
                <c:pt idx="32">
                  <c:v>3.0930033673939761</c:v>
                </c:pt>
                <c:pt idx="33">
                  <c:v>3.4203098379832229</c:v>
                </c:pt>
                <c:pt idx="34">
                  <c:v>1.8761283132364039</c:v>
                </c:pt>
                <c:pt idx="35">
                  <c:v>1.6733004663954489</c:v>
                </c:pt>
                <c:pt idx="36">
                  <c:v>1.8562952965905419</c:v>
                </c:pt>
                <c:pt idx="37">
                  <c:v>1.7641840136435349</c:v>
                </c:pt>
                <c:pt idx="38">
                  <c:v>1.2664119723893239</c:v>
                </c:pt>
                <c:pt idx="39">
                  <c:v>1.058827181003289</c:v>
                </c:pt>
                <c:pt idx="40">
                  <c:v>6.3120730026392264</c:v>
                </c:pt>
                <c:pt idx="41">
                  <c:v>1.3524713988124859</c:v>
                </c:pt>
                <c:pt idx="42">
                  <c:v>1.457264181610662</c:v>
                </c:pt>
                <c:pt idx="43">
                  <c:v>5.8185497546393892</c:v>
                </c:pt>
                <c:pt idx="44">
                  <c:v>6.5662426132126708</c:v>
                </c:pt>
                <c:pt idx="45">
                  <c:v>1.3761264486296569</c:v>
                </c:pt>
                <c:pt idx="46">
                  <c:v>1.287869949964807</c:v>
                </c:pt>
                <c:pt idx="47">
                  <c:v>5.5614670427690722</c:v>
                </c:pt>
                <c:pt idx="48">
                  <c:v>6.30943013659562</c:v>
                </c:pt>
                <c:pt idx="49">
                  <c:v>1.354931629775092</c:v>
                </c:pt>
                <c:pt idx="50">
                  <c:v>1.4641773421783</c:v>
                </c:pt>
                <c:pt idx="51">
                  <c:v>5.8305480990209606</c:v>
                </c:pt>
                <c:pt idx="52">
                  <c:v>6.5710855214041661</c:v>
                </c:pt>
                <c:pt idx="53">
                  <c:v>1.3659455198096111</c:v>
                </c:pt>
                <c:pt idx="54">
                  <c:v>1.243325025995728</c:v>
                </c:pt>
                <c:pt idx="55">
                  <c:v>5.469029417214915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2944-4B58-A729-F38429C0D4B5}"/>
            </c:ext>
          </c:extLst>
        </c:ser>
        <c:ser>
          <c:idx val="5"/>
          <c:order val="2"/>
          <c:tx>
            <c:strRef>
              <c:f>'Pure Decorrelation'!$AE$2</c:f>
              <c:strCache>
                <c:ptCount val="1"/>
                <c:pt idx="0">
                  <c:v>SaLSa Causal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6"/>
                </a:solidFill>
                <a:prstDash val="dash"/>
              </a:ln>
              <a:effectLst/>
            </c:spPr>
            <c:trendlineType val="exp"/>
            <c:dispRSqr val="0"/>
            <c:dispEq val="0"/>
          </c:trendline>
          <c:xVal>
            <c:numRef>
              <c:f>'Pure Decorrelation'!$AY$3:$AY$290</c:f>
              <c:numCache>
                <c:formatCode>General</c:formatCode>
                <c:ptCount val="288"/>
                <c:pt idx="0">
                  <c:v>1</c:v>
                </c:pt>
                <c:pt idx="1">
                  <c:v>-3</c:v>
                </c:pt>
                <c:pt idx="2">
                  <c:v>-3</c:v>
                </c:pt>
                <c:pt idx="3">
                  <c:v>1</c:v>
                </c:pt>
                <c:pt idx="4">
                  <c:v>9</c:v>
                </c:pt>
                <c:pt idx="5">
                  <c:v>1</c:v>
                </c:pt>
                <c:pt idx="6">
                  <c:v>-3</c:v>
                </c:pt>
                <c:pt idx="7">
                  <c:v>-3</c:v>
                </c:pt>
                <c:pt idx="8">
                  <c:v>-3</c:v>
                </c:pt>
                <c:pt idx="9">
                  <c:v>-3</c:v>
                </c:pt>
                <c:pt idx="10">
                  <c:v>1</c:v>
                </c:pt>
                <c:pt idx="11">
                  <c:v>9</c:v>
                </c:pt>
                <c:pt idx="12">
                  <c:v>1</c:v>
                </c:pt>
                <c:pt idx="13">
                  <c:v>-3</c:v>
                </c:pt>
                <c:pt idx="14">
                  <c:v>-3</c:v>
                </c:pt>
                <c:pt idx="15">
                  <c:v>1</c:v>
                </c:pt>
                <c:pt idx="16">
                  <c:v>-2</c:v>
                </c:pt>
                <c:pt idx="17">
                  <c:v>4</c:v>
                </c:pt>
                <c:pt idx="18">
                  <c:v>0</c:v>
                </c:pt>
                <c:pt idx="19">
                  <c:v>-2</c:v>
                </c:pt>
                <c:pt idx="20">
                  <c:v>-2</c:v>
                </c:pt>
                <c:pt idx="21">
                  <c:v>0</c:v>
                </c:pt>
                <c:pt idx="22">
                  <c:v>4</c:v>
                </c:pt>
                <c:pt idx="23">
                  <c:v>-2</c:v>
                </c:pt>
                <c:pt idx="24">
                  <c:v>-0.33333333333333331</c:v>
                </c:pt>
                <c:pt idx="25">
                  <c:v>-0.33333333333333331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-1.666666666666667</c:v>
                </c:pt>
                <c:pt idx="31">
                  <c:v>-1.666666666666667</c:v>
                </c:pt>
                <c:pt idx="32">
                  <c:v>-1.666666666666667</c:v>
                </c:pt>
                <c:pt idx="33">
                  <c:v>-1.666666666666667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-0.33333333333333331</c:v>
                </c:pt>
                <c:pt idx="39">
                  <c:v>-0.33333333333333331</c:v>
                </c:pt>
                <c:pt idx="40">
                  <c:v>-2</c:v>
                </c:pt>
                <c:pt idx="41">
                  <c:v>-2</c:v>
                </c:pt>
                <c:pt idx="42">
                  <c:v>8</c:v>
                </c:pt>
                <c:pt idx="43">
                  <c:v>-4</c:v>
                </c:pt>
                <c:pt idx="44">
                  <c:v>-4</c:v>
                </c:pt>
                <c:pt idx="45">
                  <c:v>8</c:v>
                </c:pt>
                <c:pt idx="46">
                  <c:v>-2</c:v>
                </c:pt>
                <c:pt idx="47">
                  <c:v>-2</c:v>
                </c:pt>
                <c:pt idx="48">
                  <c:v>-2</c:v>
                </c:pt>
                <c:pt idx="49">
                  <c:v>-2</c:v>
                </c:pt>
                <c:pt idx="50">
                  <c:v>8</c:v>
                </c:pt>
                <c:pt idx="51">
                  <c:v>-4</c:v>
                </c:pt>
                <c:pt idx="52">
                  <c:v>-4</c:v>
                </c:pt>
                <c:pt idx="53">
                  <c:v>8</c:v>
                </c:pt>
                <c:pt idx="54">
                  <c:v>-2</c:v>
                </c:pt>
                <c:pt idx="55">
                  <c:v>-2</c:v>
                </c:pt>
              </c:numCache>
            </c:numRef>
          </c:xVal>
          <c:yVal>
            <c:numRef>
              <c:f>'Pure Decorrelation'!$AE$3:$AE$290</c:f>
              <c:numCache>
                <c:formatCode>General</c:formatCode>
                <c:ptCount val="288"/>
                <c:pt idx="0">
                  <c:v>8.1007790300296616</c:v>
                </c:pt>
                <c:pt idx="1">
                  <c:v>3.3661470956401902</c:v>
                </c:pt>
                <c:pt idx="2">
                  <c:v>2.9614979039411988</c:v>
                </c:pt>
                <c:pt idx="3">
                  <c:v>1.922627424821258</c:v>
                </c:pt>
                <c:pt idx="4">
                  <c:v>10.556205437984319</c:v>
                </c:pt>
                <c:pt idx="5">
                  <c:v>4.1369935586000786</c:v>
                </c:pt>
                <c:pt idx="6">
                  <c:v>3.1078366771922452</c:v>
                </c:pt>
                <c:pt idx="7">
                  <c:v>2.587982779555023</c:v>
                </c:pt>
                <c:pt idx="8">
                  <c:v>5.8270503188367</c:v>
                </c:pt>
                <c:pt idx="9">
                  <c:v>6.7976655208389278</c:v>
                </c:pt>
                <c:pt idx="10">
                  <c:v>2.3240295772091479</c:v>
                </c:pt>
                <c:pt idx="11">
                  <c:v>3.409203715564217</c:v>
                </c:pt>
                <c:pt idx="12">
                  <c:v>3.4165343588218091</c:v>
                </c:pt>
                <c:pt idx="13">
                  <c:v>6.1073857924086044</c:v>
                </c:pt>
                <c:pt idx="14">
                  <c:v>1.984821832634043</c:v>
                </c:pt>
                <c:pt idx="15">
                  <c:v>4.7535574079491196</c:v>
                </c:pt>
                <c:pt idx="16">
                  <c:v>1.6832071901531891</c:v>
                </c:pt>
                <c:pt idx="17">
                  <c:v>12.4606167497579</c:v>
                </c:pt>
                <c:pt idx="18">
                  <c:v>2.3251188130350782</c:v>
                </c:pt>
                <c:pt idx="19">
                  <c:v>5.6201024070032872</c:v>
                </c:pt>
                <c:pt idx="20">
                  <c:v>3.9941168367629869</c:v>
                </c:pt>
                <c:pt idx="21">
                  <c:v>2.1109957279637461</c:v>
                </c:pt>
                <c:pt idx="22">
                  <c:v>9.3745101407635936</c:v>
                </c:pt>
                <c:pt idx="23">
                  <c:v>0.8850436618318781</c:v>
                </c:pt>
                <c:pt idx="24">
                  <c:v>2.5378986787865871</c:v>
                </c:pt>
                <c:pt idx="25">
                  <c:v>3.7911802558228369</c:v>
                </c:pt>
                <c:pt idx="26">
                  <c:v>2.2389552005915898</c:v>
                </c:pt>
                <c:pt idx="27">
                  <c:v>3.575464170449413</c:v>
                </c:pt>
                <c:pt idx="28">
                  <c:v>2.0378140760702079</c:v>
                </c:pt>
                <c:pt idx="29">
                  <c:v>2.2056480408529748</c:v>
                </c:pt>
                <c:pt idx="30">
                  <c:v>1.916659091226756</c:v>
                </c:pt>
                <c:pt idx="31">
                  <c:v>2.358896609593649</c:v>
                </c:pt>
                <c:pt idx="32">
                  <c:v>5.3214484768221153</c:v>
                </c:pt>
                <c:pt idx="33">
                  <c:v>4.805407834309154</c:v>
                </c:pt>
                <c:pt idx="34">
                  <c:v>3.1446050197817379</c:v>
                </c:pt>
                <c:pt idx="35">
                  <c:v>2.7510037308325992</c:v>
                </c:pt>
                <c:pt idx="36">
                  <c:v>2.5973022492136808</c:v>
                </c:pt>
                <c:pt idx="37">
                  <c:v>2.5130253963987341</c:v>
                </c:pt>
                <c:pt idx="38">
                  <c:v>2.0006146182306108</c:v>
                </c:pt>
                <c:pt idx="39">
                  <c:v>1.752842661424074</c:v>
                </c:pt>
                <c:pt idx="40">
                  <c:v>4.5821201770217161</c:v>
                </c:pt>
                <c:pt idx="41">
                  <c:v>1.3931679290486501</c:v>
                </c:pt>
                <c:pt idx="42">
                  <c:v>1.3467373165301979</c:v>
                </c:pt>
                <c:pt idx="43">
                  <c:v>4.6631845549563877</c:v>
                </c:pt>
                <c:pt idx="44">
                  <c:v>5.5688926025177352</c:v>
                </c:pt>
                <c:pt idx="45">
                  <c:v>1.5144181198091251</c:v>
                </c:pt>
                <c:pt idx="46">
                  <c:v>1.3746861003106461</c:v>
                </c:pt>
                <c:pt idx="47">
                  <c:v>4.3554114585625943</c:v>
                </c:pt>
                <c:pt idx="48">
                  <c:v>4.5842264658189382</c:v>
                </c:pt>
                <c:pt idx="49">
                  <c:v>1.4074665306368841</c:v>
                </c:pt>
                <c:pt idx="50">
                  <c:v>1.343457896227483</c:v>
                </c:pt>
                <c:pt idx="51">
                  <c:v>4.7211990595911626</c:v>
                </c:pt>
                <c:pt idx="52">
                  <c:v>5.5708028916269541</c:v>
                </c:pt>
                <c:pt idx="53">
                  <c:v>1.5181532499613239</c:v>
                </c:pt>
                <c:pt idx="54">
                  <c:v>1.401037230074871</c:v>
                </c:pt>
                <c:pt idx="55">
                  <c:v>4.4205508390092287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2944-4B58-A729-F38429C0D4B5}"/>
            </c:ext>
          </c:extLst>
        </c:ser>
        <c:ser>
          <c:idx val="7"/>
          <c:order val="3"/>
          <c:tx>
            <c:strRef>
              <c:f>'Pure Decorrelation'!$AG$2</c:f>
              <c:strCache>
                <c:ptCount val="1"/>
                <c:pt idx="0">
                  <c:v>D&amp;C Causal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>
                    <a:lumMod val="60000"/>
                  </a:schemeClr>
                </a:solidFill>
                <a:prstDash val="dash"/>
              </a:ln>
              <a:effectLst/>
            </c:spPr>
            <c:trendlineType val="exp"/>
            <c:dispRSqr val="0"/>
            <c:dispEq val="0"/>
          </c:trendline>
          <c:xVal>
            <c:numRef>
              <c:f>'Pure Decorrelation'!$AY$3:$AY$290</c:f>
              <c:numCache>
                <c:formatCode>General</c:formatCode>
                <c:ptCount val="288"/>
                <c:pt idx="0">
                  <c:v>1</c:v>
                </c:pt>
                <c:pt idx="1">
                  <c:v>-3</c:v>
                </c:pt>
                <c:pt idx="2">
                  <c:v>-3</c:v>
                </c:pt>
                <c:pt idx="3">
                  <c:v>1</c:v>
                </c:pt>
                <c:pt idx="4">
                  <c:v>9</c:v>
                </c:pt>
                <c:pt idx="5">
                  <c:v>1</c:v>
                </c:pt>
                <c:pt idx="6">
                  <c:v>-3</c:v>
                </c:pt>
                <c:pt idx="7">
                  <c:v>-3</c:v>
                </c:pt>
                <c:pt idx="8">
                  <c:v>-3</c:v>
                </c:pt>
                <c:pt idx="9">
                  <c:v>-3</c:v>
                </c:pt>
                <c:pt idx="10">
                  <c:v>1</c:v>
                </c:pt>
                <c:pt idx="11">
                  <c:v>9</c:v>
                </c:pt>
                <c:pt idx="12">
                  <c:v>1</c:v>
                </c:pt>
                <c:pt idx="13">
                  <c:v>-3</c:v>
                </c:pt>
                <c:pt idx="14">
                  <c:v>-3</c:v>
                </c:pt>
                <c:pt idx="15">
                  <c:v>1</c:v>
                </c:pt>
                <c:pt idx="16">
                  <c:v>-2</c:v>
                </c:pt>
                <c:pt idx="17">
                  <c:v>4</c:v>
                </c:pt>
                <c:pt idx="18">
                  <c:v>0</c:v>
                </c:pt>
                <c:pt idx="19">
                  <c:v>-2</c:v>
                </c:pt>
                <c:pt idx="20">
                  <c:v>-2</c:v>
                </c:pt>
                <c:pt idx="21">
                  <c:v>0</c:v>
                </c:pt>
                <c:pt idx="22">
                  <c:v>4</c:v>
                </c:pt>
                <c:pt idx="23">
                  <c:v>-2</c:v>
                </c:pt>
                <c:pt idx="24">
                  <c:v>-0.33333333333333331</c:v>
                </c:pt>
                <c:pt idx="25">
                  <c:v>-0.33333333333333331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-1.666666666666667</c:v>
                </c:pt>
                <c:pt idx="31">
                  <c:v>-1.666666666666667</c:v>
                </c:pt>
                <c:pt idx="32">
                  <c:v>-1.666666666666667</c:v>
                </c:pt>
                <c:pt idx="33">
                  <c:v>-1.666666666666667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-0.33333333333333331</c:v>
                </c:pt>
                <c:pt idx="39">
                  <c:v>-0.33333333333333331</c:v>
                </c:pt>
                <c:pt idx="40">
                  <c:v>-2</c:v>
                </c:pt>
                <c:pt idx="41">
                  <c:v>-2</c:v>
                </c:pt>
                <c:pt idx="42">
                  <c:v>8</c:v>
                </c:pt>
                <c:pt idx="43">
                  <c:v>-4</c:v>
                </c:pt>
                <c:pt idx="44">
                  <c:v>-4</c:v>
                </c:pt>
                <c:pt idx="45">
                  <c:v>8</c:v>
                </c:pt>
                <c:pt idx="46">
                  <c:v>-2</c:v>
                </c:pt>
                <c:pt idx="47">
                  <c:v>-2</c:v>
                </c:pt>
                <c:pt idx="48">
                  <c:v>-2</c:v>
                </c:pt>
                <c:pt idx="49">
                  <c:v>-2</c:v>
                </c:pt>
                <c:pt idx="50">
                  <c:v>8</c:v>
                </c:pt>
                <c:pt idx="51">
                  <c:v>-4</c:v>
                </c:pt>
                <c:pt idx="52">
                  <c:v>-4</c:v>
                </c:pt>
                <c:pt idx="53">
                  <c:v>8</c:v>
                </c:pt>
                <c:pt idx="54">
                  <c:v>-2</c:v>
                </c:pt>
                <c:pt idx="55">
                  <c:v>-2</c:v>
                </c:pt>
              </c:numCache>
            </c:numRef>
          </c:xVal>
          <c:yVal>
            <c:numRef>
              <c:f>'Pure Decorrelation'!$AG$3:$AG$290</c:f>
              <c:numCache>
                <c:formatCode>General</c:formatCode>
                <c:ptCount val="288"/>
                <c:pt idx="0">
                  <c:v>2.7269406535662708</c:v>
                </c:pt>
                <c:pt idx="1">
                  <c:v>2.3247524692094879</c:v>
                </c:pt>
                <c:pt idx="2">
                  <c:v>2.2169169667176898</c:v>
                </c:pt>
                <c:pt idx="3">
                  <c:v>1.9668248630710881</c:v>
                </c:pt>
                <c:pt idx="4">
                  <c:v>2.5032137821544889</c:v>
                </c:pt>
                <c:pt idx="5">
                  <c:v>2.529447287891526</c:v>
                </c:pt>
                <c:pt idx="6">
                  <c:v>2.0354692695313128</c:v>
                </c:pt>
                <c:pt idx="7">
                  <c:v>2.1878350301296452</c:v>
                </c:pt>
                <c:pt idx="8">
                  <c:v>2.7369826912414279</c:v>
                </c:pt>
                <c:pt idx="9">
                  <c:v>2.4651818728190849</c:v>
                </c:pt>
                <c:pt idx="10">
                  <c:v>2.2280405089724811</c:v>
                </c:pt>
                <c:pt idx="11">
                  <c:v>2.1302449715672989</c:v>
                </c:pt>
                <c:pt idx="12">
                  <c:v>2.3911654933937831</c:v>
                </c:pt>
                <c:pt idx="13">
                  <c:v>2.6628234198084102</c:v>
                </c:pt>
                <c:pt idx="14">
                  <c:v>1.999528189527336</c:v>
                </c:pt>
                <c:pt idx="15">
                  <c:v>2.322022740810644</c:v>
                </c:pt>
                <c:pt idx="16">
                  <c:v>2.5654198582051322</c:v>
                </c:pt>
                <c:pt idx="17">
                  <c:v>2.7580866762436931</c:v>
                </c:pt>
                <c:pt idx="18">
                  <c:v>2.4855748114059679</c:v>
                </c:pt>
                <c:pt idx="19">
                  <c:v>2.5624369639554061</c:v>
                </c:pt>
                <c:pt idx="20">
                  <c:v>2.527456875192001</c:v>
                </c:pt>
                <c:pt idx="21">
                  <c:v>2.432663213426713</c:v>
                </c:pt>
                <c:pt idx="22">
                  <c:v>2.7169363917666489</c:v>
                </c:pt>
                <c:pt idx="23">
                  <c:v>2.4876472136122181</c:v>
                </c:pt>
                <c:pt idx="24">
                  <c:v>3.873624345741701</c:v>
                </c:pt>
                <c:pt idx="25">
                  <c:v>3.9279745661769989</c:v>
                </c:pt>
                <c:pt idx="26">
                  <c:v>3.413151442143135</c:v>
                </c:pt>
                <c:pt idx="27">
                  <c:v>3.4527820721268649</c:v>
                </c:pt>
                <c:pt idx="28">
                  <c:v>3.1726732333307148</c:v>
                </c:pt>
                <c:pt idx="29">
                  <c:v>3.2164279501535931</c:v>
                </c:pt>
                <c:pt idx="30">
                  <c:v>2.8262343152309768</c:v>
                </c:pt>
                <c:pt idx="31">
                  <c:v>2.8358109623426571</c:v>
                </c:pt>
                <c:pt idx="32">
                  <c:v>4.7475804739515297</c:v>
                </c:pt>
                <c:pt idx="33">
                  <c:v>4.7672439370653592</c:v>
                </c:pt>
                <c:pt idx="34">
                  <c:v>3.525603719684296</c:v>
                </c:pt>
                <c:pt idx="35">
                  <c:v>3.5486295429640449</c:v>
                </c:pt>
                <c:pt idx="36">
                  <c:v>3.3305800510453989</c:v>
                </c:pt>
                <c:pt idx="37">
                  <c:v>3.2850682910764588</c:v>
                </c:pt>
                <c:pt idx="38">
                  <c:v>2.5095026858034539</c:v>
                </c:pt>
                <c:pt idx="39">
                  <c:v>2.4872383047360929</c:v>
                </c:pt>
                <c:pt idx="40">
                  <c:v>2.507928721455392</c:v>
                </c:pt>
                <c:pt idx="41">
                  <c:v>2.729313315392937</c:v>
                </c:pt>
                <c:pt idx="42">
                  <c:v>2.735056102124509</c:v>
                </c:pt>
                <c:pt idx="43">
                  <c:v>2.5565355605795048</c:v>
                </c:pt>
                <c:pt idx="44">
                  <c:v>2.5369815634796402</c:v>
                </c:pt>
                <c:pt idx="45">
                  <c:v>2.78851500650635</c:v>
                </c:pt>
                <c:pt idx="46">
                  <c:v>2.7016268900013531</c:v>
                </c:pt>
                <c:pt idx="47">
                  <c:v>2.496211720944848</c:v>
                </c:pt>
                <c:pt idx="48">
                  <c:v>2.5116834107786419</c:v>
                </c:pt>
                <c:pt idx="49">
                  <c:v>2.7383545761113059</c:v>
                </c:pt>
                <c:pt idx="50">
                  <c:v>2.7300957739935261</c:v>
                </c:pt>
                <c:pt idx="51">
                  <c:v>2.554100408637896</c:v>
                </c:pt>
                <c:pt idx="52">
                  <c:v>2.5195303986431101</c:v>
                </c:pt>
                <c:pt idx="53">
                  <c:v>2.803572625597007</c:v>
                </c:pt>
                <c:pt idx="54">
                  <c:v>2.719788894709199</c:v>
                </c:pt>
                <c:pt idx="55">
                  <c:v>2.5232849020743742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2944-4B58-A729-F38429C0D4B5}"/>
            </c:ext>
          </c:extLst>
        </c:ser>
        <c:ser>
          <c:idx val="9"/>
          <c:order val="4"/>
          <c:tx>
            <c:strRef>
              <c:f>'Pure Decorrelation'!$AI$2</c:f>
              <c:strCache>
                <c:ptCount val="1"/>
                <c:pt idx="0">
                  <c:v>BBS Causal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00B050"/>
              </a:solidFill>
              <a:ln w="9525">
                <a:solidFill>
                  <a:srgbClr val="00B050"/>
                </a:solidFill>
              </a:ln>
              <a:effectLst/>
            </c:spPr>
          </c:marker>
          <c:trendline>
            <c:spPr>
              <a:ln w="19050" cap="rnd">
                <a:solidFill>
                  <a:srgbClr val="00B050"/>
                </a:solidFill>
                <a:prstDash val="dash"/>
              </a:ln>
              <a:effectLst/>
            </c:spPr>
            <c:trendlineType val="exp"/>
            <c:dispRSqr val="0"/>
            <c:dispEq val="0"/>
          </c:trendline>
          <c:xVal>
            <c:numRef>
              <c:f>'Pure Decorrelation'!$AY$3:$AY$290</c:f>
              <c:numCache>
                <c:formatCode>General</c:formatCode>
                <c:ptCount val="288"/>
                <c:pt idx="0">
                  <c:v>1</c:v>
                </c:pt>
                <c:pt idx="1">
                  <c:v>-3</c:v>
                </c:pt>
                <c:pt idx="2">
                  <c:v>-3</c:v>
                </c:pt>
                <c:pt idx="3">
                  <c:v>1</c:v>
                </c:pt>
                <c:pt idx="4">
                  <c:v>9</c:v>
                </c:pt>
                <c:pt idx="5">
                  <c:v>1</c:v>
                </c:pt>
                <c:pt idx="6">
                  <c:v>-3</c:v>
                </c:pt>
                <c:pt idx="7">
                  <c:v>-3</c:v>
                </c:pt>
                <c:pt idx="8">
                  <c:v>-3</c:v>
                </c:pt>
                <c:pt idx="9">
                  <c:v>-3</c:v>
                </c:pt>
                <c:pt idx="10">
                  <c:v>1</c:v>
                </c:pt>
                <c:pt idx="11">
                  <c:v>9</c:v>
                </c:pt>
                <c:pt idx="12">
                  <c:v>1</c:v>
                </c:pt>
                <c:pt idx="13">
                  <c:v>-3</c:v>
                </c:pt>
                <c:pt idx="14">
                  <c:v>-3</c:v>
                </c:pt>
                <c:pt idx="15">
                  <c:v>1</c:v>
                </c:pt>
                <c:pt idx="16">
                  <c:v>-2</c:v>
                </c:pt>
                <c:pt idx="17">
                  <c:v>4</c:v>
                </c:pt>
                <c:pt idx="18">
                  <c:v>0</c:v>
                </c:pt>
                <c:pt idx="19">
                  <c:v>-2</c:v>
                </c:pt>
                <c:pt idx="20">
                  <c:v>-2</c:v>
                </c:pt>
                <c:pt idx="21">
                  <c:v>0</c:v>
                </c:pt>
                <c:pt idx="22">
                  <c:v>4</c:v>
                </c:pt>
                <c:pt idx="23">
                  <c:v>-2</c:v>
                </c:pt>
                <c:pt idx="24">
                  <c:v>-0.33333333333333331</c:v>
                </c:pt>
                <c:pt idx="25">
                  <c:v>-0.33333333333333331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-1.666666666666667</c:v>
                </c:pt>
                <c:pt idx="31">
                  <c:v>-1.666666666666667</c:v>
                </c:pt>
                <c:pt idx="32">
                  <c:v>-1.666666666666667</c:v>
                </c:pt>
                <c:pt idx="33">
                  <c:v>-1.666666666666667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-0.33333333333333331</c:v>
                </c:pt>
                <c:pt idx="39">
                  <c:v>-0.33333333333333331</c:v>
                </c:pt>
                <c:pt idx="40">
                  <c:v>-2</c:v>
                </c:pt>
                <c:pt idx="41">
                  <c:v>-2</c:v>
                </c:pt>
                <c:pt idx="42">
                  <c:v>8</c:v>
                </c:pt>
                <c:pt idx="43">
                  <c:v>-4</c:v>
                </c:pt>
                <c:pt idx="44">
                  <c:v>-4</c:v>
                </c:pt>
                <c:pt idx="45">
                  <c:v>8</c:v>
                </c:pt>
                <c:pt idx="46">
                  <c:v>-2</c:v>
                </c:pt>
                <c:pt idx="47">
                  <c:v>-2</c:v>
                </c:pt>
                <c:pt idx="48">
                  <c:v>-2</c:v>
                </c:pt>
                <c:pt idx="49">
                  <c:v>-2</c:v>
                </c:pt>
                <c:pt idx="50">
                  <c:v>8</c:v>
                </c:pt>
                <c:pt idx="51">
                  <c:v>-4</c:v>
                </c:pt>
                <c:pt idx="52">
                  <c:v>-4</c:v>
                </c:pt>
                <c:pt idx="53">
                  <c:v>8</c:v>
                </c:pt>
                <c:pt idx="54">
                  <c:v>-2</c:v>
                </c:pt>
                <c:pt idx="55">
                  <c:v>-2</c:v>
                </c:pt>
              </c:numCache>
            </c:numRef>
          </c:xVal>
          <c:yVal>
            <c:numRef>
              <c:f>'Pure Decorrelation'!$AI$3:$AI$290</c:f>
              <c:numCache>
                <c:formatCode>General</c:formatCode>
                <c:ptCount val="288"/>
                <c:pt idx="0">
                  <c:v>14.57607608536491</c:v>
                </c:pt>
                <c:pt idx="1">
                  <c:v>5.5401984097436072</c:v>
                </c:pt>
                <c:pt idx="2">
                  <c:v>7.5135419702040966</c:v>
                </c:pt>
                <c:pt idx="3">
                  <c:v>3.0659769427729771</c:v>
                </c:pt>
                <c:pt idx="4">
                  <c:v>9.8846657634712756</c:v>
                </c:pt>
                <c:pt idx="5">
                  <c:v>6.5814193752594292</c:v>
                </c:pt>
                <c:pt idx="6">
                  <c:v>5.0440308159682896</c:v>
                </c:pt>
                <c:pt idx="7">
                  <c:v>4.9674127032631077</c:v>
                </c:pt>
                <c:pt idx="8">
                  <c:v>8.6416806893888864</c:v>
                </c:pt>
                <c:pt idx="9">
                  <c:v>8.0396502943593084</c:v>
                </c:pt>
                <c:pt idx="10">
                  <c:v>4.2895956472144459</c:v>
                </c:pt>
                <c:pt idx="11">
                  <c:v>7.1900989536661646</c:v>
                </c:pt>
                <c:pt idx="12">
                  <c:v>5.3582710998132823</c:v>
                </c:pt>
                <c:pt idx="13">
                  <c:v>10.16716714564245</c:v>
                </c:pt>
                <c:pt idx="14">
                  <c:v>2.9993149652145799</c:v>
                </c:pt>
                <c:pt idx="15">
                  <c:v>10.37070599120343</c:v>
                </c:pt>
                <c:pt idx="16">
                  <c:v>3.5528840234153898</c:v>
                </c:pt>
                <c:pt idx="17">
                  <c:v>20.589141067001041</c:v>
                </c:pt>
                <c:pt idx="18">
                  <c:v>5.6626620388007716</c:v>
                </c:pt>
                <c:pt idx="19">
                  <c:v>8.531593541009352</c:v>
                </c:pt>
                <c:pt idx="20">
                  <c:v>8.6783305603894405</c:v>
                </c:pt>
                <c:pt idx="21">
                  <c:v>4.6382920386153277</c:v>
                </c:pt>
                <c:pt idx="22">
                  <c:v>21.115049038035799</c:v>
                </c:pt>
                <c:pt idx="23">
                  <c:v>2.1235996897565199</c:v>
                </c:pt>
                <c:pt idx="24">
                  <c:v>3.947800132038537</c:v>
                </c:pt>
                <c:pt idx="25">
                  <c:v>4.9364758931798862</c:v>
                </c:pt>
                <c:pt idx="26">
                  <c:v>3.0471179021755228</c:v>
                </c:pt>
                <c:pt idx="27">
                  <c:v>4.3351111252442944</c:v>
                </c:pt>
                <c:pt idx="28">
                  <c:v>2.711057039233856</c:v>
                </c:pt>
                <c:pt idx="29">
                  <c:v>2.9836701461928898</c:v>
                </c:pt>
                <c:pt idx="30">
                  <c:v>2.2066137972753501</c:v>
                </c:pt>
                <c:pt idx="31">
                  <c:v>2.898894636041951</c:v>
                </c:pt>
                <c:pt idx="32">
                  <c:v>7.2977516940212812</c:v>
                </c:pt>
                <c:pt idx="33">
                  <c:v>6.5312290398171173</c:v>
                </c:pt>
                <c:pt idx="34">
                  <c:v>4.0587124772137031</c:v>
                </c:pt>
                <c:pt idx="35">
                  <c:v>3.4596571773639879</c:v>
                </c:pt>
                <c:pt idx="36">
                  <c:v>4.1161545131704766</c:v>
                </c:pt>
                <c:pt idx="37">
                  <c:v>3.278930743830279</c:v>
                </c:pt>
                <c:pt idx="38">
                  <c:v>2.3644629029789939</c:v>
                </c:pt>
                <c:pt idx="39">
                  <c:v>1.7328149286331609</c:v>
                </c:pt>
                <c:pt idx="40">
                  <c:v>13.11254044899251</c:v>
                </c:pt>
                <c:pt idx="41">
                  <c:v>3.2193845726898869</c:v>
                </c:pt>
                <c:pt idx="42">
                  <c:v>3.4886999977985398</c:v>
                </c:pt>
                <c:pt idx="43">
                  <c:v>14.77405531820841</c:v>
                </c:pt>
                <c:pt idx="44">
                  <c:v>16.00778404596495</c:v>
                </c:pt>
                <c:pt idx="45">
                  <c:v>3.535190488945227</c:v>
                </c:pt>
                <c:pt idx="46">
                  <c:v>3.2972298610140571</c:v>
                </c:pt>
                <c:pt idx="47">
                  <c:v>12.83027978665195</c:v>
                </c:pt>
                <c:pt idx="48">
                  <c:v>13.13344436703483</c:v>
                </c:pt>
                <c:pt idx="49">
                  <c:v>3.2286614071228539</c:v>
                </c:pt>
                <c:pt idx="50">
                  <c:v>3.4798975840327331</c:v>
                </c:pt>
                <c:pt idx="51">
                  <c:v>14.83473644539481</c:v>
                </c:pt>
                <c:pt idx="52">
                  <c:v>15.772875270759689</c:v>
                </c:pt>
                <c:pt idx="53">
                  <c:v>3.435683502594475</c:v>
                </c:pt>
                <c:pt idx="54">
                  <c:v>3.2163415404036639</c:v>
                </c:pt>
                <c:pt idx="55">
                  <c:v>12.09687779435189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2944-4B58-A729-F38429C0D4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13725055"/>
        <c:axId val="488865151"/>
      </c:scatterChart>
      <c:valAx>
        <c:axId val="513725055"/>
        <c:scaling>
          <c:orientation val="minMax"/>
          <c:max val="5"/>
          <c:min val="0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Gain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8865151"/>
        <c:crosses val="autoZero"/>
        <c:crossBetween val="midCat"/>
      </c:valAx>
      <c:valAx>
        <c:axId val="488865151"/>
        <c:scaling>
          <c:logBase val="10"/>
          <c:orientation val="minMax"/>
          <c:max val="100"/>
          <c:min val="1E-3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Time(s)</a:t>
                </a:r>
              </a:p>
            </c:rich>
          </c:tx>
          <c:layout>
            <c:manualLayout>
              <c:xMode val="edge"/>
              <c:yMode val="edge"/>
              <c:x val="1.2242425079812739E-2"/>
              <c:y val="0.3979304375346236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372505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4.9059023956218299E-2"/>
          <c:y val="0.87083311506227701"/>
          <c:w val="0.92175080203315873"/>
          <c:h val="0.1153942300984974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# of Dominance Checks vs. (Estimated) Gain -</a:t>
            </a:r>
            <a:r>
              <a:rPr lang="en-US" baseline="0"/>
              <a:t> </a:t>
            </a:r>
            <a:r>
              <a:rPr lang="en-US"/>
              <a:t>causal</a:t>
            </a:r>
            <a:r>
              <a:rPr lang="en-US" baseline="0"/>
              <a:t> </a:t>
            </a:r>
            <a:r>
              <a:rPr lang="en-US"/>
              <a:t>algorithms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5.3468871866955363E-2"/>
          <c:y val="0.12785291579821928"/>
          <c:w val="0.9124666606793389"/>
          <c:h val="0.66461270209977208"/>
        </c:manualLayout>
      </c:layout>
      <c:scatterChart>
        <c:scatterStyle val="lineMarker"/>
        <c:varyColors val="0"/>
        <c:ser>
          <c:idx val="1"/>
          <c:order val="0"/>
          <c:tx>
            <c:strRef>
              <c:f>'Pure Decorrelation'!$N$2</c:f>
              <c:strCache>
                <c:ptCount val="1"/>
                <c:pt idx="0">
                  <c:v>BNL Causal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trendline>
            <c:spPr>
              <a:ln w="19050" cap="rnd">
                <a:solidFill>
                  <a:srgbClr val="FF0000"/>
                </a:solidFill>
                <a:prstDash val="dash"/>
              </a:ln>
              <a:effectLst/>
            </c:spPr>
            <c:trendlineType val="exp"/>
            <c:dispRSqr val="0"/>
            <c:dispEq val="0"/>
          </c:trendline>
          <c:xVal>
            <c:numRef>
              <c:f>'Pure Decorrelation'!$AY$3:$AY$290</c:f>
              <c:numCache>
                <c:formatCode>General</c:formatCode>
                <c:ptCount val="288"/>
                <c:pt idx="0">
                  <c:v>1</c:v>
                </c:pt>
                <c:pt idx="1">
                  <c:v>-3</c:v>
                </c:pt>
                <c:pt idx="2">
                  <c:v>-3</c:v>
                </c:pt>
                <c:pt idx="3">
                  <c:v>1</c:v>
                </c:pt>
                <c:pt idx="4">
                  <c:v>9</c:v>
                </c:pt>
                <c:pt idx="5">
                  <c:v>1</c:v>
                </c:pt>
                <c:pt idx="6">
                  <c:v>-3</c:v>
                </c:pt>
                <c:pt idx="7">
                  <c:v>-3</c:v>
                </c:pt>
                <c:pt idx="8">
                  <c:v>-3</c:v>
                </c:pt>
                <c:pt idx="9">
                  <c:v>-3</c:v>
                </c:pt>
                <c:pt idx="10">
                  <c:v>1</c:v>
                </c:pt>
                <c:pt idx="11">
                  <c:v>9</c:v>
                </c:pt>
                <c:pt idx="12">
                  <c:v>1</c:v>
                </c:pt>
                <c:pt idx="13">
                  <c:v>-3</c:v>
                </c:pt>
                <c:pt idx="14">
                  <c:v>-3</c:v>
                </c:pt>
                <c:pt idx="15">
                  <c:v>1</c:v>
                </c:pt>
                <c:pt idx="16">
                  <c:v>-2</c:v>
                </c:pt>
                <c:pt idx="17">
                  <c:v>4</c:v>
                </c:pt>
                <c:pt idx="18">
                  <c:v>0</c:v>
                </c:pt>
                <c:pt idx="19">
                  <c:v>-2</c:v>
                </c:pt>
                <c:pt idx="20">
                  <c:v>-2</c:v>
                </c:pt>
                <c:pt idx="21">
                  <c:v>0</c:v>
                </c:pt>
                <c:pt idx="22">
                  <c:v>4</c:v>
                </c:pt>
                <c:pt idx="23">
                  <c:v>-2</c:v>
                </c:pt>
                <c:pt idx="24">
                  <c:v>-0.33333333333333331</c:v>
                </c:pt>
                <c:pt idx="25">
                  <c:v>-0.33333333333333331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-1.666666666666667</c:v>
                </c:pt>
                <c:pt idx="31">
                  <c:v>-1.666666666666667</c:v>
                </c:pt>
                <c:pt idx="32">
                  <c:v>-1.666666666666667</c:v>
                </c:pt>
                <c:pt idx="33">
                  <c:v>-1.666666666666667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-0.33333333333333331</c:v>
                </c:pt>
                <c:pt idx="39">
                  <c:v>-0.33333333333333331</c:v>
                </c:pt>
                <c:pt idx="40">
                  <c:v>-2</c:v>
                </c:pt>
                <c:pt idx="41">
                  <c:v>-2</c:v>
                </c:pt>
                <c:pt idx="42">
                  <c:v>8</c:v>
                </c:pt>
                <c:pt idx="43">
                  <c:v>-4</c:v>
                </c:pt>
                <c:pt idx="44">
                  <c:v>-4</c:v>
                </c:pt>
                <c:pt idx="45">
                  <c:v>8</c:v>
                </c:pt>
                <c:pt idx="46">
                  <c:v>-2</c:v>
                </c:pt>
                <c:pt idx="47">
                  <c:v>-2</c:v>
                </c:pt>
                <c:pt idx="48">
                  <c:v>-2</c:v>
                </c:pt>
                <c:pt idx="49">
                  <c:v>-2</c:v>
                </c:pt>
                <c:pt idx="50">
                  <c:v>8</c:v>
                </c:pt>
                <c:pt idx="51">
                  <c:v>-4</c:v>
                </c:pt>
                <c:pt idx="52">
                  <c:v>-4</c:v>
                </c:pt>
                <c:pt idx="53">
                  <c:v>8</c:v>
                </c:pt>
                <c:pt idx="54">
                  <c:v>-2</c:v>
                </c:pt>
                <c:pt idx="55">
                  <c:v>-2</c:v>
                </c:pt>
              </c:numCache>
            </c:numRef>
          </c:xVal>
          <c:yVal>
            <c:numRef>
              <c:f>'Pure Decorrelation'!$N$3:$N$290</c:f>
              <c:numCache>
                <c:formatCode>General</c:formatCode>
                <c:ptCount val="288"/>
                <c:pt idx="0">
                  <c:v>10022863.4</c:v>
                </c:pt>
                <c:pt idx="1">
                  <c:v>4768147.5999999996</c:v>
                </c:pt>
                <c:pt idx="2">
                  <c:v>5708330.4000000004</c:v>
                </c:pt>
                <c:pt idx="3">
                  <c:v>2327862</c:v>
                </c:pt>
                <c:pt idx="4">
                  <c:v>8211267.7999999998</c:v>
                </c:pt>
                <c:pt idx="5">
                  <c:v>4932159</c:v>
                </c:pt>
                <c:pt idx="6">
                  <c:v>4570545.2</c:v>
                </c:pt>
                <c:pt idx="7">
                  <c:v>3167304.6</c:v>
                </c:pt>
                <c:pt idx="8">
                  <c:v>6805158.4000000004</c:v>
                </c:pt>
                <c:pt idx="9">
                  <c:v>6523186.2000000002</c:v>
                </c:pt>
                <c:pt idx="10">
                  <c:v>3525196.8</c:v>
                </c:pt>
                <c:pt idx="11">
                  <c:v>5681416.4000000004</c:v>
                </c:pt>
                <c:pt idx="12">
                  <c:v>4956663</c:v>
                </c:pt>
                <c:pt idx="13">
                  <c:v>8396950.8000000007</c:v>
                </c:pt>
                <c:pt idx="14">
                  <c:v>2746243.4</c:v>
                </c:pt>
                <c:pt idx="15">
                  <c:v>7435345.5999999996</c:v>
                </c:pt>
                <c:pt idx="16">
                  <c:v>2023825.2</c:v>
                </c:pt>
                <c:pt idx="17">
                  <c:v>10584724</c:v>
                </c:pt>
                <c:pt idx="18">
                  <c:v>2953382.2</c:v>
                </c:pt>
                <c:pt idx="19">
                  <c:v>5320058.5999999996</c:v>
                </c:pt>
                <c:pt idx="20">
                  <c:v>4774228</c:v>
                </c:pt>
                <c:pt idx="21">
                  <c:v>1881454.6</c:v>
                </c:pt>
                <c:pt idx="22">
                  <c:v>10503780.199999999</c:v>
                </c:pt>
                <c:pt idx="23">
                  <c:v>1194820.3999999999</c:v>
                </c:pt>
                <c:pt idx="24">
                  <c:v>2244574.4</c:v>
                </c:pt>
                <c:pt idx="25">
                  <c:v>2692511</c:v>
                </c:pt>
                <c:pt idx="26">
                  <c:v>1761354.2</c:v>
                </c:pt>
                <c:pt idx="27">
                  <c:v>2696304.4</c:v>
                </c:pt>
                <c:pt idx="28">
                  <c:v>1509720</c:v>
                </c:pt>
                <c:pt idx="29">
                  <c:v>1848423.2</c:v>
                </c:pt>
                <c:pt idx="30">
                  <c:v>1741757</c:v>
                </c:pt>
                <c:pt idx="31">
                  <c:v>1858165</c:v>
                </c:pt>
                <c:pt idx="32">
                  <c:v>4692546.5999999996</c:v>
                </c:pt>
                <c:pt idx="33">
                  <c:v>4460777.5999999996</c:v>
                </c:pt>
                <c:pt idx="34">
                  <c:v>2536581.2000000002</c:v>
                </c:pt>
                <c:pt idx="35">
                  <c:v>2195321</c:v>
                </c:pt>
                <c:pt idx="36">
                  <c:v>2548396.6</c:v>
                </c:pt>
                <c:pt idx="37">
                  <c:v>1872928.2</c:v>
                </c:pt>
                <c:pt idx="38">
                  <c:v>1611173</c:v>
                </c:pt>
                <c:pt idx="39">
                  <c:v>1201692.6000000001</c:v>
                </c:pt>
                <c:pt idx="40">
                  <c:v>5992022.4000000004</c:v>
                </c:pt>
                <c:pt idx="41">
                  <c:v>1976134.8</c:v>
                </c:pt>
                <c:pt idx="42">
                  <c:v>1884901</c:v>
                </c:pt>
                <c:pt idx="43">
                  <c:v>6016041.2000000002</c:v>
                </c:pt>
                <c:pt idx="44">
                  <c:v>6006067.5999999996</c:v>
                </c:pt>
                <c:pt idx="45">
                  <c:v>1797739.2</c:v>
                </c:pt>
                <c:pt idx="46">
                  <c:v>1996186.6</c:v>
                </c:pt>
                <c:pt idx="47">
                  <c:v>5590503.7999999998</c:v>
                </c:pt>
                <c:pt idx="48">
                  <c:v>5992022.4000000004</c:v>
                </c:pt>
                <c:pt idx="49">
                  <c:v>1976134.8</c:v>
                </c:pt>
                <c:pt idx="50">
                  <c:v>1884901</c:v>
                </c:pt>
                <c:pt idx="51">
                  <c:v>6016041.2000000002</c:v>
                </c:pt>
                <c:pt idx="52">
                  <c:v>6006067.5999999996</c:v>
                </c:pt>
                <c:pt idx="53">
                  <c:v>1797739.2</c:v>
                </c:pt>
                <c:pt idx="54">
                  <c:v>1996186.6</c:v>
                </c:pt>
                <c:pt idx="55">
                  <c:v>5590503.7999999998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C1B-4100-9A3E-A8E8FDFE3F9A}"/>
            </c:ext>
          </c:extLst>
        </c:ser>
        <c:ser>
          <c:idx val="3"/>
          <c:order val="1"/>
          <c:tx>
            <c:strRef>
              <c:f>'Pure Decorrelation'!$Q$2</c:f>
              <c:strCache>
                <c:ptCount val="1"/>
                <c:pt idx="0">
                  <c:v>SFS Causal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5"/>
                </a:solidFill>
                <a:prstDash val="dash"/>
              </a:ln>
              <a:effectLst/>
            </c:spPr>
            <c:trendlineType val="exp"/>
            <c:dispRSqr val="0"/>
            <c:dispEq val="0"/>
          </c:trendline>
          <c:xVal>
            <c:numRef>
              <c:f>'Pure Decorrelation'!$AY$3:$AY$290</c:f>
              <c:numCache>
                <c:formatCode>General</c:formatCode>
                <c:ptCount val="288"/>
                <c:pt idx="0">
                  <c:v>1</c:v>
                </c:pt>
                <c:pt idx="1">
                  <c:v>-3</c:v>
                </c:pt>
                <c:pt idx="2">
                  <c:v>-3</c:v>
                </c:pt>
                <c:pt idx="3">
                  <c:v>1</c:v>
                </c:pt>
                <c:pt idx="4">
                  <c:v>9</c:v>
                </c:pt>
                <c:pt idx="5">
                  <c:v>1</c:v>
                </c:pt>
                <c:pt idx="6">
                  <c:v>-3</c:v>
                </c:pt>
                <c:pt idx="7">
                  <c:v>-3</c:v>
                </c:pt>
                <c:pt idx="8">
                  <c:v>-3</c:v>
                </c:pt>
                <c:pt idx="9">
                  <c:v>-3</c:v>
                </c:pt>
                <c:pt idx="10">
                  <c:v>1</c:v>
                </c:pt>
                <c:pt idx="11">
                  <c:v>9</c:v>
                </c:pt>
                <c:pt idx="12">
                  <c:v>1</c:v>
                </c:pt>
                <c:pt idx="13">
                  <c:v>-3</c:v>
                </c:pt>
                <c:pt idx="14">
                  <c:v>-3</c:v>
                </c:pt>
                <c:pt idx="15">
                  <c:v>1</c:v>
                </c:pt>
                <c:pt idx="16">
                  <c:v>-2</c:v>
                </c:pt>
                <c:pt idx="17">
                  <c:v>4</c:v>
                </c:pt>
                <c:pt idx="18">
                  <c:v>0</c:v>
                </c:pt>
                <c:pt idx="19">
                  <c:v>-2</c:v>
                </c:pt>
                <c:pt idx="20">
                  <c:v>-2</c:v>
                </c:pt>
                <c:pt idx="21">
                  <c:v>0</c:v>
                </c:pt>
                <c:pt idx="22">
                  <c:v>4</c:v>
                </c:pt>
                <c:pt idx="23">
                  <c:v>-2</c:v>
                </c:pt>
                <c:pt idx="24">
                  <c:v>-0.33333333333333331</c:v>
                </c:pt>
                <c:pt idx="25">
                  <c:v>-0.33333333333333331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-1.666666666666667</c:v>
                </c:pt>
                <c:pt idx="31">
                  <c:v>-1.666666666666667</c:v>
                </c:pt>
                <c:pt idx="32">
                  <c:v>-1.666666666666667</c:v>
                </c:pt>
                <c:pt idx="33">
                  <c:v>-1.666666666666667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-0.33333333333333331</c:v>
                </c:pt>
                <c:pt idx="39">
                  <c:v>-0.33333333333333331</c:v>
                </c:pt>
                <c:pt idx="40">
                  <c:v>-2</c:v>
                </c:pt>
                <c:pt idx="41">
                  <c:v>-2</c:v>
                </c:pt>
                <c:pt idx="42">
                  <c:v>8</c:v>
                </c:pt>
                <c:pt idx="43">
                  <c:v>-4</c:v>
                </c:pt>
                <c:pt idx="44">
                  <c:v>-4</c:v>
                </c:pt>
                <c:pt idx="45">
                  <c:v>8</c:v>
                </c:pt>
                <c:pt idx="46">
                  <c:v>-2</c:v>
                </c:pt>
                <c:pt idx="47">
                  <c:v>-2</c:v>
                </c:pt>
                <c:pt idx="48">
                  <c:v>-2</c:v>
                </c:pt>
                <c:pt idx="49">
                  <c:v>-2</c:v>
                </c:pt>
                <c:pt idx="50">
                  <c:v>8</c:v>
                </c:pt>
                <c:pt idx="51">
                  <c:v>-4</c:v>
                </c:pt>
                <c:pt idx="52">
                  <c:v>-4</c:v>
                </c:pt>
                <c:pt idx="53">
                  <c:v>8</c:v>
                </c:pt>
                <c:pt idx="54">
                  <c:v>-2</c:v>
                </c:pt>
                <c:pt idx="55">
                  <c:v>-2</c:v>
                </c:pt>
              </c:numCache>
            </c:numRef>
          </c:xVal>
          <c:yVal>
            <c:numRef>
              <c:f>'Pure Decorrelation'!$Q$3:$Q$290</c:f>
              <c:numCache>
                <c:formatCode>General</c:formatCode>
                <c:ptCount val="288"/>
                <c:pt idx="0">
                  <c:v>5817876.7999999998</c:v>
                </c:pt>
                <c:pt idx="1">
                  <c:v>1555096.6</c:v>
                </c:pt>
                <c:pt idx="2">
                  <c:v>2762314.2</c:v>
                </c:pt>
                <c:pt idx="3">
                  <c:v>639802.80000000005</c:v>
                </c:pt>
                <c:pt idx="4">
                  <c:v>5392684.4000000004</c:v>
                </c:pt>
                <c:pt idx="5">
                  <c:v>1744670</c:v>
                </c:pt>
                <c:pt idx="6">
                  <c:v>2689294.8</c:v>
                </c:pt>
                <c:pt idx="7">
                  <c:v>1300983.6000000001</c:v>
                </c:pt>
                <c:pt idx="8">
                  <c:v>2905263.6</c:v>
                </c:pt>
                <c:pt idx="9">
                  <c:v>2766018.8</c:v>
                </c:pt>
                <c:pt idx="10">
                  <c:v>1227249</c:v>
                </c:pt>
                <c:pt idx="11">
                  <c:v>3042341.4</c:v>
                </c:pt>
                <c:pt idx="12">
                  <c:v>1879359.4</c:v>
                </c:pt>
                <c:pt idx="13">
                  <c:v>3011644.8</c:v>
                </c:pt>
                <c:pt idx="14">
                  <c:v>708396.6</c:v>
                </c:pt>
                <c:pt idx="15">
                  <c:v>4031802.4</c:v>
                </c:pt>
                <c:pt idx="16">
                  <c:v>1047875</c:v>
                </c:pt>
                <c:pt idx="17">
                  <c:v>11250010.199999999</c:v>
                </c:pt>
                <c:pt idx="18">
                  <c:v>1570631</c:v>
                </c:pt>
                <c:pt idx="19">
                  <c:v>4599516.4000000004</c:v>
                </c:pt>
                <c:pt idx="20">
                  <c:v>3975867.4</c:v>
                </c:pt>
                <c:pt idx="21">
                  <c:v>1472009.4</c:v>
                </c:pt>
                <c:pt idx="22">
                  <c:v>13520284</c:v>
                </c:pt>
                <c:pt idx="23">
                  <c:v>740416</c:v>
                </c:pt>
                <c:pt idx="24">
                  <c:v>902289.6</c:v>
                </c:pt>
                <c:pt idx="25">
                  <c:v>1219518</c:v>
                </c:pt>
                <c:pt idx="26">
                  <c:v>775358</c:v>
                </c:pt>
                <c:pt idx="27">
                  <c:v>1261997.2</c:v>
                </c:pt>
                <c:pt idx="28">
                  <c:v>584817.19999999995</c:v>
                </c:pt>
                <c:pt idx="29">
                  <c:v>671157.4</c:v>
                </c:pt>
                <c:pt idx="30">
                  <c:v>526935.80000000005</c:v>
                </c:pt>
                <c:pt idx="31">
                  <c:v>736101.4</c:v>
                </c:pt>
                <c:pt idx="32">
                  <c:v>2478062.2000000002</c:v>
                </c:pt>
                <c:pt idx="33">
                  <c:v>3009998.2</c:v>
                </c:pt>
                <c:pt idx="34">
                  <c:v>1142575.3999999999</c:v>
                </c:pt>
                <c:pt idx="35">
                  <c:v>938764.80000000005</c:v>
                </c:pt>
                <c:pt idx="36">
                  <c:v>1163907.2</c:v>
                </c:pt>
                <c:pt idx="37">
                  <c:v>1188675.2</c:v>
                </c:pt>
                <c:pt idx="38">
                  <c:v>632717.80000000005</c:v>
                </c:pt>
                <c:pt idx="39">
                  <c:v>454519</c:v>
                </c:pt>
                <c:pt idx="40">
                  <c:v>5939480.5999999996</c:v>
                </c:pt>
                <c:pt idx="41">
                  <c:v>839369</c:v>
                </c:pt>
                <c:pt idx="42">
                  <c:v>887823.2</c:v>
                </c:pt>
                <c:pt idx="43">
                  <c:v>6159425.2000000002</c:v>
                </c:pt>
                <c:pt idx="44">
                  <c:v>7402034</c:v>
                </c:pt>
                <c:pt idx="45">
                  <c:v>709877</c:v>
                </c:pt>
                <c:pt idx="46">
                  <c:v>759550</c:v>
                </c:pt>
                <c:pt idx="47">
                  <c:v>5738462.5999999996</c:v>
                </c:pt>
                <c:pt idx="48">
                  <c:v>5939480.5999999996</c:v>
                </c:pt>
                <c:pt idx="49">
                  <c:v>839369</c:v>
                </c:pt>
                <c:pt idx="50">
                  <c:v>887823.2</c:v>
                </c:pt>
                <c:pt idx="51">
                  <c:v>6159425.2000000002</c:v>
                </c:pt>
                <c:pt idx="52">
                  <c:v>7402034</c:v>
                </c:pt>
                <c:pt idx="53">
                  <c:v>709877</c:v>
                </c:pt>
                <c:pt idx="54">
                  <c:v>759550</c:v>
                </c:pt>
                <c:pt idx="55">
                  <c:v>5738462.5999999996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7C1B-4100-9A3E-A8E8FDFE3F9A}"/>
            </c:ext>
          </c:extLst>
        </c:ser>
        <c:ser>
          <c:idx val="5"/>
          <c:order val="2"/>
          <c:tx>
            <c:strRef>
              <c:f>'Pure Decorrelation'!$S$2</c:f>
              <c:strCache>
                <c:ptCount val="1"/>
                <c:pt idx="0">
                  <c:v>SaLSa Causal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6"/>
                </a:solidFill>
                <a:prstDash val="dash"/>
              </a:ln>
              <a:effectLst/>
            </c:spPr>
            <c:trendlineType val="exp"/>
            <c:dispRSqr val="0"/>
            <c:dispEq val="0"/>
          </c:trendline>
          <c:xVal>
            <c:numRef>
              <c:f>'Pure Decorrelation'!$AY$3:$AY$290</c:f>
              <c:numCache>
                <c:formatCode>General</c:formatCode>
                <c:ptCount val="288"/>
                <c:pt idx="0">
                  <c:v>1</c:v>
                </c:pt>
                <c:pt idx="1">
                  <c:v>-3</c:v>
                </c:pt>
                <c:pt idx="2">
                  <c:v>-3</c:v>
                </c:pt>
                <c:pt idx="3">
                  <c:v>1</c:v>
                </c:pt>
                <c:pt idx="4">
                  <c:v>9</c:v>
                </c:pt>
                <c:pt idx="5">
                  <c:v>1</c:v>
                </c:pt>
                <c:pt idx="6">
                  <c:v>-3</c:v>
                </c:pt>
                <c:pt idx="7">
                  <c:v>-3</c:v>
                </c:pt>
                <c:pt idx="8">
                  <c:v>-3</c:v>
                </c:pt>
                <c:pt idx="9">
                  <c:v>-3</c:v>
                </c:pt>
                <c:pt idx="10">
                  <c:v>1</c:v>
                </c:pt>
                <c:pt idx="11">
                  <c:v>9</c:v>
                </c:pt>
                <c:pt idx="12">
                  <c:v>1</c:v>
                </c:pt>
                <c:pt idx="13">
                  <c:v>-3</c:v>
                </c:pt>
                <c:pt idx="14">
                  <c:v>-3</c:v>
                </c:pt>
                <c:pt idx="15">
                  <c:v>1</c:v>
                </c:pt>
                <c:pt idx="16">
                  <c:v>-2</c:v>
                </c:pt>
                <c:pt idx="17">
                  <c:v>4</c:v>
                </c:pt>
                <c:pt idx="18">
                  <c:v>0</c:v>
                </c:pt>
                <c:pt idx="19">
                  <c:v>-2</c:v>
                </c:pt>
                <c:pt idx="20">
                  <c:v>-2</c:v>
                </c:pt>
                <c:pt idx="21">
                  <c:v>0</c:v>
                </c:pt>
                <c:pt idx="22">
                  <c:v>4</c:v>
                </c:pt>
                <c:pt idx="23">
                  <c:v>-2</c:v>
                </c:pt>
                <c:pt idx="24">
                  <c:v>-0.33333333333333331</c:v>
                </c:pt>
                <c:pt idx="25">
                  <c:v>-0.33333333333333331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-1.666666666666667</c:v>
                </c:pt>
                <c:pt idx="31">
                  <c:v>-1.666666666666667</c:v>
                </c:pt>
                <c:pt idx="32">
                  <c:v>-1.666666666666667</c:v>
                </c:pt>
                <c:pt idx="33">
                  <c:v>-1.666666666666667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-0.33333333333333331</c:v>
                </c:pt>
                <c:pt idx="39">
                  <c:v>-0.33333333333333331</c:v>
                </c:pt>
                <c:pt idx="40">
                  <c:v>-2</c:v>
                </c:pt>
                <c:pt idx="41">
                  <c:v>-2</c:v>
                </c:pt>
                <c:pt idx="42">
                  <c:v>8</c:v>
                </c:pt>
                <c:pt idx="43">
                  <c:v>-4</c:v>
                </c:pt>
                <c:pt idx="44">
                  <c:v>-4</c:v>
                </c:pt>
                <c:pt idx="45">
                  <c:v>8</c:v>
                </c:pt>
                <c:pt idx="46">
                  <c:v>-2</c:v>
                </c:pt>
                <c:pt idx="47">
                  <c:v>-2</c:v>
                </c:pt>
                <c:pt idx="48">
                  <c:v>-2</c:v>
                </c:pt>
                <c:pt idx="49">
                  <c:v>-2</c:v>
                </c:pt>
                <c:pt idx="50">
                  <c:v>8</c:v>
                </c:pt>
                <c:pt idx="51">
                  <c:v>-4</c:v>
                </c:pt>
                <c:pt idx="52">
                  <c:v>-4</c:v>
                </c:pt>
                <c:pt idx="53">
                  <c:v>8</c:v>
                </c:pt>
                <c:pt idx="54">
                  <c:v>-2</c:v>
                </c:pt>
                <c:pt idx="55">
                  <c:v>-2</c:v>
                </c:pt>
              </c:numCache>
            </c:numRef>
          </c:xVal>
          <c:yVal>
            <c:numRef>
              <c:f>'Pure Decorrelation'!$S$3:$S$290</c:f>
              <c:numCache>
                <c:formatCode>General</c:formatCode>
                <c:ptCount val="288"/>
                <c:pt idx="0">
                  <c:v>10274494</c:v>
                </c:pt>
                <c:pt idx="1">
                  <c:v>3159799.4</c:v>
                </c:pt>
                <c:pt idx="2">
                  <c:v>2267205</c:v>
                </c:pt>
                <c:pt idx="3">
                  <c:v>781966.2</c:v>
                </c:pt>
                <c:pt idx="4">
                  <c:v>11978384</c:v>
                </c:pt>
                <c:pt idx="5">
                  <c:v>4301307.4000000004</c:v>
                </c:pt>
                <c:pt idx="6">
                  <c:v>2147966.7999999998</c:v>
                </c:pt>
                <c:pt idx="7">
                  <c:v>1474098.6</c:v>
                </c:pt>
                <c:pt idx="8">
                  <c:v>6328932</c:v>
                </c:pt>
                <c:pt idx="9">
                  <c:v>7992747.4000000004</c:v>
                </c:pt>
                <c:pt idx="10">
                  <c:v>1129757.3999999999</c:v>
                </c:pt>
                <c:pt idx="11">
                  <c:v>2579986.7999999998</c:v>
                </c:pt>
                <c:pt idx="12">
                  <c:v>2634966.7999999998</c:v>
                </c:pt>
                <c:pt idx="13">
                  <c:v>6840819.7999999998</c:v>
                </c:pt>
                <c:pt idx="14">
                  <c:v>783665.4</c:v>
                </c:pt>
                <c:pt idx="15">
                  <c:v>4447089.2</c:v>
                </c:pt>
                <c:pt idx="16">
                  <c:v>1498358.4</c:v>
                </c:pt>
                <c:pt idx="17">
                  <c:v>16252444.199999999</c:v>
                </c:pt>
                <c:pt idx="18">
                  <c:v>2641644.6</c:v>
                </c:pt>
                <c:pt idx="19">
                  <c:v>7026087.5999999996</c:v>
                </c:pt>
                <c:pt idx="20">
                  <c:v>4764882.4000000004</c:v>
                </c:pt>
                <c:pt idx="21">
                  <c:v>2143220</c:v>
                </c:pt>
                <c:pt idx="22">
                  <c:v>14229575.800000001</c:v>
                </c:pt>
                <c:pt idx="23">
                  <c:v>561014.4</c:v>
                </c:pt>
                <c:pt idx="24">
                  <c:v>1443151.4</c:v>
                </c:pt>
                <c:pt idx="25">
                  <c:v>2714173.4</c:v>
                </c:pt>
                <c:pt idx="26">
                  <c:v>843022.8</c:v>
                </c:pt>
                <c:pt idx="27">
                  <c:v>2480272.4</c:v>
                </c:pt>
                <c:pt idx="28">
                  <c:v>553166.6</c:v>
                </c:pt>
                <c:pt idx="29">
                  <c:v>582111.4</c:v>
                </c:pt>
                <c:pt idx="30">
                  <c:v>503087.8</c:v>
                </c:pt>
                <c:pt idx="31">
                  <c:v>690026.4</c:v>
                </c:pt>
                <c:pt idx="32">
                  <c:v>4921309.4000000004</c:v>
                </c:pt>
                <c:pt idx="33">
                  <c:v>4394764.8</c:v>
                </c:pt>
                <c:pt idx="34">
                  <c:v>1751202.6</c:v>
                </c:pt>
                <c:pt idx="35">
                  <c:v>1481246.2</c:v>
                </c:pt>
                <c:pt idx="36">
                  <c:v>1037210.4</c:v>
                </c:pt>
                <c:pt idx="37">
                  <c:v>1018766</c:v>
                </c:pt>
                <c:pt idx="38">
                  <c:v>607142.40000000002</c:v>
                </c:pt>
                <c:pt idx="39">
                  <c:v>411834.2</c:v>
                </c:pt>
                <c:pt idx="40">
                  <c:v>6599989.7999999998</c:v>
                </c:pt>
                <c:pt idx="41">
                  <c:v>1062903.2</c:v>
                </c:pt>
                <c:pt idx="42">
                  <c:v>1184733.6000000001</c:v>
                </c:pt>
                <c:pt idx="43">
                  <c:v>7151927.2000000002</c:v>
                </c:pt>
                <c:pt idx="44">
                  <c:v>7594684.2000000002</c:v>
                </c:pt>
                <c:pt idx="45">
                  <c:v>1529571</c:v>
                </c:pt>
                <c:pt idx="46">
                  <c:v>943697.6</c:v>
                </c:pt>
                <c:pt idx="47">
                  <c:v>6096867.4000000004</c:v>
                </c:pt>
                <c:pt idx="48">
                  <c:v>6599989.7999999998</c:v>
                </c:pt>
                <c:pt idx="49">
                  <c:v>1062903.2</c:v>
                </c:pt>
                <c:pt idx="50">
                  <c:v>1184733.6000000001</c:v>
                </c:pt>
                <c:pt idx="51">
                  <c:v>7151927.2000000002</c:v>
                </c:pt>
                <c:pt idx="52">
                  <c:v>7594684.2000000002</c:v>
                </c:pt>
                <c:pt idx="53">
                  <c:v>1529571</c:v>
                </c:pt>
                <c:pt idx="54">
                  <c:v>943697.6</c:v>
                </c:pt>
                <c:pt idx="55">
                  <c:v>6096867.4000000004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7C1B-4100-9A3E-A8E8FDFE3F9A}"/>
            </c:ext>
          </c:extLst>
        </c:ser>
        <c:ser>
          <c:idx val="7"/>
          <c:order val="3"/>
          <c:tx>
            <c:strRef>
              <c:f>'Pure Decorrelation'!$U$2</c:f>
              <c:strCache>
                <c:ptCount val="1"/>
                <c:pt idx="0">
                  <c:v>D&amp;C Causal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>
                    <a:lumMod val="60000"/>
                  </a:schemeClr>
                </a:solidFill>
                <a:prstDash val="dash"/>
              </a:ln>
              <a:effectLst/>
            </c:spPr>
            <c:trendlineType val="exp"/>
            <c:dispRSqr val="0"/>
            <c:dispEq val="0"/>
          </c:trendline>
          <c:xVal>
            <c:numRef>
              <c:f>'Pure Decorrelation'!$AY$3:$AY$290</c:f>
              <c:numCache>
                <c:formatCode>General</c:formatCode>
                <c:ptCount val="288"/>
                <c:pt idx="0">
                  <c:v>1</c:v>
                </c:pt>
                <c:pt idx="1">
                  <c:v>-3</c:v>
                </c:pt>
                <c:pt idx="2">
                  <c:v>-3</c:v>
                </c:pt>
                <c:pt idx="3">
                  <c:v>1</c:v>
                </c:pt>
                <c:pt idx="4">
                  <c:v>9</c:v>
                </c:pt>
                <c:pt idx="5">
                  <c:v>1</c:v>
                </c:pt>
                <c:pt idx="6">
                  <c:v>-3</c:v>
                </c:pt>
                <c:pt idx="7">
                  <c:v>-3</c:v>
                </c:pt>
                <c:pt idx="8">
                  <c:v>-3</c:v>
                </c:pt>
                <c:pt idx="9">
                  <c:v>-3</c:v>
                </c:pt>
                <c:pt idx="10">
                  <c:v>1</c:v>
                </c:pt>
                <c:pt idx="11">
                  <c:v>9</c:v>
                </c:pt>
                <c:pt idx="12">
                  <c:v>1</c:v>
                </c:pt>
                <c:pt idx="13">
                  <c:v>-3</c:v>
                </c:pt>
                <c:pt idx="14">
                  <c:v>-3</c:v>
                </c:pt>
                <c:pt idx="15">
                  <c:v>1</c:v>
                </c:pt>
                <c:pt idx="16">
                  <c:v>-2</c:v>
                </c:pt>
                <c:pt idx="17">
                  <c:v>4</c:v>
                </c:pt>
                <c:pt idx="18">
                  <c:v>0</c:v>
                </c:pt>
                <c:pt idx="19">
                  <c:v>-2</c:v>
                </c:pt>
                <c:pt idx="20">
                  <c:v>-2</c:v>
                </c:pt>
                <c:pt idx="21">
                  <c:v>0</c:v>
                </c:pt>
                <c:pt idx="22">
                  <c:v>4</c:v>
                </c:pt>
                <c:pt idx="23">
                  <c:v>-2</c:v>
                </c:pt>
                <c:pt idx="24">
                  <c:v>-0.33333333333333331</c:v>
                </c:pt>
                <c:pt idx="25">
                  <c:v>-0.33333333333333331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-1.666666666666667</c:v>
                </c:pt>
                <c:pt idx="31">
                  <c:v>-1.666666666666667</c:v>
                </c:pt>
                <c:pt idx="32">
                  <c:v>-1.666666666666667</c:v>
                </c:pt>
                <c:pt idx="33">
                  <c:v>-1.666666666666667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-0.33333333333333331</c:v>
                </c:pt>
                <c:pt idx="39">
                  <c:v>-0.33333333333333331</c:v>
                </c:pt>
                <c:pt idx="40">
                  <c:v>-2</c:v>
                </c:pt>
                <c:pt idx="41">
                  <c:v>-2</c:v>
                </c:pt>
                <c:pt idx="42">
                  <c:v>8</c:v>
                </c:pt>
                <c:pt idx="43">
                  <c:v>-4</c:v>
                </c:pt>
                <c:pt idx="44">
                  <c:v>-4</c:v>
                </c:pt>
                <c:pt idx="45">
                  <c:v>8</c:v>
                </c:pt>
                <c:pt idx="46">
                  <c:v>-2</c:v>
                </c:pt>
                <c:pt idx="47">
                  <c:v>-2</c:v>
                </c:pt>
                <c:pt idx="48">
                  <c:v>-2</c:v>
                </c:pt>
                <c:pt idx="49">
                  <c:v>-2</c:v>
                </c:pt>
                <c:pt idx="50">
                  <c:v>8</c:v>
                </c:pt>
                <c:pt idx="51">
                  <c:v>-4</c:v>
                </c:pt>
                <c:pt idx="52">
                  <c:v>-4</c:v>
                </c:pt>
                <c:pt idx="53">
                  <c:v>8</c:v>
                </c:pt>
                <c:pt idx="54">
                  <c:v>-2</c:v>
                </c:pt>
                <c:pt idx="55">
                  <c:v>-2</c:v>
                </c:pt>
              </c:numCache>
            </c:numRef>
          </c:xVal>
          <c:yVal>
            <c:numRef>
              <c:f>'Pure Decorrelation'!$U$3:$U$290</c:f>
              <c:numCache>
                <c:formatCode>General</c:formatCode>
                <c:ptCount val="288"/>
                <c:pt idx="0">
                  <c:v>4336446.8</c:v>
                </c:pt>
                <c:pt idx="1">
                  <c:v>3939126.4</c:v>
                </c:pt>
                <c:pt idx="2">
                  <c:v>3916185.8</c:v>
                </c:pt>
                <c:pt idx="3">
                  <c:v>3608168.8</c:v>
                </c:pt>
                <c:pt idx="4">
                  <c:v>4016900.4</c:v>
                </c:pt>
                <c:pt idx="5">
                  <c:v>4004214.4</c:v>
                </c:pt>
                <c:pt idx="6">
                  <c:v>3691327.6</c:v>
                </c:pt>
                <c:pt idx="7">
                  <c:v>3761598.4</c:v>
                </c:pt>
                <c:pt idx="8">
                  <c:v>4184912</c:v>
                </c:pt>
                <c:pt idx="9">
                  <c:v>3966619.4</c:v>
                </c:pt>
                <c:pt idx="10">
                  <c:v>3820898.8</c:v>
                </c:pt>
                <c:pt idx="11">
                  <c:v>3750440.2</c:v>
                </c:pt>
                <c:pt idx="12">
                  <c:v>3896406.6</c:v>
                </c:pt>
                <c:pt idx="13">
                  <c:v>4105374</c:v>
                </c:pt>
                <c:pt idx="14">
                  <c:v>3606709.8</c:v>
                </c:pt>
                <c:pt idx="15">
                  <c:v>3884984.4</c:v>
                </c:pt>
                <c:pt idx="16">
                  <c:v>4045584.4</c:v>
                </c:pt>
                <c:pt idx="17">
                  <c:v>4318672.2</c:v>
                </c:pt>
                <c:pt idx="18">
                  <c:v>3935569.8</c:v>
                </c:pt>
                <c:pt idx="19">
                  <c:v>4040090.4</c:v>
                </c:pt>
                <c:pt idx="20">
                  <c:v>3968592.2</c:v>
                </c:pt>
                <c:pt idx="21">
                  <c:v>3874163.2</c:v>
                </c:pt>
                <c:pt idx="22">
                  <c:v>4244866.8</c:v>
                </c:pt>
                <c:pt idx="23">
                  <c:v>3953049.4</c:v>
                </c:pt>
                <c:pt idx="24">
                  <c:v>4660911.4000000004</c:v>
                </c:pt>
                <c:pt idx="25">
                  <c:v>4722347.2</c:v>
                </c:pt>
                <c:pt idx="26">
                  <c:v>4293950.5999999996</c:v>
                </c:pt>
                <c:pt idx="27">
                  <c:v>4370663</c:v>
                </c:pt>
                <c:pt idx="28">
                  <c:v>4068067.2</c:v>
                </c:pt>
                <c:pt idx="29">
                  <c:v>4093600</c:v>
                </c:pt>
                <c:pt idx="30">
                  <c:v>3810564.6</c:v>
                </c:pt>
                <c:pt idx="31">
                  <c:v>3832642.6</c:v>
                </c:pt>
                <c:pt idx="32">
                  <c:v>5496003.5999999996</c:v>
                </c:pt>
                <c:pt idx="33">
                  <c:v>5477577.2000000002</c:v>
                </c:pt>
                <c:pt idx="34">
                  <c:v>4421166</c:v>
                </c:pt>
                <c:pt idx="35">
                  <c:v>4426128.2</c:v>
                </c:pt>
                <c:pt idx="36">
                  <c:v>4208480.8</c:v>
                </c:pt>
                <c:pt idx="37">
                  <c:v>4144492.6</c:v>
                </c:pt>
                <c:pt idx="38">
                  <c:v>3507208</c:v>
                </c:pt>
                <c:pt idx="39">
                  <c:v>3490266</c:v>
                </c:pt>
                <c:pt idx="40">
                  <c:v>3868766.8</c:v>
                </c:pt>
                <c:pt idx="41">
                  <c:v>4303944.4000000004</c:v>
                </c:pt>
                <c:pt idx="42">
                  <c:v>4294696.4000000004</c:v>
                </c:pt>
                <c:pt idx="43">
                  <c:v>3936779.4</c:v>
                </c:pt>
                <c:pt idx="44">
                  <c:v>3911157.2</c:v>
                </c:pt>
                <c:pt idx="45">
                  <c:v>4349478</c:v>
                </c:pt>
                <c:pt idx="46">
                  <c:v>4253533.5999999996</c:v>
                </c:pt>
                <c:pt idx="47">
                  <c:v>3882255</c:v>
                </c:pt>
                <c:pt idx="48">
                  <c:v>3868766.8</c:v>
                </c:pt>
                <c:pt idx="49">
                  <c:v>4303944.4000000004</c:v>
                </c:pt>
                <c:pt idx="50">
                  <c:v>4294696.4000000004</c:v>
                </c:pt>
                <c:pt idx="51">
                  <c:v>3936779.4</c:v>
                </c:pt>
                <c:pt idx="52">
                  <c:v>3911157.2</c:v>
                </c:pt>
                <c:pt idx="53">
                  <c:v>4349478</c:v>
                </c:pt>
                <c:pt idx="54">
                  <c:v>4253533.5999999996</c:v>
                </c:pt>
                <c:pt idx="55">
                  <c:v>3882255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7C1B-4100-9A3E-A8E8FDFE3F9A}"/>
            </c:ext>
          </c:extLst>
        </c:ser>
        <c:ser>
          <c:idx val="9"/>
          <c:order val="4"/>
          <c:tx>
            <c:strRef>
              <c:f>'Pure Decorrelation'!$W$2</c:f>
              <c:strCache>
                <c:ptCount val="1"/>
                <c:pt idx="0">
                  <c:v>BBS Causal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00B050"/>
              </a:solidFill>
              <a:ln w="9525">
                <a:solidFill>
                  <a:srgbClr val="00B050"/>
                </a:solidFill>
              </a:ln>
              <a:effectLst/>
            </c:spPr>
          </c:marker>
          <c:trendline>
            <c:spPr>
              <a:ln w="19050" cap="rnd">
                <a:solidFill>
                  <a:srgbClr val="00B050"/>
                </a:solidFill>
                <a:prstDash val="dash"/>
              </a:ln>
              <a:effectLst/>
            </c:spPr>
            <c:trendlineType val="exp"/>
            <c:dispRSqr val="0"/>
            <c:dispEq val="0"/>
          </c:trendline>
          <c:xVal>
            <c:numRef>
              <c:f>'Pure Decorrelation'!$AY$3:$AY$290</c:f>
              <c:numCache>
                <c:formatCode>General</c:formatCode>
                <c:ptCount val="288"/>
                <c:pt idx="0">
                  <c:v>1</c:v>
                </c:pt>
                <c:pt idx="1">
                  <c:v>-3</c:v>
                </c:pt>
                <c:pt idx="2">
                  <c:v>-3</c:v>
                </c:pt>
                <c:pt idx="3">
                  <c:v>1</c:v>
                </c:pt>
                <c:pt idx="4">
                  <c:v>9</c:v>
                </c:pt>
                <c:pt idx="5">
                  <c:v>1</c:v>
                </c:pt>
                <c:pt idx="6">
                  <c:v>-3</c:v>
                </c:pt>
                <c:pt idx="7">
                  <c:v>-3</c:v>
                </c:pt>
                <c:pt idx="8">
                  <c:v>-3</c:v>
                </c:pt>
                <c:pt idx="9">
                  <c:v>-3</c:v>
                </c:pt>
                <c:pt idx="10">
                  <c:v>1</c:v>
                </c:pt>
                <c:pt idx="11">
                  <c:v>9</c:v>
                </c:pt>
                <c:pt idx="12">
                  <c:v>1</c:v>
                </c:pt>
                <c:pt idx="13">
                  <c:v>-3</c:v>
                </c:pt>
                <c:pt idx="14">
                  <c:v>-3</c:v>
                </c:pt>
                <c:pt idx="15">
                  <c:v>1</c:v>
                </c:pt>
                <c:pt idx="16">
                  <c:v>-2</c:v>
                </c:pt>
                <c:pt idx="17">
                  <c:v>4</c:v>
                </c:pt>
                <c:pt idx="18">
                  <c:v>0</c:v>
                </c:pt>
                <c:pt idx="19">
                  <c:v>-2</c:v>
                </c:pt>
                <c:pt idx="20">
                  <c:v>-2</c:v>
                </c:pt>
                <c:pt idx="21">
                  <c:v>0</c:v>
                </c:pt>
                <c:pt idx="22">
                  <c:v>4</c:v>
                </c:pt>
                <c:pt idx="23">
                  <c:v>-2</c:v>
                </c:pt>
                <c:pt idx="24">
                  <c:v>-0.33333333333333331</c:v>
                </c:pt>
                <c:pt idx="25">
                  <c:v>-0.33333333333333331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-1.666666666666667</c:v>
                </c:pt>
                <c:pt idx="31">
                  <c:v>-1.666666666666667</c:v>
                </c:pt>
                <c:pt idx="32">
                  <c:v>-1.666666666666667</c:v>
                </c:pt>
                <c:pt idx="33">
                  <c:v>-1.666666666666667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-0.33333333333333331</c:v>
                </c:pt>
                <c:pt idx="39">
                  <c:v>-0.33333333333333331</c:v>
                </c:pt>
                <c:pt idx="40">
                  <c:v>-2</c:v>
                </c:pt>
                <c:pt idx="41">
                  <c:v>-2</c:v>
                </c:pt>
                <c:pt idx="42">
                  <c:v>8</c:v>
                </c:pt>
                <c:pt idx="43">
                  <c:v>-4</c:v>
                </c:pt>
                <c:pt idx="44">
                  <c:v>-4</c:v>
                </c:pt>
                <c:pt idx="45">
                  <c:v>8</c:v>
                </c:pt>
                <c:pt idx="46">
                  <c:v>-2</c:v>
                </c:pt>
                <c:pt idx="47">
                  <c:v>-2</c:v>
                </c:pt>
                <c:pt idx="48">
                  <c:v>-2</c:v>
                </c:pt>
                <c:pt idx="49">
                  <c:v>-2</c:v>
                </c:pt>
                <c:pt idx="50">
                  <c:v>8</c:v>
                </c:pt>
                <c:pt idx="51">
                  <c:v>-4</c:v>
                </c:pt>
                <c:pt idx="52">
                  <c:v>-4</c:v>
                </c:pt>
                <c:pt idx="53">
                  <c:v>8</c:v>
                </c:pt>
                <c:pt idx="54">
                  <c:v>-2</c:v>
                </c:pt>
                <c:pt idx="55">
                  <c:v>-2</c:v>
                </c:pt>
              </c:numCache>
            </c:numRef>
          </c:xVal>
          <c:yVal>
            <c:numRef>
              <c:f>'Pure Decorrelation'!$W$3:$W$290</c:f>
              <c:numCache>
                <c:formatCode>General</c:formatCode>
                <c:ptCount val="288"/>
                <c:pt idx="0">
                  <c:v>8664971.5999999996</c:v>
                </c:pt>
                <c:pt idx="1">
                  <c:v>2550318.6</c:v>
                </c:pt>
                <c:pt idx="2">
                  <c:v>3949562.8</c:v>
                </c:pt>
                <c:pt idx="3">
                  <c:v>1026269.8</c:v>
                </c:pt>
                <c:pt idx="4">
                  <c:v>7117200.4000000004</c:v>
                </c:pt>
                <c:pt idx="5">
                  <c:v>2695408.4</c:v>
                </c:pt>
                <c:pt idx="6">
                  <c:v>2539553.2000000002</c:v>
                </c:pt>
                <c:pt idx="7">
                  <c:v>2099069.6</c:v>
                </c:pt>
                <c:pt idx="8">
                  <c:v>3812327.2</c:v>
                </c:pt>
                <c:pt idx="9">
                  <c:v>3691529.6</c:v>
                </c:pt>
                <c:pt idx="10">
                  <c:v>2247583.4</c:v>
                </c:pt>
                <c:pt idx="11">
                  <c:v>4680236.4000000004</c:v>
                </c:pt>
                <c:pt idx="12">
                  <c:v>2303932</c:v>
                </c:pt>
                <c:pt idx="13">
                  <c:v>4317869.4000000004</c:v>
                </c:pt>
                <c:pt idx="14">
                  <c:v>1139695.8</c:v>
                </c:pt>
                <c:pt idx="15">
                  <c:v>5616552.4000000004</c:v>
                </c:pt>
                <c:pt idx="16">
                  <c:v>2250255.4</c:v>
                </c:pt>
                <c:pt idx="17">
                  <c:v>21356422</c:v>
                </c:pt>
                <c:pt idx="18">
                  <c:v>5968810.5999999996</c:v>
                </c:pt>
                <c:pt idx="19">
                  <c:v>5872072.7999999998</c:v>
                </c:pt>
                <c:pt idx="20">
                  <c:v>6080492.2000000002</c:v>
                </c:pt>
                <c:pt idx="21">
                  <c:v>4737267</c:v>
                </c:pt>
                <c:pt idx="22">
                  <c:v>20957635.399999999</c:v>
                </c:pt>
                <c:pt idx="23">
                  <c:v>1099095.8</c:v>
                </c:pt>
                <c:pt idx="24">
                  <c:v>1107015.6000000001</c:v>
                </c:pt>
                <c:pt idx="25">
                  <c:v>1496390.8</c:v>
                </c:pt>
                <c:pt idx="26">
                  <c:v>898367.6</c:v>
                </c:pt>
                <c:pt idx="27">
                  <c:v>1361871.2</c:v>
                </c:pt>
                <c:pt idx="28">
                  <c:v>687920</c:v>
                </c:pt>
                <c:pt idx="29">
                  <c:v>757993.4</c:v>
                </c:pt>
                <c:pt idx="30">
                  <c:v>524776.4</c:v>
                </c:pt>
                <c:pt idx="31">
                  <c:v>1026636.4</c:v>
                </c:pt>
                <c:pt idx="32">
                  <c:v>4257848.5999999996</c:v>
                </c:pt>
                <c:pt idx="33">
                  <c:v>4428309.5999999996</c:v>
                </c:pt>
                <c:pt idx="34">
                  <c:v>1950872.6</c:v>
                </c:pt>
                <c:pt idx="35">
                  <c:v>1595597.2</c:v>
                </c:pt>
                <c:pt idx="36">
                  <c:v>1453194</c:v>
                </c:pt>
                <c:pt idx="37">
                  <c:v>1550320.6</c:v>
                </c:pt>
                <c:pt idx="38">
                  <c:v>646396</c:v>
                </c:pt>
                <c:pt idx="39">
                  <c:v>370872.8</c:v>
                </c:pt>
                <c:pt idx="40">
                  <c:v>11541162.199999999</c:v>
                </c:pt>
                <c:pt idx="41">
                  <c:v>2647887.4</c:v>
                </c:pt>
                <c:pt idx="42">
                  <c:v>2257997.4</c:v>
                </c:pt>
                <c:pt idx="43">
                  <c:v>11324861.6</c:v>
                </c:pt>
                <c:pt idx="44">
                  <c:v>13070692.199999999</c:v>
                </c:pt>
                <c:pt idx="45">
                  <c:v>2662738.6</c:v>
                </c:pt>
                <c:pt idx="46">
                  <c:v>2839996.2</c:v>
                </c:pt>
                <c:pt idx="47">
                  <c:v>9972709.5999999996</c:v>
                </c:pt>
                <c:pt idx="48">
                  <c:v>11541162.199999999</c:v>
                </c:pt>
                <c:pt idx="49">
                  <c:v>2647887.4</c:v>
                </c:pt>
                <c:pt idx="50">
                  <c:v>2257997.4</c:v>
                </c:pt>
                <c:pt idx="51">
                  <c:v>11324861.6</c:v>
                </c:pt>
                <c:pt idx="52">
                  <c:v>13070692.199999999</c:v>
                </c:pt>
                <c:pt idx="53">
                  <c:v>2662738.6</c:v>
                </c:pt>
                <c:pt idx="54">
                  <c:v>2839996.2</c:v>
                </c:pt>
                <c:pt idx="55">
                  <c:v>9972709.5999999996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7C1B-4100-9A3E-A8E8FDFE3F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13725055"/>
        <c:axId val="488865151"/>
      </c:scatterChart>
      <c:valAx>
        <c:axId val="513725055"/>
        <c:scaling>
          <c:orientation val="minMax"/>
          <c:max val="5"/>
          <c:min val="0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Gain</a:t>
                </a:r>
              </a:p>
            </c:rich>
          </c:tx>
          <c:layout>
            <c:manualLayout>
              <c:xMode val="edge"/>
              <c:yMode val="edge"/>
              <c:x val="0.89467546086223626"/>
              <c:y val="0.3167659042243796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8865151"/>
        <c:crossesAt val="100000"/>
        <c:crossBetween val="midCat"/>
      </c:valAx>
      <c:valAx>
        <c:axId val="488865151"/>
        <c:scaling>
          <c:logBase val="10"/>
          <c:orientation val="minMax"/>
          <c:min val="1E-3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# of Dominance Checks</a:t>
                </a:r>
              </a:p>
            </c:rich>
          </c:tx>
          <c:layout>
            <c:manualLayout>
              <c:xMode val="edge"/>
              <c:yMode val="edge"/>
              <c:x val="9.8290927923659257E-3"/>
              <c:y val="0.2886213789434655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372505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4.9059023956218299E-2"/>
          <c:y val="0.87083311506227701"/>
          <c:w val="0.92175080203315873"/>
          <c:h val="0.1153942300984974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Dominance Check Improvement</a:t>
            </a:r>
            <a:r>
              <a:rPr lang="en-US" baseline="0"/>
              <a:t> wrt. Non-Causal Baseline [mean]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'Pure Decorrelation'!$L$636</c:f>
              <c:strCache>
                <c:ptCount val="1"/>
                <c:pt idx="0">
                  <c:v>Gain &lt;= 0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Lbl>
              <c:idx val="3"/>
              <c:layout>
                <c:manualLayout>
                  <c:x val="-5.9070188321656954E-2"/>
                  <c:y val="0.28324737092427216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2FC7-4949-93DE-CF8FFBD49C79}"/>
                </c:ext>
              </c:extLst>
            </c:dLbl>
            <c:dLbl>
              <c:idx val="5"/>
              <c:layout>
                <c:manualLayout>
                  <c:x val="-5.7639386238481721E-2"/>
                  <c:y val="0.27989166622628547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2FC7-4949-93DE-CF8FFBD49C7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Base"/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'Pure Decorrelation'!$M$632:$R$632</c:f>
              <c:strCache>
                <c:ptCount val="6"/>
                <c:pt idx="0">
                  <c:v>BNL Causal</c:v>
                </c:pt>
                <c:pt idx="1">
                  <c:v>BNL Causal HM</c:v>
                </c:pt>
                <c:pt idx="2">
                  <c:v>SFS Causal</c:v>
                </c:pt>
                <c:pt idx="3">
                  <c:v>SaLSa Causal</c:v>
                </c:pt>
                <c:pt idx="4">
                  <c:v>D&amp;C Causal</c:v>
                </c:pt>
                <c:pt idx="5">
                  <c:v>BBS Causal</c:v>
                </c:pt>
              </c:strCache>
            </c:strRef>
          </c:cat>
          <c:val>
            <c:numRef>
              <c:f>'Pure Decorrelation'!$M$636:$R$636</c:f>
              <c:numCache>
                <c:formatCode>0%</c:formatCode>
                <c:ptCount val="6"/>
                <c:pt idx="0">
                  <c:v>-2.5255484043620524</c:v>
                </c:pt>
                <c:pt idx="1">
                  <c:v>-2.6596689034471304</c:v>
                </c:pt>
                <c:pt idx="2">
                  <c:v>-3.104867217883363</c:v>
                </c:pt>
                <c:pt idx="3">
                  <c:v>-10.155910980933466</c:v>
                </c:pt>
                <c:pt idx="4">
                  <c:v>0.1035444682827604</c:v>
                </c:pt>
                <c:pt idx="5">
                  <c:v>-4.665236998702798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FC7-4949-93DE-CF8FFBD49C79}"/>
            </c:ext>
          </c:extLst>
        </c:ser>
        <c:ser>
          <c:idx val="1"/>
          <c:order val="1"/>
          <c:tx>
            <c:strRef>
              <c:f>'Pure Decorrelation'!$L$635</c:f>
              <c:strCache>
                <c:ptCount val="1"/>
                <c:pt idx="0">
                  <c:v>Gain &gt; 0 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'Pure Decorrelation'!$M$632:$R$632</c:f>
              <c:strCache>
                <c:ptCount val="6"/>
                <c:pt idx="0">
                  <c:v>BNL Causal</c:v>
                </c:pt>
                <c:pt idx="1">
                  <c:v>BNL Causal HM</c:v>
                </c:pt>
                <c:pt idx="2">
                  <c:v>SFS Causal</c:v>
                </c:pt>
                <c:pt idx="3">
                  <c:v>SaLSa Causal</c:v>
                </c:pt>
                <c:pt idx="4">
                  <c:v>D&amp;C Causal</c:v>
                </c:pt>
                <c:pt idx="5">
                  <c:v>BBS Causal</c:v>
                </c:pt>
              </c:strCache>
            </c:strRef>
          </c:cat>
          <c:val>
            <c:numRef>
              <c:f>'Pure Decorrelation'!$M$635:$R$635</c:f>
              <c:numCache>
                <c:formatCode>0%</c:formatCode>
                <c:ptCount val="6"/>
                <c:pt idx="0">
                  <c:v>-3.4298691430615404</c:v>
                </c:pt>
                <c:pt idx="1">
                  <c:v>-3.4596211044771392</c:v>
                </c:pt>
                <c:pt idx="2">
                  <c:v>-4.0622317459505695</c:v>
                </c:pt>
                <c:pt idx="3">
                  <c:v>-17.343958974047787</c:v>
                </c:pt>
                <c:pt idx="4">
                  <c:v>0.1801400154536591</c:v>
                </c:pt>
                <c:pt idx="5">
                  <c:v>-42.798729064505785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FC7-4949-93DE-CF8FFBD49C79}"/>
            </c:ext>
          </c:extLst>
        </c:ser>
        <c:ser>
          <c:idx val="2"/>
          <c:order val="2"/>
          <c:tx>
            <c:strRef>
              <c:f>'Pure Decorrelation'!$L$634</c:f>
              <c:strCache>
                <c:ptCount val="1"/>
                <c:pt idx="0">
                  <c:v>Gain &gt; 1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'Pure Decorrelation'!$M$634:$R$634</c:f>
              <c:numCache>
                <c:formatCode>0%</c:formatCode>
                <c:ptCount val="6"/>
                <c:pt idx="0">
                  <c:v>-6.4452860781772721</c:v>
                </c:pt>
                <c:pt idx="1">
                  <c:v>-6.4667035699941504</c:v>
                </c:pt>
                <c:pt idx="2">
                  <c:v>-9.0409316409463827</c:v>
                </c:pt>
                <c:pt idx="3">
                  <c:v>-42.890290068668683</c:v>
                </c:pt>
                <c:pt idx="4">
                  <c:v>0.26620424032322459</c:v>
                </c:pt>
                <c:pt idx="5">
                  <c:v>-7.4730236251446378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FC7-4949-93DE-CF8FFBD49C79}"/>
            </c:ext>
          </c:extLst>
        </c:ser>
        <c:ser>
          <c:idx val="3"/>
          <c:order val="3"/>
          <c:tx>
            <c:strRef>
              <c:f>'Pure Decorrelation'!$L$637</c:f>
              <c:strCache>
                <c:ptCount val="1"/>
                <c:pt idx="0">
                  <c:v>Target; Gain &gt; 1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'Pure Decorrelation'!$M$637:$R$637</c:f>
              <c:numCache>
                <c:formatCode>0%</c:formatCode>
                <c:ptCount val="6"/>
                <c:pt idx="0">
                  <c:v>-8.3625975519647167</c:v>
                </c:pt>
                <c:pt idx="1">
                  <c:v>-8.3882202709178131</c:v>
                </c:pt>
                <c:pt idx="2">
                  <c:v>-11.425189526897274</c:v>
                </c:pt>
                <c:pt idx="3">
                  <c:v>-45.458392633334348</c:v>
                </c:pt>
                <c:pt idx="4">
                  <c:v>0.13853676834767059</c:v>
                </c:pt>
                <c:pt idx="5">
                  <c:v>-116.13383478037903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2FC7-4949-93DE-CF8FFBD49C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96855792"/>
        <c:axId val="1899211536"/>
      </c:barChart>
      <c:catAx>
        <c:axId val="18968557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9211536"/>
        <c:crosses val="autoZero"/>
        <c:auto val="1"/>
        <c:lblAlgn val="ctr"/>
        <c:lblOffset val="100"/>
        <c:noMultiLvlLbl val="0"/>
      </c:catAx>
      <c:valAx>
        <c:axId val="1899211536"/>
        <c:scaling>
          <c:orientation val="minMax"/>
          <c:max val="1"/>
          <c:min val="-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Perforamnce Improvement wrt. BNL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68557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3135648768757575"/>
          <c:y val="0.92323785869048247"/>
          <c:w val="0.51185829941294314"/>
          <c:h val="5.716925823264901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Execution Time Improvement</a:t>
            </a:r>
            <a:r>
              <a:rPr lang="en-US" baseline="0"/>
              <a:t> wrt. </a:t>
            </a:r>
            <a:r>
              <a:rPr lang="en-US" sz="1400" baseline="0"/>
              <a:t>BNL (parallel)</a:t>
            </a: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 [mean]</a:t>
            </a:r>
            <a:endParaRPr lang="en-US" sz="14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'Pure Decorrelation'!$AC$962</c:f>
              <c:strCache>
                <c:ptCount val="1"/>
                <c:pt idx="0">
                  <c:v>Gain &lt;=0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'Pure Decorrelation'!$V$956:$AA$956</c:f>
              <c:strCache>
                <c:ptCount val="6"/>
                <c:pt idx="0">
                  <c:v>BNL Causal</c:v>
                </c:pt>
                <c:pt idx="1">
                  <c:v>BNL Causal HM</c:v>
                </c:pt>
                <c:pt idx="2">
                  <c:v>SFS Causal</c:v>
                </c:pt>
                <c:pt idx="3">
                  <c:v>SaLSa Causal</c:v>
                </c:pt>
                <c:pt idx="4">
                  <c:v>D&amp;C Causal</c:v>
                </c:pt>
                <c:pt idx="5">
                  <c:v>BBS Causal</c:v>
                </c:pt>
              </c:strCache>
            </c:strRef>
          </c:cat>
          <c:val>
            <c:numRef>
              <c:f>'Pure Decorrelation'!$AD$962:$AI$962</c:f>
              <c:numCache>
                <c:formatCode>0%</c:formatCode>
                <c:ptCount val="6"/>
                <c:pt idx="0">
                  <c:v>5.583695624189812E-2</c:v>
                </c:pt>
                <c:pt idx="1">
                  <c:v>2.0369456754458846E-3</c:v>
                </c:pt>
                <c:pt idx="2">
                  <c:v>-2.8075936447073815E-2</c:v>
                </c:pt>
                <c:pt idx="3">
                  <c:v>-3.9774558908224844E-2</c:v>
                </c:pt>
                <c:pt idx="4">
                  <c:v>0.64917505574826706</c:v>
                </c:pt>
                <c:pt idx="5">
                  <c:v>-2.801589708054784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016-42F6-9825-5B3C5DCA28FD}"/>
            </c:ext>
          </c:extLst>
        </c:ser>
        <c:ser>
          <c:idx val="2"/>
          <c:order val="1"/>
          <c:tx>
            <c:strRef>
              <c:f>'Pure Decorrelation'!$AC$961</c:f>
              <c:strCache>
                <c:ptCount val="1"/>
                <c:pt idx="0">
                  <c:v>Gain &gt; 0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'Pure Decorrelation'!$AD$961:$AI$961</c:f>
              <c:numCache>
                <c:formatCode>0%</c:formatCode>
                <c:ptCount val="6"/>
                <c:pt idx="0">
                  <c:v>-0.23780232777881391</c:v>
                </c:pt>
                <c:pt idx="1">
                  <c:v>-0.24597134991556865</c:v>
                </c:pt>
                <c:pt idx="2">
                  <c:v>-0.18839771377775724</c:v>
                </c:pt>
                <c:pt idx="3">
                  <c:v>-0.49112450422639592</c:v>
                </c:pt>
                <c:pt idx="4">
                  <c:v>0.59936805436071516</c:v>
                </c:pt>
                <c:pt idx="5">
                  <c:v>-3.1667371999191043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016-42F6-9825-5B3C5DCA28FD}"/>
            </c:ext>
          </c:extLst>
        </c:ser>
        <c:ser>
          <c:idx val="3"/>
          <c:order val="2"/>
          <c:tx>
            <c:strRef>
              <c:f>'Pure Decorrelation'!$AC$959</c:f>
              <c:strCache>
                <c:ptCount val="1"/>
                <c:pt idx="0">
                  <c:v>Gain &gt; 1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'Pure Decorrelation'!$AD$959:$AI$959</c:f>
              <c:numCache>
                <c:formatCode>0%</c:formatCode>
                <c:ptCount val="6"/>
                <c:pt idx="0">
                  <c:v>-1.0139386590706494</c:v>
                </c:pt>
                <c:pt idx="1">
                  <c:v>-1.0153769333867597</c:v>
                </c:pt>
                <c:pt idx="2">
                  <c:v>-1.2570878309566975</c:v>
                </c:pt>
                <c:pt idx="3">
                  <c:v>-1.7762704549640065</c:v>
                </c:pt>
                <c:pt idx="4">
                  <c:v>0.53301843419721762</c:v>
                </c:pt>
                <c:pt idx="5">
                  <c:v>-6.2679716795006399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016-42F6-9825-5B3C5DCA28FD}"/>
            </c:ext>
          </c:extLst>
        </c:ser>
        <c:ser>
          <c:idx val="1"/>
          <c:order val="3"/>
          <c:tx>
            <c:strRef>
              <c:f>'Pure Decorrelation'!$AC$958</c:f>
              <c:strCache>
                <c:ptCount val="1"/>
                <c:pt idx="0">
                  <c:v>Target; Gain &gt; 1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'Pure Decorrelation'!$AD$958:$AI$958</c:f>
              <c:numCache>
                <c:formatCode>0%</c:formatCode>
                <c:ptCount val="6"/>
                <c:pt idx="0">
                  <c:v>-1.9617386481349186</c:v>
                </c:pt>
                <c:pt idx="1">
                  <c:v>-1.9489462407962228</c:v>
                </c:pt>
                <c:pt idx="2">
                  <c:v>-2.7487465678209388</c:v>
                </c:pt>
                <c:pt idx="3">
                  <c:v>-3.1164949490656277</c:v>
                </c:pt>
                <c:pt idx="4">
                  <c:v>0.38169511424242697</c:v>
                </c:pt>
                <c:pt idx="5">
                  <c:v>-11.230867466622268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016-42F6-9825-5B3C5DCA28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96855792"/>
        <c:axId val="1899211536"/>
      </c:barChart>
      <c:catAx>
        <c:axId val="18968557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9211536"/>
        <c:crosses val="autoZero"/>
        <c:auto val="1"/>
        <c:lblAlgn val="ctr"/>
        <c:lblOffset val="100"/>
        <c:noMultiLvlLbl val="0"/>
      </c:catAx>
      <c:valAx>
        <c:axId val="1899211536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Perforamnce Improvement wrt. BNL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68557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Execution Time Improvement</a:t>
            </a:r>
            <a:r>
              <a:rPr lang="en-US" baseline="0"/>
              <a:t> wrt. </a:t>
            </a:r>
            <a:r>
              <a:rPr lang="en-US" sz="1400" baseline="0"/>
              <a:t>BNL (parallel)</a:t>
            </a: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 [mean]</a:t>
            </a:r>
            <a:endParaRPr lang="en-US" sz="14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'Pure Decorrelation'!$AC$963</c:f>
              <c:strCache>
                <c:ptCount val="1"/>
                <c:pt idx="0">
                  <c:v>Target; Gain &gt; 1; #pref=2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'Pure Decorrelation'!$AD$956:$AI$956</c:f>
              <c:strCache>
                <c:ptCount val="6"/>
                <c:pt idx="0">
                  <c:v>BNL Causal</c:v>
                </c:pt>
                <c:pt idx="1">
                  <c:v>BNL Causal HM</c:v>
                </c:pt>
                <c:pt idx="2">
                  <c:v>SFS Causal</c:v>
                </c:pt>
                <c:pt idx="3">
                  <c:v>SaLSa Causal</c:v>
                </c:pt>
                <c:pt idx="4">
                  <c:v>D&amp;C Causal</c:v>
                </c:pt>
                <c:pt idx="5">
                  <c:v>BBS Causal</c:v>
                </c:pt>
              </c:strCache>
            </c:strRef>
          </c:cat>
          <c:val>
            <c:numRef>
              <c:f>'Pure Decorrelation'!$AD$963:$AI$963</c:f>
              <c:numCache>
                <c:formatCode>0%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4E8-4A41-B06C-81BFCA55049D}"/>
            </c:ext>
          </c:extLst>
        </c:ser>
        <c:ser>
          <c:idx val="0"/>
          <c:order val="1"/>
          <c:tx>
            <c:strRef>
              <c:f>'Pure Decorrelation'!$AC$964</c:f>
              <c:strCache>
                <c:ptCount val="1"/>
                <c:pt idx="0">
                  <c:v>Target; Gain &gt; 1; #pref=3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'Pure Decorrelation'!$AD$956:$AI$956</c:f>
              <c:strCache>
                <c:ptCount val="6"/>
                <c:pt idx="0">
                  <c:v>BNL Causal</c:v>
                </c:pt>
                <c:pt idx="1">
                  <c:v>BNL Causal HM</c:v>
                </c:pt>
                <c:pt idx="2">
                  <c:v>SFS Causal</c:v>
                </c:pt>
                <c:pt idx="3">
                  <c:v>SaLSa Causal</c:v>
                </c:pt>
                <c:pt idx="4">
                  <c:v>D&amp;C Causal</c:v>
                </c:pt>
                <c:pt idx="5">
                  <c:v>BBS Causal</c:v>
                </c:pt>
              </c:strCache>
            </c:strRef>
          </c:cat>
          <c:val>
            <c:numRef>
              <c:f>'Pure Decorrelation'!$AD$964:$AI$964</c:f>
              <c:numCache>
                <c:formatCode>0%</c:formatCode>
                <c:ptCount val="6"/>
                <c:pt idx="0">
                  <c:v>-1.9617386481349186</c:v>
                </c:pt>
                <c:pt idx="1">
                  <c:v>-1.9489462407962228</c:v>
                </c:pt>
                <c:pt idx="2">
                  <c:v>-2.7487465678209388</c:v>
                </c:pt>
                <c:pt idx="3">
                  <c:v>-3.1164949490656277</c:v>
                </c:pt>
                <c:pt idx="4">
                  <c:v>0.38169511424242697</c:v>
                </c:pt>
                <c:pt idx="5">
                  <c:v>-11.230867466622268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4E8-4A41-B06C-81BFCA55049D}"/>
            </c:ext>
          </c:extLst>
        </c:ser>
        <c:ser>
          <c:idx val="2"/>
          <c:order val="2"/>
          <c:tx>
            <c:strRef>
              <c:f>'Pure Decorrelation'!$AC$965</c:f>
              <c:strCache>
                <c:ptCount val="1"/>
                <c:pt idx="0">
                  <c:v>Target; Gain &gt; 1; #pref=4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'Pure Decorrelation'!$AD$956:$AI$956</c:f>
              <c:strCache>
                <c:ptCount val="6"/>
                <c:pt idx="0">
                  <c:v>BNL Causal</c:v>
                </c:pt>
                <c:pt idx="1">
                  <c:v>BNL Causal HM</c:v>
                </c:pt>
                <c:pt idx="2">
                  <c:v>SFS Causal</c:v>
                </c:pt>
                <c:pt idx="3">
                  <c:v>SaLSa Causal</c:v>
                </c:pt>
                <c:pt idx="4">
                  <c:v>D&amp;C Causal</c:v>
                </c:pt>
                <c:pt idx="5">
                  <c:v>BBS Causal</c:v>
                </c:pt>
              </c:strCache>
            </c:strRef>
          </c:cat>
          <c:val>
            <c:numRef>
              <c:f>'Pure Decorrelation'!$AD$965:$AI$965</c:f>
              <c:numCache>
                <c:formatCode>0%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4E8-4A41-B06C-81BFCA5504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96855792"/>
        <c:axId val="1899211536"/>
      </c:barChart>
      <c:catAx>
        <c:axId val="18968557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9211536"/>
        <c:crosses val="autoZero"/>
        <c:auto val="1"/>
        <c:lblAlgn val="ctr"/>
        <c:lblOffset val="100"/>
        <c:noMultiLvlLbl val="0"/>
      </c:catAx>
      <c:valAx>
        <c:axId val="1899211536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Perforamnce Improvement wrt. BNL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68557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Time (parallel) vs. (Estimated) Gain -</a:t>
            </a:r>
            <a:r>
              <a:rPr lang="en-US" baseline="0"/>
              <a:t> </a:t>
            </a:r>
            <a:r>
              <a:rPr lang="en-US"/>
              <a:t>non-causal</a:t>
            </a:r>
            <a:r>
              <a:rPr lang="en-US" baseline="0"/>
              <a:t> </a:t>
            </a:r>
            <a:r>
              <a:rPr lang="en-US"/>
              <a:t>algorithms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5.3468871866955363E-2"/>
          <c:y val="0.12785291579821928"/>
          <c:w val="0.9124666606793389"/>
          <c:h val="0.66461270209977208"/>
        </c:manualLayout>
      </c:layout>
      <c:scatterChart>
        <c:scatterStyle val="lineMarker"/>
        <c:varyColors val="0"/>
        <c:ser>
          <c:idx val="1"/>
          <c:order val="0"/>
          <c:tx>
            <c:strRef>
              <c:f>'Pure Decorrelation'!$AK$2</c:f>
              <c:strCache>
                <c:ptCount val="1"/>
                <c:pt idx="0">
                  <c:v>BNL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trendline>
            <c:spPr>
              <a:ln w="19050" cap="rnd">
                <a:solidFill>
                  <a:srgbClr val="FF0000"/>
                </a:solidFill>
                <a:prstDash val="dash"/>
              </a:ln>
              <a:effectLst/>
            </c:spPr>
            <c:trendlineType val="exp"/>
            <c:dispRSqr val="0"/>
            <c:dispEq val="0"/>
          </c:trendline>
          <c:xVal>
            <c:numRef>
              <c:f>'Pure Decorrelation'!$AY$3:$AY$290</c:f>
              <c:numCache>
                <c:formatCode>General</c:formatCode>
                <c:ptCount val="288"/>
                <c:pt idx="0">
                  <c:v>1</c:v>
                </c:pt>
                <c:pt idx="1">
                  <c:v>-3</c:v>
                </c:pt>
                <c:pt idx="2">
                  <c:v>-3</c:v>
                </c:pt>
                <c:pt idx="3">
                  <c:v>1</c:v>
                </c:pt>
                <c:pt idx="4">
                  <c:v>9</c:v>
                </c:pt>
                <c:pt idx="5">
                  <c:v>1</c:v>
                </c:pt>
                <c:pt idx="6">
                  <c:v>-3</c:v>
                </c:pt>
                <c:pt idx="7">
                  <c:v>-3</c:v>
                </c:pt>
                <c:pt idx="8">
                  <c:v>-3</c:v>
                </c:pt>
                <c:pt idx="9">
                  <c:v>-3</c:v>
                </c:pt>
                <c:pt idx="10">
                  <c:v>1</c:v>
                </c:pt>
                <c:pt idx="11">
                  <c:v>9</c:v>
                </c:pt>
                <c:pt idx="12">
                  <c:v>1</c:v>
                </c:pt>
                <c:pt idx="13">
                  <c:v>-3</c:v>
                </c:pt>
                <c:pt idx="14">
                  <c:v>-3</c:v>
                </c:pt>
                <c:pt idx="15">
                  <c:v>1</c:v>
                </c:pt>
                <c:pt idx="16">
                  <c:v>-2</c:v>
                </c:pt>
                <c:pt idx="17">
                  <c:v>4</c:v>
                </c:pt>
                <c:pt idx="18">
                  <c:v>0</c:v>
                </c:pt>
                <c:pt idx="19">
                  <c:v>-2</c:v>
                </c:pt>
                <c:pt idx="20">
                  <c:v>-2</c:v>
                </c:pt>
                <c:pt idx="21">
                  <c:v>0</c:v>
                </c:pt>
                <c:pt idx="22">
                  <c:v>4</c:v>
                </c:pt>
                <c:pt idx="23">
                  <c:v>-2</c:v>
                </c:pt>
                <c:pt idx="24">
                  <c:v>-0.33333333333333331</c:v>
                </c:pt>
                <c:pt idx="25">
                  <c:v>-0.33333333333333331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-1.666666666666667</c:v>
                </c:pt>
                <c:pt idx="31">
                  <c:v>-1.666666666666667</c:v>
                </c:pt>
                <c:pt idx="32">
                  <c:v>-1.666666666666667</c:v>
                </c:pt>
                <c:pt idx="33">
                  <c:v>-1.666666666666667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-0.33333333333333331</c:v>
                </c:pt>
                <c:pt idx="39">
                  <c:v>-0.33333333333333331</c:v>
                </c:pt>
                <c:pt idx="40">
                  <c:v>-2</c:v>
                </c:pt>
                <c:pt idx="41">
                  <c:v>-2</c:v>
                </c:pt>
                <c:pt idx="42">
                  <c:v>8</c:v>
                </c:pt>
                <c:pt idx="43">
                  <c:v>-4</c:v>
                </c:pt>
                <c:pt idx="44">
                  <c:v>-4</c:v>
                </c:pt>
                <c:pt idx="45">
                  <c:v>8</c:v>
                </c:pt>
                <c:pt idx="46">
                  <c:v>-2</c:v>
                </c:pt>
                <c:pt idx="47">
                  <c:v>-2</c:v>
                </c:pt>
                <c:pt idx="48">
                  <c:v>-2</c:v>
                </c:pt>
                <c:pt idx="49">
                  <c:v>-2</c:v>
                </c:pt>
                <c:pt idx="50">
                  <c:v>8</c:v>
                </c:pt>
                <c:pt idx="51">
                  <c:v>-4</c:v>
                </c:pt>
                <c:pt idx="52">
                  <c:v>-4</c:v>
                </c:pt>
                <c:pt idx="53">
                  <c:v>8</c:v>
                </c:pt>
                <c:pt idx="54">
                  <c:v>-2</c:v>
                </c:pt>
                <c:pt idx="55">
                  <c:v>-2</c:v>
                </c:pt>
              </c:numCache>
            </c:numRef>
          </c:xVal>
          <c:yVal>
            <c:numRef>
              <c:f>'Pure Decorrelation'!$AK$3:$AK$290</c:f>
              <c:numCache>
                <c:formatCode>General</c:formatCode>
                <c:ptCount val="288"/>
                <c:pt idx="0">
                  <c:v>1.371865545783657</c:v>
                </c:pt>
                <c:pt idx="1">
                  <c:v>8.3853129845927477</c:v>
                </c:pt>
                <c:pt idx="2">
                  <c:v>3.828655961796176</c:v>
                </c:pt>
                <c:pt idx="3">
                  <c:v>4.3051407293882216</c:v>
                </c:pt>
                <c:pt idx="4">
                  <c:v>1.745998588623479</c:v>
                </c:pt>
                <c:pt idx="5">
                  <c:v>5.2910014783963559</c:v>
                </c:pt>
                <c:pt idx="6">
                  <c:v>2.1583616274059749</c:v>
                </c:pt>
                <c:pt idx="7">
                  <c:v>1.650413250201382</c:v>
                </c:pt>
                <c:pt idx="8">
                  <c:v>6.5145960593828933</c:v>
                </c:pt>
                <c:pt idx="9">
                  <c:v>6.1149931791936982</c:v>
                </c:pt>
                <c:pt idx="10">
                  <c:v>4.0645884803845549</c:v>
                </c:pt>
                <c:pt idx="11">
                  <c:v>1.9127117983996871</c:v>
                </c:pt>
                <c:pt idx="12">
                  <c:v>10.45097025480354</c:v>
                </c:pt>
                <c:pt idx="13">
                  <c:v>4.4390055509982629</c:v>
                </c:pt>
                <c:pt idx="14">
                  <c:v>5.9886686897953041</c:v>
                </c:pt>
                <c:pt idx="15">
                  <c:v>0.64339787062490361</c:v>
                </c:pt>
                <c:pt idx="16">
                  <c:v>5.6175818871939551</c:v>
                </c:pt>
                <c:pt idx="17">
                  <c:v>0.89216858580475678</c:v>
                </c:pt>
                <c:pt idx="18">
                  <c:v>3.794481852778699</c:v>
                </c:pt>
                <c:pt idx="19">
                  <c:v>1.445537967397831</c:v>
                </c:pt>
                <c:pt idx="20">
                  <c:v>1.098856685613282</c:v>
                </c:pt>
                <c:pt idx="21">
                  <c:v>1.897604321409017</c:v>
                </c:pt>
                <c:pt idx="22">
                  <c:v>0.58044448941946025</c:v>
                </c:pt>
                <c:pt idx="23">
                  <c:v>1.846656037610956</c:v>
                </c:pt>
                <c:pt idx="24">
                  <c:v>2.4244014645810239</c:v>
                </c:pt>
                <c:pt idx="25">
                  <c:v>0.8823009623913094</c:v>
                </c:pt>
                <c:pt idx="26">
                  <c:v>2.122808769205585</c:v>
                </c:pt>
                <c:pt idx="27">
                  <c:v>1.0972910949960351</c:v>
                </c:pt>
                <c:pt idx="28">
                  <c:v>2.3979166123899631</c:v>
                </c:pt>
                <c:pt idx="29">
                  <c:v>1.137155857193284</c:v>
                </c:pt>
                <c:pt idx="30">
                  <c:v>2.7747687028022479</c:v>
                </c:pt>
                <c:pt idx="31">
                  <c:v>1.9392416924121789</c:v>
                </c:pt>
                <c:pt idx="32">
                  <c:v>7.5373838686035013</c:v>
                </c:pt>
                <c:pt idx="33">
                  <c:v>9.9851183565915562</c:v>
                </c:pt>
                <c:pt idx="34">
                  <c:v>2.2408743513980882</c:v>
                </c:pt>
                <c:pt idx="35">
                  <c:v>3.111349141795654</c:v>
                </c:pt>
                <c:pt idx="36">
                  <c:v>2.618572360207327</c:v>
                </c:pt>
                <c:pt idx="37">
                  <c:v>2.9550370576092968</c:v>
                </c:pt>
                <c:pt idx="38">
                  <c:v>0.75574777179863306</c:v>
                </c:pt>
                <c:pt idx="39">
                  <c:v>0.80918713120045138</c:v>
                </c:pt>
                <c:pt idx="40">
                  <c:v>1.902499650395475</c:v>
                </c:pt>
                <c:pt idx="41">
                  <c:v>5.3365994693944234</c:v>
                </c:pt>
                <c:pt idx="42">
                  <c:v>2.5534792633843608</c:v>
                </c:pt>
                <c:pt idx="43">
                  <c:v>0.75192192260874435</c:v>
                </c:pt>
                <c:pt idx="44">
                  <c:v>0.66578590900171553</c:v>
                </c:pt>
                <c:pt idx="45">
                  <c:v>2.102253261383157</c:v>
                </c:pt>
                <c:pt idx="46">
                  <c:v>5.5792168012238106</c:v>
                </c:pt>
                <c:pt idx="47">
                  <c:v>1.5322433036053551</c:v>
                </c:pt>
                <c:pt idx="48">
                  <c:v>1.861848116992042</c:v>
                </c:pt>
                <c:pt idx="49">
                  <c:v>5.3923703755950552</c:v>
                </c:pt>
                <c:pt idx="50">
                  <c:v>2.514250120194629</c:v>
                </c:pt>
                <c:pt idx="51">
                  <c:v>0.77918909660074864</c:v>
                </c:pt>
                <c:pt idx="52">
                  <c:v>0.6644083174061961</c:v>
                </c:pt>
                <c:pt idx="53">
                  <c:v>2.0760668801958668</c:v>
                </c:pt>
                <c:pt idx="54">
                  <c:v>5.6198922085925007</c:v>
                </c:pt>
                <c:pt idx="55">
                  <c:v>1.6101251087966379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365-4798-856A-4F031EBECA71}"/>
            </c:ext>
          </c:extLst>
        </c:ser>
        <c:ser>
          <c:idx val="3"/>
          <c:order val="1"/>
          <c:tx>
            <c:strRef>
              <c:f>'Pure Decorrelation'!$AN$2</c:f>
              <c:strCache>
                <c:ptCount val="1"/>
                <c:pt idx="0">
                  <c:v>SFS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5"/>
                </a:solidFill>
                <a:prstDash val="dash"/>
              </a:ln>
              <a:effectLst/>
            </c:spPr>
            <c:trendlineType val="exp"/>
            <c:dispRSqr val="0"/>
            <c:dispEq val="0"/>
          </c:trendline>
          <c:xVal>
            <c:numRef>
              <c:f>'Pure Decorrelation'!$AY$3:$AY$290</c:f>
              <c:numCache>
                <c:formatCode>General</c:formatCode>
                <c:ptCount val="288"/>
                <c:pt idx="0">
                  <c:v>1</c:v>
                </c:pt>
                <c:pt idx="1">
                  <c:v>-3</c:v>
                </c:pt>
                <c:pt idx="2">
                  <c:v>-3</c:v>
                </c:pt>
                <c:pt idx="3">
                  <c:v>1</c:v>
                </c:pt>
                <c:pt idx="4">
                  <c:v>9</c:v>
                </c:pt>
                <c:pt idx="5">
                  <c:v>1</c:v>
                </c:pt>
                <c:pt idx="6">
                  <c:v>-3</c:v>
                </c:pt>
                <c:pt idx="7">
                  <c:v>-3</c:v>
                </c:pt>
                <c:pt idx="8">
                  <c:v>-3</c:v>
                </c:pt>
                <c:pt idx="9">
                  <c:v>-3</c:v>
                </c:pt>
                <c:pt idx="10">
                  <c:v>1</c:v>
                </c:pt>
                <c:pt idx="11">
                  <c:v>9</c:v>
                </c:pt>
                <c:pt idx="12">
                  <c:v>1</c:v>
                </c:pt>
                <c:pt idx="13">
                  <c:v>-3</c:v>
                </c:pt>
                <c:pt idx="14">
                  <c:v>-3</c:v>
                </c:pt>
                <c:pt idx="15">
                  <c:v>1</c:v>
                </c:pt>
                <c:pt idx="16">
                  <c:v>-2</c:v>
                </c:pt>
                <c:pt idx="17">
                  <c:v>4</c:v>
                </c:pt>
                <c:pt idx="18">
                  <c:v>0</c:v>
                </c:pt>
                <c:pt idx="19">
                  <c:v>-2</c:v>
                </c:pt>
                <c:pt idx="20">
                  <c:v>-2</c:v>
                </c:pt>
                <c:pt idx="21">
                  <c:v>0</c:v>
                </c:pt>
                <c:pt idx="22">
                  <c:v>4</c:v>
                </c:pt>
                <c:pt idx="23">
                  <c:v>-2</c:v>
                </c:pt>
                <c:pt idx="24">
                  <c:v>-0.33333333333333331</c:v>
                </c:pt>
                <c:pt idx="25">
                  <c:v>-0.33333333333333331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-1.666666666666667</c:v>
                </c:pt>
                <c:pt idx="31">
                  <c:v>-1.666666666666667</c:v>
                </c:pt>
                <c:pt idx="32">
                  <c:v>-1.666666666666667</c:v>
                </c:pt>
                <c:pt idx="33">
                  <c:v>-1.666666666666667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-0.33333333333333331</c:v>
                </c:pt>
                <c:pt idx="39">
                  <c:v>-0.33333333333333331</c:v>
                </c:pt>
                <c:pt idx="40">
                  <c:v>-2</c:v>
                </c:pt>
                <c:pt idx="41">
                  <c:v>-2</c:v>
                </c:pt>
                <c:pt idx="42">
                  <c:v>8</c:v>
                </c:pt>
                <c:pt idx="43">
                  <c:v>-4</c:v>
                </c:pt>
                <c:pt idx="44">
                  <c:v>-4</c:v>
                </c:pt>
                <c:pt idx="45">
                  <c:v>8</c:v>
                </c:pt>
                <c:pt idx="46">
                  <c:v>-2</c:v>
                </c:pt>
                <c:pt idx="47">
                  <c:v>-2</c:v>
                </c:pt>
                <c:pt idx="48">
                  <c:v>-2</c:v>
                </c:pt>
                <c:pt idx="49">
                  <c:v>-2</c:v>
                </c:pt>
                <c:pt idx="50">
                  <c:v>8</c:v>
                </c:pt>
                <c:pt idx="51">
                  <c:v>-4</c:v>
                </c:pt>
                <c:pt idx="52">
                  <c:v>-4</c:v>
                </c:pt>
                <c:pt idx="53">
                  <c:v>8</c:v>
                </c:pt>
                <c:pt idx="54">
                  <c:v>-2</c:v>
                </c:pt>
                <c:pt idx="55">
                  <c:v>-2</c:v>
                </c:pt>
              </c:numCache>
            </c:numRef>
          </c:xVal>
          <c:yVal>
            <c:numRef>
              <c:f>'Pure Decorrelation'!$AN$3:$AN$290</c:f>
              <c:numCache>
                <c:formatCode>General</c:formatCode>
                <c:ptCount val="288"/>
                <c:pt idx="0">
                  <c:v>1.607515723194229</c:v>
                </c:pt>
                <c:pt idx="1">
                  <c:v>7.9825206500012431</c:v>
                </c:pt>
                <c:pt idx="2">
                  <c:v>2.3397782895946881</c:v>
                </c:pt>
                <c:pt idx="3">
                  <c:v>2.570054528606124</c:v>
                </c:pt>
                <c:pt idx="4">
                  <c:v>3.1992729973979288</c:v>
                </c:pt>
                <c:pt idx="5">
                  <c:v>6.9649183743982572</c:v>
                </c:pt>
                <c:pt idx="6">
                  <c:v>2.0238635920046359</c:v>
                </c:pt>
                <c:pt idx="7">
                  <c:v>1.3091880222025789</c:v>
                </c:pt>
                <c:pt idx="8">
                  <c:v>10.051684918999671</c:v>
                </c:pt>
                <c:pt idx="9">
                  <c:v>12.623190893605351</c:v>
                </c:pt>
                <c:pt idx="10">
                  <c:v>3.125943288201233</c:v>
                </c:pt>
                <c:pt idx="11">
                  <c:v>3.1142022179963531</c:v>
                </c:pt>
                <c:pt idx="12">
                  <c:v>11.2256593482045</c:v>
                </c:pt>
                <c:pt idx="13">
                  <c:v>4.1721198601939253</c:v>
                </c:pt>
                <c:pt idx="14">
                  <c:v>4.6316629145934716</c:v>
                </c:pt>
                <c:pt idx="15">
                  <c:v>0.49780697500100363</c:v>
                </c:pt>
                <c:pt idx="16">
                  <c:v>15.090376014600039</c:v>
                </c:pt>
                <c:pt idx="17">
                  <c:v>0.98109290699940177</c:v>
                </c:pt>
                <c:pt idx="18">
                  <c:v>3.3510496179980689</c:v>
                </c:pt>
                <c:pt idx="19">
                  <c:v>3.4821474546042741</c:v>
                </c:pt>
                <c:pt idx="20">
                  <c:v>2.081038791389437</c:v>
                </c:pt>
                <c:pt idx="21">
                  <c:v>2.129146062006475</c:v>
                </c:pt>
                <c:pt idx="22">
                  <c:v>0.55770489339483897</c:v>
                </c:pt>
                <c:pt idx="23">
                  <c:v>1.846905863791471</c:v>
                </c:pt>
                <c:pt idx="24">
                  <c:v>3.8309627838141749</c:v>
                </c:pt>
                <c:pt idx="25">
                  <c:v>0.90406667239731175</c:v>
                </c:pt>
                <c:pt idx="26">
                  <c:v>3.2485579386004249</c:v>
                </c:pt>
                <c:pt idx="27">
                  <c:v>0.72263551979558538</c:v>
                </c:pt>
                <c:pt idx="28">
                  <c:v>1.6270694562001149</c:v>
                </c:pt>
                <c:pt idx="29">
                  <c:v>0.83747717619407924</c:v>
                </c:pt>
                <c:pt idx="30">
                  <c:v>1.067409315204713</c:v>
                </c:pt>
                <c:pt idx="31">
                  <c:v>0.58294456840376374</c:v>
                </c:pt>
                <c:pt idx="32">
                  <c:v>39.800297811412022</c:v>
                </c:pt>
                <c:pt idx="33">
                  <c:v>57.666907840210477</c:v>
                </c:pt>
                <c:pt idx="34">
                  <c:v>3.2751115972001572</c:v>
                </c:pt>
                <c:pt idx="35">
                  <c:v>7.9253563984064384</c:v>
                </c:pt>
                <c:pt idx="36">
                  <c:v>7.1323527527973054</c:v>
                </c:pt>
                <c:pt idx="37">
                  <c:v>10.68076406139298</c:v>
                </c:pt>
                <c:pt idx="38">
                  <c:v>0.53571821199147962</c:v>
                </c:pt>
                <c:pt idx="39">
                  <c:v>0.49300265400088389</c:v>
                </c:pt>
                <c:pt idx="40">
                  <c:v>2.936456027795793</c:v>
                </c:pt>
                <c:pt idx="41">
                  <c:v>5.8321243659942414</c:v>
                </c:pt>
                <c:pt idx="42">
                  <c:v>3.0478638805914668</c:v>
                </c:pt>
                <c:pt idx="43">
                  <c:v>0.82043510299408806</c:v>
                </c:pt>
                <c:pt idx="44">
                  <c:v>0.67798933740705247</c:v>
                </c:pt>
                <c:pt idx="45">
                  <c:v>3.4499347586010121</c:v>
                </c:pt>
                <c:pt idx="46">
                  <c:v>4.1103654580016151</c:v>
                </c:pt>
                <c:pt idx="47">
                  <c:v>1.584057154197944</c:v>
                </c:pt>
                <c:pt idx="48">
                  <c:v>2.9217387457902082</c:v>
                </c:pt>
                <c:pt idx="49">
                  <c:v>5.8948070557962637</c:v>
                </c:pt>
                <c:pt idx="50">
                  <c:v>2.984383491805056</c:v>
                </c:pt>
                <c:pt idx="51">
                  <c:v>0.8100274110096507</c:v>
                </c:pt>
                <c:pt idx="52">
                  <c:v>0.67254301119828597</c:v>
                </c:pt>
                <c:pt idx="53">
                  <c:v>3.4519343684019992</c:v>
                </c:pt>
                <c:pt idx="54">
                  <c:v>4.1171102266060187</c:v>
                </c:pt>
                <c:pt idx="55">
                  <c:v>1.5657116741931529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8365-4798-856A-4F031EBECA71}"/>
            </c:ext>
          </c:extLst>
        </c:ser>
        <c:ser>
          <c:idx val="5"/>
          <c:order val="2"/>
          <c:tx>
            <c:strRef>
              <c:f>'Pure Decorrelation'!$AP$2</c:f>
              <c:strCache>
                <c:ptCount val="1"/>
                <c:pt idx="0">
                  <c:v>SaLSa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6"/>
                </a:solidFill>
                <a:prstDash val="dash"/>
              </a:ln>
              <a:effectLst/>
            </c:spPr>
            <c:trendlineType val="exp"/>
            <c:dispRSqr val="0"/>
            <c:dispEq val="0"/>
          </c:trendline>
          <c:xVal>
            <c:numRef>
              <c:f>'Pure Decorrelation'!$AY$3:$AY$290</c:f>
              <c:numCache>
                <c:formatCode>General</c:formatCode>
                <c:ptCount val="288"/>
                <c:pt idx="0">
                  <c:v>1</c:v>
                </c:pt>
                <c:pt idx="1">
                  <c:v>-3</c:v>
                </c:pt>
                <c:pt idx="2">
                  <c:v>-3</c:v>
                </c:pt>
                <c:pt idx="3">
                  <c:v>1</c:v>
                </c:pt>
                <c:pt idx="4">
                  <c:v>9</c:v>
                </c:pt>
                <c:pt idx="5">
                  <c:v>1</c:v>
                </c:pt>
                <c:pt idx="6">
                  <c:v>-3</c:v>
                </c:pt>
                <c:pt idx="7">
                  <c:v>-3</c:v>
                </c:pt>
                <c:pt idx="8">
                  <c:v>-3</c:v>
                </c:pt>
                <c:pt idx="9">
                  <c:v>-3</c:v>
                </c:pt>
                <c:pt idx="10">
                  <c:v>1</c:v>
                </c:pt>
                <c:pt idx="11">
                  <c:v>9</c:v>
                </c:pt>
                <c:pt idx="12">
                  <c:v>1</c:v>
                </c:pt>
                <c:pt idx="13">
                  <c:v>-3</c:v>
                </c:pt>
                <c:pt idx="14">
                  <c:v>-3</c:v>
                </c:pt>
                <c:pt idx="15">
                  <c:v>1</c:v>
                </c:pt>
                <c:pt idx="16">
                  <c:v>-2</c:v>
                </c:pt>
                <c:pt idx="17">
                  <c:v>4</c:v>
                </c:pt>
                <c:pt idx="18">
                  <c:v>0</c:v>
                </c:pt>
                <c:pt idx="19">
                  <c:v>-2</c:v>
                </c:pt>
                <c:pt idx="20">
                  <c:v>-2</c:v>
                </c:pt>
                <c:pt idx="21">
                  <c:v>0</c:v>
                </c:pt>
                <c:pt idx="22">
                  <c:v>4</c:v>
                </c:pt>
                <c:pt idx="23">
                  <c:v>-2</c:v>
                </c:pt>
                <c:pt idx="24">
                  <c:v>-0.33333333333333331</c:v>
                </c:pt>
                <c:pt idx="25">
                  <c:v>-0.33333333333333331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-1.666666666666667</c:v>
                </c:pt>
                <c:pt idx="31">
                  <c:v>-1.666666666666667</c:v>
                </c:pt>
                <c:pt idx="32">
                  <c:v>-1.666666666666667</c:v>
                </c:pt>
                <c:pt idx="33">
                  <c:v>-1.666666666666667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-0.33333333333333331</c:v>
                </c:pt>
                <c:pt idx="39">
                  <c:v>-0.33333333333333331</c:v>
                </c:pt>
                <c:pt idx="40">
                  <c:v>-2</c:v>
                </c:pt>
                <c:pt idx="41">
                  <c:v>-2</c:v>
                </c:pt>
                <c:pt idx="42">
                  <c:v>8</c:v>
                </c:pt>
                <c:pt idx="43">
                  <c:v>-4</c:v>
                </c:pt>
                <c:pt idx="44">
                  <c:v>-4</c:v>
                </c:pt>
                <c:pt idx="45">
                  <c:v>8</c:v>
                </c:pt>
                <c:pt idx="46">
                  <c:v>-2</c:v>
                </c:pt>
                <c:pt idx="47">
                  <c:v>-2</c:v>
                </c:pt>
                <c:pt idx="48">
                  <c:v>-2</c:v>
                </c:pt>
                <c:pt idx="49">
                  <c:v>-2</c:v>
                </c:pt>
                <c:pt idx="50">
                  <c:v>8</c:v>
                </c:pt>
                <c:pt idx="51">
                  <c:v>-4</c:v>
                </c:pt>
                <c:pt idx="52">
                  <c:v>-4</c:v>
                </c:pt>
                <c:pt idx="53">
                  <c:v>8</c:v>
                </c:pt>
                <c:pt idx="54">
                  <c:v>-2</c:v>
                </c:pt>
                <c:pt idx="55">
                  <c:v>-2</c:v>
                </c:pt>
              </c:numCache>
            </c:numRef>
          </c:xVal>
          <c:yVal>
            <c:numRef>
              <c:f>'Pure Decorrelation'!$AP$3:$AP$290</c:f>
              <c:numCache>
                <c:formatCode>General</c:formatCode>
                <c:ptCount val="288"/>
                <c:pt idx="0">
                  <c:v>1.090254262799863</c:v>
                </c:pt>
                <c:pt idx="1">
                  <c:v>11.33787458079169</c:v>
                </c:pt>
                <c:pt idx="2">
                  <c:v>1.726516963983886</c:v>
                </c:pt>
                <c:pt idx="3">
                  <c:v>2.8279425699962299</c:v>
                </c:pt>
                <c:pt idx="4">
                  <c:v>2.892981030000374</c:v>
                </c:pt>
                <c:pt idx="5">
                  <c:v>6.292093955213204</c:v>
                </c:pt>
                <c:pt idx="6">
                  <c:v>1.6820758899906649</c:v>
                </c:pt>
                <c:pt idx="7">
                  <c:v>1.7599425997934299</c:v>
                </c:pt>
                <c:pt idx="8">
                  <c:v>9.2313233244116422</c:v>
                </c:pt>
                <c:pt idx="9">
                  <c:v>10.21535429179203</c:v>
                </c:pt>
                <c:pt idx="10">
                  <c:v>3.0631603482179339</c:v>
                </c:pt>
                <c:pt idx="11">
                  <c:v>3.349249165982473</c:v>
                </c:pt>
                <c:pt idx="12">
                  <c:v>14.37439649540465</c:v>
                </c:pt>
                <c:pt idx="13">
                  <c:v>5.1547001075814478</c:v>
                </c:pt>
                <c:pt idx="14">
                  <c:v>4.3273795805871487</c:v>
                </c:pt>
                <c:pt idx="15">
                  <c:v>1.1861672768020071</c:v>
                </c:pt>
                <c:pt idx="16">
                  <c:v>11.911601949005849</c:v>
                </c:pt>
                <c:pt idx="17">
                  <c:v>0.57538598420796916</c:v>
                </c:pt>
                <c:pt idx="18">
                  <c:v>6.5826911246054802</c:v>
                </c:pt>
                <c:pt idx="19">
                  <c:v>2.1735031197778878</c:v>
                </c:pt>
                <c:pt idx="20">
                  <c:v>1.2051741965929981</c:v>
                </c:pt>
                <c:pt idx="21">
                  <c:v>1.862124941998627</c:v>
                </c:pt>
                <c:pt idx="22">
                  <c:v>0.16480432800017289</c:v>
                </c:pt>
                <c:pt idx="23">
                  <c:v>2.7856085193809119</c:v>
                </c:pt>
                <c:pt idx="24">
                  <c:v>2.6486254643998111</c:v>
                </c:pt>
                <c:pt idx="25">
                  <c:v>0.27055353180039682</c:v>
                </c:pt>
                <c:pt idx="26">
                  <c:v>3.0041490091942249</c:v>
                </c:pt>
                <c:pt idx="27">
                  <c:v>0.9176138213952072</c:v>
                </c:pt>
                <c:pt idx="28">
                  <c:v>2.103708121401723</c:v>
                </c:pt>
                <c:pt idx="29">
                  <c:v>1.359888433397282</c:v>
                </c:pt>
                <c:pt idx="30">
                  <c:v>1.7616031298064629</c:v>
                </c:pt>
                <c:pt idx="31">
                  <c:v>1.2359690894023521</c:v>
                </c:pt>
                <c:pt idx="32">
                  <c:v>10.122431857616171</c:v>
                </c:pt>
                <c:pt idx="33">
                  <c:v>11.383886065392289</c:v>
                </c:pt>
                <c:pt idx="34">
                  <c:v>3.833016005612444</c:v>
                </c:pt>
                <c:pt idx="35">
                  <c:v>7.4259792456170546</c:v>
                </c:pt>
                <c:pt idx="36">
                  <c:v>6.870425169204827</c:v>
                </c:pt>
                <c:pt idx="37">
                  <c:v>9.8686936927842908</c:v>
                </c:pt>
                <c:pt idx="38">
                  <c:v>1.246333532617427</c:v>
                </c:pt>
                <c:pt idx="39">
                  <c:v>1.195716652018018</c:v>
                </c:pt>
                <c:pt idx="40">
                  <c:v>1.4799231829936621</c:v>
                </c:pt>
                <c:pt idx="41">
                  <c:v>10.95409533240599</c:v>
                </c:pt>
                <c:pt idx="42">
                  <c:v>3.385036309016868</c:v>
                </c:pt>
                <c:pt idx="43">
                  <c:v>0.32482367020566011</c:v>
                </c:pt>
                <c:pt idx="44">
                  <c:v>0.16871945860330009</c:v>
                </c:pt>
                <c:pt idx="45">
                  <c:v>3.3039372223778631</c:v>
                </c:pt>
                <c:pt idx="46">
                  <c:v>7.890123893995769</c:v>
                </c:pt>
                <c:pt idx="47">
                  <c:v>1.158267263800371</c:v>
                </c:pt>
                <c:pt idx="48">
                  <c:v>1.480782668793108</c:v>
                </c:pt>
                <c:pt idx="49">
                  <c:v>11.030469641997479</c:v>
                </c:pt>
                <c:pt idx="50">
                  <c:v>3.3800594892003568</c:v>
                </c:pt>
                <c:pt idx="51">
                  <c:v>0.32678078720346088</c:v>
                </c:pt>
                <c:pt idx="52">
                  <c:v>0.16668115700595079</c:v>
                </c:pt>
                <c:pt idx="53">
                  <c:v>3.3086392579949462</c:v>
                </c:pt>
                <c:pt idx="54">
                  <c:v>8.0108321953914121</c:v>
                </c:pt>
                <c:pt idx="55">
                  <c:v>1.156565344217233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8365-4798-856A-4F031EBECA71}"/>
            </c:ext>
          </c:extLst>
        </c:ser>
        <c:ser>
          <c:idx val="7"/>
          <c:order val="3"/>
          <c:tx>
            <c:strRef>
              <c:f>'Pure Decorrelation'!$AR$2</c:f>
              <c:strCache>
                <c:ptCount val="1"/>
                <c:pt idx="0">
                  <c:v>D&amp;C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>
                    <a:lumMod val="60000"/>
                  </a:schemeClr>
                </a:solidFill>
                <a:prstDash val="dash"/>
              </a:ln>
              <a:effectLst/>
            </c:spPr>
            <c:trendlineType val="exp"/>
            <c:dispRSqr val="0"/>
            <c:dispEq val="0"/>
          </c:trendline>
          <c:xVal>
            <c:numRef>
              <c:f>'Pure Decorrelation'!$AY$3:$AY$290</c:f>
              <c:numCache>
                <c:formatCode>General</c:formatCode>
                <c:ptCount val="288"/>
                <c:pt idx="0">
                  <c:v>1</c:v>
                </c:pt>
                <c:pt idx="1">
                  <c:v>-3</c:v>
                </c:pt>
                <c:pt idx="2">
                  <c:v>-3</c:v>
                </c:pt>
                <c:pt idx="3">
                  <c:v>1</c:v>
                </c:pt>
                <c:pt idx="4">
                  <c:v>9</c:v>
                </c:pt>
                <c:pt idx="5">
                  <c:v>1</c:v>
                </c:pt>
                <c:pt idx="6">
                  <c:v>-3</c:v>
                </c:pt>
                <c:pt idx="7">
                  <c:v>-3</c:v>
                </c:pt>
                <c:pt idx="8">
                  <c:v>-3</c:v>
                </c:pt>
                <c:pt idx="9">
                  <c:v>-3</c:v>
                </c:pt>
                <c:pt idx="10">
                  <c:v>1</c:v>
                </c:pt>
                <c:pt idx="11">
                  <c:v>9</c:v>
                </c:pt>
                <c:pt idx="12">
                  <c:v>1</c:v>
                </c:pt>
                <c:pt idx="13">
                  <c:v>-3</c:v>
                </c:pt>
                <c:pt idx="14">
                  <c:v>-3</c:v>
                </c:pt>
                <c:pt idx="15">
                  <c:v>1</c:v>
                </c:pt>
                <c:pt idx="16">
                  <c:v>-2</c:v>
                </c:pt>
                <c:pt idx="17">
                  <c:v>4</c:v>
                </c:pt>
                <c:pt idx="18">
                  <c:v>0</c:v>
                </c:pt>
                <c:pt idx="19">
                  <c:v>-2</c:v>
                </c:pt>
                <c:pt idx="20">
                  <c:v>-2</c:v>
                </c:pt>
                <c:pt idx="21">
                  <c:v>0</c:v>
                </c:pt>
                <c:pt idx="22">
                  <c:v>4</c:v>
                </c:pt>
                <c:pt idx="23">
                  <c:v>-2</c:v>
                </c:pt>
                <c:pt idx="24">
                  <c:v>-0.33333333333333331</c:v>
                </c:pt>
                <c:pt idx="25">
                  <c:v>-0.33333333333333331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-1.666666666666667</c:v>
                </c:pt>
                <c:pt idx="31">
                  <c:v>-1.666666666666667</c:v>
                </c:pt>
                <c:pt idx="32">
                  <c:v>-1.666666666666667</c:v>
                </c:pt>
                <c:pt idx="33">
                  <c:v>-1.666666666666667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-0.33333333333333331</c:v>
                </c:pt>
                <c:pt idx="39">
                  <c:v>-0.33333333333333331</c:v>
                </c:pt>
                <c:pt idx="40">
                  <c:v>-2</c:v>
                </c:pt>
                <c:pt idx="41">
                  <c:v>-2</c:v>
                </c:pt>
                <c:pt idx="42">
                  <c:v>8</c:v>
                </c:pt>
                <c:pt idx="43">
                  <c:v>-4</c:v>
                </c:pt>
                <c:pt idx="44">
                  <c:v>-4</c:v>
                </c:pt>
                <c:pt idx="45">
                  <c:v>8</c:v>
                </c:pt>
                <c:pt idx="46">
                  <c:v>-2</c:v>
                </c:pt>
                <c:pt idx="47">
                  <c:v>-2</c:v>
                </c:pt>
                <c:pt idx="48">
                  <c:v>-2</c:v>
                </c:pt>
                <c:pt idx="49">
                  <c:v>-2</c:v>
                </c:pt>
                <c:pt idx="50">
                  <c:v>8</c:v>
                </c:pt>
                <c:pt idx="51">
                  <c:v>-4</c:v>
                </c:pt>
                <c:pt idx="52">
                  <c:v>-4</c:v>
                </c:pt>
                <c:pt idx="53">
                  <c:v>8</c:v>
                </c:pt>
                <c:pt idx="54">
                  <c:v>-2</c:v>
                </c:pt>
                <c:pt idx="55">
                  <c:v>-2</c:v>
                </c:pt>
              </c:numCache>
            </c:numRef>
          </c:xVal>
          <c:yVal>
            <c:numRef>
              <c:f>'Pure Decorrelation'!$AR$3:$AR$290</c:f>
              <c:numCache>
                <c:formatCode>General</c:formatCode>
                <c:ptCount val="288"/>
                <c:pt idx="0">
                  <c:v>0.97509710196172816</c:v>
                </c:pt>
                <c:pt idx="1">
                  <c:v>1.2434554775711151</c:v>
                </c:pt>
                <c:pt idx="2">
                  <c:v>1.0567209487431679</c:v>
                </c:pt>
                <c:pt idx="3">
                  <c:v>1.07301487083314</c:v>
                </c:pt>
                <c:pt idx="4">
                  <c:v>1.109715382009745</c:v>
                </c:pt>
                <c:pt idx="5">
                  <c:v>1.004748235177249</c:v>
                </c:pt>
                <c:pt idx="6">
                  <c:v>1.087151012045797</c:v>
                </c:pt>
                <c:pt idx="7">
                  <c:v>0.7880801608669572</c:v>
                </c:pt>
                <c:pt idx="8">
                  <c:v>1.056042246764991</c:v>
                </c:pt>
                <c:pt idx="9">
                  <c:v>1.2590690026176159</c:v>
                </c:pt>
                <c:pt idx="10">
                  <c:v>1.0916917691822161</c:v>
                </c:pt>
                <c:pt idx="11">
                  <c:v>1.0765884193708191</c:v>
                </c:pt>
                <c:pt idx="12">
                  <c:v>1.150393931823783</c:v>
                </c:pt>
                <c:pt idx="13">
                  <c:v>1.003793796000537</c:v>
                </c:pt>
                <c:pt idx="14">
                  <c:v>1.1061279749730599</c:v>
                </c:pt>
                <c:pt idx="15">
                  <c:v>0.79128102920949461</c:v>
                </c:pt>
                <c:pt idx="16">
                  <c:v>1.183351993176621</c:v>
                </c:pt>
                <c:pt idx="17">
                  <c:v>1.181116468808614</c:v>
                </c:pt>
                <c:pt idx="18">
                  <c:v>1.204127251601312</c:v>
                </c:pt>
                <c:pt idx="19">
                  <c:v>1.2002171619795261</c:v>
                </c:pt>
                <c:pt idx="20">
                  <c:v>1.191944363783114</c:v>
                </c:pt>
                <c:pt idx="21">
                  <c:v>1.1729364849743431</c:v>
                </c:pt>
                <c:pt idx="22">
                  <c:v>1.20664220697945</c:v>
                </c:pt>
                <c:pt idx="23">
                  <c:v>1.224009379220661</c:v>
                </c:pt>
                <c:pt idx="24">
                  <c:v>1.5276819468010221</c:v>
                </c:pt>
                <c:pt idx="25">
                  <c:v>1.540750118799042</c:v>
                </c:pt>
                <c:pt idx="26">
                  <c:v>1.8180135925882499</c:v>
                </c:pt>
                <c:pt idx="27">
                  <c:v>1.8065973819931971</c:v>
                </c:pt>
                <c:pt idx="28">
                  <c:v>1.4239268882083711</c:v>
                </c:pt>
                <c:pt idx="29">
                  <c:v>1.4351399635779669</c:v>
                </c:pt>
                <c:pt idx="30">
                  <c:v>1.751859251025599</c:v>
                </c:pt>
                <c:pt idx="31">
                  <c:v>1.7205430071684531</c:v>
                </c:pt>
                <c:pt idx="32">
                  <c:v>3.6288225524593138</c:v>
                </c:pt>
                <c:pt idx="33">
                  <c:v>3.6586028103716668</c:v>
                </c:pt>
                <c:pt idx="34">
                  <c:v>1.677795233984944</c:v>
                </c:pt>
                <c:pt idx="35">
                  <c:v>1.689737277617678</c:v>
                </c:pt>
                <c:pt idx="36">
                  <c:v>2.188733715808485</c:v>
                </c:pt>
                <c:pt idx="37">
                  <c:v>2.2152492642169821</c:v>
                </c:pt>
                <c:pt idx="38">
                  <c:v>1.000468734407332</c:v>
                </c:pt>
                <c:pt idx="39">
                  <c:v>1.0130848216242161</c:v>
                </c:pt>
                <c:pt idx="40">
                  <c:v>0.68709089061012496</c:v>
                </c:pt>
                <c:pt idx="41">
                  <c:v>2.3783643595990731</c:v>
                </c:pt>
                <c:pt idx="42">
                  <c:v>2.3108039849670599</c:v>
                </c:pt>
                <c:pt idx="43">
                  <c:v>0.75985731503460552</c:v>
                </c:pt>
                <c:pt idx="44">
                  <c:v>0.68287158077582721</c:v>
                </c:pt>
                <c:pt idx="45">
                  <c:v>2.3919147843960671</c:v>
                </c:pt>
                <c:pt idx="46">
                  <c:v>2.3477656343835411</c:v>
                </c:pt>
                <c:pt idx="47">
                  <c:v>0.75913349817274134</c:v>
                </c:pt>
                <c:pt idx="48">
                  <c:v>0.68710941958706828</c:v>
                </c:pt>
                <c:pt idx="49">
                  <c:v>2.3901146465679628</c:v>
                </c:pt>
                <c:pt idx="50">
                  <c:v>2.3251977700041611</c:v>
                </c:pt>
                <c:pt idx="51">
                  <c:v>0.76647441304521635</c:v>
                </c:pt>
                <c:pt idx="52">
                  <c:v>0.68224895698949695</c:v>
                </c:pt>
                <c:pt idx="53">
                  <c:v>2.4076633835909891</c:v>
                </c:pt>
                <c:pt idx="54">
                  <c:v>2.343239914183505</c:v>
                </c:pt>
                <c:pt idx="55">
                  <c:v>0.76345814041560511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8365-4798-856A-4F031EBECA71}"/>
            </c:ext>
          </c:extLst>
        </c:ser>
        <c:ser>
          <c:idx val="9"/>
          <c:order val="4"/>
          <c:tx>
            <c:strRef>
              <c:f>'Pure Decorrelation'!$AT$2</c:f>
              <c:strCache>
                <c:ptCount val="1"/>
                <c:pt idx="0">
                  <c:v>BBS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trendline>
            <c:spPr>
              <a:ln w="19050" cap="rnd">
                <a:solidFill>
                  <a:srgbClr val="00B050"/>
                </a:solidFill>
                <a:prstDash val="dash"/>
              </a:ln>
              <a:effectLst/>
            </c:spPr>
            <c:trendlineType val="exp"/>
            <c:dispRSqr val="0"/>
            <c:dispEq val="0"/>
          </c:trendline>
          <c:xVal>
            <c:numRef>
              <c:f>'Pure Decorrelation'!$AY$3:$AY$290</c:f>
              <c:numCache>
                <c:formatCode>General</c:formatCode>
                <c:ptCount val="288"/>
                <c:pt idx="0">
                  <c:v>1</c:v>
                </c:pt>
                <c:pt idx="1">
                  <c:v>-3</c:v>
                </c:pt>
                <c:pt idx="2">
                  <c:v>-3</c:v>
                </c:pt>
                <c:pt idx="3">
                  <c:v>1</c:v>
                </c:pt>
                <c:pt idx="4">
                  <c:v>9</c:v>
                </c:pt>
                <c:pt idx="5">
                  <c:v>1</c:v>
                </c:pt>
                <c:pt idx="6">
                  <c:v>-3</c:v>
                </c:pt>
                <c:pt idx="7">
                  <c:v>-3</c:v>
                </c:pt>
                <c:pt idx="8">
                  <c:v>-3</c:v>
                </c:pt>
                <c:pt idx="9">
                  <c:v>-3</c:v>
                </c:pt>
                <c:pt idx="10">
                  <c:v>1</c:v>
                </c:pt>
                <c:pt idx="11">
                  <c:v>9</c:v>
                </c:pt>
                <c:pt idx="12">
                  <c:v>1</c:v>
                </c:pt>
                <c:pt idx="13">
                  <c:v>-3</c:v>
                </c:pt>
                <c:pt idx="14">
                  <c:v>-3</c:v>
                </c:pt>
                <c:pt idx="15">
                  <c:v>1</c:v>
                </c:pt>
                <c:pt idx="16">
                  <c:v>-2</c:v>
                </c:pt>
                <c:pt idx="17">
                  <c:v>4</c:v>
                </c:pt>
                <c:pt idx="18">
                  <c:v>0</c:v>
                </c:pt>
                <c:pt idx="19">
                  <c:v>-2</c:v>
                </c:pt>
                <c:pt idx="20">
                  <c:v>-2</c:v>
                </c:pt>
                <c:pt idx="21">
                  <c:v>0</c:v>
                </c:pt>
                <c:pt idx="22">
                  <c:v>4</c:v>
                </c:pt>
                <c:pt idx="23">
                  <c:v>-2</c:v>
                </c:pt>
                <c:pt idx="24">
                  <c:v>-0.33333333333333331</c:v>
                </c:pt>
                <c:pt idx="25">
                  <c:v>-0.33333333333333331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-1.666666666666667</c:v>
                </c:pt>
                <c:pt idx="31">
                  <c:v>-1.666666666666667</c:v>
                </c:pt>
                <c:pt idx="32">
                  <c:v>-1.666666666666667</c:v>
                </c:pt>
                <c:pt idx="33">
                  <c:v>-1.666666666666667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-0.33333333333333331</c:v>
                </c:pt>
                <c:pt idx="39">
                  <c:v>-0.33333333333333331</c:v>
                </c:pt>
                <c:pt idx="40">
                  <c:v>-2</c:v>
                </c:pt>
                <c:pt idx="41">
                  <c:v>-2</c:v>
                </c:pt>
                <c:pt idx="42">
                  <c:v>8</c:v>
                </c:pt>
                <c:pt idx="43">
                  <c:v>-4</c:v>
                </c:pt>
                <c:pt idx="44">
                  <c:v>-4</c:v>
                </c:pt>
                <c:pt idx="45">
                  <c:v>8</c:v>
                </c:pt>
                <c:pt idx="46">
                  <c:v>-2</c:v>
                </c:pt>
                <c:pt idx="47">
                  <c:v>-2</c:v>
                </c:pt>
                <c:pt idx="48">
                  <c:v>-2</c:v>
                </c:pt>
                <c:pt idx="49">
                  <c:v>-2</c:v>
                </c:pt>
                <c:pt idx="50">
                  <c:v>8</c:v>
                </c:pt>
                <c:pt idx="51">
                  <c:v>-4</c:v>
                </c:pt>
                <c:pt idx="52">
                  <c:v>-4</c:v>
                </c:pt>
                <c:pt idx="53">
                  <c:v>8</c:v>
                </c:pt>
                <c:pt idx="54">
                  <c:v>-2</c:v>
                </c:pt>
                <c:pt idx="55">
                  <c:v>-2</c:v>
                </c:pt>
              </c:numCache>
            </c:numRef>
          </c:xVal>
          <c:yVal>
            <c:numRef>
              <c:f>'Pure Decorrelation'!$AT$3:$AT$290</c:f>
              <c:numCache>
                <c:formatCode>General</c:formatCode>
                <c:ptCount val="288"/>
                <c:pt idx="0">
                  <c:v>2.958229601394851</c:v>
                </c:pt>
                <c:pt idx="1">
                  <c:v>7.951091266609728</c:v>
                </c:pt>
                <c:pt idx="2">
                  <c:v>3.668314809398725</c:v>
                </c:pt>
                <c:pt idx="3">
                  <c:v>5.3781421782216059</c:v>
                </c:pt>
                <c:pt idx="4">
                  <c:v>5.2049517270061187</c:v>
                </c:pt>
                <c:pt idx="5">
                  <c:v>8.443171339598484</c:v>
                </c:pt>
                <c:pt idx="6">
                  <c:v>2.9026718026143499</c:v>
                </c:pt>
                <c:pt idx="7">
                  <c:v>1.5905149184050971</c:v>
                </c:pt>
                <c:pt idx="8">
                  <c:v>10.64112575000618</c:v>
                </c:pt>
                <c:pt idx="9">
                  <c:v>11.2255332886125</c:v>
                </c:pt>
                <c:pt idx="10">
                  <c:v>4.403506841009948</c:v>
                </c:pt>
                <c:pt idx="11">
                  <c:v>4.9357865429949017</c:v>
                </c:pt>
                <c:pt idx="12">
                  <c:v>11.96196870759595</c:v>
                </c:pt>
                <c:pt idx="13">
                  <c:v>6.8338560923933986</c:v>
                </c:pt>
                <c:pt idx="14">
                  <c:v>4.5048450400005091</c:v>
                </c:pt>
                <c:pt idx="15">
                  <c:v>3.3740477997343941E-2</c:v>
                </c:pt>
                <c:pt idx="16">
                  <c:v>7.9992575424024839</c:v>
                </c:pt>
                <c:pt idx="17">
                  <c:v>3.37720133002149</c:v>
                </c:pt>
                <c:pt idx="18">
                  <c:v>5.090311671386007</c:v>
                </c:pt>
                <c:pt idx="19">
                  <c:v>4.1502917225938294</c:v>
                </c:pt>
                <c:pt idx="20">
                  <c:v>4.1566794968093754</c:v>
                </c:pt>
                <c:pt idx="21">
                  <c:v>4.6340719502186403</c:v>
                </c:pt>
                <c:pt idx="22">
                  <c:v>1.019564961001743</c:v>
                </c:pt>
                <c:pt idx="23">
                  <c:v>4.7785796128096987</c:v>
                </c:pt>
                <c:pt idx="24">
                  <c:v>4.2795280933962214</c:v>
                </c:pt>
                <c:pt idx="25">
                  <c:v>0.88293545380001892</c:v>
                </c:pt>
                <c:pt idx="26">
                  <c:v>4.60953829200007</c:v>
                </c:pt>
                <c:pt idx="27">
                  <c:v>0.23842336820671331</c:v>
                </c:pt>
                <c:pt idx="28">
                  <c:v>3.6544800510047941</c:v>
                </c:pt>
                <c:pt idx="29">
                  <c:v>0.86053827641298997</c:v>
                </c:pt>
                <c:pt idx="30">
                  <c:v>3.412068652221933</c:v>
                </c:pt>
                <c:pt idx="31">
                  <c:v>0.22413913637865329</c:v>
                </c:pt>
                <c:pt idx="32">
                  <c:v>32.926972743798977</c:v>
                </c:pt>
                <c:pt idx="33">
                  <c:v>43.740880621201363</c:v>
                </c:pt>
                <c:pt idx="34">
                  <c:v>8.1075362024013877</c:v>
                </c:pt>
                <c:pt idx="35">
                  <c:v>11.006260724167809</c:v>
                </c:pt>
                <c:pt idx="36">
                  <c:v>5.6527373148011977</c:v>
                </c:pt>
                <c:pt idx="37">
                  <c:v>6.9150585178169424</c:v>
                </c:pt>
                <c:pt idx="38">
                  <c:v>0.19960493859834971</c:v>
                </c:pt>
                <c:pt idx="39">
                  <c:v>0.30479348279768598</c:v>
                </c:pt>
                <c:pt idx="40">
                  <c:v>5.4008630300057119</c:v>
                </c:pt>
                <c:pt idx="41">
                  <c:v>8.8987105053849511</c:v>
                </c:pt>
                <c:pt idx="42">
                  <c:v>6.6112681110156704</c:v>
                </c:pt>
                <c:pt idx="43">
                  <c:v>1.9473045285907571</c:v>
                </c:pt>
                <c:pt idx="44">
                  <c:v>1.2836925331968809</c:v>
                </c:pt>
                <c:pt idx="45">
                  <c:v>5.3917744240141472</c:v>
                </c:pt>
                <c:pt idx="46">
                  <c:v>16.090350138198119</c:v>
                </c:pt>
                <c:pt idx="47">
                  <c:v>3.7654075426049531</c:v>
                </c:pt>
                <c:pt idx="48">
                  <c:v>5.5219533706083892</c:v>
                </c:pt>
                <c:pt idx="49">
                  <c:v>8.9970373118063431</c:v>
                </c:pt>
                <c:pt idx="50">
                  <c:v>6.494515864201821</c:v>
                </c:pt>
                <c:pt idx="51">
                  <c:v>1.92940665219212</c:v>
                </c:pt>
                <c:pt idx="52">
                  <c:v>1.2645105713978411</c:v>
                </c:pt>
                <c:pt idx="53">
                  <c:v>5.3075657973997297</c:v>
                </c:pt>
                <c:pt idx="54">
                  <c:v>16.049553153594029</c:v>
                </c:pt>
                <c:pt idx="55">
                  <c:v>3.7276116537977941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8365-4798-856A-4F031EBECA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13725055"/>
        <c:axId val="488865151"/>
      </c:scatterChart>
      <c:valAx>
        <c:axId val="513725055"/>
        <c:scaling>
          <c:orientation val="minMax"/>
          <c:max val="5"/>
          <c:min val="0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Gain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8865151"/>
        <c:crosses val="autoZero"/>
        <c:crossBetween val="midCat"/>
      </c:valAx>
      <c:valAx>
        <c:axId val="488865151"/>
        <c:scaling>
          <c:logBase val="10"/>
          <c:orientation val="minMax"/>
          <c:min val="1E-3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 (s)</a:t>
                </a:r>
              </a:p>
            </c:rich>
          </c:tx>
          <c:layout>
            <c:manualLayout>
              <c:xMode val="edge"/>
              <c:yMode val="edge"/>
              <c:x val="1.0202020899843948E-2"/>
              <c:y val="0.3940352152414991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372505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4.9059023956218299E-2"/>
          <c:y val="0.87083311506227701"/>
          <c:w val="0.92175080203315873"/>
          <c:h val="0.1153942300984974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Time (parallel) vs. (Estimated) Gain -</a:t>
            </a:r>
            <a:r>
              <a:rPr lang="en-US" baseline="0"/>
              <a:t> </a:t>
            </a:r>
            <a:r>
              <a:rPr lang="en-US"/>
              <a:t>causal</a:t>
            </a:r>
            <a:r>
              <a:rPr lang="en-US" baseline="0"/>
              <a:t> </a:t>
            </a:r>
            <a:r>
              <a:rPr lang="en-US"/>
              <a:t>algorithms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5.3468871866955363E-2"/>
          <c:y val="0.12785291579821928"/>
          <c:w val="0.9124666606793389"/>
          <c:h val="0.66461270209977208"/>
        </c:manualLayout>
      </c:layout>
      <c:scatterChart>
        <c:scatterStyle val="lineMarker"/>
        <c:varyColors val="0"/>
        <c:ser>
          <c:idx val="1"/>
          <c:order val="0"/>
          <c:tx>
            <c:strRef>
              <c:f>'Pure Decorrelation'!$AL$2</c:f>
              <c:strCache>
                <c:ptCount val="1"/>
                <c:pt idx="0">
                  <c:v>BNL Causal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trendline>
            <c:spPr>
              <a:ln w="19050" cap="rnd">
                <a:solidFill>
                  <a:srgbClr val="FF0000"/>
                </a:solidFill>
                <a:prstDash val="dash"/>
              </a:ln>
              <a:effectLst/>
            </c:spPr>
            <c:trendlineType val="exp"/>
            <c:dispRSqr val="0"/>
            <c:dispEq val="0"/>
          </c:trendline>
          <c:xVal>
            <c:numRef>
              <c:f>'Pure Decorrelation'!$AY$3:$AY$290</c:f>
              <c:numCache>
                <c:formatCode>General</c:formatCode>
                <c:ptCount val="288"/>
                <c:pt idx="0">
                  <c:v>1</c:v>
                </c:pt>
                <c:pt idx="1">
                  <c:v>-3</c:v>
                </c:pt>
                <c:pt idx="2">
                  <c:v>-3</c:v>
                </c:pt>
                <c:pt idx="3">
                  <c:v>1</c:v>
                </c:pt>
                <c:pt idx="4">
                  <c:v>9</c:v>
                </c:pt>
                <c:pt idx="5">
                  <c:v>1</c:v>
                </c:pt>
                <c:pt idx="6">
                  <c:v>-3</c:v>
                </c:pt>
                <c:pt idx="7">
                  <c:v>-3</c:v>
                </c:pt>
                <c:pt idx="8">
                  <c:v>-3</c:v>
                </c:pt>
                <c:pt idx="9">
                  <c:v>-3</c:v>
                </c:pt>
                <c:pt idx="10">
                  <c:v>1</c:v>
                </c:pt>
                <c:pt idx="11">
                  <c:v>9</c:v>
                </c:pt>
                <c:pt idx="12">
                  <c:v>1</c:v>
                </c:pt>
                <c:pt idx="13">
                  <c:v>-3</c:v>
                </c:pt>
                <c:pt idx="14">
                  <c:v>-3</c:v>
                </c:pt>
                <c:pt idx="15">
                  <c:v>1</c:v>
                </c:pt>
                <c:pt idx="16">
                  <c:v>-2</c:v>
                </c:pt>
                <c:pt idx="17">
                  <c:v>4</c:v>
                </c:pt>
                <c:pt idx="18">
                  <c:v>0</c:v>
                </c:pt>
                <c:pt idx="19">
                  <c:v>-2</c:v>
                </c:pt>
                <c:pt idx="20">
                  <c:v>-2</c:v>
                </c:pt>
                <c:pt idx="21">
                  <c:v>0</c:v>
                </c:pt>
                <c:pt idx="22">
                  <c:v>4</c:v>
                </c:pt>
                <c:pt idx="23">
                  <c:v>-2</c:v>
                </c:pt>
                <c:pt idx="24">
                  <c:v>-0.33333333333333331</c:v>
                </c:pt>
                <c:pt idx="25">
                  <c:v>-0.33333333333333331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-1.666666666666667</c:v>
                </c:pt>
                <c:pt idx="31">
                  <c:v>-1.666666666666667</c:v>
                </c:pt>
                <c:pt idx="32">
                  <c:v>-1.666666666666667</c:v>
                </c:pt>
                <c:pt idx="33">
                  <c:v>-1.666666666666667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-0.33333333333333331</c:v>
                </c:pt>
                <c:pt idx="39">
                  <c:v>-0.33333333333333331</c:v>
                </c:pt>
                <c:pt idx="40">
                  <c:v>-2</c:v>
                </c:pt>
                <c:pt idx="41">
                  <c:v>-2</c:v>
                </c:pt>
                <c:pt idx="42">
                  <c:v>8</c:v>
                </c:pt>
                <c:pt idx="43">
                  <c:v>-4</c:v>
                </c:pt>
                <c:pt idx="44">
                  <c:v>-4</c:v>
                </c:pt>
                <c:pt idx="45">
                  <c:v>8</c:v>
                </c:pt>
                <c:pt idx="46">
                  <c:v>-2</c:v>
                </c:pt>
                <c:pt idx="47">
                  <c:v>-2</c:v>
                </c:pt>
                <c:pt idx="48">
                  <c:v>-2</c:v>
                </c:pt>
                <c:pt idx="49">
                  <c:v>-2</c:v>
                </c:pt>
                <c:pt idx="50">
                  <c:v>8</c:v>
                </c:pt>
                <c:pt idx="51">
                  <c:v>-4</c:v>
                </c:pt>
                <c:pt idx="52">
                  <c:v>-4</c:v>
                </c:pt>
                <c:pt idx="53">
                  <c:v>8</c:v>
                </c:pt>
                <c:pt idx="54">
                  <c:v>-2</c:v>
                </c:pt>
                <c:pt idx="55">
                  <c:v>-2</c:v>
                </c:pt>
              </c:numCache>
            </c:numRef>
          </c:xVal>
          <c:yVal>
            <c:numRef>
              <c:f>'Pure Decorrelation'!$AL$3:$AL$290</c:f>
              <c:numCache>
                <c:formatCode>General</c:formatCode>
                <c:ptCount val="288"/>
                <c:pt idx="0">
                  <c:v>2.5448768859729172</c:v>
                </c:pt>
                <c:pt idx="1">
                  <c:v>1.646166047197767</c:v>
                </c:pt>
                <c:pt idx="2">
                  <c:v>1.5569136271835311</c:v>
                </c:pt>
                <c:pt idx="3">
                  <c:v>0.87471072617918255</c:v>
                </c:pt>
                <c:pt idx="4">
                  <c:v>4.2834748519933781</c:v>
                </c:pt>
                <c:pt idx="5">
                  <c:v>1.6044603035552429</c:v>
                </c:pt>
                <c:pt idx="6">
                  <c:v>1.9623006657697259</c:v>
                </c:pt>
                <c:pt idx="7">
                  <c:v>1.062223675998393</c:v>
                </c:pt>
                <c:pt idx="8">
                  <c:v>2.270572908793111</c:v>
                </c:pt>
                <c:pt idx="9">
                  <c:v>2.621938515407964</c:v>
                </c:pt>
                <c:pt idx="10">
                  <c:v>1.19052803539671</c:v>
                </c:pt>
                <c:pt idx="11">
                  <c:v>2.2804257138050161</c:v>
                </c:pt>
                <c:pt idx="12">
                  <c:v>1.832786726567428</c:v>
                </c:pt>
                <c:pt idx="13">
                  <c:v>2.5583764257840809</c:v>
                </c:pt>
                <c:pt idx="14">
                  <c:v>1.0736192691838371</c:v>
                </c:pt>
                <c:pt idx="15">
                  <c:v>2.5678783181821929</c:v>
                </c:pt>
                <c:pt idx="16">
                  <c:v>0.7994292568066157</c:v>
                </c:pt>
                <c:pt idx="17">
                  <c:v>3.807680078200065</c:v>
                </c:pt>
                <c:pt idx="18">
                  <c:v>1.074580994830467</c:v>
                </c:pt>
                <c:pt idx="19">
                  <c:v>2.1000688459840609</c:v>
                </c:pt>
                <c:pt idx="20">
                  <c:v>1.834210740600247</c:v>
                </c:pt>
                <c:pt idx="21">
                  <c:v>0.92237989461282266</c:v>
                </c:pt>
                <c:pt idx="22">
                  <c:v>4.0334865774144406</c:v>
                </c:pt>
                <c:pt idx="23">
                  <c:v>0.73292296036379412</c:v>
                </c:pt>
                <c:pt idx="24">
                  <c:v>0.94597003799863155</c:v>
                </c:pt>
                <c:pt idx="25">
                  <c:v>1.2483959720353599</c:v>
                </c:pt>
                <c:pt idx="26">
                  <c:v>0.84481222480535512</c:v>
                </c:pt>
                <c:pt idx="27">
                  <c:v>1.375217469385825</c:v>
                </c:pt>
                <c:pt idx="28">
                  <c:v>0.77741088437614958</c:v>
                </c:pt>
                <c:pt idx="29">
                  <c:v>1.0227380236145109</c:v>
                </c:pt>
                <c:pt idx="30">
                  <c:v>0.88449546041665594</c:v>
                </c:pt>
                <c:pt idx="31">
                  <c:v>1.0541573584428989</c:v>
                </c:pt>
                <c:pt idx="32">
                  <c:v>1.6903794326120991</c:v>
                </c:pt>
                <c:pt idx="33">
                  <c:v>1.579987778211944</c:v>
                </c:pt>
                <c:pt idx="34">
                  <c:v>0.9959491821937263</c:v>
                </c:pt>
                <c:pt idx="35">
                  <c:v>0.93805467741331083</c:v>
                </c:pt>
                <c:pt idx="36">
                  <c:v>1.0646627710084431</c:v>
                </c:pt>
                <c:pt idx="37">
                  <c:v>0.80352945319609714</c:v>
                </c:pt>
                <c:pt idx="38">
                  <c:v>0.7896783370058984</c:v>
                </c:pt>
                <c:pt idx="39">
                  <c:v>0.66329525696346536</c:v>
                </c:pt>
                <c:pt idx="40">
                  <c:v>1.9556955639971421</c:v>
                </c:pt>
                <c:pt idx="41">
                  <c:v>0.68663855983177202</c:v>
                </c:pt>
                <c:pt idx="42">
                  <c:v>0.68559304416412492</c:v>
                </c:pt>
                <c:pt idx="43">
                  <c:v>2.4001645768061279</c:v>
                </c:pt>
                <c:pt idx="44">
                  <c:v>2.6040352908079512</c:v>
                </c:pt>
                <c:pt idx="45">
                  <c:v>0.73684842501534153</c:v>
                </c:pt>
                <c:pt idx="46">
                  <c:v>0.71123779600020498</c:v>
                </c:pt>
                <c:pt idx="47">
                  <c:v>1.821200734388549</c:v>
                </c:pt>
                <c:pt idx="48">
                  <c:v>1.9590936589753261</c:v>
                </c:pt>
                <c:pt idx="49">
                  <c:v>0.6811291566118598</c:v>
                </c:pt>
                <c:pt idx="50">
                  <c:v>0.68744857079582289</c:v>
                </c:pt>
                <c:pt idx="51">
                  <c:v>2.4364672156167222</c:v>
                </c:pt>
                <c:pt idx="52">
                  <c:v>2.6120564130367709</c:v>
                </c:pt>
                <c:pt idx="53">
                  <c:v>0.74048918880289416</c:v>
                </c:pt>
                <c:pt idx="54">
                  <c:v>0.7184106901753694</c:v>
                </c:pt>
                <c:pt idx="55">
                  <c:v>1.8149053826113231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638-447A-A11B-796CFB06ED33}"/>
            </c:ext>
          </c:extLst>
        </c:ser>
        <c:ser>
          <c:idx val="3"/>
          <c:order val="1"/>
          <c:tx>
            <c:strRef>
              <c:f>'Pure Decorrelation'!$AO$2</c:f>
              <c:strCache>
                <c:ptCount val="1"/>
                <c:pt idx="0">
                  <c:v>SFS Causal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5"/>
                </a:solidFill>
                <a:prstDash val="dash"/>
              </a:ln>
              <a:effectLst/>
            </c:spPr>
            <c:trendlineType val="exp"/>
            <c:dispRSqr val="0"/>
            <c:dispEq val="0"/>
          </c:trendline>
          <c:xVal>
            <c:numRef>
              <c:f>'Pure Decorrelation'!$AY$3:$AY$290</c:f>
              <c:numCache>
                <c:formatCode>General</c:formatCode>
                <c:ptCount val="288"/>
                <c:pt idx="0">
                  <c:v>1</c:v>
                </c:pt>
                <c:pt idx="1">
                  <c:v>-3</c:v>
                </c:pt>
                <c:pt idx="2">
                  <c:v>-3</c:v>
                </c:pt>
                <c:pt idx="3">
                  <c:v>1</c:v>
                </c:pt>
                <c:pt idx="4">
                  <c:v>9</c:v>
                </c:pt>
                <c:pt idx="5">
                  <c:v>1</c:v>
                </c:pt>
                <c:pt idx="6">
                  <c:v>-3</c:v>
                </c:pt>
                <c:pt idx="7">
                  <c:v>-3</c:v>
                </c:pt>
                <c:pt idx="8">
                  <c:v>-3</c:v>
                </c:pt>
                <c:pt idx="9">
                  <c:v>-3</c:v>
                </c:pt>
                <c:pt idx="10">
                  <c:v>1</c:v>
                </c:pt>
                <c:pt idx="11">
                  <c:v>9</c:v>
                </c:pt>
                <c:pt idx="12">
                  <c:v>1</c:v>
                </c:pt>
                <c:pt idx="13">
                  <c:v>-3</c:v>
                </c:pt>
                <c:pt idx="14">
                  <c:v>-3</c:v>
                </c:pt>
                <c:pt idx="15">
                  <c:v>1</c:v>
                </c:pt>
                <c:pt idx="16">
                  <c:v>-2</c:v>
                </c:pt>
                <c:pt idx="17">
                  <c:v>4</c:v>
                </c:pt>
                <c:pt idx="18">
                  <c:v>0</c:v>
                </c:pt>
                <c:pt idx="19">
                  <c:v>-2</c:v>
                </c:pt>
                <c:pt idx="20">
                  <c:v>-2</c:v>
                </c:pt>
                <c:pt idx="21">
                  <c:v>0</c:v>
                </c:pt>
                <c:pt idx="22">
                  <c:v>4</c:v>
                </c:pt>
                <c:pt idx="23">
                  <c:v>-2</c:v>
                </c:pt>
                <c:pt idx="24">
                  <c:v>-0.33333333333333331</c:v>
                </c:pt>
                <c:pt idx="25">
                  <c:v>-0.33333333333333331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-1.666666666666667</c:v>
                </c:pt>
                <c:pt idx="31">
                  <c:v>-1.666666666666667</c:v>
                </c:pt>
                <c:pt idx="32">
                  <c:v>-1.666666666666667</c:v>
                </c:pt>
                <c:pt idx="33">
                  <c:v>-1.666666666666667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-0.33333333333333331</c:v>
                </c:pt>
                <c:pt idx="39">
                  <c:v>-0.33333333333333331</c:v>
                </c:pt>
                <c:pt idx="40">
                  <c:v>-2</c:v>
                </c:pt>
                <c:pt idx="41">
                  <c:v>-2</c:v>
                </c:pt>
                <c:pt idx="42">
                  <c:v>8</c:v>
                </c:pt>
                <c:pt idx="43">
                  <c:v>-4</c:v>
                </c:pt>
                <c:pt idx="44">
                  <c:v>-4</c:v>
                </c:pt>
                <c:pt idx="45">
                  <c:v>8</c:v>
                </c:pt>
                <c:pt idx="46">
                  <c:v>-2</c:v>
                </c:pt>
                <c:pt idx="47">
                  <c:v>-2</c:v>
                </c:pt>
                <c:pt idx="48">
                  <c:v>-2</c:v>
                </c:pt>
                <c:pt idx="49">
                  <c:v>-2</c:v>
                </c:pt>
                <c:pt idx="50">
                  <c:v>8</c:v>
                </c:pt>
                <c:pt idx="51">
                  <c:v>-4</c:v>
                </c:pt>
                <c:pt idx="52">
                  <c:v>-4</c:v>
                </c:pt>
                <c:pt idx="53">
                  <c:v>8</c:v>
                </c:pt>
                <c:pt idx="54">
                  <c:v>-2</c:v>
                </c:pt>
                <c:pt idx="55">
                  <c:v>-2</c:v>
                </c:pt>
              </c:numCache>
            </c:numRef>
          </c:xVal>
          <c:yVal>
            <c:numRef>
              <c:f>'Pure Decorrelation'!$AO$3:$AO$290</c:f>
              <c:numCache>
                <c:formatCode>General</c:formatCode>
                <c:ptCount val="288"/>
                <c:pt idx="0">
                  <c:v>1.883196123607922</c:v>
                </c:pt>
                <c:pt idx="1">
                  <c:v>0.97883885038318108</c:v>
                </c:pt>
                <c:pt idx="2">
                  <c:v>1.235776852385607</c:v>
                </c:pt>
                <c:pt idx="3">
                  <c:v>0.63183793218340722</c:v>
                </c:pt>
                <c:pt idx="4">
                  <c:v>3.0720110869966448</c:v>
                </c:pt>
                <c:pt idx="5">
                  <c:v>1.048642413620837</c:v>
                </c:pt>
                <c:pt idx="6">
                  <c:v>1.4115784065914341</c:v>
                </c:pt>
                <c:pt idx="7">
                  <c:v>0.77097515040659348</c:v>
                </c:pt>
                <c:pt idx="8">
                  <c:v>1.5883352892007681</c:v>
                </c:pt>
                <c:pt idx="9">
                  <c:v>1.7806580112024679</c:v>
                </c:pt>
                <c:pt idx="10">
                  <c:v>0.77954667237936515</c:v>
                </c:pt>
                <c:pt idx="11">
                  <c:v>1.501202533399919</c:v>
                </c:pt>
                <c:pt idx="12">
                  <c:v>1.154609910998261</c:v>
                </c:pt>
                <c:pt idx="13">
                  <c:v>1.530600520590087</c:v>
                </c:pt>
                <c:pt idx="14">
                  <c:v>0.62938220938085576</c:v>
                </c:pt>
                <c:pt idx="15">
                  <c:v>1.741025536198868</c:v>
                </c:pt>
                <c:pt idx="16">
                  <c:v>0.75647047599777584</c:v>
                </c:pt>
                <c:pt idx="17">
                  <c:v>5.0095263748022258</c:v>
                </c:pt>
                <c:pt idx="18">
                  <c:v>0.90242136620800006</c:v>
                </c:pt>
                <c:pt idx="19">
                  <c:v>2.280094120197464</c:v>
                </c:pt>
                <c:pt idx="20">
                  <c:v>2.0923197573923971</c:v>
                </c:pt>
                <c:pt idx="21">
                  <c:v>0.98711089820135389</c:v>
                </c:pt>
                <c:pt idx="22">
                  <c:v>5.1383745444007216</c:v>
                </c:pt>
                <c:pt idx="23">
                  <c:v>0.76624301419942642</c:v>
                </c:pt>
                <c:pt idx="24">
                  <c:v>0.7636533488170244</c:v>
                </c:pt>
                <c:pt idx="25">
                  <c:v>1.061737556598382</c:v>
                </c:pt>
                <c:pt idx="26">
                  <c:v>0.66728932739933955</c:v>
                </c:pt>
                <c:pt idx="27">
                  <c:v>1.103199051012052</c:v>
                </c:pt>
                <c:pt idx="28">
                  <c:v>0.61436649399111043</c:v>
                </c:pt>
                <c:pt idx="29">
                  <c:v>0.76631005239905792</c:v>
                </c:pt>
                <c:pt idx="30">
                  <c:v>0.55683776439982469</c:v>
                </c:pt>
                <c:pt idx="31">
                  <c:v>0.78980252559995279</c:v>
                </c:pt>
                <c:pt idx="32">
                  <c:v>1.224676634400385</c:v>
                </c:pt>
                <c:pt idx="33">
                  <c:v>1.528548461804166</c:v>
                </c:pt>
                <c:pt idx="34">
                  <c:v>0.78942597220302557</c:v>
                </c:pt>
                <c:pt idx="35">
                  <c:v>0.723769653798081</c:v>
                </c:pt>
                <c:pt idx="36">
                  <c:v>0.76587132859858675</c:v>
                </c:pt>
                <c:pt idx="37">
                  <c:v>0.69415848460630514</c:v>
                </c:pt>
                <c:pt idx="38">
                  <c:v>0.52918931678286751</c:v>
                </c:pt>
                <c:pt idx="39">
                  <c:v>0.45844631140353159</c:v>
                </c:pt>
                <c:pt idx="40">
                  <c:v>3.0763704230135769</c:v>
                </c:pt>
                <c:pt idx="41">
                  <c:v>0.56141735260607672</c:v>
                </c:pt>
                <c:pt idx="42">
                  <c:v>0.57750049419701099</c:v>
                </c:pt>
                <c:pt idx="43">
                  <c:v>3.169797798414947</c:v>
                </c:pt>
                <c:pt idx="44">
                  <c:v>2.8906800519966049</c:v>
                </c:pt>
                <c:pt idx="45">
                  <c:v>0.61226160000078378</c:v>
                </c:pt>
                <c:pt idx="46">
                  <c:v>0.56948466699686828</c:v>
                </c:pt>
                <c:pt idx="47">
                  <c:v>2.5375866396003399</c:v>
                </c:pt>
                <c:pt idx="48">
                  <c:v>3.099472499196418</c:v>
                </c:pt>
                <c:pt idx="49">
                  <c:v>0.56899174619466064</c:v>
                </c:pt>
                <c:pt idx="50">
                  <c:v>0.58029067098395903</c:v>
                </c:pt>
                <c:pt idx="51">
                  <c:v>3.1904509494081141</c:v>
                </c:pt>
                <c:pt idx="52">
                  <c:v>2.9003609276027418</c:v>
                </c:pt>
                <c:pt idx="53">
                  <c:v>0.6159764812095091</c:v>
                </c:pt>
                <c:pt idx="54">
                  <c:v>0.54161536140018141</c:v>
                </c:pt>
                <c:pt idx="55">
                  <c:v>2.490949966589687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B638-447A-A11B-796CFB06ED33}"/>
            </c:ext>
          </c:extLst>
        </c:ser>
        <c:ser>
          <c:idx val="5"/>
          <c:order val="2"/>
          <c:tx>
            <c:strRef>
              <c:f>'Pure Decorrelation'!$AQ$2</c:f>
              <c:strCache>
                <c:ptCount val="1"/>
                <c:pt idx="0">
                  <c:v>SaLSa Causal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6"/>
                </a:solidFill>
                <a:prstDash val="dash"/>
              </a:ln>
              <a:effectLst/>
            </c:spPr>
            <c:trendlineType val="exp"/>
            <c:dispRSqr val="0"/>
            <c:dispEq val="0"/>
          </c:trendline>
          <c:xVal>
            <c:numRef>
              <c:f>'Pure Decorrelation'!$AY$3:$AY$290</c:f>
              <c:numCache>
                <c:formatCode>General</c:formatCode>
                <c:ptCount val="288"/>
                <c:pt idx="0">
                  <c:v>1</c:v>
                </c:pt>
                <c:pt idx="1">
                  <c:v>-3</c:v>
                </c:pt>
                <c:pt idx="2">
                  <c:v>-3</c:v>
                </c:pt>
                <c:pt idx="3">
                  <c:v>1</c:v>
                </c:pt>
                <c:pt idx="4">
                  <c:v>9</c:v>
                </c:pt>
                <c:pt idx="5">
                  <c:v>1</c:v>
                </c:pt>
                <c:pt idx="6">
                  <c:v>-3</c:v>
                </c:pt>
                <c:pt idx="7">
                  <c:v>-3</c:v>
                </c:pt>
                <c:pt idx="8">
                  <c:v>-3</c:v>
                </c:pt>
                <c:pt idx="9">
                  <c:v>-3</c:v>
                </c:pt>
                <c:pt idx="10">
                  <c:v>1</c:v>
                </c:pt>
                <c:pt idx="11">
                  <c:v>9</c:v>
                </c:pt>
                <c:pt idx="12">
                  <c:v>1</c:v>
                </c:pt>
                <c:pt idx="13">
                  <c:v>-3</c:v>
                </c:pt>
                <c:pt idx="14">
                  <c:v>-3</c:v>
                </c:pt>
                <c:pt idx="15">
                  <c:v>1</c:v>
                </c:pt>
                <c:pt idx="16">
                  <c:v>-2</c:v>
                </c:pt>
                <c:pt idx="17">
                  <c:v>4</c:v>
                </c:pt>
                <c:pt idx="18">
                  <c:v>0</c:v>
                </c:pt>
                <c:pt idx="19">
                  <c:v>-2</c:v>
                </c:pt>
                <c:pt idx="20">
                  <c:v>-2</c:v>
                </c:pt>
                <c:pt idx="21">
                  <c:v>0</c:v>
                </c:pt>
                <c:pt idx="22">
                  <c:v>4</c:v>
                </c:pt>
                <c:pt idx="23">
                  <c:v>-2</c:v>
                </c:pt>
                <c:pt idx="24">
                  <c:v>-0.33333333333333331</c:v>
                </c:pt>
                <c:pt idx="25">
                  <c:v>-0.33333333333333331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-1.666666666666667</c:v>
                </c:pt>
                <c:pt idx="31">
                  <c:v>-1.666666666666667</c:v>
                </c:pt>
                <c:pt idx="32">
                  <c:v>-1.666666666666667</c:v>
                </c:pt>
                <c:pt idx="33">
                  <c:v>-1.666666666666667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-0.33333333333333331</c:v>
                </c:pt>
                <c:pt idx="39">
                  <c:v>-0.33333333333333331</c:v>
                </c:pt>
                <c:pt idx="40">
                  <c:v>-2</c:v>
                </c:pt>
                <c:pt idx="41">
                  <c:v>-2</c:v>
                </c:pt>
                <c:pt idx="42">
                  <c:v>8</c:v>
                </c:pt>
                <c:pt idx="43">
                  <c:v>-4</c:v>
                </c:pt>
                <c:pt idx="44">
                  <c:v>-4</c:v>
                </c:pt>
                <c:pt idx="45">
                  <c:v>8</c:v>
                </c:pt>
                <c:pt idx="46">
                  <c:v>-2</c:v>
                </c:pt>
                <c:pt idx="47">
                  <c:v>-2</c:v>
                </c:pt>
                <c:pt idx="48">
                  <c:v>-2</c:v>
                </c:pt>
                <c:pt idx="49">
                  <c:v>-2</c:v>
                </c:pt>
                <c:pt idx="50">
                  <c:v>8</c:v>
                </c:pt>
                <c:pt idx="51">
                  <c:v>-4</c:v>
                </c:pt>
                <c:pt idx="52">
                  <c:v>-4</c:v>
                </c:pt>
                <c:pt idx="53">
                  <c:v>8</c:v>
                </c:pt>
                <c:pt idx="54">
                  <c:v>-2</c:v>
                </c:pt>
                <c:pt idx="55">
                  <c:v>-2</c:v>
                </c:pt>
              </c:numCache>
            </c:numRef>
          </c:xVal>
          <c:yVal>
            <c:numRef>
              <c:f>'Pure Decorrelation'!$AQ$3:$AQ$290</c:f>
              <c:numCache>
                <c:formatCode>General</c:formatCode>
                <c:ptCount val="288"/>
                <c:pt idx="0">
                  <c:v>2.9239905918249862</c:v>
                </c:pt>
                <c:pt idx="1">
                  <c:v>1.2861934142420071</c:v>
                </c:pt>
                <c:pt idx="2">
                  <c:v>1.1493316369946109</c:v>
                </c:pt>
                <c:pt idx="3">
                  <c:v>0.74748457759851594</c:v>
                </c:pt>
                <c:pt idx="4">
                  <c:v>7.730213014408946</c:v>
                </c:pt>
                <c:pt idx="5">
                  <c:v>1.614074858790264</c:v>
                </c:pt>
                <c:pt idx="6">
                  <c:v>1.405772071587853</c:v>
                </c:pt>
                <c:pt idx="7">
                  <c:v>0.84869093080051239</c:v>
                </c:pt>
                <c:pt idx="8">
                  <c:v>2.3235059678321699</c:v>
                </c:pt>
                <c:pt idx="9">
                  <c:v>3.925472252606415</c:v>
                </c:pt>
                <c:pt idx="10">
                  <c:v>0.83620562839787449</c:v>
                </c:pt>
                <c:pt idx="11">
                  <c:v>1.4923651995952241</c:v>
                </c:pt>
                <c:pt idx="12">
                  <c:v>1.423356654215604</c:v>
                </c:pt>
                <c:pt idx="13">
                  <c:v>2.1539793555857609</c:v>
                </c:pt>
                <c:pt idx="14">
                  <c:v>0.75997273359680551</c:v>
                </c:pt>
                <c:pt idx="15">
                  <c:v>1.9375769079895691</c:v>
                </c:pt>
                <c:pt idx="16">
                  <c:v>0.8422154613770545</c:v>
                </c:pt>
                <c:pt idx="17">
                  <c:v>6.1740752518177029</c:v>
                </c:pt>
                <c:pt idx="18">
                  <c:v>1.2316048830165529</c:v>
                </c:pt>
                <c:pt idx="19">
                  <c:v>2.7527442501741461</c:v>
                </c:pt>
                <c:pt idx="20">
                  <c:v>1.9559515665867371</c:v>
                </c:pt>
                <c:pt idx="21">
                  <c:v>1.1558898015995509</c:v>
                </c:pt>
                <c:pt idx="22">
                  <c:v>5.2259252433897929</c:v>
                </c:pt>
                <c:pt idx="23">
                  <c:v>0.68386722140712664</c:v>
                </c:pt>
                <c:pt idx="24">
                  <c:v>1.08740701781353</c:v>
                </c:pt>
                <c:pt idx="25">
                  <c:v>1.846622504980769</c:v>
                </c:pt>
                <c:pt idx="26">
                  <c:v>0.84702215919969603</c:v>
                </c:pt>
                <c:pt idx="27">
                  <c:v>1.675000095006544</c:v>
                </c:pt>
                <c:pt idx="28">
                  <c:v>0.79438565783202653</c:v>
                </c:pt>
                <c:pt idx="29">
                  <c:v>0.94730259861098598</c:v>
                </c:pt>
                <c:pt idx="30">
                  <c:v>0.72560098598478362</c:v>
                </c:pt>
                <c:pt idx="31">
                  <c:v>0.97309810320148249</c:v>
                </c:pt>
                <c:pt idx="32">
                  <c:v>1.899268189596478</c:v>
                </c:pt>
                <c:pt idx="33">
                  <c:v>1.8700171775883061</c:v>
                </c:pt>
                <c:pt idx="34">
                  <c:v>1.260354175220709</c:v>
                </c:pt>
                <c:pt idx="35">
                  <c:v>0.9797301752143539</c:v>
                </c:pt>
                <c:pt idx="36">
                  <c:v>0.97061722680227835</c:v>
                </c:pt>
                <c:pt idx="37">
                  <c:v>0.86663820501416922</c:v>
                </c:pt>
                <c:pt idx="38">
                  <c:v>0.69866446864325549</c:v>
                </c:pt>
                <c:pt idx="39">
                  <c:v>0.66013446721481162</c:v>
                </c:pt>
                <c:pt idx="40">
                  <c:v>1.7396299373824149</c:v>
                </c:pt>
                <c:pt idx="41">
                  <c:v>0.61859949162462724</c:v>
                </c:pt>
                <c:pt idx="42">
                  <c:v>0.54910154638346287</c:v>
                </c:pt>
                <c:pt idx="43">
                  <c:v>2.5008298611734059</c:v>
                </c:pt>
                <c:pt idx="44">
                  <c:v>3.4153938223724252</c:v>
                </c:pt>
                <c:pt idx="45">
                  <c:v>0.67591678000753741</c:v>
                </c:pt>
                <c:pt idx="46">
                  <c:v>0.56992651455802845</c:v>
                </c:pt>
                <c:pt idx="47">
                  <c:v>1.831324407388456</c:v>
                </c:pt>
                <c:pt idx="48">
                  <c:v>1.758913789398503</c:v>
                </c:pt>
                <c:pt idx="49">
                  <c:v>0.62492158861132341</c:v>
                </c:pt>
                <c:pt idx="50">
                  <c:v>0.54497044441523035</c:v>
                </c:pt>
                <c:pt idx="51">
                  <c:v>2.5379836030188021</c:v>
                </c:pt>
                <c:pt idx="52">
                  <c:v>3.416785896231886</c:v>
                </c:pt>
                <c:pt idx="53">
                  <c:v>0.67598785960581154</c:v>
                </c:pt>
                <c:pt idx="54">
                  <c:v>0.58433372562285513</c:v>
                </c:pt>
                <c:pt idx="55">
                  <c:v>1.854991611384321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B638-447A-A11B-796CFB06ED33}"/>
            </c:ext>
          </c:extLst>
        </c:ser>
        <c:ser>
          <c:idx val="7"/>
          <c:order val="3"/>
          <c:tx>
            <c:strRef>
              <c:f>'Pure Decorrelation'!$AS$2</c:f>
              <c:strCache>
                <c:ptCount val="1"/>
                <c:pt idx="0">
                  <c:v>D&amp;C Causal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>
                    <a:lumMod val="60000"/>
                  </a:schemeClr>
                </a:solidFill>
                <a:prstDash val="dash"/>
              </a:ln>
              <a:effectLst/>
            </c:spPr>
            <c:trendlineType val="exp"/>
            <c:dispRSqr val="0"/>
            <c:dispEq val="0"/>
          </c:trendline>
          <c:xVal>
            <c:numRef>
              <c:f>'Pure Decorrelation'!$AY$3:$AY$290</c:f>
              <c:numCache>
                <c:formatCode>General</c:formatCode>
                <c:ptCount val="288"/>
                <c:pt idx="0">
                  <c:v>1</c:v>
                </c:pt>
                <c:pt idx="1">
                  <c:v>-3</c:v>
                </c:pt>
                <c:pt idx="2">
                  <c:v>-3</c:v>
                </c:pt>
                <c:pt idx="3">
                  <c:v>1</c:v>
                </c:pt>
                <c:pt idx="4">
                  <c:v>9</c:v>
                </c:pt>
                <c:pt idx="5">
                  <c:v>1</c:v>
                </c:pt>
                <c:pt idx="6">
                  <c:v>-3</c:v>
                </c:pt>
                <c:pt idx="7">
                  <c:v>-3</c:v>
                </c:pt>
                <c:pt idx="8">
                  <c:v>-3</c:v>
                </c:pt>
                <c:pt idx="9">
                  <c:v>-3</c:v>
                </c:pt>
                <c:pt idx="10">
                  <c:v>1</c:v>
                </c:pt>
                <c:pt idx="11">
                  <c:v>9</c:v>
                </c:pt>
                <c:pt idx="12">
                  <c:v>1</c:v>
                </c:pt>
                <c:pt idx="13">
                  <c:v>-3</c:v>
                </c:pt>
                <c:pt idx="14">
                  <c:v>-3</c:v>
                </c:pt>
                <c:pt idx="15">
                  <c:v>1</c:v>
                </c:pt>
                <c:pt idx="16">
                  <c:v>-2</c:v>
                </c:pt>
                <c:pt idx="17">
                  <c:v>4</c:v>
                </c:pt>
                <c:pt idx="18">
                  <c:v>0</c:v>
                </c:pt>
                <c:pt idx="19">
                  <c:v>-2</c:v>
                </c:pt>
                <c:pt idx="20">
                  <c:v>-2</c:v>
                </c:pt>
                <c:pt idx="21">
                  <c:v>0</c:v>
                </c:pt>
                <c:pt idx="22">
                  <c:v>4</c:v>
                </c:pt>
                <c:pt idx="23">
                  <c:v>-2</c:v>
                </c:pt>
                <c:pt idx="24">
                  <c:v>-0.33333333333333331</c:v>
                </c:pt>
                <c:pt idx="25">
                  <c:v>-0.33333333333333331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-1.666666666666667</c:v>
                </c:pt>
                <c:pt idx="31">
                  <c:v>-1.666666666666667</c:v>
                </c:pt>
                <c:pt idx="32">
                  <c:v>-1.666666666666667</c:v>
                </c:pt>
                <c:pt idx="33">
                  <c:v>-1.666666666666667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-0.33333333333333331</c:v>
                </c:pt>
                <c:pt idx="39">
                  <c:v>-0.33333333333333331</c:v>
                </c:pt>
                <c:pt idx="40">
                  <c:v>-2</c:v>
                </c:pt>
                <c:pt idx="41">
                  <c:v>-2</c:v>
                </c:pt>
                <c:pt idx="42">
                  <c:v>8</c:v>
                </c:pt>
                <c:pt idx="43">
                  <c:v>-4</c:v>
                </c:pt>
                <c:pt idx="44">
                  <c:v>-4</c:v>
                </c:pt>
                <c:pt idx="45">
                  <c:v>8</c:v>
                </c:pt>
                <c:pt idx="46">
                  <c:v>-2</c:v>
                </c:pt>
                <c:pt idx="47">
                  <c:v>-2</c:v>
                </c:pt>
                <c:pt idx="48">
                  <c:v>-2</c:v>
                </c:pt>
                <c:pt idx="49">
                  <c:v>-2</c:v>
                </c:pt>
                <c:pt idx="50">
                  <c:v>8</c:v>
                </c:pt>
                <c:pt idx="51">
                  <c:v>-4</c:v>
                </c:pt>
                <c:pt idx="52">
                  <c:v>-4</c:v>
                </c:pt>
                <c:pt idx="53">
                  <c:v>8</c:v>
                </c:pt>
                <c:pt idx="54">
                  <c:v>-2</c:v>
                </c:pt>
                <c:pt idx="55">
                  <c:v>-2</c:v>
                </c:pt>
              </c:numCache>
            </c:numRef>
          </c:xVal>
          <c:yVal>
            <c:numRef>
              <c:f>'Pure Decorrelation'!$AS$3:$AS$290</c:f>
              <c:numCache>
                <c:formatCode>General</c:formatCode>
                <c:ptCount val="288"/>
                <c:pt idx="0">
                  <c:v>0.64183103158138688</c:v>
                </c:pt>
                <c:pt idx="1">
                  <c:v>0.63097686200635505</c:v>
                </c:pt>
                <c:pt idx="2">
                  <c:v>0.56853996699210252</c:v>
                </c:pt>
                <c:pt idx="3">
                  <c:v>0.53986057523870845</c:v>
                </c:pt>
                <c:pt idx="4">
                  <c:v>0.77787959835259246</c:v>
                </c:pt>
                <c:pt idx="5">
                  <c:v>0.62829524958506222</c:v>
                </c:pt>
                <c:pt idx="6">
                  <c:v>0.60014934520004315</c:v>
                </c:pt>
                <c:pt idx="7">
                  <c:v>0.56963751740986479</c:v>
                </c:pt>
                <c:pt idx="8">
                  <c:v>0.6510023555601947</c:v>
                </c:pt>
                <c:pt idx="9">
                  <c:v>0.63015220101224256</c:v>
                </c:pt>
                <c:pt idx="10">
                  <c:v>0.59449439820600669</c:v>
                </c:pt>
                <c:pt idx="11">
                  <c:v>0.60571621462004255</c:v>
                </c:pt>
                <c:pt idx="12">
                  <c:v>0.68909673239104452</c:v>
                </c:pt>
                <c:pt idx="13">
                  <c:v>0.66429546660510819</c:v>
                </c:pt>
                <c:pt idx="14">
                  <c:v>0.58398874480044471</c:v>
                </c:pt>
                <c:pt idx="15">
                  <c:v>0.61890311605529857</c:v>
                </c:pt>
                <c:pt idx="16">
                  <c:v>0.58539356938563292</c:v>
                </c:pt>
                <c:pt idx="17">
                  <c:v>0.68233685420127588</c:v>
                </c:pt>
                <c:pt idx="18">
                  <c:v>0.53223258556099606</c:v>
                </c:pt>
                <c:pt idx="19">
                  <c:v>0.56327914716675875</c:v>
                </c:pt>
                <c:pt idx="20">
                  <c:v>0.55983460455900058</c:v>
                </c:pt>
                <c:pt idx="21">
                  <c:v>0.52426158942980694</c:v>
                </c:pt>
                <c:pt idx="22">
                  <c:v>0.69739050958305593</c:v>
                </c:pt>
                <c:pt idx="23">
                  <c:v>0.5860841009183787</c:v>
                </c:pt>
                <c:pt idx="24">
                  <c:v>0.84093664835672821</c:v>
                </c:pt>
                <c:pt idx="25">
                  <c:v>0.85037993309088056</c:v>
                </c:pt>
                <c:pt idx="26">
                  <c:v>0.76215711293043564</c:v>
                </c:pt>
                <c:pt idx="27">
                  <c:v>0.78072043743450192</c:v>
                </c:pt>
                <c:pt idx="28">
                  <c:v>0.73173760236240926</c:v>
                </c:pt>
                <c:pt idx="29">
                  <c:v>0.74560813657008107</c:v>
                </c:pt>
                <c:pt idx="30">
                  <c:v>0.67317559673683713</c:v>
                </c:pt>
                <c:pt idx="31">
                  <c:v>0.68648729436099531</c:v>
                </c:pt>
                <c:pt idx="32">
                  <c:v>1.014855797553901</c:v>
                </c:pt>
                <c:pt idx="33">
                  <c:v>1.0267087336047549</c:v>
                </c:pt>
                <c:pt idx="34">
                  <c:v>0.7834495407994837</c:v>
                </c:pt>
                <c:pt idx="35">
                  <c:v>0.78888303457060827</c:v>
                </c:pt>
                <c:pt idx="36">
                  <c:v>0.78494180319830775</c:v>
                </c:pt>
                <c:pt idx="37">
                  <c:v>0.76131236584624273</c:v>
                </c:pt>
                <c:pt idx="38">
                  <c:v>0.62653864917811009</c:v>
                </c:pt>
                <c:pt idx="39">
                  <c:v>0.62745492877438669</c:v>
                </c:pt>
                <c:pt idx="40">
                  <c:v>0.57074219618225475</c:v>
                </c:pt>
                <c:pt idx="41">
                  <c:v>0.56510997997829693</c:v>
                </c:pt>
                <c:pt idx="42">
                  <c:v>0.56747586461715405</c:v>
                </c:pt>
                <c:pt idx="43">
                  <c:v>0.62093643894186246</c:v>
                </c:pt>
                <c:pt idx="44">
                  <c:v>0.59498779582791028</c:v>
                </c:pt>
                <c:pt idx="45">
                  <c:v>0.58483853262150665</c:v>
                </c:pt>
                <c:pt idx="46">
                  <c:v>0.55864039844600488</c:v>
                </c:pt>
                <c:pt idx="47">
                  <c:v>0.55999845417682081</c:v>
                </c:pt>
                <c:pt idx="48">
                  <c:v>0.57423141357721763</c:v>
                </c:pt>
                <c:pt idx="49">
                  <c:v>0.5714106356375851</c:v>
                </c:pt>
                <c:pt idx="50">
                  <c:v>0.5636757296510041</c:v>
                </c:pt>
                <c:pt idx="51">
                  <c:v>0.6199029401759617</c:v>
                </c:pt>
                <c:pt idx="52">
                  <c:v>0.59015313225099819</c:v>
                </c:pt>
                <c:pt idx="53">
                  <c:v>0.58699422816280278</c:v>
                </c:pt>
                <c:pt idx="54">
                  <c:v>0.57161720376461744</c:v>
                </c:pt>
                <c:pt idx="55">
                  <c:v>0.56937649102183063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B638-447A-A11B-796CFB06ED33}"/>
            </c:ext>
          </c:extLst>
        </c:ser>
        <c:ser>
          <c:idx val="9"/>
          <c:order val="4"/>
          <c:tx>
            <c:strRef>
              <c:f>'Pure Decorrelation'!$AU$2</c:f>
              <c:strCache>
                <c:ptCount val="1"/>
                <c:pt idx="0">
                  <c:v>BBS Causal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00B050"/>
              </a:solidFill>
              <a:ln w="9525">
                <a:solidFill>
                  <a:srgbClr val="00B050"/>
                </a:solidFill>
              </a:ln>
              <a:effectLst/>
            </c:spPr>
          </c:marker>
          <c:trendline>
            <c:spPr>
              <a:ln w="19050" cap="rnd">
                <a:solidFill>
                  <a:srgbClr val="00B050"/>
                </a:solidFill>
                <a:prstDash val="dash"/>
              </a:ln>
              <a:effectLst/>
            </c:spPr>
            <c:trendlineType val="exp"/>
            <c:dispRSqr val="0"/>
            <c:dispEq val="0"/>
          </c:trendline>
          <c:xVal>
            <c:numRef>
              <c:f>'Pure Decorrelation'!$AY$3:$AY$290</c:f>
              <c:numCache>
                <c:formatCode>General</c:formatCode>
                <c:ptCount val="288"/>
                <c:pt idx="0">
                  <c:v>1</c:v>
                </c:pt>
                <c:pt idx="1">
                  <c:v>-3</c:v>
                </c:pt>
                <c:pt idx="2">
                  <c:v>-3</c:v>
                </c:pt>
                <c:pt idx="3">
                  <c:v>1</c:v>
                </c:pt>
                <c:pt idx="4">
                  <c:v>9</c:v>
                </c:pt>
                <c:pt idx="5">
                  <c:v>1</c:v>
                </c:pt>
                <c:pt idx="6">
                  <c:v>-3</c:v>
                </c:pt>
                <c:pt idx="7">
                  <c:v>-3</c:v>
                </c:pt>
                <c:pt idx="8">
                  <c:v>-3</c:v>
                </c:pt>
                <c:pt idx="9">
                  <c:v>-3</c:v>
                </c:pt>
                <c:pt idx="10">
                  <c:v>1</c:v>
                </c:pt>
                <c:pt idx="11">
                  <c:v>9</c:v>
                </c:pt>
                <c:pt idx="12">
                  <c:v>1</c:v>
                </c:pt>
                <c:pt idx="13">
                  <c:v>-3</c:v>
                </c:pt>
                <c:pt idx="14">
                  <c:v>-3</c:v>
                </c:pt>
                <c:pt idx="15">
                  <c:v>1</c:v>
                </c:pt>
                <c:pt idx="16">
                  <c:v>-2</c:v>
                </c:pt>
                <c:pt idx="17">
                  <c:v>4</c:v>
                </c:pt>
                <c:pt idx="18">
                  <c:v>0</c:v>
                </c:pt>
                <c:pt idx="19">
                  <c:v>-2</c:v>
                </c:pt>
                <c:pt idx="20">
                  <c:v>-2</c:v>
                </c:pt>
                <c:pt idx="21">
                  <c:v>0</c:v>
                </c:pt>
                <c:pt idx="22">
                  <c:v>4</c:v>
                </c:pt>
                <c:pt idx="23">
                  <c:v>-2</c:v>
                </c:pt>
                <c:pt idx="24">
                  <c:v>-0.33333333333333331</c:v>
                </c:pt>
                <c:pt idx="25">
                  <c:v>-0.33333333333333331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-1.666666666666667</c:v>
                </c:pt>
                <c:pt idx="31">
                  <c:v>-1.666666666666667</c:v>
                </c:pt>
                <c:pt idx="32">
                  <c:v>-1.666666666666667</c:v>
                </c:pt>
                <c:pt idx="33">
                  <c:v>-1.666666666666667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-0.33333333333333331</c:v>
                </c:pt>
                <c:pt idx="39">
                  <c:v>-0.33333333333333331</c:v>
                </c:pt>
                <c:pt idx="40">
                  <c:v>-2</c:v>
                </c:pt>
                <c:pt idx="41">
                  <c:v>-2</c:v>
                </c:pt>
                <c:pt idx="42">
                  <c:v>8</c:v>
                </c:pt>
                <c:pt idx="43">
                  <c:v>-4</c:v>
                </c:pt>
                <c:pt idx="44">
                  <c:v>-4</c:v>
                </c:pt>
                <c:pt idx="45">
                  <c:v>8</c:v>
                </c:pt>
                <c:pt idx="46">
                  <c:v>-2</c:v>
                </c:pt>
                <c:pt idx="47">
                  <c:v>-2</c:v>
                </c:pt>
                <c:pt idx="48">
                  <c:v>-2</c:v>
                </c:pt>
                <c:pt idx="49">
                  <c:v>-2</c:v>
                </c:pt>
                <c:pt idx="50">
                  <c:v>8</c:v>
                </c:pt>
                <c:pt idx="51">
                  <c:v>-4</c:v>
                </c:pt>
                <c:pt idx="52">
                  <c:v>-4</c:v>
                </c:pt>
                <c:pt idx="53">
                  <c:v>8</c:v>
                </c:pt>
                <c:pt idx="54">
                  <c:v>-2</c:v>
                </c:pt>
                <c:pt idx="55">
                  <c:v>-2</c:v>
                </c:pt>
              </c:numCache>
            </c:numRef>
          </c:xVal>
          <c:yVal>
            <c:numRef>
              <c:f>'Pure Decorrelation'!$AU$3:$AU$290</c:f>
              <c:numCache>
                <c:formatCode>General</c:formatCode>
                <c:ptCount val="288"/>
                <c:pt idx="0">
                  <c:v>11.772233658388719</c:v>
                </c:pt>
                <c:pt idx="1">
                  <c:v>3.943318069167435</c:v>
                </c:pt>
                <c:pt idx="2">
                  <c:v>5.5275729479966689</c:v>
                </c:pt>
                <c:pt idx="3">
                  <c:v>1.910186011367478</c:v>
                </c:pt>
                <c:pt idx="4">
                  <c:v>8.2927166930167004</c:v>
                </c:pt>
                <c:pt idx="5">
                  <c:v>4.9306730620330201</c:v>
                </c:pt>
                <c:pt idx="6">
                  <c:v>3.622853692807257</c:v>
                </c:pt>
                <c:pt idx="7">
                  <c:v>3.388165322830901</c:v>
                </c:pt>
                <c:pt idx="8">
                  <c:v>6.7449299822212199</c:v>
                </c:pt>
                <c:pt idx="9">
                  <c:v>6.3221945607801899</c:v>
                </c:pt>
                <c:pt idx="10">
                  <c:v>2.6821505653904749</c:v>
                </c:pt>
                <c:pt idx="11">
                  <c:v>5.4135304288123738</c:v>
                </c:pt>
                <c:pt idx="12">
                  <c:v>3.917118695226963</c:v>
                </c:pt>
                <c:pt idx="13">
                  <c:v>8.2573940334259532</c:v>
                </c:pt>
                <c:pt idx="14">
                  <c:v>1.8290251086000351</c:v>
                </c:pt>
                <c:pt idx="15">
                  <c:v>8.3462473839870661</c:v>
                </c:pt>
                <c:pt idx="16">
                  <c:v>1.924169786612038</c:v>
                </c:pt>
                <c:pt idx="17">
                  <c:v>16.146299704012929</c:v>
                </c:pt>
                <c:pt idx="18">
                  <c:v>3.3521887897863052</c:v>
                </c:pt>
                <c:pt idx="19">
                  <c:v>6.3688907785923217</c:v>
                </c:pt>
                <c:pt idx="20">
                  <c:v>6.3122146217850972</c:v>
                </c:pt>
                <c:pt idx="21">
                  <c:v>2.9887966054142452</c:v>
                </c:pt>
                <c:pt idx="22">
                  <c:v>16.944566728593781</c:v>
                </c:pt>
                <c:pt idx="23">
                  <c:v>1.1734690229990521</c:v>
                </c:pt>
                <c:pt idx="24">
                  <c:v>2.5655628746259032</c:v>
                </c:pt>
                <c:pt idx="25">
                  <c:v>3.501903341384605</c:v>
                </c:pt>
                <c:pt idx="26">
                  <c:v>1.884051420155447</c:v>
                </c:pt>
                <c:pt idx="27">
                  <c:v>3.0976202208199539</c:v>
                </c:pt>
                <c:pt idx="28">
                  <c:v>1.584442603215575</c:v>
                </c:pt>
                <c:pt idx="29">
                  <c:v>1.8808963319868779</c:v>
                </c:pt>
                <c:pt idx="30">
                  <c:v>1.326138090412132</c:v>
                </c:pt>
                <c:pt idx="31">
                  <c:v>1.953569766599685</c:v>
                </c:pt>
                <c:pt idx="32">
                  <c:v>5.1922275535878724</c:v>
                </c:pt>
                <c:pt idx="33">
                  <c:v>4.4924214618164111</c:v>
                </c:pt>
                <c:pt idx="34">
                  <c:v>2.5846855691983359</c:v>
                </c:pt>
                <c:pt idx="35">
                  <c:v>2.0908328647841699</c:v>
                </c:pt>
                <c:pt idx="36">
                  <c:v>2.8301512327860112</c:v>
                </c:pt>
                <c:pt idx="37">
                  <c:v>1.859634643374011</c:v>
                </c:pt>
                <c:pt idx="38">
                  <c:v>1.6584218096104451</c:v>
                </c:pt>
                <c:pt idx="39">
                  <c:v>1.1165313164237891</c:v>
                </c:pt>
                <c:pt idx="40">
                  <c:v>9.5047258693841279</c:v>
                </c:pt>
                <c:pt idx="41">
                  <c:v>1.5136320330202579</c:v>
                </c:pt>
                <c:pt idx="42">
                  <c:v>1.8685042786179109</c:v>
                </c:pt>
                <c:pt idx="43">
                  <c:v>12.34205780877965</c:v>
                </c:pt>
                <c:pt idx="44">
                  <c:v>13.182267385395241</c:v>
                </c:pt>
                <c:pt idx="45">
                  <c:v>1.9103370607946999</c:v>
                </c:pt>
                <c:pt idx="46">
                  <c:v>1.566371955373324</c:v>
                </c:pt>
                <c:pt idx="47">
                  <c:v>9.5205874869949181</c:v>
                </c:pt>
                <c:pt idx="48">
                  <c:v>9.5020538747892722</c:v>
                </c:pt>
                <c:pt idx="49">
                  <c:v>1.530521003960166</c:v>
                </c:pt>
                <c:pt idx="50">
                  <c:v>1.8735903445864099</c:v>
                </c:pt>
                <c:pt idx="51">
                  <c:v>12.394444969389591</c:v>
                </c:pt>
                <c:pt idx="52">
                  <c:v>12.95856265637558</c:v>
                </c:pt>
                <c:pt idx="53">
                  <c:v>1.843694011610933</c:v>
                </c:pt>
                <c:pt idx="54">
                  <c:v>1.526065446203575</c:v>
                </c:pt>
                <c:pt idx="55">
                  <c:v>8.8627511644037433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B638-447A-A11B-796CFB06ED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13725055"/>
        <c:axId val="488865151"/>
      </c:scatterChart>
      <c:valAx>
        <c:axId val="513725055"/>
        <c:scaling>
          <c:orientation val="minMax"/>
          <c:max val="5"/>
          <c:min val="0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Gain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8865151"/>
        <c:crosses val="autoZero"/>
        <c:crossBetween val="midCat"/>
      </c:valAx>
      <c:valAx>
        <c:axId val="488865151"/>
        <c:scaling>
          <c:logBase val="10"/>
          <c:orientation val="minMax"/>
          <c:max val="100"/>
          <c:min val="1E-3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Time(s)</a:t>
                </a:r>
              </a:p>
            </c:rich>
          </c:tx>
          <c:layout>
            <c:manualLayout>
              <c:xMode val="edge"/>
              <c:yMode val="edge"/>
              <c:x val="1.2242425079812739E-2"/>
              <c:y val="0.3979304375346236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372505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4.9059023956218299E-2"/>
          <c:y val="0.87083311506227701"/>
          <c:w val="0.92175080203315873"/>
          <c:h val="0.1153942300984974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Dominance Check Improvement</a:t>
            </a:r>
            <a:r>
              <a:rPr lang="en-US" baseline="0"/>
              <a:t> wrt. BNL [median]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'Pure Decorrelation'!$M$987</c:f>
              <c:strCache>
                <c:ptCount val="1"/>
                <c:pt idx="0">
                  <c:v>Gain &lt;=0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'Pure Decorrelation'!$N$956:$S$956</c:f>
              <c:strCache>
                <c:ptCount val="6"/>
                <c:pt idx="0">
                  <c:v>BNL Causal</c:v>
                </c:pt>
                <c:pt idx="1">
                  <c:v>BNL Causal HM</c:v>
                </c:pt>
                <c:pt idx="2">
                  <c:v>SFS Causal</c:v>
                </c:pt>
                <c:pt idx="3">
                  <c:v>SaLSa Causal</c:v>
                </c:pt>
                <c:pt idx="4">
                  <c:v>D&amp;C Causal</c:v>
                </c:pt>
                <c:pt idx="5">
                  <c:v>BBS Causal</c:v>
                </c:pt>
              </c:strCache>
            </c:strRef>
          </c:cat>
          <c:val>
            <c:numRef>
              <c:f>'Pure Decorrelation'!$N$987:$S$987</c:f>
              <c:numCache>
                <c:formatCode>0%</c:formatCode>
                <c:ptCount val="6"/>
                <c:pt idx="0">
                  <c:v>-0.21337360091238927</c:v>
                </c:pt>
                <c:pt idx="1">
                  <c:v>-0.23870757029586975</c:v>
                </c:pt>
                <c:pt idx="2">
                  <c:v>0.34082736896254856</c:v>
                </c:pt>
                <c:pt idx="3">
                  <c:v>-3.9633151401652841E-3</c:v>
                </c:pt>
                <c:pt idx="4">
                  <c:v>-0.87560583962333949</c:v>
                </c:pt>
                <c:pt idx="5">
                  <c:v>1.5585918529230636E-2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562-4DD7-8288-A6A9401A987C}"/>
            </c:ext>
          </c:extLst>
        </c:ser>
        <c:ser>
          <c:idx val="2"/>
          <c:order val="1"/>
          <c:tx>
            <c:strRef>
              <c:f>'Pure Decorrelation'!$M$986</c:f>
              <c:strCache>
                <c:ptCount val="1"/>
                <c:pt idx="0">
                  <c:v>Gain &gt; 0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'Pure Decorrelation'!$N$986:$S$986</c:f>
              <c:numCache>
                <c:formatCode>0%</c:formatCode>
                <c:ptCount val="6"/>
                <c:pt idx="0">
                  <c:v>4.0588322603669159E-2</c:v>
                </c:pt>
                <c:pt idx="1">
                  <c:v>2.698426944979921E-2</c:v>
                </c:pt>
                <c:pt idx="2">
                  <c:v>0.58283998124921554</c:v>
                </c:pt>
                <c:pt idx="3">
                  <c:v>0.32464632729750353</c:v>
                </c:pt>
                <c:pt idx="4">
                  <c:v>-0.99467198153858571</c:v>
                </c:pt>
                <c:pt idx="5">
                  <c:v>0.16744023547619663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562-4DD7-8288-A6A9401A987C}"/>
            </c:ext>
          </c:extLst>
        </c:ser>
        <c:ser>
          <c:idx val="3"/>
          <c:order val="2"/>
          <c:tx>
            <c:strRef>
              <c:f>'Pure Decorrelation'!$M$984</c:f>
              <c:strCache>
                <c:ptCount val="1"/>
                <c:pt idx="0">
                  <c:v>Gain &gt; 1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'Pure Decorrelation'!$N$984:$S$984</c:f>
              <c:numCache>
                <c:formatCode>0%</c:formatCode>
                <c:ptCount val="6"/>
                <c:pt idx="0">
                  <c:v>-1.041657689239857</c:v>
                </c:pt>
                <c:pt idx="1">
                  <c:v>-1.0585942039102256</c:v>
                </c:pt>
                <c:pt idx="2">
                  <c:v>-3.5321411591079044E-2</c:v>
                </c:pt>
                <c:pt idx="3">
                  <c:v>-9.0673621257265635E-2</c:v>
                </c:pt>
                <c:pt idx="4">
                  <c:v>-1.0729659261840061</c:v>
                </c:pt>
                <c:pt idx="5">
                  <c:v>-0.9528627799699021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562-4DD7-8288-A6A9401A987C}"/>
            </c:ext>
          </c:extLst>
        </c:ser>
        <c:ser>
          <c:idx val="1"/>
          <c:order val="3"/>
          <c:tx>
            <c:strRef>
              <c:f>'Pure Decorrelation'!$M$983</c:f>
              <c:strCache>
                <c:ptCount val="1"/>
                <c:pt idx="0">
                  <c:v>Target; Gain &gt; 1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'Pure Decorrelation'!$N$983:$S$983</c:f>
              <c:numCache>
                <c:formatCode>0%</c:formatCode>
                <c:ptCount val="6"/>
                <c:pt idx="0">
                  <c:v>-8.6628272726222537</c:v>
                </c:pt>
                <c:pt idx="1">
                  <c:v>-8.6500936403241333</c:v>
                </c:pt>
                <c:pt idx="2">
                  <c:v>-8.9948125692609917</c:v>
                </c:pt>
                <c:pt idx="3">
                  <c:v>-13.554686300856934</c:v>
                </c:pt>
                <c:pt idx="4">
                  <c:v>-3.7716745880105917</c:v>
                </c:pt>
                <c:pt idx="5">
                  <c:v>-18.275184605943824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562-4DD7-8288-A6A9401A98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96855792"/>
        <c:axId val="1899211536"/>
      </c:barChart>
      <c:catAx>
        <c:axId val="18968557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9211536"/>
        <c:crosses val="autoZero"/>
        <c:auto val="1"/>
        <c:lblAlgn val="ctr"/>
        <c:lblOffset val="100"/>
        <c:noMultiLvlLbl val="0"/>
      </c:catAx>
      <c:valAx>
        <c:axId val="1899211536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Perforamnce Improvement wrt. BNL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68557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Execution Time Improvement</a:t>
            </a:r>
            <a:r>
              <a:rPr lang="en-US" baseline="0"/>
              <a:t> wrt. </a:t>
            </a:r>
            <a:r>
              <a:rPr lang="en-US" sz="1400" baseline="0"/>
              <a:t>BNL (sequential) [median]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'Pure Decorrelation'!$U$987</c:f>
              <c:strCache>
                <c:ptCount val="1"/>
                <c:pt idx="0">
                  <c:v>Gain &lt;=0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'Pure Decorrelation'!$V$956:$AA$956</c:f>
              <c:strCache>
                <c:ptCount val="6"/>
                <c:pt idx="0">
                  <c:v>BNL Causal</c:v>
                </c:pt>
                <c:pt idx="1">
                  <c:v>BNL Causal HM</c:v>
                </c:pt>
                <c:pt idx="2">
                  <c:v>SFS Causal</c:v>
                </c:pt>
                <c:pt idx="3">
                  <c:v>SaLSa Causal</c:v>
                </c:pt>
                <c:pt idx="4">
                  <c:v>D&amp;C Causal</c:v>
                </c:pt>
                <c:pt idx="5">
                  <c:v>BBS Causal</c:v>
                </c:pt>
              </c:strCache>
            </c:strRef>
          </c:cat>
          <c:val>
            <c:numRef>
              <c:f>'Pure Decorrelation'!$V$987:$AA$987</c:f>
              <c:numCache>
                <c:formatCode>0%</c:formatCode>
                <c:ptCount val="6"/>
                <c:pt idx="0">
                  <c:v>-0.17517546526360739</c:v>
                </c:pt>
                <c:pt idx="1">
                  <c:v>-0.19950170095226893</c:v>
                </c:pt>
                <c:pt idx="2">
                  <c:v>0.17486330488880972</c:v>
                </c:pt>
                <c:pt idx="3">
                  <c:v>-0.16442730575519499</c:v>
                </c:pt>
                <c:pt idx="4">
                  <c:v>-0.30009684274388171</c:v>
                </c:pt>
                <c:pt idx="5">
                  <c:v>-1.0519378381677624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449-4494-9063-B5F455B64DD4}"/>
            </c:ext>
          </c:extLst>
        </c:ser>
        <c:ser>
          <c:idx val="2"/>
          <c:order val="1"/>
          <c:tx>
            <c:strRef>
              <c:f>'Pure Decorrelation'!$U$986</c:f>
              <c:strCache>
                <c:ptCount val="1"/>
                <c:pt idx="0">
                  <c:v>Gain &gt; 0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'Pure Decorrelation'!$V$986:$AA$986</c:f>
              <c:numCache>
                <c:formatCode>0%</c:formatCode>
                <c:ptCount val="6"/>
                <c:pt idx="0">
                  <c:v>6.5757550761744221E-2</c:v>
                </c:pt>
                <c:pt idx="1">
                  <c:v>6.1172476504743112E-2</c:v>
                </c:pt>
                <c:pt idx="2">
                  <c:v>0.31657767988520169</c:v>
                </c:pt>
                <c:pt idx="3">
                  <c:v>6.1969619327012816E-2</c:v>
                </c:pt>
                <c:pt idx="4">
                  <c:v>-0.32476838652148055</c:v>
                </c:pt>
                <c:pt idx="5">
                  <c:v>-0.61340403905954122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449-4494-9063-B5F455B64DD4}"/>
            </c:ext>
          </c:extLst>
        </c:ser>
        <c:ser>
          <c:idx val="3"/>
          <c:order val="2"/>
          <c:tx>
            <c:strRef>
              <c:f>'Pure Decorrelation'!$U$984</c:f>
              <c:strCache>
                <c:ptCount val="1"/>
                <c:pt idx="0">
                  <c:v>Gain &gt; 1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'Pure Decorrelation'!$V$984:$AA$984</c:f>
              <c:numCache>
                <c:formatCode>0%</c:formatCode>
                <c:ptCount val="6"/>
                <c:pt idx="0">
                  <c:v>-0.68336812538083513</c:v>
                </c:pt>
                <c:pt idx="1">
                  <c:v>-0.67629283755303915</c:v>
                </c:pt>
                <c:pt idx="2">
                  <c:v>-0.13897529197573361</c:v>
                </c:pt>
                <c:pt idx="3">
                  <c:v>-0.25682846131596959</c:v>
                </c:pt>
                <c:pt idx="4">
                  <c:v>-0.3384330231287272</c:v>
                </c:pt>
                <c:pt idx="5">
                  <c:v>-1.7203661299315329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449-4494-9063-B5F455B64DD4}"/>
            </c:ext>
          </c:extLst>
        </c:ser>
        <c:ser>
          <c:idx val="1"/>
          <c:order val="3"/>
          <c:tx>
            <c:strRef>
              <c:f>'Pure Decorrelation'!$U$983</c:f>
              <c:strCache>
                <c:ptCount val="1"/>
                <c:pt idx="0">
                  <c:v>Target; Gain &gt; 1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'Pure Decorrelation'!$V$983:$AA$983</c:f>
              <c:numCache>
                <c:formatCode>0%</c:formatCode>
                <c:ptCount val="6"/>
                <c:pt idx="0">
                  <c:v>-3.8792049494376832</c:v>
                </c:pt>
                <c:pt idx="1">
                  <c:v>-3.8571287949865209</c:v>
                </c:pt>
                <c:pt idx="2">
                  <c:v>-5.121478228099261</c:v>
                </c:pt>
                <c:pt idx="3">
                  <c:v>-6.3489628793117472</c:v>
                </c:pt>
                <c:pt idx="4">
                  <c:v>-1.2209330756601335</c:v>
                </c:pt>
                <c:pt idx="5">
                  <c:v>-11.366267649592142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449-4494-9063-B5F455B64D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96855792"/>
        <c:axId val="1899211536"/>
      </c:barChart>
      <c:catAx>
        <c:axId val="18968557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9211536"/>
        <c:crosses val="autoZero"/>
        <c:auto val="1"/>
        <c:lblAlgn val="ctr"/>
        <c:lblOffset val="100"/>
        <c:noMultiLvlLbl val="0"/>
      </c:catAx>
      <c:valAx>
        <c:axId val="1899211536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Perforamnce Improvement wrt. BNL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68557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Execution Time Improvement</a:t>
            </a:r>
            <a:r>
              <a:rPr lang="en-US" baseline="0"/>
              <a:t> wrt. </a:t>
            </a:r>
            <a:r>
              <a:rPr lang="en-US" sz="1400" baseline="0"/>
              <a:t>BNL (parallel)</a:t>
            </a: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 [median]</a:t>
            </a:r>
            <a:endParaRPr lang="en-US" sz="14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'Pure Decorrelation'!$AC$987</c:f>
              <c:strCache>
                <c:ptCount val="1"/>
                <c:pt idx="0">
                  <c:v>Gain &lt;=0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'Pure Decorrelation'!$V$956:$AA$956</c:f>
              <c:strCache>
                <c:ptCount val="6"/>
                <c:pt idx="0">
                  <c:v>BNL Causal</c:v>
                </c:pt>
                <c:pt idx="1">
                  <c:v>BNL Causal HM</c:v>
                </c:pt>
                <c:pt idx="2">
                  <c:v>SFS Causal</c:v>
                </c:pt>
                <c:pt idx="3">
                  <c:v>SaLSa Causal</c:v>
                </c:pt>
                <c:pt idx="4">
                  <c:v>D&amp;C Causal</c:v>
                </c:pt>
                <c:pt idx="5">
                  <c:v>BBS Causal</c:v>
                </c:pt>
              </c:strCache>
            </c:strRef>
          </c:cat>
          <c:val>
            <c:numRef>
              <c:f>'Pure Decorrelation'!$AD$987:$AI$987</c:f>
              <c:numCache>
                <c:formatCode>0%</c:formatCode>
                <c:ptCount val="6"/>
                <c:pt idx="0">
                  <c:v>0.48516572557708787</c:v>
                </c:pt>
                <c:pt idx="1">
                  <c:v>0.45997820211444868</c:v>
                </c:pt>
                <c:pt idx="2">
                  <c:v>0.58889533615559442</c:v>
                </c:pt>
                <c:pt idx="3">
                  <c:v>0.49198877493026877</c:v>
                </c:pt>
                <c:pt idx="4">
                  <c:v>0.71097310959516413</c:v>
                </c:pt>
                <c:pt idx="5">
                  <c:v>-0.41177780291530569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09D-4750-BB39-B9DA8B0FE355}"/>
            </c:ext>
          </c:extLst>
        </c:ser>
        <c:ser>
          <c:idx val="2"/>
          <c:order val="1"/>
          <c:tx>
            <c:strRef>
              <c:f>'Pure Decorrelation'!$AC$986</c:f>
              <c:strCache>
                <c:ptCount val="1"/>
                <c:pt idx="0">
                  <c:v>Gain &gt; 0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'Pure Decorrelation'!$AD$986:$AI$986</c:f>
              <c:numCache>
                <c:formatCode>0%</c:formatCode>
                <c:ptCount val="6"/>
                <c:pt idx="0">
                  <c:v>0.62267603163335505</c:v>
                </c:pt>
                <c:pt idx="1">
                  <c:v>0.61662145607918717</c:v>
                </c:pt>
                <c:pt idx="2">
                  <c:v>0.70540987280153167</c:v>
                </c:pt>
                <c:pt idx="3">
                  <c:v>0.6490259153637048</c:v>
                </c:pt>
                <c:pt idx="4">
                  <c:v>0.69754249312206118</c:v>
                </c:pt>
                <c:pt idx="5">
                  <c:v>7.9696416727871949E-2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09D-4750-BB39-B9DA8B0FE355}"/>
            </c:ext>
          </c:extLst>
        </c:ser>
        <c:ser>
          <c:idx val="3"/>
          <c:order val="2"/>
          <c:tx>
            <c:strRef>
              <c:f>'Pure Decorrelation'!$AC$984</c:f>
              <c:strCache>
                <c:ptCount val="1"/>
                <c:pt idx="0">
                  <c:v>Gain &gt; 1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'Pure Decorrelation'!$AD$984:$AI$984</c:f>
              <c:numCache>
                <c:formatCode>0%</c:formatCode>
                <c:ptCount val="6"/>
                <c:pt idx="0">
                  <c:v>0.22553685319755185</c:v>
                </c:pt>
                <c:pt idx="1">
                  <c:v>0.22390211047280062</c:v>
                </c:pt>
                <c:pt idx="2">
                  <c:v>0.45922041723051399</c:v>
                </c:pt>
                <c:pt idx="3">
                  <c:v>0.44707743356766061</c:v>
                </c:pt>
                <c:pt idx="4">
                  <c:v>0.70028865013862784</c:v>
                </c:pt>
                <c:pt idx="5">
                  <c:v>-0.86949999682041756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09D-4750-BB39-B9DA8B0FE355}"/>
            </c:ext>
          </c:extLst>
        </c:ser>
        <c:ser>
          <c:idx val="1"/>
          <c:order val="3"/>
          <c:tx>
            <c:strRef>
              <c:f>'Pure Decorrelation'!$AC$983</c:f>
              <c:strCache>
                <c:ptCount val="1"/>
                <c:pt idx="0">
                  <c:v>Target; Gain &gt; 1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'Pure Decorrelation'!$AD$983:$AI$983</c:f>
              <c:numCache>
                <c:formatCode>0%</c:formatCode>
                <c:ptCount val="6"/>
                <c:pt idx="0">
                  <c:v>-1.3122859439635812</c:v>
                </c:pt>
                <c:pt idx="1">
                  <c:v>-1.2956780348963621</c:v>
                </c:pt>
                <c:pt idx="2">
                  <c:v>-1.9558516599167044</c:v>
                </c:pt>
                <c:pt idx="3">
                  <c:v>-2.6229554866376423</c:v>
                </c:pt>
                <c:pt idx="4">
                  <c:v>0.47622475341747261</c:v>
                </c:pt>
                <c:pt idx="5">
                  <c:v>-8.4929415174586147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09D-4750-BB39-B9DA8B0FE3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96855792"/>
        <c:axId val="1899211536"/>
      </c:barChart>
      <c:catAx>
        <c:axId val="18968557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9211536"/>
        <c:crosses val="autoZero"/>
        <c:auto val="1"/>
        <c:lblAlgn val="ctr"/>
        <c:lblOffset val="100"/>
        <c:noMultiLvlLbl val="0"/>
      </c:catAx>
      <c:valAx>
        <c:axId val="1899211536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Perforamnce Improvement wrt. BNL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68557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Dominance Check Improvement</a:t>
            </a:r>
            <a:r>
              <a:rPr lang="en-US" baseline="0"/>
              <a:t> wrt. BNL</a:t>
            </a: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 [median]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'Pure Decorrelation'!$M$988</c:f>
              <c:strCache>
                <c:ptCount val="1"/>
                <c:pt idx="0">
                  <c:v>Target; Gain &gt; 1; #pref=2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'Pure Decorrelation'!$N$981:$S$981</c:f>
              <c:strCache>
                <c:ptCount val="6"/>
                <c:pt idx="0">
                  <c:v>BNL Causal</c:v>
                </c:pt>
                <c:pt idx="1">
                  <c:v>BNL Causal HM</c:v>
                </c:pt>
                <c:pt idx="2">
                  <c:v>SFS Causal</c:v>
                </c:pt>
                <c:pt idx="3">
                  <c:v>SaLSa Causal</c:v>
                </c:pt>
                <c:pt idx="4">
                  <c:v>D&amp;C Causal</c:v>
                </c:pt>
                <c:pt idx="5">
                  <c:v>BBS Causal</c:v>
                </c:pt>
              </c:strCache>
            </c:strRef>
          </c:cat>
          <c:val>
            <c:numRef>
              <c:f>'Pure Decorrelation'!$N$988:$S$988</c:f>
              <c:numCache>
                <c:formatCode>0%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7F4-4095-B224-6D01053BB50E}"/>
            </c:ext>
          </c:extLst>
        </c:ser>
        <c:ser>
          <c:idx val="0"/>
          <c:order val="1"/>
          <c:tx>
            <c:strRef>
              <c:f>'Pure Decorrelation'!$M$989</c:f>
              <c:strCache>
                <c:ptCount val="1"/>
                <c:pt idx="0">
                  <c:v>Target; Gain &gt; 1; #pref=3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'Pure Decorrelation'!$N$981:$S$981</c:f>
              <c:strCache>
                <c:ptCount val="6"/>
                <c:pt idx="0">
                  <c:v>BNL Causal</c:v>
                </c:pt>
                <c:pt idx="1">
                  <c:v>BNL Causal HM</c:v>
                </c:pt>
                <c:pt idx="2">
                  <c:v>SFS Causal</c:v>
                </c:pt>
                <c:pt idx="3">
                  <c:v>SaLSa Causal</c:v>
                </c:pt>
                <c:pt idx="4">
                  <c:v>D&amp;C Causal</c:v>
                </c:pt>
                <c:pt idx="5">
                  <c:v>BBS Causal</c:v>
                </c:pt>
              </c:strCache>
            </c:strRef>
          </c:cat>
          <c:val>
            <c:numRef>
              <c:f>'Pure Decorrelation'!$N$989:$S$989</c:f>
              <c:numCache>
                <c:formatCode>0%</c:formatCode>
                <c:ptCount val="6"/>
                <c:pt idx="0">
                  <c:v>-8.6628272726222537</c:v>
                </c:pt>
                <c:pt idx="1">
                  <c:v>-8.6500936403241333</c:v>
                </c:pt>
                <c:pt idx="2">
                  <c:v>-8.9948125692609917</c:v>
                </c:pt>
                <c:pt idx="3">
                  <c:v>-13.554686300856934</c:v>
                </c:pt>
                <c:pt idx="4">
                  <c:v>-3.7716745880105917</c:v>
                </c:pt>
                <c:pt idx="5">
                  <c:v>-18.275184605943824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7F4-4095-B224-6D01053BB50E}"/>
            </c:ext>
          </c:extLst>
        </c:ser>
        <c:ser>
          <c:idx val="2"/>
          <c:order val="2"/>
          <c:tx>
            <c:strRef>
              <c:f>'Pure Decorrelation'!$M$990</c:f>
              <c:strCache>
                <c:ptCount val="1"/>
                <c:pt idx="0">
                  <c:v>Target; Gain &gt; 1; #pref=4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'Pure Decorrelation'!$N$981:$S$981</c:f>
              <c:strCache>
                <c:ptCount val="6"/>
                <c:pt idx="0">
                  <c:v>BNL Causal</c:v>
                </c:pt>
                <c:pt idx="1">
                  <c:v>BNL Causal HM</c:v>
                </c:pt>
                <c:pt idx="2">
                  <c:v>SFS Causal</c:v>
                </c:pt>
                <c:pt idx="3">
                  <c:v>SaLSa Causal</c:v>
                </c:pt>
                <c:pt idx="4">
                  <c:v>D&amp;C Causal</c:v>
                </c:pt>
                <c:pt idx="5">
                  <c:v>BBS Causal</c:v>
                </c:pt>
              </c:strCache>
            </c:strRef>
          </c:cat>
          <c:val>
            <c:numRef>
              <c:f>'Pure Decorrelation'!$N$990:$S$990</c:f>
              <c:numCache>
                <c:formatCode>0%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7F4-4095-B224-6D01053BB5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96855792"/>
        <c:axId val="1899211536"/>
      </c:barChart>
      <c:catAx>
        <c:axId val="18968557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9211536"/>
        <c:crosses val="autoZero"/>
        <c:auto val="1"/>
        <c:lblAlgn val="ctr"/>
        <c:lblOffset val="100"/>
        <c:noMultiLvlLbl val="0"/>
      </c:catAx>
      <c:valAx>
        <c:axId val="18992115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Perforamnce Improvement wrt. BNL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68557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Execution Time Improvement</a:t>
            </a:r>
            <a:r>
              <a:rPr lang="en-US" baseline="0"/>
              <a:t> wrt. </a:t>
            </a:r>
            <a:r>
              <a:rPr lang="en-US" sz="1400" baseline="0"/>
              <a:t>BNL (sequential)</a:t>
            </a: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 [median]</a:t>
            </a:r>
            <a:endParaRPr lang="en-US" sz="14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'Pure Decorrelation'!$U$988</c:f>
              <c:strCache>
                <c:ptCount val="1"/>
                <c:pt idx="0">
                  <c:v>Target; Gain &gt; 1; #pref=2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'Pure Decorrelation'!$V$981:$AA$981</c:f>
              <c:strCache>
                <c:ptCount val="6"/>
                <c:pt idx="0">
                  <c:v>BNL Causal</c:v>
                </c:pt>
                <c:pt idx="1">
                  <c:v>BNL Causal HM</c:v>
                </c:pt>
                <c:pt idx="2">
                  <c:v>SFS Causal</c:v>
                </c:pt>
                <c:pt idx="3">
                  <c:v>SaLSa Causal</c:v>
                </c:pt>
                <c:pt idx="4">
                  <c:v>D&amp;C Causal</c:v>
                </c:pt>
                <c:pt idx="5">
                  <c:v>BBS Causal</c:v>
                </c:pt>
              </c:strCache>
            </c:strRef>
          </c:cat>
          <c:val>
            <c:numRef>
              <c:f>'Pure Decorrelation'!$V$988:$AA$988</c:f>
              <c:numCache>
                <c:formatCode>0%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1FF-43BD-BD91-A9F7DC7B5E31}"/>
            </c:ext>
          </c:extLst>
        </c:ser>
        <c:ser>
          <c:idx val="0"/>
          <c:order val="1"/>
          <c:tx>
            <c:strRef>
              <c:f>'Pure Decorrelation'!$U$989</c:f>
              <c:strCache>
                <c:ptCount val="1"/>
                <c:pt idx="0">
                  <c:v>Target; Gain &gt; 1; #pref=3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'Pure Decorrelation'!$V$981:$AA$981</c:f>
              <c:strCache>
                <c:ptCount val="6"/>
                <c:pt idx="0">
                  <c:v>BNL Causal</c:v>
                </c:pt>
                <c:pt idx="1">
                  <c:v>BNL Causal HM</c:v>
                </c:pt>
                <c:pt idx="2">
                  <c:v>SFS Causal</c:v>
                </c:pt>
                <c:pt idx="3">
                  <c:v>SaLSa Causal</c:v>
                </c:pt>
                <c:pt idx="4">
                  <c:v>D&amp;C Causal</c:v>
                </c:pt>
                <c:pt idx="5">
                  <c:v>BBS Causal</c:v>
                </c:pt>
              </c:strCache>
            </c:strRef>
          </c:cat>
          <c:val>
            <c:numRef>
              <c:f>'Pure Decorrelation'!$V$989:$AA$989</c:f>
              <c:numCache>
                <c:formatCode>0%</c:formatCode>
                <c:ptCount val="6"/>
                <c:pt idx="0">
                  <c:v>-3.8792049494376832</c:v>
                </c:pt>
                <c:pt idx="1">
                  <c:v>-3.8571287949865209</c:v>
                </c:pt>
                <c:pt idx="2">
                  <c:v>-5.121478228099261</c:v>
                </c:pt>
                <c:pt idx="3">
                  <c:v>-6.3489628793117472</c:v>
                </c:pt>
                <c:pt idx="4">
                  <c:v>-1.2209330756601335</c:v>
                </c:pt>
                <c:pt idx="5">
                  <c:v>-11.366267649592142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1FF-43BD-BD91-A9F7DC7B5E31}"/>
            </c:ext>
          </c:extLst>
        </c:ser>
        <c:ser>
          <c:idx val="2"/>
          <c:order val="2"/>
          <c:tx>
            <c:strRef>
              <c:f>'Pure Decorrelation'!$U$990</c:f>
              <c:strCache>
                <c:ptCount val="1"/>
                <c:pt idx="0">
                  <c:v>Target; Gain &gt; 1; #pref=4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'Pure Decorrelation'!$V$981:$AA$981</c:f>
              <c:strCache>
                <c:ptCount val="6"/>
                <c:pt idx="0">
                  <c:v>BNL Causal</c:v>
                </c:pt>
                <c:pt idx="1">
                  <c:v>BNL Causal HM</c:v>
                </c:pt>
                <c:pt idx="2">
                  <c:v>SFS Causal</c:v>
                </c:pt>
                <c:pt idx="3">
                  <c:v>SaLSa Causal</c:v>
                </c:pt>
                <c:pt idx="4">
                  <c:v>D&amp;C Causal</c:v>
                </c:pt>
                <c:pt idx="5">
                  <c:v>BBS Causal</c:v>
                </c:pt>
              </c:strCache>
            </c:strRef>
          </c:cat>
          <c:val>
            <c:numRef>
              <c:f>'Pure Decorrelation'!$V$990:$AA$990</c:f>
              <c:numCache>
                <c:formatCode>0%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1FF-43BD-BD91-A9F7DC7B5E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96855792"/>
        <c:axId val="1899211536"/>
      </c:barChart>
      <c:catAx>
        <c:axId val="18968557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9211536"/>
        <c:crosses val="autoZero"/>
        <c:auto val="1"/>
        <c:lblAlgn val="ctr"/>
        <c:lblOffset val="100"/>
        <c:noMultiLvlLbl val="0"/>
      </c:catAx>
      <c:valAx>
        <c:axId val="1899211536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Perforamnce Improvement wrt. BNL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68557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Execution Time Improvement</a:t>
            </a:r>
            <a:r>
              <a:rPr lang="en-US" baseline="0"/>
              <a:t> wrt. </a:t>
            </a:r>
            <a:r>
              <a:rPr lang="en-US" sz="1400" baseline="0"/>
              <a:t>BNL (parallel) [median]</a:t>
            </a:r>
            <a:endParaRPr lang="en-US" sz="14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'Pure Decorrelation'!$AC$988</c:f>
              <c:strCache>
                <c:ptCount val="1"/>
                <c:pt idx="0">
                  <c:v>Target; Gain &gt; 1; #pref=2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'Pure Decorrelation'!$AD$981:$AI$981</c:f>
              <c:strCache>
                <c:ptCount val="6"/>
                <c:pt idx="0">
                  <c:v>BNL Causal</c:v>
                </c:pt>
                <c:pt idx="1">
                  <c:v>BNL Causal HM</c:v>
                </c:pt>
                <c:pt idx="2">
                  <c:v>SFS Causal</c:v>
                </c:pt>
                <c:pt idx="3">
                  <c:v>SaLSa Causal</c:v>
                </c:pt>
                <c:pt idx="4">
                  <c:v>D&amp;C Causal</c:v>
                </c:pt>
                <c:pt idx="5">
                  <c:v>BBS Causal</c:v>
                </c:pt>
              </c:strCache>
            </c:strRef>
          </c:cat>
          <c:val>
            <c:numRef>
              <c:f>'Pure Decorrelation'!$AD$988:$AI$988</c:f>
              <c:numCache>
                <c:formatCode>0%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051-4263-9340-8E57F067DA29}"/>
            </c:ext>
          </c:extLst>
        </c:ser>
        <c:ser>
          <c:idx val="0"/>
          <c:order val="1"/>
          <c:tx>
            <c:strRef>
              <c:f>'Pure Decorrelation'!$AC$989</c:f>
              <c:strCache>
                <c:ptCount val="1"/>
                <c:pt idx="0">
                  <c:v>Target; Gain &gt; 1; #pref=3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'Pure Decorrelation'!$AD$981:$AI$981</c:f>
              <c:strCache>
                <c:ptCount val="6"/>
                <c:pt idx="0">
                  <c:v>BNL Causal</c:v>
                </c:pt>
                <c:pt idx="1">
                  <c:v>BNL Causal HM</c:v>
                </c:pt>
                <c:pt idx="2">
                  <c:v>SFS Causal</c:v>
                </c:pt>
                <c:pt idx="3">
                  <c:v>SaLSa Causal</c:v>
                </c:pt>
                <c:pt idx="4">
                  <c:v>D&amp;C Causal</c:v>
                </c:pt>
                <c:pt idx="5">
                  <c:v>BBS Causal</c:v>
                </c:pt>
              </c:strCache>
            </c:strRef>
          </c:cat>
          <c:val>
            <c:numRef>
              <c:f>'Pure Decorrelation'!$AD$989:$AI$989</c:f>
              <c:numCache>
                <c:formatCode>0%</c:formatCode>
                <c:ptCount val="6"/>
                <c:pt idx="0">
                  <c:v>-1.3122859439635812</c:v>
                </c:pt>
                <c:pt idx="1">
                  <c:v>-1.2956780348963621</c:v>
                </c:pt>
                <c:pt idx="2">
                  <c:v>-1.9558516599167044</c:v>
                </c:pt>
                <c:pt idx="3">
                  <c:v>-2.6229554866376423</c:v>
                </c:pt>
                <c:pt idx="4">
                  <c:v>0.47622475341747261</c:v>
                </c:pt>
                <c:pt idx="5">
                  <c:v>-8.4929415174586147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051-4263-9340-8E57F067DA29}"/>
            </c:ext>
          </c:extLst>
        </c:ser>
        <c:ser>
          <c:idx val="2"/>
          <c:order val="2"/>
          <c:tx>
            <c:strRef>
              <c:f>'Pure Decorrelation'!$AC$990</c:f>
              <c:strCache>
                <c:ptCount val="1"/>
                <c:pt idx="0">
                  <c:v>Target; Gain &gt; 1; #pref=4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'Pure Decorrelation'!$AD$981:$AI$981</c:f>
              <c:strCache>
                <c:ptCount val="6"/>
                <c:pt idx="0">
                  <c:v>BNL Causal</c:v>
                </c:pt>
                <c:pt idx="1">
                  <c:v>BNL Causal HM</c:v>
                </c:pt>
                <c:pt idx="2">
                  <c:v>SFS Causal</c:v>
                </c:pt>
                <c:pt idx="3">
                  <c:v>SaLSa Causal</c:v>
                </c:pt>
                <c:pt idx="4">
                  <c:v>D&amp;C Causal</c:v>
                </c:pt>
                <c:pt idx="5">
                  <c:v>BBS Causal</c:v>
                </c:pt>
              </c:strCache>
            </c:strRef>
          </c:cat>
          <c:val>
            <c:numRef>
              <c:f>'Pure Decorrelation'!$AD$990:$AI$990</c:f>
              <c:numCache>
                <c:formatCode>0%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051-4263-9340-8E57F067DA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96855792"/>
        <c:axId val="1899211536"/>
      </c:barChart>
      <c:catAx>
        <c:axId val="18968557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9211536"/>
        <c:crosses val="autoZero"/>
        <c:auto val="1"/>
        <c:lblAlgn val="ctr"/>
        <c:lblOffset val="100"/>
        <c:noMultiLvlLbl val="0"/>
      </c:catAx>
      <c:valAx>
        <c:axId val="1899211536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Perforamnce Improvement wrt. BNL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68557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Execution Time </a:t>
            </a:r>
            <a:r>
              <a:rPr lang="en-US" sz="1400"/>
              <a:t>Improvement</a:t>
            </a:r>
            <a:r>
              <a:rPr lang="en-US" sz="1400" baseline="0"/>
              <a:t> wrt</a:t>
            </a: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. Non-Causal Baseline (sequential) [mean]</a:t>
            </a:r>
            <a:endParaRPr lang="en-US" sz="14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'Pure Decorrelation'!$S$636</c:f>
              <c:strCache>
                <c:ptCount val="1"/>
                <c:pt idx="0">
                  <c:v>Gain &lt;= 0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Lbl>
              <c:idx val="3"/>
              <c:layout>
                <c:manualLayout>
                  <c:x val="-4.6828881610046662E-2"/>
                  <c:y val="0.38002298789832478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4DEC-4AED-97F7-B56FC44BA3BA}"/>
                </c:ext>
              </c:extLst>
            </c:dLbl>
            <c:dLbl>
              <c:idx val="5"/>
              <c:layout>
                <c:manualLayout>
                  <c:x val="-6.3601061585045179E-2"/>
                  <c:y val="0.38337869259631135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4DEC-4AED-97F7-B56FC44BA3B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Base"/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'Pure Decorrelation'!$T$632:$Y$632</c:f>
              <c:strCache>
                <c:ptCount val="6"/>
                <c:pt idx="0">
                  <c:v>BNL Causal</c:v>
                </c:pt>
                <c:pt idx="1">
                  <c:v>BNL Causal HM</c:v>
                </c:pt>
                <c:pt idx="2">
                  <c:v>SFS Causal</c:v>
                </c:pt>
                <c:pt idx="3">
                  <c:v>SaLSa Causal</c:v>
                </c:pt>
                <c:pt idx="4">
                  <c:v>D&amp;C Causal</c:v>
                </c:pt>
                <c:pt idx="5">
                  <c:v>BBS Causal</c:v>
                </c:pt>
              </c:strCache>
            </c:strRef>
          </c:cat>
          <c:val>
            <c:numRef>
              <c:f>'Pure Decorrelation'!$T$636:$Y$636</c:f>
              <c:numCache>
                <c:formatCode>0%</c:formatCode>
                <c:ptCount val="6"/>
                <c:pt idx="0">
                  <c:v>-1.0906992693557578</c:v>
                </c:pt>
                <c:pt idx="1">
                  <c:v>-1.140512575808168</c:v>
                </c:pt>
                <c:pt idx="2">
                  <c:v>-1.0457309982460827</c:v>
                </c:pt>
                <c:pt idx="3">
                  <c:v>-3.3445097382481737</c:v>
                </c:pt>
                <c:pt idx="4">
                  <c:v>-0.27799824553573366</c:v>
                </c:pt>
                <c:pt idx="5">
                  <c:v>-2.21272781587184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DEC-4AED-97F7-B56FC44BA3BA}"/>
            </c:ext>
          </c:extLst>
        </c:ser>
        <c:ser>
          <c:idx val="1"/>
          <c:order val="1"/>
          <c:tx>
            <c:strRef>
              <c:f>'Pure Decorrelation'!$S$635</c:f>
              <c:strCache>
                <c:ptCount val="1"/>
                <c:pt idx="0">
                  <c:v>Gain &gt; 0 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'Pure Decorrelation'!$T$632:$Y$632</c:f>
              <c:strCache>
                <c:ptCount val="6"/>
                <c:pt idx="0">
                  <c:v>BNL Causal</c:v>
                </c:pt>
                <c:pt idx="1">
                  <c:v>BNL Causal HM</c:v>
                </c:pt>
                <c:pt idx="2">
                  <c:v>SFS Causal</c:v>
                </c:pt>
                <c:pt idx="3">
                  <c:v>SaLSa Causal</c:v>
                </c:pt>
                <c:pt idx="4">
                  <c:v>D&amp;C Causal</c:v>
                </c:pt>
                <c:pt idx="5">
                  <c:v>BBS Causal</c:v>
                </c:pt>
              </c:strCache>
            </c:strRef>
          </c:cat>
          <c:val>
            <c:numRef>
              <c:f>'Pure Decorrelation'!$T$635:$Y$635</c:f>
              <c:numCache>
                <c:formatCode>0%</c:formatCode>
                <c:ptCount val="6"/>
                <c:pt idx="0">
                  <c:v>-1.6946746282843874</c:v>
                </c:pt>
                <c:pt idx="1">
                  <c:v>-1.6943828604148363</c:v>
                </c:pt>
                <c:pt idx="2">
                  <c:v>-1.4266472156802179</c:v>
                </c:pt>
                <c:pt idx="3">
                  <c:v>-3.8975197887488267</c:v>
                </c:pt>
                <c:pt idx="4">
                  <c:v>-0.10662127976960858</c:v>
                </c:pt>
                <c:pt idx="5">
                  <c:v>-15.939287565916754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DEC-4AED-97F7-B56FC44BA3BA}"/>
            </c:ext>
          </c:extLst>
        </c:ser>
        <c:ser>
          <c:idx val="2"/>
          <c:order val="2"/>
          <c:tx>
            <c:strRef>
              <c:f>'Pure Decorrelation'!$S$634</c:f>
              <c:strCache>
                <c:ptCount val="1"/>
                <c:pt idx="0">
                  <c:v>Gain &gt; 1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'Pure Decorrelation'!$T$634:$Y$634</c:f>
              <c:numCache>
                <c:formatCode>0%</c:formatCode>
                <c:ptCount val="6"/>
                <c:pt idx="0">
                  <c:v>-2.9491068726277687</c:v>
                </c:pt>
                <c:pt idx="1">
                  <c:v>-2.9415996286705859</c:v>
                </c:pt>
                <c:pt idx="2">
                  <c:v>-3.1012981277198777</c:v>
                </c:pt>
                <c:pt idx="3">
                  <c:v>-9.6147627929460011</c:v>
                </c:pt>
                <c:pt idx="4">
                  <c:v>7.162355914757898E-2</c:v>
                </c:pt>
                <c:pt idx="5">
                  <c:v>-3.0660851080331994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DEC-4AED-97F7-B56FC44BA3BA}"/>
            </c:ext>
          </c:extLst>
        </c:ser>
        <c:ser>
          <c:idx val="3"/>
          <c:order val="3"/>
          <c:tx>
            <c:strRef>
              <c:f>'Pure Decorrelation'!$S$637</c:f>
              <c:strCache>
                <c:ptCount val="1"/>
                <c:pt idx="0">
                  <c:v>Target; Gain &gt; 1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'Pure Decorrelation'!$T$637:$Y$637</c:f>
              <c:numCache>
                <c:formatCode>0%</c:formatCode>
                <c:ptCount val="6"/>
                <c:pt idx="0">
                  <c:v>-4.0192556298362128</c:v>
                </c:pt>
                <c:pt idx="1">
                  <c:v>-4.0012817340187947</c:v>
                </c:pt>
                <c:pt idx="2">
                  <c:v>-4.2294121118880641</c:v>
                </c:pt>
                <c:pt idx="3">
                  <c:v>-10.521485310082733</c:v>
                </c:pt>
                <c:pt idx="4">
                  <c:v>-0.21331264262236477</c:v>
                </c:pt>
                <c:pt idx="5">
                  <c:v>-41.667485442524224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4DEC-4AED-97F7-B56FC44BA3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96855792"/>
        <c:axId val="1899211536"/>
      </c:barChart>
      <c:catAx>
        <c:axId val="18968557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9211536"/>
        <c:crosses val="autoZero"/>
        <c:auto val="1"/>
        <c:lblAlgn val="ctr"/>
        <c:lblOffset val="100"/>
        <c:noMultiLvlLbl val="0"/>
      </c:catAx>
      <c:valAx>
        <c:axId val="1899211536"/>
        <c:scaling>
          <c:orientation val="minMax"/>
          <c:max val="1"/>
          <c:min val="-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Perforamnce Improvement wrt. BNL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68557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Execution Time </a:t>
            </a:r>
            <a:r>
              <a:rPr lang="en-US" sz="1400"/>
              <a:t>Improvement</a:t>
            </a:r>
            <a:r>
              <a:rPr lang="en-US" sz="1400" baseline="0"/>
              <a:t> wrt</a:t>
            </a: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. Non-Causal Baseline (parallel) [mean]</a:t>
            </a:r>
            <a:endParaRPr lang="en-US" sz="14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'Pure Decorrelation'!$Z$636</c:f>
              <c:strCache>
                <c:ptCount val="1"/>
                <c:pt idx="0">
                  <c:v>Gain &lt;= 0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'Pure Decorrelation'!$T$632:$Y$632</c:f>
              <c:strCache>
                <c:ptCount val="6"/>
                <c:pt idx="0">
                  <c:v>BNL Causal</c:v>
                </c:pt>
                <c:pt idx="1">
                  <c:v>BNL Causal HM</c:v>
                </c:pt>
                <c:pt idx="2">
                  <c:v>SFS Causal</c:v>
                </c:pt>
                <c:pt idx="3">
                  <c:v>SaLSa Causal</c:v>
                </c:pt>
                <c:pt idx="4">
                  <c:v>D&amp;C Causal</c:v>
                </c:pt>
                <c:pt idx="5">
                  <c:v>BBS Causal</c:v>
                </c:pt>
              </c:strCache>
            </c:strRef>
          </c:cat>
          <c:val>
            <c:numRef>
              <c:f>'Pure Decorrelation'!$AA$636:$AF$636</c:f>
              <c:numCache>
                <c:formatCode>0%</c:formatCode>
                <c:ptCount val="6"/>
                <c:pt idx="0">
                  <c:v>5.583695624189812E-2</c:v>
                </c:pt>
                <c:pt idx="1">
                  <c:v>2.0369456754458846E-3</c:v>
                </c:pt>
                <c:pt idx="2">
                  <c:v>3.0440662552162118E-2</c:v>
                </c:pt>
                <c:pt idx="3">
                  <c:v>-1.3309985155726558</c:v>
                </c:pt>
                <c:pt idx="4">
                  <c:v>0.45321454865960054</c:v>
                </c:pt>
                <c:pt idx="5">
                  <c:v>-1.3863486754821641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E4D-4E9D-B8AA-429883EDCFCE}"/>
            </c:ext>
          </c:extLst>
        </c:ser>
        <c:ser>
          <c:idx val="1"/>
          <c:order val="1"/>
          <c:tx>
            <c:strRef>
              <c:f>'Pure Decorrelation'!$Z$635</c:f>
              <c:strCache>
                <c:ptCount val="1"/>
                <c:pt idx="0">
                  <c:v>Gain &gt; 0 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'Pure Decorrelation'!$T$632:$Y$632</c:f>
              <c:strCache>
                <c:ptCount val="6"/>
                <c:pt idx="0">
                  <c:v>BNL Causal</c:v>
                </c:pt>
                <c:pt idx="1">
                  <c:v>BNL Causal HM</c:v>
                </c:pt>
                <c:pt idx="2">
                  <c:v>SFS Causal</c:v>
                </c:pt>
                <c:pt idx="3">
                  <c:v>SaLSa Causal</c:v>
                </c:pt>
                <c:pt idx="4">
                  <c:v>D&amp;C Causal</c:v>
                </c:pt>
                <c:pt idx="5">
                  <c:v>BBS Causal</c:v>
                </c:pt>
              </c:strCache>
            </c:strRef>
          </c:cat>
          <c:val>
            <c:numRef>
              <c:f>'Pure Decorrelation'!$AA$635:$AF$635</c:f>
              <c:numCache>
                <c:formatCode>0%</c:formatCode>
                <c:ptCount val="6"/>
                <c:pt idx="0">
                  <c:v>-0.23780232777881391</c:v>
                </c:pt>
                <c:pt idx="1">
                  <c:v>-0.24597134991556865</c:v>
                </c:pt>
                <c:pt idx="2">
                  <c:v>-0.15675081126584975</c:v>
                </c:pt>
                <c:pt idx="3">
                  <c:v>-1.5168104412376822</c:v>
                </c:pt>
                <c:pt idx="4">
                  <c:v>0.51686904830631364</c:v>
                </c:pt>
                <c:pt idx="5">
                  <c:v>-12.449221942680454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E4D-4E9D-B8AA-429883EDCFCE}"/>
            </c:ext>
          </c:extLst>
        </c:ser>
        <c:ser>
          <c:idx val="2"/>
          <c:order val="2"/>
          <c:tx>
            <c:strRef>
              <c:f>'Pure Decorrelation'!$Z$634</c:f>
              <c:strCache>
                <c:ptCount val="1"/>
                <c:pt idx="0">
                  <c:v>Gain &gt; 1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'Pure Decorrelation'!$AA$634:$AF$634</c:f>
              <c:numCache>
                <c:formatCode>0%</c:formatCode>
                <c:ptCount val="6"/>
                <c:pt idx="0">
                  <c:v>-1.0139386590706494</c:v>
                </c:pt>
                <c:pt idx="1">
                  <c:v>-1.0153769333867597</c:v>
                </c:pt>
                <c:pt idx="2">
                  <c:v>-1.0627002961746801</c:v>
                </c:pt>
                <c:pt idx="3">
                  <c:v>-4.7862715397137841</c:v>
                </c:pt>
                <c:pt idx="4">
                  <c:v>0.57555413724471394</c:v>
                </c:pt>
                <c:pt idx="5">
                  <c:v>-2.1703994955245487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E4D-4E9D-B8AA-429883EDCFCE}"/>
            </c:ext>
          </c:extLst>
        </c:ser>
        <c:ser>
          <c:idx val="3"/>
          <c:order val="3"/>
          <c:tx>
            <c:strRef>
              <c:f>'Pure Decorrelation'!$Z$637</c:f>
              <c:strCache>
                <c:ptCount val="1"/>
                <c:pt idx="0">
                  <c:v>Target; Gain &gt; 1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'Pure Decorrelation'!$AA$637:$AF$637</c:f>
              <c:numCache>
                <c:formatCode>0%</c:formatCode>
                <c:ptCount val="6"/>
                <c:pt idx="0">
                  <c:v>-1.2898525483686523</c:v>
                </c:pt>
                <c:pt idx="1">
                  <c:v>-1.2888745416455141</c:v>
                </c:pt>
                <c:pt idx="2">
                  <c:v>-1.4787727884841604</c:v>
                </c:pt>
                <c:pt idx="3">
                  <c:v>-4.9538368988240196</c:v>
                </c:pt>
                <c:pt idx="4">
                  <c:v>0.49212274991617572</c:v>
                </c:pt>
                <c:pt idx="5">
                  <c:v>-33.250657811881332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E4D-4E9D-B8AA-429883EDCF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96855792"/>
        <c:axId val="1899211536"/>
      </c:barChart>
      <c:catAx>
        <c:axId val="18968557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9211536"/>
        <c:crosses val="autoZero"/>
        <c:auto val="1"/>
        <c:lblAlgn val="ctr"/>
        <c:lblOffset val="100"/>
        <c:noMultiLvlLbl val="0"/>
      </c:catAx>
      <c:valAx>
        <c:axId val="1899211536"/>
        <c:scaling>
          <c:orientation val="minMax"/>
          <c:max val="1"/>
          <c:min val="-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Perforamnce Improvement wrt. BNL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68557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Dominance Check Improvement</a:t>
            </a:r>
            <a:r>
              <a:rPr lang="en-US" baseline="0"/>
              <a:t> wrt. Non-Causal Baseline [median]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'Pure Decorrelation'!$L$646</c:f>
              <c:strCache>
                <c:ptCount val="1"/>
                <c:pt idx="0">
                  <c:v>Gain &lt;= 0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'Pure Decorrelation'!$M$632:$R$632</c:f>
              <c:strCache>
                <c:ptCount val="6"/>
                <c:pt idx="0">
                  <c:v>BNL Causal</c:v>
                </c:pt>
                <c:pt idx="1">
                  <c:v>BNL Causal HM</c:v>
                </c:pt>
                <c:pt idx="2">
                  <c:v>SFS Causal</c:v>
                </c:pt>
                <c:pt idx="3">
                  <c:v>SaLSa Causal</c:v>
                </c:pt>
                <c:pt idx="4">
                  <c:v>D&amp;C Causal</c:v>
                </c:pt>
                <c:pt idx="5">
                  <c:v>BBS Causal</c:v>
                </c:pt>
              </c:strCache>
            </c:strRef>
          </c:cat>
          <c:val>
            <c:numRef>
              <c:f>'Pure Decorrelation'!$M$646:$R$646</c:f>
              <c:numCache>
                <c:formatCode>0%</c:formatCode>
                <c:ptCount val="6"/>
                <c:pt idx="0">
                  <c:v>-0.21337360091238927</c:v>
                </c:pt>
                <c:pt idx="1">
                  <c:v>-0.23870757029586975</c:v>
                </c:pt>
                <c:pt idx="2">
                  <c:v>2.6041991361695185E-2</c:v>
                </c:pt>
                <c:pt idx="3">
                  <c:v>-0.70936847546338733</c:v>
                </c:pt>
                <c:pt idx="4">
                  <c:v>7.9931938070264094E-2</c:v>
                </c:pt>
                <c:pt idx="5">
                  <c:v>-1.6512354584287514E-2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1B1-4A55-A5FD-941781F122AA}"/>
            </c:ext>
          </c:extLst>
        </c:ser>
        <c:ser>
          <c:idx val="1"/>
          <c:order val="1"/>
          <c:tx>
            <c:strRef>
              <c:f>'Pure Decorrelation'!$L$645</c:f>
              <c:strCache>
                <c:ptCount val="1"/>
                <c:pt idx="0">
                  <c:v>Gain &gt; 0 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'Pure Decorrelation'!$M$632:$R$632</c:f>
              <c:strCache>
                <c:ptCount val="6"/>
                <c:pt idx="0">
                  <c:v>BNL Causal</c:v>
                </c:pt>
                <c:pt idx="1">
                  <c:v>BNL Causal HM</c:v>
                </c:pt>
                <c:pt idx="2">
                  <c:v>SFS Causal</c:v>
                </c:pt>
                <c:pt idx="3">
                  <c:v>SaLSa Causal</c:v>
                </c:pt>
                <c:pt idx="4">
                  <c:v>D&amp;C Causal</c:v>
                </c:pt>
                <c:pt idx="5">
                  <c:v>BBS Causal</c:v>
                </c:pt>
              </c:strCache>
            </c:strRef>
          </c:cat>
          <c:val>
            <c:numRef>
              <c:f>'Pure Decorrelation'!$M$645:$R$645</c:f>
              <c:numCache>
                <c:formatCode>0%</c:formatCode>
                <c:ptCount val="6"/>
                <c:pt idx="0">
                  <c:v>4.0588322603669159E-2</c:v>
                </c:pt>
                <c:pt idx="1">
                  <c:v>2.698426944979921E-2</c:v>
                </c:pt>
                <c:pt idx="2">
                  <c:v>0.63992729803921711</c:v>
                </c:pt>
                <c:pt idx="3">
                  <c:v>0.25491806269390271</c:v>
                </c:pt>
                <c:pt idx="4">
                  <c:v>0.15880415226854147</c:v>
                </c:pt>
                <c:pt idx="5">
                  <c:v>0.72277399973276246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1B1-4A55-A5FD-941781F122AA}"/>
            </c:ext>
          </c:extLst>
        </c:ser>
        <c:ser>
          <c:idx val="2"/>
          <c:order val="2"/>
          <c:tx>
            <c:strRef>
              <c:f>'Pure Decorrelation'!$L$644</c:f>
              <c:strCache>
                <c:ptCount val="1"/>
                <c:pt idx="0">
                  <c:v>Gain &gt; 1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'Pure Decorrelation'!$M$644:$R$644</c:f>
              <c:numCache>
                <c:formatCode>0%</c:formatCode>
                <c:ptCount val="6"/>
                <c:pt idx="0">
                  <c:v>-1.041657689239857</c:v>
                </c:pt>
                <c:pt idx="1">
                  <c:v>-1.0585942039102256</c:v>
                </c:pt>
                <c:pt idx="2">
                  <c:v>0.46348911096410333</c:v>
                </c:pt>
                <c:pt idx="3">
                  <c:v>0.36233105100482382</c:v>
                </c:pt>
                <c:pt idx="4">
                  <c:v>0.30213367697906668</c:v>
                </c:pt>
                <c:pt idx="5">
                  <c:v>0.54466270672681349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01B1-4A55-A5FD-941781F122AA}"/>
            </c:ext>
          </c:extLst>
        </c:ser>
        <c:ser>
          <c:idx val="3"/>
          <c:order val="3"/>
          <c:tx>
            <c:strRef>
              <c:f>'Pure Decorrelation'!$L$647</c:f>
              <c:strCache>
                <c:ptCount val="1"/>
                <c:pt idx="0">
                  <c:v>Target; Gain &gt; 1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'Pure Decorrelation'!$M$647:$R$647</c:f>
              <c:numCache>
                <c:formatCode>0%</c:formatCode>
                <c:ptCount val="6"/>
                <c:pt idx="0">
                  <c:v>-4.5013244835669717</c:v>
                </c:pt>
                <c:pt idx="1">
                  <c:v>-4.538672481023962</c:v>
                </c:pt>
                <c:pt idx="2">
                  <c:v>-2.2334694937288995</c:v>
                </c:pt>
                <c:pt idx="3">
                  <c:v>-5.2291918556487031</c:v>
                </c:pt>
                <c:pt idx="4">
                  <c:v>8.1259382099852784E-2</c:v>
                </c:pt>
                <c:pt idx="5">
                  <c:v>-2.2526635557777199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01B1-4A55-A5FD-941781F122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96855792"/>
        <c:axId val="1899211536"/>
      </c:barChart>
      <c:catAx>
        <c:axId val="18968557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9211536"/>
        <c:crosses val="autoZero"/>
        <c:auto val="1"/>
        <c:lblAlgn val="ctr"/>
        <c:lblOffset val="100"/>
        <c:noMultiLvlLbl val="0"/>
      </c:catAx>
      <c:valAx>
        <c:axId val="1899211536"/>
        <c:scaling>
          <c:orientation val="minMax"/>
          <c:max val="1"/>
          <c:min val="-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Perforamnce Improvement wrt. BNL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68557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3135648768757575"/>
          <c:y val="0.92323785869048247"/>
          <c:w val="0.51185829941294314"/>
          <c:h val="5.716925823264901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Execution Time </a:t>
            </a:r>
            <a:r>
              <a:rPr lang="en-US" sz="1400"/>
              <a:t>Improvement</a:t>
            </a:r>
            <a:r>
              <a:rPr lang="en-US" sz="1400" baseline="0"/>
              <a:t> wrt</a:t>
            </a: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. Non-Causal Baseline (sequential) [median]</a:t>
            </a:r>
            <a:endParaRPr lang="en-US" sz="14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'Pure Decorrelation'!$S$646</c:f>
              <c:strCache>
                <c:ptCount val="1"/>
                <c:pt idx="0">
                  <c:v>Gain &lt;= 0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'Pure Decorrelation'!$T$632:$Y$632</c:f>
              <c:strCache>
                <c:ptCount val="6"/>
                <c:pt idx="0">
                  <c:v>BNL Causal</c:v>
                </c:pt>
                <c:pt idx="1">
                  <c:v>BNL Causal HM</c:v>
                </c:pt>
                <c:pt idx="2">
                  <c:v>SFS Causal</c:v>
                </c:pt>
                <c:pt idx="3">
                  <c:v>SaLSa Causal</c:v>
                </c:pt>
                <c:pt idx="4">
                  <c:v>D&amp;C Causal</c:v>
                </c:pt>
                <c:pt idx="5">
                  <c:v>BBS Causal</c:v>
                </c:pt>
              </c:strCache>
            </c:strRef>
          </c:cat>
          <c:val>
            <c:numRef>
              <c:f>'Pure Decorrelation'!$T$646:$Y$646</c:f>
              <c:numCache>
                <c:formatCode>0%</c:formatCode>
                <c:ptCount val="6"/>
                <c:pt idx="0">
                  <c:v>-0.17517546526360739</c:v>
                </c:pt>
                <c:pt idx="1">
                  <c:v>-0.19950170095226893</c:v>
                </c:pt>
                <c:pt idx="2">
                  <c:v>-0.15139945027627189</c:v>
                </c:pt>
                <c:pt idx="3">
                  <c:v>-0.3253768233718628</c:v>
                </c:pt>
                <c:pt idx="4">
                  <c:v>-0.21427113864499156</c:v>
                </c:pt>
                <c:pt idx="5">
                  <c:v>-0.61274214649325098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D5A-462F-B22E-39B0998101CF}"/>
            </c:ext>
          </c:extLst>
        </c:ser>
        <c:ser>
          <c:idx val="1"/>
          <c:order val="1"/>
          <c:tx>
            <c:strRef>
              <c:f>'Pure Decorrelation'!$S$645</c:f>
              <c:strCache>
                <c:ptCount val="1"/>
                <c:pt idx="0">
                  <c:v>Gain &gt; 0 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'Pure Decorrelation'!$T$632:$Y$632</c:f>
              <c:strCache>
                <c:ptCount val="6"/>
                <c:pt idx="0">
                  <c:v>BNL Causal</c:v>
                </c:pt>
                <c:pt idx="1">
                  <c:v>BNL Causal HM</c:v>
                </c:pt>
                <c:pt idx="2">
                  <c:v>SFS Causal</c:v>
                </c:pt>
                <c:pt idx="3">
                  <c:v>SaLSa Causal</c:v>
                </c:pt>
                <c:pt idx="4">
                  <c:v>D&amp;C Causal</c:v>
                </c:pt>
                <c:pt idx="5">
                  <c:v>BBS Causal</c:v>
                </c:pt>
              </c:strCache>
            </c:strRef>
          </c:cat>
          <c:val>
            <c:numRef>
              <c:f>'Pure Decorrelation'!$T$645:$Y$645</c:f>
              <c:numCache>
                <c:formatCode>0%</c:formatCode>
                <c:ptCount val="6"/>
                <c:pt idx="0">
                  <c:v>6.5757550761744221E-2</c:v>
                </c:pt>
                <c:pt idx="1">
                  <c:v>6.1172476504743112E-2</c:v>
                </c:pt>
                <c:pt idx="2">
                  <c:v>0.46082142422268052</c:v>
                </c:pt>
                <c:pt idx="3">
                  <c:v>0.24800456437830326</c:v>
                </c:pt>
                <c:pt idx="4">
                  <c:v>-0.10458595928790959</c:v>
                </c:pt>
                <c:pt idx="5">
                  <c:v>0.2649925284885265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D5A-462F-B22E-39B0998101CF}"/>
            </c:ext>
          </c:extLst>
        </c:ser>
        <c:ser>
          <c:idx val="2"/>
          <c:order val="2"/>
          <c:tx>
            <c:strRef>
              <c:f>'Pure Decorrelation'!$S$644</c:f>
              <c:strCache>
                <c:ptCount val="1"/>
                <c:pt idx="0">
                  <c:v>Gain &gt; 1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'Pure Decorrelation'!$T$644:$Y$644</c:f>
              <c:numCache>
                <c:formatCode>0%</c:formatCode>
                <c:ptCount val="6"/>
                <c:pt idx="0">
                  <c:v>-0.68336812538083513</c:v>
                </c:pt>
                <c:pt idx="1">
                  <c:v>-0.67629283755303915</c:v>
                </c:pt>
                <c:pt idx="2">
                  <c:v>0.25719903905133618</c:v>
                </c:pt>
                <c:pt idx="3">
                  <c:v>0.26162695251069129</c:v>
                </c:pt>
                <c:pt idx="4">
                  <c:v>0.10803103897822663</c:v>
                </c:pt>
                <c:pt idx="5">
                  <c:v>-5.6195874173252724E-2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D5A-462F-B22E-39B0998101CF}"/>
            </c:ext>
          </c:extLst>
        </c:ser>
        <c:ser>
          <c:idx val="3"/>
          <c:order val="3"/>
          <c:tx>
            <c:strRef>
              <c:f>'Pure Decorrelation'!$S$647</c:f>
              <c:strCache>
                <c:ptCount val="1"/>
                <c:pt idx="0">
                  <c:v>Target; Gain &gt; 1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'Pure Decorrelation'!$T$647:$Y$647</c:f>
              <c:numCache>
                <c:formatCode>0%</c:formatCode>
                <c:ptCount val="6"/>
                <c:pt idx="0">
                  <c:v>-2.1219163923266593</c:v>
                </c:pt>
                <c:pt idx="1">
                  <c:v>-2.1057206846416641</c:v>
                </c:pt>
                <c:pt idx="2">
                  <c:v>-1.037355855328046</c:v>
                </c:pt>
                <c:pt idx="3">
                  <c:v>-1.4880852433119107</c:v>
                </c:pt>
                <c:pt idx="4">
                  <c:v>-0.18623675773089893</c:v>
                </c:pt>
                <c:pt idx="5">
                  <c:v>-1.8345709437107525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5D5A-462F-B22E-39B0998101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96855792"/>
        <c:axId val="1899211536"/>
      </c:barChart>
      <c:catAx>
        <c:axId val="18968557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9211536"/>
        <c:crosses val="autoZero"/>
        <c:auto val="1"/>
        <c:lblAlgn val="ctr"/>
        <c:lblOffset val="100"/>
        <c:noMultiLvlLbl val="0"/>
      </c:catAx>
      <c:valAx>
        <c:axId val="1899211536"/>
        <c:scaling>
          <c:orientation val="minMax"/>
          <c:max val="1"/>
          <c:min val="-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Perforamnce Improvement wrt. BNL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68557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Execution Time </a:t>
            </a:r>
            <a:r>
              <a:rPr lang="en-US" sz="1400"/>
              <a:t>Improvement</a:t>
            </a:r>
            <a:r>
              <a:rPr lang="en-US" sz="1400" baseline="0"/>
              <a:t> wrt</a:t>
            </a: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. Non-Causal Baseline (parallel) [median]</a:t>
            </a:r>
            <a:endParaRPr lang="en-US" sz="14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'Pure Decorrelation'!$Z$646</c:f>
              <c:strCache>
                <c:ptCount val="1"/>
                <c:pt idx="0">
                  <c:v>Gain &lt;= 0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'Pure Decorrelation'!$T$632:$Y$632</c:f>
              <c:strCache>
                <c:ptCount val="6"/>
                <c:pt idx="0">
                  <c:v>BNL Causal</c:v>
                </c:pt>
                <c:pt idx="1">
                  <c:v>BNL Causal HM</c:v>
                </c:pt>
                <c:pt idx="2">
                  <c:v>SFS Causal</c:v>
                </c:pt>
                <c:pt idx="3">
                  <c:v>SaLSa Causal</c:v>
                </c:pt>
                <c:pt idx="4">
                  <c:v>D&amp;C Causal</c:v>
                </c:pt>
                <c:pt idx="5">
                  <c:v>BBS Causal</c:v>
                </c:pt>
              </c:strCache>
            </c:strRef>
          </c:cat>
          <c:val>
            <c:numRef>
              <c:f>'Pure Decorrelation'!$AA$646:$AF$646</c:f>
              <c:numCache>
                <c:formatCode>0%</c:formatCode>
                <c:ptCount val="6"/>
                <c:pt idx="0">
                  <c:v>0.48516572557708787</c:v>
                </c:pt>
                <c:pt idx="1">
                  <c:v>0.45997820211444868</c:v>
                </c:pt>
                <c:pt idx="2">
                  <c:v>0.47508399659794787</c:v>
                </c:pt>
                <c:pt idx="3">
                  <c:v>0.48284541270034886</c:v>
                </c:pt>
                <c:pt idx="4">
                  <c:v>0.46700976504600689</c:v>
                </c:pt>
                <c:pt idx="5">
                  <c:v>-0.22820834303711612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FA9-47EA-AD89-AB8B05922875}"/>
            </c:ext>
          </c:extLst>
        </c:ser>
        <c:ser>
          <c:idx val="1"/>
          <c:order val="1"/>
          <c:tx>
            <c:strRef>
              <c:f>'Pure Decorrelation'!$Z$645</c:f>
              <c:strCache>
                <c:ptCount val="1"/>
                <c:pt idx="0">
                  <c:v>Gain &gt; 0 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'Pure Decorrelation'!$T$632:$Y$632</c:f>
              <c:strCache>
                <c:ptCount val="6"/>
                <c:pt idx="0">
                  <c:v>BNL Causal</c:v>
                </c:pt>
                <c:pt idx="1">
                  <c:v>BNL Causal HM</c:v>
                </c:pt>
                <c:pt idx="2">
                  <c:v>SFS Causal</c:v>
                </c:pt>
                <c:pt idx="3">
                  <c:v>SaLSa Causal</c:v>
                </c:pt>
                <c:pt idx="4">
                  <c:v>D&amp;C Causal</c:v>
                </c:pt>
                <c:pt idx="5">
                  <c:v>BBS Causal</c:v>
                </c:pt>
              </c:strCache>
            </c:strRef>
          </c:cat>
          <c:val>
            <c:numRef>
              <c:f>'Pure Decorrelation'!$AA$645:$AF$645</c:f>
              <c:numCache>
                <c:formatCode>0%</c:formatCode>
                <c:ptCount val="6"/>
                <c:pt idx="0">
                  <c:v>0.62267603163335505</c:v>
                </c:pt>
                <c:pt idx="1">
                  <c:v>0.61662145607918717</c:v>
                </c:pt>
                <c:pt idx="2">
                  <c:v>0.75655799791203959</c:v>
                </c:pt>
                <c:pt idx="3">
                  <c:v>0.72253067298476492</c:v>
                </c:pt>
                <c:pt idx="4">
                  <c:v>0.49149398470353373</c:v>
                </c:pt>
                <c:pt idx="5">
                  <c:v>0.53288456821910657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FA9-47EA-AD89-AB8B05922875}"/>
            </c:ext>
          </c:extLst>
        </c:ser>
        <c:ser>
          <c:idx val="2"/>
          <c:order val="2"/>
          <c:tx>
            <c:strRef>
              <c:f>'Pure Decorrelation'!$Z$644</c:f>
              <c:strCache>
                <c:ptCount val="1"/>
                <c:pt idx="0">
                  <c:v>Gain &gt; 1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'Pure Decorrelation'!$AA$644:$AF$644</c:f>
              <c:numCache>
                <c:formatCode>0%</c:formatCode>
                <c:ptCount val="6"/>
                <c:pt idx="0">
                  <c:v>0.22553685319755185</c:v>
                </c:pt>
                <c:pt idx="1">
                  <c:v>0.22390211047280062</c:v>
                </c:pt>
                <c:pt idx="2">
                  <c:v>0.66175358553695474</c:v>
                </c:pt>
                <c:pt idx="3">
                  <c:v>0.67491939952468794</c:v>
                </c:pt>
                <c:pt idx="4">
                  <c:v>0.5958996576347565</c:v>
                </c:pt>
                <c:pt idx="5">
                  <c:v>0.27445116731312197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FA9-47EA-AD89-AB8B05922875}"/>
            </c:ext>
          </c:extLst>
        </c:ser>
        <c:ser>
          <c:idx val="3"/>
          <c:order val="3"/>
          <c:tx>
            <c:strRef>
              <c:f>'Pure Decorrelation'!$Z$647</c:f>
              <c:strCache>
                <c:ptCount val="1"/>
                <c:pt idx="0">
                  <c:v>Target; Gain &gt; 1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'Pure Decorrelation'!$AA$647:$AF$647</c:f>
              <c:numCache>
                <c:formatCode>0%</c:formatCode>
                <c:ptCount val="6"/>
                <c:pt idx="0">
                  <c:v>-0.1058635986282499</c:v>
                </c:pt>
                <c:pt idx="1">
                  <c:v>-0.10984189617933504</c:v>
                </c:pt>
                <c:pt idx="2">
                  <c:v>0.22545724699813624</c:v>
                </c:pt>
                <c:pt idx="3">
                  <c:v>-5.5445299287220084E-3</c:v>
                </c:pt>
                <c:pt idx="4">
                  <c:v>0.45420398494655301</c:v>
                </c:pt>
                <c:pt idx="5">
                  <c:v>-1.2065239160509307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FA9-47EA-AD89-AB8B059228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96855792"/>
        <c:axId val="1899211536"/>
      </c:barChart>
      <c:catAx>
        <c:axId val="18968557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9211536"/>
        <c:crosses val="autoZero"/>
        <c:auto val="1"/>
        <c:lblAlgn val="ctr"/>
        <c:lblOffset val="100"/>
        <c:noMultiLvlLbl val="0"/>
      </c:catAx>
      <c:valAx>
        <c:axId val="1899211536"/>
        <c:scaling>
          <c:orientation val="minMax"/>
          <c:max val="1"/>
          <c:min val="-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Perforamnce Improvement wrt. BNL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68557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# of Dominance Checks [mean]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'Pure Decorrelation'!$L$298</c:f>
              <c:strCache>
                <c:ptCount val="1"/>
                <c:pt idx="0">
                  <c:v>Gain &lt;=0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'Pure Decorrelation'!$M$292:$W$292</c:f>
              <c:strCache>
                <c:ptCount val="11"/>
                <c:pt idx="0">
                  <c:v>BNL</c:v>
                </c:pt>
                <c:pt idx="1">
                  <c:v>BNL Causal</c:v>
                </c:pt>
                <c:pt idx="2">
                  <c:v>BNL Causal HM</c:v>
                </c:pt>
                <c:pt idx="3">
                  <c:v>SFS</c:v>
                </c:pt>
                <c:pt idx="4">
                  <c:v>SFS Causal</c:v>
                </c:pt>
                <c:pt idx="5">
                  <c:v>SaLSa</c:v>
                </c:pt>
                <c:pt idx="6">
                  <c:v>SaLSa Causal</c:v>
                </c:pt>
                <c:pt idx="7">
                  <c:v>D&amp;C</c:v>
                </c:pt>
                <c:pt idx="8">
                  <c:v>D&amp;C Causal</c:v>
                </c:pt>
                <c:pt idx="9">
                  <c:v>BBS</c:v>
                </c:pt>
                <c:pt idx="10">
                  <c:v>BBS Causal</c:v>
                </c:pt>
              </c:strCache>
            </c:strRef>
          </c:cat>
          <c:val>
            <c:numRef>
              <c:f>'Pure Decorrelation'!$M$298:$W$298</c:f>
              <c:numCache>
                <c:formatCode>0.0</c:formatCode>
                <c:ptCount val="11"/>
                <c:pt idx="0">
                  <c:v>3554571.2705882359</c:v>
                </c:pt>
                <c:pt idx="1">
                  <c:v>4014433.6941176462</c:v>
                </c:pt>
                <c:pt idx="2">
                  <c:v>4179462.9823529404</c:v>
                </c:pt>
                <c:pt idx="3">
                  <c:v>6703402.5352941221</c:v>
                </c:pt>
                <c:pt idx="4">
                  <c:v>2786532.7352941176</c:v>
                </c:pt>
                <c:pt idx="5">
                  <c:v>4872056.3352941172</c:v>
                </c:pt>
                <c:pt idx="6">
                  <c:v>3653413.8352941177</c:v>
                </c:pt>
                <c:pt idx="7">
                  <c:v>4808715.8882352952</c:v>
                </c:pt>
                <c:pt idx="8">
                  <c:v>4067626.3588235299</c:v>
                </c:pt>
                <c:pt idx="9">
                  <c:v>13859487.858823523</c:v>
                </c:pt>
                <c:pt idx="10">
                  <c:v>4904728.9588235281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001-4A96-9B5B-7BDF051FC6F4}"/>
            </c:ext>
          </c:extLst>
        </c:ser>
        <c:ser>
          <c:idx val="0"/>
          <c:order val="1"/>
          <c:tx>
            <c:strRef>
              <c:f>'Pure Decorrelation'!$L$297</c:f>
              <c:strCache>
                <c:ptCount val="1"/>
                <c:pt idx="0">
                  <c:v>Gain &gt; 0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'Pure Decorrelation'!$M$292:$W$292</c:f>
              <c:strCache>
                <c:ptCount val="11"/>
                <c:pt idx="0">
                  <c:v>BNL</c:v>
                </c:pt>
                <c:pt idx="1">
                  <c:v>BNL Causal</c:v>
                </c:pt>
                <c:pt idx="2">
                  <c:v>BNL Causal HM</c:v>
                </c:pt>
                <c:pt idx="3">
                  <c:v>SFS</c:v>
                </c:pt>
                <c:pt idx="4">
                  <c:v>SFS Causal</c:v>
                </c:pt>
                <c:pt idx="5">
                  <c:v>SaLSa</c:v>
                </c:pt>
                <c:pt idx="6">
                  <c:v>SaLSa Causal</c:v>
                </c:pt>
                <c:pt idx="7">
                  <c:v>D&amp;C</c:v>
                </c:pt>
                <c:pt idx="8">
                  <c:v>D&amp;C Causal</c:v>
                </c:pt>
                <c:pt idx="9">
                  <c:v>BBS</c:v>
                </c:pt>
                <c:pt idx="10">
                  <c:v>BBS Causal</c:v>
                </c:pt>
              </c:strCache>
            </c:strRef>
          </c:cat>
          <c:val>
            <c:numRef>
              <c:f>'Pure Decorrelation'!$M$297:$W$297</c:f>
              <c:numCache>
                <c:formatCode>0.0</c:formatCode>
                <c:ptCount val="11"/>
                <c:pt idx="0">
                  <c:v>2619748.9909090912</c:v>
                </c:pt>
                <c:pt idx="1">
                  <c:v>4205253.9727272736</c:v>
                </c:pt>
                <c:pt idx="2">
                  <c:v>4251045.5545454547</c:v>
                </c:pt>
                <c:pt idx="3">
                  <c:v>4557446.8363636369</c:v>
                </c:pt>
                <c:pt idx="4">
                  <c:v>2703124.2363636363</c:v>
                </c:pt>
                <c:pt idx="5">
                  <c:v>3485719.7545454549</c:v>
                </c:pt>
                <c:pt idx="6">
                  <c:v>3808435.4272727268</c:v>
                </c:pt>
                <c:pt idx="7">
                  <c:v>5254952.8454545466</c:v>
                </c:pt>
                <c:pt idx="8">
                  <c:v>4145313.4818181824</c:v>
                </c:pt>
                <c:pt idx="9">
                  <c:v>9082787.8818181809</c:v>
                </c:pt>
                <c:pt idx="10">
                  <c:v>4398355.4727272727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001-4A96-9B5B-7BDF051FC6F4}"/>
            </c:ext>
          </c:extLst>
        </c:ser>
        <c:ser>
          <c:idx val="4"/>
          <c:order val="2"/>
          <c:tx>
            <c:strRef>
              <c:f>'Pure Decorrelation'!$L$295</c:f>
              <c:strCache>
                <c:ptCount val="1"/>
                <c:pt idx="0">
                  <c:v>Gain &gt; 1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'Pure Decorrelation'!$M$292:$W$292</c:f>
              <c:strCache>
                <c:ptCount val="11"/>
                <c:pt idx="0">
                  <c:v>BNL</c:v>
                </c:pt>
                <c:pt idx="1">
                  <c:v>BNL Causal</c:v>
                </c:pt>
                <c:pt idx="2">
                  <c:v>BNL Causal HM</c:v>
                </c:pt>
                <c:pt idx="3">
                  <c:v>SFS</c:v>
                </c:pt>
                <c:pt idx="4">
                  <c:v>SFS Causal</c:v>
                </c:pt>
                <c:pt idx="5">
                  <c:v>SaLSa</c:v>
                </c:pt>
                <c:pt idx="6">
                  <c:v>SaLSa Causal</c:v>
                </c:pt>
                <c:pt idx="7">
                  <c:v>D&amp;C</c:v>
                </c:pt>
                <c:pt idx="8">
                  <c:v>D&amp;C Causal</c:v>
                </c:pt>
                <c:pt idx="9">
                  <c:v>BBS</c:v>
                </c:pt>
                <c:pt idx="10">
                  <c:v>BBS Causal</c:v>
                </c:pt>
              </c:strCache>
            </c:strRef>
          </c:cat>
          <c:val>
            <c:numRef>
              <c:f>'Pure Decorrelation'!$M$295:$W$295</c:f>
              <c:numCache>
                <c:formatCode>0.0</c:formatCode>
                <c:ptCount val="11"/>
                <c:pt idx="0">
                  <c:v>1726538.175</c:v>
                </c:pt>
                <c:pt idx="1">
                  <c:v>5293308.6000000006</c:v>
                </c:pt>
                <c:pt idx="2">
                  <c:v>5323570.125</c:v>
                </c:pt>
                <c:pt idx="3">
                  <c:v>4044617.5999999996</c:v>
                </c:pt>
                <c:pt idx="4">
                  <c:v>4550090.0500000007</c:v>
                </c:pt>
                <c:pt idx="5">
                  <c:v>2993429.25</c:v>
                </c:pt>
                <c:pt idx="6">
                  <c:v>6308625</c:v>
                </c:pt>
                <c:pt idx="7">
                  <c:v>6045623.1750000007</c:v>
                </c:pt>
                <c:pt idx="8">
                  <c:v>4202403.55</c:v>
                </c:pt>
                <c:pt idx="9">
                  <c:v>7983405.5499999989</c:v>
                </c:pt>
                <c:pt idx="10">
                  <c:v>7994120.7750000004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001-4A96-9B5B-7BDF051FC6F4}"/>
            </c:ext>
          </c:extLst>
        </c:ser>
        <c:ser>
          <c:idx val="2"/>
          <c:order val="3"/>
          <c:tx>
            <c:strRef>
              <c:f>'Pure Decorrelation'!$L$294</c:f>
              <c:strCache>
                <c:ptCount val="1"/>
                <c:pt idx="0">
                  <c:v>Target; Gain &gt; 1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'Pure Decorrelation'!$M$294:$W$294</c:f>
              <c:numCache>
                <c:formatCode>0.0</c:formatCode>
                <c:ptCount val="11"/>
                <c:pt idx="0">
                  <c:v>1469812.7</c:v>
                </c:pt>
                <c:pt idx="1">
                  <c:v>6192786.0999999996</c:v>
                </c:pt>
                <c:pt idx="2">
                  <c:v>6195472.4500000002</c:v>
                </c:pt>
                <c:pt idx="3">
                  <c:v>3287460.4000000004</c:v>
                </c:pt>
                <c:pt idx="4">
                  <c:v>6591998.5999999996</c:v>
                </c:pt>
                <c:pt idx="5">
                  <c:v>2539103.2000000002</c:v>
                </c:pt>
                <c:pt idx="6">
                  <c:v>8299081.1500000004</c:v>
                </c:pt>
                <c:pt idx="7">
                  <c:v>6021818.5499999998</c:v>
                </c:pt>
                <c:pt idx="8">
                  <c:v>4301928.3499999996</c:v>
                </c:pt>
                <c:pt idx="9">
                  <c:v>6407506.0499999998</c:v>
                </c:pt>
                <c:pt idx="10">
                  <c:v>11808698.35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001-4A96-9B5B-7BDF051FC6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59822864"/>
        <c:axId val="1559363408"/>
      </c:barChart>
      <c:catAx>
        <c:axId val="15598228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9363408"/>
        <c:crosses val="autoZero"/>
        <c:auto val="1"/>
        <c:lblAlgn val="ctr"/>
        <c:lblOffset val="100"/>
        <c:noMultiLvlLbl val="0"/>
      </c:catAx>
      <c:valAx>
        <c:axId val="1559363408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# Dominance Checks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E+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98228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Execution Time (sequential) [mean]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'Pure Decorrelation'!$L$298</c:f>
              <c:strCache>
                <c:ptCount val="1"/>
                <c:pt idx="0">
                  <c:v>Gain &lt;=0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'Pure Decorrelation'!$M$292:$W$292</c:f>
              <c:strCache>
                <c:ptCount val="11"/>
                <c:pt idx="0">
                  <c:v>BNL</c:v>
                </c:pt>
                <c:pt idx="1">
                  <c:v>BNL Causal</c:v>
                </c:pt>
                <c:pt idx="2">
                  <c:v>BNL Causal HM</c:v>
                </c:pt>
                <c:pt idx="3">
                  <c:v>SFS</c:v>
                </c:pt>
                <c:pt idx="4">
                  <c:v>SFS Causal</c:v>
                </c:pt>
                <c:pt idx="5">
                  <c:v>SaLSa</c:v>
                </c:pt>
                <c:pt idx="6">
                  <c:v>SaLSa Causal</c:v>
                </c:pt>
                <c:pt idx="7">
                  <c:v>D&amp;C</c:v>
                </c:pt>
                <c:pt idx="8">
                  <c:v>D&amp;C Causal</c:v>
                </c:pt>
                <c:pt idx="9">
                  <c:v>BBS</c:v>
                </c:pt>
                <c:pt idx="10">
                  <c:v>BBS Causal</c:v>
                </c:pt>
              </c:strCache>
            </c:strRef>
          </c:cat>
          <c:val>
            <c:numRef>
              <c:f>'Pure Decorrelation'!$Y$298:$AI$298</c:f>
              <c:numCache>
                <c:formatCode>0.0</c:formatCode>
                <c:ptCount val="11"/>
                <c:pt idx="0">
                  <c:v>3.3407345966459938</c:v>
                </c:pt>
                <c:pt idx="1">
                  <c:v>3.5237872217131283</c:v>
                </c:pt>
                <c:pt idx="2">
                  <c:v>3.6046005448329894</c:v>
                </c:pt>
                <c:pt idx="3">
                  <c:v>6.1746867168824844</c:v>
                </c:pt>
                <c:pt idx="4">
                  <c:v>3.1372415913950289</c:v>
                </c:pt>
                <c:pt idx="5">
                  <c:v>4.2932075032341173</c:v>
                </c:pt>
                <c:pt idx="6">
                  <c:v>3.4672549006820188</c:v>
                </c:pt>
                <c:pt idx="7">
                  <c:v>2.5208711696706492</c:v>
                </c:pt>
                <c:pt idx="8">
                  <c:v>2.72827172937173</c:v>
                </c:pt>
                <c:pt idx="9">
                  <c:v>7.0874843846421056</c:v>
                </c:pt>
                <c:pt idx="10">
                  <c:v>7.1629591990690269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E1E-459F-8486-8D56DCC7BFDA}"/>
            </c:ext>
          </c:extLst>
        </c:ser>
        <c:ser>
          <c:idx val="0"/>
          <c:order val="1"/>
          <c:tx>
            <c:strRef>
              <c:f>'Pure Decorrelation'!$L$297</c:f>
              <c:strCache>
                <c:ptCount val="1"/>
                <c:pt idx="0">
                  <c:v>Gain &gt; 0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'Pure Decorrelation'!$M$292:$W$292</c:f>
              <c:strCache>
                <c:ptCount val="11"/>
                <c:pt idx="0">
                  <c:v>BNL</c:v>
                </c:pt>
                <c:pt idx="1">
                  <c:v>BNL Causal</c:v>
                </c:pt>
                <c:pt idx="2">
                  <c:v>BNL Causal HM</c:v>
                </c:pt>
                <c:pt idx="3">
                  <c:v>SFS</c:v>
                </c:pt>
                <c:pt idx="4">
                  <c:v>SFS Causal</c:v>
                </c:pt>
                <c:pt idx="5">
                  <c:v>SaLSa</c:v>
                </c:pt>
                <c:pt idx="6">
                  <c:v>SaLSa Causal</c:v>
                </c:pt>
                <c:pt idx="7">
                  <c:v>D&amp;C</c:v>
                </c:pt>
                <c:pt idx="8">
                  <c:v>D&amp;C Causal</c:v>
                </c:pt>
                <c:pt idx="9">
                  <c:v>BBS</c:v>
                </c:pt>
                <c:pt idx="10">
                  <c:v>BBS Causal</c:v>
                </c:pt>
              </c:strCache>
            </c:strRef>
          </c:cat>
          <c:val>
            <c:numRef>
              <c:f>'Pure Decorrelation'!$Y$297:$AI$297</c:f>
              <c:numCache>
                <c:formatCode>0.0</c:formatCode>
                <c:ptCount val="11"/>
                <c:pt idx="0">
                  <c:v>2.6447882996173573</c:v>
                </c:pt>
                <c:pt idx="1">
                  <c:v>3.6782901704247872</c:v>
                </c:pt>
                <c:pt idx="2">
                  <c:v>3.6855984782710109</c:v>
                </c:pt>
                <c:pt idx="3">
                  <c:v>3.7376187569718411</c:v>
                </c:pt>
                <c:pt idx="4">
                  <c:v>2.9653473928406711</c:v>
                </c:pt>
                <c:pt idx="5">
                  <c:v>3.8444355088100894</c:v>
                </c:pt>
                <c:pt idx="6">
                  <c:v>3.9655291758281881</c:v>
                </c:pt>
                <c:pt idx="7">
                  <c:v>2.8726106049254834</c:v>
                </c:pt>
                <c:pt idx="8">
                  <c:v>2.8306854172810829</c:v>
                </c:pt>
                <c:pt idx="9">
                  <c:v>5.1166345750129869</c:v>
                </c:pt>
                <c:pt idx="10">
                  <c:v>6.5886764846181247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E1E-459F-8486-8D56DCC7BFDA}"/>
            </c:ext>
          </c:extLst>
        </c:ser>
        <c:ser>
          <c:idx val="4"/>
          <c:order val="2"/>
          <c:tx>
            <c:strRef>
              <c:f>'Pure Decorrelation'!$L$295</c:f>
              <c:strCache>
                <c:ptCount val="1"/>
                <c:pt idx="0">
                  <c:v>Gain &gt; 1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'Pure Decorrelation'!$M$292:$W$292</c:f>
              <c:strCache>
                <c:ptCount val="11"/>
                <c:pt idx="0">
                  <c:v>BNL</c:v>
                </c:pt>
                <c:pt idx="1">
                  <c:v>BNL Causal</c:v>
                </c:pt>
                <c:pt idx="2">
                  <c:v>BNL Causal HM</c:v>
                </c:pt>
                <c:pt idx="3">
                  <c:v>SFS</c:v>
                </c:pt>
                <c:pt idx="4">
                  <c:v>SFS Causal</c:v>
                </c:pt>
                <c:pt idx="5">
                  <c:v>SaLSa</c:v>
                </c:pt>
                <c:pt idx="6">
                  <c:v>SaLSa Causal</c:v>
                </c:pt>
                <c:pt idx="7">
                  <c:v>D&amp;C</c:v>
                </c:pt>
                <c:pt idx="8">
                  <c:v>D&amp;C Causal</c:v>
                </c:pt>
                <c:pt idx="9">
                  <c:v>BBS</c:v>
                </c:pt>
                <c:pt idx="10">
                  <c:v>BBS Causal</c:v>
                </c:pt>
              </c:strCache>
            </c:strRef>
          </c:cat>
          <c:val>
            <c:numRef>
              <c:f>'Pure Decorrelation'!$Y$295:$AI$295</c:f>
              <c:numCache>
                <c:formatCode>0.0</c:formatCode>
                <c:ptCount val="11"/>
                <c:pt idx="0">
                  <c:v>1.7971716234256747</c:v>
                </c:pt>
                <c:pt idx="1">
                  <c:v>4.2985762443902784</c:v>
                </c:pt>
                <c:pt idx="2">
                  <c:v>4.2961622184913724</c:v>
                </c:pt>
                <c:pt idx="3">
                  <c:v>2.5982986893985074</c:v>
                </c:pt>
                <c:pt idx="4">
                  <c:v>4.2465817570453517</c:v>
                </c:pt>
                <c:pt idx="5">
                  <c:v>2.545011598347628</c:v>
                </c:pt>
                <c:pt idx="6">
                  <c:v>5.190412828324769</c:v>
                </c:pt>
                <c:pt idx="7">
                  <c:v>3.2150949907925681</c:v>
                </c:pt>
                <c:pt idx="8">
                  <c:v>2.6457151662441905</c:v>
                </c:pt>
                <c:pt idx="9">
                  <c:v>4.7928285947069531</c:v>
                </c:pt>
                <c:pt idx="10">
                  <c:v>9.0898032994431563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E1E-459F-8486-8D56DCC7BFDA}"/>
            </c:ext>
          </c:extLst>
        </c:ser>
        <c:ser>
          <c:idx val="2"/>
          <c:order val="3"/>
          <c:tx>
            <c:strRef>
              <c:f>'Pure Decorrelation'!$X$294</c:f>
              <c:strCache>
                <c:ptCount val="1"/>
                <c:pt idx="0">
                  <c:v>Target; Gain &gt; 1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'Pure Decorrelation'!$Y$294:$AI$294</c:f>
              <c:numCache>
                <c:formatCode>0.0</c:formatCode>
                <c:ptCount val="11"/>
                <c:pt idx="0">
                  <c:v>1.5157325189036781</c:v>
                </c:pt>
                <c:pt idx="1">
                  <c:v>4.8092755203804698</c:v>
                </c:pt>
                <c:pt idx="2">
                  <c:v>4.7871692724846078</c:v>
                </c:pt>
                <c:pt idx="3">
                  <c:v>1.993778915150324</c:v>
                </c:pt>
                <c:pt idx="4">
                  <c:v>5.8020739249419426</c:v>
                </c:pt>
                <c:pt idx="5">
                  <c:v>1.8572222648508614</c:v>
                </c:pt>
                <c:pt idx="6">
                  <c:v>6.1741845091775751</c:v>
                </c:pt>
                <c:pt idx="7">
                  <c:v>3.2812831796007229</c:v>
                </c:pt>
                <c:pt idx="8">
                  <c:v>2.752172866900219</c:v>
                </c:pt>
                <c:pt idx="9">
                  <c:v>4.0497119881561963</c:v>
                </c:pt>
                <c:pt idx="10">
                  <c:v>12.154942797916013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E1E-459F-8486-8D56DCC7BF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59822864"/>
        <c:axId val="1559363408"/>
      </c:barChart>
      <c:catAx>
        <c:axId val="15598228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9363408"/>
        <c:crossesAt val="0.1"/>
        <c:auto val="1"/>
        <c:lblAlgn val="ctr"/>
        <c:lblOffset val="100"/>
        <c:noMultiLvlLbl val="0"/>
      </c:catAx>
      <c:valAx>
        <c:axId val="1559363408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</a:t>
                </a:r>
                <a:r>
                  <a:rPr lang="en-US" baseline="0"/>
                  <a:t> (s)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E+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98228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Execution Time (parallel) [mean]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'Pure Decorrelation'!$L$298</c:f>
              <c:strCache>
                <c:ptCount val="1"/>
                <c:pt idx="0">
                  <c:v>Gain &lt;=0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'Pure Decorrelation'!$M$292:$W$292</c:f>
              <c:strCache>
                <c:ptCount val="11"/>
                <c:pt idx="0">
                  <c:v>BNL</c:v>
                </c:pt>
                <c:pt idx="1">
                  <c:v>BNL Causal</c:v>
                </c:pt>
                <c:pt idx="2">
                  <c:v>BNL Causal HM</c:v>
                </c:pt>
                <c:pt idx="3">
                  <c:v>SFS</c:v>
                </c:pt>
                <c:pt idx="4">
                  <c:v>SFS Causal</c:v>
                </c:pt>
                <c:pt idx="5">
                  <c:v>SaLSa</c:v>
                </c:pt>
                <c:pt idx="6">
                  <c:v>SaLSa Causal</c:v>
                </c:pt>
                <c:pt idx="7">
                  <c:v>D&amp;C</c:v>
                </c:pt>
                <c:pt idx="8">
                  <c:v>D&amp;C Causal</c:v>
                </c:pt>
                <c:pt idx="9">
                  <c:v>BBS</c:v>
                </c:pt>
                <c:pt idx="10">
                  <c:v>BBS Causal</c:v>
                </c:pt>
              </c:strCache>
            </c:strRef>
          </c:cat>
          <c:val>
            <c:numRef>
              <c:f>'Pure Decorrelation'!$AK$298:$AU$298</c:f>
              <c:numCache>
                <c:formatCode>0.0</c:formatCode>
                <c:ptCount val="11"/>
                <c:pt idx="0">
                  <c:v>3.3407345966459938</c:v>
                </c:pt>
                <c:pt idx="1">
                  <c:v>1.5139146617959556</c:v>
                </c:pt>
                <c:pt idx="2">
                  <c:v>1.6030214064514867</c:v>
                </c:pt>
                <c:pt idx="3">
                  <c:v>6.1746867168824844</c:v>
                </c:pt>
                <c:pt idx="4">
                  <c:v>1.4770845654459932</c:v>
                </c:pt>
                <c:pt idx="5">
                  <c:v>4.2932075032341173</c:v>
                </c:pt>
                <c:pt idx="6">
                  <c:v>1.5791070209175813</c:v>
                </c:pt>
                <c:pt idx="7">
                  <c:v>1.3784285078335363</c:v>
                </c:pt>
                <c:pt idx="8">
                  <c:v>0.63421978583073191</c:v>
                </c:pt>
                <c:pt idx="9">
                  <c:v>7.0874843846421056</c:v>
                </c:pt>
                <c:pt idx="10">
                  <c:v>5.2342941526926179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0B9-46F8-9C97-A26A18318C35}"/>
            </c:ext>
          </c:extLst>
        </c:ser>
        <c:ser>
          <c:idx val="0"/>
          <c:order val="1"/>
          <c:tx>
            <c:strRef>
              <c:f>'Pure Decorrelation'!$L$297</c:f>
              <c:strCache>
                <c:ptCount val="1"/>
                <c:pt idx="0">
                  <c:v>Gain &gt; 0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'Pure Decorrelation'!$M$292:$W$292</c:f>
              <c:strCache>
                <c:ptCount val="11"/>
                <c:pt idx="0">
                  <c:v>BNL</c:v>
                </c:pt>
                <c:pt idx="1">
                  <c:v>BNL Causal</c:v>
                </c:pt>
                <c:pt idx="2">
                  <c:v>BNL Causal HM</c:v>
                </c:pt>
                <c:pt idx="3">
                  <c:v>SFS</c:v>
                </c:pt>
                <c:pt idx="4">
                  <c:v>SFS Causal</c:v>
                </c:pt>
                <c:pt idx="5">
                  <c:v>SaLSa</c:v>
                </c:pt>
                <c:pt idx="6">
                  <c:v>SaLSa Causal</c:v>
                </c:pt>
                <c:pt idx="7">
                  <c:v>D&amp;C</c:v>
                </c:pt>
                <c:pt idx="8">
                  <c:v>D&amp;C Causal</c:v>
                </c:pt>
                <c:pt idx="9">
                  <c:v>BBS</c:v>
                </c:pt>
                <c:pt idx="10">
                  <c:v>BBS Causal</c:v>
                </c:pt>
              </c:strCache>
            </c:strRef>
          </c:cat>
          <c:val>
            <c:numRef>
              <c:f>'Pure Decorrelation'!$AK$297:$AU$297</c:f>
              <c:numCache>
                <c:formatCode>0.0</c:formatCode>
                <c:ptCount val="11"/>
                <c:pt idx="0">
                  <c:v>2.6447882996173573</c:v>
                </c:pt>
                <c:pt idx="1">
                  <c:v>1.6224119150926442</c:v>
                </c:pt>
                <c:pt idx="2">
                  <c:v>1.6408292597736525</c:v>
                </c:pt>
                <c:pt idx="3">
                  <c:v>3.7376187569718411</c:v>
                </c:pt>
                <c:pt idx="4">
                  <c:v>1.3850178517721359</c:v>
                </c:pt>
                <c:pt idx="5">
                  <c:v>3.8444355088100894</c:v>
                </c:pt>
                <c:pt idx="6">
                  <c:v>1.8587406750609674</c:v>
                </c:pt>
                <c:pt idx="7">
                  <c:v>1.5614119389231995</c:v>
                </c:pt>
                <c:pt idx="8">
                  <c:v>0.67807266675359157</c:v>
                </c:pt>
                <c:pt idx="9">
                  <c:v>5.1166345750129869</c:v>
                </c:pt>
                <c:pt idx="10">
                  <c:v>4.8029165233072657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0B9-46F8-9C97-A26A18318C35}"/>
            </c:ext>
          </c:extLst>
        </c:ser>
        <c:ser>
          <c:idx val="4"/>
          <c:order val="2"/>
          <c:tx>
            <c:strRef>
              <c:f>'Pure Decorrelation'!$L$295</c:f>
              <c:strCache>
                <c:ptCount val="1"/>
                <c:pt idx="0">
                  <c:v>Gain &gt; 1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'Pure Decorrelation'!$M$292:$W$292</c:f>
              <c:strCache>
                <c:ptCount val="11"/>
                <c:pt idx="0">
                  <c:v>BNL</c:v>
                </c:pt>
                <c:pt idx="1">
                  <c:v>BNL Causal</c:v>
                </c:pt>
                <c:pt idx="2">
                  <c:v>BNL Causal HM</c:v>
                </c:pt>
                <c:pt idx="3">
                  <c:v>SFS</c:v>
                </c:pt>
                <c:pt idx="4">
                  <c:v>SFS Causal</c:v>
                </c:pt>
                <c:pt idx="5">
                  <c:v>SaLSa</c:v>
                </c:pt>
                <c:pt idx="6">
                  <c:v>SaLSa Causal</c:v>
                </c:pt>
                <c:pt idx="7">
                  <c:v>D&amp;C</c:v>
                </c:pt>
                <c:pt idx="8">
                  <c:v>D&amp;C Causal</c:v>
                </c:pt>
                <c:pt idx="9">
                  <c:v>BBS</c:v>
                </c:pt>
                <c:pt idx="10">
                  <c:v>BBS Causal</c:v>
                </c:pt>
              </c:strCache>
            </c:strRef>
          </c:cat>
          <c:val>
            <c:numRef>
              <c:f>'Pure Decorrelation'!$AK$295:$AU$295</c:f>
              <c:numCache>
                <c:formatCode>0.0</c:formatCode>
                <c:ptCount val="11"/>
                <c:pt idx="0">
                  <c:v>1.7971716234256747</c:v>
                </c:pt>
                <c:pt idx="1">
                  <c:v>2.1569308062738854</c:v>
                </c:pt>
                <c:pt idx="2">
                  <c:v>2.1645693650018072</c:v>
                </c:pt>
                <c:pt idx="3">
                  <c:v>2.5982986893985074</c:v>
                </c:pt>
                <c:pt idx="4">
                  <c:v>2.1383929732488465</c:v>
                </c:pt>
                <c:pt idx="5">
                  <c:v>2.545011598347628</c:v>
                </c:pt>
                <c:pt idx="6">
                  <c:v>2.8835694174529634</c:v>
                </c:pt>
                <c:pt idx="7">
                  <c:v>1.7512053000158632</c:v>
                </c:pt>
                <c:pt idx="8">
                  <c:v>0.63328844147617935</c:v>
                </c:pt>
                <c:pt idx="9">
                  <c:v>4.7928285947069531</c:v>
                </c:pt>
                <c:pt idx="10">
                  <c:v>6.786654906255718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0B9-46F8-9C97-A26A18318C35}"/>
            </c:ext>
          </c:extLst>
        </c:ser>
        <c:ser>
          <c:idx val="2"/>
          <c:order val="3"/>
          <c:tx>
            <c:strRef>
              <c:f>'Pure Decorrelation'!$X$294</c:f>
              <c:strCache>
                <c:ptCount val="1"/>
                <c:pt idx="0">
                  <c:v>Target; Gain &gt; 1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'Pure Decorrelation'!$AK$294:$AU$294</c:f>
              <c:numCache>
                <c:formatCode>0.0</c:formatCode>
                <c:ptCount val="11"/>
                <c:pt idx="0">
                  <c:v>1.5157325189036781</c:v>
                </c:pt>
                <c:pt idx="1">
                  <c:v>2.3172761038033056</c:v>
                </c:pt>
                <c:pt idx="2">
                  <c:v>2.305931110400707</c:v>
                </c:pt>
                <c:pt idx="3">
                  <c:v>1.993778915150324</c:v>
                </c:pt>
                <c:pt idx="4">
                  <c:v>2.8360420178491039</c:v>
                </c:pt>
                <c:pt idx="5">
                  <c:v>1.8572222648508614</c:v>
                </c:pt>
                <c:pt idx="6">
                  <c:v>3.1552396998071348</c:v>
                </c:pt>
                <c:pt idx="7">
                  <c:v>1.7801549573458035</c:v>
                </c:pt>
                <c:pt idx="8">
                  <c:v>0.63259933039953464</c:v>
                </c:pt>
                <c:pt idx="9">
                  <c:v>4.0497119881561963</c:v>
                </c:pt>
                <c:pt idx="10">
                  <c:v>9.2020376972010141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0B9-46F8-9C97-A26A18318C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59822864"/>
        <c:axId val="1559363408"/>
      </c:barChart>
      <c:catAx>
        <c:axId val="15598228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9363408"/>
        <c:crossesAt val="0.1"/>
        <c:auto val="1"/>
        <c:lblAlgn val="ctr"/>
        <c:lblOffset val="100"/>
        <c:noMultiLvlLbl val="0"/>
      </c:catAx>
      <c:valAx>
        <c:axId val="1559363408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</a:t>
                </a:r>
                <a:r>
                  <a:rPr lang="en-US" baseline="0"/>
                  <a:t> (s)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E+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98228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# of Dominance Checks [mean]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2"/>
          <c:order val="0"/>
          <c:tx>
            <c:strRef>
              <c:f>'Pure Decorrelation'!$L$299</c:f>
              <c:strCache>
                <c:ptCount val="1"/>
                <c:pt idx="0">
                  <c:v>Target;Gain &gt; 1; #pref=2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'Pure Decorrelation'!$M$292:$W$292</c:f>
              <c:strCache>
                <c:ptCount val="11"/>
                <c:pt idx="0">
                  <c:v>BNL</c:v>
                </c:pt>
                <c:pt idx="1">
                  <c:v>BNL Causal</c:v>
                </c:pt>
                <c:pt idx="2">
                  <c:v>BNL Causal HM</c:v>
                </c:pt>
                <c:pt idx="3">
                  <c:v>SFS</c:v>
                </c:pt>
                <c:pt idx="4">
                  <c:v>SFS Causal</c:v>
                </c:pt>
                <c:pt idx="5">
                  <c:v>SaLSa</c:v>
                </c:pt>
                <c:pt idx="6">
                  <c:v>SaLSa Causal</c:v>
                </c:pt>
                <c:pt idx="7">
                  <c:v>D&amp;C</c:v>
                </c:pt>
                <c:pt idx="8">
                  <c:v>D&amp;C Causal</c:v>
                </c:pt>
                <c:pt idx="9">
                  <c:v>BBS</c:v>
                </c:pt>
                <c:pt idx="10">
                  <c:v>BBS Causal</c:v>
                </c:pt>
              </c:strCache>
            </c:strRef>
          </c:cat>
          <c:val>
            <c:numRef>
              <c:f>'Pure Decorrelation'!$M$299:$W$299</c:f>
              <c:numCache>
                <c:formatCode>0.0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9D3-42B9-8D22-3BB9A2259A2F}"/>
            </c:ext>
          </c:extLst>
        </c:ser>
        <c:ser>
          <c:idx val="3"/>
          <c:order val="1"/>
          <c:tx>
            <c:strRef>
              <c:f>'Pure Decorrelation'!$L$300</c:f>
              <c:strCache>
                <c:ptCount val="1"/>
                <c:pt idx="0">
                  <c:v>Target; Gain &gt; 1; #pref=3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'Pure Decorrelation'!$M$292:$W$292</c:f>
              <c:strCache>
                <c:ptCount val="11"/>
                <c:pt idx="0">
                  <c:v>BNL</c:v>
                </c:pt>
                <c:pt idx="1">
                  <c:v>BNL Causal</c:v>
                </c:pt>
                <c:pt idx="2">
                  <c:v>BNL Causal HM</c:v>
                </c:pt>
                <c:pt idx="3">
                  <c:v>SFS</c:v>
                </c:pt>
                <c:pt idx="4">
                  <c:v>SFS Causal</c:v>
                </c:pt>
                <c:pt idx="5">
                  <c:v>SaLSa</c:v>
                </c:pt>
                <c:pt idx="6">
                  <c:v>SaLSa Causal</c:v>
                </c:pt>
                <c:pt idx="7">
                  <c:v>D&amp;C</c:v>
                </c:pt>
                <c:pt idx="8">
                  <c:v>D&amp;C Causal</c:v>
                </c:pt>
                <c:pt idx="9">
                  <c:v>BBS</c:v>
                </c:pt>
                <c:pt idx="10">
                  <c:v>BBS Causal</c:v>
                </c:pt>
              </c:strCache>
            </c:strRef>
          </c:cat>
          <c:val>
            <c:numRef>
              <c:f>'Pure Decorrelation'!$M$300:$W$300</c:f>
              <c:numCache>
                <c:formatCode>0.0</c:formatCode>
                <c:ptCount val="11"/>
                <c:pt idx="0">
                  <c:v>1469812.7</c:v>
                </c:pt>
                <c:pt idx="1">
                  <c:v>6192786.0999999996</c:v>
                </c:pt>
                <c:pt idx="2">
                  <c:v>6195472.4500000002</c:v>
                </c:pt>
                <c:pt idx="3">
                  <c:v>3287460.4000000004</c:v>
                </c:pt>
                <c:pt idx="4">
                  <c:v>6591998.5999999996</c:v>
                </c:pt>
                <c:pt idx="5">
                  <c:v>2539103.2000000002</c:v>
                </c:pt>
                <c:pt idx="6">
                  <c:v>8299081.1500000004</c:v>
                </c:pt>
                <c:pt idx="7">
                  <c:v>6021818.5499999998</c:v>
                </c:pt>
                <c:pt idx="8">
                  <c:v>4301928.3499999996</c:v>
                </c:pt>
                <c:pt idx="9">
                  <c:v>6407506.0499999998</c:v>
                </c:pt>
                <c:pt idx="10">
                  <c:v>11808698.35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9D3-42B9-8D22-3BB9A2259A2F}"/>
            </c:ext>
          </c:extLst>
        </c:ser>
        <c:ser>
          <c:idx val="0"/>
          <c:order val="2"/>
          <c:tx>
            <c:strRef>
              <c:f>'Pure Decorrelation'!$L$301</c:f>
              <c:strCache>
                <c:ptCount val="1"/>
                <c:pt idx="0">
                  <c:v>Target; Gain &gt; 1; #pref=4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'Pure Decorrelation'!$M$301:$W$301</c:f>
              <c:numCache>
                <c:formatCode>0.0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9D3-42B9-8D22-3BB9A2259A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59822864"/>
        <c:axId val="1559363408"/>
      </c:barChart>
      <c:catAx>
        <c:axId val="15598228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9363408"/>
        <c:crosses val="autoZero"/>
        <c:auto val="1"/>
        <c:lblAlgn val="ctr"/>
        <c:lblOffset val="100"/>
        <c:noMultiLvlLbl val="0"/>
      </c:catAx>
      <c:valAx>
        <c:axId val="1559363408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# Dominance Checks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E+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98228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Execution Time (sequential) [mean]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2"/>
          <c:order val="0"/>
          <c:tx>
            <c:strRef>
              <c:f>'Pure Decorrelation'!$X$299</c:f>
              <c:strCache>
                <c:ptCount val="1"/>
                <c:pt idx="0">
                  <c:v>Target;Gain &gt; 1; #pref=2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'Pure Decorrelation'!$Y$292:$AI$292</c:f>
              <c:strCache>
                <c:ptCount val="11"/>
                <c:pt idx="0">
                  <c:v>BNL</c:v>
                </c:pt>
                <c:pt idx="1">
                  <c:v>BNL Causal</c:v>
                </c:pt>
                <c:pt idx="2">
                  <c:v>BNL Causal HM</c:v>
                </c:pt>
                <c:pt idx="3">
                  <c:v>SFS</c:v>
                </c:pt>
                <c:pt idx="4">
                  <c:v>SFS Causal</c:v>
                </c:pt>
                <c:pt idx="5">
                  <c:v>SaLSa</c:v>
                </c:pt>
                <c:pt idx="6">
                  <c:v>SaLSa Causal</c:v>
                </c:pt>
                <c:pt idx="7">
                  <c:v>D&amp;C</c:v>
                </c:pt>
                <c:pt idx="8">
                  <c:v>D&amp;C Causal</c:v>
                </c:pt>
                <c:pt idx="9">
                  <c:v>BBS</c:v>
                </c:pt>
                <c:pt idx="10">
                  <c:v>BBS Causal</c:v>
                </c:pt>
              </c:strCache>
            </c:strRef>
          </c:cat>
          <c:val>
            <c:numRef>
              <c:f>'Pure Decorrelation'!$Y$299:$AI$299</c:f>
              <c:numCache>
                <c:formatCode>0.0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D11-4D16-BE75-364E1404A361}"/>
            </c:ext>
          </c:extLst>
        </c:ser>
        <c:ser>
          <c:idx val="3"/>
          <c:order val="1"/>
          <c:tx>
            <c:strRef>
              <c:f>'Pure Decorrelation'!$X$300</c:f>
              <c:strCache>
                <c:ptCount val="1"/>
                <c:pt idx="0">
                  <c:v>Target; Gain &gt; 1; #pref=3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'Pure Decorrelation'!$Y$292:$AI$292</c:f>
              <c:strCache>
                <c:ptCount val="11"/>
                <c:pt idx="0">
                  <c:v>BNL</c:v>
                </c:pt>
                <c:pt idx="1">
                  <c:v>BNL Causal</c:v>
                </c:pt>
                <c:pt idx="2">
                  <c:v>BNL Causal HM</c:v>
                </c:pt>
                <c:pt idx="3">
                  <c:v>SFS</c:v>
                </c:pt>
                <c:pt idx="4">
                  <c:v>SFS Causal</c:v>
                </c:pt>
                <c:pt idx="5">
                  <c:v>SaLSa</c:v>
                </c:pt>
                <c:pt idx="6">
                  <c:v>SaLSa Causal</c:v>
                </c:pt>
                <c:pt idx="7">
                  <c:v>D&amp;C</c:v>
                </c:pt>
                <c:pt idx="8">
                  <c:v>D&amp;C Causal</c:v>
                </c:pt>
                <c:pt idx="9">
                  <c:v>BBS</c:v>
                </c:pt>
                <c:pt idx="10">
                  <c:v>BBS Causal</c:v>
                </c:pt>
              </c:strCache>
            </c:strRef>
          </c:cat>
          <c:val>
            <c:numRef>
              <c:f>'Pure Decorrelation'!$Y$300:$AI$300</c:f>
              <c:numCache>
                <c:formatCode>0.0</c:formatCode>
                <c:ptCount val="11"/>
                <c:pt idx="0">
                  <c:v>1.5157325189036781</c:v>
                </c:pt>
                <c:pt idx="1">
                  <c:v>4.8092755203804698</c:v>
                </c:pt>
                <c:pt idx="2">
                  <c:v>4.7871692724846078</c:v>
                </c:pt>
                <c:pt idx="3">
                  <c:v>1.993778915150324</c:v>
                </c:pt>
                <c:pt idx="4">
                  <c:v>5.8020739249419426</c:v>
                </c:pt>
                <c:pt idx="5">
                  <c:v>1.8572222648508614</c:v>
                </c:pt>
                <c:pt idx="6">
                  <c:v>6.1741845091775751</c:v>
                </c:pt>
                <c:pt idx="7">
                  <c:v>3.2812831796007229</c:v>
                </c:pt>
                <c:pt idx="8">
                  <c:v>2.752172866900219</c:v>
                </c:pt>
                <c:pt idx="9">
                  <c:v>4.0497119881561963</c:v>
                </c:pt>
                <c:pt idx="10">
                  <c:v>12.154942797916013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D11-4D16-BE75-364E1404A361}"/>
            </c:ext>
          </c:extLst>
        </c:ser>
        <c:ser>
          <c:idx val="0"/>
          <c:order val="2"/>
          <c:tx>
            <c:strRef>
              <c:f>'Pure Decorrelation'!$X$301</c:f>
              <c:strCache>
                <c:ptCount val="1"/>
                <c:pt idx="0">
                  <c:v>Target; Gain &gt; 1; #pref=4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'Pure Decorrelation'!$Y$292:$AI$292</c:f>
              <c:strCache>
                <c:ptCount val="11"/>
                <c:pt idx="0">
                  <c:v>BNL</c:v>
                </c:pt>
                <c:pt idx="1">
                  <c:v>BNL Causal</c:v>
                </c:pt>
                <c:pt idx="2">
                  <c:v>BNL Causal HM</c:v>
                </c:pt>
                <c:pt idx="3">
                  <c:v>SFS</c:v>
                </c:pt>
                <c:pt idx="4">
                  <c:v>SFS Causal</c:v>
                </c:pt>
                <c:pt idx="5">
                  <c:v>SaLSa</c:v>
                </c:pt>
                <c:pt idx="6">
                  <c:v>SaLSa Causal</c:v>
                </c:pt>
                <c:pt idx="7">
                  <c:v>D&amp;C</c:v>
                </c:pt>
                <c:pt idx="8">
                  <c:v>D&amp;C Causal</c:v>
                </c:pt>
                <c:pt idx="9">
                  <c:v>BBS</c:v>
                </c:pt>
                <c:pt idx="10">
                  <c:v>BBS Causal</c:v>
                </c:pt>
              </c:strCache>
            </c:strRef>
          </c:cat>
          <c:val>
            <c:numRef>
              <c:f>'Pure Decorrelation'!$Y$301:$AI$301</c:f>
              <c:numCache>
                <c:formatCode>0.0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D11-4D16-BE75-364E1404A3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59822864"/>
        <c:axId val="1559363408"/>
      </c:barChart>
      <c:catAx>
        <c:axId val="15598228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9363408"/>
        <c:crossesAt val="0.1"/>
        <c:auto val="1"/>
        <c:lblAlgn val="ctr"/>
        <c:lblOffset val="100"/>
        <c:noMultiLvlLbl val="0"/>
      </c:catAx>
      <c:valAx>
        <c:axId val="1559363408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Time (s)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E+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98228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Execution Time (parallel) [mean]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2"/>
          <c:order val="0"/>
          <c:tx>
            <c:strRef>
              <c:f>'Pure Decorrelation'!$AJ$299</c:f>
              <c:strCache>
                <c:ptCount val="1"/>
                <c:pt idx="0">
                  <c:v>Target;Gain &gt; 1; #pref=2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'Pure Decorrelation'!$AK$292:$AU$292</c:f>
              <c:strCache>
                <c:ptCount val="11"/>
                <c:pt idx="0">
                  <c:v>BNL</c:v>
                </c:pt>
                <c:pt idx="1">
                  <c:v>BNL Causal</c:v>
                </c:pt>
                <c:pt idx="2">
                  <c:v>BNL Causal HM</c:v>
                </c:pt>
                <c:pt idx="3">
                  <c:v>SFS</c:v>
                </c:pt>
                <c:pt idx="4">
                  <c:v>SFS Causal</c:v>
                </c:pt>
                <c:pt idx="5">
                  <c:v>SaLSa</c:v>
                </c:pt>
                <c:pt idx="6">
                  <c:v>SaLSa Causal</c:v>
                </c:pt>
                <c:pt idx="7">
                  <c:v>D&amp;C</c:v>
                </c:pt>
                <c:pt idx="8">
                  <c:v>D&amp;C Causal</c:v>
                </c:pt>
                <c:pt idx="9">
                  <c:v>BBS</c:v>
                </c:pt>
                <c:pt idx="10">
                  <c:v>BBS Causal</c:v>
                </c:pt>
              </c:strCache>
            </c:strRef>
          </c:cat>
          <c:val>
            <c:numRef>
              <c:f>'Pure Decorrelation'!$AK$299:$AU$299</c:f>
              <c:numCache>
                <c:formatCode>0.0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FBF-4A3D-A244-0C7D66DFF0E9}"/>
            </c:ext>
          </c:extLst>
        </c:ser>
        <c:ser>
          <c:idx val="3"/>
          <c:order val="1"/>
          <c:tx>
            <c:strRef>
              <c:f>'Pure Decorrelation'!$AJ$300</c:f>
              <c:strCache>
                <c:ptCount val="1"/>
                <c:pt idx="0">
                  <c:v>Target; Gain &gt; 1; #pref=3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'Pure Decorrelation'!$AK$292:$AU$292</c:f>
              <c:strCache>
                <c:ptCount val="11"/>
                <c:pt idx="0">
                  <c:v>BNL</c:v>
                </c:pt>
                <c:pt idx="1">
                  <c:v>BNL Causal</c:v>
                </c:pt>
                <c:pt idx="2">
                  <c:v>BNL Causal HM</c:v>
                </c:pt>
                <c:pt idx="3">
                  <c:v>SFS</c:v>
                </c:pt>
                <c:pt idx="4">
                  <c:v>SFS Causal</c:v>
                </c:pt>
                <c:pt idx="5">
                  <c:v>SaLSa</c:v>
                </c:pt>
                <c:pt idx="6">
                  <c:v>SaLSa Causal</c:v>
                </c:pt>
                <c:pt idx="7">
                  <c:v>D&amp;C</c:v>
                </c:pt>
                <c:pt idx="8">
                  <c:v>D&amp;C Causal</c:v>
                </c:pt>
                <c:pt idx="9">
                  <c:v>BBS</c:v>
                </c:pt>
                <c:pt idx="10">
                  <c:v>BBS Causal</c:v>
                </c:pt>
              </c:strCache>
            </c:strRef>
          </c:cat>
          <c:val>
            <c:numRef>
              <c:f>'Pure Decorrelation'!$AK$300:$AU$300</c:f>
              <c:numCache>
                <c:formatCode>0.0</c:formatCode>
                <c:ptCount val="11"/>
                <c:pt idx="0">
                  <c:v>1.5157325189036781</c:v>
                </c:pt>
                <c:pt idx="1">
                  <c:v>2.3172761038033056</c:v>
                </c:pt>
                <c:pt idx="2">
                  <c:v>2.305931110400707</c:v>
                </c:pt>
                <c:pt idx="3">
                  <c:v>1.993778915150324</c:v>
                </c:pt>
                <c:pt idx="4">
                  <c:v>2.8360420178491039</c:v>
                </c:pt>
                <c:pt idx="5">
                  <c:v>1.8572222648508614</c:v>
                </c:pt>
                <c:pt idx="6">
                  <c:v>3.1552396998071348</c:v>
                </c:pt>
                <c:pt idx="7">
                  <c:v>1.7801549573458035</c:v>
                </c:pt>
                <c:pt idx="8">
                  <c:v>0.63259933039953464</c:v>
                </c:pt>
                <c:pt idx="9">
                  <c:v>4.0497119881561963</c:v>
                </c:pt>
                <c:pt idx="10">
                  <c:v>9.2020376972010141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FBF-4A3D-A244-0C7D66DFF0E9}"/>
            </c:ext>
          </c:extLst>
        </c:ser>
        <c:ser>
          <c:idx val="0"/>
          <c:order val="2"/>
          <c:tx>
            <c:strRef>
              <c:f>'Pure Decorrelation'!$AJ$301</c:f>
              <c:strCache>
                <c:ptCount val="1"/>
                <c:pt idx="0">
                  <c:v>Target; Gain &gt; 1; #pref=4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'Pure Decorrelation'!$AK$292:$AU$292</c:f>
              <c:strCache>
                <c:ptCount val="11"/>
                <c:pt idx="0">
                  <c:v>BNL</c:v>
                </c:pt>
                <c:pt idx="1">
                  <c:v>BNL Causal</c:v>
                </c:pt>
                <c:pt idx="2">
                  <c:v>BNL Causal HM</c:v>
                </c:pt>
                <c:pt idx="3">
                  <c:v>SFS</c:v>
                </c:pt>
                <c:pt idx="4">
                  <c:v>SFS Causal</c:v>
                </c:pt>
                <c:pt idx="5">
                  <c:v>SaLSa</c:v>
                </c:pt>
                <c:pt idx="6">
                  <c:v>SaLSa Causal</c:v>
                </c:pt>
                <c:pt idx="7">
                  <c:v>D&amp;C</c:v>
                </c:pt>
                <c:pt idx="8">
                  <c:v>D&amp;C Causal</c:v>
                </c:pt>
                <c:pt idx="9">
                  <c:v>BBS</c:v>
                </c:pt>
                <c:pt idx="10">
                  <c:v>BBS Causal</c:v>
                </c:pt>
              </c:strCache>
            </c:strRef>
          </c:cat>
          <c:val>
            <c:numRef>
              <c:f>'Pure Decorrelation'!$AK$301:$AU$301</c:f>
              <c:numCache>
                <c:formatCode>0.0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FBF-4A3D-A244-0C7D66DFF0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59822864"/>
        <c:axId val="1559363408"/>
      </c:barChart>
      <c:catAx>
        <c:axId val="15598228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9363408"/>
        <c:crossesAt val="0.1"/>
        <c:auto val="1"/>
        <c:lblAlgn val="ctr"/>
        <c:lblOffset val="100"/>
        <c:noMultiLvlLbl val="0"/>
      </c:catAx>
      <c:valAx>
        <c:axId val="1559363408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Time (s)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E+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98228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# of Dominance Checks [median]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'Pure Decorrelation'!$L$322</c:f>
              <c:strCache>
                <c:ptCount val="1"/>
                <c:pt idx="0">
                  <c:v>Gain &lt;=0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'Pure Decorrelation'!$M$292:$W$292</c:f>
              <c:strCache>
                <c:ptCount val="11"/>
                <c:pt idx="0">
                  <c:v>BNL</c:v>
                </c:pt>
                <c:pt idx="1">
                  <c:v>BNL Causal</c:v>
                </c:pt>
                <c:pt idx="2">
                  <c:v>BNL Causal HM</c:v>
                </c:pt>
                <c:pt idx="3">
                  <c:v>SFS</c:v>
                </c:pt>
                <c:pt idx="4">
                  <c:v>SFS Causal</c:v>
                </c:pt>
                <c:pt idx="5">
                  <c:v>SaLSa</c:v>
                </c:pt>
                <c:pt idx="6">
                  <c:v>SaLSa Causal</c:v>
                </c:pt>
                <c:pt idx="7">
                  <c:v>D&amp;C</c:v>
                </c:pt>
                <c:pt idx="8">
                  <c:v>D&amp;C Causal</c:v>
                </c:pt>
                <c:pt idx="9">
                  <c:v>BBS</c:v>
                </c:pt>
                <c:pt idx="10">
                  <c:v>BBS Causal</c:v>
                </c:pt>
              </c:strCache>
            </c:strRef>
          </c:cat>
          <c:val>
            <c:numRef>
              <c:f>'Pure Decorrelation'!$M$322:$W$322</c:f>
              <c:numCache>
                <c:formatCode>0.0</c:formatCode>
                <c:ptCount val="11"/>
                <c:pt idx="0">
                  <c:v>2105916</c:v>
                </c:pt>
                <c:pt idx="1">
                  <c:v>4515661.4000000004</c:v>
                </c:pt>
                <c:pt idx="2">
                  <c:v>4409347.5999999996</c:v>
                </c:pt>
                <c:pt idx="3">
                  <c:v>2004888.8</c:v>
                </c:pt>
                <c:pt idx="4">
                  <c:v>2024346.6</c:v>
                </c:pt>
                <c:pt idx="5">
                  <c:v>1554018</c:v>
                </c:pt>
                <c:pt idx="6">
                  <c:v>2677909</c:v>
                </c:pt>
                <c:pt idx="7">
                  <c:v>4386936.5999999996</c:v>
                </c:pt>
                <c:pt idx="8">
                  <c:v>3936779.4</c:v>
                </c:pt>
                <c:pt idx="9">
                  <c:v>5237953.0999999996</c:v>
                </c:pt>
                <c:pt idx="10">
                  <c:v>3751928.4000000004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E08-4BFB-8D66-AE44E7E89BF3}"/>
            </c:ext>
          </c:extLst>
        </c:ser>
        <c:ser>
          <c:idx val="0"/>
          <c:order val="1"/>
          <c:tx>
            <c:strRef>
              <c:f>'Pure Decorrelation'!$L$321</c:f>
              <c:strCache>
                <c:ptCount val="1"/>
                <c:pt idx="0">
                  <c:v>Gain &gt; 0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'Pure Decorrelation'!$M$292:$W$292</c:f>
              <c:strCache>
                <c:ptCount val="11"/>
                <c:pt idx="0">
                  <c:v>BNL</c:v>
                </c:pt>
                <c:pt idx="1">
                  <c:v>BNL Causal</c:v>
                </c:pt>
                <c:pt idx="2">
                  <c:v>BNL Causal HM</c:v>
                </c:pt>
                <c:pt idx="3">
                  <c:v>SFS</c:v>
                </c:pt>
                <c:pt idx="4">
                  <c:v>SFS Causal</c:v>
                </c:pt>
                <c:pt idx="5">
                  <c:v>SaLSa</c:v>
                </c:pt>
                <c:pt idx="6">
                  <c:v>SaLSa Causal</c:v>
                </c:pt>
                <c:pt idx="7">
                  <c:v>D&amp;C</c:v>
                </c:pt>
                <c:pt idx="8">
                  <c:v>D&amp;C Causal</c:v>
                </c:pt>
                <c:pt idx="9">
                  <c:v>BBS</c:v>
                </c:pt>
                <c:pt idx="10">
                  <c:v>BBS Causal</c:v>
                </c:pt>
              </c:strCache>
            </c:strRef>
          </c:cat>
          <c:val>
            <c:numRef>
              <c:f>'Pure Decorrelation'!$M$321:$W$321</c:f>
              <c:numCache>
                <c:formatCode>0.0</c:formatCode>
                <c:ptCount val="11"/>
                <c:pt idx="0">
                  <c:v>2180548</c:v>
                </c:pt>
                <c:pt idx="1">
                  <c:v>2542488.9000000004</c:v>
                </c:pt>
                <c:pt idx="2">
                  <c:v>2588585.7999999998</c:v>
                </c:pt>
                <c:pt idx="3">
                  <c:v>3414928.4</c:v>
                </c:pt>
                <c:pt idx="4">
                  <c:v>1176291.2</c:v>
                </c:pt>
                <c:pt idx="5">
                  <c:v>2518613.2000000002</c:v>
                </c:pt>
                <c:pt idx="6">
                  <c:v>1529571</c:v>
                </c:pt>
                <c:pt idx="7">
                  <c:v>4704170.5999999996</c:v>
                </c:pt>
                <c:pt idx="8">
                  <c:v>4226673.8</c:v>
                </c:pt>
                <c:pt idx="9">
                  <c:v>7952324.9000000004</c:v>
                </c:pt>
                <c:pt idx="10">
                  <c:v>2257997.4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E08-4BFB-8D66-AE44E7E89BF3}"/>
            </c:ext>
          </c:extLst>
        </c:ser>
        <c:ser>
          <c:idx val="4"/>
          <c:order val="2"/>
          <c:tx>
            <c:strRef>
              <c:f>'Pure Decorrelation'!$L$319</c:f>
              <c:strCache>
                <c:ptCount val="1"/>
                <c:pt idx="0">
                  <c:v>Gain &gt; 1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'Pure Decorrelation'!$M$292:$W$292</c:f>
              <c:strCache>
                <c:ptCount val="11"/>
                <c:pt idx="0">
                  <c:v>BNL</c:v>
                </c:pt>
                <c:pt idx="1">
                  <c:v>BNL Causal</c:v>
                </c:pt>
                <c:pt idx="2">
                  <c:v>BNL Causal HM</c:v>
                </c:pt>
                <c:pt idx="3">
                  <c:v>SFS</c:v>
                </c:pt>
                <c:pt idx="4">
                  <c:v>SFS Causal</c:v>
                </c:pt>
                <c:pt idx="5">
                  <c:v>SaLSa</c:v>
                </c:pt>
                <c:pt idx="6">
                  <c:v>SaLSa Causal</c:v>
                </c:pt>
                <c:pt idx="7">
                  <c:v>D&amp;C</c:v>
                </c:pt>
                <c:pt idx="8">
                  <c:v>D&amp;C Causal</c:v>
                </c:pt>
                <c:pt idx="9">
                  <c:v>BBS</c:v>
                </c:pt>
                <c:pt idx="10">
                  <c:v>BBS Causal</c:v>
                </c:pt>
              </c:strCache>
            </c:strRef>
          </c:cat>
          <c:val>
            <c:numRef>
              <c:f>'Pure Decorrelation'!$M$319:$W$319</c:f>
              <c:numCache>
                <c:formatCode>0.0</c:formatCode>
                <c:ptCount val="11"/>
                <c:pt idx="0">
                  <c:v>1961958.6</c:v>
                </c:pt>
                <c:pt idx="1">
                  <c:v>3783158.7</c:v>
                </c:pt>
                <c:pt idx="2">
                  <c:v>3796459.5</c:v>
                </c:pt>
                <c:pt idx="3">
                  <c:v>4116457.1</c:v>
                </c:pt>
                <c:pt idx="4">
                  <c:v>1965082.3</c:v>
                </c:pt>
                <c:pt idx="5">
                  <c:v>3604157.2</c:v>
                </c:pt>
                <c:pt idx="6">
                  <c:v>2054778.9</c:v>
                </c:pt>
                <c:pt idx="7">
                  <c:v>6065863.5</c:v>
                </c:pt>
                <c:pt idx="8">
                  <c:v>4294696.4000000004</c:v>
                </c:pt>
                <c:pt idx="9">
                  <c:v>8631431.6999999993</c:v>
                </c:pt>
                <c:pt idx="10">
                  <c:v>3671487.5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E08-4BFB-8D66-AE44E7E89BF3}"/>
            </c:ext>
          </c:extLst>
        </c:ser>
        <c:ser>
          <c:idx val="2"/>
          <c:order val="3"/>
          <c:tx>
            <c:strRef>
              <c:f>'Pure Decorrelation'!$L$318</c:f>
              <c:strCache>
                <c:ptCount val="1"/>
                <c:pt idx="0">
                  <c:v>Target; Gain &gt; 1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'Pure Decorrelation'!$M$318:$W$318</c:f>
              <c:numCache>
                <c:formatCode>0.0</c:formatCode>
                <c:ptCount val="11"/>
                <c:pt idx="0">
                  <c:v>1376328.9</c:v>
                </c:pt>
                <c:pt idx="1">
                  <c:v>6194340.5999999996</c:v>
                </c:pt>
                <c:pt idx="2">
                  <c:v>6195803.1000000006</c:v>
                </c:pt>
                <c:pt idx="3">
                  <c:v>2670047.5000000005</c:v>
                </c:pt>
                <c:pt idx="4">
                  <c:v>6068916.7000000002</c:v>
                </c:pt>
                <c:pt idx="5">
                  <c:v>2496014.2000000002</c:v>
                </c:pt>
                <c:pt idx="6">
                  <c:v>7879573.4000000004</c:v>
                </c:pt>
                <c:pt idx="7">
                  <c:v>6047848</c:v>
                </c:pt>
                <c:pt idx="8">
                  <c:v>4306684.3000000007</c:v>
                </c:pt>
                <c:pt idx="9">
                  <c:v>5831410.5999999996</c:v>
                </c:pt>
                <c:pt idx="10">
                  <c:v>11810186.999999998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E08-4BFB-8D66-AE44E7E89B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59822864"/>
        <c:axId val="1559363408"/>
      </c:barChart>
      <c:catAx>
        <c:axId val="15598228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9363408"/>
        <c:crosses val="autoZero"/>
        <c:auto val="1"/>
        <c:lblAlgn val="ctr"/>
        <c:lblOffset val="100"/>
        <c:noMultiLvlLbl val="0"/>
      </c:catAx>
      <c:valAx>
        <c:axId val="1559363408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# Dominance Checks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E+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98228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Execution Time (sequential) [median]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'Pure Decorrelation'!$X$322</c:f>
              <c:strCache>
                <c:ptCount val="1"/>
                <c:pt idx="0">
                  <c:v>Gain &lt;=0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'Pure Decorrelation'!$M$292:$W$292</c:f>
              <c:strCache>
                <c:ptCount val="11"/>
                <c:pt idx="0">
                  <c:v>BNL</c:v>
                </c:pt>
                <c:pt idx="1">
                  <c:v>BNL Causal</c:v>
                </c:pt>
                <c:pt idx="2">
                  <c:v>BNL Causal HM</c:v>
                </c:pt>
                <c:pt idx="3">
                  <c:v>SFS</c:v>
                </c:pt>
                <c:pt idx="4">
                  <c:v>SFS Causal</c:v>
                </c:pt>
                <c:pt idx="5">
                  <c:v>SaLSa</c:v>
                </c:pt>
                <c:pt idx="6">
                  <c:v>SaLSa Causal</c:v>
                </c:pt>
                <c:pt idx="7">
                  <c:v>D&amp;C</c:v>
                </c:pt>
                <c:pt idx="8">
                  <c:v>D&amp;C Causal</c:v>
                </c:pt>
                <c:pt idx="9">
                  <c:v>BBS</c:v>
                </c:pt>
                <c:pt idx="10">
                  <c:v>BBS Causal</c:v>
                </c:pt>
              </c:strCache>
            </c:strRef>
          </c:cat>
          <c:val>
            <c:numRef>
              <c:f>'Pure Decorrelation'!$Y$322:$AI$322</c:f>
              <c:numCache>
                <c:formatCode>0.0</c:formatCode>
                <c:ptCount val="11"/>
                <c:pt idx="0">
                  <c:v>2.0488016599090768</c:v>
                </c:pt>
                <c:pt idx="1">
                  <c:v>3.88630205517984</c:v>
                </c:pt>
                <c:pt idx="2">
                  <c:v>3.8082143031177109</c:v>
                </c:pt>
                <c:pt idx="3">
                  <c:v>2.6307585176924482</c:v>
                </c:pt>
                <c:pt idx="4">
                  <c:v>2.5142614884185606</c:v>
                </c:pt>
                <c:pt idx="5">
                  <c:v>1.8118640359025449</c:v>
                </c:pt>
                <c:pt idx="6">
                  <c:v>3.2369918864162175</c:v>
                </c:pt>
                <c:pt idx="7">
                  <c:v>2.0574611207877749</c:v>
                </c:pt>
                <c:pt idx="8">
                  <c:v>2.5322192193358206</c:v>
                </c:pt>
                <c:pt idx="9">
                  <c:v>4.3921865666983653</c:v>
                </c:pt>
                <c:pt idx="10">
                  <c:v>5.601430224272189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5FC-4C91-9DE5-45414CAB5623}"/>
            </c:ext>
          </c:extLst>
        </c:ser>
        <c:ser>
          <c:idx val="0"/>
          <c:order val="1"/>
          <c:tx>
            <c:strRef>
              <c:f>'Pure Decorrelation'!$X$321</c:f>
              <c:strCache>
                <c:ptCount val="1"/>
                <c:pt idx="0">
                  <c:v>Gain &gt; 0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'Pure Decorrelation'!$M$292:$W$292</c:f>
              <c:strCache>
                <c:ptCount val="11"/>
                <c:pt idx="0">
                  <c:v>BNL</c:v>
                </c:pt>
                <c:pt idx="1">
                  <c:v>BNL Causal</c:v>
                </c:pt>
                <c:pt idx="2">
                  <c:v>BNL Causal HM</c:v>
                </c:pt>
                <c:pt idx="3">
                  <c:v>SFS</c:v>
                </c:pt>
                <c:pt idx="4">
                  <c:v>SFS Causal</c:v>
                </c:pt>
                <c:pt idx="5">
                  <c:v>SaLSa</c:v>
                </c:pt>
                <c:pt idx="6">
                  <c:v>SaLSa Causal</c:v>
                </c:pt>
                <c:pt idx="7">
                  <c:v>D&amp;C</c:v>
                </c:pt>
                <c:pt idx="8">
                  <c:v>D&amp;C Causal</c:v>
                </c:pt>
                <c:pt idx="9">
                  <c:v>BBS</c:v>
                </c:pt>
                <c:pt idx="10">
                  <c:v>BBS Causal</c:v>
                </c:pt>
              </c:strCache>
            </c:strRef>
          </c:cat>
          <c:val>
            <c:numRef>
              <c:f>'Pure Decorrelation'!$Y$321:$AI$321</c:f>
              <c:numCache>
                <c:formatCode>0.0</c:formatCode>
                <c:ptCount val="11"/>
                <c:pt idx="0">
                  <c:v>2.1818415603018364</c:v>
                </c:pt>
                <c:pt idx="1">
                  <c:v>2.7028319875185844</c:v>
                </c:pt>
                <c:pt idx="2">
                  <c:v>2.7259169636585288</c:v>
                </c:pt>
                <c:pt idx="3">
                  <c:v>3.1200727530987931</c:v>
                </c:pt>
                <c:pt idx="4">
                  <c:v>1.8102396551170385</c:v>
                </c:pt>
                <c:pt idx="5">
                  <c:v>3.1835487852978988</c:v>
                </c:pt>
                <c:pt idx="6">
                  <c:v>2.6741529900231402</c:v>
                </c:pt>
                <c:pt idx="7">
                  <c:v>2.7643143267952834</c:v>
                </c:pt>
                <c:pt idx="8">
                  <c:v>2.7465713891841013</c:v>
                </c:pt>
                <c:pt idx="9">
                  <c:v>5.2562587622029238</c:v>
                </c:pt>
                <c:pt idx="10">
                  <c:v>4.0874334951920899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5FC-4C91-9DE5-45414CAB5623}"/>
            </c:ext>
          </c:extLst>
        </c:ser>
        <c:ser>
          <c:idx val="4"/>
          <c:order val="2"/>
          <c:tx>
            <c:strRef>
              <c:f>'Pure Decorrelation'!$X$319</c:f>
              <c:strCache>
                <c:ptCount val="1"/>
                <c:pt idx="0">
                  <c:v>Gain &gt; 1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'Pure Decorrelation'!$M$292:$W$292</c:f>
              <c:strCache>
                <c:ptCount val="11"/>
                <c:pt idx="0">
                  <c:v>BNL</c:v>
                </c:pt>
                <c:pt idx="1">
                  <c:v>BNL Causal</c:v>
                </c:pt>
                <c:pt idx="2">
                  <c:v>BNL Causal HM</c:v>
                </c:pt>
                <c:pt idx="3">
                  <c:v>SFS</c:v>
                </c:pt>
                <c:pt idx="4">
                  <c:v>SFS Causal</c:v>
                </c:pt>
                <c:pt idx="5">
                  <c:v>SaLSa</c:v>
                </c:pt>
                <c:pt idx="6">
                  <c:v>SaLSa Causal</c:v>
                </c:pt>
                <c:pt idx="7">
                  <c:v>D&amp;C</c:v>
                </c:pt>
                <c:pt idx="8">
                  <c:v>D&amp;C Causal</c:v>
                </c:pt>
                <c:pt idx="9">
                  <c:v>BBS</c:v>
                </c:pt>
                <c:pt idx="10">
                  <c:v>BBS Causal</c:v>
                </c:pt>
              </c:strCache>
            </c:strRef>
          </c:cat>
          <c:val>
            <c:numRef>
              <c:f>'Pure Decorrelation'!$Y$319:$AI$319</c:f>
              <c:numCache>
                <c:formatCode>0.0</c:formatCode>
                <c:ptCount val="11"/>
                <c:pt idx="0">
                  <c:v>1.994389339297777</c:v>
                </c:pt>
                <c:pt idx="1">
                  <c:v>3.3046362864726682</c:v>
                </c:pt>
                <c:pt idx="2">
                  <c:v>3.279943466943223</c:v>
                </c:pt>
                <c:pt idx="3">
                  <c:v>3.08103304929391</c:v>
                </c:pt>
                <c:pt idx="4">
                  <c:v>2.2813870226702422</c:v>
                </c:pt>
                <c:pt idx="5">
                  <c:v>3.3062882401864044</c:v>
                </c:pt>
                <c:pt idx="6">
                  <c:v>2.4636784827627705</c:v>
                </c:pt>
                <c:pt idx="7">
                  <c:v>3.2753439203894232</c:v>
                </c:pt>
                <c:pt idx="8">
                  <c:v>2.7325759380590178</c:v>
                </c:pt>
                <c:pt idx="9">
                  <c:v>5.2562587622029238</c:v>
                </c:pt>
                <c:pt idx="10">
                  <c:v>5.3626447213056956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5FC-4C91-9DE5-45414CAB5623}"/>
            </c:ext>
          </c:extLst>
        </c:ser>
        <c:ser>
          <c:idx val="2"/>
          <c:order val="3"/>
          <c:tx>
            <c:strRef>
              <c:f>'Pure Decorrelation'!$X$318</c:f>
              <c:strCache>
                <c:ptCount val="1"/>
                <c:pt idx="0">
                  <c:v>Target; Gain &gt; 1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'Pure Decorrelation'!$Y$318:$AI$318</c:f>
              <c:numCache>
                <c:formatCode>0.0</c:formatCode>
                <c:ptCount val="11"/>
                <c:pt idx="0">
                  <c:v>1.4841177330003119</c:v>
                </c:pt>
                <c:pt idx="1">
                  <c:v>4.7459485677594788</c:v>
                </c:pt>
                <c:pt idx="2">
                  <c:v>4.7204560982820114</c:v>
                </c:pt>
                <c:pt idx="3">
                  <c:v>1.9827381994022288</c:v>
                </c:pt>
                <c:pt idx="4">
                  <c:v>5.753285099982171</c:v>
                </c:pt>
                <c:pt idx="5">
                  <c:v>1.9420126211014577</c:v>
                </c:pt>
                <c:pt idx="6">
                  <c:v>5.4463316953624581</c:v>
                </c:pt>
                <c:pt idx="7">
                  <c:v>3.2899270238063765</c:v>
                </c:pt>
                <c:pt idx="8">
                  <c:v>2.7440912251186096</c:v>
                </c:pt>
                <c:pt idx="9">
                  <c:v>4.3423835637106096</c:v>
                </c:pt>
                <c:pt idx="10">
                  <c:v>12.034519325516886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5FC-4C91-9DE5-45414CAB56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59822864"/>
        <c:axId val="1559363408"/>
      </c:barChart>
      <c:catAx>
        <c:axId val="15598228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9363408"/>
        <c:crossesAt val="0.1"/>
        <c:auto val="1"/>
        <c:lblAlgn val="ctr"/>
        <c:lblOffset val="100"/>
        <c:noMultiLvlLbl val="0"/>
      </c:catAx>
      <c:valAx>
        <c:axId val="1559363408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</a:t>
                </a:r>
                <a:r>
                  <a:rPr lang="en-US" baseline="0"/>
                  <a:t> (s)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E+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98228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Execution Time (parallel) [median]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'Pure Decorrelation'!$AJ$322</c:f>
              <c:strCache>
                <c:ptCount val="1"/>
                <c:pt idx="0">
                  <c:v>Gain &lt;=0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'Pure Decorrelation'!$M$292:$W$292</c:f>
              <c:strCache>
                <c:ptCount val="11"/>
                <c:pt idx="0">
                  <c:v>BNL</c:v>
                </c:pt>
                <c:pt idx="1">
                  <c:v>BNL Causal</c:v>
                </c:pt>
                <c:pt idx="2">
                  <c:v>BNL Causal HM</c:v>
                </c:pt>
                <c:pt idx="3">
                  <c:v>SFS</c:v>
                </c:pt>
                <c:pt idx="4">
                  <c:v>SFS Causal</c:v>
                </c:pt>
                <c:pt idx="5">
                  <c:v>SaLSa</c:v>
                </c:pt>
                <c:pt idx="6">
                  <c:v>SaLSa Causal</c:v>
                </c:pt>
                <c:pt idx="7">
                  <c:v>D&amp;C</c:v>
                </c:pt>
                <c:pt idx="8">
                  <c:v>D&amp;C Causal</c:v>
                </c:pt>
                <c:pt idx="9">
                  <c:v>BBS</c:v>
                </c:pt>
                <c:pt idx="10">
                  <c:v>BBS Causal</c:v>
                </c:pt>
              </c:strCache>
            </c:strRef>
          </c:cat>
          <c:val>
            <c:numRef>
              <c:f>'Pure Decorrelation'!$AK$322:$AU$322</c:f>
              <c:numCache>
                <c:formatCode>0.0</c:formatCode>
                <c:ptCount val="11"/>
                <c:pt idx="0">
                  <c:v>2.0488016599090768</c:v>
                </c:pt>
                <c:pt idx="1">
                  <c:v>1.5684507026977377</c:v>
                </c:pt>
                <c:pt idx="2">
                  <c:v>1.6031097703962591</c:v>
                </c:pt>
                <c:pt idx="3">
                  <c:v>2.6307585176924482</c:v>
                </c:pt>
                <c:pt idx="4">
                  <c:v>1.1432070954993834</c:v>
                </c:pt>
                <c:pt idx="5">
                  <c:v>1.8118640359025449</c:v>
                </c:pt>
                <c:pt idx="6">
                  <c:v>1.34598274291493</c:v>
                </c:pt>
                <c:pt idx="7">
                  <c:v>1.1781442390754822</c:v>
                </c:pt>
                <c:pt idx="8">
                  <c:v>0.58811861658468845</c:v>
                </c:pt>
                <c:pt idx="9">
                  <c:v>4.3921865666983653</c:v>
                </c:pt>
                <c:pt idx="10">
                  <c:v>3.783085880987346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36F-46D4-9D31-E3DB1BE0B905}"/>
            </c:ext>
          </c:extLst>
        </c:ser>
        <c:ser>
          <c:idx val="0"/>
          <c:order val="1"/>
          <c:tx>
            <c:strRef>
              <c:f>'Pure Decorrelation'!$AJ$321</c:f>
              <c:strCache>
                <c:ptCount val="1"/>
                <c:pt idx="0">
                  <c:v>Gain &gt; 0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'Pure Decorrelation'!$M$292:$W$292</c:f>
              <c:strCache>
                <c:ptCount val="11"/>
                <c:pt idx="0">
                  <c:v>BNL</c:v>
                </c:pt>
                <c:pt idx="1">
                  <c:v>BNL Causal</c:v>
                </c:pt>
                <c:pt idx="2">
                  <c:v>BNL Causal HM</c:v>
                </c:pt>
                <c:pt idx="3">
                  <c:v>SFS</c:v>
                </c:pt>
                <c:pt idx="4">
                  <c:v>SFS Causal</c:v>
                </c:pt>
                <c:pt idx="5">
                  <c:v>SaLSa</c:v>
                </c:pt>
                <c:pt idx="6">
                  <c:v>SaLSa Causal</c:v>
                </c:pt>
                <c:pt idx="7">
                  <c:v>D&amp;C</c:v>
                </c:pt>
                <c:pt idx="8">
                  <c:v>D&amp;C Causal</c:v>
                </c:pt>
                <c:pt idx="9">
                  <c:v>BBS</c:v>
                </c:pt>
                <c:pt idx="10">
                  <c:v>BBS Causal</c:v>
                </c:pt>
              </c:strCache>
            </c:strRef>
          </c:cat>
          <c:val>
            <c:numRef>
              <c:f>'Pure Decorrelation'!$AK$321:$AU$321</c:f>
              <c:numCache>
                <c:formatCode>0.0</c:formatCode>
                <c:ptCount val="11"/>
                <c:pt idx="0">
                  <c:v>2.1818415603018364</c:v>
                </c:pt>
                <c:pt idx="1">
                  <c:v>1.0437003973114769</c:v>
                </c:pt>
                <c:pt idx="2">
                  <c:v>1.060798514593625</c:v>
                </c:pt>
                <c:pt idx="3">
                  <c:v>3.1200727530987931</c:v>
                </c:pt>
                <c:pt idx="4">
                  <c:v>0.77292836238921159</c:v>
                </c:pt>
                <c:pt idx="5">
                  <c:v>3.1835487852978988</c:v>
                </c:pt>
                <c:pt idx="6">
                  <c:v>0.97517370100831613</c:v>
                </c:pt>
                <c:pt idx="7">
                  <c:v>1.4295334258931689</c:v>
                </c:pt>
                <c:pt idx="8">
                  <c:v>0.6857167932961602</c:v>
                </c:pt>
                <c:pt idx="9">
                  <c:v>5.2562587622029238</c:v>
                </c:pt>
                <c:pt idx="10">
                  <c:v>2.6334180672944054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36F-46D4-9D31-E3DB1BE0B905}"/>
            </c:ext>
          </c:extLst>
        </c:ser>
        <c:ser>
          <c:idx val="4"/>
          <c:order val="2"/>
          <c:tx>
            <c:strRef>
              <c:f>'Pure Decorrelation'!$AJ$319</c:f>
              <c:strCache>
                <c:ptCount val="1"/>
                <c:pt idx="0">
                  <c:v>Gain &gt; 1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'Pure Decorrelation'!$M$292:$W$292</c:f>
              <c:strCache>
                <c:ptCount val="11"/>
                <c:pt idx="0">
                  <c:v>BNL</c:v>
                </c:pt>
                <c:pt idx="1">
                  <c:v>BNL Causal</c:v>
                </c:pt>
                <c:pt idx="2">
                  <c:v>BNL Causal HM</c:v>
                </c:pt>
                <c:pt idx="3">
                  <c:v>SFS</c:v>
                </c:pt>
                <c:pt idx="4">
                  <c:v>SFS Causal</c:v>
                </c:pt>
                <c:pt idx="5">
                  <c:v>SaLSa</c:v>
                </c:pt>
                <c:pt idx="6">
                  <c:v>SaLSa Causal</c:v>
                </c:pt>
                <c:pt idx="7">
                  <c:v>D&amp;C</c:v>
                </c:pt>
                <c:pt idx="8">
                  <c:v>D&amp;C Causal</c:v>
                </c:pt>
                <c:pt idx="9">
                  <c:v>BBS</c:v>
                </c:pt>
                <c:pt idx="10">
                  <c:v>BBS Causal</c:v>
                </c:pt>
              </c:strCache>
            </c:strRef>
          </c:cat>
          <c:val>
            <c:numRef>
              <c:f>'Pure Decorrelation'!$AK$319:$AU$319</c:f>
              <c:numCache>
                <c:formatCode>0.0</c:formatCode>
                <c:ptCount val="11"/>
                <c:pt idx="0">
                  <c:v>1.994389339297777</c:v>
                </c:pt>
                <c:pt idx="1">
                  <c:v>1.5104574513039553</c:v>
                </c:pt>
                <c:pt idx="2">
                  <c:v>1.5139728645037396</c:v>
                </c:pt>
                <c:pt idx="3">
                  <c:v>3.08103304929391</c:v>
                </c:pt>
                <c:pt idx="4">
                  <c:v>1.058589507304714</c:v>
                </c:pt>
                <c:pt idx="5">
                  <c:v>3.3062882401864044</c:v>
                </c:pt>
                <c:pt idx="6">
                  <c:v>1.0841765296005179</c:v>
                </c:pt>
                <c:pt idx="7">
                  <c:v>1.7587230959732549</c:v>
                </c:pt>
                <c:pt idx="8">
                  <c:v>0.59635522139142272</c:v>
                </c:pt>
                <c:pt idx="9">
                  <c:v>5.2562587622029238</c:v>
                </c:pt>
                <c:pt idx="10">
                  <c:v>3.6619337448035365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36F-46D4-9D31-E3DB1BE0B905}"/>
            </c:ext>
          </c:extLst>
        </c:ser>
        <c:ser>
          <c:idx val="2"/>
          <c:order val="3"/>
          <c:tx>
            <c:strRef>
              <c:f>'Pure Decorrelation'!$AJ$318</c:f>
              <c:strCache>
                <c:ptCount val="1"/>
                <c:pt idx="0">
                  <c:v>Target; Gain &gt; 1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'Pure Decorrelation'!$AK$318:$AU$318</c:f>
              <c:numCache>
                <c:formatCode>0.0</c:formatCode>
                <c:ptCount val="11"/>
                <c:pt idx="0">
                  <c:v>1.4841177330003119</c:v>
                </c:pt>
                <c:pt idx="1">
                  <c:v>2.2740846335014799</c:v>
                </c:pt>
                <c:pt idx="2">
                  <c:v>2.2620840710820631</c:v>
                </c:pt>
                <c:pt idx="3">
                  <c:v>1.9827381994022288</c:v>
                </c:pt>
                <c:pt idx="4">
                  <c:v>2.8127514280058672</c:v>
                </c:pt>
                <c:pt idx="5">
                  <c:v>1.9420126211014577</c:v>
                </c:pt>
                <c:pt idx="6">
                  <c:v>2.9509565514978022</c:v>
                </c:pt>
                <c:pt idx="7">
                  <c:v>1.7659199884918055</c:v>
                </c:pt>
                <c:pt idx="8">
                  <c:v>0.63466554118203933</c:v>
                </c:pt>
                <c:pt idx="9">
                  <c:v>4.3423835637106096</c:v>
                </c:pt>
                <c:pt idx="10">
                  <c:v>9.0099450242996699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36F-46D4-9D31-E3DB1BE0B9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59822864"/>
        <c:axId val="1559363408"/>
      </c:barChart>
      <c:catAx>
        <c:axId val="15598228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9363408"/>
        <c:crossesAt val="0.1"/>
        <c:auto val="1"/>
        <c:lblAlgn val="ctr"/>
        <c:lblOffset val="100"/>
        <c:noMultiLvlLbl val="0"/>
      </c:catAx>
      <c:valAx>
        <c:axId val="1559363408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</a:t>
                </a:r>
                <a:r>
                  <a:rPr lang="en-US" baseline="0"/>
                  <a:t> (s)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E+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98228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# of Dominance Checks [median]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2"/>
          <c:order val="0"/>
          <c:tx>
            <c:strRef>
              <c:f>'Pure Decorrelation'!$L$323</c:f>
              <c:strCache>
                <c:ptCount val="1"/>
                <c:pt idx="0">
                  <c:v>Target;Gain &gt; 1; #pref=2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'Pure Decorrelation'!$M$316:$W$316</c:f>
              <c:strCache>
                <c:ptCount val="11"/>
                <c:pt idx="0">
                  <c:v>BNL</c:v>
                </c:pt>
                <c:pt idx="1">
                  <c:v>BNL Causal</c:v>
                </c:pt>
                <c:pt idx="2">
                  <c:v>BNL Causal HM</c:v>
                </c:pt>
                <c:pt idx="3">
                  <c:v>SFS</c:v>
                </c:pt>
                <c:pt idx="4">
                  <c:v>SFS Causal</c:v>
                </c:pt>
                <c:pt idx="5">
                  <c:v>SaLSa</c:v>
                </c:pt>
                <c:pt idx="6">
                  <c:v>SaLSa Causal</c:v>
                </c:pt>
                <c:pt idx="7">
                  <c:v>D&amp;C</c:v>
                </c:pt>
                <c:pt idx="8">
                  <c:v>D&amp;C Causal</c:v>
                </c:pt>
                <c:pt idx="9">
                  <c:v>BBS</c:v>
                </c:pt>
                <c:pt idx="10">
                  <c:v>BBS Causal</c:v>
                </c:pt>
              </c:strCache>
            </c:strRef>
          </c:cat>
          <c:val>
            <c:numRef>
              <c:f>'Pure Decorrelation'!$M$323:$W$323</c:f>
              <c:numCache>
                <c:formatCode>0.0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A73-4437-8F7F-2E07803C0F36}"/>
            </c:ext>
          </c:extLst>
        </c:ser>
        <c:ser>
          <c:idx val="3"/>
          <c:order val="1"/>
          <c:tx>
            <c:strRef>
              <c:f>'Pure Decorrelation'!$L$324</c:f>
              <c:strCache>
                <c:ptCount val="1"/>
                <c:pt idx="0">
                  <c:v>Target; Gain &gt; 1; #pref=3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'Pure Decorrelation'!$M$316:$W$316</c:f>
              <c:strCache>
                <c:ptCount val="11"/>
                <c:pt idx="0">
                  <c:v>BNL</c:v>
                </c:pt>
                <c:pt idx="1">
                  <c:v>BNL Causal</c:v>
                </c:pt>
                <c:pt idx="2">
                  <c:v>BNL Causal HM</c:v>
                </c:pt>
                <c:pt idx="3">
                  <c:v>SFS</c:v>
                </c:pt>
                <c:pt idx="4">
                  <c:v>SFS Causal</c:v>
                </c:pt>
                <c:pt idx="5">
                  <c:v>SaLSa</c:v>
                </c:pt>
                <c:pt idx="6">
                  <c:v>SaLSa Causal</c:v>
                </c:pt>
                <c:pt idx="7">
                  <c:v>D&amp;C</c:v>
                </c:pt>
                <c:pt idx="8">
                  <c:v>D&amp;C Causal</c:v>
                </c:pt>
                <c:pt idx="9">
                  <c:v>BBS</c:v>
                </c:pt>
                <c:pt idx="10">
                  <c:v>BBS Causal</c:v>
                </c:pt>
              </c:strCache>
            </c:strRef>
          </c:cat>
          <c:val>
            <c:numRef>
              <c:f>'Pure Decorrelation'!$M$324:$W$324</c:f>
              <c:numCache>
                <c:formatCode>0.0</c:formatCode>
                <c:ptCount val="11"/>
                <c:pt idx="0">
                  <c:v>1376328.9</c:v>
                </c:pt>
                <c:pt idx="1">
                  <c:v>6194340.5999999996</c:v>
                </c:pt>
                <c:pt idx="2">
                  <c:v>6195803.1000000006</c:v>
                </c:pt>
                <c:pt idx="3">
                  <c:v>2670047.5000000005</c:v>
                </c:pt>
                <c:pt idx="4">
                  <c:v>6068916.7000000002</c:v>
                </c:pt>
                <c:pt idx="5">
                  <c:v>2496014.2000000002</c:v>
                </c:pt>
                <c:pt idx="6">
                  <c:v>7879573.4000000004</c:v>
                </c:pt>
                <c:pt idx="7">
                  <c:v>6047848</c:v>
                </c:pt>
                <c:pt idx="8">
                  <c:v>4306684.3000000007</c:v>
                </c:pt>
                <c:pt idx="9">
                  <c:v>5831410.5999999996</c:v>
                </c:pt>
                <c:pt idx="10">
                  <c:v>11810186.999999998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A73-4437-8F7F-2E07803C0F36}"/>
            </c:ext>
          </c:extLst>
        </c:ser>
        <c:ser>
          <c:idx val="0"/>
          <c:order val="2"/>
          <c:tx>
            <c:strRef>
              <c:f>'Pure Decorrelation'!$L$325</c:f>
              <c:strCache>
                <c:ptCount val="1"/>
                <c:pt idx="0">
                  <c:v>Target; Gain &gt; 1; #pref=4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'Pure Decorrelation'!$M$316:$W$316</c:f>
              <c:strCache>
                <c:ptCount val="11"/>
                <c:pt idx="0">
                  <c:v>BNL</c:v>
                </c:pt>
                <c:pt idx="1">
                  <c:v>BNL Causal</c:v>
                </c:pt>
                <c:pt idx="2">
                  <c:v>BNL Causal HM</c:v>
                </c:pt>
                <c:pt idx="3">
                  <c:v>SFS</c:v>
                </c:pt>
                <c:pt idx="4">
                  <c:v>SFS Causal</c:v>
                </c:pt>
                <c:pt idx="5">
                  <c:v>SaLSa</c:v>
                </c:pt>
                <c:pt idx="6">
                  <c:v>SaLSa Causal</c:v>
                </c:pt>
                <c:pt idx="7">
                  <c:v>D&amp;C</c:v>
                </c:pt>
                <c:pt idx="8">
                  <c:v>D&amp;C Causal</c:v>
                </c:pt>
                <c:pt idx="9">
                  <c:v>BBS</c:v>
                </c:pt>
                <c:pt idx="10">
                  <c:v>BBS Causal</c:v>
                </c:pt>
              </c:strCache>
            </c:strRef>
          </c:cat>
          <c:val>
            <c:numRef>
              <c:f>'Pure Decorrelation'!$M$325:$W$325</c:f>
              <c:numCache>
                <c:formatCode>0.0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A73-4437-8F7F-2E07803C0F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59822864"/>
        <c:axId val="1559363408"/>
      </c:barChart>
      <c:catAx>
        <c:axId val="15598228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9363408"/>
        <c:crosses val="autoZero"/>
        <c:auto val="1"/>
        <c:lblAlgn val="ctr"/>
        <c:lblOffset val="100"/>
        <c:noMultiLvlLbl val="0"/>
      </c:catAx>
      <c:valAx>
        <c:axId val="1559363408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# Dominance Checks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E+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98228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Execution Time (sequential) [median]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2"/>
          <c:order val="0"/>
          <c:tx>
            <c:strRef>
              <c:f>'Pure Decorrelation'!$X$323</c:f>
              <c:strCache>
                <c:ptCount val="1"/>
                <c:pt idx="0">
                  <c:v>Target;Gain &gt; 1; #pref=2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'Pure Decorrelation'!$Y$316:$AI$316</c:f>
              <c:strCache>
                <c:ptCount val="11"/>
                <c:pt idx="0">
                  <c:v>BNL</c:v>
                </c:pt>
                <c:pt idx="1">
                  <c:v>BNL Causal</c:v>
                </c:pt>
                <c:pt idx="2">
                  <c:v>BNL Causal HM</c:v>
                </c:pt>
                <c:pt idx="3">
                  <c:v>SFS</c:v>
                </c:pt>
                <c:pt idx="4">
                  <c:v>SFS Causal</c:v>
                </c:pt>
                <c:pt idx="5">
                  <c:v>SaLSa</c:v>
                </c:pt>
                <c:pt idx="6">
                  <c:v>SaLSa Causal</c:v>
                </c:pt>
                <c:pt idx="7">
                  <c:v>D&amp;C</c:v>
                </c:pt>
                <c:pt idx="8">
                  <c:v>D&amp;C Causal</c:v>
                </c:pt>
                <c:pt idx="9">
                  <c:v>BBS</c:v>
                </c:pt>
                <c:pt idx="10">
                  <c:v>BBS Causal</c:v>
                </c:pt>
              </c:strCache>
            </c:strRef>
          </c:cat>
          <c:val>
            <c:numRef>
              <c:f>'Pure Decorrelation'!$Y$323:$AI$323</c:f>
              <c:numCache>
                <c:formatCode>0.0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B18-4496-A241-D910D0791D1F}"/>
            </c:ext>
          </c:extLst>
        </c:ser>
        <c:ser>
          <c:idx val="3"/>
          <c:order val="1"/>
          <c:tx>
            <c:strRef>
              <c:f>'Pure Decorrelation'!$X$324</c:f>
              <c:strCache>
                <c:ptCount val="1"/>
                <c:pt idx="0">
                  <c:v>Target; Gain &gt; 1; #pref=3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'Pure Decorrelation'!$Y$316:$AI$316</c:f>
              <c:strCache>
                <c:ptCount val="11"/>
                <c:pt idx="0">
                  <c:v>BNL</c:v>
                </c:pt>
                <c:pt idx="1">
                  <c:v>BNL Causal</c:v>
                </c:pt>
                <c:pt idx="2">
                  <c:v>BNL Causal HM</c:v>
                </c:pt>
                <c:pt idx="3">
                  <c:v>SFS</c:v>
                </c:pt>
                <c:pt idx="4">
                  <c:v>SFS Causal</c:v>
                </c:pt>
                <c:pt idx="5">
                  <c:v>SaLSa</c:v>
                </c:pt>
                <c:pt idx="6">
                  <c:v>SaLSa Causal</c:v>
                </c:pt>
                <c:pt idx="7">
                  <c:v>D&amp;C</c:v>
                </c:pt>
                <c:pt idx="8">
                  <c:v>D&amp;C Causal</c:v>
                </c:pt>
                <c:pt idx="9">
                  <c:v>BBS</c:v>
                </c:pt>
                <c:pt idx="10">
                  <c:v>BBS Causal</c:v>
                </c:pt>
              </c:strCache>
            </c:strRef>
          </c:cat>
          <c:val>
            <c:numRef>
              <c:f>'Pure Decorrelation'!$Y$324:$AI$324</c:f>
              <c:numCache>
                <c:formatCode>0.0</c:formatCode>
                <c:ptCount val="11"/>
                <c:pt idx="0">
                  <c:v>1.4841177330003119</c:v>
                </c:pt>
                <c:pt idx="1">
                  <c:v>4.7459485677594788</c:v>
                </c:pt>
                <c:pt idx="2">
                  <c:v>4.7204560982820114</c:v>
                </c:pt>
                <c:pt idx="3">
                  <c:v>1.9827381994022288</c:v>
                </c:pt>
                <c:pt idx="4">
                  <c:v>5.753285099982171</c:v>
                </c:pt>
                <c:pt idx="5">
                  <c:v>1.9420126211014577</c:v>
                </c:pt>
                <c:pt idx="6">
                  <c:v>5.4463316953624581</c:v>
                </c:pt>
                <c:pt idx="7">
                  <c:v>3.2899270238063765</c:v>
                </c:pt>
                <c:pt idx="8">
                  <c:v>2.7440912251186096</c:v>
                </c:pt>
                <c:pt idx="9">
                  <c:v>4.3423835637106096</c:v>
                </c:pt>
                <c:pt idx="10">
                  <c:v>12.034519325516886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B18-4496-A241-D910D0791D1F}"/>
            </c:ext>
          </c:extLst>
        </c:ser>
        <c:ser>
          <c:idx val="0"/>
          <c:order val="2"/>
          <c:tx>
            <c:strRef>
              <c:f>'Pure Decorrelation'!$X$325</c:f>
              <c:strCache>
                <c:ptCount val="1"/>
                <c:pt idx="0">
                  <c:v>Target; Gain &gt; 1; #pref=4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'Pure Decorrelation'!$Y$316:$AI$316</c:f>
              <c:strCache>
                <c:ptCount val="11"/>
                <c:pt idx="0">
                  <c:v>BNL</c:v>
                </c:pt>
                <c:pt idx="1">
                  <c:v>BNL Causal</c:v>
                </c:pt>
                <c:pt idx="2">
                  <c:v>BNL Causal HM</c:v>
                </c:pt>
                <c:pt idx="3">
                  <c:v>SFS</c:v>
                </c:pt>
                <c:pt idx="4">
                  <c:v>SFS Causal</c:v>
                </c:pt>
                <c:pt idx="5">
                  <c:v>SaLSa</c:v>
                </c:pt>
                <c:pt idx="6">
                  <c:v>SaLSa Causal</c:v>
                </c:pt>
                <c:pt idx="7">
                  <c:v>D&amp;C</c:v>
                </c:pt>
                <c:pt idx="8">
                  <c:v>D&amp;C Causal</c:v>
                </c:pt>
                <c:pt idx="9">
                  <c:v>BBS</c:v>
                </c:pt>
                <c:pt idx="10">
                  <c:v>BBS Causal</c:v>
                </c:pt>
              </c:strCache>
            </c:strRef>
          </c:cat>
          <c:val>
            <c:numRef>
              <c:f>'Pure Decorrelation'!$Y$325:$AI$325</c:f>
              <c:numCache>
                <c:formatCode>0.0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B18-4496-A241-D910D0791D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59822864"/>
        <c:axId val="1559363408"/>
      </c:barChart>
      <c:catAx>
        <c:axId val="15598228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9363408"/>
        <c:crossesAt val="0.1"/>
        <c:auto val="1"/>
        <c:lblAlgn val="ctr"/>
        <c:lblOffset val="100"/>
        <c:noMultiLvlLbl val="0"/>
      </c:catAx>
      <c:valAx>
        <c:axId val="1559363408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Time (s)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E+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98228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Execution Time (parallel) [median]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2"/>
          <c:order val="0"/>
          <c:tx>
            <c:strRef>
              <c:f>'Pure Decorrelation'!$AJ$323</c:f>
              <c:strCache>
                <c:ptCount val="1"/>
                <c:pt idx="0">
                  <c:v>Target;Gain &gt; 1; #pref=2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'Pure Decorrelation'!$AK$316:$AU$316</c:f>
              <c:strCache>
                <c:ptCount val="11"/>
                <c:pt idx="0">
                  <c:v>BNL</c:v>
                </c:pt>
                <c:pt idx="1">
                  <c:v>BNL Causal</c:v>
                </c:pt>
                <c:pt idx="2">
                  <c:v>BNL Causal HM</c:v>
                </c:pt>
                <c:pt idx="3">
                  <c:v>SFS</c:v>
                </c:pt>
                <c:pt idx="4">
                  <c:v>SFS Causal</c:v>
                </c:pt>
                <c:pt idx="5">
                  <c:v>SaLSa</c:v>
                </c:pt>
                <c:pt idx="6">
                  <c:v>SaLSa Causal</c:v>
                </c:pt>
                <c:pt idx="7">
                  <c:v>D&amp;C</c:v>
                </c:pt>
                <c:pt idx="8">
                  <c:v>D&amp;C Causal</c:v>
                </c:pt>
                <c:pt idx="9">
                  <c:v>BBS</c:v>
                </c:pt>
                <c:pt idx="10">
                  <c:v>BBS Causal</c:v>
                </c:pt>
              </c:strCache>
            </c:strRef>
          </c:cat>
          <c:val>
            <c:numRef>
              <c:f>'Pure Decorrelation'!$AK$323:$AU$323</c:f>
              <c:numCache>
                <c:formatCode>0.0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602-4A69-8F92-63930E30EFCC}"/>
            </c:ext>
          </c:extLst>
        </c:ser>
        <c:ser>
          <c:idx val="3"/>
          <c:order val="1"/>
          <c:tx>
            <c:strRef>
              <c:f>'Pure Decorrelation'!$AJ$324</c:f>
              <c:strCache>
                <c:ptCount val="1"/>
                <c:pt idx="0">
                  <c:v>Target; Gain &gt; 1; #pref=3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'Pure Decorrelation'!$AK$316:$AU$316</c:f>
              <c:strCache>
                <c:ptCount val="11"/>
                <c:pt idx="0">
                  <c:v>BNL</c:v>
                </c:pt>
                <c:pt idx="1">
                  <c:v>BNL Causal</c:v>
                </c:pt>
                <c:pt idx="2">
                  <c:v>BNL Causal HM</c:v>
                </c:pt>
                <c:pt idx="3">
                  <c:v>SFS</c:v>
                </c:pt>
                <c:pt idx="4">
                  <c:v>SFS Causal</c:v>
                </c:pt>
                <c:pt idx="5">
                  <c:v>SaLSa</c:v>
                </c:pt>
                <c:pt idx="6">
                  <c:v>SaLSa Causal</c:v>
                </c:pt>
                <c:pt idx="7">
                  <c:v>D&amp;C</c:v>
                </c:pt>
                <c:pt idx="8">
                  <c:v>D&amp;C Causal</c:v>
                </c:pt>
                <c:pt idx="9">
                  <c:v>BBS</c:v>
                </c:pt>
                <c:pt idx="10">
                  <c:v>BBS Causal</c:v>
                </c:pt>
              </c:strCache>
            </c:strRef>
          </c:cat>
          <c:val>
            <c:numRef>
              <c:f>'Pure Decorrelation'!$AK$324:$AU$324</c:f>
              <c:numCache>
                <c:formatCode>0.0</c:formatCode>
                <c:ptCount val="11"/>
                <c:pt idx="0">
                  <c:v>1.4841177330003119</c:v>
                </c:pt>
                <c:pt idx="1">
                  <c:v>2.2740846335014799</c:v>
                </c:pt>
                <c:pt idx="2">
                  <c:v>2.2620840710820631</c:v>
                </c:pt>
                <c:pt idx="3">
                  <c:v>1.9827381994022288</c:v>
                </c:pt>
                <c:pt idx="4">
                  <c:v>2.8127514280058672</c:v>
                </c:pt>
                <c:pt idx="5">
                  <c:v>1.9420126211014577</c:v>
                </c:pt>
                <c:pt idx="6">
                  <c:v>2.9509565514978022</c:v>
                </c:pt>
                <c:pt idx="7">
                  <c:v>1.7659199884918055</c:v>
                </c:pt>
                <c:pt idx="8">
                  <c:v>0.63466554118203933</c:v>
                </c:pt>
                <c:pt idx="9">
                  <c:v>4.3423835637106096</c:v>
                </c:pt>
                <c:pt idx="10">
                  <c:v>9.0099450242996699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602-4A69-8F92-63930E30EFCC}"/>
            </c:ext>
          </c:extLst>
        </c:ser>
        <c:ser>
          <c:idx val="0"/>
          <c:order val="2"/>
          <c:tx>
            <c:strRef>
              <c:f>'Pure Decorrelation'!$AJ$325</c:f>
              <c:strCache>
                <c:ptCount val="1"/>
                <c:pt idx="0">
                  <c:v>Target; Gain &gt; 1; #pref=4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'Pure Decorrelation'!$AK$316:$AU$316</c:f>
              <c:strCache>
                <c:ptCount val="11"/>
                <c:pt idx="0">
                  <c:v>BNL</c:v>
                </c:pt>
                <c:pt idx="1">
                  <c:v>BNL Causal</c:v>
                </c:pt>
                <c:pt idx="2">
                  <c:v>BNL Causal HM</c:v>
                </c:pt>
                <c:pt idx="3">
                  <c:v>SFS</c:v>
                </c:pt>
                <c:pt idx="4">
                  <c:v>SFS Causal</c:v>
                </c:pt>
                <c:pt idx="5">
                  <c:v>SaLSa</c:v>
                </c:pt>
                <c:pt idx="6">
                  <c:v>SaLSa Causal</c:v>
                </c:pt>
                <c:pt idx="7">
                  <c:v>D&amp;C</c:v>
                </c:pt>
                <c:pt idx="8">
                  <c:v>D&amp;C Causal</c:v>
                </c:pt>
                <c:pt idx="9">
                  <c:v>BBS</c:v>
                </c:pt>
                <c:pt idx="10">
                  <c:v>BBS Causal</c:v>
                </c:pt>
              </c:strCache>
            </c:strRef>
          </c:cat>
          <c:val>
            <c:numRef>
              <c:f>'Pure Decorrelation'!$AK$325:$AU$325</c:f>
              <c:numCache>
                <c:formatCode>0.0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602-4A69-8F92-63930E30EF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59822864"/>
        <c:axId val="1559363408"/>
      </c:barChart>
      <c:catAx>
        <c:axId val="15598228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9363408"/>
        <c:crossesAt val="0.1"/>
        <c:auto val="1"/>
        <c:lblAlgn val="ctr"/>
        <c:lblOffset val="100"/>
        <c:noMultiLvlLbl val="0"/>
      </c:catAx>
      <c:valAx>
        <c:axId val="1559363408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Time (s)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E+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98228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Dominance Check Improvement</a:t>
            </a:r>
            <a:r>
              <a:rPr lang="en-US" baseline="0"/>
              <a:t> wrt. BNL [mean]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ddSky!$M$962</c:f>
              <c:strCache>
                <c:ptCount val="1"/>
                <c:pt idx="0">
                  <c:v>Gain &lt;=0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ddSky!$N$956:$S$956</c:f>
              <c:strCache>
                <c:ptCount val="6"/>
                <c:pt idx="0">
                  <c:v>BNL Causal</c:v>
                </c:pt>
                <c:pt idx="1">
                  <c:v>BNL Causal HM</c:v>
                </c:pt>
                <c:pt idx="2">
                  <c:v>SFS Causal</c:v>
                </c:pt>
                <c:pt idx="3">
                  <c:v>SaLSa Causal</c:v>
                </c:pt>
                <c:pt idx="4">
                  <c:v>D&amp;C Causal</c:v>
                </c:pt>
                <c:pt idx="5">
                  <c:v>BBS Causal</c:v>
                </c:pt>
              </c:strCache>
            </c:strRef>
          </c:cat>
          <c:val>
            <c:numRef>
              <c:f>ddSky!$N$962:$S$962</c:f>
              <c:numCache>
                <c:formatCode>0%</c:formatCode>
                <c:ptCount val="6"/>
                <c:pt idx="0">
                  <c:v>-1.8091677244095459</c:v>
                </c:pt>
                <c:pt idx="1">
                  <c:v>-1.824671655901023</c:v>
                </c:pt>
                <c:pt idx="2">
                  <c:v>-0.92971760926296698</c:v>
                </c:pt>
                <c:pt idx="3">
                  <c:v>-1.3303459125352011</c:v>
                </c:pt>
                <c:pt idx="4">
                  <c:v>-3.1647282599562412</c:v>
                </c:pt>
                <c:pt idx="5">
                  <c:v>-3.1500092159505821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F91-40FF-A951-E831AB950DD1}"/>
            </c:ext>
          </c:extLst>
        </c:ser>
        <c:ser>
          <c:idx val="2"/>
          <c:order val="1"/>
          <c:tx>
            <c:strRef>
              <c:f>ddSky!$M$961</c:f>
              <c:strCache>
                <c:ptCount val="1"/>
                <c:pt idx="0">
                  <c:v>Gain &gt; 0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ddSky!$N$961:$S$961</c:f>
              <c:numCache>
                <c:formatCode>0%</c:formatCode>
                <c:ptCount val="6"/>
                <c:pt idx="0">
                  <c:v>0.11904598486584238</c:v>
                </c:pt>
                <c:pt idx="1">
                  <c:v>0.10766736590562914</c:v>
                </c:pt>
                <c:pt idx="2">
                  <c:v>0.4553023582702716</c:v>
                </c:pt>
                <c:pt idx="3">
                  <c:v>0.42661979973608832</c:v>
                </c:pt>
                <c:pt idx="4">
                  <c:v>-1.0394925006486315</c:v>
                </c:pt>
                <c:pt idx="5">
                  <c:v>4.3520693250293542E-2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F91-40FF-A951-E831AB950DD1}"/>
            </c:ext>
          </c:extLst>
        </c:ser>
        <c:ser>
          <c:idx val="3"/>
          <c:order val="2"/>
          <c:tx>
            <c:strRef>
              <c:f>ddSky!$M$959</c:f>
              <c:strCache>
                <c:ptCount val="1"/>
                <c:pt idx="0">
                  <c:v>Gain &gt; 1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ddSky!$N$959:$S$959</c:f>
              <c:numCache>
                <c:formatCode>0%</c:formatCode>
                <c:ptCount val="6"/>
                <c:pt idx="0">
                  <c:v>0.39481454609768402</c:v>
                </c:pt>
                <c:pt idx="1">
                  <c:v>0.38737232121485771</c:v>
                </c:pt>
                <c:pt idx="2">
                  <c:v>0.68429989594717966</c:v>
                </c:pt>
                <c:pt idx="3">
                  <c:v>0.71222239695729905</c:v>
                </c:pt>
                <c:pt idx="4">
                  <c:v>-0.86406898431221535</c:v>
                </c:pt>
                <c:pt idx="5">
                  <c:v>0.50957561674218443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F91-40FF-A951-E831AB950DD1}"/>
            </c:ext>
          </c:extLst>
        </c:ser>
        <c:ser>
          <c:idx val="1"/>
          <c:order val="3"/>
          <c:tx>
            <c:strRef>
              <c:f>ddSky!$M$958</c:f>
              <c:strCache>
                <c:ptCount val="1"/>
                <c:pt idx="0">
                  <c:v>Target; Gain &gt; 1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ddSky!$N$958:$S$958</c:f>
              <c:numCache>
                <c:formatCode>0%</c:formatCode>
                <c:ptCount val="6"/>
                <c:pt idx="0">
                  <c:v>0.35785271562568732</c:v>
                </c:pt>
                <c:pt idx="1">
                  <c:v>0.34965971567135901</c:v>
                </c:pt>
                <c:pt idx="2">
                  <c:v>0.64334120902545677</c:v>
                </c:pt>
                <c:pt idx="3">
                  <c:v>0.69652568533796477</c:v>
                </c:pt>
                <c:pt idx="4">
                  <c:v>-1.4587471146834925</c:v>
                </c:pt>
                <c:pt idx="5">
                  <c:v>0.55118179341781015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F91-40FF-A951-E831AB950D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96855792"/>
        <c:axId val="1899211536"/>
      </c:barChart>
      <c:catAx>
        <c:axId val="18968557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9211536"/>
        <c:crosses val="autoZero"/>
        <c:auto val="1"/>
        <c:lblAlgn val="ctr"/>
        <c:lblOffset val="100"/>
        <c:noMultiLvlLbl val="0"/>
      </c:catAx>
      <c:valAx>
        <c:axId val="1899211536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Perforamnce Improvement wrt. BNL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68557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Execution Time Improvement</a:t>
            </a:r>
            <a:r>
              <a:rPr lang="en-US" baseline="0"/>
              <a:t> wrt. </a:t>
            </a:r>
            <a:r>
              <a:rPr lang="en-US" sz="1400" baseline="0"/>
              <a:t>BNL (sequential) [mean]</a:t>
            </a:r>
            <a:endParaRPr lang="en-US" sz="14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ddSky!$U$962</c:f>
              <c:strCache>
                <c:ptCount val="1"/>
                <c:pt idx="0">
                  <c:v>Gain &lt;=0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ddSky!$V$956:$AA$956</c:f>
              <c:strCache>
                <c:ptCount val="6"/>
                <c:pt idx="0">
                  <c:v>BNL Causal</c:v>
                </c:pt>
                <c:pt idx="1">
                  <c:v>BNL Causal HM</c:v>
                </c:pt>
                <c:pt idx="2">
                  <c:v>SFS Causal</c:v>
                </c:pt>
                <c:pt idx="3">
                  <c:v>SaLSa Causal</c:v>
                </c:pt>
                <c:pt idx="4">
                  <c:v>D&amp;C Causal</c:v>
                </c:pt>
                <c:pt idx="5">
                  <c:v>BBS Causal</c:v>
                </c:pt>
              </c:strCache>
            </c:strRef>
          </c:cat>
          <c:val>
            <c:numRef>
              <c:f>ddSky!$V$962:$AA$962</c:f>
              <c:numCache>
                <c:formatCode>0%</c:formatCode>
                <c:ptCount val="6"/>
                <c:pt idx="0">
                  <c:v>-0.93362814036489006</c:v>
                </c:pt>
                <c:pt idx="1">
                  <c:v>-0.93108466645726184</c:v>
                </c:pt>
                <c:pt idx="2">
                  <c:v>-0.57563769177849622</c:v>
                </c:pt>
                <c:pt idx="3">
                  <c:v>-1.0192421227798114</c:v>
                </c:pt>
                <c:pt idx="4">
                  <c:v>-1.0055455058981093</c:v>
                </c:pt>
                <c:pt idx="5">
                  <c:v>-2.392215320949445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895-4380-BCB4-091376B09C20}"/>
            </c:ext>
          </c:extLst>
        </c:ser>
        <c:ser>
          <c:idx val="2"/>
          <c:order val="1"/>
          <c:tx>
            <c:strRef>
              <c:f>ddSky!$U$961</c:f>
              <c:strCache>
                <c:ptCount val="1"/>
                <c:pt idx="0">
                  <c:v>Gain &gt; 0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ddSky!$V$961:$AA$961</c:f>
              <c:numCache>
                <c:formatCode>0%</c:formatCode>
                <c:ptCount val="6"/>
                <c:pt idx="0">
                  <c:v>0.11899210084237566</c:v>
                </c:pt>
                <c:pt idx="1">
                  <c:v>0.11919620460295986</c:v>
                </c:pt>
                <c:pt idx="2">
                  <c:v>0.29961724359373643</c:v>
                </c:pt>
                <c:pt idx="3">
                  <c:v>0.16749853082204447</c:v>
                </c:pt>
                <c:pt idx="4">
                  <c:v>-0.16296999157390044</c:v>
                </c:pt>
                <c:pt idx="5">
                  <c:v>-0.29949119562887716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895-4380-BCB4-091376B09C20}"/>
            </c:ext>
          </c:extLst>
        </c:ser>
        <c:ser>
          <c:idx val="3"/>
          <c:order val="2"/>
          <c:tx>
            <c:strRef>
              <c:f>ddSky!$U$959</c:f>
              <c:strCache>
                <c:ptCount val="1"/>
                <c:pt idx="0">
                  <c:v>Gain &gt; 1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ddSky!$V$959:$AA$959</c:f>
              <c:numCache>
                <c:formatCode>0%</c:formatCode>
                <c:ptCount val="6"/>
                <c:pt idx="0">
                  <c:v>0.30755220483701168</c:v>
                </c:pt>
                <c:pt idx="1">
                  <c:v>0.31112274028174908</c:v>
                </c:pt>
                <c:pt idx="2">
                  <c:v>0.45991690082153802</c:v>
                </c:pt>
                <c:pt idx="3">
                  <c:v>0.35573919897832956</c:v>
                </c:pt>
                <c:pt idx="4">
                  <c:v>1.2803433140476911E-2</c:v>
                </c:pt>
                <c:pt idx="5">
                  <c:v>5.1469892042602931E-2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895-4380-BCB4-091376B09C20}"/>
            </c:ext>
          </c:extLst>
        </c:ser>
        <c:ser>
          <c:idx val="1"/>
          <c:order val="3"/>
          <c:tx>
            <c:strRef>
              <c:f>ddSky!$U$958</c:f>
              <c:strCache>
                <c:ptCount val="1"/>
                <c:pt idx="0">
                  <c:v>Target; Gain &gt; 1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ddSky!$V$958:$AA$958</c:f>
              <c:numCache>
                <c:formatCode>0%</c:formatCode>
                <c:ptCount val="6"/>
                <c:pt idx="0">
                  <c:v>0.22767696326174447</c:v>
                </c:pt>
                <c:pt idx="1">
                  <c:v>0.23247749474352158</c:v>
                </c:pt>
                <c:pt idx="2">
                  <c:v>0.37004526992760928</c:v>
                </c:pt>
                <c:pt idx="3">
                  <c:v>0.25431283391054421</c:v>
                </c:pt>
                <c:pt idx="4">
                  <c:v>-0.25356215360614209</c:v>
                </c:pt>
                <c:pt idx="5">
                  <c:v>-3.4343880854561332E-2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895-4380-BCB4-091376B09C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96855792"/>
        <c:axId val="1899211536"/>
      </c:barChart>
      <c:catAx>
        <c:axId val="18968557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9211536"/>
        <c:crosses val="autoZero"/>
        <c:auto val="1"/>
        <c:lblAlgn val="ctr"/>
        <c:lblOffset val="100"/>
        <c:noMultiLvlLbl val="0"/>
      </c:catAx>
      <c:valAx>
        <c:axId val="1899211536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Perforamnce Improvement wrt. BNL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68557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Dominance Check Improvement</a:t>
            </a:r>
            <a:r>
              <a:rPr lang="en-US" baseline="0"/>
              <a:t> wrt. BNL</a:t>
            </a: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 [mean]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ddSky!$M$963</c:f>
              <c:strCache>
                <c:ptCount val="1"/>
                <c:pt idx="0">
                  <c:v>Target; Gain &gt; 1; #pref=2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ddSky!$N$956:$S$956</c:f>
              <c:strCache>
                <c:ptCount val="6"/>
                <c:pt idx="0">
                  <c:v>BNL Causal</c:v>
                </c:pt>
                <c:pt idx="1">
                  <c:v>BNL Causal HM</c:v>
                </c:pt>
                <c:pt idx="2">
                  <c:v>SFS Causal</c:v>
                </c:pt>
                <c:pt idx="3">
                  <c:v>SaLSa Causal</c:v>
                </c:pt>
                <c:pt idx="4">
                  <c:v>D&amp;C Causal</c:v>
                </c:pt>
                <c:pt idx="5">
                  <c:v>BBS Causal</c:v>
                </c:pt>
              </c:strCache>
            </c:strRef>
          </c:cat>
          <c:val>
            <c:numRef>
              <c:f>ddSky!$N$963:$S$963</c:f>
              <c:numCache>
                <c:formatCode>0%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C0F-486C-B821-0464942602E5}"/>
            </c:ext>
          </c:extLst>
        </c:ser>
        <c:ser>
          <c:idx val="0"/>
          <c:order val="1"/>
          <c:tx>
            <c:strRef>
              <c:f>ddSky!$M$964</c:f>
              <c:strCache>
                <c:ptCount val="1"/>
                <c:pt idx="0">
                  <c:v>Target; Gain &gt; 1; #pref=3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ddSky!$N$956:$S$956</c:f>
              <c:strCache>
                <c:ptCount val="6"/>
                <c:pt idx="0">
                  <c:v>BNL Causal</c:v>
                </c:pt>
                <c:pt idx="1">
                  <c:v>BNL Causal HM</c:v>
                </c:pt>
                <c:pt idx="2">
                  <c:v>SFS Causal</c:v>
                </c:pt>
                <c:pt idx="3">
                  <c:v>SaLSa Causal</c:v>
                </c:pt>
                <c:pt idx="4">
                  <c:v>D&amp;C Causal</c:v>
                </c:pt>
                <c:pt idx="5">
                  <c:v>BBS Causal</c:v>
                </c:pt>
              </c:strCache>
            </c:strRef>
          </c:cat>
          <c:val>
            <c:numRef>
              <c:f>ddSky!$N$964:$S$964</c:f>
              <c:numCache>
                <c:formatCode>0%</c:formatCode>
                <c:ptCount val="6"/>
                <c:pt idx="0">
                  <c:v>0.49635160515454024</c:v>
                </c:pt>
                <c:pt idx="1">
                  <c:v>0.48454045388168721</c:v>
                </c:pt>
                <c:pt idx="2">
                  <c:v>0.73824057609608151</c:v>
                </c:pt>
                <c:pt idx="3">
                  <c:v>0.77990760834259998</c:v>
                </c:pt>
                <c:pt idx="4">
                  <c:v>-0.90100444096297327</c:v>
                </c:pt>
                <c:pt idx="5">
                  <c:v>0.51773022660083834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C0F-486C-B821-0464942602E5}"/>
            </c:ext>
          </c:extLst>
        </c:ser>
        <c:ser>
          <c:idx val="2"/>
          <c:order val="2"/>
          <c:tx>
            <c:strRef>
              <c:f>ddSky!$M$965</c:f>
              <c:strCache>
                <c:ptCount val="1"/>
                <c:pt idx="0">
                  <c:v>Target; Gain &gt; 1; #pref=4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ddSky!$N$965:$S$965</c:f>
              <c:numCache>
                <c:formatCode>0%</c:formatCode>
                <c:ptCount val="6"/>
                <c:pt idx="0">
                  <c:v>0.21935382609683435</c:v>
                </c:pt>
                <c:pt idx="1">
                  <c:v>0.21477897746103086</c:v>
                </c:pt>
                <c:pt idx="2">
                  <c:v>0.54844184195483203</c:v>
                </c:pt>
                <c:pt idx="3">
                  <c:v>0.61314376233332957</c:v>
                </c:pt>
                <c:pt idx="4">
                  <c:v>-2.0164897884040114</c:v>
                </c:pt>
                <c:pt idx="5">
                  <c:v>0.58463336023478185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C0F-486C-B821-0464942602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96855792"/>
        <c:axId val="1899211536"/>
      </c:barChart>
      <c:catAx>
        <c:axId val="18968557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9211536"/>
        <c:crosses val="autoZero"/>
        <c:auto val="1"/>
        <c:lblAlgn val="ctr"/>
        <c:lblOffset val="100"/>
        <c:noMultiLvlLbl val="0"/>
      </c:catAx>
      <c:valAx>
        <c:axId val="18992115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Perforamnce Improvement wrt. BNL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68557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Execution Time Improvement</a:t>
            </a:r>
            <a:r>
              <a:rPr lang="en-US" baseline="0"/>
              <a:t> wrt. </a:t>
            </a:r>
            <a:r>
              <a:rPr lang="en-US" sz="1400" baseline="0"/>
              <a:t>BNL (sequential)</a:t>
            </a: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 [mean]</a:t>
            </a:r>
            <a:endParaRPr lang="en-US" sz="14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ddSky!$U$963</c:f>
              <c:strCache>
                <c:ptCount val="1"/>
                <c:pt idx="0">
                  <c:v>Target; Gain &gt; 1; #pref=2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ddSky!$V$956:$AA$956</c:f>
              <c:strCache>
                <c:ptCount val="6"/>
                <c:pt idx="0">
                  <c:v>BNL Causal</c:v>
                </c:pt>
                <c:pt idx="1">
                  <c:v>BNL Causal HM</c:v>
                </c:pt>
                <c:pt idx="2">
                  <c:v>SFS Causal</c:v>
                </c:pt>
                <c:pt idx="3">
                  <c:v>SaLSa Causal</c:v>
                </c:pt>
                <c:pt idx="4">
                  <c:v>D&amp;C Causal</c:v>
                </c:pt>
                <c:pt idx="5">
                  <c:v>BBS Causal</c:v>
                </c:pt>
              </c:strCache>
            </c:strRef>
          </c:cat>
          <c:val>
            <c:numRef>
              <c:f>ddSky!$V$963:$AA$963</c:f>
              <c:numCache>
                <c:formatCode>0%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3B1-4252-87D8-B3EBBC1B71CB}"/>
            </c:ext>
          </c:extLst>
        </c:ser>
        <c:ser>
          <c:idx val="0"/>
          <c:order val="1"/>
          <c:tx>
            <c:strRef>
              <c:f>ddSky!$U$964</c:f>
              <c:strCache>
                <c:ptCount val="1"/>
                <c:pt idx="0">
                  <c:v>Target; Gain &gt; 1; #pref=3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ddSky!$V$956:$AA$956</c:f>
              <c:strCache>
                <c:ptCount val="6"/>
                <c:pt idx="0">
                  <c:v>BNL Causal</c:v>
                </c:pt>
                <c:pt idx="1">
                  <c:v>BNL Causal HM</c:v>
                </c:pt>
                <c:pt idx="2">
                  <c:v>SFS Causal</c:v>
                </c:pt>
                <c:pt idx="3">
                  <c:v>SaLSa Causal</c:v>
                </c:pt>
                <c:pt idx="4">
                  <c:v>D&amp;C Causal</c:v>
                </c:pt>
                <c:pt idx="5">
                  <c:v>BBS Causal</c:v>
                </c:pt>
              </c:strCache>
            </c:strRef>
          </c:cat>
          <c:val>
            <c:numRef>
              <c:f>ddSky!$V$964:$AA$964</c:f>
              <c:numCache>
                <c:formatCode>0%</c:formatCode>
                <c:ptCount val="6"/>
                <c:pt idx="0">
                  <c:v>0.39280845320368629</c:v>
                </c:pt>
                <c:pt idx="1">
                  <c:v>0.40031395654664859</c:v>
                </c:pt>
                <c:pt idx="2">
                  <c:v>0.52012324145013689</c:v>
                </c:pt>
                <c:pt idx="3">
                  <c:v>0.63124926178359364</c:v>
                </c:pt>
                <c:pt idx="4">
                  <c:v>-6.4400090521743794E-2</c:v>
                </c:pt>
                <c:pt idx="5">
                  <c:v>-1.7934483587901874E-2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3B1-4252-87D8-B3EBBC1B71CB}"/>
            </c:ext>
          </c:extLst>
        </c:ser>
        <c:ser>
          <c:idx val="2"/>
          <c:order val="2"/>
          <c:tx>
            <c:strRef>
              <c:f>ddSky!$U$965</c:f>
              <c:strCache>
                <c:ptCount val="1"/>
                <c:pt idx="0">
                  <c:v>Target; Gain &gt; 1; #pref=4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ddSky!$V$965:$AA$965</c:f>
              <c:numCache>
                <c:formatCode>0%</c:formatCode>
                <c:ptCount val="6"/>
                <c:pt idx="0">
                  <c:v>6.2545473319802619E-2</c:v>
                </c:pt>
                <c:pt idx="1">
                  <c:v>6.464103294039461E-2</c:v>
                </c:pt>
                <c:pt idx="2">
                  <c:v>0.21996729840508161</c:v>
                </c:pt>
                <c:pt idx="3">
                  <c:v>-0.12262359396250526</c:v>
                </c:pt>
                <c:pt idx="4">
                  <c:v>-0.44272421669054041</c:v>
                </c:pt>
                <c:pt idx="5">
                  <c:v>-5.0753278121220782E-2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3B1-4252-87D8-B3EBBC1B71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96855792"/>
        <c:axId val="1899211536"/>
      </c:barChart>
      <c:catAx>
        <c:axId val="18968557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9211536"/>
        <c:crosses val="autoZero"/>
        <c:auto val="1"/>
        <c:lblAlgn val="ctr"/>
        <c:lblOffset val="100"/>
        <c:noMultiLvlLbl val="0"/>
      </c:catAx>
      <c:valAx>
        <c:axId val="1899211536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Perforamnce Improvement wrt. BNL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68557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#</a:t>
            </a:r>
            <a:r>
              <a:rPr lang="en-US" baseline="0"/>
              <a:t> of Dominance Checks vs. (Estimated) Gain - non-causal algorithms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ddSky!$M$2</c:f>
              <c:strCache>
                <c:ptCount val="1"/>
                <c:pt idx="0">
                  <c:v>BNL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trendline>
            <c:spPr>
              <a:ln w="19050" cap="rnd">
                <a:solidFill>
                  <a:srgbClr val="FF0000"/>
                </a:solidFill>
                <a:prstDash val="dash"/>
              </a:ln>
              <a:effectLst/>
            </c:spPr>
            <c:trendlineType val="exp"/>
            <c:dispRSqr val="0"/>
            <c:dispEq val="0"/>
          </c:trendline>
          <c:xVal>
            <c:numRef>
              <c:f>ddSky!$AY$3:$AY$290</c:f>
              <c:numCache>
                <c:formatCode>General</c:formatCode>
                <c:ptCount val="288"/>
                <c:pt idx="0">
                  <c:v>1.2118473786748321</c:v>
                </c:pt>
                <c:pt idx="1">
                  <c:v>0.23396082216078609</c:v>
                </c:pt>
                <c:pt idx="2">
                  <c:v>1.066866592246575</c:v>
                </c:pt>
                <c:pt idx="3">
                  <c:v>0.1500848764253318</c:v>
                </c:pt>
                <c:pt idx="4">
                  <c:v>-1.1557795371120141</c:v>
                </c:pt>
                <c:pt idx="5">
                  <c:v>-0.30306973479717858</c:v>
                </c:pt>
                <c:pt idx="6">
                  <c:v>-1.058862520302984</c:v>
                </c:pt>
                <c:pt idx="7">
                  <c:v>-0.14504787729534549</c:v>
                </c:pt>
                <c:pt idx="8">
                  <c:v>-0.14504787729534541</c:v>
                </c:pt>
                <c:pt idx="9">
                  <c:v>-1.0588625203029851</c:v>
                </c:pt>
                <c:pt idx="10">
                  <c:v>-0.30306973479717858</c:v>
                </c:pt>
                <c:pt idx="11">
                  <c:v>-1.155779537112015</c:v>
                </c:pt>
                <c:pt idx="12">
                  <c:v>0.15008487642533211</c:v>
                </c:pt>
                <c:pt idx="13">
                  <c:v>1.0668665922465741</c:v>
                </c:pt>
                <c:pt idx="14">
                  <c:v>0.23396082216078579</c:v>
                </c:pt>
                <c:pt idx="15">
                  <c:v>1.2118473786748321</c:v>
                </c:pt>
                <c:pt idx="16">
                  <c:v>0.76121076383868336</c:v>
                </c:pt>
                <c:pt idx="17">
                  <c:v>0.61353642943569164</c:v>
                </c:pt>
                <c:pt idx="18">
                  <c:v>-0.1051048134515972</c:v>
                </c:pt>
                <c:pt idx="19">
                  <c:v>-1.2696423798227781</c:v>
                </c:pt>
                <c:pt idx="20">
                  <c:v>-1.2696423798227769</c:v>
                </c:pt>
                <c:pt idx="21">
                  <c:v>-0.10510481345159681</c:v>
                </c:pt>
                <c:pt idx="22">
                  <c:v>0.61353642943569131</c:v>
                </c:pt>
                <c:pt idx="23">
                  <c:v>0.76121076383868347</c:v>
                </c:pt>
                <c:pt idx="24">
                  <c:v>0.34054563237898883</c:v>
                </c:pt>
                <c:pt idx="25">
                  <c:v>-2.7853996683675062</c:v>
                </c:pt>
                <c:pt idx="26">
                  <c:v>0.43795531847424918</c:v>
                </c:pt>
                <c:pt idx="27">
                  <c:v>-0.6112676624892982</c:v>
                </c:pt>
                <c:pt idx="28">
                  <c:v>1.470658881440742</c:v>
                </c:pt>
                <c:pt idx="29">
                  <c:v>-0.29026346960569072</c:v>
                </c:pt>
                <c:pt idx="30">
                  <c:v>0.56098549971599987</c:v>
                </c:pt>
                <c:pt idx="31">
                  <c:v>0.87678546845251526</c:v>
                </c:pt>
                <c:pt idx="32">
                  <c:v>0.87678546845251493</c:v>
                </c:pt>
                <c:pt idx="33">
                  <c:v>0.56098549971599954</c:v>
                </c:pt>
                <c:pt idx="34">
                  <c:v>-0.29026346960569022</c:v>
                </c:pt>
                <c:pt idx="35">
                  <c:v>1.470658881440742</c:v>
                </c:pt>
                <c:pt idx="36">
                  <c:v>-0.6112676624892982</c:v>
                </c:pt>
                <c:pt idx="37">
                  <c:v>0.43795531847424901</c:v>
                </c:pt>
                <c:pt idx="38">
                  <c:v>-2.7853996683675062</c:v>
                </c:pt>
                <c:pt idx="39">
                  <c:v>0.34054563237898899</c:v>
                </c:pt>
                <c:pt idx="40">
                  <c:v>1.8936927650316751</c:v>
                </c:pt>
                <c:pt idx="41">
                  <c:v>0.45851105944386461</c:v>
                </c:pt>
                <c:pt idx="42">
                  <c:v>0.8753713954839929</c:v>
                </c:pt>
                <c:pt idx="43">
                  <c:v>-3.2275752199595331</c:v>
                </c:pt>
                <c:pt idx="44">
                  <c:v>-3.2275752199595331</c:v>
                </c:pt>
                <c:pt idx="45">
                  <c:v>0.87537139548399323</c:v>
                </c:pt>
                <c:pt idx="46">
                  <c:v>0.45851105944386489</c:v>
                </c:pt>
                <c:pt idx="47">
                  <c:v>1.8936927650316751</c:v>
                </c:pt>
                <c:pt idx="48">
                  <c:v>0.14474539258622091</c:v>
                </c:pt>
                <c:pt idx="49">
                  <c:v>1.0743317868128921</c:v>
                </c:pt>
                <c:pt idx="50">
                  <c:v>2.704531161214736</c:v>
                </c:pt>
                <c:pt idx="51">
                  <c:v>-3.9236083406138489</c:v>
                </c:pt>
                <c:pt idx="52">
                  <c:v>-3.9236083406138489</c:v>
                </c:pt>
                <c:pt idx="53">
                  <c:v>2.704531161214736</c:v>
                </c:pt>
                <c:pt idx="54">
                  <c:v>1.0743317868128921</c:v>
                </c:pt>
                <c:pt idx="55">
                  <c:v>0.14474539258622099</c:v>
                </c:pt>
              </c:numCache>
            </c:numRef>
          </c:xVal>
          <c:yVal>
            <c:numRef>
              <c:f>ddSky!$M$3:$M$290</c:f>
              <c:numCache>
                <c:formatCode>General</c:formatCode>
                <c:ptCount val="288"/>
                <c:pt idx="0">
                  <c:v>984737.8</c:v>
                </c:pt>
                <c:pt idx="1">
                  <c:v>9774060</c:v>
                </c:pt>
                <c:pt idx="2">
                  <c:v>4329316.4000000004</c:v>
                </c:pt>
                <c:pt idx="3">
                  <c:v>4797310.5999999996</c:v>
                </c:pt>
                <c:pt idx="4">
                  <c:v>1254500</c:v>
                </c:pt>
                <c:pt idx="5">
                  <c:v>4819087.5999999996</c:v>
                </c:pt>
                <c:pt idx="6">
                  <c:v>2186441.2000000002</c:v>
                </c:pt>
                <c:pt idx="7">
                  <c:v>1359597.6</c:v>
                </c:pt>
                <c:pt idx="8">
                  <c:v>6171416.2000000002</c:v>
                </c:pt>
                <c:pt idx="9">
                  <c:v>6077126.4000000004</c:v>
                </c:pt>
                <c:pt idx="10">
                  <c:v>4373945.5999999996</c:v>
                </c:pt>
                <c:pt idx="11">
                  <c:v>1743369.2</c:v>
                </c:pt>
                <c:pt idx="12">
                  <c:v>11750880.199999999</c:v>
                </c:pt>
                <c:pt idx="13">
                  <c:v>4086782.6</c:v>
                </c:pt>
                <c:pt idx="14">
                  <c:v>7112853</c:v>
                </c:pt>
                <c:pt idx="15">
                  <c:v>492450</c:v>
                </c:pt>
                <c:pt idx="16">
                  <c:v>6218015.5999999996</c:v>
                </c:pt>
                <c:pt idx="17">
                  <c:v>572109.80000000005</c:v>
                </c:pt>
                <c:pt idx="18">
                  <c:v>4386124.8</c:v>
                </c:pt>
                <c:pt idx="19">
                  <c:v>1288357.8</c:v>
                </c:pt>
                <c:pt idx="20">
                  <c:v>878753.2</c:v>
                </c:pt>
                <c:pt idx="21">
                  <c:v>1877990.2</c:v>
                </c:pt>
                <c:pt idx="22">
                  <c:v>371955.6</c:v>
                </c:pt>
                <c:pt idx="23">
                  <c:v>1837465.8</c:v>
                </c:pt>
                <c:pt idx="24">
                  <c:v>2025390.8</c:v>
                </c:pt>
                <c:pt idx="25">
                  <c:v>510392.8</c:v>
                </c:pt>
                <c:pt idx="26">
                  <c:v>1949791.8</c:v>
                </c:pt>
                <c:pt idx="27">
                  <c:v>1020647.2</c:v>
                </c:pt>
                <c:pt idx="28">
                  <c:v>2208859.6</c:v>
                </c:pt>
                <c:pt idx="29">
                  <c:v>896596.6</c:v>
                </c:pt>
                <c:pt idx="30">
                  <c:v>3045439.2</c:v>
                </c:pt>
                <c:pt idx="31">
                  <c:v>2290113.4</c:v>
                </c:pt>
                <c:pt idx="32">
                  <c:v>8055849.7999999998</c:v>
                </c:pt>
                <c:pt idx="33">
                  <c:v>11188592.4</c:v>
                </c:pt>
                <c:pt idx="34">
                  <c:v>2119756</c:v>
                </c:pt>
                <c:pt idx="35">
                  <c:v>3176321.4</c:v>
                </c:pt>
                <c:pt idx="36">
                  <c:v>2509577.6</c:v>
                </c:pt>
                <c:pt idx="37">
                  <c:v>2722210.4</c:v>
                </c:pt>
                <c:pt idx="38">
                  <c:v>584782.4</c:v>
                </c:pt>
                <c:pt idx="39">
                  <c:v>668118.80000000005</c:v>
                </c:pt>
                <c:pt idx="40">
                  <c:v>1465680.2</c:v>
                </c:pt>
                <c:pt idx="41">
                  <c:v>7040893.2000000002</c:v>
                </c:pt>
                <c:pt idx="42">
                  <c:v>2754637.4</c:v>
                </c:pt>
                <c:pt idx="43">
                  <c:v>414114.2</c:v>
                </c:pt>
                <c:pt idx="44">
                  <c:v>328897.59999999998</c:v>
                </c:pt>
                <c:pt idx="45">
                  <c:v>2180548</c:v>
                </c:pt>
                <c:pt idx="46">
                  <c:v>6904071</c:v>
                </c:pt>
                <c:pt idx="47">
                  <c:v>1297565.2</c:v>
                </c:pt>
                <c:pt idx="48">
                  <c:v>1465680.2</c:v>
                </c:pt>
                <c:pt idx="49">
                  <c:v>7040893.2000000002</c:v>
                </c:pt>
                <c:pt idx="50">
                  <c:v>2754637.4</c:v>
                </c:pt>
                <c:pt idx="51">
                  <c:v>414114.2</c:v>
                </c:pt>
                <c:pt idx="52">
                  <c:v>328897.59999999998</c:v>
                </c:pt>
                <c:pt idx="53">
                  <c:v>2180548</c:v>
                </c:pt>
                <c:pt idx="54">
                  <c:v>6904071</c:v>
                </c:pt>
                <c:pt idx="55">
                  <c:v>1297565.2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BE6-4C09-A38B-C16F40880D22}"/>
            </c:ext>
          </c:extLst>
        </c:ser>
        <c:ser>
          <c:idx val="2"/>
          <c:order val="1"/>
          <c:tx>
            <c:strRef>
              <c:f>ddSky!$P$2</c:f>
              <c:strCache>
                <c:ptCount val="1"/>
                <c:pt idx="0">
                  <c:v>SFS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4"/>
                </a:solidFill>
                <a:prstDash val="dash"/>
              </a:ln>
              <a:effectLst/>
            </c:spPr>
            <c:trendlineType val="exp"/>
            <c:dispRSqr val="0"/>
            <c:dispEq val="0"/>
          </c:trendline>
          <c:xVal>
            <c:numRef>
              <c:f>ddSky!$AY$3:$AY$290</c:f>
              <c:numCache>
                <c:formatCode>General</c:formatCode>
                <c:ptCount val="288"/>
                <c:pt idx="0">
                  <c:v>1.2118473786748321</c:v>
                </c:pt>
                <c:pt idx="1">
                  <c:v>0.23396082216078609</c:v>
                </c:pt>
                <c:pt idx="2">
                  <c:v>1.066866592246575</c:v>
                </c:pt>
                <c:pt idx="3">
                  <c:v>0.1500848764253318</c:v>
                </c:pt>
                <c:pt idx="4">
                  <c:v>-1.1557795371120141</c:v>
                </c:pt>
                <c:pt idx="5">
                  <c:v>-0.30306973479717858</c:v>
                </c:pt>
                <c:pt idx="6">
                  <c:v>-1.058862520302984</c:v>
                </c:pt>
                <c:pt idx="7">
                  <c:v>-0.14504787729534549</c:v>
                </c:pt>
                <c:pt idx="8">
                  <c:v>-0.14504787729534541</c:v>
                </c:pt>
                <c:pt idx="9">
                  <c:v>-1.0588625203029851</c:v>
                </c:pt>
                <c:pt idx="10">
                  <c:v>-0.30306973479717858</c:v>
                </c:pt>
                <c:pt idx="11">
                  <c:v>-1.155779537112015</c:v>
                </c:pt>
                <c:pt idx="12">
                  <c:v>0.15008487642533211</c:v>
                </c:pt>
                <c:pt idx="13">
                  <c:v>1.0668665922465741</c:v>
                </c:pt>
                <c:pt idx="14">
                  <c:v>0.23396082216078579</c:v>
                </c:pt>
                <c:pt idx="15">
                  <c:v>1.2118473786748321</c:v>
                </c:pt>
                <c:pt idx="16">
                  <c:v>0.76121076383868336</c:v>
                </c:pt>
                <c:pt idx="17">
                  <c:v>0.61353642943569164</c:v>
                </c:pt>
                <c:pt idx="18">
                  <c:v>-0.1051048134515972</c:v>
                </c:pt>
                <c:pt idx="19">
                  <c:v>-1.2696423798227781</c:v>
                </c:pt>
                <c:pt idx="20">
                  <c:v>-1.2696423798227769</c:v>
                </c:pt>
                <c:pt idx="21">
                  <c:v>-0.10510481345159681</c:v>
                </c:pt>
                <c:pt idx="22">
                  <c:v>0.61353642943569131</c:v>
                </c:pt>
                <c:pt idx="23">
                  <c:v>0.76121076383868347</c:v>
                </c:pt>
                <c:pt idx="24">
                  <c:v>0.34054563237898883</c:v>
                </c:pt>
                <c:pt idx="25">
                  <c:v>-2.7853996683675062</c:v>
                </c:pt>
                <c:pt idx="26">
                  <c:v>0.43795531847424918</c:v>
                </c:pt>
                <c:pt idx="27">
                  <c:v>-0.6112676624892982</c:v>
                </c:pt>
                <c:pt idx="28">
                  <c:v>1.470658881440742</c:v>
                </c:pt>
                <c:pt idx="29">
                  <c:v>-0.29026346960569072</c:v>
                </c:pt>
                <c:pt idx="30">
                  <c:v>0.56098549971599987</c:v>
                </c:pt>
                <c:pt idx="31">
                  <c:v>0.87678546845251526</c:v>
                </c:pt>
                <c:pt idx="32">
                  <c:v>0.87678546845251493</c:v>
                </c:pt>
                <c:pt idx="33">
                  <c:v>0.56098549971599954</c:v>
                </c:pt>
                <c:pt idx="34">
                  <c:v>-0.29026346960569022</c:v>
                </c:pt>
                <c:pt idx="35">
                  <c:v>1.470658881440742</c:v>
                </c:pt>
                <c:pt idx="36">
                  <c:v>-0.6112676624892982</c:v>
                </c:pt>
                <c:pt idx="37">
                  <c:v>0.43795531847424901</c:v>
                </c:pt>
                <c:pt idx="38">
                  <c:v>-2.7853996683675062</c:v>
                </c:pt>
                <c:pt idx="39">
                  <c:v>0.34054563237898899</c:v>
                </c:pt>
                <c:pt idx="40">
                  <c:v>1.8936927650316751</c:v>
                </c:pt>
                <c:pt idx="41">
                  <c:v>0.45851105944386461</c:v>
                </c:pt>
                <c:pt idx="42">
                  <c:v>0.8753713954839929</c:v>
                </c:pt>
                <c:pt idx="43">
                  <c:v>-3.2275752199595331</c:v>
                </c:pt>
                <c:pt idx="44">
                  <c:v>-3.2275752199595331</c:v>
                </c:pt>
                <c:pt idx="45">
                  <c:v>0.87537139548399323</c:v>
                </c:pt>
                <c:pt idx="46">
                  <c:v>0.45851105944386489</c:v>
                </c:pt>
                <c:pt idx="47">
                  <c:v>1.8936927650316751</c:v>
                </c:pt>
                <c:pt idx="48">
                  <c:v>0.14474539258622091</c:v>
                </c:pt>
                <c:pt idx="49">
                  <c:v>1.0743317868128921</c:v>
                </c:pt>
                <c:pt idx="50">
                  <c:v>2.704531161214736</c:v>
                </c:pt>
                <c:pt idx="51">
                  <c:v>-3.9236083406138489</c:v>
                </c:pt>
                <c:pt idx="52">
                  <c:v>-3.9236083406138489</c:v>
                </c:pt>
                <c:pt idx="53">
                  <c:v>2.704531161214736</c:v>
                </c:pt>
                <c:pt idx="54">
                  <c:v>1.0743317868128921</c:v>
                </c:pt>
                <c:pt idx="55">
                  <c:v>0.14474539258622099</c:v>
                </c:pt>
              </c:numCache>
            </c:numRef>
          </c:xVal>
          <c:yVal>
            <c:numRef>
              <c:f>ddSky!$P$3:$P$290</c:f>
              <c:numCache>
                <c:formatCode>General</c:formatCode>
                <c:ptCount val="288"/>
                <c:pt idx="0">
                  <c:v>1004122.8</c:v>
                </c:pt>
                <c:pt idx="1">
                  <c:v>14747945.4</c:v>
                </c:pt>
                <c:pt idx="2">
                  <c:v>1278792.2</c:v>
                </c:pt>
                <c:pt idx="3">
                  <c:v>1475770.8</c:v>
                </c:pt>
                <c:pt idx="4">
                  <c:v>3405256</c:v>
                </c:pt>
                <c:pt idx="5">
                  <c:v>5594837.2000000002</c:v>
                </c:pt>
                <c:pt idx="6">
                  <c:v>1589889</c:v>
                </c:pt>
                <c:pt idx="7">
                  <c:v>602084</c:v>
                </c:pt>
                <c:pt idx="8">
                  <c:v>8419143.5999999996</c:v>
                </c:pt>
                <c:pt idx="9">
                  <c:v>14297375.6</c:v>
                </c:pt>
                <c:pt idx="10">
                  <c:v>4791875</c:v>
                </c:pt>
                <c:pt idx="11">
                  <c:v>3424600.8</c:v>
                </c:pt>
                <c:pt idx="12">
                  <c:v>18218009.600000001</c:v>
                </c:pt>
                <c:pt idx="13">
                  <c:v>3127021.2</c:v>
                </c:pt>
                <c:pt idx="14">
                  <c:v>8723892</c:v>
                </c:pt>
                <c:pt idx="15">
                  <c:v>264522.40000000002</c:v>
                </c:pt>
                <c:pt idx="16">
                  <c:v>14902021.800000001</c:v>
                </c:pt>
                <c:pt idx="17">
                  <c:v>531781.6</c:v>
                </c:pt>
                <c:pt idx="18">
                  <c:v>2573293.2000000002</c:v>
                </c:pt>
                <c:pt idx="19">
                  <c:v>8049014.7999999998</c:v>
                </c:pt>
                <c:pt idx="20">
                  <c:v>1835525</c:v>
                </c:pt>
                <c:pt idx="21">
                  <c:v>1753422.2</c:v>
                </c:pt>
                <c:pt idx="22">
                  <c:v>240817.6</c:v>
                </c:pt>
                <c:pt idx="23">
                  <c:v>2405833.6</c:v>
                </c:pt>
                <c:pt idx="24">
                  <c:v>2641017.4</c:v>
                </c:pt>
                <c:pt idx="25">
                  <c:v>376094.8</c:v>
                </c:pt>
                <c:pt idx="26">
                  <c:v>2545954.4</c:v>
                </c:pt>
                <c:pt idx="27">
                  <c:v>238307</c:v>
                </c:pt>
                <c:pt idx="28">
                  <c:v>869035.6</c:v>
                </c:pt>
                <c:pt idx="29">
                  <c:v>357592.6</c:v>
                </c:pt>
                <c:pt idx="30">
                  <c:v>535062</c:v>
                </c:pt>
                <c:pt idx="31">
                  <c:v>270661.59999999998</c:v>
                </c:pt>
                <c:pt idx="32">
                  <c:v>44794298</c:v>
                </c:pt>
                <c:pt idx="33">
                  <c:v>65436608.200000003</c:v>
                </c:pt>
                <c:pt idx="34">
                  <c:v>2798305.8</c:v>
                </c:pt>
                <c:pt idx="35">
                  <c:v>8110191.4000000004</c:v>
                </c:pt>
                <c:pt idx="36">
                  <c:v>8535142.8000000007</c:v>
                </c:pt>
                <c:pt idx="37">
                  <c:v>13103222.199999999</c:v>
                </c:pt>
                <c:pt idx="38">
                  <c:v>281783.40000000002</c:v>
                </c:pt>
                <c:pt idx="39">
                  <c:v>275748.8</c:v>
                </c:pt>
                <c:pt idx="40">
                  <c:v>2004888.8</c:v>
                </c:pt>
                <c:pt idx="41">
                  <c:v>6888278.7999999998</c:v>
                </c:pt>
                <c:pt idx="42">
                  <c:v>4808313.4000000004</c:v>
                </c:pt>
                <c:pt idx="43">
                  <c:v>355969</c:v>
                </c:pt>
                <c:pt idx="44">
                  <c:v>235216.4</c:v>
                </c:pt>
                <c:pt idx="45">
                  <c:v>7568929</c:v>
                </c:pt>
                <c:pt idx="46">
                  <c:v>4053004.4</c:v>
                </c:pt>
                <c:pt idx="47">
                  <c:v>962221.8</c:v>
                </c:pt>
                <c:pt idx="48">
                  <c:v>2004888.8</c:v>
                </c:pt>
                <c:pt idx="49">
                  <c:v>6888278.7999999998</c:v>
                </c:pt>
                <c:pt idx="50">
                  <c:v>4808313.4000000004</c:v>
                </c:pt>
                <c:pt idx="51">
                  <c:v>355969</c:v>
                </c:pt>
                <c:pt idx="52">
                  <c:v>235216.4</c:v>
                </c:pt>
                <c:pt idx="53">
                  <c:v>7568929</c:v>
                </c:pt>
                <c:pt idx="54">
                  <c:v>4053004.4</c:v>
                </c:pt>
                <c:pt idx="55">
                  <c:v>962221.8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9BE6-4C09-A38B-C16F40880D22}"/>
            </c:ext>
          </c:extLst>
        </c:ser>
        <c:ser>
          <c:idx val="4"/>
          <c:order val="2"/>
          <c:tx>
            <c:strRef>
              <c:f>ddSky!$R$2</c:f>
              <c:strCache>
                <c:ptCount val="1"/>
                <c:pt idx="0">
                  <c:v>SaLSa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6"/>
                </a:solidFill>
                <a:prstDash val="dash"/>
              </a:ln>
              <a:effectLst/>
            </c:spPr>
            <c:trendlineType val="exp"/>
            <c:dispRSqr val="0"/>
            <c:dispEq val="0"/>
          </c:trendline>
          <c:xVal>
            <c:numRef>
              <c:f>ddSky!$AY$3:$AY$290</c:f>
              <c:numCache>
                <c:formatCode>General</c:formatCode>
                <c:ptCount val="288"/>
                <c:pt idx="0">
                  <c:v>1.2118473786748321</c:v>
                </c:pt>
                <c:pt idx="1">
                  <c:v>0.23396082216078609</c:v>
                </c:pt>
                <c:pt idx="2">
                  <c:v>1.066866592246575</c:v>
                </c:pt>
                <c:pt idx="3">
                  <c:v>0.1500848764253318</c:v>
                </c:pt>
                <c:pt idx="4">
                  <c:v>-1.1557795371120141</c:v>
                </c:pt>
                <c:pt idx="5">
                  <c:v>-0.30306973479717858</c:v>
                </c:pt>
                <c:pt idx="6">
                  <c:v>-1.058862520302984</c:v>
                </c:pt>
                <c:pt idx="7">
                  <c:v>-0.14504787729534549</c:v>
                </c:pt>
                <c:pt idx="8">
                  <c:v>-0.14504787729534541</c:v>
                </c:pt>
                <c:pt idx="9">
                  <c:v>-1.0588625203029851</c:v>
                </c:pt>
                <c:pt idx="10">
                  <c:v>-0.30306973479717858</c:v>
                </c:pt>
                <c:pt idx="11">
                  <c:v>-1.155779537112015</c:v>
                </c:pt>
                <c:pt idx="12">
                  <c:v>0.15008487642533211</c:v>
                </c:pt>
                <c:pt idx="13">
                  <c:v>1.0668665922465741</c:v>
                </c:pt>
                <c:pt idx="14">
                  <c:v>0.23396082216078579</c:v>
                </c:pt>
                <c:pt idx="15">
                  <c:v>1.2118473786748321</c:v>
                </c:pt>
                <c:pt idx="16">
                  <c:v>0.76121076383868336</c:v>
                </c:pt>
                <c:pt idx="17">
                  <c:v>0.61353642943569164</c:v>
                </c:pt>
                <c:pt idx="18">
                  <c:v>-0.1051048134515972</c:v>
                </c:pt>
                <c:pt idx="19">
                  <c:v>-1.2696423798227781</c:v>
                </c:pt>
                <c:pt idx="20">
                  <c:v>-1.2696423798227769</c:v>
                </c:pt>
                <c:pt idx="21">
                  <c:v>-0.10510481345159681</c:v>
                </c:pt>
                <c:pt idx="22">
                  <c:v>0.61353642943569131</c:v>
                </c:pt>
                <c:pt idx="23">
                  <c:v>0.76121076383868347</c:v>
                </c:pt>
                <c:pt idx="24">
                  <c:v>0.34054563237898883</c:v>
                </c:pt>
                <c:pt idx="25">
                  <c:v>-2.7853996683675062</c:v>
                </c:pt>
                <c:pt idx="26">
                  <c:v>0.43795531847424918</c:v>
                </c:pt>
                <c:pt idx="27">
                  <c:v>-0.6112676624892982</c:v>
                </c:pt>
                <c:pt idx="28">
                  <c:v>1.470658881440742</c:v>
                </c:pt>
                <c:pt idx="29">
                  <c:v>-0.29026346960569072</c:v>
                </c:pt>
                <c:pt idx="30">
                  <c:v>0.56098549971599987</c:v>
                </c:pt>
                <c:pt idx="31">
                  <c:v>0.87678546845251526</c:v>
                </c:pt>
                <c:pt idx="32">
                  <c:v>0.87678546845251493</c:v>
                </c:pt>
                <c:pt idx="33">
                  <c:v>0.56098549971599954</c:v>
                </c:pt>
                <c:pt idx="34">
                  <c:v>-0.29026346960569022</c:v>
                </c:pt>
                <c:pt idx="35">
                  <c:v>1.470658881440742</c:v>
                </c:pt>
                <c:pt idx="36">
                  <c:v>-0.6112676624892982</c:v>
                </c:pt>
                <c:pt idx="37">
                  <c:v>0.43795531847424901</c:v>
                </c:pt>
                <c:pt idx="38">
                  <c:v>-2.7853996683675062</c:v>
                </c:pt>
                <c:pt idx="39">
                  <c:v>0.34054563237898899</c:v>
                </c:pt>
                <c:pt idx="40">
                  <c:v>1.8936927650316751</c:v>
                </c:pt>
                <c:pt idx="41">
                  <c:v>0.45851105944386461</c:v>
                </c:pt>
                <c:pt idx="42">
                  <c:v>0.8753713954839929</c:v>
                </c:pt>
                <c:pt idx="43">
                  <c:v>-3.2275752199595331</c:v>
                </c:pt>
                <c:pt idx="44">
                  <c:v>-3.2275752199595331</c:v>
                </c:pt>
                <c:pt idx="45">
                  <c:v>0.87537139548399323</c:v>
                </c:pt>
                <c:pt idx="46">
                  <c:v>0.45851105944386489</c:v>
                </c:pt>
                <c:pt idx="47">
                  <c:v>1.8936927650316751</c:v>
                </c:pt>
                <c:pt idx="48">
                  <c:v>0.14474539258622091</c:v>
                </c:pt>
                <c:pt idx="49">
                  <c:v>1.0743317868128921</c:v>
                </c:pt>
                <c:pt idx="50">
                  <c:v>2.704531161214736</c:v>
                </c:pt>
                <c:pt idx="51">
                  <c:v>-3.9236083406138489</c:v>
                </c:pt>
                <c:pt idx="52">
                  <c:v>-3.9236083406138489</c:v>
                </c:pt>
                <c:pt idx="53">
                  <c:v>2.704531161214736</c:v>
                </c:pt>
                <c:pt idx="54">
                  <c:v>1.0743317868128921</c:v>
                </c:pt>
                <c:pt idx="55">
                  <c:v>0.14474539258622099</c:v>
                </c:pt>
              </c:numCache>
            </c:numRef>
          </c:xVal>
          <c:yVal>
            <c:numRef>
              <c:f>ddSky!$R$3:$R$290</c:f>
              <c:numCache>
                <c:formatCode>General</c:formatCode>
                <c:ptCount val="288"/>
                <c:pt idx="0">
                  <c:v>881239.4</c:v>
                </c:pt>
                <c:pt idx="1">
                  <c:v>16571915</c:v>
                </c:pt>
                <c:pt idx="2">
                  <c:v>616378.19999999995</c:v>
                </c:pt>
                <c:pt idx="3">
                  <c:v>1030299.8</c:v>
                </c:pt>
                <c:pt idx="4">
                  <c:v>1465331.4</c:v>
                </c:pt>
                <c:pt idx="5">
                  <c:v>4114032.2</c:v>
                </c:pt>
                <c:pt idx="6">
                  <c:v>616867</c:v>
                </c:pt>
                <c:pt idx="7">
                  <c:v>362702.6</c:v>
                </c:pt>
                <c:pt idx="8">
                  <c:v>9256532.1999999993</c:v>
                </c:pt>
                <c:pt idx="9">
                  <c:v>9345182.5999999996</c:v>
                </c:pt>
                <c:pt idx="10">
                  <c:v>3330299.8</c:v>
                </c:pt>
                <c:pt idx="11">
                  <c:v>2642237</c:v>
                </c:pt>
                <c:pt idx="12">
                  <c:v>17723012.199999999</c:v>
                </c:pt>
                <c:pt idx="13">
                  <c:v>3627884.8</c:v>
                </c:pt>
                <c:pt idx="14">
                  <c:v>6128639</c:v>
                </c:pt>
                <c:pt idx="15">
                  <c:v>253435.8</c:v>
                </c:pt>
                <c:pt idx="16">
                  <c:v>15785104.199999999</c:v>
                </c:pt>
                <c:pt idx="17">
                  <c:v>425951</c:v>
                </c:pt>
                <c:pt idx="18">
                  <c:v>7628471.2000000002</c:v>
                </c:pt>
                <c:pt idx="19">
                  <c:v>2096160</c:v>
                </c:pt>
                <c:pt idx="20">
                  <c:v>1062859</c:v>
                </c:pt>
                <c:pt idx="21">
                  <c:v>1693590.8</c:v>
                </c:pt>
                <c:pt idx="22">
                  <c:v>47009</c:v>
                </c:pt>
                <c:pt idx="23">
                  <c:v>2353739.6</c:v>
                </c:pt>
                <c:pt idx="24">
                  <c:v>1830487.8</c:v>
                </c:pt>
                <c:pt idx="25">
                  <c:v>129116.6</c:v>
                </c:pt>
                <c:pt idx="26">
                  <c:v>1544494.4</c:v>
                </c:pt>
                <c:pt idx="27">
                  <c:v>153050.6</c:v>
                </c:pt>
                <c:pt idx="28">
                  <c:v>692113</c:v>
                </c:pt>
                <c:pt idx="29">
                  <c:v>274926.2</c:v>
                </c:pt>
                <c:pt idx="30">
                  <c:v>531586.4</c:v>
                </c:pt>
                <c:pt idx="31">
                  <c:v>266982.40000000002</c:v>
                </c:pt>
                <c:pt idx="32">
                  <c:v>12997115.6</c:v>
                </c:pt>
                <c:pt idx="33">
                  <c:v>13756660.6</c:v>
                </c:pt>
                <c:pt idx="34">
                  <c:v>2394989.4</c:v>
                </c:pt>
                <c:pt idx="35">
                  <c:v>5959335.2000000002</c:v>
                </c:pt>
                <c:pt idx="36">
                  <c:v>5751810.2000000002</c:v>
                </c:pt>
                <c:pt idx="37">
                  <c:v>8635362.4000000004</c:v>
                </c:pt>
                <c:pt idx="38">
                  <c:v>276818.40000000002</c:v>
                </c:pt>
                <c:pt idx="39">
                  <c:v>268625.8</c:v>
                </c:pt>
                <c:pt idx="40">
                  <c:v>1414445.2</c:v>
                </c:pt>
                <c:pt idx="41">
                  <c:v>15975768.6</c:v>
                </c:pt>
                <c:pt idx="42">
                  <c:v>4566077.4000000004</c:v>
                </c:pt>
                <c:pt idx="43">
                  <c:v>185834.8</c:v>
                </c:pt>
                <c:pt idx="44">
                  <c:v>67910.8</c:v>
                </c:pt>
                <c:pt idx="45">
                  <c:v>5117375.4000000004</c:v>
                </c:pt>
                <c:pt idx="46">
                  <c:v>10738918.4</c:v>
                </c:pt>
                <c:pt idx="47">
                  <c:v>840370</c:v>
                </c:pt>
                <c:pt idx="48">
                  <c:v>1414445.2</c:v>
                </c:pt>
                <c:pt idx="49">
                  <c:v>15975768.6</c:v>
                </c:pt>
                <c:pt idx="50">
                  <c:v>4566077.4000000004</c:v>
                </c:pt>
                <c:pt idx="51">
                  <c:v>185834.8</c:v>
                </c:pt>
                <c:pt idx="52">
                  <c:v>67910.8</c:v>
                </c:pt>
                <c:pt idx="53">
                  <c:v>5117375.4000000004</c:v>
                </c:pt>
                <c:pt idx="54">
                  <c:v>10738918.4</c:v>
                </c:pt>
                <c:pt idx="55">
                  <c:v>840370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9BE6-4C09-A38B-C16F40880D22}"/>
            </c:ext>
          </c:extLst>
        </c:ser>
        <c:ser>
          <c:idx val="6"/>
          <c:order val="3"/>
          <c:tx>
            <c:strRef>
              <c:f>ddSky!$T$2</c:f>
              <c:strCache>
                <c:ptCount val="1"/>
                <c:pt idx="0">
                  <c:v>D&amp;C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5"/>
                </a:solidFill>
                <a:prstDash val="dash"/>
              </a:ln>
              <a:effectLst/>
            </c:spPr>
            <c:trendlineType val="exp"/>
            <c:dispRSqr val="0"/>
            <c:dispEq val="0"/>
          </c:trendline>
          <c:xVal>
            <c:numRef>
              <c:f>ddSky!$AY$3:$AY$290</c:f>
              <c:numCache>
                <c:formatCode>General</c:formatCode>
                <c:ptCount val="288"/>
                <c:pt idx="0">
                  <c:v>1.2118473786748321</c:v>
                </c:pt>
                <c:pt idx="1">
                  <c:v>0.23396082216078609</c:v>
                </c:pt>
                <c:pt idx="2">
                  <c:v>1.066866592246575</c:v>
                </c:pt>
                <c:pt idx="3">
                  <c:v>0.1500848764253318</c:v>
                </c:pt>
                <c:pt idx="4">
                  <c:v>-1.1557795371120141</c:v>
                </c:pt>
                <c:pt idx="5">
                  <c:v>-0.30306973479717858</c:v>
                </c:pt>
                <c:pt idx="6">
                  <c:v>-1.058862520302984</c:v>
                </c:pt>
                <c:pt idx="7">
                  <c:v>-0.14504787729534549</c:v>
                </c:pt>
                <c:pt idx="8">
                  <c:v>-0.14504787729534541</c:v>
                </c:pt>
                <c:pt idx="9">
                  <c:v>-1.0588625203029851</c:v>
                </c:pt>
                <c:pt idx="10">
                  <c:v>-0.30306973479717858</c:v>
                </c:pt>
                <c:pt idx="11">
                  <c:v>-1.155779537112015</c:v>
                </c:pt>
                <c:pt idx="12">
                  <c:v>0.15008487642533211</c:v>
                </c:pt>
                <c:pt idx="13">
                  <c:v>1.0668665922465741</c:v>
                </c:pt>
                <c:pt idx="14">
                  <c:v>0.23396082216078579</c:v>
                </c:pt>
                <c:pt idx="15">
                  <c:v>1.2118473786748321</c:v>
                </c:pt>
                <c:pt idx="16">
                  <c:v>0.76121076383868336</c:v>
                </c:pt>
                <c:pt idx="17">
                  <c:v>0.61353642943569164</c:v>
                </c:pt>
                <c:pt idx="18">
                  <c:v>-0.1051048134515972</c:v>
                </c:pt>
                <c:pt idx="19">
                  <c:v>-1.2696423798227781</c:v>
                </c:pt>
                <c:pt idx="20">
                  <c:v>-1.2696423798227769</c:v>
                </c:pt>
                <c:pt idx="21">
                  <c:v>-0.10510481345159681</c:v>
                </c:pt>
                <c:pt idx="22">
                  <c:v>0.61353642943569131</c:v>
                </c:pt>
                <c:pt idx="23">
                  <c:v>0.76121076383868347</c:v>
                </c:pt>
                <c:pt idx="24">
                  <c:v>0.34054563237898883</c:v>
                </c:pt>
                <c:pt idx="25">
                  <c:v>-2.7853996683675062</c:v>
                </c:pt>
                <c:pt idx="26">
                  <c:v>0.43795531847424918</c:v>
                </c:pt>
                <c:pt idx="27">
                  <c:v>-0.6112676624892982</c:v>
                </c:pt>
                <c:pt idx="28">
                  <c:v>1.470658881440742</c:v>
                </c:pt>
                <c:pt idx="29">
                  <c:v>-0.29026346960569072</c:v>
                </c:pt>
                <c:pt idx="30">
                  <c:v>0.56098549971599987</c:v>
                </c:pt>
                <c:pt idx="31">
                  <c:v>0.87678546845251526</c:v>
                </c:pt>
                <c:pt idx="32">
                  <c:v>0.87678546845251493</c:v>
                </c:pt>
                <c:pt idx="33">
                  <c:v>0.56098549971599954</c:v>
                </c:pt>
                <c:pt idx="34">
                  <c:v>-0.29026346960569022</c:v>
                </c:pt>
                <c:pt idx="35">
                  <c:v>1.470658881440742</c:v>
                </c:pt>
                <c:pt idx="36">
                  <c:v>-0.6112676624892982</c:v>
                </c:pt>
                <c:pt idx="37">
                  <c:v>0.43795531847424901</c:v>
                </c:pt>
                <c:pt idx="38">
                  <c:v>-2.7853996683675062</c:v>
                </c:pt>
                <c:pt idx="39">
                  <c:v>0.34054563237898899</c:v>
                </c:pt>
                <c:pt idx="40">
                  <c:v>1.8936927650316751</c:v>
                </c:pt>
                <c:pt idx="41">
                  <c:v>0.45851105944386461</c:v>
                </c:pt>
                <c:pt idx="42">
                  <c:v>0.8753713954839929</c:v>
                </c:pt>
                <c:pt idx="43">
                  <c:v>-3.2275752199595331</c:v>
                </c:pt>
                <c:pt idx="44">
                  <c:v>-3.2275752199595331</c:v>
                </c:pt>
                <c:pt idx="45">
                  <c:v>0.87537139548399323</c:v>
                </c:pt>
                <c:pt idx="46">
                  <c:v>0.45851105944386489</c:v>
                </c:pt>
                <c:pt idx="47">
                  <c:v>1.8936927650316751</c:v>
                </c:pt>
                <c:pt idx="48">
                  <c:v>0.14474539258622091</c:v>
                </c:pt>
                <c:pt idx="49">
                  <c:v>1.0743317868128921</c:v>
                </c:pt>
                <c:pt idx="50">
                  <c:v>2.704531161214736</c:v>
                </c:pt>
                <c:pt idx="51">
                  <c:v>-3.9236083406138489</c:v>
                </c:pt>
                <c:pt idx="52">
                  <c:v>-3.9236083406138489</c:v>
                </c:pt>
                <c:pt idx="53">
                  <c:v>2.704531161214736</c:v>
                </c:pt>
                <c:pt idx="54">
                  <c:v>1.0743317868128921</c:v>
                </c:pt>
                <c:pt idx="55">
                  <c:v>0.14474539258622099</c:v>
                </c:pt>
              </c:numCache>
            </c:numRef>
          </c:xVal>
          <c:yVal>
            <c:numRef>
              <c:f>ddSky!$T$3:$T$290</c:f>
              <c:numCache>
                <c:formatCode>General</c:formatCode>
                <c:ptCount val="288"/>
                <c:pt idx="0">
                  <c:v>4185627.2</c:v>
                </c:pt>
                <c:pt idx="1">
                  <c:v>4907318.2</c:v>
                </c:pt>
                <c:pt idx="2">
                  <c:v>4215981.4000000004</c:v>
                </c:pt>
                <c:pt idx="3">
                  <c:v>4594408.8</c:v>
                </c:pt>
                <c:pt idx="4">
                  <c:v>4677209.5999999996</c:v>
                </c:pt>
                <c:pt idx="5">
                  <c:v>4018927.8</c:v>
                </c:pt>
                <c:pt idx="6">
                  <c:v>4560935.4000000004</c:v>
                </c:pt>
                <c:pt idx="7">
                  <c:v>3787607.6</c:v>
                </c:pt>
                <c:pt idx="8">
                  <c:v>4215910.2</c:v>
                </c:pt>
                <c:pt idx="9">
                  <c:v>4852422.4000000004</c:v>
                </c:pt>
                <c:pt idx="10">
                  <c:v>4221177.5999999996</c:v>
                </c:pt>
                <c:pt idx="11">
                  <c:v>4575869</c:v>
                </c:pt>
                <c:pt idx="12">
                  <c:v>4731131.5999999996</c:v>
                </c:pt>
                <c:pt idx="13">
                  <c:v>4001025.4</c:v>
                </c:pt>
                <c:pt idx="14">
                  <c:v>4576948.2</c:v>
                </c:pt>
                <c:pt idx="15">
                  <c:v>3780204.6</c:v>
                </c:pt>
                <c:pt idx="16">
                  <c:v>4656903.2</c:v>
                </c:pt>
                <c:pt idx="17">
                  <c:v>4641178.5999999996</c:v>
                </c:pt>
                <c:pt idx="18">
                  <c:v>4391893.8</c:v>
                </c:pt>
                <c:pt idx="19">
                  <c:v>4381979.4000000004</c:v>
                </c:pt>
                <c:pt idx="20">
                  <c:v>4322342.5999999996</c:v>
                </c:pt>
                <c:pt idx="21">
                  <c:v>4319504.5999999996</c:v>
                </c:pt>
                <c:pt idx="22">
                  <c:v>4421463</c:v>
                </c:pt>
                <c:pt idx="23">
                  <c:v>4447722.5999999996</c:v>
                </c:pt>
                <c:pt idx="24">
                  <c:v>4660083.8</c:v>
                </c:pt>
                <c:pt idx="25">
                  <c:v>4658087</c:v>
                </c:pt>
                <c:pt idx="26">
                  <c:v>5350565.4000000004</c:v>
                </c:pt>
                <c:pt idx="27">
                  <c:v>5344374.2</c:v>
                </c:pt>
                <c:pt idx="28">
                  <c:v>4485341.8</c:v>
                </c:pt>
                <c:pt idx="29">
                  <c:v>4488895</c:v>
                </c:pt>
                <c:pt idx="30">
                  <c:v>5304660</c:v>
                </c:pt>
                <c:pt idx="31">
                  <c:v>5285159.8</c:v>
                </c:pt>
                <c:pt idx="32">
                  <c:v>8289557.2000000002</c:v>
                </c:pt>
                <c:pt idx="33">
                  <c:v>8299787.7999999998</c:v>
                </c:pt>
                <c:pt idx="34">
                  <c:v>5026362.5999999996</c:v>
                </c:pt>
                <c:pt idx="35">
                  <c:v>5031203.2</c:v>
                </c:pt>
                <c:pt idx="36">
                  <c:v>5993899</c:v>
                </c:pt>
                <c:pt idx="37">
                  <c:v>5991858.4000000004</c:v>
                </c:pt>
                <c:pt idx="38">
                  <c:v>3746597.2</c:v>
                </c:pt>
                <c:pt idx="39">
                  <c:v>3752541.2</c:v>
                </c:pt>
                <c:pt idx="40">
                  <c:v>3393315.6</c:v>
                </c:pt>
                <c:pt idx="41">
                  <c:v>7598860.4000000004</c:v>
                </c:pt>
                <c:pt idx="42">
                  <c:v>7454517.4000000004</c:v>
                </c:pt>
                <c:pt idx="43">
                  <c:v>3528815.8</c:v>
                </c:pt>
                <c:pt idx="44">
                  <c:v>3395854.4</c:v>
                </c:pt>
                <c:pt idx="45">
                  <c:v>7570115.2000000002</c:v>
                </c:pt>
                <c:pt idx="46">
                  <c:v>7483609.4000000004</c:v>
                </c:pt>
                <c:pt idx="47">
                  <c:v>3530230</c:v>
                </c:pt>
                <c:pt idx="48">
                  <c:v>3393315.6</c:v>
                </c:pt>
                <c:pt idx="49">
                  <c:v>7598860.4000000004</c:v>
                </c:pt>
                <c:pt idx="50">
                  <c:v>7454517.4000000004</c:v>
                </c:pt>
                <c:pt idx="51">
                  <c:v>3528815.8</c:v>
                </c:pt>
                <c:pt idx="52">
                  <c:v>3395854.4</c:v>
                </c:pt>
                <c:pt idx="53">
                  <c:v>7570115.2000000002</c:v>
                </c:pt>
                <c:pt idx="54">
                  <c:v>7483609.4000000004</c:v>
                </c:pt>
                <c:pt idx="55">
                  <c:v>3530230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9BE6-4C09-A38B-C16F40880D22}"/>
            </c:ext>
          </c:extLst>
        </c:ser>
        <c:ser>
          <c:idx val="8"/>
          <c:order val="4"/>
          <c:tx>
            <c:strRef>
              <c:f>ddSky!$V$2</c:f>
              <c:strCache>
                <c:ptCount val="1"/>
                <c:pt idx="0">
                  <c:v>BBS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00B050"/>
              </a:solidFill>
              <a:ln w="9525">
                <a:solidFill>
                  <a:srgbClr val="00B050"/>
                </a:solidFill>
              </a:ln>
              <a:effectLst/>
            </c:spPr>
          </c:marker>
          <c:trendline>
            <c:spPr>
              <a:ln w="19050" cap="rnd">
                <a:solidFill>
                  <a:srgbClr val="00B050"/>
                </a:solidFill>
                <a:prstDash val="dash"/>
              </a:ln>
              <a:effectLst/>
            </c:spPr>
            <c:trendlineType val="exp"/>
            <c:dispRSqr val="0"/>
            <c:dispEq val="0"/>
          </c:trendline>
          <c:xVal>
            <c:numRef>
              <c:f>ddSky!$AY$3:$AY$290</c:f>
              <c:numCache>
                <c:formatCode>General</c:formatCode>
                <c:ptCount val="288"/>
                <c:pt idx="0">
                  <c:v>1.2118473786748321</c:v>
                </c:pt>
                <c:pt idx="1">
                  <c:v>0.23396082216078609</c:v>
                </c:pt>
                <c:pt idx="2">
                  <c:v>1.066866592246575</c:v>
                </c:pt>
                <c:pt idx="3">
                  <c:v>0.1500848764253318</c:v>
                </c:pt>
                <c:pt idx="4">
                  <c:v>-1.1557795371120141</c:v>
                </c:pt>
                <c:pt idx="5">
                  <c:v>-0.30306973479717858</c:v>
                </c:pt>
                <c:pt idx="6">
                  <c:v>-1.058862520302984</c:v>
                </c:pt>
                <c:pt idx="7">
                  <c:v>-0.14504787729534549</c:v>
                </c:pt>
                <c:pt idx="8">
                  <c:v>-0.14504787729534541</c:v>
                </c:pt>
                <c:pt idx="9">
                  <c:v>-1.0588625203029851</c:v>
                </c:pt>
                <c:pt idx="10">
                  <c:v>-0.30306973479717858</c:v>
                </c:pt>
                <c:pt idx="11">
                  <c:v>-1.155779537112015</c:v>
                </c:pt>
                <c:pt idx="12">
                  <c:v>0.15008487642533211</c:v>
                </c:pt>
                <c:pt idx="13">
                  <c:v>1.0668665922465741</c:v>
                </c:pt>
                <c:pt idx="14">
                  <c:v>0.23396082216078579</c:v>
                </c:pt>
                <c:pt idx="15">
                  <c:v>1.2118473786748321</c:v>
                </c:pt>
                <c:pt idx="16">
                  <c:v>0.76121076383868336</c:v>
                </c:pt>
                <c:pt idx="17">
                  <c:v>0.61353642943569164</c:v>
                </c:pt>
                <c:pt idx="18">
                  <c:v>-0.1051048134515972</c:v>
                </c:pt>
                <c:pt idx="19">
                  <c:v>-1.2696423798227781</c:v>
                </c:pt>
                <c:pt idx="20">
                  <c:v>-1.2696423798227769</c:v>
                </c:pt>
                <c:pt idx="21">
                  <c:v>-0.10510481345159681</c:v>
                </c:pt>
                <c:pt idx="22">
                  <c:v>0.61353642943569131</c:v>
                </c:pt>
                <c:pt idx="23">
                  <c:v>0.76121076383868347</c:v>
                </c:pt>
                <c:pt idx="24">
                  <c:v>0.34054563237898883</c:v>
                </c:pt>
                <c:pt idx="25">
                  <c:v>-2.7853996683675062</c:v>
                </c:pt>
                <c:pt idx="26">
                  <c:v>0.43795531847424918</c:v>
                </c:pt>
                <c:pt idx="27">
                  <c:v>-0.6112676624892982</c:v>
                </c:pt>
                <c:pt idx="28">
                  <c:v>1.470658881440742</c:v>
                </c:pt>
                <c:pt idx="29">
                  <c:v>-0.29026346960569072</c:v>
                </c:pt>
                <c:pt idx="30">
                  <c:v>0.56098549971599987</c:v>
                </c:pt>
                <c:pt idx="31">
                  <c:v>0.87678546845251526</c:v>
                </c:pt>
                <c:pt idx="32">
                  <c:v>0.87678546845251493</c:v>
                </c:pt>
                <c:pt idx="33">
                  <c:v>0.56098549971599954</c:v>
                </c:pt>
                <c:pt idx="34">
                  <c:v>-0.29026346960569022</c:v>
                </c:pt>
                <c:pt idx="35">
                  <c:v>1.470658881440742</c:v>
                </c:pt>
                <c:pt idx="36">
                  <c:v>-0.6112676624892982</c:v>
                </c:pt>
                <c:pt idx="37">
                  <c:v>0.43795531847424901</c:v>
                </c:pt>
                <c:pt idx="38">
                  <c:v>-2.7853996683675062</c:v>
                </c:pt>
                <c:pt idx="39">
                  <c:v>0.34054563237898899</c:v>
                </c:pt>
                <c:pt idx="40">
                  <c:v>1.8936927650316751</c:v>
                </c:pt>
                <c:pt idx="41">
                  <c:v>0.45851105944386461</c:v>
                </c:pt>
                <c:pt idx="42">
                  <c:v>0.8753713954839929</c:v>
                </c:pt>
                <c:pt idx="43">
                  <c:v>-3.2275752199595331</c:v>
                </c:pt>
                <c:pt idx="44">
                  <c:v>-3.2275752199595331</c:v>
                </c:pt>
                <c:pt idx="45">
                  <c:v>0.87537139548399323</c:v>
                </c:pt>
                <c:pt idx="46">
                  <c:v>0.45851105944386489</c:v>
                </c:pt>
                <c:pt idx="47">
                  <c:v>1.8936927650316751</c:v>
                </c:pt>
                <c:pt idx="48">
                  <c:v>0.14474539258622091</c:v>
                </c:pt>
                <c:pt idx="49">
                  <c:v>1.0743317868128921</c:v>
                </c:pt>
                <c:pt idx="50">
                  <c:v>2.704531161214736</c:v>
                </c:pt>
                <c:pt idx="51">
                  <c:v>-3.9236083406138489</c:v>
                </c:pt>
                <c:pt idx="52">
                  <c:v>-3.9236083406138489</c:v>
                </c:pt>
                <c:pt idx="53">
                  <c:v>2.704531161214736</c:v>
                </c:pt>
                <c:pt idx="54">
                  <c:v>1.0743317868128921</c:v>
                </c:pt>
                <c:pt idx="55">
                  <c:v>0.14474539258622099</c:v>
                </c:pt>
              </c:numCache>
            </c:numRef>
          </c:xVal>
          <c:yVal>
            <c:numRef>
              <c:f>ddSky!$V$3:$V$290</c:f>
              <c:numCache>
                <c:formatCode>General</c:formatCode>
                <c:ptCount val="288"/>
                <c:pt idx="0">
                  <c:v>1396199.2</c:v>
                </c:pt>
                <c:pt idx="1">
                  <c:v>21091677.399999999</c:v>
                </c:pt>
                <c:pt idx="2">
                  <c:v>2636300</c:v>
                </c:pt>
                <c:pt idx="3">
                  <c:v>8246724.5999999996</c:v>
                </c:pt>
                <c:pt idx="4">
                  <c:v>7657925.2000000002</c:v>
                </c:pt>
                <c:pt idx="5">
                  <c:v>24198068.199999999</c:v>
                </c:pt>
                <c:pt idx="6">
                  <c:v>575641.80000000005</c:v>
                </c:pt>
                <c:pt idx="7">
                  <c:v>230918.39999999999</c:v>
                </c:pt>
                <c:pt idx="8">
                  <c:v>19259379.600000001</c:v>
                </c:pt>
                <c:pt idx="9">
                  <c:v>31495538.800000001</c:v>
                </c:pt>
                <c:pt idx="10">
                  <c:v>5883243.7999999998</c:v>
                </c:pt>
                <c:pt idx="11">
                  <c:v>7388502.4000000004</c:v>
                </c:pt>
                <c:pt idx="12">
                  <c:v>26229788.399999999</c:v>
                </c:pt>
                <c:pt idx="13">
                  <c:v>15964690.4</c:v>
                </c:pt>
                <c:pt idx="14">
                  <c:v>5662981.7999999998</c:v>
                </c:pt>
                <c:pt idx="15">
                  <c:v>6495.2</c:v>
                </c:pt>
                <c:pt idx="16">
                  <c:v>15292114.800000001</c:v>
                </c:pt>
                <c:pt idx="17">
                  <c:v>2057883</c:v>
                </c:pt>
                <c:pt idx="18">
                  <c:v>7755154.4000000004</c:v>
                </c:pt>
                <c:pt idx="19">
                  <c:v>3344334.4</c:v>
                </c:pt>
                <c:pt idx="20">
                  <c:v>4812924.4000000004</c:v>
                </c:pt>
                <c:pt idx="21">
                  <c:v>6489848.2000000002</c:v>
                </c:pt>
                <c:pt idx="22">
                  <c:v>381348.6</c:v>
                </c:pt>
                <c:pt idx="23">
                  <c:v>6130407.5999999996</c:v>
                </c:pt>
                <c:pt idx="24">
                  <c:v>3086489.6000000001</c:v>
                </c:pt>
                <c:pt idx="25">
                  <c:v>306763.40000000002</c:v>
                </c:pt>
                <c:pt idx="26">
                  <c:v>5329729.2</c:v>
                </c:pt>
                <c:pt idx="27">
                  <c:v>69272.600000000006</c:v>
                </c:pt>
                <c:pt idx="28">
                  <c:v>2299098.2000000002</c:v>
                </c:pt>
                <c:pt idx="29">
                  <c:v>213845.8</c:v>
                </c:pt>
                <c:pt idx="30">
                  <c:v>1574101</c:v>
                </c:pt>
                <c:pt idx="31">
                  <c:v>40982.6</c:v>
                </c:pt>
                <c:pt idx="32">
                  <c:v>74116162.400000006</c:v>
                </c:pt>
                <c:pt idx="33">
                  <c:v>97544876.200000003</c:v>
                </c:pt>
                <c:pt idx="34">
                  <c:v>15958521.4</c:v>
                </c:pt>
                <c:pt idx="35">
                  <c:v>24978322.199999999</c:v>
                </c:pt>
                <c:pt idx="36">
                  <c:v>8420866.5999999996</c:v>
                </c:pt>
                <c:pt idx="37">
                  <c:v>12723913.6</c:v>
                </c:pt>
                <c:pt idx="38">
                  <c:v>41970.2</c:v>
                </c:pt>
                <c:pt idx="39">
                  <c:v>58445</c:v>
                </c:pt>
                <c:pt idx="40">
                  <c:v>7725292.4000000004</c:v>
                </c:pt>
                <c:pt idx="41">
                  <c:v>20961509</c:v>
                </c:pt>
                <c:pt idx="42">
                  <c:v>13585854.4</c:v>
                </c:pt>
                <c:pt idx="43">
                  <c:v>708200.2</c:v>
                </c:pt>
                <c:pt idx="44">
                  <c:v>335678.2</c:v>
                </c:pt>
                <c:pt idx="45">
                  <c:v>9604938.1999999993</c:v>
                </c:pt>
                <c:pt idx="46">
                  <c:v>43890192.200000003</c:v>
                </c:pt>
                <c:pt idx="47">
                  <c:v>3234570.4</c:v>
                </c:pt>
                <c:pt idx="48">
                  <c:v>7725292.4000000004</c:v>
                </c:pt>
                <c:pt idx="49">
                  <c:v>20961509</c:v>
                </c:pt>
                <c:pt idx="50">
                  <c:v>13585854.4</c:v>
                </c:pt>
                <c:pt idx="51">
                  <c:v>708200.2</c:v>
                </c:pt>
                <c:pt idx="52">
                  <c:v>335678.2</c:v>
                </c:pt>
                <c:pt idx="53">
                  <c:v>9604938.1999999993</c:v>
                </c:pt>
                <c:pt idx="54">
                  <c:v>43890192.200000003</c:v>
                </c:pt>
                <c:pt idx="55">
                  <c:v>3234570.4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9BE6-4C09-A38B-C16F40880D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13725055"/>
        <c:axId val="488865151"/>
      </c:scatterChart>
      <c:valAx>
        <c:axId val="513725055"/>
        <c:scaling>
          <c:orientation val="minMax"/>
          <c:max val="5"/>
          <c:min val="0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Gain</a:t>
                </a:r>
              </a:p>
            </c:rich>
          </c:tx>
          <c:layout>
            <c:manualLayout>
              <c:xMode val="edge"/>
              <c:yMode val="edge"/>
              <c:x val="0.8967157209742912"/>
              <c:y val="0.2976195016758948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8865151"/>
        <c:crossesAt val="100000"/>
        <c:crossBetween val="midCat"/>
      </c:valAx>
      <c:valAx>
        <c:axId val="488865151"/>
        <c:scaling>
          <c:logBase val="10"/>
          <c:orientation val="minMax"/>
          <c:max val="100000000"/>
          <c:min val="1E-3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# of Dominance Checks</a:t>
                </a:r>
              </a:p>
            </c:rich>
          </c:tx>
          <c:layout>
            <c:manualLayout>
              <c:xMode val="edge"/>
              <c:yMode val="edge"/>
              <c:x val="1.2347941661323185E-2"/>
              <c:y val="0.314875311707336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372505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8.0149167607308072E-2"/>
          <c:y val="0.85130074920925514"/>
          <c:w val="0.83859775287305227"/>
          <c:h val="0.1349266439282726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Time (sequential) vs. (Estimated) Gain -</a:t>
            </a:r>
            <a:r>
              <a:rPr lang="en-US" baseline="0"/>
              <a:t> </a:t>
            </a:r>
            <a:r>
              <a:rPr lang="en-US"/>
              <a:t>non-causal</a:t>
            </a:r>
            <a:r>
              <a:rPr lang="en-US" baseline="0"/>
              <a:t> </a:t>
            </a:r>
            <a:r>
              <a:rPr lang="en-US"/>
              <a:t>algorithms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5.3468871866955363E-2"/>
          <c:y val="0.12785291579821928"/>
          <c:w val="0.9124666606793389"/>
          <c:h val="0.66461270209977208"/>
        </c:manualLayout>
      </c:layout>
      <c:scatterChart>
        <c:scatterStyle val="lineMarker"/>
        <c:varyColors val="0"/>
        <c:ser>
          <c:idx val="1"/>
          <c:order val="0"/>
          <c:tx>
            <c:strRef>
              <c:f>ddSky!$Y$2</c:f>
              <c:strCache>
                <c:ptCount val="1"/>
                <c:pt idx="0">
                  <c:v>BNL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trendline>
            <c:spPr>
              <a:ln w="19050" cap="rnd">
                <a:solidFill>
                  <a:srgbClr val="FF0000"/>
                </a:solidFill>
                <a:prstDash val="dash"/>
              </a:ln>
              <a:effectLst/>
            </c:spPr>
            <c:trendlineType val="exp"/>
            <c:dispRSqr val="0"/>
            <c:dispEq val="0"/>
          </c:trendline>
          <c:xVal>
            <c:numRef>
              <c:f>ddSky!$AY$3:$AY$290</c:f>
              <c:numCache>
                <c:formatCode>General</c:formatCode>
                <c:ptCount val="288"/>
                <c:pt idx="0">
                  <c:v>1.2118473786748321</c:v>
                </c:pt>
                <c:pt idx="1">
                  <c:v>0.23396082216078609</c:v>
                </c:pt>
                <c:pt idx="2">
                  <c:v>1.066866592246575</c:v>
                </c:pt>
                <c:pt idx="3">
                  <c:v>0.1500848764253318</c:v>
                </c:pt>
                <c:pt idx="4">
                  <c:v>-1.1557795371120141</c:v>
                </c:pt>
                <c:pt idx="5">
                  <c:v>-0.30306973479717858</c:v>
                </c:pt>
                <c:pt idx="6">
                  <c:v>-1.058862520302984</c:v>
                </c:pt>
                <c:pt idx="7">
                  <c:v>-0.14504787729534549</c:v>
                </c:pt>
                <c:pt idx="8">
                  <c:v>-0.14504787729534541</c:v>
                </c:pt>
                <c:pt idx="9">
                  <c:v>-1.0588625203029851</c:v>
                </c:pt>
                <c:pt idx="10">
                  <c:v>-0.30306973479717858</c:v>
                </c:pt>
                <c:pt idx="11">
                  <c:v>-1.155779537112015</c:v>
                </c:pt>
                <c:pt idx="12">
                  <c:v>0.15008487642533211</c:v>
                </c:pt>
                <c:pt idx="13">
                  <c:v>1.0668665922465741</c:v>
                </c:pt>
                <c:pt idx="14">
                  <c:v>0.23396082216078579</c:v>
                </c:pt>
                <c:pt idx="15">
                  <c:v>1.2118473786748321</c:v>
                </c:pt>
                <c:pt idx="16">
                  <c:v>0.76121076383868336</c:v>
                </c:pt>
                <c:pt idx="17">
                  <c:v>0.61353642943569164</c:v>
                </c:pt>
                <c:pt idx="18">
                  <c:v>-0.1051048134515972</c:v>
                </c:pt>
                <c:pt idx="19">
                  <c:v>-1.2696423798227781</c:v>
                </c:pt>
                <c:pt idx="20">
                  <c:v>-1.2696423798227769</c:v>
                </c:pt>
                <c:pt idx="21">
                  <c:v>-0.10510481345159681</c:v>
                </c:pt>
                <c:pt idx="22">
                  <c:v>0.61353642943569131</c:v>
                </c:pt>
                <c:pt idx="23">
                  <c:v>0.76121076383868347</c:v>
                </c:pt>
                <c:pt idx="24">
                  <c:v>0.34054563237898883</c:v>
                </c:pt>
                <c:pt idx="25">
                  <c:v>-2.7853996683675062</c:v>
                </c:pt>
                <c:pt idx="26">
                  <c:v>0.43795531847424918</c:v>
                </c:pt>
                <c:pt idx="27">
                  <c:v>-0.6112676624892982</c:v>
                </c:pt>
                <c:pt idx="28">
                  <c:v>1.470658881440742</c:v>
                </c:pt>
                <c:pt idx="29">
                  <c:v>-0.29026346960569072</c:v>
                </c:pt>
                <c:pt idx="30">
                  <c:v>0.56098549971599987</c:v>
                </c:pt>
                <c:pt idx="31">
                  <c:v>0.87678546845251526</c:v>
                </c:pt>
                <c:pt idx="32">
                  <c:v>0.87678546845251493</c:v>
                </c:pt>
                <c:pt idx="33">
                  <c:v>0.56098549971599954</c:v>
                </c:pt>
                <c:pt idx="34">
                  <c:v>-0.29026346960569022</c:v>
                </c:pt>
                <c:pt idx="35">
                  <c:v>1.470658881440742</c:v>
                </c:pt>
                <c:pt idx="36">
                  <c:v>-0.6112676624892982</c:v>
                </c:pt>
                <c:pt idx="37">
                  <c:v>0.43795531847424901</c:v>
                </c:pt>
                <c:pt idx="38">
                  <c:v>-2.7853996683675062</c:v>
                </c:pt>
                <c:pt idx="39">
                  <c:v>0.34054563237898899</c:v>
                </c:pt>
                <c:pt idx="40">
                  <c:v>1.8936927650316751</c:v>
                </c:pt>
                <c:pt idx="41">
                  <c:v>0.45851105944386461</c:v>
                </c:pt>
                <c:pt idx="42">
                  <c:v>0.8753713954839929</c:v>
                </c:pt>
                <c:pt idx="43">
                  <c:v>-3.2275752199595331</c:v>
                </c:pt>
                <c:pt idx="44">
                  <c:v>-3.2275752199595331</c:v>
                </c:pt>
                <c:pt idx="45">
                  <c:v>0.87537139548399323</c:v>
                </c:pt>
                <c:pt idx="46">
                  <c:v>0.45851105944386489</c:v>
                </c:pt>
                <c:pt idx="47">
                  <c:v>1.8936927650316751</c:v>
                </c:pt>
                <c:pt idx="48">
                  <c:v>0.14474539258622091</c:v>
                </c:pt>
                <c:pt idx="49">
                  <c:v>1.0743317868128921</c:v>
                </c:pt>
                <c:pt idx="50">
                  <c:v>2.704531161214736</c:v>
                </c:pt>
                <c:pt idx="51">
                  <c:v>-3.9236083406138489</c:v>
                </c:pt>
                <c:pt idx="52">
                  <c:v>-3.9236083406138489</c:v>
                </c:pt>
                <c:pt idx="53">
                  <c:v>2.704531161214736</c:v>
                </c:pt>
                <c:pt idx="54">
                  <c:v>1.0743317868128921</c:v>
                </c:pt>
                <c:pt idx="55">
                  <c:v>0.14474539258622099</c:v>
                </c:pt>
              </c:numCache>
            </c:numRef>
          </c:xVal>
          <c:yVal>
            <c:numRef>
              <c:f>ddSky!$Y$3:$Y$290</c:f>
              <c:numCache>
                <c:formatCode>General</c:formatCode>
                <c:ptCount val="288"/>
                <c:pt idx="0">
                  <c:v>1.3606763676274569</c:v>
                </c:pt>
                <c:pt idx="1">
                  <c:v>8.3166493435855955</c:v>
                </c:pt>
                <c:pt idx="2">
                  <c:v>3.8467036704067139</c:v>
                </c:pt>
                <c:pt idx="3">
                  <c:v>4.3530284035950899</c:v>
                </c:pt>
                <c:pt idx="4">
                  <c:v>1.755284763174132</c:v>
                </c:pt>
                <c:pt idx="5">
                  <c:v>5.2069667169824241</c:v>
                </c:pt>
                <c:pt idx="6">
                  <c:v>2.2020972730126229</c:v>
                </c:pt>
                <c:pt idx="7">
                  <c:v>1.6554917019791899</c:v>
                </c:pt>
                <c:pt idx="8">
                  <c:v>6.4930124991573397</c:v>
                </c:pt>
                <c:pt idx="9">
                  <c:v>6.0501888674683872</c:v>
                </c:pt>
                <c:pt idx="10">
                  <c:v>4.0551146062090986</c:v>
                </c:pt>
                <c:pt idx="11">
                  <c:v>1.8950425388291481</c:v>
                </c:pt>
                <c:pt idx="12">
                  <c:v>10.393619850417601</c:v>
                </c:pt>
                <c:pt idx="13">
                  <c:v>4.3663463547360148</c:v>
                </c:pt>
                <c:pt idx="14">
                  <c:v>5.9200545141939074</c:v>
                </c:pt>
                <c:pt idx="15">
                  <c:v>0.64126277235336604</c:v>
                </c:pt>
                <c:pt idx="16">
                  <c:v>5.5299539335537702</c:v>
                </c:pt>
                <c:pt idx="17">
                  <c:v>0.87563189906068151</c:v>
                </c:pt>
                <c:pt idx="18">
                  <c:v>3.7836871196050201</c:v>
                </c:pt>
                <c:pt idx="19">
                  <c:v>1.3948940688278531</c:v>
                </c:pt>
                <c:pt idx="20">
                  <c:v>1.07743874383159</c:v>
                </c:pt>
                <c:pt idx="21">
                  <c:v>1.8612770920153709</c:v>
                </c:pt>
                <c:pt idx="22">
                  <c:v>0.6055246989242733</c:v>
                </c:pt>
                <c:pt idx="23">
                  <c:v>1.981495191063732</c:v>
                </c:pt>
                <c:pt idx="24">
                  <c:v>2.3456061863340438</c:v>
                </c:pt>
                <c:pt idx="25">
                  <c:v>0.86468176618218417</c:v>
                </c:pt>
                <c:pt idx="26">
                  <c:v>2.0825683506205679</c:v>
                </c:pt>
                <c:pt idx="27">
                  <c:v>1.100110554648563</c:v>
                </c:pt>
                <c:pt idx="28">
                  <c:v>2.493085266649723</c:v>
                </c:pt>
                <c:pt idx="29">
                  <c:v>1.159377172542736</c:v>
                </c:pt>
                <c:pt idx="30">
                  <c:v>3.0173993085976689</c:v>
                </c:pt>
                <c:pt idx="31">
                  <c:v>2.0542707849759609</c:v>
                </c:pt>
                <c:pt idx="32">
                  <c:v>7.6950685633812101</c:v>
                </c:pt>
                <c:pt idx="33">
                  <c:v>10.27661164696328</c:v>
                </c:pt>
                <c:pt idx="34">
                  <c:v>2.2872711599804458</c:v>
                </c:pt>
                <c:pt idx="35">
                  <c:v>3.1072793638799339</c:v>
                </c:pt>
                <c:pt idx="36">
                  <c:v>2.5761706723365929</c:v>
                </c:pt>
                <c:pt idx="37">
                  <c:v>2.9386349631939082</c:v>
                </c:pt>
                <c:pt idx="38">
                  <c:v>0.75487059196457262</c:v>
                </c:pt>
                <c:pt idx="39">
                  <c:v>0.82401056759990754</c:v>
                </c:pt>
                <c:pt idx="40">
                  <c:v>1.8547888133674859</c:v>
                </c:pt>
                <c:pt idx="41">
                  <c:v>5.3710175453685221</c:v>
                </c:pt>
                <c:pt idx="42">
                  <c:v>2.5084987040609121</c:v>
                </c:pt>
                <c:pt idx="43">
                  <c:v>0.75501771885901692</c:v>
                </c:pt>
                <c:pt idx="44">
                  <c:v>0.63552851057611404</c:v>
                </c:pt>
                <c:pt idx="45">
                  <c:v>2.1139156652614468</c:v>
                </c:pt>
                <c:pt idx="46">
                  <c:v>5.6917333398014307</c:v>
                </c:pt>
                <c:pt idx="47">
                  <c:v>1.5959378991741691</c:v>
                </c:pt>
                <c:pt idx="48">
                  <c:v>1.9671844537369909</c:v>
                </c:pt>
                <c:pt idx="49">
                  <c:v>5.779456751560792</c:v>
                </c:pt>
                <c:pt idx="50">
                  <c:v>2.6656204851809888</c:v>
                </c:pt>
                <c:pt idx="51">
                  <c:v>0.81332847904413941</c:v>
                </c:pt>
                <c:pt idx="52">
                  <c:v>0.69977251999080181</c:v>
                </c:pt>
                <c:pt idx="53">
                  <c:v>2.167083511827514</c:v>
                </c:pt>
                <c:pt idx="54">
                  <c:v>5.8140829757787289</c:v>
                </c:pt>
                <c:pt idx="55">
                  <c:v>1.5482992016244681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D7F-49AD-92E1-950A9995BDDE}"/>
            </c:ext>
          </c:extLst>
        </c:ser>
        <c:ser>
          <c:idx val="3"/>
          <c:order val="1"/>
          <c:tx>
            <c:strRef>
              <c:f>ddSky!$AB$2</c:f>
              <c:strCache>
                <c:ptCount val="1"/>
                <c:pt idx="0">
                  <c:v>SFS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5"/>
                </a:solidFill>
                <a:prstDash val="dash"/>
              </a:ln>
              <a:effectLst/>
            </c:spPr>
            <c:trendlineType val="exp"/>
            <c:dispRSqr val="0"/>
            <c:dispEq val="0"/>
          </c:trendline>
          <c:xVal>
            <c:numRef>
              <c:f>ddSky!$AY$3:$AY$290</c:f>
              <c:numCache>
                <c:formatCode>General</c:formatCode>
                <c:ptCount val="288"/>
                <c:pt idx="0">
                  <c:v>1.2118473786748321</c:v>
                </c:pt>
                <c:pt idx="1">
                  <c:v>0.23396082216078609</c:v>
                </c:pt>
                <c:pt idx="2">
                  <c:v>1.066866592246575</c:v>
                </c:pt>
                <c:pt idx="3">
                  <c:v>0.1500848764253318</c:v>
                </c:pt>
                <c:pt idx="4">
                  <c:v>-1.1557795371120141</c:v>
                </c:pt>
                <c:pt idx="5">
                  <c:v>-0.30306973479717858</c:v>
                </c:pt>
                <c:pt idx="6">
                  <c:v>-1.058862520302984</c:v>
                </c:pt>
                <c:pt idx="7">
                  <c:v>-0.14504787729534549</c:v>
                </c:pt>
                <c:pt idx="8">
                  <c:v>-0.14504787729534541</c:v>
                </c:pt>
                <c:pt idx="9">
                  <c:v>-1.0588625203029851</c:v>
                </c:pt>
                <c:pt idx="10">
                  <c:v>-0.30306973479717858</c:v>
                </c:pt>
                <c:pt idx="11">
                  <c:v>-1.155779537112015</c:v>
                </c:pt>
                <c:pt idx="12">
                  <c:v>0.15008487642533211</c:v>
                </c:pt>
                <c:pt idx="13">
                  <c:v>1.0668665922465741</c:v>
                </c:pt>
                <c:pt idx="14">
                  <c:v>0.23396082216078579</c:v>
                </c:pt>
                <c:pt idx="15">
                  <c:v>1.2118473786748321</c:v>
                </c:pt>
                <c:pt idx="16">
                  <c:v>0.76121076383868336</c:v>
                </c:pt>
                <c:pt idx="17">
                  <c:v>0.61353642943569164</c:v>
                </c:pt>
                <c:pt idx="18">
                  <c:v>-0.1051048134515972</c:v>
                </c:pt>
                <c:pt idx="19">
                  <c:v>-1.2696423798227781</c:v>
                </c:pt>
                <c:pt idx="20">
                  <c:v>-1.2696423798227769</c:v>
                </c:pt>
                <c:pt idx="21">
                  <c:v>-0.10510481345159681</c:v>
                </c:pt>
                <c:pt idx="22">
                  <c:v>0.61353642943569131</c:v>
                </c:pt>
                <c:pt idx="23">
                  <c:v>0.76121076383868347</c:v>
                </c:pt>
                <c:pt idx="24">
                  <c:v>0.34054563237898883</c:v>
                </c:pt>
                <c:pt idx="25">
                  <c:v>-2.7853996683675062</c:v>
                </c:pt>
                <c:pt idx="26">
                  <c:v>0.43795531847424918</c:v>
                </c:pt>
                <c:pt idx="27">
                  <c:v>-0.6112676624892982</c:v>
                </c:pt>
                <c:pt idx="28">
                  <c:v>1.470658881440742</c:v>
                </c:pt>
                <c:pt idx="29">
                  <c:v>-0.29026346960569072</c:v>
                </c:pt>
                <c:pt idx="30">
                  <c:v>0.56098549971599987</c:v>
                </c:pt>
                <c:pt idx="31">
                  <c:v>0.87678546845251526</c:v>
                </c:pt>
                <c:pt idx="32">
                  <c:v>0.87678546845251493</c:v>
                </c:pt>
                <c:pt idx="33">
                  <c:v>0.56098549971599954</c:v>
                </c:pt>
                <c:pt idx="34">
                  <c:v>-0.29026346960569022</c:v>
                </c:pt>
                <c:pt idx="35">
                  <c:v>1.470658881440742</c:v>
                </c:pt>
                <c:pt idx="36">
                  <c:v>-0.6112676624892982</c:v>
                </c:pt>
                <c:pt idx="37">
                  <c:v>0.43795531847424901</c:v>
                </c:pt>
                <c:pt idx="38">
                  <c:v>-2.7853996683675062</c:v>
                </c:pt>
                <c:pt idx="39">
                  <c:v>0.34054563237898899</c:v>
                </c:pt>
                <c:pt idx="40">
                  <c:v>1.8936927650316751</c:v>
                </c:pt>
                <c:pt idx="41">
                  <c:v>0.45851105944386461</c:v>
                </c:pt>
                <c:pt idx="42">
                  <c:v>0.8753713954839929</c:v>
                </c:pt>
                <c:pt idx="43">
                  <c:v>-3.2275752199595331</c:v>
                </c:pt>
                <c:pt idx="44">
                  <c:v>-3.2275752199595331</c:v>
                </c:pt>
                <c:pt idx="45">
                  <c:v>0.87537139548399323</c:v>
                </c:pt>
                <c:pt idx="46">
                  <c:v>0.45851105944386489</c:v>
                </c:pt>
                <c:pt idx="47">
                  <c:v>1.8936927650316751</c:v>
                </c:pt>
                <c:pt idx="48">
                  <c:v>0.14474539258622091</c:v>
                </c:pt>
                <c:pt idx="49">
                  <c:v>1.0743317868128921</c:v>
                </c:pt>
                <c:pt idx="50">
                  <c:v>2.704531161214736</c:v>
                </c:pt>
                <c:pt idx="51">
                  <c:v>-3.9236083406138489</c:v>
                </c:pt>
                <c:pt idx="52">
                  <c:v>-3.9236083406138489</c:v>
                </c:pt>
                <c:pt idx="53">
                  <c:v>2.704531161214736</c:v>
                </c:pt>
                <c:pt idx="54">
                  <c:v>1.0743317868128921</c:v>
                </c:pt>
                <c:pt idx="55">
                  <c:v>0.14474539258622099</c:v>
                </c:pt>
              </c:numCache>
            </c:numRef>
          </c:xVal>
          <c:yVal>
            <c:numRef>
              <c:f>ddSky!$AB$3:$AB$290</c:f>
              <c:numCache>
                <c:formatCode>General</c:formatCode>
                <c:ptCount val="288"/>
                <c:pt idx="0">
                  <c:v>1.587354421400232</c:v>
                </c:pt>
                <c:pt idx="1">
                  <c:v>7.8668886873987507</c:v>
                </c:pt>
                <c:pt idx="2">
                  <c:v>2.3330707468034229</c:v>
                </c:pt>
                <c:pt idx="3">
                  <c:v>2.5175900065980392</c:v>
                </c:pt>
                <c:pt idx="4">
                  <c:v>3.1507827939931299</c:v>
                </c:pt>
                <c:pt idx="5">
                  <c:v>6.9428629100089889</c:v>
                </c:pt>
                <c:pt idx="6">
                  <c:v>1.999826842808397</c:v>
                </c:pt>
                <c:pt idx="7">
                  <c:v>1.3230066495947539</c:v>
                </c:pt>
                <c:pt idx="8">
                  <c:v>9.90673118220875</c:v>
                </c:pt>
                <c:pt idx="9">
                  <c:v>12.52103273160173</c:v>
                </c:pt>
                <c:pt idx="10">
                  <c:v>3.0649491200107151</c:v>
                </c:pt>
                <c:pt idx="11">
                  <c:v>2.9861740724067198</c:v>
                </c:pt>
                <c:pt idx="12">
                  <c:v>11.095879951393</c:v>
                </c:pt>
                <c:pt idx="13">
                  <c:v>4.1447088109969634</c:v>
                </c:pt>
                <c:pt idx="14">
                  <c:v>4.5522715819999577</c:v>
                </c:pt>
                <c:pt idx="15">
                  <c:v>0.50015419460250998</c:v>
                </c:pt>
                <c:pt idx="16">
                  <c:v>13.98880315740243</c:v>
                </c:pt>
                <c:pt idx="17">
                  <c:v>0.9213677246007137</c:v>
                </c:pt>
                <c:pt idx="18">
                  <c:v>3.0908931451966049</c:v>
                </c:pt>
                <c:pt idx="19">
                  <c:v>3.2789114322047679</c:v>
                </c:pt>
                <c:pt idx="20">
                  <c:v>1.9470795077970251</c:v>
                </c:pt>
                <c:pt idx="21">
                  <c:v>1.947446269803913</c:v>
                </c:pt>
                <c:pt idx="22">
                  <c:v>0.52519791759550571</c:v>
                </c:pt>
                <c:pt idx="23">
                  <c:v>1.7020761311927339</c:v>
                </c:pt>
                <c:pt idx="24">
                  <c:v>3.8075527961947961</c:v>
                </c:pt>
                <c:pt idx="25">
                  <c:v>0.89579753460129719</c:v>
                </c:pt>
                <c:pt idx="26">
                  <c:v>3.2258901227905881</c:v>
                </c:pt>
                <c:pt idx="27">
                  <c:v>0.73689312899950887</c:v>
                </c:pt>
                <c:pt idx="28">
                  <c:v>1.659291291399859</c:v>
                </c:pt>
                <c:pt idx="29">
                  <c:v>0.83518172699841675</c:v>
                </c:pt>
                <c:pt idx="30">
                  <c:v>1.047813307202887</c:v>
                </c:pt>
                <c:pt idx="31">
                  <c:v>0.5794810135965236</c:v>
                </c:pt>
                <c:pt idx="32">
                  <c:v>39.429457789013398</c:v>
                </c:pt>
                <c:pt idx="33">
                  <c:v>56.719427091389662</c:v>
                </c:pt>
                <c:pt idx="34">
                  <c:v>3.2612604954047129</c:v>
                </c:pt>
                <c:pt idx="35">
                  <c:v>7.8950763821951124</c:v>
                </c:pt>
                <c:pt idx="36">
                  <c:v>7.2526656647911292</c:v>
                </c:pt>
                <c:pt idx="37">
                  <c:v>10.690428522793811</c:v>
                </c:pt>
                <c:pt idx="38">
                  <c:v>0.55782145179691722</c:v>
                </c:pt>
                <c:pt idx="39">
                  <c:v>0.4924043187929783</c:v>
                </c:pt>
                <c:pt idx="40">
                  <c:v>2.685791134799365</c:v>
                </c:pt>
                <c:pt idx="41">
                  <c:v>5.4425460112048309</c:v>
                </c:pt>
                <c:pt idx="42">
                  <c:v>2.7775170247943608</c:v>
                </c:pt>
                <c:pt idx="43">
                  <c:v>0.78072159779258077</c:v>
                </c:pt>
                <c:pt idx="44">
                  <c:v>0.66567998398677442</c:v>
                </c:pt>
                <c:pt idx="45">
                  <c:v>3.220998923794832</c:v>
                </c:pt>
                <c:pt idx="46">
                  <c:v>3.8506334224017338</c:v>
                </c:pt>
                <c:pt idx="47">
                  <c:v>1.4990286369982639</c:v>
                </c:pt>
                <c:pt idx="48">
                  <c:v>2.7102043697959739</c:v>
                </c:pt>
                <c:pt idx="49">
                  <c:v>5.3644978672033172</c:v>
                </c:pt>
                <c:pt idx="50">
                  <c:v>2.7798552750027739</c:v>
                </c:pt>
                <c:pt idx="51">
                  <c:v>0.74620454499963673</c:v>
                </c:pt>
                <c:pt idx="52">
                  <c:v>0.63855495179886934</c:v>
                </c:pt>
                <c:pt idx="53">
                  <c:v>3.2099299627938311</c:v>
                </c:pt>
                <c:pt idx="54">
                  <c:v>3.8099001986091019</c:v>
                </c:pt>
                <c:pt idx="55">
                  <c:v>1.477167487004772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CD7F-49AD-92E1-950A9995BDDE}"/>
            </c:ext>
          </c:extLst>
        </c:ser>
        <c:ser>
          <c:idx val="5"/>
          <c:order val="2"/>
          <c:tx>
            <c:strRef>
              <c:f>ddSky!$AD$2</c:f>
              <c:strCache>
                <c:ptCount val="1"/>
                <c:pt idx="0">
                  <c:v>SaLSa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6"/>
                </a:solidFill>
                <a:prstDash val="dash"/>
              </a:ln>
              <a:effectLst/>
            </c:spPr>
            <c:trendlineType val="exp"/>
            <c:dispRSqr val="0"/>
            <c:dispEq val="0"/>
          </c:trendline>
          <c:xVal>
            <c:numRef>
              <c:f>ddSky!$AY$3:$AY$290</c:f>
              <c:numCache>
                <c:formatCode>General</c:formatCode>
                <c:ptCount val="288"/>
                <c:pt idx="0">
                  <c:v>1.2118473786748321</c:v>
                </c:pt>
                <c:pt idx="1">
                  <c:v>0.23396082216078609</c:v>
                </c:pt>
                <c:pt idx="2">
                  <c:v>1.066866592246575</c:v>
                </c:pt>
                <c:pt idx="3">
                  <c:v>0.1500848764253318</c:v>
                </c:pt>
                <c:pt idx="4">
                  <c:v>-1.1557795371120141</c:v>
                </c:pt>
                <c:pt idx="5">
                  <c:v>-0.30306973479717858</c:v>
                </c:pt>
                <c:pt idx="6">
                  <c:v>-1.058862520302984</c:v>
                </c:pt>
                <c:pt idx="7">
                  <c:v>-0.14504787729534549</c:v>
                </c:pt>
                <c:pt idx="8">
                  <c:v>-0.14504787729534541</c:v>
                </c:pt>
                <c:pt idx="9">
                  <c:v>-1.0588625203029851</c:v>
                </c:pt>
                <c:pt idx="10">
                  <c:v>-0.30306973479717858</c:v>
                </c:pt>
                <c:pt idx="11">
                  <c:v>-1.155779537112015</c:v>
                </c:pt>
                <c:pt idx="12">
                  <c:v>0.15008487642533211</c:v>
                </c:pt>
                <c:pt idx="13">
                  <c:v>1.0668665922465741</c:v>
                </c:pt>
                <c:pt idx="14">
                  <c:v>0.23396082216078579</c:v>
                </c:pt>
                <c:pt idx="15">
                  <c:v>1.2118473786748321</c:v>
                </c:pt>
                <c:pt idx="16">
                  <c:v>0.76121076383868336</c:v>
                </c:pt>
                <c:pt idx="17">
                  <c:v>0.61353642943569164</c:v>
                </c:pt>
                <c:pt idx="18">
                  <c:v>-0.1051048134515972</c:v>
                </c:pt>
                <c:pt idx="19">
                  <c:v>-1.2696423798227781</c:v>
                </c:pt>
                <c:pt idx="20">
                  <c:v>-1.2696423798227769</c:v>
                </c:pt>
                <c:pt idx="21">
                  <c:v>-0.10510481345159681</c:v>
                </c:pt>
                <c:pt idx="22">
                  <c:v>0.61353642943569131</c:v>
                </c:pt>
                <c:pt idx="23">
                  <c:v>0.76121076383868347</c:v>
                </c:pt>
                <c:pt idx="24">
                  <c:v>0.34054563237898883</c:v>
                </c:pt>
                <c:pt idx="25">
                  <c:v>-2.7853996683675062</c:v>
                </c:pt>
                <c:pt idx="26">
                  <c:v>0.43795531847424918</c:v>
                </c:pt>
                <c:pt idx="27">
                  <c:v>-0.6112676624892982</c:v>
                </c:pt>
                <c:pt idx="28">
                  <c:v>1.470658881440742</c:v>
                </c:pt>
                <c:pt idx="29">
                  <c:v>-0.29026346960569072</c:v>
                </c:pt>
                <c:pt idx="30">
                  <c:v>0.56098549971599987</c:v>
                </c:pt>
                <c:pt idx="31">
                  <c:v>0.87678546845251526</c:v>
                </c:pt>
                <c:pt idx="32">
                  <c:v>0.87678546845251493</c:v>
                </c:pt>
                <c:pt idx="33">
                  <c:v>0.56098549971599954</c:v>
                </c:pt>
                <c:pt idx="34">
                  <c:v>-0.29026346960569022</c:v>
                </c:pt>
                <c:pt idx="35">
                  <c:v>1.470658881440742</c:v>
                </c:pt>
                <c:pt idx="36">
                  <c:v>-0.6112676624892982</c:v>
                </c:pt>
                <c:pt idx="37">
                  <c:v>0.43795531847424901</c:v>
                </c:pt>
                <c:pt idx="38">
                  <c:v>-2.7853996683675062</c:v>
                </c:pt>
                <c:pt idx="39">
                  <c:v>0.34054563237898899</c:v>
                </c:pt>
                <c:pt idx="40">
                  <c:v>1.8936927650316751</c:v>
                </c:pt>
                <c:pt idx="41">
                  <c:v>0.45851105944386461</c:v>
                </c:pt>
                <c:pt idx="42">
                  <c:v>0.8753713954839929</c:v>
                </c:pt>
                <c:pt idx="43">
                  <c:v>-3.2275752199595331</c:v>
                </c:pt>
                <c:pt idx="44">
                  <c:v>-3.2275752199595331</c:v>
                </c:pt>
                <c:pt idx="45">
                  <c:v>0.87537139548399323</c:v>
                </c:pt>
                <c:pt idx="46">
                  <c:v>0.45851105944386489</c:v>
                </c:pt>
                <c:pt idx="47">
                  <c:v>1.8936927650316751</c:v>
                </c:pt>
                <c:pt idx="48">
                  <c:v>0.14474539258622091</c:v>
                </c:pt>
                <c:pt idx="49">
                  <c:v>1.0743317868128921</c:v>
                </c:pt>
                <c:pt idx="50">
                  <c:v>2.704531161214736</c:v>
                </c:pt>
                <c:pt idx="51">
                  <c:v>-3.9236083406138489</c:v>
                </c:pt>
                <c:pt idx="52">
                  <c:v>-3.9236083406138489</c:v>
                </c:pt>
                <c:pt idx="53">
                  <c:v>2.704531161214736</c:v>
                </c:pt>
                <c:pt idx="54">
                  <c:v>1.0743317868128921</c:v>
                </c:pt>
                <c:pt idx="55">
                  <c:v>0.14474539258622099</c:v>
                </c:pt>
              </c:numCache>
            </c:numRef>
          </c:xVal>
          <c:yVal>
            <c:numRef>
              <c:f>ddSky!$AD$3:$AD$290</c:f>
              <c:numCache>
                <c:formatCode>General</c:formatCode>
                <c:ptCount val="288"/>
                <c:pt idx="0">
                  <c:v>1.089657245995477</c:v>
                </c:pt>
                <c:pt idx="1">
                  <c:v>11.400883637415239</c:v>
                </c:pt>
                <c:pt idx="2">
                  <c:v>1.7481597808189691</c:v>
                </c:pt>
                <c:pt idx="3">
                  <c:v>2.8940736053977161</c:v>
                </c:pt>
                <c:pt idx="4">
                  <c:v>2.9151649109087878</c:v>
                </c:pt>
                <c:pt idx="5">
                  <c:v>6.1810706021264199</c:v>
                </c:pt>
                <c:pt idx="6">
                  <c:v>1.7088414143770929</c:v>
                </c:pt>
                <c:pt idx="7">
                  <c:v>1.767974819382653</c:v>
                </c:pt>
                <c:pt idx="8">
                  <c:v>9.1519722542259849</c:v>
                </c:pt>
                <c:pt idx="9">
                  <c:v>10.02167542641982</c:v>
                </c:pt>
                <c:pt idx="10">
                  <c:v>3.063811462372541</c:v>
                </c:pt>
                <c:pt idx="11">
                  <c:v>3.335678306687623</c:v>
                </c:pt>
                <c:pt idx="12">
                  <c:v>14.22264550062828</c:v>
                </c:pt>
                <c:pt idx="13">
                  <c:v>5.080825884221122</c:v>
                </c:pt>
                <c:pt idx="14">
                  <c:v>4.3339952626265594</c:v>
                </c:pt>
                <c:pt idx="15">
                  <c:v>1.205989164486527</c:v>
                </c:pt>
                <c:pt idx="16">
                  <c:v>11.75346498833969</c:v>
                </c:pt>
                <c:pt idx="17">
                  <c:v>0.57121542138047521</c:v>
                </c:pt>
                <c:pt idx="18">
                  <c:v>6.5898819569498297</c:v>
                </c:pt>
                <c:pt idx="19">
                  <c:v>2.1641935382038349</c:v>
                </c:pt>
                <c:pt idx="20">
                  <c:v>1.1965636299457401</c:v>
                </c:pt>
                <c:pt idx="21">
                  <c:v>1.8642036561854181</c:v>
                </c:pt>
                <c:pt idx="22">
                  <c:v>0.17054645139724009</c:v>
                </c:pt>
                <c:pt idx="23">
                  <c:v>2.9690348878037178</c:v>
                </c:pt>
                <c:pt idx="24">
                  <c:v>2.6488917885813859</c:v>
                </c:pt>
                <c:pt idx="25">
                  <c:v>0.27319862446747722</c:v>
                </c:pt>
                <c:pt idx="26">
                  <c:v>3.018073020316661</c:v>
                </c:pt>
                <c:pt idx="27">
                  <c:v>0.94985915981233116</c:v>
                </c:pt>
                <c:pt idx="28">
                  <c:v>2.2132774238009012</c:v>
                </c:pt>
                <c:pt idx="29">
                  <c:v>1.4046263392083349</c:v>
                </c:pt>
                <c:pt idx="30">
                  <c:v>1.9163836257532241</c:v>
                </c:pt>
                <c:pt idx="31">
                  <c:v>1.3293890850618479</c:v>
                </c:pt>
                <c:pt idx="32">
                  <c:v>10.43054775684141</c:v>
                </c:pt>
                <c:pt idx="33">
                  <c:v>11.21944270841777</c:v>
                </c:pt>
                <c:pt idx="34">
                  <c:v>3.8579058878123762</c:v>
                </c:pt>
                <c:pt idx="35">
                  <c:v>7.3505936666391793</c:v>
                </c:pt>
                <c:pt idx="36">
                  <c:v>6.908154142368585</c:v>
                </c:pt>
                <c:pt idx="37">
                  <c:v>9.8469394592102617</c:v>
                </c:pt>
                <c:pt idx="38">
                  <c:v>1.2527588028460741</c:v>
                </c:pt>
                <c:pt idx="39">
                  <c:v>1.203416067222133</c:v>
                </c:pt>
                <c:pt idx="40">
                  <c:v>1.4874940503854299</c:v>
                </c:pt>
                <c:pt idx="41">
                  <c:v>10.90298480070196</c:v>
                </c:pt>
                <c:pt idx="42">
                  <c:v>3.4072203484363852</c:v>
                </c:pt>
                <c:pt idx="43">
                  <c:v>0.33156978539191179</c:v>
                </c:pt>
                <c:pt idx="44">
                  <c:v>0.177324646199122</c:v>
                </c:pt>
                <c:pt idx="45">
                  <c:v>3.3928830245044082</c:v>
                </c:pt>
                <c:pt idx="46">
                  <c:v>8.3958533770870414</c:v>
                </c:pt>
                <c:pt idx="47">
                  <c:v>1.229667356610298</c:v>
                </c:pt>
                <c:pt idx="48">
                  <c:v>1.57571968305856</c:v>
                </c:pt>
                <c:pt idx="49">
                  <c:v>11.817939448030669</c:v>
                </c:pt>
                <c:pt idx="50">
                  <c:v>3.6794405691791332</c:v>
                </c:pt>
                <c:pt idx="51">
                  <c:v>0.36286307759582997</c:v>
                </c:pt>
                <c:pt idx="52">
                  <c:v>0.18847724236547941</c:v>
                </c:pt>
                <c:pt idx="53">
                  <c:v>3.4850961264222859</c:v>
                </c:pt>
                <c:pt idx="54">
                  <c:v>8.186513032997027</c:v>
                </c:pt>
                <c:pt idx="55">
                  <c:v>1.1777533052023501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CD7F-49AD-92E1-950A9995BDDE}"/>
            </c:ext>
          </c:extLst>
        </c:ser>
        <c:ser>
          <c:idx val="7"/>
          <c:order val="3"/>
          <c:tx>
            <c:strRef>
              <c:f>ddSky!$AF$2</c:f>
              <c:strCache>
                <c:ptCount val="1"/>
                <c:pt idx="0">
                  <c:v>D&amp;C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>
                    <a:lumMod val="60000"/>
                  </a:schemeClr>
                </a:solidFill>
                <a:prstDash val="dash"/>
              </a:ln>
              <a:effectLst/>
            </c:spPr>
            <c:trendlineType val="exp"/>
            <c:dispRSqr val="0"/>
            <c:dispEq val="0"/>
          </c:trendline>
          <c:xVal>
            <c:numRef>
              <c:f>ddSky!$AY$3:$AY$290</c:f>
              <c:numCache>
                <c:formatCode>General</c:formatCode>
                <c:ptCount val="288"/>
                <c:pt idx="0">
                  <c:v>1.2118473786748321</c:v>
                </c:pt>
                <c:pt idx="1">
                  <c:v>0.23396082216078609</c:v>
                </c:pt>
                <c:pt idx="2">
                  <c:v>1.066866592246575</c:v>
                </c:pt>
                <c:pt idx="3">
                  <c:v>0.1500848764253318</c:v>
                </c:pt>
                <c:pt idx="4">
                  <c:v>-1.1557795371120141</c:v>
                </c:pt>
                <c:pt idx="5">
                  <c:v>-0.30306973479717858</c:v>
                </c:pt>
                <c:pt idx="6">
                  <c:v>-1.058862520302984</c:v>
                </c:pt>
                <c:pt idx="7">
                  <c:v>-0.14504787729534549</c:v>
                </c:pt>
                <c:pt idx="8">
                  <c:v>-0.14504787729534541</c:v>
                </c:pt>
                <c:pt idx="9">
                  <c:v>-1.0588625203029851</c:v>
                </c:pt>
                <c:pt idx="10">
                  <c:v>-0.30306973479717858</c:v>
                </c:pt>
                <c:pt idx="11">
                  <c:v>-1.155779537112015</c:v>
                </c:pt>
                <c:pt idx="12">
                  <c:v>0.15008487642533211</c:v>
                </c:pt>
                <c:pt idx="13">
                  <c:v>1.0668665922465741</c:v>
                </c:pt>
                <c:pt idx="14">
                  <c:v>0.23396082216078579</c:v>
                </c:pt>
                <c:pt idx="15">
                  <c:v>1.2118473786748321</c:v>
                </c:pt>
                <c:pt idx="16">
                  <c:v>0.76121076383868336</c:v>
                </c:pt>
                <c:pt idx="17">
                  <c:v>0.61353642943569164</c:v>
                </c:pt>
                <c:pt idx="18">
                  <c:v>-0.1051048134515972</c:v>
                </c:pt>
                <c:pt idx="19">
                  <c:v>-1.2696423798227781</c:v>
                </c:pt>
                <c:pt idx="20">
                  <c:v>-1.2696423798227769</c:v>
                </c:pt>
                <c:pt idx="21">
                  <c:v>-0.10510481345159681</c:v>
                </c:pt>
                <c:pt idx="22">
                  <c:v>0.61353642943569131</c:v>
                </c:pt>
                <c:pt idx="23">
                  <c:v>0.76121076383868347</c:v>
                </c:pt>
                <c:pt idx="24">
                  <c:v>0.34054563237898883</c:v>
                </c:pt>
                <c:pt idx="25">
                  <c:v>-2.7853996683675062</c:v>
                </c:pt>
                <c:pt idx="26">
                  <c:v>0.43795531847424918</c:v>
                </c:pt>
                <c:pt idx="27">
                  <c:v>-0.6112676624892982</c:v>
                </c:pt>
                <c:pt idx="28">
                  <c:v>1.470658881440742</c:v>
                </c:pt>
                <c:pt idx="29">
                  <c:v>-0.29026346960569072</c:v>
                </c:pt>
                <c:pt idx="30">
                  <c:v>0.56098549971599987</c:v>
                </c:pt>
                <c:pt idx="31">
                  <c:v>0.87678546845251526</c:v>
                </c:pt>
                <c:pt idx="32">
                  <c:v>0.87678546845251493</c:v>
                </c:pt>
                <c:pt idx="33">
                  <c:v>0.56098549971599954</c:v>
                </c:pt>
                <c:pt idx="34">
                  <c:v>-0.29026346960569022</c:v>
                </c:pt>
                <c:pt idx="35">
                  <c:v>1.470658881440742</c:v>
                </c:pt>
                <c:pt idx="36">
                  <c:v>-0.6112676624892982</c:v>
                </c:pt>
                <c:pt idx="37">
                  <c:v>0.43795531847424901</c:v>
                </c:pt>
                <c:pt idx="38">
                  <c:v>-2.7853996683675062</c:v>
                </c:pt>
                <c:pt idx="39">
                  <c:v>0.34054563237898899</c:v>
                </c:pt>
                <c:pt idx="40">
                  <c:v>1.8936927650316751</c:v>
                </c:pt>
                <c:pt idx="41">
                  <c:v>0.45851105944386461</c:v>
                </c:pt>
                <c:pt idx="42">
                  <c:v>0.8753713954839929</c:v>
                </c:pt>
                <c:pt idx="43">
                  <c:v>-3.2275752199595331</c:v>
                </c:pt>
                <c:pt idx="44">
                  <c:v>-3.2275752199595331</c:v>
                </c:pt>
                <c:pt idx="45">
                  <c:v>0.87537139548399323</c:v>
                </c:pt>
                <c:pt idx="46">
                  <c:v>0.45851105944386489</c:v>
                </c:pt>
                <c:pt idx="47">
                  <c:v>1.8936927650316751</c:v>
                </c:pt>
                <c:pt idx="48">
                  <c:v>0.14474539258622091</c:v>
                </c:pt>
                <c:pt idx="49">
                  <c:v>1.0743317868128921</c:v>
                </c:pt>
                <c:pt idx="50">
                  <c:v>2.704531161214736</c:v>
                </c:pt>
                <c:pt idx="51">
                  <c:v>-3.9236083406138489</c:v>
                </c:pt>
                <c:pt idx="52">
                  <c:v>-3.9236083406138489</c:v>
                </c:pt>
                <c:pt idx="53">
                  <c:v>2.704531161214736</c:v>
                </c:pt>
                <c:pt idx="54">
                  <c:v>1.0743317868128921</c:v>
                </c:pt>
                <c:pt idx="55">
                  <c:v>0.14474539258622099</c:v>
                </c:pt>
              </c:numCache>
            </c:numRef>
          </c:xVal>
          <c:yVal>
            <c:numRef>
              <c:f>ddSky!$AF$3:$AF$290</c:f>
              <c:numCache>
                <c:formatCode>General</c:formatCode>
                <c:ptCount val="288"/>
                <c:pt idx="0">
                  <c:v>1.546953843720257</c:v>
                </c:pt>
                <c:pt idx="1">
                  <c:v>2.2281139865983279</c:v>
                </c:pt>
                <c:pt idx="2">
                  <c:v>1.598848467040807</c:v>
                </c:pt>
                <c:pt idx="3">
                  <c:v>1.907274372316897</c:v>
                </c:pt>
                <c:pt idx="4">
                  <c:v>2.0637684897519648</c:v>
                </c:pt>
                <c:pt idx="5">
                  <c:v>1.5304061465431</c:v>
                </c:pt>
                <c:pt idx="6">
                  <c:v>1.917749957134947</c:v>
                </c:pt>
                <c:pt idx="7">
                  <c:v>1.225339921656996</c:v>
                </c:pt>
                <c:pt idx="8">
                  <c:v>1.688532306766138</c:v>
                </c:pt>
                <c:pt idx="9">
                  <c:v>2.2595135267358279</c:v>
                </c:pt>
                <c:pt idx="10">
                  <c:v>1.664942173147574</c:v>
                </c:pt>
                <c:pt idx="11">
                  <c:v>1.892260622605682</c:v>
                </c:pt>
                <c:pt idx="12">
                  <c:v>2.118079509399831</c:v>
                </c:pt>
                <c:pt idx="13">
                  <c:v>1.5020065419375901</c:v>
                </c:pt>
                <c:pt idx="14">
                  <c:v>1.8817214341368531</c:v>
                </c:pt>
                <c:pt idx="15">
                  <c:v>1.2720936893951149</c:v>
                </c:pt>
                <c:pt idx="16">
                  <c:v>2.276779837254435</c:v>
                </c:pt>
                <c:pt idx="17">
                  <c:v>2.2609435834921898</c:v>
                </c:pt>
                <c:pt idx="18">
                  <c:v>2.1426018799189479</c:v>
                </c:pt>
                <c:pt idx="19">
                  <c:v>2.119148871628568</c:v>
                </c:pt>
                <c:pt idx="20">
                  <c:v>2.0956386999692769</c:v>
                </c:pt>
                <c:pt idx="21">
                  <c:v>2.104191858367995</c:v>
                </c:pt>
                <c:pt idx="22">
                  <c:v>2.1805806231684981</c:v>
                </c:pt>
                <c:pt idx="23">
                  <c:v>2.2794712979812179</c:v>
                </c:pt>
                <c:pt idx="24">
                  <c:v>2.9960664614103729</c:v>
                </c:pt>
                <c:pt idx="25">
                  <c:v>3.0028858722187581</c:v>
                </c:pt>
                <c:pt idx="26">
                  <c:v>3.5774815757293248</c:v>
                </c:pt>
                <c:pt idx="27">
                  <c:v>3.642782505461946</c:v>
                </c:pt>
                <c:pt idx="28">
                  <c:v>2.872597527643665</c:v>
                </c:pt>
                <c:pt idx="29">
                  <c:v>2.8710683269891888</c:v>
                </c:pt>
                <c:pt idx="30">
                  <c:v>3.6741819702088829</c:v>
                </c:pt>
                <c:pt idx="31">
                  <c:v>3.5855726030655211</c:v>
                </c:pt>
                <c:pt idx="32">
                  <c:v>7.1122259664814917</c:v>
                </c:pt>
                <c:pt idx="33">
                  <c:v>7.0068120179697866</c:v>
                </c:pt>
                <c:pt idx="34">
                  <c:v>3.3875015446916219</c:v>
                </c:pt>
                <c:pt idx="35">
                  <c:v>3.3582251035142692</c:v>
                </c:pt>
                <c:pt idx="36">
                  <c:v>4.3313759717624638</c:v>
                </c:pt>
                <c:pt idx="37">
                  <c:v>4.3357716135215014</c:v>
                </c:pt>
                <c:pt idx="38">
                  <c:v>1.895359760569409</c:v>
                </c:pt>
                <c:pt idx="39">
                  <c:v>1.9218127938453109</c:v>
                </c:pt>
                <c:pt idx="40">
                  <c:v>1.35706341532059</c:v>
                </c:pt>
                <c:pt idx="41">
                  <c:v>4.4362905311398206</c:v>
                </c:pt>
                <c:pt idx="42">
                  <c:v>4.3517488464247434</c:v>
                </c:pt>
                <c:pt idx="43">
                  <c:v>1.4792887957766649</c:v>
                </c:pt>
                <c:pt idx="44">
                  <c:v>1.354236033884809</c:v>
                </c:pt>
                <c:pt idx="45">
                  <c:v>4.5933363561052829</c:v>
                </c:pt>
                <c:pt idx="46">
                  <c:v>4.661088083451614</c:v>
                </c:pt>
                <c:pt idx="47">
                  <c:v>1.574820145685226</c:v>
                </c:pt>
                <c:pt idx="48">
                  <c:v>1.4108769613318151</c:v>
                </c:pt>
                <c:pt idx="49">
                  <c:v>4.7904767407104369</c:v>
                </c:pt>
                <c:pt idx="50">
                  <c:v>4.7007833407260478</c:v>
                </c:pt>
                <c:pt idx="51">
                  <c:v>1.6414192750584331</c:v>
                </c:pt>
                <c:pt idx="52">
                  <c:v>1.481753683183342</c:v>
                </c:pt>
                <c:pt idx="53">
                  <c:v>4.6651553348638117</c:v>
                </c:pt>
                <c:pt idx="54">
                  <c:v>4.5053920134436343</c:v>
                </c:pt>
                <c:pt idx="55">
                  <c:v>1.509746376099065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CD7F-49AD-92E1-950A9995BDDE}"/>
            </c:ext>
          </c:extLst>
        </c:ser>
        <c:ser>
          <c:idx val="9"/>
          <c:order val="4"/>
          <c:tx>
            <c:strRef>
              <c:f>ddSky!$AH$2</c:f>
              <c:strCache>
                <c:ptCount val="1"/>
                <c:pt idx="0">
                  <c:v>BBS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trendline>
            <c:spPr>
              <a:ln w="19050" cap="rnd">
                <a:solidFill>
                  <a:srgbClr val="00B050"/>
                </a:solidFill>
                <a:prstDash val="dash"/>
              </a:ln>
              <a:effectLst/>
            </c:spPr>
            <c:trendlineType val="exp"/>
            <c:dispRSqr val="0"/>
            <c:dispEq val="0"/>
          </c:trendline>
          <c:xVal>
            <c:numRef>
              <c:f>ddSky!$AY$3:$AY$290</c:f>
              <c:numCache>
                <c:formatCode>General</c:formatCode>
                <c:ptCount val="288"/>
                <c:pt idx="0">
                  <c:v>1.2118473786748321</c:v>
                </c:pt>
                <c:pt idx="1">
                  <c:v>0.23396082216078609</c:v>
                </c:pt>
                <c:pt idx="2">
                  <c:v>1.066866592246575</c:v>
                </c:pt>
                <c:pt idx="3">
                  <c:v>0.1500848764253318</c:v>
                </c:pt>
                <c:pt idx="4">
                  <c:v>-1.1557795371120141</c:v>
                </c:pt>
                <c:pt idx="5">
                  <c:v>-0.30306973479717858</c:v>
                </c:pt>
                <c:pt idx="6">
                  <c:v>-1.058862520302984</c:v>
                </c:pt>
                <c:pt idx="7">
                  <c:v>-0.14504787729534549</c:v>
                </c:pt>
                <c:pt idx="8">
                  <c:v>-0.14504787729534541</c:v>
                </c:pt>
                <c:pt idx="9">
                  <c:v>-1.0588625203029851</c:v>
                </c:pt>
                <c:pt idx="10">
                  <c:v>-0.30306973479717858</c:v>
                </c:pt>
                <c:pt idx="11">
                  <c:v>-1.155779537112015</c:v>
                </c:pt>
                <c:pt idx="12">
                  <c:v>0.15008487642533211</c:v>
                </c:pt>
                <c:pt idx="13">
                  <c:v>1.0668665922465741</c:v>
                </c:pt>
                <c:pt idx="14">
                  <c:v>0.23396082216078579</c:v>
                </c:pt>
                <c:pt idx="15">
                  <c:v>1.2118473786748321</c:v>
                </c:pt>
                <c:pt idx="16">
                  <c:v>0.76121076383868336</c:v>
                </c:pt>
                <c:pt idx="17">
                  <c:v>0.61353642943569164</c:v>
                </c:pt>
                <c:pt idx="18">
                  <c:v>-0.1051048134515972</c:v>
                </c:pt>
                <c:pt idx="19">
                  <c:v>-1.2696423798227781</c:v>
                </c:pt>
                <c:pt idx="20">
                  <c:v>-1.2696423798227769</c:v>
                </c:pt>
                <c:pt idx="21">
                  <c:v>-0.10510481345159681</c:v>
                </c:pt>
                <c:pt idx="22">
                  <c:v>0.61353642943569131</c:v>
                </c:pt>
                <c:pt idx="23">
                  <c:v>0.76121076383868347</c:v>
                </c:pt>
                <c:pt idx="24">
                  <c:v>0.34054563237898883</c:v>
                </c:pt>
                <c:pt idx="25">
                  <c:v>-2.7853996683675062</c:v>
                </c:pt>
                <c:pt idx="26">
                  <c:v>0.43795531847424918</c:v>
                </c:pt>
                <c:pt idx="27">
                  <c:v>-0.6112676624892982</c:v>
                </c:pt>
                <c:pt idx="28">
                  <c:v>1.470658881440742</c:v>
                </c:pt>
                <c:pt idx="29">
                  <c:v>-0.29026346960569072</c:v>
                </c:pt>
                <c:pt idx="30">
                  <c:v>0.56098549971599987</c:v>
                </c:pt>
                <c:pt idx="31">
                  <c:v>0.87678546845251526</c:v>
                </c:pt>
                <c:pt idx="32">
                  <c:v>0.87678546845251493</c:v>
                </c:pt>
                <c:pt idx="33">
                  <c:v>0.56098549971599954</c:v>
                </c:pt>
                <c:pt idx="34">
                  <c:v>-0.29026346960569022</c:v>
                </c:pt>
                <c:pt idx="35">
                  <c:v>1.470658881440742</c:v>
                </c:pt>
                <c:pt idx="36">
                  <c:v>-0.6112676624892982</c:v>
                </c:pt>
                <c:pt idx="37">
                  <c:v>0.43795531847424901</c:v>
                </c:pt>
                <c:pt idx="38">
                  <c:v>-2.7853996683675062</c:v>
                </c:pt>
                <c:pt idx="39">
                  <c:v>0.34054563237898899</c:v>
                </c:pt>
                <c:pt idx="40">
                  <c:v>1.8936927650316751</c:v>
                </c:pt>
                <c:pt idx="41">
                  <c:v>0.45851105944386461</c:v>
                </c:pt>
                <c:pt idx="42">
                  <c:v>0.8753713954839929</c:v>
                </c:pt>
                <c:pt idx="43">
                  <c:v>-3.2275752199595331</c:v>
                </c:pt>
                <c:pt idx="44">
                  <c:v>-3.2275752199595331</c:v>
                </c:pt>
                <c:pt idx="45">
                  <c:v>0.87537139548399323</c:v>
                </c:pt>
                <c:pt idx="46">
                  <c:v>0.45851105944386489</c:v>
                </c:pt>
                <c:pt idx="47">
                  <c:v>1.8936927650316751</c:v>
                </c:pt>
                <c:pt idx="48">
                  <c:v>0.14474539258622091</c:v>
                </c:pt>
                <c:pt idx="49">
                  <c:v>1.0743317868128921</c:v>
                </c:pt>
                <c:pt idx="50">
                  <c:v>2.704531161214736</c:v>
                </c:pt>
                <c:pt idx="51">
                  <c:v>-3.9236083406138489</c:v>
                </c:pt>
                <c:pt idx="52">
                  <c:v>-3.9236083406138489</c:v>
                </c:pt>
                <c:pt idx="53">
                  <c:v>2.704531161214736</c:v>
                </c:pt>
                <c:pt idx="54">
                  <c:v>1.0743317868128921</c:v>
                </c:pt>
                <c:pt idx="55">
                  <c:v>0.14474539258622099</c:v>
                </c:pt>
              </c:numCache>
            </c:numRef>
          </c:xVal>
          <c:yVal>
            <c:numRef>
              <c:f>ddSky!$AH$3:$AH$290</c:f>
              <c:numCache>
                <c:formatCode>General</c:formatCode>
                <c:ptCount val="288"/>
                <c:pt idx="0">
                  <c:v>3.0141519317869099</c:v>
                </c:pt>
                <c:pt idx="1">
                  <c:v>8.3582561723422266</c:v>
                </c:pt>
                <c:pt idx="2">
                  <c:v>3.70203878977336</c:v>
                </c:pt>
                <c:pt idx="3">
                  <c:v>5.0314019848126916</c:v>
                </c:pt>
                <c:pt idx="4">
                  <c:v>4.8552002924028788</c:v>
                </c:pt>
                <c:pt idx="5">
                  <c:v>8.3824086240027107</c:v>
                </c:pt>
                <c:pt idx="6">
                  <c:v>3.1649294743780052</c:v>
                </c:pt>
                <c:pt idx="7">
                  <c:v>1.47263444098644</c:v>
                </c:pt>
                <c:pt idx="8">
                  <c:v>10.68011299320497</c:v>
                </c:pt>
                <c:pt idx="9">
                  <c:v>11.66854881779291</c:v>
                </c:pt>
                <c:pt idx="10">
                  <c:v>4.5901308072265241</c:v>
                </c:pt>
                <c:pt idx="11">
                  <c:v>5.7414037907961752</c:v>
                </c:pt>
                <c:pt idx="12">
                  <c:v>12.47160643599927</c:v>
                </c:pt>
                <c:pt idx="13">
                  <c:v>6.8375905711669471</c:v>
                </c:pt>
                <c:pt idx="14">
                  <c:v>4.4765393754001703</c:v>
                </c:pt>
                <c:pt idx="15">
                  <c:v>3.88427947647869E-2</c:v>
                </c:pt>
                <c:pt idx="16">
                  <c:v>8.3069584572687738</c:v>
                </c:pt>
                <c:pt idx="17">
                  <c:v>3.2715662159491332</c:v>
                </c:pt>
                <c:pt idx="18">
                  <c:v>5.1963430462405089</c:v>
                </c:pt>
                <c:pt idx="19">
                  <c:v>3.8285919937305151</c:v>
                </c:pt>
                <c:pt idx="20">
                  <c:v>4.1754272480029613</c:v>
                </c:pt>
                <c:pt idx="21">
                  <c:v>4.7798147142399099</c:v>
                </c:pt>
                <c:pt idx="22">
                  <c:v>0.97065179017372427</c:v>
                </c:pt>
                <c:pt idx="23">
                  <c:v>4.6429451108444484</c:v>
                </c:pt>
                <c:pt idx="24">
                  <c:v>4.2107270020525904</c:v>
                </c:pt>
                <c:pt idx="25">
                  <c:v>0.86502454658038919</c:v>
                </c:pt>
                <c:pt idx="26">
                  <c:v>4.6090151846408842</c:v>
                </c:pt>
                <c:pt idx="27">
                  <c:v>0.2358327118214219</c:v>
                </c:pt>
                <c:pt idx="28">
                  <c:v>3.646876765415072</c:v>
                </c:pt>
                <c:pt idx="29">
                  <c:v>0.86201997678726916</c:v>
                </c:pt>
                <c:pt idx="30">
                  <c:v>3.411778049776331</c:v>
                </c:pt>
                <c:pt idx="31">
                  <c:v>0.21839821203611789</c:v>
                </c:pt>
                <c:pt idx="32">
                  <c:v>35.363829583441841</c:v>
                </c:pt>
                <c:pt idx="33">
                  <c:v>49.511823623254898</c:v>
                </c:pt>
                <c:pt idx="34">
                  <c:v>8.8928840466309342</c:v>
                </c:pt>
                <c:pt idx="35">
                  <c:v>12.072356251627211</c:v>
                </c:pt>
                <c:pt idx="36">
                  <c:v>6.0752030477859078</c:v>
                </c:pt>
                <c:pt idx="37">
                  <c:v>7.3258727915585036</c:v>
                </c:pt>
                <c:pt idx="38">
                  <c:v>0.23443004274740811</c:v>
                </c:pt>
                <c:pt idx="39">
                  <c:v>0.323550577275455</c:v>
                </c:pt>
                <c:pt idx="40">
                  <c:v>6.1111540733836591</c:v>
                </c:pt>
                <c:pt idx="41">
                  <c:v>9.7014959343243383</c:v>
                </c:pt>
                <c:pt idx="42">
                  <c:v>6.7608965615741896</c:v>
                </c:pt>
                <c:pt idx="43">
                  <c:v>1.9942427273839709</c:v>
                </c:pt>
                <c:pt idx="44">
                  <c:v>1.320626677805558</c:v>
                </c:pt>
                <c:pt idx="45">
                  <c:v>5.5888441376388069</c:v>
                </c:pt>
                <c:pt idx="46">
                  <c:v>16.401682508550589</c:v>
                </c:pt>
                <c:pt idx="47">
                  <c:v>3.8259630942251528</c:v>
                </c:pt>
                <c:pt idx="48">
                  <c:v>5.3597307465970516</c:v>
                </c:pt>
                <c:pt idx="49">
                  <c:v>8.9856815090402957</c:v>
                </c:pt>
                <c:pt idx="50">
                  <c:v>6.5160207760520281</c:v>
                </c:pt>
                <c:pt idx="51">
                  <c:v>1.920593695528805</c:v>
                </c:pt>
                <c:pt idx="52">
                  <c:v>1.2293898334726689</c:v>
                </c:pt>
                <c:pt idx="53">
                  <c:v>5.2066619103774432</c:v>
                </c:pt>
                <c:pt idx="54">
                  <c:v>15.783851263998081</c:v>
                </c:pt>
                <c:pt idx="55">
                  <c:v>3.584234866779298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CD7F-49AD-92E1-950A9995BD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13725055"/>
        <c:axId val="488865151"/>
      </c:scatterChart>
      <c:valAx>
        <c:axId val="513725055"/>
        <c:scaling>
          <c:orientation val="minMax"/>
          <c:max val="5"/>
          <c:min val="0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Gain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8865151"/>
        <c:crosses val="autoZero"/>
        <c:crossBetween val="midCat"/>
      </c:valAx>
      <c:valAx>
        <c:axId val="488865151"/>
        <c:scaling>
          <c:logBase val="10"/>
          <c:orientation val="minMax"/>
          <c:min val="1E-3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 (s)</a:t>
                </a:r>
              </a:p>
            </c:rich>
          </c:tx>
          <c:layout>
            <c:manualLayout>
              <c:xMode val="edge"/>
              <c:yMode val="edge"/>
              <c:x val="1.0202020899843948E-2"/>
              <c:y val="0.3940352152414991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372505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4.9059023956218299E-2"/>
          <c:y val="0.87083311506227701"/>
          <c:w val="0.92175080203315873"/>
          <c:h val="0.1153942300984974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Time (sequential) vs. (Estimated) Gain -</a:t>
            </a:r>
            <a:r>
              <a:rPr lang="en-US" baseline="0"/>
              <a:t> </a:t>
            </a:r>
            <a:r>
              <a:rPr lang="en-US"/>
              <a:t>causal</a:t>
            </a:r>
            <a:r>
              <a:rPr lang="en-US" baseline="0"/>
              <a:t> </a:t>
            </a:r>
            <a:r>
              <a:rPr lang="en-US"/>
              <a:t>algorithms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5.3468871866955363E-2"/>
          <c:y val="0.12785291579821928"/>
          <c:w val="0.9124666606793389"/>
          <c:h val="0.66461270209977208"/>
        </c:manualLayout>
      </c:layout>
      <c:scatterChart>
        <c:scatterStyle val="lineMarker"/>
        <c:varyColors val="0"/>
        <c:ser>
          <c:idx val="1"/>
          <c:order val="0"/>
          <c:tx>
            <c:strRef>
              <c:f>ddSky!$Z$2</c:f>
              <c:strCache>
                <c:ptCount val="1"/>
                <c:pt idx="0">
                  <c:v>BNL Causal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trendline>
            <c:spPr>
              <a:ln w="19050" cap="rnd">
                <a:solidFill>
                  <a:srgbClr val="FF0000"/>
                </a:solidFill>
                <a:prstDash val="dash"/>
              </a:ln>
              <a:effectLst/>
            </c:spPr>
            <c:trendlineType val="exp"/>
            <c:dispRSqr val="0"/>
            <c:dispEq val="0"/>
          </c:trendline>
          <c:xVal>
            <c:numRef>
              <c:f>ddSky!$AY$3:$AY$290</c:f>
              <c:numCache>
                <c:formatCode>General</c:formatCode>
                <c:ptCount val="288"/>
                <c:pt idx="0">
                  <c:v>1.2118473786748321</c:v>
                </c:pt>
                <c:pt idx="1">
                  <c:v>0.23396082216078609</c:v>
                </c:pt>
                <c:pt idx="2">
                  <c:v>1.066866592246575</c:v>
                </c:pt>
                <c:pt idx="3">
                  <c:v>0.1500848764253318</c:v>
                </c:pt>
                <c:pt idx="4">
                  <c:v>-1.1557795371120141</c:v>
                </c:pt>
                <c:pt idx="5">
                  <c:v>-0.30306973479717858</c:v>
                </c:pt>
                <c:pt idx="6">
                  <c:v>-1.058862520302984</c:v>
                </c:pt>
                <c:pt idx="7">
                  <c:v>-0.14504787729534549</c:v>
                </c:pt>
                <c:pt idx="8">
                  <c:v>-0.14504787729534541</c:v>
                </c:pt>
                <c:pt idx="9">
                  <c:v>-1.0588625203029851</c:v>
                </c:pt>
                <c:pt idx="10">
                  <c:v>-0.30306973479717858</c:v>
                </c:pt>
                <c:pt idx="11">
                  <c:v>-1.155779537112015</c:v>
                </c:pt>
                <c:pt idx="12">
                  <c:v>0.15008487642533211</c:v>
                </c:pt>
                <c:pt idx="13">
                  <c:v>1.0668665922465741</c:v>
                </c:pt>
                <c:pt idx="14">
                  <c:v>0.23396082216078579</c:v>
                </c:pt>
                <c:pt idx="15">
                  <c:v>1.2118473786748321</c:v>
                </c:pt>
                <c:pt idx="16">
                  <c:v>0.76121076383868336</c:v>
                </c:pt>
                <c:pt idx="17">
                  <c:v>0.61353642943569164</c:v>
                </c:pt>
                <c:pt idx="18">
                  <c:v>-0.1051048134515972</c:v>
                </c:pt>
                <c:pt idx="19">
                  <c:v>-1.2696423798227781</c:v>
                </c:pt>
                <c:pt idx="20">
                  <c:v>-1.2696423798227769</c:v>
                </c:pt>
                <c:pt idx="21">
                  <c:v>-0.10510481345159681</c:v>
                </c:pt>
                <c:pt idx="22">
                  <c:v>0.61353642943569131</c:v>
                </c:pt>
                <c:pt idx="23">
                  <c:v>0.76121076383868347</c:v>
                </c:pt>
                <c:pt idx="24">
                  <c:v>0.34054563237898883</c:v>
                </c:pt>
                <c:pt idx="25">
                  <c:v>-2.7853996683675062</c:v>
                </c:pt>
                <c:pt idx="26">
                  <c:v>0.43795531847424918</c:v>
                </c:pt>
                <c:pt idx="27">
                  <c:v>-0.6112676624892982</c:v>
                </c:pt>
                <c:pt idx="28">
                  <c:v>1.470658881440742</c:v>
                </c:pt>
                <c:pt idx="29">
                  <c:v>-0.29026346960569072</c:v>
                </c:pt>
                <c:pt idx="30">
                  <c:v>0.56098549971599987</c:v>
                </c:pt>
                <c:pt idx="31">
                  <c:v>0.87678546845251526</c:v>
                </c:pt>
                <c:pt idx="32">
                  <c:v>0.87678546845251493</c:v>
                </c:pt>
                <c:pt idx="33">
                  <c:v>0.56098549971599954</c:v>
                </c:pt>
                <c:pt idx="34">
                  <c:v>-0.29026346960569022</c:v>
                </c:pt>
                <c:pt idx="35">
                  <c:v>1.470658881440742</c:v>
                </c:pt>
                <c:pt idx="36">
                  <c:v>-0.6112676624892982</c:v>
                </c:pt>
                <c:pt idx="37">
                  <c:v>0.43795531847424901</c:v>
                </c:pt>
                <c:pt idx="38">
                  <c:v>-2.7853996683675062</c:v>
                </c:pt>
                <c:pt idx="39">
                  <c:v>0.34054563237898899</c:v>
                </c:pt>
                <c:pt idx="40">
                  <c:v>1.8936927650316751</c:v>
                </c:pt>
                <c:pt idx="41">
                  <c:v>0.45851105944386461</c:v>
                </c:pt>
                <c:pt idx="42">
                  <c:v>0.8753713954839929</c:v>
                </c:pt>
                <c:pt idx="43">
                  <c:v>-3.2275752199595331</c:v>
                </c:pt>
                <c:pt idx="44">
                  <c:v>-3.2275752199595331</c:v>
                </c:pt>
                <c:pt idx="45">
                  <c:v>0.87537139548399323</c:v>
                </c:pt>
                <c:pt idx="46">
                  <c:v>0.45851105944386489</c:v>
                </c:pt>
                <c:pt idx="47">
                  <c:v>1.8936927650316751</c:v>
                </c:pt>
                <c:pt idx="48">
                  <c:v>0.14474539258622091</c:v>
                </c:pt>
                <c:pt idx="49">
                  <c:v>1.0743317868128921</c:v>
                </c:pt>
                <c:pt idx="50">
                  <c:v>2.704531161214736</c:v>
                </c:pt>
                <c:pt idx="51">
                  <c:v>-3.9236083406138489</c:v>
                </c:pt>
                <c:pt idx="52">
                  <c:v>-3.9236083406138489</c:v>
                </c:pt>
                <c:pt idx="53">
                  <c:v>2.704531161214736</c:v>
                </c:pt>
                <c:pt idx="54">
                  <c:v>1.0743317868128921</c:v>
                </c:pt>
                <c:pt idx="55">
                  <c:v>0.14474539258622099</c:v>
                </c:pt>
              </c:numCache>
            </c:numRef>
          </c:xVal>
          <c:yVal>
            <c:numRef>
              <c:f>ddSky!$Z$3:$Z$290</c:f>
              <c:numCache>
                <c:formatCode>General</c:formatCode>
                <c:ptCount val="288"/>
                <c:pt idx="0">
                  <c:v>1.225038111256435</c:v>
                </c:pt>
                <c:pt idx="1">
                  <c:v>8.7507995008956634</c:v>
                </c:pt>
                <c:pt idx="2">
                  <c:v>2.4386925335973499</c:v>
                </c:pt>
                <c:pt idx="3">
                  <c:v>4.7136611029505726</c:v>
                </c:pt>
                <c:pt idx="4">
                  <c:v>3.3233370044268669</c:v>
                </c:pt>
                <c:pt idx="5">
                  <c:v>4.6305843840818852</c:v>
                </c:pt>
                <c:pt idx="6">
                  <c:v>4.0032413512468326</c:v>
                </c:pt>
                <c:pt idx="7">
                  <c:v>1.9663485642522569</c:v>
                </c:pt>
                <c:pt idx="8">
                  <c:v>5.7753661745227873</c:v>
                </c:pt>
                <c:pt idx="9">
                  <c:v>8.8482824128121145</c:v>
                </c:pt>
                <c:pt idx="10">
                  <c:v>3.6435277658514682</c:v>
                </c:pt>
                <c:pt idx="11">
                  <c:v>2.9335334165021778</c:v>
                </c:pt>
                <c:pt idx="12">
                  <c:v>9.8732075928244747</c:v>
                </c:pt>
                <c:pt idx="13">
                  <c:v>2.9898781061172479</c:v>
                </c:pt>
                <c:pt idx="14">
                  <c:v>4.8034585271496324</c:v>
                </c:pt>
                <c:pt idx="15">
                  <c:v>0.86736067733727396</c:v>
                </c:pt>
                <c:pt idx="16">
                  <c:v>4.4122081796173003</c:v>
                </c:pt>
                <c:pt idx="17">
                  <c:v>0.63010463626123969</c:v>
                </c:pt>
                <c:pt idx="18">
                  <c:v>4.0825278458185492</c:v>
                </c:pt>
                <c:pt idx="19">
                  <c:v>2.9171461847610769</c:v>
                </c:pt>
                <c:pt idx="20">
                  <c:v>2.5524422132410112</c:v>
                </c:pt>
                <c:pt idx="21">
                  <c:v>1.7026217603590339</c:v>
                </c:pt>
                <c:pt idx="22">
                  <c:v>0.65593468933366239</c:v>
                </c:pt>
                <c:pt idx="23">
                  <c:v>1.785358089115471</c:v>
                </c:pt>
                <c:pt idx="24">
                  <c:v>2.3183392236940561</c:v>
                </c:pt>
                <c:pt idx="25">
                  <c:v>3.135856687230989</c:v>
                </c:pt>
                <c:pt idx="26">
                  <c:v>2.2770140674430879</c:v>
                </c:pt>
                <c:pt idx="27">
                  <c:v>3.1208690558560188</c:v>
                </c:pt>
                <c:pt idx="28">
                  <c:v>1.9551473089028151</c:v>
                </c:pt>
                <c:pt idx="29">
                  <c:v>2.4556238539051258</c:v>
                </c:pt>
                <c:pt idx="30">
                  <c:v>2.2744515577331179</c:v>
                </c:pt>
                <c:pt idx="31">
                  <c:v>2.7436272987630219</c:v>
                </c:pt>
                <c:pt idx="32">
                  <c:v>6.0340847162529823</c:v>
                </c:pt>
                <c:pt idx="33">
                  <c:v>5.8826375705189999</c:v>
                </c:pt>
                <c:pt idx="34">
                  <c:v>2.64362770030275</c:v>
                </c:pt>
                <c:pt idx="35">
                  <c:v>2.2145338446833192</c:v>
                </c:pt>
                <c:pt idx="36">
                  <c:v>3.5741871269885448</c:v>
                </c:pt>
                <c:pt idx="37">
                  <c:v>3.0283419122919439</c:v>
                </c:pt>
                <c:pt idx="38">
                  <c:v>1.937411131011322</c:v>
                </c:pt>
                <c:pt idx="39">
                  <c:v>1.5988757457118481</c:v>
                </c:pt>
                <c:pt idx="40">
                  <c:v>1.190550591703504</c:v>
                </c:pt>
                <c:pt idx="41">
                  <c:v>3.336378985177725</c:v>
                </c:pt>
                <c:pt idx="42">
                  <c:v>2.5059336364734919</c:v>
                </c:pt>
                <c:pt idx="43">
                  <c:v>1.8204035868868229</c:v>
                </c:pt>
                <c:pt idx="44">
                  <c:v>1.9104544952511791</c:v>
                </c:pt>
                <c:pt idx="45">
                  <c:v>2.6810141122899949</c:v>
                </c:pt>
                <c:pt idx="46">
                  <c:v>3.6315888483077292</c:v>
                </c:pt>
                <c:pt idx="47">
                  <c:v>1.267381220310926</c:v>
                </c:pt>
                <c:pt idx="48">
                  <c:v>1.9578156753443181</c:v>
                </c:pt>
                <c:pt idx="49">
                  <c:v>2.3422673084307459</c:v>
                </c:pt>
                <c:pt idx="50">
                  <c:v>1.230988380964845</c:v>
                </c:pt>
                <c:pt idx="51">
                  <c:v>2.5031721886713059</c:v>
                </c:pt>
                <c:pt idx="52">
                  <c:v>2.3182518113404509</c:v>
                </c:pt>
                <c:pt idx="53">
                  <c:v>1.150625207042322</c:v>
                </c:pt>
                <c:pt idx="54">
                  <c:v>2.36511098453775</c:v>
                </c:pt>
                <c:pt idx="55">
                  <c:v>1.8990165012888609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16E-4834-B063-D3519048D9D1}"/>
            </c:ext>
          </c:extLst>
        </c:ser>
        <c:ser>
          <c:idx val="3"/>
          <c:order val="1"/>
          <c:tx>
            <c:strRef>
              <c:f>ddSky!$AC$2</c:f>
              <c:strCache>
                <c:ptCount val="1"/>
                <c:pt idx="0">
                  <c:v>SFS Causal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5"/>
                </a:solidFill>
                <a:prstDash val="dash"/>
              </a:ln>
              <a:effectLst/>
            </c:spPr>
            <c:trendlineType val="exp"/>
            <c:dispRSqr val="0"/>
            <c:dispEq val="0"/>
          </c:trendline>
          <c:xVal>
            <c:numRef>
              <c:f>ddSky!$AY$3:$AY$290</c:f>
              <c:numCache>
                <c:formatCode>General</c:formatCode>
                <c:ptCount val="288"/>
                <c:pt idx="0">
                  <c:v>1.2118473786748321</c:v>
                </c:pt>
                <c:pt idx="1">
                  <c:v>0.23396082216078609</c:v>
                </c:pt>
                <c:pt idx="2">
                  <c:v>1.066866592246575</c:v>
                </c:pt>
                <c:pt idx="3">
                  <c:v>0.1500848764253318</c:v>
                </c:pt>
                <c:pt idx="4">
                  <c:v>-1.1557795371120141</c:v>
                </c:pt>
                <c:pt idx="5">
                  <c:v>-0.30306973479717858</c:v>
                </c:pt>
                <c:pt idx="6">
                  <c:v>-1.058862520302984</c:v>
                </c:pt>
                <c:pt idx="7">
                  <c:v>-0.14504787729534549</c:v>
                </c:pt>
                <c:pt idx="8">
                  <c:v>-0.14504787729534541</c:v>
                </c:pt>
                <c:pt idx="9">
                  <c:v>-1.0588625203029851</c:v>
                </c:pt>
                <c:pt idx="10">
                  <c:v>-0.30306973479717858</c:v>
                </c:pt>
                <c:pt idx="11">
                  <c:v>-1.155779537112015</c:v>
                </c:pt>
                <c:pt idx="12">
                  <c:v>0.15008487642533211</c:v>
                </c:pt>
                <c:pt idx="13">
                  <c:v>1.0668665922465741</c:v>
                </c:pt>
                <c:pt idx="14">
                  <c:v>0.23396082216078579</c:v>
                </c:pt>
                <c:pt idx="15">
                  <c:v>1.2118473786748321</c:v>
                </c:pt>
                <c:pt idx="16">
                  <c:v>0.76121076383868336</c:v>
                </c:pt>
                <c:pt idx="17">
                  <c:v>0.61353642943569164</c:v>
                </c:pt>
                <c:pt idx="18">
                  <c:v>-0.1051048134515972</c:v>
                </c:pt>
                <c:pt idx="19">
                  <c:v>-1.2696423798227781</c:v>
                </c:pt>
                <c:pt idx="20">
                  <c:v>-1.2696423798227769</c:v>
                </c:pt>
                <c:pt idx="21">
                  <c:v>-0.10510481345159681</c:v>
                </c:pt>
                <c:pt idx="22">
                  <c:v>0.61353642943569131</c:v>
                </c:pt>
                <c:pt idx="23">
                  <c:v>0.76121076383868347</c:v>
                </c:pt>
                <c:pt idx="24">
                  <c:v>0.34054563237898883</c:v>
                </c:pt>
                <c:pt idx="25">
                  <c:v>-2.7853996683675062</c:v>
                </c:pt>
                <c:pt idx="26">
                  <c:v>0.43795531847424918</c:v>
                </c:pt>
                <c:pt idx="27">
                  <c:v>-0.6112676624892982</c:v>
                </c:pt>
                <c:pt idx="28">
                  <c:v>1.470658881440742</c:v>
                </c:pt>
                <c:pt idx="29">
                  <c:v>-0.29026346960569072</c:v>
                </c:pt>
                <c:pt idx="30">
                  <c:v>0.56098549971599987</c:v>
                </c:pt>
                <c:pt idx="31">
                  <c:v>0.87678546845251526</c:v>
                </c:pt>
                <c:pt idx="32">
                  <c:v>0.87678546845251493</c:v>
                </c:pt>
                <c:pt idx="33">
                  <c:v>0.56098549971599954</c:v>
                </c:pt>
                <c:pt idx="34">
                  <c:v>-0.29026346960569022</c:v>
                </c:pt>
                <c:pt idx="35">
                  <c:v>1.470658881440742</c:v>
                </c:pt>
                <c:pt idx="36">
                  <c:v>-0.6112676624892982</c:v>
                </c:pt>
                <c:pt idx="37">
                  <c:v>0.43795531847424901</c:v>
                </c:pt>
                <c:pt idx="38">
                  <c:v>-2.7853996683675062</c:v>
                </c:pt>
                <c:pt idx="39">
                  <c:v>0.34054563237898899</c:v>
                </c:pt>
                <c:pt idx="40">
                  <c:v>1.8936927650316751</c:v>
                </c:pt>
                <c:pt idx="41">
                  <c:v>0.45851105944386461</c:v>
                </c:pt>
                <c:pt idx="42">
                  <c:v>0.8753713954839929</c:v>
                </c:pt>
                <c:pt idx="43">
                  <c:v>-3.2275752199595331</c:v>
                </c:pt>
                <c:pt idx="44">
                  <c:v>-3.2275752199595331</c:v>
                </c:pt>
                <c:pt idx="45">
                  <c:v>0.87537139548399323</c:v>
                </c:pt>
                <c:pt idx="46">
                  <c:v>0.45851105944386489</c:v>
                </c:pt>
                <c:pt idx="47">
                  <c:v>1.8936927650316751</c:v>
                </c:pt>
                <c:pt idx="48">
                  <c:v>0.14474539258622091</c:v>
                </c:pt>
                <c:pt idx="49">
                  <c:v>1.0743317868128921</c:v>
                </c:pt>
                <c:pt idx="50">
                  <c:v>2.704531161214736</c:v>
                </c:pt>
                <c:pt idx="51">
                  <c:v>-3.9236083406138489</c:v>
                </c:pt>
                <c:pt idx="52">
                  <c:v>-3.9236083406138489</c:v>
                </c:pt>
                <c:pt idx="53">
                  <c:v>2.704531161214736</c:v>
                </c:pt>
                <c:pt idx="54">
                  <c:v>1.0743317868128921</c:v>
                </c:pt>
                <c:pt idx="55">
                  <c:v>0.14474539258622099</c:v>
                </c:pt>
              </c:numCache>
            </c:numRef>
          </c:xVal>
          <c:yVal>
            <c:numRef>
              <c:f>ddSky!$AC$3:$AC$290</c:f>
              <c:numCache>
                <c:formatCode>General</c:formatCode>
                <c:ptCount val="288"/>
                <c:pt idx="0">
                  <c:v>1.1102329303917939</c:v>
                </c:pt>
                <c:pt idx="1">
                  <c:v>4.9311816497996919</c:v>
                </c:pt>
                <c:pt idx="2">
                  <c:v>1.4544381070067169</c:v>
                </c:pt>
                <c:pt idx="3">
                  <c:v>1.8231812164012811</c:v>
                </c:pt>
                <c:pt idx="4">
                  <c:v>2.5773796930036039</c:v>
                </c:pt>
                <c:pt idx="5">
                  <c:v>3.301937242370331</c:v>
                </c:pt>
                <c:pt idx="6">
                  <c:v>1.8920273712195921</c:v>
                </c:pt>
                <c:pt idx="7">
                  <c:v>1.6508730702102179</c:v>
                </c:pt>
                <c:pt idx="8">
                  <c:v>5.6033943888207434</c:v>
                </c:pt>
                <c:pt idx="9">
                  <c:v>8.5121130063955199</c:v>
                </c:pt>
                <c:pt idx="10">
                  <c:v>1.8549211168021431</c:v>
                </c:pt>
                <c:pt idx="11">
                  <c:v>3.334803688601824</c:v>
                </c:pt>
                <c:pt idx="12">
                  <c:v>6.0628379630041307</c:v>
                </c:pt>
                <c:pt idx="13">
                  <c:v>2.440680695022456</c:v>
                </c:pt>
                <c:pt idx="14">
                  <c:v>3.0492078103881801</c:v>
                </c:pt>
                <c:pt idx="15">
                  <c:v>0.72117826363537463</c:v>
                </c:pt>
                <c:pt idx="16">
                  <c:v>14.243894513184211</c:v>
                </c:pt>
                <c:pt idx="17">
                  <c:v>0.58674081180943172</c:v>
                </c:pt>
                <c:pt idx="18">
                  <c:v>4.076559033623198</c:v>
                </c:pt>
                <c:pt idx="19">
                  <c:v>2.9512969495961441</c:v>
                </c:pt>
                <c:pt idx="20">
                  <c:v>1.833151910576271</c:v>
                </c:pt>
                <c:pt idx="21">
                  <c:v>1.0285055848071349</c:v>
                </c:pt>
                <c:pt idx="22">
                  <c:v>0.57608037124155087</c:v>
                </c:pt>
                <c:pt idx="23">
                  <c:v>1.026763365592342</c:v>
                </c:pt>
                <c:pt idx="24">
                  <c:v>2.0219364683958698</c:v>
                </c:pt>
                <c:pt idx="25">
                  <c:v>3.1573526576161379</c:v>
                </c:pt>
                <c:pt idx="26">
                  <c:v>1.524613197601866</c:v>
                </c:pt>
                <c:pt idx="27">
                  <c:v>2.129194363794523</c:v>
                </c:pt>
                <c:pt idx="28">
                  <c:v>1.505945202347357</c:v>
                </c:pt>
                <c:pt idx="29">
                  <c:v>2.2192659977881699</c:v>
                </c:pt>
                <c:pt idx="30">
                  <c:v>1.177317367191427</c:v>
                </c:pt>
                <c:pt idx="31">
                  <c:v>1.4511881594022269</c:v>
                </c:pt>
                <c:pt idx="32">
                  <c:v>6.4055592723889276</c:v>
                </c:pt>
                <c:pt idx="33">
                  <c:v>5.8837186823948286</c:v>
                </c:pt>
                <c:pt idx="34">
                  <c:v>2.1627039257669818</c:v>
                </c:pt>
                <c:pt idx="35">
                  <c:v>1.7882951242092531</c:v>
                </c:pt>
                <c:pt idx="36">
                  <c:v>3.7091401934216259</c:v>
                </c:pt>
                <c:pt idx="37">
                  <c:v>3.0947216419910548</c:v>
                </c:pt>
                <c:pt idx="38">
                  <c:v>1.389008534187451</c:v>
                </c:pt>
                <c:pt idx="39">
                  <c:v>1.07244516381179</c:v>
                </c:pt>
                <c:pt idx="40">
                  <c:v>1.027315737021854</c:v>
                </c:pt>
                <c:pt idx="41">
                  <c:v>2.027825699199457</c:v>
                </c:pt>
                <c:pt idx="42">
                  <c:v>1.8098514455778061</c:v>
                </c:pt>
                <c:pt idx="43">
                  <c:v>1.622722947999137</c:v>
                </c:pt>
                <c:pt idx="44">
                  <c:v>1.906409501022426</c:v>
                </c:pt>
                <c:pt idx="45">
                  <c:v>1.8609288431995079</c:v>
                </c:pt>
                <c:pt idx="46">
                  <c:v>1.8946117454033811</c:v>
                </c:pt>
                <c:pt idx="47">
                  <c:v>1.03312596580945</c:v>
                </c:pt>
                <c:pt idx="48">
                  <c:v>1.5021311730204621</c:v>
                </c:pt>
                <c:pt idx="49">
                  <c:v>1.4360032050288281</c:v>
                </c:pt>
                <c:pt idx="50">
                  <c:v>0.88437718038330781</c:v>
                </c:pt>
                <c:pt idx="51">
                  <c:v>1.4887988191971091</c:v>
                </c:pt>
                <c:pt idx="52">
                  <c:v>1.4449809081852441</c:v>
                </c:pt>
                <c:pt idx="53">
                  <c:v>0.83761273220297883</c:v>
                </c:pt>
                <c:pt idx="54">
                  <c:v>1.487342227017507</c:v>
                </c:pt>
                <c:pt idx="55">
                  <c:v>1.517926260211971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116E-4834-B063-D3519048D9D1}"/>
            </c:ext>
          </c:extLst>
        </c:ser>
        <c:ser>
          <c:idx val="5"/>
          <c:order val="2"/>
          <c:tx>
            <c:strRef>
              <c:f>ddSky!$AE$2</c:f>
              <c:strCache>
                <c:ptCount val="1"/>
                <c:pt idx="0">
                  <c:v>SaLSa Causal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6"/>
                </a:solidFill>
                <a:prstDash val="dash"/>
              </a:ln>
              <a:effectLst/>
            </c:spPr>
            <c:trendlineType val="exp"/>
            <c:dispRSqr val="0"/>
            <c:dispEq val="0"/>
          </c:trendline>
          <c:xVal>
            <c:numRef>
              <c:f>ddSky!$AY$3:$AY$290</c:f>
              <c:numCache>
                <c:formatCode>General</c:formatCode>
                <c:ptCount val="288"/>
                <c:pt idx="0">
                  <c:v>1.2118473786748321</c:v>
                </c:pt>
                <c:pt idx="1">
                  <c:v>0.23396082216078609</c:v>
                </c:pt>
                <c:pt idx="2">
                  <c:v>1.066866592246575</c:v>
                </c:pt>
                <c:pt idx="3">
                  <c:v>0.1500848764253318</c:v>
                </c:pt>
                <c:pt idx="4">
                  <c:v>-1.1557795371120141</c:v>
                </c:pt>
                <c:pt idx="5">
                  <c:v>-0.30306973479717858</c:v>
                </c:pt>
                <c:pt idx="6">
                  <c:v>-1.058862520302984</c:v>
                </c:pt>
                <c:pt idx="7">
                  <c:v>-0.14504787729534549</c:v>
                </c:pt>
                <c:pt idx="8">
                  <c:v>-0.14504787729534541</c:v>
                </c:pt>
                <c:pt idx="9">
                  <c:v>-1.0588625203029851</c:v>
                </c:pt>
                <c:pt idx="10">
                  <c:v>-0.30306973479717858</c:v>
                </c:pt>
                <c:pt idx="11">
                  <c:v>-1.155779537112015</c:v>
                </c:pt>
                <c:pt idx="12">
                  <c:v>0.15008487642533211</c:v>
                </c:pt>
                <c:pt idx="13">
                  <c:v>1.0668665922465741</c:v>
                </c:pt>
                <c:pt idx="14">
                  <c:v>0.23396082216078579</c:v>
                </c:pt>
                <c:pt idx="15">
                  <c:v>1.2118473786748321</c:v>
                </c:pt>
                <c:pt idx="16">
                  <c:v>0.76121076383868336</c:v>
                </c:pt>
                <c:pt idx="17">
                  <c:v>0.61353642943569164</c:v>
                </c:pt>
                <c:pt idx="18">
                  <c:v>-0.1051048134515972</c:v>
                </c:pt>
                <c:pt idx="19">
                  <c:v>-1.2696423798227781</c:v>
                </c:pt>
                <c:pt idx="20">
                  <c:v>-1.2696423798227769</c:v>
                </c:pt>
                <c:pt idx="21">
                  <c:v>-0.10510481345159681</c:v>
                </c:pt>
                <c:pt idx="22">
                  <c:v>0.61353642943569131</c:v>
                </c:pt>
                <c:pt idx="23">
                  <c:v>0.76121076383868347</c:v>
                </c:pt>
                <c:pt idx="24">
                  <c:v>0.34054563237898883</c:v>
                </c:pt>
                <c:pt idx="25">
                  <c:v>-2.7853996683675062</c:v>
                </c:pt>
                <c:pt idx="26">
                  <c:v>0.43795531847424918</c:v>
                </c:pt>
                <c:pt idx="27">
                  <c:v>-0.6112676624892982</c:v>
                </c:pt>
                <c:pt idx="28">
                  <c:v>1.470658881440742</c:v>
                </c:pt>
                <c:pt idx="29">
                  <c:v>-0.29026346960569072</c:v>
                </c:pt>
                <c:pt idx="30">
                  <c:v>0.56098549971599987</c:v>
                </c:pt>
                <c:pt idx="31">
                  <c:v>0.87678546845251526</c:v>
                </c:pt>
                <c:pt idx="32">
                  <c:v>0.87678546845251493</c:v>
                </c:pt>
                <c:pt idx="33">
                  <c:v>0.56098549971599954</c:v>
                </c:pt>
                <c:pt idx="34">
                  <c:v>-0.29026346960569022</c:v>
                </c:pt>
                <c:pt idx="35">
                  <c:v>1.470658881440742</c:v>
                </c:pt>
                <c:pt idx="36">
                  <c:v>-0.6112676624892982</c:v>
                </c:pt>
                <c:pt idx="37">
                  <c:v>0.43795531847424901</c:v>
                </c:pt>
                <c:pt idx="38">
                  <c:v>-2.7853996683675062</c:v>
                </c:pt>
                <c:pt idx="39">
                  <c:v>0.34054563237898899</c:v>
                </c:pt>
                <c:pt idx="40">
                  <c:v>1.8936927650316751</c:v>
                </c:pt>
                <c:pt idx="41">
                  <c:v>0.45851105944386461</c:v>
                </c:pt>
                <c:pt idx="42">
                  <c:v>0.8753713954839929</c:v>
                </c:pt>
                <c:pt idx="43">
                  <c:v>-3.2275752199595331</c:v>
                </c:pt>
                <c:pt idx="44">
                  <c:v>-3.2275752199595331</c:v>
                </c:pt>
                <c:pt idx="45">
                  <c:v>0.87537139548399323</c:v>
                </c:pt>
                <c:pt idx="46">
                  <c:v>0.45851105944386489</c:v>
                </c:pt>
                <c:pt idx="47">
                  <c:v>1.8936927650316751</c:v>
                </c:pt>
                <c:pt idx="48">
                  <c:v>0.14474539258622091</c:v>
                </c:pt>
                <c:pt idx="49">
                  <c:v>1.0743317868128921</c:v>
                </c:pt>
                <c:pt idx="50">
                  <c:v>2.704531161214736</c:v>
                </c:pt>
                <c:pt idx="51">
                  <c:v>-3.9236083406138489</c:v>
                </c:pt>
                <c:pt idx="52">
                  <c:v>-3.9236083406138489</c:v>
                </c:pt>
                <c:pt idx="53">
                  <c:v>2.704531161214736</c:v>
                </c:pt>
                <c:pt idx="54">
                  <c:v>1.0743317868128921</c:v>
                </c:pt>
                <c:pt idx="55">
                  <c:v>0.14474539258622099</c:v>
                </c:pt>
              </c:numCache>
            </c:numRef>
          </c:xVal>
          <c:yVal>
            <c:numRef>
              <c:f>ddSky!$AE$3:$AE$290</c:f>
              <c:numCache>
                <c:formatCode>General</c:formatCode>
                <c:ptCount val="288"/>
                <c:pt idx="0">
                  <c:v>0.99696266148239376</c:v>
                </c:pt>
                <c:pt idx="1">
                  <c:v>8.141748697403818</c:v>
                </c:pt>
                <c:pt idx="2">
                  <c:v>1.660261914692819</c:v>
                </c:pt>
                <c:pt idx="3">
                  <c:v>2.428653814410791</c:v>
                </c:pt>
                <c:pt idx="4">
                  <c:v>4.3183333042543381</c:v>
                </c:pt>
                <c:pt idx="5">
                  <c:v>5.3897378175053747</c:v>
                </c:pt>
                <c:pt idx="6">
                  <c:v>2.2042948244139549</c:v>
                </c:pt>
                <c:pt idx="7">
                  <c:v>2.1254845851566642</c:v>
                </c:pt>
                <c:pt idx="8">
                  <c:v>7.6283453355077651</c:v>
                </c:pt>
                <c:pt idx="9">
                  <c:v>9.1760971403680749</c:v>
                </c:pt>
                <c:pt idx="10">
                  <c:v>2.3318364497274162</c:v>
                </c:pt>
                <c:pt idx="11">
                  <c:v>3.6371933686546978</c:v>
                </c:pt>
                <c:pt idx="12">
                  <c:v>10.18815064546652</c:v>
                </c:pt>
                <c:pt idx="13">
                  <c:v>3.1307240691967309</c:v>
                </c:pt>
                <c:pt idx="14">
                  <c:v>3.3557344733271748</c:v>
                </c:pt>
                <c:pt idx="15">
                  <c:v>1.3453015346545729</c:v>
                </c:pt>
                <c:pt idx="16">
                  <c:v>7.6745493831112981</c:v>
                </c:pt>
                <c:pt idx="17">
                  <c:v>0.29701702604070312</c:v>
                </c:pt>
                <c:pt idx="18">
                  <c:v>7.4532383390702304</c:v>
                </c:pt>
                <c:pt idx="19">
                  <c:v>3.9766576089430599</c:v>
                </c:pt>
                <c:pt idx="20">
                  <c:v>3.3196017371956259</c:v>
                </c:pt>
                <c:pt idx="21">
                  <c:v>1.1305798385292289</c:v>
                </c:pt>
                <c:pt idx="22">
                  <c:v>0.32233070991933338</c:v>
                </c:pt>
                <c:pt idx="23">
                  <c:v>1.6363359778188169</c:v>
                </c:pt>
                <c:pt idx="24">
                  <c:v>2.2786350632552059</c:v>
                </c:pt>
                <c:pt idx="25">
                  <c:v>4.3161112374626098</c:v>
                </c:pt>
                <c:pt idx="26">
                  <c:v>2.0655110057909041</c:v>
                </c:pt>
                <c:pt idx="27">
                  <c:v>2.5663679207675161</c:v>
                </c:pt>
                <c:pt idx="28">
                  <c:v>2.2786652884911751</c:v>
                </c:pt>
                <c:pt idx="29">
                  <c:v>2.9494391997344791</c:v>
                </c:pt>
                <c:pt idx="30">
                  <c:v>2.076061660377309</c:v>
                </c:pt>
                <c:pt idx="31">
                  <c:v>2.3888299668207771</c:v>
                </c:pt>
                <c:pt idx="32">
                  <c:v>7.3454761826433241</c:v>
                </c:pt>
                <c:pt idx="33">
                  <c:v>6.0168090173043307</c:v>
                </c:pt>
                <c:pt idx="34">
                  <c:v>2.7304843403864649</c:v>
                </c:pt>
                <c:pt idx="35">
                  <c:v>2.317749290447682</c:v>
                </c:pt>
                <c:pt idx="36">
                  <c:v>4.2116637947503479</c:v>
                </c:pt>
                <c:pt idx="37">
                  <c:v>3.7443534816615278</c:v>
                </c:pt>
                <c:pt idx="38">
                  <c:v>2.096441648341715</c:v>
                </c:pt>
                <c:pt idx="39">
                  <c:v>1.758168661734089</c:v>
                </c:pt>
                <c:pt idx="40">
                  <c:v>0.77054329812526701</c:v>
                </c:pt>
                <c:pt idx="41">
                  <c:v>3.4073567884974181</c:v>
                </c:pt>
                <c:pt idx="42">
                  <c:v>2.899905827082693</c:v>
                </c:pt>
                <c:pt idx="43">
                  <c:v>1.450955663109198</c:v>
                </c:pt>
                <c:pt idx="44">
                  <c:v>1.6116602735128249</c:v>
                </c:pt>
                <c:pt idx="45">
                  <c:v>3.1061840440612292</c:v>
                </c:pt>
                <c:pt idx="46">
                  <c:v>3.8439111081417652</c:v>
                </c:pt>
                <c:pt idx="47">
                  <c:v>0.81887684869579969</c:v>
                </c:pt>
                <c:pt idx="48">
                  <c:v>1.4591014725621789</c:v>
                </c:pt>
                <c:pt idx="49">
                  <c:v>1.777946932474151</c:v>
                </c:pt>
                <c:pt idx="50">
                  <c:v>0.66954384138807654</c:v>
                </c:pt>
                <c:pt idx="51">
                  <c:v>2.1071733578108249</c:v>
                </c:pt>
                <c:pt idx="52">
                  <c:v>1.697240984672681</c:v>
                </c:pt>
                <c:pt idx="53">
                  <c:v>0.63991864267736676</c:v>
                </c:pt>
                <c:pt idx="54">
                  <c:v>1.798769075237215</c:v>
                </c:pt>
                <c:pt idx="55">
                  <c:v>1.4954359503928569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116E-4834-B063-D3519048D9D1}"/>
            </c:ext>
          </c:extLst>
        </c:ser>
        <c:ser>
          <c:idx val="7"/>
          <c:order val="3"/>
          <c:tx>
            <c:strRef>
              <c:f>ddSky!$AG$2</c:f>
              <c:strCache>
                <c:ptCount val="1"/>
                <c:pt idx="0">
                  <c:v>D&amp;C Causal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>
                    <a:lumMod val="60000"/>
                  </a:schemeClr>
                </a:solidFill>
                <a:prstDash val="dash"/>
              </a:ln>
              <a:effectLst/>
            </c:spPr>
            <c:trendlineType val="exp"/>
            <c:dispRSqr val="0"/>
            <c:dispEq val="0"/>
          </c:trendline>
          <c:xVal>
            <c:numRef>
              <c:f>ddSky!$AY$3:$AY$290</c:f>
              <c:numCache>
                <c:formatCode>General</c:formatCode>
                <c:ptCount val="288"/>
                <c:pt idx="0">
                  <c:v>1.2118473786748321</c:v>
                </c:pt>
                <c:pt idx="1">
                  <c:v>0.23396082216078609</c:v>
                </c:pt>
                <c:pt idx="2">
                  <c:v>1.066866592246575</c:v>
                </c:pt>
                <c:pt idx="3">
                  <c:v>0.1500848764253318</c:v>
                </c:pt>
                <c:pt idx="4">
                  <c:v>-1.1557795371120141</c:v>
                </c:pt>
                <c:pt idx="5">
                  <c:v>-0.30306973479717858</c:v>
                </c:pt>
                <c:pt idx="6">
                  <c:v>-1.058862520302984</c:v>
                </c:pt>
                <c:pt idx="7">
                  <c:v>-0.14504787729534549</c:v>
                </c:pt>
                <c:pt idx="8">
                  <c:v>-0.14504787729534541</c:v>
                </c:pt>
                <c:pt idx="9">
                  <c:v>-1.0588625203029851</c:v>
                </c:pt>
                <c:pt idx="10">
                  <c:v>-0.30306973479717858</c:v>
                </c:pt>
                <c:pt idx="11">
                  <c:v>-1.155779537112015</c:v>
                </c:pt>
                <c:pt idx="12">
                  <c:v>0.15008487642533211</c:v>
                </c:pt>
                <c:pt idx="13">
                  <c:v>1.0668665922465741</c:v>
                </c:pt>
                <c:pt idx="14">
                  <c:v>0.23396082216078579</c:v>
                </c:pt>
                <c:pt idx="15">
                  <c:v>1.2118473786748321</c:v>
                </c:pt>
                <c:pt idx="16">
                  <c:v>0.76121076383868336</c:v>
                </c:pt>
                <c:pt idx="17">
                  <c:v>0.61353642943569164</c:v>
                </c:pt>
                <c:pt idx="18">
                  <c:v>-0.1051048134515972</c:v>
                </c:pt>
                <c:pt idx="19">
                  <c:v>-1.2696423798227781</c:v>
                </c:pt>
                <c:pt idx="20">
                  <c:v>-1.2696423798227769</c:v>
                </c:pt>
                <c:pt idx="21">
                  <c:v>-0.10510481345159681</c:v>
                </c:pt>
                <c:pt idx="22">
                  <c:v>0.61353642943569131</c:v>
                </c:pt>
                <c:pt idx="23">
                  <c:v>0.76121076383868347</c:v>
                </c:pt>
                <c:pt idx="24">
                  <c:v>0.34054563237898883</c:v>
                </c:pt>
                <c:pt idx="25">
                  <c:v>-2.7853996683675062</c:v>
                </c:pt>
                <c:pt idx="26">
                  <c:v>0.43795531847424918</c:v>
                </c:pt>
                <c:pt idx="27">
                  <c:v>-0.6112676624892982</c:v>
                </c:pt>
                <c:pt idx="28">
                  <c:v>1.470658881440742</c:v>
                </c:pt>
                <c:pt idx="29">
                  <c:v>-0.29026346960569072</c:v>
                </c:pt>
                <c:pt idx="30">
                  <c:v>0.56098549971599987</c:v>
                </c:pt>
                <c:pt idx="31">
                  <c:v>0.87678546845251526</c:v>
                </c:pt>
                <c:pt idx="32">
                  <c:v>0.87678546845251493</c:v>
                </c:pt>
                <c:pt idx="33">
                  <c:v>0.56098549971599954</c:v>
                </c:pt>
                <c:pt idx="34">
                  <c:v>-0.29026346960569022</c:v>
                </c:pt>
                <c:pt idx="35">
                  <c:v>1.470658881440742</c:v>
                </c:pt>
                <c:pt idx="36">
                  <c:v>-0.6112676624892982</c:v>
                </c:pt>
                <c:pt idx="37">
                  <c:v>0.43795531847424901</c:v>
                </c:pt>
                <c:pt idx="38">
                  <c:v>-2.7853996683675062</c:v>
                </c:pt>
                <c:pt idx="39">
                  <c:v>0.34054563237898899</c:v>
                </c:pt>
                <c:pt idx="40">
                  <c:v>1.8936927650316751</c:v>
                </c:pt>
                <c:pt idx="41">
                  <c:v>0.45851105944386461</c:v>
                </c:pt>
                <c:pt idx="42">
                  <c:v>0.8753713954839929</c:v>
                </c:pt>
                <c:pt idx="43">
                  <c:v>-3.2275752199595331</c:v>
                </c:pt>
                <c:pt idx="44">
                  <c:v>-3.2275752199595331</c:v>
                </c:pt>
                <c:pt idx="45">
                  <c:v>0.87537139548399323</c:v>
                </c:pt>
                <c:pt idx="46">
                  <c:v>0.45851105944386489</c:v>
                </c:pt>
                <c:pt idx="47">
                  <c:v>1.8936927650316751</c:v>
                </c:pt>
                <c:pt idx="48">
                  <c:v>0.14474539258622091</c:v>
                </c:pt>
                <c:pt idx="49">
                  <c:v>1.0743317868128921</c:v>
                </c:pt>
                <c:pt idx="50">
                  <c:v>2.704531161214736</c:v>
                </c:pt>
                <c:pt idx="51">
                  <c:v>-3.9236083406138489</c:v>
                </c:pt>
                <c:pt idx="52">
                  <c:v>-3.9236083406138489</c:v>
                </c:pt>
                <c:pt idx="53">
                  <c:v>2.704531161214736</c:v>
                </c:pt>
                <c:pt idx="54">
                  <c:v>1.0743317868128921</c:v>
                </c:pt>
                <c:pt idx="55">
                  <c:v>0.14474539258622099</c:v>
                </c:pt>
              </c:numCache>
            </c:numRef>
          </c:xVal>
          <c:yVal>
            <c:numRef>
              <c:f>ddSky!$AG$3:$AG$290</c:f>
              <c:numCache>
                <c:formatCode>General</c:formatCode>
                <c:ptCount val="288"/>
                <c:pt idx="0">
                  <c:v>1.784637407539412</c:v>
                </c:pt>
                <c:pt idx="1">
                  <c:v>4.3242318065371368</c:v>
                </c:pt>
                <c:pt idx="2">
                  <c:v>1.78575711492449</c:v>
                </c:pt>
                <c:pt idx="3">
                  <c:v>2.8799568280112</c:v>
                </c:pt>
                <c:pt idx="4">
                  <c:v>3.395996251283214</c:v>
                </c:pt>
                <c:pt idx="5">
                  <c:v>2.2399320596829062</c:v>
                </c:pt>
                <c:pt idx="6">
                  <c:v>2.8707652822602538</c:v>
                </c:pt>
                <c:pt idx="7">
                  <c:v>1.349879972543568</c:v>
                </c:pt>
                <c:pt idx="8">
                  <c:v>2.0887843881733721</c:v>
                </c:pt>
                <c:pt idx="9">
                  <c:v>4.3528364548925307</c:v>
                </c:pt>
                <c:pt idx="10">
                  <c:v>1.9082580631598829</c:v>
                </c:pt>
                <c:pt idx="11">
                  <c:v>2.805652424041182</c:v>
                </c:pt>
                <c:pt idx="12">
                  <c:v>3.7154131450224668</c:v>
                </c:pt>
                <c:pt idx="13">
                  <c:v>2.0687042232137172</c:v>
                </c:pt>
                <c:pt idx="14">
                  <c:v>2.902165126055479</c:v>
                </c:pt>
                <c:pt idx="15">
                  <c:v>1.381614465499297</c:v>
                </c:pt>
                <c:pt idx="16">
                  <c:v>1.9355175259057431</c:v>
                </c:pt>
                <c:pt idx="17">
                  <c:v>1.8352661538869139</c:v>
                </c:pt>
                <c:pt idx="18">
                  <c:v>2.8533162199426441</c:v>
                </c:pt>
                <c:pt idx="19">
                  <c:v>2.8254396609030659</c:v>
                </c:pt>
                <c:pt idx="20">
                  <c:v>2.9108668975066392</c:v>
                </c:pt>
                <c:pt idx="21">
                  <c:v>2.905237037641927</c:v>
                </c:pt>
                <c:pt idx="22">
                  <c:v>1.8047019352670759</c:v>
                </c:pt>
                <c:pt idx="23">
                  <c:v>1.90733485026285</c:v>
                </c:pt>
                <c:pt idx="24">
                  <c:v>3.6691272129770369</c:v>
                </c:pt>
                <c:pt idx="25">
                  <c:v>3.7048172371461989</c:v>
                </c:pt>
                <c:pt idx="26">
                  <c:v>4.0100674094166608</c:v>
                </c:pt>
                <c:pt idx="27">
                  <c:v>4.1912149054929611</c:v>
                </c:pt>
                <c:pt idx="28">
                  <c:v>3.0462105807848281</c:v>
                </c:pt>
                <c:pt idx="29">
                  <c:v>3.05330160940066</c:v>
                </c:pt>
                <c:pt idx="30">
                  <c:v>3.4700428074691438</c:v>
                </c:pt>
                <c:pt idx="31">
                  <c:v>3.416211937041953</c:v>
                </c:pt>
                <c:pt idx="32">
                  <c:v>5.8527395413257182</c:v>
                </c:pt>
                <c:pt idx="33">
                  <c:v>5.8022521333303301</c:v>
                </c:pt>
                <c:pt idx="34">
                  <c:v>3.403772690333426</c:v>
                </c:pt>
                <c:pt idx="35">
                  <c:v>3.3649673903826618</c:v>
                </c:pt>
                <c:pt idx="36">
                  <c:v>4.1391604758799074</c:v>
                </c:pt>
                <c:pt idx="37">
                  <c:v>4.1242290318477899</c:v>
                </c:pt>
                <c:pt idx="38">
                  <c:v>2.4440813984256242</c:v>
                </c:pt>
                <c:pt idx="39">
                  <c:v>2.4709442197345202</c:v>
                </c:pt>
                <c:pt idx="40">
                  <c:v>1.741411368362606</c:v>
                </c:pt>
                <c:pt idx="41">
                  <c:v>3.3987653630319978</c:v>
                </c:pt>
                <c:pt idx="42">
                  <c:v>3.3626518697943539</c:v>
                </c:pt>
                <c:pt idx="43">
                  <c:v>1.8210171091835941</c:v>
                </c:pt>
                <c:pt idx="44">
                  <c:v>1.777100533340126</c:v>
                </c:pt>
                <c:pt idx="45">
                  <c:v>3.5235121221747252</c:v>
                </c:pt>
                <c:pt idx="46">
                  <c:v>3.6108464734163142</c:v>
                </c:pt>
                <c:pt idx="47">
                  <c:v>1.913137790281326</c:v>
                </c:pt>
                <c:pt idx="48">
                  <c:v>2.6206851392984389</c:v>
                </c:pt>
                <c:pt idx="49">
                  <c:v>2.605417334800586</c:v>
                </c:pt>
                <c:pt idx="50">
                  <c:v>2.5776034778449679</c:v>
                </c:pt>
                <c:pt idx="51">
                  <c:v>2.77370312740095</c:v>
                </c:pt>
                <c:pt idx="52">
                  <c:v>2.7462940979283301</c:v>
                </c:pt>
                <c:pt idx="53">
                  <c:v>2.498630032548681</c:v>
                </c:pt>
                <c:pt idx="54">
                  <c:v>2.4944779953919349</c:v>
                </c:pt>
                <c:pt idx="55">
                  <c:v>2.538654630444944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116E-4834-B063-D3519048D9D1}"/>
            </c:ext>
          </c:extLst>
        </c:ser>
        <c:ser>
          <c:idx val="9"/>
          <c:order val="4"/>
          <c:tx>
            <c:strRef>
              <c:f>ddSky!$AI$2</c:f>
              <c:strCache>
                <c:ptCount val="1"/>
                <c:pt idx="0">
                  <c:v>BBS Causal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00B050"/>
              </a:solidFill>
              <a:ln w="9525">
                <a:solidFill>
                  <a:srgbClr val="00B050"/>
                </a:solidFill>
              </a:ln>
              <a:effectLst/>
            </c:spPr>
          </c:marker>
          <c:trendline>
            <c:spPr>
              <a:ln w="19050" cap="rnd">
                <a:solidFill>
                  <a:srgbClr val="00B050"/>
                </a:solidFill>
                <a:prstDash val="dash"/>
              </a:ln>
              <a:effectLst/>
            </c:spPr>
            <c:trendlineType val="exp"/>
            <c:dispRSqr val="0"/>
            <c:dispEq val="0"/>
          </c:trendline>
          <c:xVal>
            <c:numRef>
              <c:f>ddSky!$AY$3:$AY$290</c:f>
              <c:numCache>
                <c:formatCode>General</c:formatCode>
                <c:ptCount val="288"/>
                <c:pt idx="0">
                  <c:v>1.2118473786748321</c:v>
                </c:pt>
                <c:pt idx="1">
                  <c:v>0.23396082216078609</c:v>
                </c:pt>
                <c:pt idx="2">
                  <c:v>1.066866592246575</c:v>
                </c:pt>
                <c:pt idx="3">
                  <c:v>0.1500848764253318</c:v>
                </c:pt>
                <c:pt idx="4">
                  <c:v>-1.1557795371120141</c:v>
                </c:pt>
                <c:pt idx="5">
                  <c:v>-0.30306973479717858</c:v>
                </c:pt>
                <c:pt idx="6">
                  <c:v>-1.058862520302984</c:v>
                </c:pt>
                <c:pt idx="7">
                  <c:v>-0.14504787729534549</c:v>
                </c:pt>
                <c:pt idx="8">
                  <c:v>-0.14504787729534541</c:v>
                </c:pt>
                <c:pt idx="9">
                  <c:v>-1.0588625203029851</c:v>
                </c:pt>
                <c:pt idx="10">
                  <c:v>-0.30306973479717858</c:v>
                </c:pt>
                <c:pt idx="11">
                  <c:v>-1.155779537112015</c:v>
                </c:pt>
                <c:pt idx="12">
                  <c:v>0.15008487642533211</c:v>
                </c:pt>
                <c:pt idx="13">
                  <c:v>1.0668665922465741</c:v>
                </c:pt>
                <c:pt idx="14">
                  <c:v>0.23396082216078579</c:v>
                </c:pt>
                <c:pt idx="15">
                  <c:v>1.2118473786748321</c:v>
                </c:pt>
                <c:pt idx="16">
                  <c:v>0.76121076383868336</c:v>
                </c:pt>
                <c:pt idx="17">
                  <c:v>0.61353642943569164</c:v>
                </c:pt>
                <c:pt idx="18">
                  <c:v>-0.1051048134515972</c:v>
                </c:pt>
                <c:pt idx="19">
                  <c:v>-1.2696423798227781</c:v>
                </c:pt>
                <c:pt idx="20">
                  <c:v>-1.2696423798227769</c:v>
                </c:pt>
                <c:pt idx="21">
                  <c:v>-0.10510481345159681</c:v>
                </c:pt>
                <c:pt idx="22">
                  <c:v>0.61353642943569131</c:v>
                </c:pt>
                <c:pt idx="23">
                  <c:v>0.76121076383868347</c:v>
                </c:pt>
                <c:pt idx="24">
                  <c:v>0.34054563237898883</c:v>
                </c:pt>
                <c:pt idx="25">
                  <c:v>-2.7853996683675062</c:v>
                </c:pt>
                <c:pt idx="26">
                  <c:v>0.43795531847424918</c:v>
                </c:pt>
                <c:pt idx="27">
                  <c:v>-0.6112676624892982</c:v>
                </c:pt>
                <c:pt idx="28">
                  <c:v>1.470658881440742</c:v>
                </c:pt>
                <c:pt idx="29">
                  <c:v>-0.29026346960569072</c:v>
                </c:pt>
                <c:pt idx="30">
                  <c:v>0.56098549971599987</c:v>
                </c:pt>
                <c:pt idx="31">
                  <c:v>0.87678546845251526</c:v>
                </c:pt>
                <c:pt idx="32">
                  <c:v>0.87678546845251493</c:v>
                </c:pt>
                <c:pt idx="33">
                  <c:v>0.56098549971599954</c:v>
                </c:pt>
                <c:pt idx="34">
                  <c:v>-0.29026346960569022</c:v>
                </c:pt>
                <c:pt idx="35">
                  <c:v>1.470658881440742</c:v>
                </c:pt>
                <c:pt idx="36">
                  <c:v>-0.6112676624892982</c:v>
                </c:pt>
                <c:pt idx="37">
                  <c:v>0.43795531847424901</c:v>
                </c:pt>
                <c:pt idx="38">
                  <c:v>-2.7853996683675062</c:v>
                </c:pt>
                <c:pt idx="39">
                  <c:v>0.34054563237898899</c:v>
                </c:pt>
                <c:pt idx="40">
                  <c:v>1.8936927650316751</c:v>
                </c:pt>
                <c:pt idx="41">
                  <c:v>0.45851105944386461</c:v>
                </c:pt>
                <c:pt idx="42">
                  <c:v>0.8753713954839929</c:v>
                </c:pt>
                <c:pt idx="43">
                  <c:v>-3.2275752199595331</c:v>
                </c:pt>
                <c:pt idx="44">
                  <c:v>-3.2275752199595331</c:v>
                </c:pt>
                <c:pt idx="45">
                  <c:v>0.87537139548399323</c:v>
                </c:pt>
                <c:pt idx="46">
                  <c:v>0.45851105944386489</c:v>
                </c:pt>
                <c:pt idx="47">
                  <c:v>1.8936927650316751</c:v>
                </c:pt>
                <c:pt idx="48">
                  <c:v>0.14474539258622091</c:v>
                </c:pt>
                <c:pt idx="49">
                  <c:v>1.0743317868128921</c:v>
                </c:pt>
                <c:pt idx="50">
                  <c:v>2.704531161214736</c:v>
                </c:pt>
                <c:pt idx="51">
                  <c:v>-3.9236083406138489</c:v>
                </c:pt>
                <c:pt idx="52">
                  <c:v>-3.9236083406138489</c:v>
                </c:pt>
                <c:pt idx="53">
                  <c:v>2.704531161214736</c:v>
                </c:pt>
                <c:pt idx="54">
                  <c:v>1.0743317868128921</c:v>
                </c:pt>
                <c:pt idx="55">
                  <c:v>0.14474539258622099</c:v>
                </c:pt>
              </c:numCache>
            </c:numRef>
          </c:xVal>
          <c:yVal>
            <c:numRef>
              <c:f>ddSky!$AI$3:$AI$290</c:f>
              <c:numCache>
                <c:formatCode>General</c:formatCode>
                <c:ptCount val="288"/>
                <c:pt idx="0">
                  <c:v>2.120985602820292</c:v>
                </c:pt>
                <c:pt idx="1">
                  <c:v>14.39941460918635</c:v>
                </c:pt>
                <c:pt idx="2">
                  <c:v>2.6315229219384491</c:v>
                </c:pt>
                <c:pt idx="3">
                  <c:v>6.1716871452517807</c:v>
                </c:pt>
                <c:pt idx="4">
                  <c:v>5.6056173500139268</c:v>
                </c:pt>
                <c:pt idx="5">
                  <c:v>7.7129900673870004</c:v>
                </c:pt>
                <c:pt idx="6">
                  <c:v>5.1977159940637652</c:v>
                </c:pt>
                <c:pt idx="7">
                  <c:v>2.5684902908280489</c:v>
                </c:pt>
                <c:pt idx="8">
                  <c:v>9.8778993110172451</c:v>
                </c:pt>
                <c:pt idx="9">
                  <c:v>16.600063001085068</c:v>
                </c:pt>
                <c:pt idx="10">
                  <c:v>4.6694083819631489</c:v>
                </c:pt>
                <c:pt idx="11">
                  <c:v>5.9350215109530833</c:v>
                </c:pt>
                <c:pt idx="12">
                  <c:v>15.817784600984311</c:v>
                </c:pt>
                <c:pt idx="13">
                  <c:v>5.2656102737877521</c:v>
                </c:pt>
                <c:pt idx="14">
                  <c:v>6.7445515201427044</c:v>
                </c:pt>
                <c:pt idx="15">
                  <c:v>0.38008896275423459</c:v>
                </c:pt>
                <c:pt idx="16">
                  <c:v>9.158079958148301</c:v>
                </c:pt>
                <c:pt idx="17">
                  <c:v>0.56515142130665486</c:v>
                </c:pt>
                <c:pt idx="18">
                  <c:v>7.0559259640052918</c:v>
                </c:pt>
                <c:pt idx="19">
                  <c:v>5.6352494332939376</c:v>
                </c:pt>
                <c:pt idx="20">
                  <c:v>6.2390139769762758</c:v>
                </c:pt>
                <c:pt idx="21">
                  <c:v>3.0517856301739812</c:v>
                </c:pt>
                <c:pt idx="22">
                  <c:v>0.54060018123127518</c:v>
                </c:pt>
                <c:pt idx="23">
                  <c:v>3.513661149842664</c:v>
                </c:pt>
                <c:pt idx="24">
                  <c:v>3.4901003302074969</c:v>
                </c:pt>
                <c:pt idx="25">
                  <c:v>5.4717470393981786</c:v>
                </c:pt>
                <c:pt idx="26">
                  <c:v>2.8593849046621469</c:v>
                </c:pt>
                <c:pt idx="27">
                  <c:v>4.2428286066278824</c:v>
                </c:pt>
                <c:pt idx="28">
                  <c:v>2.3707188482861969</c:v>
                </c:pt>
                <c:pt idx="29">
                  <c:v>3.9288348800968378</c:v>
                </c:pt>
                <c:pt idx="30">
                  <c:v>1.893853170610964</c:v>
                </c:pt>
                <c:pt idx="31">
                  <c:v>3.0359302684199072</c:v>
                </c:pt>
                <c:pt idx="32">
                  <c:v>12.68841862962581</c:v>
                </c:pt>
                <c:pt idx="33">
                  <c:v>11.64153850688599</c:v>
                </c:pt>
                <c:pt idx="34">
                  <c:v>4.3495307138655326</c:v>
                </c:pt>
                <c:pt idx="35">
                  <c:v>3.419880685117096</c:v>
                </c:pt>
                <c:pt idx="36">
                  <c:v>6.0972382186912002</c:v>
                </c:pt>
                <c:pt idx="37">
                  <c:v>5.1886415640357884</c:v>
                </c:pt>
                <c:pt idx="38">
                  <c:v>2.2914414353203032</c:v>
                </c:pt>
                <c:pt idx="39">
                  <c:v>1.334080728329718</c:v>
                </c:pt>
                <c:pt idx="40">
                  <c:v>2.202545010345057</c:v>
                </c:pt>
                <c:pt idx="41">
                  <c:v>5.8484636923298243</c:v>
                </c:pt>
                <c:pt idx="42">
                  <c:v>5.1211546039208766</c:v>
                </c:pt>
                <c:pt idx="43">
                  <c:v>3.462052259873599</c:v>
                </c:pt>
                <c:pt idx="44">
                  <c:v>3.9166821766644722</c:v>
                </c:pt>
                <c:pt idx="45">
                  <c:v>5.1487643104046583</c:v>
                </c:pt>
                <c:pt idx="46">
                  <c:v>6.7602862348314376</c:v>
                </c:pt>
                <c:pt idx="47">
                  <c:v>2.1805705605074759</c:v>
                </c:pt>
                <c:pt idx="48">
                  <c:v>3.633907177764923</c:v>
                </c:pt>
                <c:pt idx="49">
                  <c:v>3.5371081609278918</c:v>
                </c:pt>
                <c:pt idx="50">
                  <c:v>1.980435757990926</c:v>
                </c:pt>
                <c:pt idx="51">
                  <c:v>4.7114457701798527</c:v>
                </c:pt>
                <c:pt idx="52">
                  <c:v>4.7165789621882137</c:v>
                </c:pt>
                <c:pt idx="53">
                  <c:v>1.679417367186397</c:v>
                </c:pt>
                <c:pt idx="54">
                  <c:v>3.5206872662995008</c:v>
                </c:pt>
                <c:pt idx="55">
                  <c:v>3.543393110111356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116E-4834-B063-D3519048D9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13725055"/>
        <c:axId val="488865151"/>
      </c:scatterChart>
      <c:valAx>
        <c:axId val="513725055"/>
        <c:scaling>
          <c:orientation val="minMax"/>
          <c:max val="5"/>
          <c:min val="0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Gain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8865151"/>
        <c:crosses val="autoZero"/>
        <c:crossBetween val="midCat"/>
      </c:valAx>
      <c:valAx>
        <c:axId val="488865151"/>
        <c:scaling>
          <c:logBase val="10"/>
          <c:orientation val="minMax"/>
          <c:max val="100"/>
          <c:min val="1E-3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Time(s)</a:t>
                </a:r>
              </a:p>
            </c:rich>
          </c:tx>
          <c:layout>
            <c:manualLayout>
              <c:xMode val="edge"/>
              <c:yMode val="edge"/>
              <c:x val="1.2242425079812739E-2"/>
              <c:y val="0.3979304375346236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372505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4.9059023956218299E-2"/>
          <c:y val="0.87083311506227701"/>
          <c:w val="0.92175080203315873"/>
          <c:h val="0.1153942300984974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# of Dominance Checks vs. (Estimated) Gain -</a:t>
            </a:r>
            <a:r>
              <a:rPr lang="en-US" baseline="0"/>
              <a:t> </a:t>
            </a:r>
            <a:r>
              <a:rPr lang="en-US"/>
              <a:t>causal</a:t>
            </a:r>
            <a:r>
              <a:rPr lang="en-US" baseline="0"/>
              <a:t> </a:t>
            </a:r>
            <a:r>
              <a:rPr lang="en-US"/>
              <a:t>algorithms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5.3468871866955363E-2"/>
          <c:y val="0.12785291579821928"/>
          <c:w val="0.9124666606793389"/>
          <c:h val="0.66461270209977208"/>
        </c:manualLayout>
      </c:layout>
      <c:scatterChart>
        <c:scatterStyle val="lineMarker"/>
        <c:varyColors val="0"/>
        <c:ser>
          <c:idx val="1"/>
          <c:order val="0"/>
          <c:tx>
            <c:strRef>
              <c:f>ddSky!$N$2</c:f>
              <c:strCache>
                <c:ptCount val="1"/>
                <c:pt idx="0">
                  <c:v>BNL Causal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trendline>
            <c:spPr>
              <a:ln w="19050" cap="rnd">
                <a:solidFill>
                  <a:srgbClr val="FF0000"/>
                </a:solidFill>
                <a:prstDash val="dash"/>
              </a:ln>
              <a:effectLst/>
            </c:spPr>
            <c:trendlineType val="exp"/>
            <c:dispRSqr val="0"/>
            <c:dispEq val="0"/>
          </c:trendline>
          <c:xVal>
            <c:numRef>
              <c:f>ddSky!$AY$3:$AY$290</c:f>
              <c:numCache>
                <c:formatCode>General</c:formatCode>
                <c:ptCount val="288"/>
                <c:pt idx="0">
                  <c:v>1.2118473786748321</c:v>
                </c:pt>
                <c:pt idx="1">
                  <c:v>0.23396082216078609</c:v>
                </c:pt>
                <c:pt idx="2">
                  <c:v>1.066866592246575</c:v>
                </c:pt>
                <c:pt idx="3">
                  <c:v>0.1500848764253318</c:v>
                </c:pt>
                <c:pt idx="4">
                  <c:v>-1.1557795371120141</c:v>
                </c:pt>
                <c:pt idx="5">
                  <c:v>-0.30306973479717858</c:v>
                </c:pt>
                <c:pt idx="6">
                  <c:v>-1.058862520302984</c:v>
                </c:pt>
                <c:pt idx="7">
                  <c:v>-0.14504787729534549</c:v>
                </c:pt>
                <c:pt idx="8">
                  <c:v>-0.14504787729534541</c:v>
                </c:pt>
                <c:pt idx="9">
                  <c:v>-1.0588625203029851</c:v>
                </c:pt>
                <c:pt idx="10">
                  <c:v>-0.30306973479717858</c:v>
                </c:pt>
                <c:pt idx="11">
                  <c:v>-1.155779537112015</c:v>
                </c:pt>
                <c:pt idx="12">
                  <c:v>0.15008487642533211</c:v>
                </c:pt>
                <c:pt idx="13">
                  <c:v>1.0668665922465741</c:v>
                </c:pt>
                <c:pt idx="14">
                  <c:v>0.23396082216078579</c:v>
                </c:pt>
                <c:pt idx="15">
                  <c:v>1.2118473786748321</c:v>
                </c:pt>
                <c:pt idx="16">
                  <c:v>0.76121076383868336</c:v>
                </c:pt>
                <c:pt idx="17">
                  <c:v>0.61353642943569164</c:v>
                </c:pt>
                <c:pt idx="18">
                  <c:v>-0.1051048134515972</c:v>
                </c:pt>
                <c:pt idx="19">
                  <c:v>-1.2696423798227781</c:v>
                </c:pt>
                <c:pt idx="20">
                  <c:v>-1.2696423798227769</c:v>
                </c:pt>
                <c:pt idx="21">
                  <c:v>-0.10510481345159681</c:v>
                </c:pt>
                <c:pt idx="22">
                  <c:v>0.61353642943569131</c:v>
                </c:pt>
                <c:pt idx="23">
                  <c:v>0.76121076383868347</c:v>
                </c:pt>
                <c:pt idx="24">
                  <c:v>0.34054563237898883</c:v>
                </c:pt>
                <c:pt idx="25">
                  <c:v>-2.7853996683675062</c:v>
                </c:pt>
                <c:pt idx="26">
                  <c:v>0.43795531847424918</c:v>
                </c:pt>
                <c:pt idx="27">
                  <c:v>-0.6112676624892982</c:v>
                </c:pt>
                <c:pt idx="28">
                  <c:v>1.470658881440742</c:v>
                </c:pt>
                <c:pt idx="29">
                  <c:v>-0.29026346960569072</c:v>
                </c:pt>
                <c:pt idx="30">
                  <c:v>0.56098549971599987</c:v>
                </c:pt>
                <c:pt idx="31">
                  <c:v>0.87678546845251526</c:v>
                </c:pt>
                <c:pt idx="32">
                  <c:v>0.87678546845251493</c:v>
                </c:pt>
                <c:pt idx="33">
                  <c:v>0.56098549971599954</c:v>
                </c:pt>
                <c:pt idx="34">
                  <c:v>-0.29026346960569022</c:v>
                </c:pt>
                <c:pt idx="35">
                  <c:v>1.470658881440742</c:v>
                </c:pt>
                <c:pt idx="36">
                  <c:v>-0.6112676624892982</c:v>
                </c:pt>
                <c:pt idx="37">
                  <c:v>0.43795531847424901</c:v>
                </c:pt>
                <c:pt idx="38">
                  <c:v>-2.7853996683675062</c:v>
                </c:pt>
                <c:pt idx="39">
                  <c:v>0.34054563237898899</c:v>
                </c:pt>
                <c:pt idx="40">
                  <c:v>1.8936927650316751</c:v>
                </c:pt>
                <c:pt idx="41">
                  <c:v>0.45851105944386461</c:v>
                </c:pt>
                <c:pt idx="42">
                  <c:v>0.8753713954839929</c:v>
                </c:pt>
                <c:pt idx="43">
                  <c:v>-3.2275752199595331</c:v>
                </c:pt>
                <c:pt idx="44">
                  <c:v>-3.2275752199595331</c:v>
                </c:pt>
                <c:pt idx="45">
                  <c:v>0.87537139548399323</c:v>
                </c:pt>
                <c:pt idx="46">
                  <c:v>0.45851105944386489</c:v>
                </c:pt>
                <c:pt idx="47">
                  <c:v>1.8936927650316751</c:v>
                </c:pt>
                <c:pt idx="48">
                  <c:v>0.14474539258622091</c:v>
                </c:pt>
                <c:pt idx="49">
                  <c:v>1.0743317868128921</c:v>
                </c:pt>
                <c:pt idx="50">
                  <c:v>2.704531161214736</c:v>
                </c:pt>
                <c:pt idx="51">
                  <c:v>-3.9236083406138489</c:v>
                </c:pt>
                <c:pt idx="52">
                  <c:v>-3.9236083406138489</c:v>
                </c:pt>
                <c:pt idx="53">
                  <c:v>2.704531161214736</c:v>
                </c:pt>
                <c:pt idx="54">
                  <c:v>1.0743317868128921</c:v>
                </c:pt>
                <c:pt idx="55">
                  <c:v>0.14474539258622099</c:v>
                </c:pt>
              </c:numCache>
            </c:numRef>
          </c:xVal>
          <c:yVal>
            <c:numRef>
              <c:f>ddSky!$N$3:$N$290</c:f>
              <c:numCache>
                <c:formatCode>General</c:formatCode>
                <c:ptCount val="288"/>
                <c:pt idx="0">
                  <c:v>960358.2</c:v>
                </c:pt>
                <c:pt idx="1">
                  <c:v>13818161.199999999</c:v>
                </c:pt>
                <c:pt idx="2">
                  <c:v>2706492.4</c:v>
                </c:pt>
                <c:pt idx="3">
                  <c:v>6517156.2000000002</c:v>
                </c:pt>
                <c:pt idx="4">
                  <c:v>4194657.4000000004</c:v>
                </c:pt>
                <c:pt idx="5">
                  <c:v>5450944.2000000002</c:v>
                </c:pt>
                <c:pt idx="6">
                  <c:v>5310295.8</c:v>
                </c:pt>
                <c:pt idx="7">
                  <c:v>1838324.8</c:v>
                </c:pt>
                <c:pt idx="8">
                  <c:v>6658128.2000000002</c:v>
                </c:pt>
                <c:pt idx="9">
                  <c:v>13131158.4</c:v>
                </c:pt>
                <c:pt idx="10">
                  <c:v>4127747.8</c:v>
                </c:pt>
                <c:pt idx="11">
                  <c:v>3700323</c:v>
                </c:pt>
                <c:pt idx="12">
                  <c:v>14537970</c:v>
                </c:pt>
                <c:pt idx="13">
                  <c:v>3278527.4</c:v>
                </c:pt>
                <c:pt idx="14">
                  <c:v>6634052</c:v>
                </c:pt>
                <c:pt idx="15">
                  <c:v>419766.8</c:v>
                </c:pt>
                <c:pt idx="16">
                  <c:v>5478304</c:v>
                </c:pt>
                <c:pt idx="17">
                  <c:v>355151.8</c:v>
                </c:pt>
                <c:pt idx="18">
                  <c:v>5706732.4000000004</c:v>
                </c:pt>
                <c:pt idx="19">
                  <c:v>3814409.2</c:v>
                </c:pt>
                <c:pt idx="20">
                  <c:v>3286232</c:v>
                </c:pt>
                <c:pt idx="21">
                  <c:v>2182849.7999999998</c:v>
                </c:pt>
                <c:pt idx="22">
                  <c:v>323645</c:v>
                </c:pt>
                <c:pt idx="23">
                  <c:v>1748952.8</c:v>
                </c:pt>
                <c:pt idx="24">
                  <c:v>2026248.4</c:v>
                </c:pt>
                <c:pt idx="25">
                  <c:v>2919990.2</c:v>
                </c:pt>
                <c:pt idx="26">
                  <c:v>2040040</c:v>
                </c:pt>
                <c:pt idx="27">
                  <c:v>2887404.8</c:v>
                </c:pt>
                <c:pt idx="28">
                  <c:v>1487568.6</c:v>
                </c:pt>
                <c:pt idx="29">
                  <c:v>1900585.8</c:v>
                </c:pt>
                <c:pt idx="30">
                  <c:v>1893256.6</c:v>
                </c:pt>
                <c:pt idx="31">
                  <c:v>2289968.6</c:v>
                </c:pt>
                <c:pt idx="32">
                  <c:v>7041488.7999999998</c:v>
                </c:pt>
                <c:pt idx="33">
                  <c:v>6922039.5999999996</c:v>
                </c:pt>
                <c:pt idx="34">
                  <c:v>2445348.6</c:v>
                </c:pt>
                <c:pt idx="35">
                  <c:v>1974025.8</c:v>
                </c:pt>
                <c:pt idx="36">
                  <c:v>3539183.8</c:v>
                </c:pt>
                <c:pt idx="37">
                  <c:v>2883938</c:v>
                </c:pt>
                <c:pt idx="38">
                  <c:v>1527039.4</c:v>
                </c:pt>
                <c:pt idx="39">
                  <c:v>1165120.6000000001</c:v>
                </c:pt>
                <c:pt idx="40">
                  <c:v>907490.8</c:v>
                </c:pt>
                <c:pt idx="41">
                  <c:v>4465814.5999999996</c:v>
                </c:pt>
                <c:pt idx="42">
                  <c:v>3010890.4</c:v>
                </c:pt>
                <c:pt idx="43">
                  <c:v>1783694.2</c:v>
                </c:pt>
                <c:pt idx="44">
                  <c:v>1836574.6</c:v>
                </c:pt>
                <c:pt idx="45">
                  <c:v>3175150.8</c:v>
                </c:pt>
                <c:pt idx="46">
                  <c:v>4717957</c:v>
                </c:pt>
                <c:pt idx="47">
                  <c:v>961436.2</c:v>
                </c:pt>
                <c:pt idx="48">
                  <c:v>1776274.6</c:v>
                </c:pt>
                <c:pt idx="49">
                  <c:v>2394194</c:v>
                </c:pt>
                <c:pt idx="50">
                  <c:v>820147.4</c:v>
                </c:pt>
                <c:pt idx="51">
                  <c:v>2408658.6</c:v>
                </c:pt>
                <c:pt idx="52">
                  <c:v>2145645.6</c:v>
                </c:pt>
                <c:pt idx="53">
                  <c:v>777901.8</c:v>
                </c:pt>
                <c:pt idx="54">
                  <c:v>2469063.2000000002</c:v>
                </c:pt>
                <c:pt idx="55">
                  <c:v>1792292.6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BBD-47D7-8101-CA2D450BCEC0}"/>
            </c:ext>
          </c:extLst>
        </c:ser>
        <c:ser>
          <c:idx val="3"/>
          <c:order val="1"/>
          <c:tx>
            <c:strRef>
              <c:f>ddSky!$Q$2</c:f>
              <c:strCache>
                <c:ptCount val="1"/>
                <c:pt idx="0">
                  <c:v>SFS Causal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5"/>
                </a:solidFill>
                <a:prstDash val="dash"/>
              </a:ln>
              <a:effectLst/>
            </c:spPr>
            <c:trendlineType val="exp"/>
            <c:dispRSqr val="0"/>
            <c:dispEq val="0"/>
          </c:trendline>
          <c:xVal>
            <c:numRef>
              <c:f>ddSky!$AY$3:$AY$290</c:f>
              <c:numCache>
                <c:formatCode>General</c:formatCode>
                <c:ptCount val="288"/>
                <c:pt idx="0">
                  <c:v>1.2118473786748321</c:v>
                </c:pt>
                <c:pt idx="1">
                  <c:v>0.23396082216078609</c:v>
                </c:pt>
                <c:pt idx="2">
                  <c:v>1.066866592246575</c:v>
                </c:pt>
                <c:pt idx="3">
                  <c:v>0.1500848764253318</c:v>
                </c:pt>
                <c:pt idx="4">
                  <c:v>-1.1557795371120141</c:v>
                </c:pt>
                <c:pt idx="5">
                  <c:v>-0.30306973479717858</c:v>
                </c:pt>
                <c:pt idx="6">
                  <c:v>-1.058862520302984</c:v>
                </c:pt>
                <c:pt idx="7">
                  <c:v>-0.14504787729534549</c:v>
                </c:pt>
                <c:pt idx="8">
                  <c:v>-0.14504787729534541</c:v>
                </c:pt>
                <c:pt idx="9">
                  <c:v>-1.0588625203029851</c:v>
                </c:pt>
                <c:pt idx="10">
                  <c:v>-0.30306973479717858</c:v>
                </c:pt>
                <c:pt idx="11">
                  <c:v>-1.155779537112015</c:v>
                </c:pt>
                <c:pt idx="12">
                  <c:v>0.15008487642533211</c:v>
                </c:pt>
                <c:pt idx="13">
                  <c:v>1.0668665922465741</c:v>
                </c:pt>
                <c:pt idx="14">
                  <c:v>0.23396082216078579</c:v>
                </c:pt>
                <c:pt idx="15">
                  <c:v>1.2118473786748321</c:v>
                </c:pt>
                <c:pt idx="16">
                  <c:v>0.76121076383868336</c:v>
                </c:pt>
                <c:pt idx="17">
                  <c:v>0.61353642943569164</c:v>
                </c:pt>
                <c:pt idx="18">
                  <c:v>-0.1051048134515972</c:v>
                </c:pt>
                <c:pt idx="19">
                  <c:v>-1.2696423798227781</c:v>
                </c:pt>
                <c:pt idx="20">
                  <c:v>-1.2696423798227769</c:v>
                </c:pt>
                <c:pt idx="21">
                  <c:v>-0.10510481345159681</c:v>
                </c:pt>
                <c:pt idx="22">
                  <c:v>0.61353642943569131</c:v>
                </c:pt>
                <c:pt idx="23">
                  <c:v>0.76121076383868347</c:v>
                </c:pt>
                <c:pt idx="24">
                  <c:v>0.34054563237898883</c:v>
                </c:pt>
                <c:pt idx="25">
                  <c:v>-2.7853996683675062</c:v>
                </c:pt>
                <c:pt idx="26">
                  <c:v>0.43795531847424918</c:v>
                </c:pt>
                <c:pt idx="27">
                  <c:v>-0.6112676624892982</c:v>
                </c:pt>
                <c:pt idx="28">
                  <c:v>1.470658881440742</c:v>
                </c:pt>
                <c:pt idx="29">
                  <c:v>-0.29026346960569072</c:v>
                </c:pt>
                <c:pt idx="30">
                  <c:v>0.56098549971599987</c:v>
                </c:pt>
                <c:pt idx="31">
                  <c:v>0.87678546845251526</c:v>
                </c:pt>
                <c:pt idx="32">
                  <c:v>0.87678546845251493</c:v>
                </c:pt>
                <c:pt idx="33">
                  <c:v>0.56098549971599954</c:v>
                </c:pt>
                <c:pt idx="34">
                  <c:v>-0.29026346960569022</c:v>
                </c:pt>
                <c:pt idx="35">
                  <c:v>1.470658881440742</c:v>
                </c:pt>
                <c:pt idx="36">
                  <c:v>-0.6112676624892982</c:v>
                </c:pt>
                <c:pt idx="37">
                  <c:v>0.43795531847424901</c:v>
                </c:pt>
                <c:pt idx="38">
                  <c:v>-2.7853996683675062</c:v>
                </c:pt>
                <c:pt idx="39">
                  <c:v>0.34054563237898899</c:v>
                </c:pt>
                <c:pt idx="40">
                  <c:v>1.8936927650316751</c:v>
                </c:pt>
                <c:pt idx="41">
                  <c:v>0.45851105944386461</c:v>
                </c:pt>
                <c:pt idx="42">
                  <c:v>0.8753713954839929</c:v>
                </c:pt>
                <c:pt idx="43">
                  <c:v>-3.2275752199595331</c:v>
                </c:pt>
                <c:pt idx="44">
                  <c:v>-3.2275752199595331</c:v>
                </c:pt>
                <c:pt idx="45">
                  <c:v>0.87537139548399323</c:v>
                </c:pt>
                <c:pt idx="46">
                  <c:v>0.45851105944386489</c:v>
                </c:pt>
                <c:pt idx="47">
                  <c:v>1.8936927650316751</c:v>
                </c:pt>
                <c:pt idx="48">
                  <c:v>0.14474539258622091</c:v>
                </c:pt>
                <c:pt idx="49">
                  <c:v>1.0743317868128921</c:v>
                </c:pt>
                <c:pt idx="50">
                  <c:v>2.704531161214736</c:v>
                </c:pt>
                <c:pt idx="51">
                  <c:v>-3.9236083406138489</c:v>
                </c:pt>
                <c:pt idx="52">
                  <c:v>-3.9236083406138489</c:v>
                </c:pt>
                <c:pt idx="53">
                  <c:v>2.704531161214736</c:v>
                </c:pt>
                <c:pt idx="54">
                  <c:v>1.0743317868128921</c:v>
                </c:pt>
                <c:pt idx="55">
                  <c:v>0.14474539258622099</c:v>
                </c:pt>
              </c:numCache>
            </c:numRef>
          </c:xVal>
          <c:yVal>
            <c:numRef>
              <c:f>ddSky!$Q$3:$Q$290</c:f>
              <c:numCache>
                <c:formatCode>General</c:formatCode>
                <c:ptCount val="288"/>
                <c:pt idx="0">
                  <c:v>526322.4</c:v>
                </c:pt>
                <c:pt idx="1">
                  <c:v>9570418.1999999993</c:v>
                </c:pt>
                <c:pt idx="2">
                  <c:v>783558.6</c:v>
                </c:pt>
                <c:pt idx="3">
                  <c:v>1418254.6</c:v>
                </c:pt>
                <c:pt idx="4">
                  <c:v>2681040.6</c:v>
                </c:pt>
                <c:pt idx="5">
                  <c:v>2864563.8</c:v>
                </c:pt>
                <c:pt idx="6">
                  <c:v>1402039.8</c:v>
                </c:pt>
                <c:pt idx="7">
                  <c:v>986201.59999999998</c:v>
                </c:pt>
                <c:pt idx="8">
                  <c:v>4522421.4000000004</c:v>
                </c:pt>
                <c:pt idx="9">
                  <c:v>10875459.6</c:v>
                </c:pt>
                <c:pt idx="10">
                  <c:v>2153268.4</c:v>
                </c:pt>
                <c:pt idx="11">
                  <c:v>3992323.8</c:v>
                </c:pt>
                <c:pt idx="12">
                  <c:v>9202121</c:v>
                </c:pt>
                <c:pt idx="13">
                  <c:v>1925998.4</c:v>
                </c:pt>
                <c:pt idx="14">
                  <c:v>6075304.2000000002</c:v>
                </c:pt>
                <c:pt idx="15">
                  <c:v>283877.2</c:v>
                </c:pt>
                <c:pt idx="16">
                  <c:v>15233834.800000001</c:v>
                </c:pt>
                <c:pt idx="17">
                  <c:v>230600.8</c:v>
                </c:pt>
                <c:pt idx="18">
                  <c:v>4924566.8</c:v>
                </c:pt>
                <c:pt idx="19">
                  <c:v>6728774.7999999998</c:v>
                </c:pt>
                <c:pt idx="20">
                  <c:v>3304030.6</c:v>
                </c:pt>
                <c:pt idx="21">
                  <c:v>817193.6</c:v>
                </c:pt>
                <c:pt idx="22">
                  <c:v>212634.8</c:v>
                </c:pt>
                <c:pt idx="23">
                  <c:v>886368.2</c:v>
                </c:pt>
                <c:pt idx="24">
                  <c:v>1186313.8</c:v>
                </c:pt>
                <c:pt idx="25">
                  <c:v>1981478.2</c:v>
                </c:pt>
                <c:pt idx="26">
                  <c:v>777134.6</c:v>
                </c:pt>
                <c:pt idx="27">
                  <c:v>1101850.8</c:v>
                </c:pt>
                <c:pt idx="28">
                  <c:v>761476.6</c:v>
                </c:pt>
                <c:pt idx="29">
                  <c:v>1315785.3999999999</c:v>
                </c:pt>
                <c:pt idx="30">
                  <c:v>542294.6</c:v>
                </c:pt>
                <c:pt idx="31">
                  <c:v>700535.4</c:v>
                </c:pt>
                <c:pt idx="32">
                  <c:v>6549110.7999999998</c:v>
                </c:pt>
                <c:pt idx="33">
                  <c:v>5958653.7999999998</c:v>
                </c:pt>
                <c:pt idx="34">
                  <c:v>1470636</c:v>
                </c:pt>
                <c:pt idx="35">
                  <c:v>1113480.2</c:v>
                </c:pt>
                <c:pt idx="36">
                  <c:v>3433380</c:v>
                </c:pt>
                <c:pt idx="37">
                  <c:v>2713502.6</c:v>
                </c:pt>
                <c:pt idx="38">
                  <c:v>690021.6</c:v>
                </c:pt>
                <c:pt idx="39">
                  <c:v>419265</c:v>
                </c:pt>
                <c:pt idx="40">
                  <c:v>530141.6</c:v>
                </c:pt>
                <c:pt idx="41">
                  <c:v>2506268</c:v>
                </c:pt>
                <c:pt idx="42">
                  <c:v>1546248.8</c:v>
                </c:pt>
                <c:pt idx="43">
                  <c:v>1027796</c:v>
                </c:pt>
                <c:pt idx="44">
                  <c:v>1263358.3999999999</c:v>
                </c:pt>
                <c:pt idx="45">
                  <c:v>1651655</c:v>
                </c:pt>
                <c:pt idx="46">
                  <c:v>2143929.4</c:v>
                </c:pt>
                <c:pt idx="47">
                  <c:v>538174</c:v>
                </c:pt>
                <c:pt idx="48">
                  <c:v>1003029.8</c:v>
                </c:pt>
                <c:pt idx="49">
                  <c:v>971943.8</c:v>
                </c:pt>
                <c:pt idx="50">
                  <c:v>358507.4</c:v>
                </c:pt>
                <c:pt idx="51">
                  <c:v>1236783</c:v>
                </c:pt>
                <c:pt idx="52">
                  <c:v>1160844.3999999999</c:v>
                </c:pt>
                <c:pt idx="53">
                  <c:v>306215.59999999998</c:v>
                </c:pt>
                <c:pt idx="54">
                  <c:v>999877</c:v>
                </c:pt>
                <c:pt idx="55">
                  <c:v>1043871.2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DBBD-47D7-8101-CA2D450BCEC0}"/>
            </c:ext>
          </c:extLst>
        </c:ser>
        <c:ser>
          <c:idx val="5"/>
          <c:order val="2"/>
          <c:tx>
            <c:strRef>
              <c:f>ddSky!$S$2</c:f>
              <c:strCache>
                <c:ptCount val="1"/>
                <c:pt idx="0">
                  <c:v>SaLSa Causal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6"/>
                </a:solidFill>
                <a:prstDash val="dash"/>
              </a:ln>
              <a:effectLst/>
            </c:spPr>
            <c:trendlineType val="exp"/>
            <c:dispRSqr val="0"/>
            <c:dispEq val="0"/>
          </c:trendline>
          <c:xVal>
            <c:numRef>
              <c:f>ddSky!$AY$3:$AY$290</c:f>
              <c:numCache>
                <c:formatCode>General</c:formatCode>
                <c:ptCount val="288"/>
                <c:pt idx="0">
                  <c:v>1.2118473786748321</c:v>
                </c:pt>
                <c:pt idx="1">
                  <c:v>0.23396082216078609</c:v>
                </c:pt>
                <c:pt idx="2">
                  <c:v>1.066866592246575</c:v>
                </c:pt>
                <c:pt idx="3">
                  <c:v>0.1500848764253318</c:v>
                </c:pt>
                <c:pt idx="4">
                  <c:v>-1.1557795371120141</c:v>
                </c:pt>
                <c:pt idx="5">
                  <c:v>-0.30306973479717858</c:v>
                </c:pt>
                <c:pt idx="6">
                  <c:v>-1.058862520302984</c:v>
                </c:pt>
                <c:pt idx="7">
                  <c:v>-0.14504787729534549</c:v>
                </c:pt>
                <c:pt idx="8">
                  <c:v>-0.14504787729534541</c:v>
                </c:pt>
                <c:pt idx="9">
                  <c:v>-1.0588625203029851</c:v>
                </c:pt>
                <c:pt idx="10">
                  <c:v>-0.30306973479717858</c:v>
                </c:pt>
                <c:pt idx="11">
                  <c:v>-1.155779537112015</c:v>
                </c:pt>
                <c:pt idx="12">
                  <c:v>0.15008487642533211</c:v>
                </c:pt>
                <c:pt idx="13">
                  <c:v>1.0668665922465741</c:v>
                </c:pt>
                <c:pt idx="14">
                  <c:v>0.23396082216078579</c:v>
                </c:pt>
                <c:pt idx="15">
                  <c:v>1.2118473786748321</c:v>
                </c:pt>
                <c:pt idx="16">
                  <c:v>0.76121076383868336</c:v>
                </c:pt>
                <c:pt idx="17">
                  <c:v>0.61353642943569164</c:v>
                </c:pt>
                <c:pt idx="18">
                  <c:v>-0.1051048134515972</c:v>
                </c:pt>
                <c:pt idx="19">
                  <c:v>-1.2696423798227781</c:v>
                </c:pt>
                <c:pt idx="20">
                  <c:v>-1.2696423798227769</c:v>
                </c:pt>
                <c:pt idx="21">
                  <c:v>-0.10510481345159681</c:v>
                </c:pt>
                <c:pt idx="22">
                  <c:v>0.61353642943569131</c:v>
                </c:pt>
                <c:pt idx="23">
                  <c:v>0.76121076383868347</c:v>
                </c:pt>
                <c:pt idx="24">
                  <c:v>0.34054563237898883</c:v>
                </c:pt>
                <c:pt idx="25">
                  <c:v>-2.7853996683675062</c:v>
                </c:pt>
                <c:pt idx="26">
                  <c:v>0.43795531847424918</c:v>
                </c:pt>
                <c:pt idx="27">
                  <c:v>-0.6112676624892982</c:v>
                </c:pt>
                <c:pt idx="28">
                  <c:v>1.470658881440742</c:v>
                </c:pt>
                <c:pt idx="29">
                  <c:v>-0.29026346960569072</c:v>
                </c:pt>
                <c:pt idx="30">
                  <c:v>0.56098549971599987</c:v>
                </c:pt>
                <c:pt idx="31">
                  <c:v>0.87678546845251526</c:v>
                </c:pt>
                <c:pt idx="32">
                  <c:v>0.87678546845251493</c:v>
                </c:pt>
                <c:pt idx="33">
                  <c:v>0.56098549971599954</c:v>
                </c:pt>
                <c:pt idx="34">
                  <c:v>-0.29026346960569022</c:v>
                </c:pt>
                <c:pt idx="35">
                  <c:v>1.470658881440742</c:v>
                </c:pt>
                <c:pt idx="36">
                  <c:v>-0.6112676624892982</c:v>
                </c:pt>
                <c:pt idx="37">
                  <c:v>0.43795531847424901</c:v>
                </c:pt>
                <c:pt idx="38">
                  <c:v>-2.7853996683675062</c:v>
                </c:pt>
                <c:pt idx="39">
                  <c:v>0.34054563237898899</c:v>
                </c:pt>
                <c:pt idx="40">
                  <c:v>1.8936927650316751</c:v>
                </c:pt>
                <c:pt idx="41">
                  <c:v>0.45851105944386461</c:v>
                </c:pt>
                <c:pt idx="42">
                  <c:v>0.8753713954839929</c:v>
                </c:pt>
                <c:pt idx="43">
                  <c:v>-3.2275752199595331</c:v>
                </c:pt>
                <c:pt idx="44">
                  <c:v>-3.2275752199595331</c:v>
                </c:pt>
                <c:pt idx="45">
                  <c:v>0.87537139548399323</c:v>
                </c:pt>
                <c:pt idx="46">
                  <c:v>0.45851105944386489</c:v>
                </c:pt>
                <c:pt idx="47">
                  <c:v>1.8936927650316751</c:v>
                </c:pt>
                <c:pt idx="48">
                  <c:v>0.14474539258622091</c:v>
                </c:pt>
                <c:pt idx="49">
                  <c:v>1.0743317868128921</c:v>
                </c:pt>
                <c:pt idx="50">
                  <c:v>2.704531161214736</c:v>
                </c:pt>
                <c:pt idx="51">
                  <c:v>-3.9236083406138489</c:v>
                </c:pt>
                <c:pt idx="52">
                  <c:v>-3.9236083406138489</c:v>
                </c:pt>
                <c:pt idx="53">
                  <c:v>2.704531161214736</c:v>
                </c:pt>
                <c:pt idx="54">
                  <c:v>1.0743317868128921</c:v>
                </c:pt>
                <c:pt idx="55">
                  <c:v>0.14474539258622099</c:v>
                </c:pt>
              </c:numCache>
            </c:numRef>
          </c:xVal>
          <c:yVal>
            <c:numRef>
              <c:f>ddSky!$S$3:$S$290</c:f>
              <c:numCache>
                <c:formatCode>General</c:formatCode>
                <c:ptCount val="288"/>
                <c:pt idx="0">
                  <c:v>498280.6</c:v>
                </c:pt>
                <c:pt idx="1">
                  <c:v>13698325</c:v>
                </c:pt>
                <c:pt idx="2">
                  <c:v>549719.19999999995</c:v>
                </c:pt>
                <c:pt idx="3">
                  <c:v>1117629.8</c:v>
                </c:pt>
                <c:pt idx="4">
                  <c:v>4095508.6</c:v>
                </c:pt>
                <c:pt idx="5">
                  <c:v>5660653</c:v>
                </c:pt>
                <c:pt idx="6">
                  <c:v>944250</c:v>
                </c:pt>
                <c:pt idx="7">
                  <c:v>703084.4</c:v>
                </c:pt>
                <c:pt idx="8">
                  <c:v>6531999.4000000004</c:v>
                </c:pt>
                <c:pt idx="9">
                  <c:v>10715154.800000001</c:v>
                </c:pt>
                <c:pt idx="10">
                  <c:v>1623636</c:v>
                </c:pt>
                <c:pt idx="11">
                  <c:v>3059407.6</c:v>
                </c:pt>
                <c:pt idx="12">
                  <c:v>13529346</c:v>
                </c:pt>
                <c:pt idx="13">
                  <c:v>2004649.4</c:v>
                </c:pt>
                <c:pt idx="14">
                  <c:v>4376417.5999999996</c:v>
                </c:pt>
                <c:pt idx="15">
                  <c:v>217067.6</c:v>
                </c:pt>
                <c:pt idx="16">
                  <c:v>9963146</c:v>
                </c:pt>
                <c:pt idx="17">
                  <c:v>41141.800000000003</c:v>
                </c:pt>
                <c:pt idx="18">
                  <c:v>9960409.8000000007</c:v>
                </c:pt>
                <c:pt idx="19">
                  <c:v>5353829.8</c:v>
                </c:pt>
                <c:pt idx="20">
                  <c:v>4608995.8</c:v>
                </c:pt>
                <c:pt idx="21">
                  <c:v>836686.4</c:v>
                </c:pt>
                <c:pt idx="22">
                  <c:v>30747.599999999999</c:v>
                </c:pt>
                <c:pt idx="23">
                  <c:v>1039112</c:v>
                </c:pt>
                <c:pt idx="24">
                  <c:v>1333006.2</c:v>
                </c:pt>
                <c:pt idx="25">
                  <c:v>3439434.8</c:v>
                </c:pt>
                <c:pt idx="26">
                  <c:v>647522.19999999995</c:v>
                </c:pt>
                <c:pt idx="27">
                  <c:v>932506.6</c:v>
                </c:pt>
                <c:pt idx="28">
                  <c:v>673579.8</c:v>
                </c:pt>
                <c:pt idx="29">
                  <c:v>1081272.3999999999</c:v>
                </c:pt>
                <c:pt idx="30">
                  <c:v>529115.6</c:v>
                </c:pt>
                <c:pt idx="31">
                  <c:v>678489</c:v>
                </c:pt>
                <c:pt idx="32">
                  <c:v>7342482</c:v>
                </c:pt>
                <c:pt idx="33">
                  <c:v>6112693.2000000002</c:v>
                </c:pt>
                <c:pt idx="34">
                  <c:v>1247987.6000000001</c:v>
                </c:pt>
                <c:pt idx="35">
                  <c:v>939193.4</c:v>
                </c:pt>
                <c:pt idx="36">
                  <c:v>2627407.2000000002</c:v>
                </c:pt>
                <c:pt idx="37">
                  <c:v>2207298.2000000002</c:v>
                </c:pt>
                <c:pt idx="38">
                  <c:v>667062.19999999995</c:v>
                </c:pt>
                <c:pt idx="39">
                  <c:v>404998.6</c:v>
                </c:pt>
                <c:pt idx="40">
                  <c:v>454168</c:v>
                </c:pt>
                <c:pt idx="41">
                  <c:v>4265501.5999999996</c:v>
                </c:pt>
                <c:pt idx="42">
                  <c:v>3449260.8</c:v>
                </c:pt>
                <c:pt idx="43">
                  <c:v>1305424.2</c:v>
                </c:pt>
                <c:pt idx="44">
                  <c:v>1389282.4</c:v>
                </c:pt>
                <c:pt idx="45">
                  <c:v>3341643</c:v>
                </c:pt>
                <c:pt idx="46">
                  <c:v>4540717.5999999996</c:v>
                </c:pt>
                <c:pt idx="47">
                  <c:v>525928</c:v>
                </c:pt>
                <c:pt idx="48">
                  <c:v>1284371.2</c:v>
                </c:pt>
                <c:pt idx="49">
                  <c:v>1384707</c:v>
                </c:pt>
                <c:pt idx="50">
                  <c:v>217555</c:v>
                </c:pt>
                <c:pt idx="51">
                  <c:v>2149598.4</c:v>
                </c:pt>
                <c:pt idx="52">
                  <c:v>1517107</c:v>
                </c:pt>
                <c:pt idx="53">
                  <c:v>187972.6</c:v>
                </c:pt>
                <c:pt idx="54">
                  <c:v>1459342.2</c:v>
                </c:pt>
                <c:pt idx="55">
                  <c:v>1373599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DBBD-47D7-8101-CA2D450BCEC0}"/>
            </c:ext>
          </c:extLst>
        </c:ser>
        <c:ser>
          <c:idx val="7"/>
          <c:order val="3"/>
          <c:tx>
            <c:strRef>
              <c:f>ddSky!$U$2</c:f>
              <c:strCache>
                <c:ptCount val="1"/>
                <c:pt idx="0">
                  <c:v>D&amp;C Causal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>
                    <a:lumMod val="60000"/>
                  </a:schemeClr>
                </a:solidFill>
                <a:prstDash val="dash"/>
              </a:ln>
              <a:effectLst/>
            </c:spPr>
            <c:trendlineType val="exp"/>
            <c:dispRSqr val="0"/>
            <c:dispEq val="0"/>
          </c:trendline>
          <c:xVal>
            <c:numRef>
              <c:f>ddSky!$AY$3:$AY$290</c:f>
              <c:numCache>
                <c:formatCode>General</c:formatCode>
                <c:ptCount val="288"/>
                <c:pt idx="0">
                  <c:v>1.2118473786748321</c:v>
                </c:pt>
                <c:pt idx="1">
                  <c:v>0.23396082216078609</c:v>
                </c:pt>
                <c:pt idx="2">
                  <c:v>1.066866592246575</c:v>
                </c:pt>
                <c:pt idx="3">
                  <c:v>0.1500848764253318</c:v>
                </c:pt>
                <c:pt idx="4">
                  <c:v>-1.1557795371120141</c:v>
                </c:pt>
                <c:pt idx="5">
                  <c:v>-0.30306973479717858</c:v>
                </c:pt>
                <c:pt idx="6">
                  <c:v>-1.058862520302984</c:v>
                </c:pt>
                <c:pt idx="7">
                  <c:v>-0.14504787729534549</c:v>
                </c:pt>
                <c:pt idx="8">
                  <c:v>-0.14504787729534541</c:v>
                </c:pt>
                <c:pt idx="9">
                  <c:v>-1.0588625203029851</c:v>
                </c:pt>
                <c:pt idx="10">
                  <c:v>-0.30306973479717858</c:v>
                </c:pt>
                <c:pt idx="11">
                  <c:v>-1.155779537112015</c:v>
                </c:pt>
                <c:pt idx="12">
                  <c:v>0.15008487642533211</c:v>
                </c:pt>
                <c:pt idx="13">
                  <c:v>1.0668665922465741</c:v>
                </c:pt>
                <c:pt idx="14">
                  <c:v>0.23396082216078579</c:v>
                </c:pt>
                <c:pt idx="15">
                  <c:v>1.2118473786748321</c:v>
                </c:pt>
                <c:pt idx="16">
                  <c:v>0.76121076383868336</c:v>
                </c:pt>
                <c:pt idx="17">
                  <c:v>0.61353642943569164</c:v>
                </c:pt>
                <c:pt idx="18">
                  <c:v>-0.1051048134515972</c:v>
                </c:pt>
                <c:pt idx="19">
                  <c:v>-1.2696423798227781</c:v>
                </c:pt>
                <c:pt idx="20">
                  <c:v>-1.2696423798227769</c:v>
                </c:pt>
                <c:pt idx="21">
                  <c:v>-0.10510481345159681</c:v>
                </c:pt>
                <c:pt idx="22">
                  <c:v>0.61353642943569131</c:v>
                </c:pt>
                <c:pt idx="23">
                  <c:v>0.76121076383868347</c:v>
                </c:pt>
                <c:pt idx="24">
                  <c:v>0.34054563237898883</c:v>
                </c:pt>
                <c:pt idx="25">
                  <c:v>-2.7853996683675062</c:v>
                </c:pt>
                <c:pt idx="26">
                  <c:v>0.43795531847424918</c:v>
                </c:pt>
                <c:pt idx="27">
                  <c:v>-0.6112676624892982</c:v>
                </c:pt>
                <c:pt idx="28">
                  <c:v>1.470658881440742</c:v>
                </c:pt>
                <c:pt idx="29">
                  <c:v>-0.29026346960569072</c:v>
                </c:pt>
                <c:pt idx="30">
                  <c:v>0.56098549971599987</c:v>
                </c:pt>
                <c:pt idx="31">
                  <c:v>0.87678546845251526</c:v>
                </c:pt>
                <c:pt idx="32">
                  <c:v>0.87678546845251493</c:v>
                </c:pt>
                <c:pt idx="33">
                  <c:v>0.56098549971599954</c:v>
                </c:pt>
                <c:pt idx="34">
                  <c:v>-0.29026346960569022</c:v>
                </c:pt>
                <c:pt idx="35">
                  <c:v>1.470658881440742</c:v>
                </c:pt>
                <c:pt idx="36">
                  <c:v>-0.6112676624892982</c:v>
                </c:pt>
                <c:pt idx="37">
                  <c:v>0.43795531847424901</c:v>
                </c:pt>
                <c:pt idx="38">
                  <c:v>-2.7853996683675062</c:v>
                </c:pt>
                <c:pt idx="39">
                  <c:v>0.34054563237898899</c:v>
                </c:pt>
                <c:pt idx="40">
                  <c:v>1.8936927650316751</c:v>
                </c:pt>
                <c:pt idx="41">
                  <c:v>0.45851105944386461</c:v>
                </c:pt>
                <c:pt idx="42">
                  <c:v>0.8753713954839929</c:v>
                </c:pt>
                <c:pt idx="43">
                  <c:v>-3.2275752199595331</c:v>
                </c:pt>
                <c:pt idx="44">
                  <c:v>-3.2275752199595331</c:v>
                </c:pt>
                <c:pt idx="45">
                  <c:v>0.87537139548399323</c:v>
                </c:pt>
                <c:pt idx="46">
                  <c:v>0.45851105944386489</c:v>
                </c:pt>
                <c:pt idx="47">
                  <c:v>1.8936927650316751</c:v>
                </c:pt>
                <c:pt idx="48">
                  <c:v>0.14474539258622091</c:v>
                </c:pt>
                <c:pt idx="49">
                  <c:v>1.0743317868128921</c:v>
                </c:pt>
                <c:pt idx="50">
                  <c:v>2.704531161214736</c:v>
                </c:pt>
                <c:pt idx="51">
                  <c:v>-3.9236083406138489</c:v>
                </c:pt>
                <c:pt idx="52">
                  <c:v>-3.9236083406138489</c:v>
                </c:pt>
                <c:pt idx="53">
                  <c:v>2.704531161214736</c:v>
                </c:pt>
                <c:pt idx="54">
                  <c:v>1.0743317868128921</c:v>
                </c:pt>
                <c:pt idx="55">
                  <c:v>0.14474539258622099</c:v>
                </c:pt>
              </c:numCache>
            </c:numRef>
          </c:xVal>
          <c:yVal>
            <c:numRef>
              <c:f>ddSky!$U$3:$U$290</c:f>
              <c:numCache>
                <c:formatCode>General</c:formatCode>
                <c:ptCount val="288"/>
                <c:pt idx="0">
                  <c:v>3248337</c:v>
                </c:pt>
                <c:pt idx="1">
                  <c:v>5798741.7999999998</c:v>
                </c:pt>
                <c:pt idx="2">
                  <c:v>3282981.6</c:v>
                </c:pt>
                <c:pt idx="3">
                  <c:v>4516951.2</c:v>
                </c:pt>
                <c:pt idx="4">
                  <c:v>4804340</c:v>
                </c:pt>
                <c:pt idx="5">
                  <c:v>3529746.4</c:v>
                </c:pt>
                <c:pt idx="6">
                  <c:v>4477973.4000000004</c:v>
                </c:pt>
                <c:pt idx="7">
                  <c:v>2856871.4</c:v>
                </c:pt>
                <c:pt idx="8">
                  <c:v>3413126.6</c:v>
                </c:pt>
                <c:pt idx="9">
                  <c:v>5620632</c:v>
                </c:pt>
                <c:pt idx="10">
                  <c:v>3321482.6</c:v>
                </c:pt>
                <c:pt idx="11">
                  <c:v>4434888</c:v>
                </c:pt>
                <c:pt idx="12">
                  <c:v>5069253.4000000004</c:v>
                </c:pt>
                <c:pt idx="13">
                  <c:v>3413123</c:v>
                </c:pt>
                <c:pt idx="14">
                  <c:v>4547225.4000000004</c:v>
                </c:pt>
                <c:pt idx="15">
                  <c:v>2816044.2</c:v>
                </c:pt>
                <c:pt idx="16">
                  <c:v>3447171.6</c:v>
                </c:pt>
                <c:pt idx="17">
                  <c:v>3326551.8</c:v>
                </c:pt>
                <c:pt idx="18">
                  <c:v>4615974.2</c:v>
                </c:pt>
                <c:pt idx="19">
                  <c:v>4598241.2</c:v>
                </c:pt>
                <c:pt idx="20">
                  <c:v>4697125.4000000004</c:v>
                </c:pt>
                <c:pt idx="21">
                  <c:v>4671821.8</c:v>
                </c:pt>
                <c:pt idx="22">
                  <c:v>3199492.4</c:v>
                </c:pt>
                <c:pt idx="23">
                  <c:v>3242707.4</c:v>
                </c:pt>
                <c:pt idx="24">
                  <c:v>4436619.5999999996</c:v>
                </c:pt>
                <c:pt idx="25">
                  <c:v>4480769</c:v>
                </c:pt>
                <c:pt idx="26">
                  <c:v>4759275.4000000004</c:v>
                </c:pt>
                <c:pt idx="27">
                  <c:v>4782886.8</c:v>
                </c:pt>
                <c:pt idx="28">
                  <c:v>3800380.8</c:v>
                </c:pt>
                <c:pt idx="29">
                  <c:v>3814972.6</c:v>
                </c:pt>
                <c:pt idx="30">
                  <c:v>4203870.2</c:v>
                </c:pt>
                <c:pt idx="31">
                  <c:v>4212637.4000000004</c:v>
                </c:pt>
                <c:pt idx="32">
                  <c:v>6430284.5999999996</c:v>
                </c:pt>
                <c:pt idx="33">
                  <c:v>6430831.7999999998</c:v>
                </c:pt>
                <c:pt idx="34">
                  <c:v>4234864.4000000004</c:v>
                </c:pt>
                <c:pt idx="35">
                  <c:v>4219181</c:v>
                </c:pt>
                <c:pt idx="36">
                  <c:v>4952497.5999999996</c:v>
                </c:pt>
                <c:pt idx="37">
                  <c:v>4926025.5999999996</c:v>
                </c:pt>
                <c:pt idx="38">
                  <c:v>3413767</c:v>
                </c:pt>
                <c:pt idx="39">
                  <c:v>3403245.6</c:v>
                </c:pt>
                <c:pt idx="40">
                  <c:v>3046429.4</c:v>
                </c:pt>
                <c:pt idx="41">
                  <c:v>5340373</c:v>
                </c:pt>
                <c:pt idx="42">
                  <c:v>5283045</c:v>
                </c:pt>
                <c:pt idx="43">
                  <c:v>3159533.6</c:v>
                </c:pt>
                <c:pt idx="44">
                  <c:v>3084094.2</c:v>
                </c:pt>
                <c:pt idx="45">
                  <c:v>5348895.5999999996</c:v>
                </c:pt>
                <c:pt idx="46">
                  <c:v>5316086.8</c:v>
                </c:pt>
                <c:pt idx="47">
                  <c:v>3119177.2</c:v>
                </c:pt>
                <c:pt idx="48">
                  <c:v>3848373.4</c:v>
                </c:pt>
                <c:pt idx="49">
                  <c:v>3849475.4</c:v>
                </c:pt>
                <c:pt idx="50">
                  <c:v>3795364.8</c:v>
                </c:pt>
                <c:pt idx="51">
                  <c:v>3883744.8</c:v>
                </c:pt>
                <c:pt idx="52">
                  <c:v>3868769.6</c:v>
                </c:pt>
                <c:pt idx="53">
                  <c:v>3802505.6</c:v>
                </c:pt>
                <c:pt idx="54">
                  <c:v>3856920</c:v>
                </c:pt>
                <c:pt idx="55">
                  <c:v>3867096.2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DBBD-47D7-8101-CA2D450BCEC0}"/>
            </c:ext>
          </c:extLst>
        </c:ser>
        <c:ser>
          <c:idx val="9"/>
          <c:order val="4"/>
          <c:tx>
            <c:strRef>
              <c:f>ddSky!$W$2</c:f>
              <c:strCache>
                <c:ptCount val="1"/>
                <c:pt idx="0">
                  <c:v>BBS Causal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00B050"/>
              </a:solidFill>
              <a:ln w="9525">
                <a:solidFill>
                  <a:srgbClr val="00B050"/>
                </a:solidFill>
              </a:ln>
              <a:effectLst/>
            </c:spPr>
          </c:marker>
          <c:trendline>
            <c:spPr>
              <a:ln w="19050" cap="rnd">
                <a:solidFill>
                  <a:srgbClr val="00B050"/>
                </a:solidFill>
                <a:prstDash val="dash"/>
              </a:ln>
              <a:effectLst/>
            </c:spPr>
            <c:trendlineType val="exp"/>
            <c:dispRSqr val="0"/>
            <c:dispEq val="0"/>
          </c:trendline>
          <c:xVal>
            <c:numRef>
              <c:f>ddSky!$AY$3:$AY$290</c:f>
              <c:numCache>
                <c:formatCode>General</c:formatCode>
                <c:ptCount val="288"/>
                <c:pt idx="0">
                  <c:v>1.2118473786748321</c:v>
                </c:pt>
                <c:pt idx="1">
                  <c:v>0.23396082216078609</c:v>
                </c:pt>
                <c:pt idx="2">
                  <c:v>1.066866592246575</c:v>
                </c:pt>
                <c:pt idx="3">
                  <c:v>0.1500848764253318</c:v>
                </c:pt>
                <c:pt idx="4">
                  <c:v>-1.1557795371120141</c:v>
                </c:pt>
                <c:pt idx="5">
                  <c:v>-0.30306973479717858</c:v>
                </c:pt>
                <c:pt idx="6">
                  <c:v>-1.058862520302984</c:v>
                </c:pt>
                <c:pt idx="7">
                  <c:v>-0.14504787729534549</c:v>
                </c:pt>
                <c:pt idx="8">
                  <c:v>-0.14504787729534541</c:v>
                </c:pt>
                <c:pt idx="9">
                  <c:v>-1.0588625203029851</c:v>
                </c:pt>
                <c:pt idx="10">
                  <c:v>-0.30306973479717858</c:v>
                </c:pt>
                <c:pt idx="11">
                  <c:v>-1.155779537112015</c:v>
                </c:pt>
                <c:pt idx="12">
                  <c:v>0.15008487642533211</c:v>
                </c:pt>
                <c:pt idx="13">
                  <c:v>1.0668665922465741</c:v>
                </c:pt>
                <c:pt idx="14">
                  <c:v>0.23396082216078579</c:v>
                </c:pt>
                <c:pt idx="15">
                  <c:v>1.2118473786748321</c:v>
                </c:pt>
                <c:pt idx="16">
                  <c:v>0.76121076383868336</c:v>
                </c:pt>
                <c:pt idx="17">
                  <c:v>0.61353642943569164</c:v>
                </c:pt>
                <c:pt idx="18">
                  <c:v>-0.1051048134515972</c:v>
                </c:pt>
                <c:pt idx="19">
                  <c:v>-1.2696423798227781</c:v>
                </c:pt>
                <c:pt idx="20">
                  <c:v>-1.2696423798227769</c:v>
                </c:pt>
                <c:pt idx="21">
                  <c:v>-0.10510481345159681</c:v>
                </c:pt>
                <c:pt idx="22">
                  <c:v>0.61353642943569131</c:v>
                </c:pt>
                <c:pt idx="23">
                  <c:v>0.76121076383868347</c:v>
                </c:pt>
                <c:pt idx="24">
                  <c:v>0.34054563237898883</c:v>
                </c:pt>
                <c:pt idx="25">
                  <c:v>-2.7853996683675062</c:v>
                </c:pt>
                <c:pt idx="26">
                  <c:v>0.43795531847424918</c:v>
                </c:pt>
                <c:pt idx="27">
                  <c:v>-0.6112676624892982</c:v>
                </c:pt>
                <c:pt idx="28">
                  <c:v>1.470658881440742</c:v>
                </c:pt>
                <c:pt idx="29">
                  <c:v>-0.29026346960569072</c:v>
                </c:pt>
                <c:pt idx="30">
                  <c:v>0.56098549971599987</c:v>
                </c:pt>
                <c:pt idx="31">
                  <c:v>0.87678546845251526</c:v>
                </c:pt>
                <c:pt idx="32">
                  <c:v>0.87678546845251493</c:v>
                </c:pt>
                <c:pt idx="33">
                  <c:v>0.56098549971599954</c:v>
                </c:pt>
                <c:pt idx="34">
                  <c:v>-0.29026346960569022</c:v>
                </c:pt>
                <c:pt idx="35">
                  <c:v>1.470658881440742</c:v>
                </c:pt>
                <c:pt idx="36">
                  <c:v>-0.6112676624892982</c:v>
                </c:pt>
                <c:pt idx="37">
                  <c:v>0.43795531847424901</c:v>
                </c:pt>
                <c:pt idx="38">
                  <c:v>-2.7853996683675062</c:v>
                </c:pt>
                <c:pt idx="39">
                  <c:v>0.34054563237898899</c:v>
                </c:pt>
                <c:pt idx="40">
                  <c:v>1.8936927650316751</c:v>
                </c:pt>
                <c:pt idx="41">
                  <c:v>0.45851105944386461</c:v>
                </c:pt>
                <c:pt idx="42">
                  <c:v>0.8753713954839929</c:v>
                </c:pt>
                <c:pt idx="43">
                  <c:v>-3.2275752199595331</c:v>
                </c:pt>
                <c:pt idx="44">
                  <c:v>-3.2275752199595331</c:v>
                </c:pt>
                <c:pt idx="45">
                  <c:v>0.87537139548399323</c:v>
                </c:pt>
                <c:pt idx="46">
                  <c:v>0.45851105944386489</c:v>
                </c:pt>
                <c:pt idx="47">
                  <c:v>1.8936927650316751</c:v>
                </c:pt>
                <c:pt idx="48">
                  <c:v>0.14474539258622091</c:v>
                </c:pt>
                <c:pt idx="49">
                  <c:v>1.0743317868128921</c:v>
                </c:pt>
                <c:pt idx="50">
                  <c:v>2.704531161214736</c:v>
                </c:pt>
                <c:pt idx="51">
                  <c:v>-3.9236083406138489</c:v>
                </c:pt>
                <c:pt idx="52">
                  <c:v>-3.9236083406138489</c:v>
                </c:pt>
                <c:pt idx="53">
                  <c:v>2.704531161214736</c:v>
                </c:pt>
                <c:pt idx="54">
                  <c:v>1.0743317868128921</c:v>
                </c:pt>
                <c:pt idx="55">
                  <c:v>0.14474539258622099</c:v>
                </c:pt>
              </c:numCache>
            </c:numRef>
          </c:xVal>
          <c:yVal>
            <c:numRef>
              <c:f>ddSky!$W$3:$W$290</c:f>
              <c:numCache>
                <c:formatCode>General</c:formatCode>
                <c:ptCount val="288"/>
                <c:pt idx="0">
                  <c:v>683000.6</c:v>
                </c:pt>
                <c:pt idx="1">
                  <c:v>11917549.6</c:v>
                </c:pt>
                <c:pt idx="2">
                  <c:v>600531.80000000005</c:v>
                </c:pt>
                <c:pt idx="3">
                  <c:v>4301999.2</c:v>
                </c:pt>
                <c:pt idx="4">
                  <c:v>4063479</c:v>
                </c:pt>
                <c:pt idx="5">
                  <c:v>7084215</c:v>
                </c:pt>
                <c:pt idx="6">
                  <c:v>2817974.8</c:v>
                </c:pt>
                <c:pt idx="7">
                  <c:v>536091.19999999995</c:v>
                </c:pt>
                <c:pt idx="8">
                  <c:v>7335462</c:v>
                </c:pt>
                <c:pt idx="9">
                  <c:v>18506134.399999999</c:v>
                </c:pt>
                <c:pt idx="10">
                  <c:v>3761910.2</c:v>
                </c:pt>
                <c:pt idx="11">
                  <c:v>7809954</c:v>
                </c:pt>
                <c:pt idx="12">
                  <c:v>11402412.6</c:v>
                </c:pt>
                <c:pt idx="13">
                  <c:v>4902411.2</c:v>
                </c:pt>
                <c:pt idx="14">
                  <c:v>5218208.5999999996</c:v>
                </c:pt>
                <c:pt idx="15">
                  <c:v>23427</c:v>
                </c:pt>
                <c:pt idx="16">
                  <c:v>14288977.4</c:v>
                </c:pt>
                <c:pt idx="17">
                  <c:v>110205</c:v>
                </c:pt>
                <c:pt idx="18">
                  <c:v>9667703</c:v>
                </c:pt>
                <c:pt idx="19">
                  <c:v>7272855</c:v>
                </c:pt>
                <c:pt idx="20">
                  <c:v>10872721.800000001</c:v>
                </c:pt>
                <c:pt idx="21">
                  <c:v>3229234.2</c:v>
                </c:pt>
                <c:pt idx="22">
                  <c:v>100723.2</c:v>
                </c:pt>
                <c:pt idx="23">
                  <c:v>3971479.4</c:v>
                </c:pt>
                <c:pt idx="24">
                  <c:v>1271244.3999999999</c:v>
                </c:pt>
                <c:pt idx="25">
                  <c:v>2477728.6</c:v>
                </c:pt>
                <c:pt idx="26">
                  <c:v>780419.2</c:v>
                </c:pt>
                <c:pt idx="27">
                  <c:v>1330393.8</c:v>
                </c:pt>
                <c:pt idx="28">
                  <c:v>717644.2</c:v>
                </c:pt>
                <c:pt idx="29">
                  <c:v>1416073.6</c:v>
                </c:pt>
                <c:pt idx="30">
                  <c:v>404943</c:v>
                </c:pt>
                <c:pt idx="31">
                  <c:v>819707.8</c:v>
                </c:pt>
                <c:pt idx="32">
                  <c:v>13546758</c:v>
                </c:pt>
                <c:pt idx="33">
                  <c:v>12717485.4</c:v>
                </c:pt>
                <c:pt idx="34">
                  <c:v>2085390.8</c:v>
                </c:pt>
                <c:pt idx="35">
                  <c:v>1891227.6</c:v>
                </c:pt>
                <c:pt idx="36">
                  <c:v>6266314.2000000002</c:v>
                </c:pt>
                <c:pt idx="37">
                  <c:v>5458951.2000000002</c:v>
                </c:pt>
                <c:pt idx="38">
                  <c:v>493981.6</c:v>
                </c:pt>
                <c:pt idx="39">
                  <c:v>260746.8</c:v>
                </c:pt>
                <c:pt idx="40">
                  <c:v>821015</c:v>
                </c:pt>
                <c:pt idx="41">
                  <c:v>6805443.4000000004</c:v>
                </c:pt>
                <c:pt idx="42">
                  <c:v>5137103.8</c:v>
                </c:pt>
                <c:pt idx="43">
                  <c:v>1768521.8</c:v>
                </c:pt>
                <c:pt idx="44">
                  <c:v>2526100.4</c:v>
                </c:pt>
                <c:pt idx="45">
                  <c:v>4594568.2</c:v>
                </c:pt>
                <c:pt idx="46">
                  <c:v>9641601.8000000007</c:v>
                </c:pt>
                <c:pt idx="47">
                  <c:v>1006061.6</c:v>
                </c:pt>
                <c:pt idx="48">
                  <c:v>3179008.2</c:v>
                </c:pt>
                <c:pt idx="49">
                  <c:v>3097635.4</c:v>
                </c:pt>
                <c:pt idx="50">
                  <c:v>752079.8</c:v>
                </c:pt>
                <c:pt idx="51">
                  <c:v>5055806.8</c:v>
                </c:pt>
                <c:pt idx="52">
                  <c:v>5647115.5999999996</c:v>
                </c:pt>
                <c:pt idx="53">
                  <c:v>698975.8</c:v>
                </c:pt>
                <c:pt idx="54">
                  <c:v>3564625</c:v>
                </c:pt>
                <c:pt idx="55">
                  <c:v>3445935.2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DBBD-47D7-8101-CA2D450BCE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13725055"/>
        <c:axId val="488865151"/>
      </c:scatterChart>
      <c:valAx>
        <c:axId val="513725055"/>
        <c:scaling>
          <c:orientation val="minMax"/>
          <c:max val="5"/>
          <c:min val="0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Gain</a:t>
                </a:r>
              </a:p>
            </c:rich>
          </c:tx>
          <c:layout>
            <c:manualLayout>
              <c:xMode val="edge"/>
              <c:yMode val="edge"/>
              <c:x val="0.89467546086223626"/>
              <c:y val="0.3167659042243796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8865151"/>
        <c:crossesAt val="100000"/>
        <c:crossBetween val="midCat"/>
      </c:valAx>
      <c:valAx>
        <c:axId val="488865151"/>
        <c:scaling>
          <c:logBase val="10"/>
          <c:orientation val="minMax"/>
          <c:min val="1E-3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# of Dominance Checks</a:t>
                </a:r>
              </a:p>
            </c:rich>
          </c:tx>
          <c:layout>
            <c:manualLayout>
              <c:xMode val="edge"/>
              <c:yMode val="edge"/>
              <c:x val="9.8290927923659257E-3"/>
              <c:y val="0.2886213789434655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372505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4.9059023956218299E-2"/>
          <c:y val="0.87083311506227701"/>
          <c:w val="0.92175080203315873"/>
          <c:h val="0.1153942300984974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Dominance Check Improvement</a:t>
            </a:r>
            <a:r>
              <a:rPr lang="en-US" baseline="0"/>
              <a:t> wrt. Non-Causal Baseline [mean]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ddSky!$L$636</c:f>
              <c:strCache>
                <c:ptCount val="1"/>
                <c:pt idx="0">
                  <c:v>Gain &lt;= 0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Lbl>
              <c:idx val="3"/>
              <c:layout>
                <c:manualLayout>
                  <c:x val="-5.9070188321656954E-2"/>
                  <c:y val="0.28324737092427216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476A-4B26-AE76-D51D2CFE36FF}"/>
                </c:ext>
              </c:extLst>
            </c:dLbl>
            <c:dLbl>
              <c:idx val="5"/>
              <c:layout>
                <c:manualLayout>
                  <c:x val="-5.7639386238481721E-2"/>
                  <c:y val="0.27989166622628547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476A-4B26-AE76-D51D2CFE36F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Base"/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ddSky!$M$632:$R$632</c:f>
              <c:strCache>
                <c:ptCount val="6"/>
                <c:pt idx="0">
                  <c:v>BNL Causal</c:v>
                </c:pt>
                <c:pt idx="1">
                  <c:v>BNL Causal HM</c:v>
                </c:pt>
                <c:pt idx="2">
                  <c:v>SFS Causal</c:v>
                </c:pt>
                <c:pt idx="3">
                  <c:v>SaLSa Causal</c:v>
                </c:pt>
                <c:pt idx="4">
                  <c:v>D&amp;C Causal</c:v>
                </c:pt>
                <c:pt idx="5">
                  <c:v>BBS Causal</c:v>
                </c:pt>
              </c:strCache>
            </c:strRef>
          </c:cat>
          <c:val>
            <c:numRef>
              <c:f>ddSky!$M$636:$R$636</c:f>
              <c:numCache>
                <c:formatCode>0%</c:formatCode>
                <c:ptCount val="6"/>
                <c:pt idx="0">
                  <c:v>-1.8091677244095459</c:v>
                </c:pt>
                <c:pt idx="1">
                  <c:v>-1.824671655901023</c:v>
                </c:pt>
                <c:pt idx="2">
                  <c:v>-1.0620122052744714</c:v>
                </c:pt>
                <c:pt idx="3">
                  <c:v>-4.5122105198235509</c:v>
                </c:pt>
                <c:pt idx="4">
                  <c:v>4.7081055920983765E-2</c:v>
                </c:pt>
                <c:pt idx="5">
                  <c:v>-3.4280214811682241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76A-4B26-AE76-D51D2CFE36FF}"/>
            </c:ext>
          </c:extLst>
        </c:ser>
        <c:ser>
          <c:idx val="1"/>
          <c:order val="1"/>
          <c:tx>
            <c:strRef>
              <c:f>ddSky!$L$635</c:f>
              <c:strCache>
                <c:ptCount val="1"/>
                <c:pt idx="0">
                  <c:v>Gain &gt; 0 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ddSky!$M$632:$R$632</c:f>
              <c:strCache>
                <c:ptCount val="6"/>
                <c:pt idx="0">
                  <c:v>BNL Causal</c:v>
                </c:pt>
                <c:pt idx="1">
                  <c:v>BNL Causal HM</c:v>
                </c:pt>
                <c:pt idx="2">
                  <c:v>SFS Causal</c:v>
                </c:pt>
                <c:pt idx="3">
                  <c:v>SaLSa Causal</c:v>
                </c:pt>
                <c:pt idx="4">
                  <c:v>D&amp;C Causal</c:v>
                </c:pt>
                <c:pt idx="5">
                  <c:v>BBS Causal</c:v>
                </c:pt>
              </c:strCache>
            </c:strRef>
          </c:cat>
          <c:val>
            <c:numRef>
              <c:f>ddSky!$M$635:$R$635</c:f>
              <c:numCache>
                <c:formatCode>0%</c:formatCode>
                <c:ptCount val="6"/>
                <c:pt idx="0">
                  <c:v>0.11904598486584238</c:v>
                </c:pt>
                <c:pt idx="1">
                  <c:v>0.10766736590562914</c:v>
                </c:pt>
                <c:pt idx="2">
                  <c:v>0.4110713173816164</c:v>
                </c:pt>
                <c:pt idx="3">
                  <c:v>0.33645054691592324</c:v>
                </c:pt>
                <c:pt idx="4">
                  <c:v>0.18936844567541355</c:v>
                </c:pt>
                <c:pt idx="5">
                  <c:v>-0.14806230996081213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76A-4B26-AE76-D51D2CFE36FF}"/>
            </c:ext>
          </c:extLst>
        </c:ser>
        <c:ser>
          <c:idx val="2"/>
          <c:order val="2"/>
          <c:tx>
            <c:strRef>
              <c:f>ddSky!$L$634</c:f>
              <c:strCache>
                <c:ptCount val="1"/>
                <c:pt idx="0">
                  <c:v>Gain &gt; 1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ddSky!$M$634:$R$634</c:f>
              <c:numCache>
                <c:formatCode>0%</c:formatCode>
                <c:ptCount val="6"/>
                <c:pt idx="0">
                  <c:v>0.39481454609768402</c:v>
                </c:pt>
                <c:pt idx="1">
                  <c:v>0.38737232121485771</c:v>
                </c:pt>
                <c:pt idx="2">
                  <c:v>0.56949529435693302</c:v>
                </c:pt>
                <c:pt idx="3">
                  <c:v>0.56241311855009724</c:v>
                </c:pt>
                <c:pt idx="4">
                  <c:v>0.27888230252728041</c:v>
                </c:pt>
                <c:pt idx="5">
                  <c:v>0.51723618666452686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76A-4B26-AE76-D51D2CFE36FF}"/>
            </c:ext>
          </c:extLst>
        </c:ser>
        <c:ser>
          <c:idx val="3"/>
          <c:order val="3"/>
          <c:tx>
            <c:strRef>
              <c:f>ddSky!$L$637</c:f>
              <c:strCache>
                <c:ptCount val="1"/>
                <c:pt idx="0">
                  <c:v>Target; Gain &gt; 1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ddSky!$M$637:$R$637</c:f>
              <c:numCache>
                <c:formatCode>0%</c:formatCode>
                <c:ptCount val="6"/>
                <c:pt idx="0">
                  <c:v>0.35785271562568732</c:v>
                </c:pt>
                <c:pt idx="1">
                  <c:v>0.34965971567135901</c:v>
                </c:pt>
                <c:pt idx="2">
                  <c:v>0.55629991164229542</c:v>
                </c:pt>
                <c:pt idx="3">
                  <c:v>0.55199330674370517</c:v>
                </c:pt>
                <c:pt idx="4">
                  <c:v>0.25003964555063685</c:v>
                </c:pt>
                <c:pt idx="5">
                  <c:v>0.37133752998080544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476A-4B26-AE76-D51D2CFE36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96855792"/>
        <c:axId val="1899211536"/>
      </c:barChart>
      <c:catAx>
        <c:axId val="18968557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9211536"/>
        <c:crosses val="autoZero"/>
        <c:auto val="1"/>
        <c:lblAlgn val="ctr"/>
        <c:lblOffset val="100"/>
        <c:noMultiLvlLbl val="0"/>
      </c:catAx>
      <c:valAx>
        <c:axId val="1899211536"/>
        <c:scaling>
          <c:orientation val="minMax"/>
          <c:max val="1"/>
          <c:min val="-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Perforamnce Improvement wrt. BNL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68557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3135648768757575"/>
          <c:y val="0.92323785869048247"/>
          <c:w val="0.51185829941294314"/>
          <c:h val="5.716925823264901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Execution Time Improvement</a:t>
            </a:r>
            <a:r>
              <a:rPr lang="en-US" baseline="0"/>
              <a:t> wrt. </a:t>
            </a:r>
            <a:r>
              <a:rPr lang="en-US" sz="1400" baseline="0"/>
              <a:t>BNL (parallel)</a:t>
            </a: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 [mean]</a:t>
            </a:r>
            <a:endParaRPr lang="en-US" sz="14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ddSky!$AC$962</c:f>
              <c:strCache>
                <c:ptCount val="1"/>
                <c:pt idx="0">
                  <c:v>Gain &lt;=0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ddSky!$V$956:$AA$956</c:f>
              <c:strCache>
                <c:ptCount val="6"/>
                <c:pt idx="0">
                  <c:v>BNL Causal</c:v>
                </c:pt>
                <c:pt idx="1">
                  <c:v>BNL Causal HM</c:v>
                </c:pt>
                <c:pt idx="2">
                  <c:v>SFS Causal</c:v>
                </c:pt>
                <c:pt idx="3">
                  <c:v>SaLSa Causal</c:v>
                </c:pt>
                <c:pt idx="4">
                  <c:v>D&amp;C Causal</c:v>
                </c:pt>
                <c:pt idx="5">
                  <c:v>BBS Causal</c:v>
                </c:pt>
              </c:strCache>
            </c:strRef>
          </c:cat>
          <c:val>
            <c:numRef>
              <c:f>ddSky!$AD$962:$AI$962</c:f>
              <c:numCache>
                <c:formatCode>0%</c:formatCode>
                <c:ptCount val="6"/>
                <c:pt idx="0">
                  <c:v>0.38047873713797026</c:v>
                </c:pt>
                <c:pt idx="1">
                  <c:v>0.38060346407196394</c:v>
                </c:pt>
                <c:pt idx="2">
                  <c:v>0.42909700459307681</c:v>
                </c:pt>
                <c:pt idx="3">
                  <c:v>0.31287988718378973</c:v>
                </c:pt>
                <c:pt idx="4">
                  <c:v>0.60328629068905426</c:v>
                </c:pt>
                <c:pt idx="5">
                  <c:v>-0.93124808418599414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D51-4E2E-9E51-DA91822C0DA9}"/>
            </c:ext>
          </c:extLst>
        </c:ser>
        <c:ser>
          <c:idx val="2"/>
          <c:order val="1"/>
          <c:tx>
            <c:strRef>
              <c:f>ddSky!$AC$961</c:f>
              <c:strCache>
                <c:ptCount val="1"/>
                <c:pt idx="0">
                  <c:v>Gain &gt; 0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ddSky!$AD$961:$AI$961</c:f>
              <c:numCache>
                <c:formatCode>0%</c:formatCode>
                <c:ptCount val="6"/>
                <c:pt idx="0">
                  <c:v>0.6766921731959189</c:v>
                </c:pt>
                <c:pt idx="1">
                  <c:v>0.67598438389933535</c:v>
                </c:pt>
                <c:pt idx="2">
                  <c:v>0.71705925912028323</c:v>
                </c:pt>
                <c:pt idx="3">
                  <c:v>0.68078606458843249</c:v>
                </c:pt>
                <c:pt idx="4">
                  <c:v>0.75679786571812802</c:v>
                </c:pt>
                <c:pt idx="5">
                  <c:v>0.24065186957536855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D51-4E2E-9E51-DA91822C0DA9}"/>
            </c:ext>
          </c:extLst>
        </c:ser>
        <c:ser>
          <c:idx val="3"/>
          <c:order val="2"/>
          <c:tx>
            <c:strRef>
              <c:f>ddSky!$AC$959</c:f>
              <c:strCache>
                <c:ptCount val="1"/>
                <c:pt idx="0">
                  <c:v>Gain &gt; 1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ddSky!$AD$959:$AI$959</c:f>
              <c:numCache>
                <c:formatCode>0%</c:formatCode>
                <c:ptCount val="6"/>
                <c:pt idx="0">
                  <c:v>0.71929166927705579</c:v>
                </c:pt>
                <c:pt idx="1">
                  <c:v>0.72199182510776627</c:v>
                </c:pt>
                <c:pt idx="2">
                  <c:v>0.76584831017472543</c:v>
                </c:pt>
                <c:pt idx="3">
                  <c:v>0.73492546690514982</c:v>
                </c:pt>
                <c:pt idx="4">
                  <c:v>0.77152405453170803</c:v>
                </c:pt>
                <c:pt idx="5">
                  <c:v>0.46851771085542343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D51-4E2E-9E51-DA91822C0DA9}"/>
            </c:ext>
          </c:extLst>
        </c:ser>
        <c:ser>
          <c:idx val="1"/>
          <c:order val="3"/>
          <c:tx>
            <c:strRef>
              <c:f>ddSky!$AC$958</c:f>
              <c:strCache>
                <c:ptCount val="1"/>
                <c:pt idx="0">
                  <c:v>Target; Gain &gt; 1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ddSky!$AD$958:$AI$958</c:f>
              <c:numCache>
                <c:formatCode>0%</c:formatCode>
                <c:ptCount val="6"/>
                <c:pt idx="0">
                  <c:v>0.674066680404379</c:v>
                </c:pt>
                <c:pt idx="1">
                  <c:v>0.67839871494559878</c:v>
                </c:pt>
                <c:pt idx="2">
                  <c:v>0.71928256804212165</c:v>
                </c:pt>
                <c:pt idx="3">
                  <c:v>0.68069970232170618</c:v>
                </c:pt>
                <c:pt idx="4">
                  <c:v>0.71001293472700799</c:v>
                </c:pt>
                <c:pt idx="5">
                  <c:v>0.414039769529229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D51-4E2E-9E51-DA91822C0D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96855792"/>
        <c:axId val="1899211536"/>
      </c:barChart>
      <c:catAx>
        <c:axId val="18968557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9211536"/>
        <c:crosses val="autoZero"/>
        <c:auto val="1"/>
        <c:lblAlgn val="ctr"/>
        <c:lblOffset val="100"/>
        <c:noMultiLvlLbl val="0"/>
      </c:catAx>
      <c:valAx>
        <c:axId val="1899211536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Perforamnce Improvement wrt. BNL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68557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Execution Time Improvement</a:t>
            </a:r>
            <a:r>
              <a:rPr lang="en-US" baseline="0"/>
              <a:t> wrt. </a:t>
            </a:r>
            <a:r>
              <a:rPr lang="en-US" sz="1400" baseline="0"/>
              <a:t>BNL (parallel)</a:t>
            </a: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 [mean]</a:t>
            </a:r>
            <a:endParaRPr lang="en-US" sz="14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ddSky!$AC$963</c:f>
              <c:strCache>
                <c:ptCount val="1"/>
                <c:pt idx="0">
                  <c:v>Target; Gain &gt; 1; #pref=2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ddSky!$AD$956:$AI$956</c:f>
              <c:strCache>
                <c:ptCount val="6"/>
                <c:pt idx="0">
                  <c:v>BNL Causal</c:v>
                </c:pt>
                <c:pt idx="1">
                  <c:v>BNL Causal HM</c:v>
                </c:pt>
                <c:pt idx="2">
                  <c:v>SFS Causal</c:v>
                </c:pt>
                <c:pt idx="3">
                  <c:v>SaLSa Causal</c:v>
                </c:pt>
                <c:pt idx="4">
                  <c:v>D&amp;C Causal</c:v>
                </c:pt>
                <c:pt idx="5">
                  <c:v>BBS Causal</c:v>
                </c:pt>
              </c:strCache>
            </c:strRef>
          </c:cat>
          <c:val>
            <c:numRef>
              <c:f>ddSky!$AD$963:$AI$963</c:f>
              <c:numCache>
                <c:formatCode>0%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DA9-4A0F-BF6F-AC3CDEBB2FF3}"/>
            </c:ext>
          </c:extLst>
        </c:ser>
        <c:ser>
          <c:idx val="0"/>
          <c:order val="1"/>
          <c:tx>
            <c:strRef>
              <c:f>ddSky!$AC$964</c:f>
              <c:strCache>
                <c:ptCount val="1"/>
                <c:pt idx="0">
                  <c:v>Target; Gain &gt; 1; #pref=3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ddSky!$AD$956:$AI$956</c:f>
              <c:strCache>
                <c:ptCount val="6"/>
                <c:pt idx="0">
                  <c:v>BNL Causal</c:v>
                </c:pt>
                <c:pt idx="1">
                  <c:v>BNL Causal HM</c:v>
                </c:pt>
                <c:pt idx="2">
                  <c:v>SFS Causal</c:v>
                </c:pt>
                <c:pt idx="3">
                  <c:v>SaLSa Causal</c:v>
                </c:pt>
                <c:pt idx="4">
                  <c:v>D&amp;C Causal</c:v>
                </c:pt>
                <c:pt idx="5">
                  <c:v>BBS Causal</c:v>
                </c:pt>
              </c:strCache>
            </c:strRef>
          </c:cat>
          <c:val>
            <c:numRef>
              <c:f>ddSky!$AD$964:$AI$964</c:f>
              <c:numCache>
                <c:formatCode>0%</c:formatCode>
                <c:ptCount val="6"/>
                <c:pt idx="0">
                  <c:v>0.74199887660236952</c:v>
                </c:pt>
                <c:pt idx="1">
                  <c:v>0.74756346183099931</c:v>
                </c:pt>
                <c:pt idx="2">
                  <c:v>0.78242053609961082</c:v>
                </c:pt>
                <c:pt idx="3">
                  <c:v>0.78796790523713889</c:v>
                </c:pt>
                <c:pt idx="4">
                  <c:v>0.77482432678198632</c:v>
                </c:pt>
                <c:pt idx="5">
                  <c:v>0.48804918507177153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DA9-4A0F-BF6F-AC3CDEBB2FF3}"/>
            </c:ext>
          </c:extLst>
        </c:ser>
        <c:ser>
          <c:idx val="2"/>
          <c:order val="2"/>
          <c:tx>
            <c:strRef>
              <c:f>ddSky!$AC$965</c:f>
              <c:strCache>
                <c:ptCount val="1"/>
                <c:pt idx="0">
                  <c:v>Target; Gain &gt; 1; #pref=4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ddSky!$AD$956:$AI$956</c:f>
              <c:strCache>
                <c:ptCount val="6"/>
                <c:pt idx="0">
                  <c:v>BNL Causal</c:v>
                </c:pt>
                <c:pt idx="1">
                  <c:v>BNL Causal HM</c:v>
                </c:pt>
                <c:pt idx="2">
                  <c:v>SFS Causal</c:v>
                </c:pt>
                <c:pt idx="3">
                  <c:v>SaLSa Causal</c:v>
                </c:pt>
                <c:pt idx="4">
                  <c:v>D&amp;C Causal</c:v>
                </c:pt>
                <c:pt idx="5">
                  <c:v>BBS Causal</c:v>
                </c:pt>
              </c:strCache>
            </c:strRef>
          </c:cat>
          <c:val>
            <c:numRef>
              <c:f>ddSky!$AD$965:$AI$965</c:f>
              <c:numCache>
                <c:formatCode>0%</c:formatCode>
                <c:ptCount val="6"/>
                <c:pt idx="0">
                  <c:v>0.60613448420638871</c:v>
                </c:pt>
                <c:pt idx="1">
                  <c:v>0.60923396806019814</c:v>
                </c:pt>
                <c:pt idx="2">
                  <c:v>0.65614459998463248</c:v>
                </c:pt>
                <c:pt idx="3">
                  <c:v>0.57343149940627336</c:v>
                </c:pt>
                <c:pt idx="4">
                  <c:v>0.64520154267202956</c:v>
                </c:pt>
                <c:pt idx="5">
                  <c:v>0.34003035398668646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DA9-4A0F-BF6F-AC3CDEBB2F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96855792"/>
        <c:axId val="1899211536"/>
      </c:barChart>
      <c:catAx>
        <c:axId val="18968557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9211536"/>
        <c:crosses val="autoZero"/>
        <c:auto val="1"/>
        <c:lblAlgn val="ctr"/>
        <c:lblOffset val="100"/>
        <c:noMultiLvlLbl val="0"/>
      </c:catAx>
      <c:valAx>
        <c:axId val="1899211536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Perforamnce Improvement wrt. BNL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68557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Time (parallel) vs. (Estimated) Gain -</a:t>
            </a:r>
            <a:r>
              <a:rPr lang="en-US" baseline="0"/>
              <a:t> </a:t>
            </a:r>
            <a:r>
              <a:rPr lang="en-US"/>
              <a:t>non-causal</a:t>
            </a:r>
            <a:r>
              <a:rPr lang="en-US" baseline="0"/>
              <a:t> </a:t>
            </a:r>
            <a:r>
              <a:rPr lang="en-US"/>
              <a:t>algorithms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5.3468871866955363E-2"/>
          <c:y val="0.12785291579821928"/>
          <c:w val="0.9124666606793389"/>
          <c:h val="0.66461270209977208"/>
        </c:manualLayout>
      </c:layout>
      <c:scatterChart>
        <c:scatterStyle val="lineMarker"/>
        <c:varyColors val="0"/>
        <c:ser>
          <c:idx val="1"/>
          <c:order val="0"/>
          <c:tx>
            <c:strRef>
              <c:f>ddSky!$AK$2</c:f>
              <c:strCache>
                <c:ptCount val="1"/>
                <c:pt idx="0">
                  <c:v>BNL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trendline>
            <c:spPr>
              <a:ln w="19050" cap="rnd">
                <a:solidFill>
                  <a:srgbClr val="FF0000"/>
                </a:solidFill>
                <a:prstDash val="dash"/>
              </a:ln>
              <a:effectLst/>
            </c:spPr>
            <c:trendlineType val="exp"/>
            <c:dispRSqr val="0"/>
            <c:dispEq val="0"/>
          </c:trendline>
          <c:xVal>
            <c:numRef>
              <c:f>ddSky!$AY$3:$AY$290</c:f>
              <c:numCache>
                <c:formatCode>General</c:formatCode>
                <c:ptCount val="288"/>
                <c:pt idx="0">
                  <c:v>1.2118473786748321</c:v>
                </c:pt>
                <c:pt idx="1">
                  <c:v>0.23396082216078609</c:v>
                </c:pt>
                <c:pt idx="2">
                  <c:v>1.066866592246575</c:v>
                </c:pt>
                <c:pt idx="3">
                  <c:v>0.1500848764253318</c:v>
                </c:pt>
                <c:pt idx="4">
                  <c:v>-1.1557795371120141</c:v>
                </c:pt>
                <c:pt idx="5">
                  <c:v>-0.30306973479717858</c:v>
                </c:pt>
                <c:pt idx="6">
                  <c:v>-1.058862520302984</c:v>
                </c:pt>
                <c:pt idx="7">
                  <c:v>-0.14504787729534549</c:v>
                </c:pt>
                <c:pt idx="8">
                  <c:v>-0.14504787729534541</c:v>
                </c:pt>
                <c:pt idx="9">
                  <c:v>-1.0588625203029851</c:v>
                </c:pt>
                <c:pt idx="10">
                  <c:v>-0.30306973479717858</c:v>
                </c:pt>
                <c:pt idx="11">
                  <c:v>-1.155779537112015</c:v>
                </c:pt>
                <c:pt idx="12">
                  <c:v>0.15008487642533211</c:v>
                </c:pt>
                <c:pt idx="13">
                  <c:v>1.0668665922465741</c:v>
                </c:pt>
                <c:pt idx="14">
                  <c:v>0.23396082216078579</c:v>
                </c:pt>
                <c:pt idx="15">
                  <c:v>1.2118473786748321</c:v>
                </c:pt>
                <c:pt idx="16">
                  <c:v>0.76121076383868336</c:v>
                </c:pt>
                <c:pt idx="17">
                  <c:v>0.61353642943569164</c:v>
                </c:pt>
                <c:pt idx="18">
                  <c:v>-0.1051048134515972</c:v>
                </c:pt>
                <c:pt idx="19">
                  <c:v>-1.2696423798227781</c:v>
                </c:pt>
                <c:pt idx="20">
                  <c:v>-1.2696423798227769</c:v>
                </c:pt>
                <c:pt idx="21">
                  <c:v>-0.10510481345159681</c:v>
                </c:pt>
                <c:pt idx="22">
                  <c:v>0.61353642943569131</c:v>
                </c:pt>
                <c:pt idx="23">
                  <c:v>0.76121076383868347</c:v>
                </c:pt>
                <c:pt idx="24">
                  <c:v>0.34054563237898883</c:v>
                </c:pt>
                <c:pt idx="25">
                  <c:v>-2.7853996683675062</c:v>
                </c:pt>
                <c:pt idx="26">
                  <c:v>0.43795531847424918</c:v>
                </c:pt>
                <c:pt idx="27">
                  <c:v>-0.6112676624892982</c:v>
                </c:pt>
                <c:pt idx="28">
                  <c:v>1.470658881440742</c:v>
                </c:pt>
                <c:pt idx="29">
                  <c:v>-0.29026346960569072</c:v>
                </c:pt>
                <c:pt idx="30">
                  <c:v>0.56098549971599987</c:v>
                </c:pt>
                <c:pt idx="31">
                  <c:v>0.87678546845251526</c:v>
                </c:pt>
                <c:pt idx="32">
                  <c:v>0.87678546845251493</c:v>
                </c:pt>
                <c:pt idx="33">
                  <c:v>0.56098549971599954</c:v>
                </c:pt>
                <c:pt idx="34">
                  <c:v>-0.29026346960569022</c:v>
                </c:pt>
                <c:pt idx="35">
                  <c:v>1.470658881440742</c:v>
                </c:pt>
                <c:pt idx="36">
                  <c:v>-0.6112676624892982</c:v>
                </c:pt>
                <c:pt idx="37">
                  <c:v>0.43795531847424901</c:v>
                </c:pt>
                <c:pt idx="38">
                  <c:v>-2.7853996683675062</c:v>
                </c:pt>
                <c:pt idx="39">
                  <c:v>0.34054563237898899</c:v>
                </c:pt>
                <c:pt idx="40">
                  <c:v>1.8936927650316751</c:v>
                </c:pt>
                <c:pt idx="41">
                  <c:v>0.45851105944386461</c:v>
                </c:pt>
                <c:pt idx="42">
                  <c:v>0.8753713954839929</c:v>
                </c:pt>
                <c:pt idx="43">
                  <c:v>-3.2275752199595331</c:v>
                </c:pt>
                <c:pt idx="44">
                  <c:v>-3.2275752199595331</c:v>
                </c:pt>
                <c:pt idx="45">
                  <c:v>0.87537139548399323</c:v>
                </c:pt>
                <c:pt idx="46">
                  <c:v>0.45851105944386489</c:v>
                </c:pt>
                <c:pt idx="47">
                  <c:v>1.8936927650316751</c:v>
                </c:pt>
                <c:pt idx="48">
                  <c:v>0.14474539258622091</c:v>
                </c:pt>
                <c:pt idx="49">
                  <c:v>1.0743317868128921</c:v>
                </c:pt>
                <c:pt idx="50">
                  <c:v>2.704531161214736</c:v>
                </c:pt>
                <c:pt idx="51">
                  <c:v>-3.9236083406138489</c:v>
                </c:pt>
                <c:pt idx="52">
                  <c:v>-3.9236083406138489</c:v>
                </c:pt>
                <c:pt idx="53">
                  <c:v>2.704531161214736</c:v>
                </c:pt>
                <c:pt idx="54">
                  <c:v>1.0743317868128921</c:v>
                </c:pt>
                <c:pt idx="55">
                  <c:v>0.14474539258622099</c:v>
                </c:pt>
              </c:numCache>
            </c:numRef>
          </c:xVal>
          <c:yVal>
            <c:numRef>
              <c:f>ddSky!$AK$3:$AK$290</c:f>
              <c:numCache>
                <c:formatCode>General</c:formatCode>
                <c:ptCount val="288"/>
                <c:pt idx="0">
                  <c:v>1.3606763676274569</c:v>
                </c:pt>
                <c:pt idx="1">
                  <c:v>8.3166493435855955</c:v>
                </c:pt>
                <c:pt idx="2">
                  <c:v>3.8467036704067139</c:v>
                </c:pt>
                <c:pt idx="3">
                  <c:v>4.3530284035950899</c:v>
                </c:pt>
                <c:pt idx="4">
                  <c:v>1.755284763174132</c:v>
                </c:pt>
                <c:pt idx="5">
                  <c:v>5.2069667169824241</c:v>
                </c:pt>
                <c:pt idx="6">
                  <c:v>2.2020972730126229</c:v>
                </c:pt>
                <c:pt idx="7">
                  <c:v>1.6554917019791899</c:v>
                </c:pt>
                <c:pt idx="8">
                  <c:v>6.4930124991573397</c:v>
                </c:pt>
                <c:pt idx="9">
                  <c:v>6.0501888674683872</c:v>
                </c:pt>
                <c:pt idx="10">
                  <c:v>4.0551146062090986</c:v>
                </c:pt>
                <c:pt idx="11">
                  <c:v>1.8950425388291481</c:v>
                </c:pt>
                <c:pt idx="12">
                  <c:v>10.393619850417601</c:v>
                </c:pt>
                <c:pt idx="13">
                  <c:v>4.3663463547360148</c:v>
                </c:pt>
                <c:pt idx="14">
                  <c:v>5.9200545141939074</c:v>
                </c:pt>
                <c:pt idx="15">
                  <c:v>0.64126277235336604</c:v>
                </c:pt>
                <c:pt idx="16">
                  <c:v>5.5299539335537702</c:v>
                </c:pt>
                <c:pt idx="17">
                  <c:v>0.87563189906068151</c:v>
                </c:pt>
                <c:pt idx="18">
                  <c:v>3.7836871196050201</c:v>
                </c:pt>
                <c:pt idx="19">
                  <c:v>1.3948940688278531</c:v>
                </c:pt>
                <c:pt idx="20">
                  <c:v>1.07743874383159</c:v>
                </c:pt>
                <c:pt idx="21">
                  <c:v>1.8612770920153709</c:v>
                </c:pt>
                <c:pt idx="22">
                  <c:v>0.6055246989242733</c:v>
                </c:pt>
                <c:pt idx="23">
                  <c:v>1.981495191063732</c:v>
                </c:pt>
                <c:pt idx="24">
                  <c:v>2.3456061863340438</c:v>
                </c:pt>
                <c:pt idx="25">
                  <c:v>0.86468176618218417</c:v>
                </c:pt>
                <c:pt idx="26">
                  <c:v>2.0825683506205679</c:v>
                </c:pt>
                <c:pt idx="27">
                  <c:v>1.100110554648563</c:v>
                </c:pt>
                <c:pt idx="28">
                  <c:v>2.493085266649723</c:v>
                </c:pt>
                <c:pt idx="29">
                  <c:v>1.159377172542736</c:v>
                </c:pt>
                <c:pt idx="30">
                  <c:v>3.0173993085976689</c:v>
                </c:pt>
                <c:pt idx="31">
                  <c:v>2.0542707849759609</c:v>
                </c:pt>
                <c:pt idx="32">
                  <c:v>7.6950685633812101</c:v>
                </c:pt>
                <c:pt idx="33">
                  <c:v>10.27661164696328</c:v>
                </c:pt>
                <c:pt idx="34">
                  <c:v>2.2872711599804458</c:v>
                </c:pt>
                <c:pt idx="35">
                  <c:v>3.1072793638799339</c:v>
                </c:pt>
                <c:pt idx="36">
                  <c:v>2.5761706723365929</c:v>
                </c:pt>
                <c:pt idx="37">
                  <c:v>2.9386349631939082</c:v>
                </c:pt>
                <c:pt idx="38">
                  <c:v>0.75487059196457262</c:v>
                </c:pt>
                <c:pt idx="39">
                  <c:v>0.82401056759990754</c:v>
                </c:pt>
                <c:pt idx="40">
                  <c:v>1.8547888133674859</c:v>
                </c:pt>
                <c:pt idx="41">
                  <c:v>5.3710175453685221</c:v>
                </c:pt>
                <c:pt idx="42">
                  <c:v>2.5084987040609121</c:v>
                </c:pt>
                <c:pt idx="43">
                  <c:v>0.75501771885901692</c:v>
                </c:pt>
                <c:pt idx="44">
                  <c:v>0.63552851057611404</c:v>
                </c:pt>
                <c:pt idx="45">
                  <c:v>2.1139156652614468</c:v>
                </c:pt>
                <c:pt idx="46">
                  <c:v>5.6917333398014307</c:v>
                </c:pt>
                <c:pt idx="47">
                  <c:v>1.5959378991741691</c:v>
                </c:pt>
                <c:pt idx="48">
                  <c:v>1.9671844537369909</c:v>
                </c:pt>
                <c:pt idx="49">
                  <c:v>5.779456751560792</c:v>
                </c:pt>
                <c:pt idx="50">
                  <c:v>2.6656204851809888</c:v>
                </c:pt>
                <c:pt idx="51">
                  <c:v>0.81332847904413941</c:v>
                </c:pt>
                <c:pt idx="52">
                  <c:v>0.69977251999080181</c:v>
                </c:pt>
                <c:pt idx="53">
                  <c:v>2.167083511827514</c:v>
                </c:pt>
                <c:pt idx="54">
                  <c:v>5.8140829757787289</c:v>
                </c:pt>
                <c:pt idx="55">
                  <c:v>1.5482992016244681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FE9-4D2C-9D6B-2BB7DC8E171E}"/>
            </c:ext>
          </c:extLst>
        </c:ser>
        <c:ser>
          <c:idx val="3"/>
          <c:order val="1"/>
          <c:tx>
            <c:strRef>
              <c:f>ddSky!$AN$2</c:f>
              <c:strCache>
                <c:ptCount val="1"/>
                <c:pt idx="0">
                  <c:v>SFS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5"/>
                </a:solidFill>
                <a:prstDash val="dash"/>
              </a:ln>
              <a:effectLst/>
            </c:spPr>
            <c:trendlineType val="exp"/>
            <c:dispRSqr val="0"/>
            <c:dispEq val="0"/>
          </c:trendline>
          <c:xVal>
            <c:numRef>
              <c:f>ddSky!$AY$3:$AY$290</c:f>
              <c:numCache>
                <c:formatCode>General</c:formatCode>
                <c:ptCount val="288"/>
                <c:pt idx="0">
                  <c:v>1.2118473786748321</c:v>
                </c:pt>
                <c:pt idx="1">
                  <c:v>0.23396082216078609</c:v>
                </c:pt>
                <c:pt idx="2">
                  <c:v>1.066866592246575</c:v>
                </c:pt>
                <c:pt idx="3">
                  <c:v>0.1500848764253318</c:v>
                </c:pt>
                <c:pt idx="4">
                  <c:v>-1.1557795371120141</c:v>
                </c:pt>
                <c:pt idx="5">
                  <c:v>-0.30306973479717858</c:v>
                </c:pt>
                <c:pt idx="6">
                  <c:v>-1.058862520302984</c:v>
                </c:pt>
                <c:pt idx="7">
                  <c:v>-0.14504787729534549</c:v>
                </c:pt>
                <c:pt idx="8">
                  <c:v>-0.14504787729534541</c:v>
                </c:pt>
                <c:pt idx="9">
                  <c:v>-1.0588625203029851</c:v>
                </c:pt>
                <c:pt idx="10">
                  <c:v>-0.30306973479717858</c:v>
                </c:pt>
                <c:pt idx="11">
                  <c:v>-1.155779537112015</c:v>
                </c:pt>
                <c:pt idx="12">
                  <c:v>0.15008487642533211</c:v>
                </c:pt>
                <c:pt idx="13">
                  <c:v>1.0668665922465741</c:v>
                </c:pt>
                <c:pt idx="14">
                  <c:v>0.23396082216078579</c:v>
                </c:pt>
                <c:pt idx="15">
                  <c:v>1.2118473786748321</c:v>
                </c:pt>
                <c:pt idx="16">
                  <c:v>0.76121076383868336</c:v>
                </c:pt>
                <c:pt idx="17">
                  <c:v>0.61353642943569164</c:v>
                </c:pt>
                <c:pt idx="18">
                  <c:v>-0.1051048134515972</c:v>
                </c:pt>
                <c:pt idx="19">
                  <c:v>-1.2696423798227781</c:v>
                </c:pt>
                <c:pt idx="20">
                  <c:v>-1.2696423798227769</c:v>
                </c:pt>
                <c:pt idx="21">
                  <c:v>-0.10510481345159681</c:v>
                </c:pt>
                <c:pt idx="22">
                  <c:v>0.61353642943569131</c:v>
                </c:pt>
                <c:pt idx="23">
                  <c:v>0.76121076383868347</c:v>
                </c:pt>
                <c:pt idx="24">
                  <c:v>0.34054563237898883</c:v>
                </c:pt>
                <c:pt idx="25">
                  <c:v>-2.7853996683675062</c:v>
                </c:pt>
                <c:pt idx="26">
                  <c:v>0.43795531847424918</c:v>
                </c:pt>
                <c:pt idx="27">
                  <c:v>-0.6112676624892982</c:v>
                </c:pt>
                <c:pt idx="28">
                  <c:v>1.470658881440742</c:v>
                </c:pt>
                <c:pt idx="29">
                  <c:v>-0.29026346960569072</c:v>
                </c:pt>
                <c:pt idx="30">
                  <c:v>0.56098549971599987</c:v>
                </c:pt>
                <c:pt idx="31">
                  <c:v>0.87678546845251526</c:v>
                </c:pt>
                <c:pt idx="32">
                  <c:v>0.87678546845251493</c:v>
                </c:pt>
                <c:pt idx="33">
                  <c:v>0.56098549971599954</c:v>
                </c:pt>
                <c:pt idx="34">
                  <c:v>-0.29026346960569022</c:v>
                </c:pt>
                <c:pt idx="35">
                  <c:v>1.470658881440742</c:v>
                </c:pt>
                <c:pt idx="36">
                  <c:v>-0.6112676624892982</c:v>
                </c:pt>
                <c:pt idx="37">
                  <c:v>0.43795531847424901</c:v>
                </c:pt>
                <c:pt idx="38">
                  <c:v>-2.7853996683675062</c:v>
                </c:pt>
                <c:pt idx="39">
                  <c:v>0.34054563237898899</c:v>
                </c:pt>
                <c:pt idx="40">
                  <c:v>1.8936927650316751</c:v>
                </c:pt>
                <c:pt idx="41">
                  <c:v>0.45851105944386461</c:v>
                </c:pt>
                <c:pt idx="42">
                  <c:v>0.8753713954839929</c:v>
                </c:pt>
                <c:pt idx="43">
                  <c:v>-3.2275752199595331</c:v>
                </c:pt>
                <c:pt idx="44">
                  <c:v>-3.2275752199595331</c:v>
                </c:pt>
                <c:pt idx="45">
                  <c:v>0.87537139548399323</c:v>
                </c:pt>
                <c:pt idx="46">
                  <c:v>0.45851105944386489</c:v>
                </c:pt>
                <c:pt idx="47">
                  <c:v>1.8936927650316751</c:v>
                </c:pt>
                <c:pt idx="48">
                  <c:v>0.14474539258622091</c:v>
                </c:pt>
                <c:pt idx="49">
                  <c:v>1.0743317868128921</c:v>
                </c:pt>
                <c:pt idx="50">
                  <c:v>2.704531161214736</c:v>
                </c:pt>
                <c:pt idx="51">
                  <c:v>-3.9236083406138489</c:v>
                </c:pt>
                <c:pt idx="52">
                  <c:v>-3.9236083406138489</c:v>
                </c:pt>
                <c:pt idx="53">
                  <c:v>2.704531161214736</c:v>
                </c:pt>
                <c:pt idx="54">
                  <c:v>1.0743317868128921</c:v>
                </c:pt>
                <c:pt idx="55">
                  <c:v>0.14474539258622099</c:v>
                </c:pt>
              </c:numCache>
            </c:numRef>
          </c:xVal>
          <c:yVal>
            <c:numRef>
              <c:f>ddSky!$AN$3:$AN$290</c:f>
              <c:numCache>
                <c:formatCode>General</c:formatCode>
                <c:ptCount val="288"/>
                <c:pt idx="0">
                  <c:v>1.587354421400232</c:v>
                </c:pt>
                <c:pt idx="1">
                  <c:v>7.8668886873987507</c:v>
                </c:pt>
                <c:pt idx="2">
                  <c:v>2.3330707468034229</c:v>
                </c:pt>
                <c:pt idx="3">
                  <c:v>2.5175900065980392</c:v>
                </c:pt>
                <c:pt idx="4">
                  <c:v>3.1507827939931299</c:v>
                </c:pt>
                <c:pt idx="5">
                  <c:v>6.9428629100089889</c:v>
                </c:pt>
                <c:pt idx="6">
                  <c:v>1.999826842808397</c:v>
                </c:pt>
                <c:pt idx="7">
                  <c:v>1.3230066495947539</c:v>
                </c:pt>
                <c:pt idx="8">
                  <c:v>9.90673118220875</c:v>
                </c:pt>
                <c:pt idx="9">
                  <c:v>12.52103273160173</c:v>
                </c:pt>
                <c:pt idx="10">
                  <c:v>3.0649491200107151</c:v>
                </c:pt>
                <c:pt idx="11">
                  <c:v>2.9861740724067198</c:v>
                </c:pt>
                <c:pt idx="12">
                  <c:v>11.095879951393</c:v>
                </c:pt>
                <c:pt idx="13">
                  <c:v>4.1447088109969634</c:v>
                </c:pt>
                <c:pt idx="14">
                  <c:v>4.5522715819999577</c:v>
                </c:pt>
                <c:pt idx="15">
                  <c:v>0.50015419460250998</c:v>
                </c:pt>
                <c:pt idx="16">
                  <c:v>13.98880315740243</c:v>
                </c:pt>
                <c:pt idx="17">
                  <c:v>0.9213677246007137</c:v>
                </c:pt>
                <c:pt idx="18">
                  <c:v>3.0908931451966049</c:v>
                </c:pt>
                <c:pt idx="19">
                  <c:v>3.2789114322047679</c:v>
                </c:pt>
                <c:pt idx="20">
                  <c:v>1.9470795077970251</c:v>
                </c:pt>
                <c:pt idx="21">
                  <c:v>1.947446269803913</c:v>
                </c:pt>
                <c:pt idx="22">
                  <c:v>0.52519791759550571</c:v>
                </c:pt>
                <c:pt idx="23">
                  <c:v>1.7020761311927339</c:v>
                </c:pt>
                <c:pt idx="24">
                  <c:v>3.8075527961947961</c:v>
                </c:pt>
                <c:pt idx="25">
                  <c:v>0.89579753460129719</c:v>
                </c:pt>
                <c:pt idx="26">
                  <c:v>3.2258901227905881</c:v>
                </c:pt>
                <c:pt idx="27">
                  <c:v>0.73689312899950887</c:v>
                </c:pt>
                <c:pt idx="28">
                  <c:v>1.659291291399859</c:v>
                </c:pt>
                <c:pt idx="29">
                  <c:v>0.83518172699841675</c:v>
                </c:pt>
                <c:pt idx="30">
                  <c:v>1.047813307202887</c:v>
                </c:pt>
                <c:pt idx="31">
                  <c:v>0.5794810135965236</c:v>
                </c:pt>
                <c:pt idx="32">
                  <c:v>39.429457789013398</c:v>
                </c:pt>
                <c:pt idx="33">
                  <c:v>56.719427091389662</c:v>
                </c:pt>
                <c:pt idx="34">
                  <c:v>3.2612604954047129</c:v>
                </c:pt>
                <c:pt idx="35">
                  <c:v>7.8950763821951124</c:v>
                </c:pt>
                <c:pt idx="36">
                  <c:v>7.2526656647911292</c:v>
                </c:pt>
                <c:pt idx="37">
                  <c:v>10.690428522793811</c:v>
                </c:pt>
                <c:pt idx="38">
                  <c:v>0.55782145179691722</c:v>
                </c:pt>
                <c:pt idx="39">
                  <c:v>0.4924043187929783</c:v>
                </c:pt>
                <c:pt idx="40">
                  <c:v>2.685791134799365</c:v>
                </c:pt>
                <c:pt idx="41">
                  <c:v>5.4425460112048309</c:v>
                </c:pt>
                <c:pt idx="42">
                  <c:v>2.7775170247943608</c:v>
                </c:pt>
                <c:pt idx="43">
                  <c:v>0.78072159779258077</c:v>
                </c:pt>
                <c:pt idx="44">
                  <c:v>0.66567998398677442</c:v>
                </c:pt>
                <c:pt idx="45">
                  <c:v>3.220998923794832</c:v>
                </c:pt>
                <c:pt idx="46">
                  <c:v>3.8506334224017338</c:v>
                </c:pt>
                <c:pt idx="47">
                  <c:v>1.4990286369982639</c:v>
                </c:pt>
                <c:pt idx="48">
                  <c:v>2.7102043697959739</c:v>
                </c:pt>
                <c:pt idx="49">
                  <c:v>5.3644978672033172</c:v>
                </c:pt>
                <c:pt idx="50">
                  <c:v>2.7798552750027739</c:v>
                </c:pt>
                <c:pt idx="51">
                  <c:v>0.74620454499963673</c:v>
                </c:pt>
                <c:pt idx="52">
                  <c:v>0.63855495179886934</c:v>
                </c:pt>
                <c:pt idx="53">
                  <c:v>3.2099299627938311</c:v>
                </c:pt>
                <c:pt idx="54">
                  <c:v>3.8099001986091019</c:v>
                </c:pt>
                <c:pt idx="55">
                  <c:v>1.477167487004772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5FE9-4D2C-9D6B-2BB7DC8E171E}"/>
            </c:ext>
          </c:extLst>
        </c:ser>
        <c:ser>
          <c:idx val="5"/>
          <c:order val="2"/>
          <c:tx>
            <c:strRef>
              <c:f>ddSky!$AP$2</c:f>
              <c:strCache>
                <c:ptCount val="1"/>
                <c:pt idx="0">
                  <c:v>SaLSa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6"/>
                </a:solidFill>
                <a:prstDash val="dash"/>
              </a:ln>
              <a:effectLst/>
            </c:spPr>
            <c:trendlineType val="exp"/>
            <c:dispRSqr val="0"/>
            <c:dispEq val="0"/>
          </c:trendline>
          <c:xVal>
            <c:numRef>
              <c:f>ddSky!$AY$3:$AY$290</c:f>
              <c:numCache>
                <c:formatCode>General</c:formatCode>
                <c:ptCount val="288"/>
                <c:pt idx="0">
                  <c:v>1.2118473786748321</c:v>
                </c:pt>
                <c:pt idx="1">
                  <c:v>0.23396082216078609</c:v>
                </c:pt>
                <c:pt idx="2">
                  <c:v>1.066866592246575</c:v>
                </c:pt>
                <c:pt idx="3">
                  <c:v>0.1500848764253318</c:v>
                </c:pt>
                <c:pt idx="4">
                  <c:v>-1.1557795371120141</c:v>
                </c:pt>
                <c:pt idx="5">
                  <c:v>-0.30306973479717858</c:v>
                </c:pt>
                <c:pt idx="6">
                  <c:v>-1.058862520302984</c:v>
                </c:pt>
                <c:pt idx="7">
                  <c:v>-0.14504787729534549</c:v>
                </c:pt>
                <c:pt idx="8">
                  <c:v>-0.14504787729534541</c:v>
                </c:pt>
                <c:pt idx="9">
                  <c:v>-1.0588625203029851</c:v>
                </c:pt>
                <c:pt idx="10">
                  <c:v>-0.30306973479717858</c:v>
                </c:pt>
                <c:pt idx="11">
                  <c:v>-1.155779537112015</c:v>
                </c:pt>
                <c:pt idx="12">
                  <c:v>0.15008487642533211</c:v>
                </c:pt>
                <c:pt idx="13">
                  <c:v>1.0668665922465741</c:v>
                </c:pt>
                <c:pt idx="14">
                  <c:v>0.23396082216078579</c:v>
                </c:pt>
                <c:pt idx="15">
                  <c:v>1.2118473786748321</c:v>
                </c:pt>
                <c:pt idx="16">
                  <c:v>0.76121076383868336</c:v>
                </c:pt>
                <c:pt idx="17">
                  <c:v>0.61353642943569164</c:v>
                </c:pt>
                <c:pt idx="18">
                  <c:v>-0.1051048134515972</c:v>
                </c:pt>
                <c:pt idx="19">
                  <c:v>-1.2696423798227781</c:v>
                </c:pt>
                <c:pt idx="20">
                  <c:v>-1.2696423798227769</c:v>
                </c:pt>
                <c:pt idx="21">
                  <c:v>-0.10510481345159681</c:v>
                </c:pt>
                <c:pt idx="22">
                  <c:v>0.61353642943569131</c:v>
                </c:pt>
                <c:pt idx="23">
                  <c:v>0.76121076383868347</c:v>
                </c:pt>
                <c:pt idx="24">
                  <c:v>0.34054563237898883</c:v>
                </c:pt>
                <c:pt idx="25">
                  <c:v>-2.7853996683675062</c:v>
                </c:pt>
                <c:pt idx="26">
                  <c:v>0.43795531847424918</c:v>
                </c:pt>
                <c:pt idx="27">
                  <c:v>-0.6112676624892982</c:v>
                </c:pt>
                <c:pt idx="28">
                  <c:v>1.470658881440742</c:v>
                </c:pt>
                <c:pt idx="29">
                  <c:v>-0.29026346960569072</c:v>
                </c:pt>
                <c:pt idx="30">
                  <c:v>0.56098549971599987</c:v>
                </c:pt>
                <c:pt idx="31">
                  <c:v>0.87678546845251526</c:v>
                </c:pt>
                <c:pt idx="32">
                  <c:v>0.87678546845251493</c:v>
                </c:pt>
                <c:pt idx="33">
                  <c:v>0.56098549971599954</c:v>
                </c:pt>
                <c:pt idx="34">
                  <c:v>-0.29026346960569022</c:v>
                </c:pt>
                <c:pt idx="35">
                  <c:v>1.470658881440742</c:v>
                </c:pt>
                <c:pt idx="36">
                  <c:v>-0.6112676624892982</c:v>
                </c:pt>
                <c:pt idx="37">
                  <c:v>0.43795531847424901</c:v>
                </c:pt>
                <c:pt idx="38">
                  <c:v>-2.7853996683675062</c:v>
                </c:pt>
                <c:pt idx="39">
                  <c:v>0.34054563237898899</c:v>
                </c:pt>
                <c:pt idx="40">
                  <c:v>1.8936927650316751</c:v>
                </c:pt>
                <c:pt idx="41">
                  <c:v>0.45851105944386461</c:v>
                </c:pt>
                <c:pt idx="42">
                  <c:v>0.8753713954839929</c:v>
                </c:pt>
                <c:pt idx="43">
                  <c:v>-3.2275752199595331</c:v>
                </c:pt>
                <c:pt idx="44">
                  <c:v>-3.2275752199595331</c:v>
                </c:pt>
                <c:pt idx="45">
                  <c:v>0.87537139548399323</c:v>
                </c:pt>
                <c:pt idx="46">
                  <c:v>0.45851105944386489</c:v>
                </c:pt>
                <c:pt idx="47">
                  <c:v>1.8936927650316751</c:v>
                </c:pt>
                <c:pt idx="48">
                  <c:v>0.14474539258622091</c:v>
                </c:pt>
                <c:pt idx="49">
                  <c:v>1.0743317868128921</c:v>
                </c:pt>
                <c:pt idx="50">
                  <c:v>2.704531161214736</c:v>
                </c:pt>
                <c:pt idx="51">
                  <c:v>-3.9236083406138489</c:v>
                </c:pt>
                <c:pt idx="52">
                  <c:v>-3.9236083406138489</c:v>
                </c:pt>
                <c:pt idx="53">
                  <c:v>2.704531161214736</c:v>
                </c:pt>
                <c:pt idx="54">
                  <c:v>1.0743317868128921</c:v>
                </c:pt>
                <c:pt idx="55">
                  <c:v>0.14474539258622099</c:v>
                </c:pt>
              </c:numCache>
            </c:numRef>
          </c:xVal>
          <c:yVal>
            <c:numRef>
              <c:f>ddSky!$AP$3:$AP$290</c:f>
              <c:numCache>
                <c:formatCode>General</c:formatCode>
                <c:ptCount val="288"/>
                <c:pt idx="0">
                  <c:v>1.089657245995477</c:v>
                </c:pt>
                <c:pt idx="1">
                  <c:v>11.400883637415239</c:v>
                </c:pt>
                <c:pt idx="2">
                  <c:v>1.7481597808189691</c:v>
                </c:pt>
                <c:pt idx="3">
                  <c:v>2.8940736053977161</c:v>
                </c:pt>
                <c:pt idx="4">
                  <c:v>2.9151649109087878</c:v>
                </c:pt>
                <c:pt idx="5">
                  <c:v>6.1810706021264199</c:v>
                </c:pt>
                <c:pt idx="6">
                  <c:v>1.7088414143770929</c:v>
                </c:pt>
                <c:pt idx="7">
                  <c:v>1.767974819382653</c:v>
                </c:pt>
                <c:pt idx="8">
                  <c:v>9.1519722542259849</c:v>
                </c:pt>
                <c:pt idx="9">
                  <c:v>10.02167542641982</c:v>
                </c:pt>
                <c:pt idx="10">
                  <c:v>3.063811462372541</c:v>
                </c:pt>
                <c:pt idx="11">
                  <c:v>3.335678306687623</c:v>
                </c:pt>
                <c:pt idx="12">
                  <c:v>14.22264550062828</c:v>
                </c:pt>
                <c:pt idx="13">
                  <c:v>5.080825884221122</c:v>
                </c:pt>
                <c:pt idx="14">
                  <c:v>4.3339952626265594</c:v>
                </c:pt>
                <c:pt idx="15">
                  <c:v>1.205989164486527</c:v>
                </c:pt>
                <c:pt idx="16">
                  <c:v>11.75346498833969</c:v>
                </c:pt>
                <c:pt idx="17">
                  <c:v>0.57121542138047521</c:v>
                </c:pt>
                <c:pt idx="18">
                  <c:v>6.5898819569498297</c:v>
                </c:pt>
                <c:pt idx="19">
                  <c:v>2.1641935382038349</c:v>
                </c:pt>
                <c:pt idx="20">
                  <c:v>1.1965636299457401</c:v>
                </c:pt>
                <c:pt idx="21">
                  <c:v>1.8642036561854181</c:v>
                </c:pt>
                <c:pt idx="22">
                  <c:v>0.17054645139724009</c:v>
                </c:pt>
                <c:pt idx="23">
                  <c:v>2.9690348878037178</c:v>
                </c:pt>
                <c:pt idx="24">
                  <c:v>2.6488917885813859</c:v>
                </c:pt>
                <c:pt idx="25">
                  <c:v>0.27319862446747722</c:v>
                </c:pt>
                <c:pt idx="26">
                  <c:v>3.018073020316661</c:v>
                </c:pt>
                <c:pt idx="27">
                  <c:v>0.94985915981233116</c:v>
                </c:pt>
                <c:pt idx="28">
                  <c:v>2.2132774238009012</c:v>
                </c:pt>
                <c:pt idx="29">
                  <c:v>1.4046263392083349</c:v>
                </c:pt>
                <c:pt idx="30">
                  <c:v>1.9163836257532241</c:v>
                </c:pt>
                <c:pt idx="31">
                  <c:v>1.3293890850618479</c:v>
                </c:pt>
                <c:pt idx="32">
                  <c:v>10.43054775684141</c:v>
                </c:pt>
                <c:pt idx="33">
                  <c:v>11.21944270841777</c:v>
                </c:pt>
                <c:pt idx="34">
                  <c:v>3.8579058878123762</c:v>
                </c:pt>
                <c:pt idx="35">
                  <c:v>7.3505936666391793</c:v>
                </c:pt>
                <c:pt idx="36">
                  <c:v>6.908154142368585</c:v>
                </c:pt>
                <c:pt idx="37">
                  <c:v>9.8469394592102617</c:v>
                </c:pt>
                <c:pt idx="38">
                  <c:v>1.2527588028460741</c:v>
                </c:pt>
                <c:pt idx="39">
                  <c:v>1.203416067222133</c:v>
                </c:pt>
                <c:pt idx="40">
                  <c:v>1.4874940503854299</c:v>
                </c:pt>
                <c:pt idx="41">
                  <c:v>10.90298480070196</c:v>
                </c:pt>
                <c:pt idx="42">
                  <c:v>3.4072203484363852</c:v>
                </c:pt>
                <c:pt idx="43">
                  <c:v>0.33156978539191179</c:v>
                </c:pt>
                <c:pt idx="44">
                  <c:v>0.177324646199122</c:v>
                </c:pt>
                <c:pt idx="45">
                  <c:v>3.3928830245044082</c:v>
                </c:pt>
                <c:pt idx="46">
                  <c:v>8.3958533770870414</c:v>
                </c:pt>
                <c:pt idx="47">
                  <c:v>1.229667356610298</c:v>
                </c:pt>
                <c:pt idx="48">
                  <c:v>1.57571968305856</c:v>
                </c:pt>
                <c:pt idx="49">
                  <c:v>11.817939448030669</c:v>
                </c:pt>
                <c:pt idx="50">
                  <c:v>3.6794405691791332</c:v>
                </c:pt>
                <c:pt idx="51">
                  <c:v>0.36286307759582997</c:v>
                </c:pt>
                <c:pt idx="52">
                  <c:v>0.18847724236547941</c:v>
                </c:pt>
                <c:pt idx="53">
                  <c:v>3.4850961264222859</c:v>
                </c:pt>
                <c:pt idx="54">
                  <c:v>8.186513032997027</c:v>
                </c:pt>
                <c:pt idx="55">
                  <c:v>1.1777533052023501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5FE9-4D2C-9D6B-2BB7DC8E171E}"/>
            </c:ext>
          </c:extLst>
        </c:ser>
        <c:ser>
          <c:idx val="7"/>
          <c:order val="3"/>
          <c:tx>
            <c:strRef>
              <c:f>ddSky!$AR$2</c:f>
              <c:strCache>
                <c:ptCount val="1"/>
                <c:pt idx="0">
                  <c:v>D&amp;C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>
                    <a:lumMod val="60000"/>
                  </a:schemeClr>
                </a:solidFill>
                <a:prstDash val="dash"/>
              </a:ln>
              <a:effectLst/>
            </c:spPr>
            <c:trendlineType val="exp"/>
            <c:dispRSqr val="0"/>
            <c:dispEq val="0"/>
          </c:trendline>
          <c:xVal>
            <c:numRef>
              <c:f>ddSky!$AY$3:$AY$290</c:f>
              <c:numCache>
                <c:formatCode>General</c:formatCode>
                <c:ptCount val="288"/>
                <c:pt idx="0">
                  <c:v>1.2118473786748321</c:v>
                </c:pt>
                <c:pt idx="1">
                  <c:v>0.23396082216078609</c:v>
                </c:pt>
                <c:pt idx="2">
                  <c:v>1.066866592246575</c:v>
                </c:pt>
                <c:pt idx="3">
                  <c:v>0.1500848764253318</c:v>
                </c:pt>
                <c:pt idx="4">
                  <c:v>-1.1557795371120141</c:v>
                </c:pt>
                <c:pt idx="5">
                  <c:v>-0.30306973479717858</c:v>
                </c:pt>
                <c:pt idx="6">
                  <c:v>-1.058862520302984</c:v>
                </c:pt>
                <c:pt idx="7">
                  <c:v>-0.14504787729534549</c:v>
                </c:pt>
                <c:pt idx="8">
                  <c:v>-0.14504787729534541</c:v>
                </c:pt>
                <c:pt idx="9">
                  <c:v>-1.0588625203029851</c:v>
                </c:pt>
                <c:pt idx="10">
                  <c:v>-0.30306973479717858</c:v>
                </c:pt>
                <c:pt idx="11">
                  <c:v>-1.155779537112015</c:v>
                </c:pt>
                <c:pt idx="12">
                  <c:v>0.15008487642533211</c:v>
                </c:pt>
                <c:pt idx="13">
                  <c:v>1.0668665922465741</c:v>
                </c:pt>
                <c:pt idx="14">
                  <c:v>0.23396082216078579</c:v>
                </c:pt>
                <c:pt idx="15">
                  <c:v>1.2118473786748321</c:v>
                </c:pt>
                <c:pt idx="16">
                  <c:v>0.76121076383868336</c:v>
                </c:pt>
                <c:pt idx="17">
                  <c:v>0.61353642943569164</c:v>
                </c:pt>
                <c:pt idx="18">
                  <c:v>-0.1051048134515972</c:v>
                </c:pt>
                <c:pt idx="19">
                  <c:v>-1.2696423798227781</c:v>
                </c:pt>
                <c:pt idx="20">
                  <c:v>-1.2696423798227769</c:v>
                </c:pt>
                <c:pt idx="21">
                  <c:v>-0.10510481345159681</c:v>
                </c:pt>
                <c:pt idx="22">
                  <c:v>0.61353642943569131</c:v>
                </c:pt>
                <c:pt idx="23">
                  <c:v>0.76121076383868347</c:v>
                </c:pt>
                <c:pt idx="24">
                  <c:v>0.34054563237898883</c:v>
                </c:pt>
                <c:pt idx="25">
                  <c:v>-2.7853996683675062</c:v>
                </c:pt>
                <c:pt idx="26">
                  <c:v>0.43795531847424918</c:v>
                </c:pt>
                <c:pt idx="27">
                  <c:v>-0.6112676624892982</c:v>
                </c:pt>
                <c:pt idx="28">
                  <c:v>1.470658881440742</c:v>
                </c:pt>
                <c:pt idx="29">
                  <c:v>-0.29026346960569072</c:v>
                </c:pt>
                <c:pt idx="30">
                  <c:v>0.56098549971599987</c:v>
                </c:pt>
                <c:pt idx="31">
                  <c:v>0.87678546845251526</c:v>
                </c:pt>
                <c:pt idx="32">
                  <c:v>0.87678546845251493</c:v>
                </c:pt>
                <c:pt idx="33">
                  <c:v>0.56098549971599954</c:v>
                </c:pt>
                <c:pt idx="34">
                  <c:v>-0.29026346960569022</c:v>
                </c:pt>
                <c:pt idx="35">
                  <c:v>1.470658881440742</c:v>
                </c:pt>
                <c:pt idx="36">
                  <c:v>-0.6112676624892982</c:v>
                </c:pt>
                <c:pt idx="37">
                  <c:v>0.43795531847424901</c:v>
                </c:pt>
                <c:pt idx="38">
                  <c:v>-2.7853996683675062</c:v>
                </c:pt>
                <c:pt idx="39">
                  <c:v>0.34054563237898899</c:v>
                </c:pt>
                <c:pt idx="40">
                  <c:v>1.8936927650316751</c:v>
                </c:pt>
                <c:pt idx="41">
                  <c:v>0.45851105944386461</c:v>
                </c:pt>
                <c:pt idx="42">
                  <c:v>0.8753713954839929</c:v>
                </c:pt>
                <c:pt idx="43">
                  <c:v>-3.2275752199595331</c:v>
                </c:pt>
                <c:pt idx="44">
                  <c:v>-3.2275752199595331</c:v>
                </c:pt>
                <c:pt idx="45">
                  <c:v>0.87537139548399323</c:v>
                </c:pt>
                <c:pt idx="46">
                  <c:v>0.45851105944386489</c:v>
                </c:pt>
                <c:pt idx="47">
                  <c:v>1.8936927650316751</c:v>
                </c:pt>
                <c:pt idx="48">
                  <c:v>0.14474539258622091</c:v>
                </c:pt>
                <c:pt idx="49">
                  <c:v>1.0743317868128921</c:v>
                </c:pt>
                <c:pt idx="50">
                  <c:v>2.704531161214736</c:v>
                </c:pt>
                <c:pt idx="51">
                  <c:v>-3.9236083406138489</c:v>
                </c:pt>
                <c:pt idx="52">
                  <c:v>-3.9236083406138489</c:v>
                </c:pt>
                <c:pt idx="53">
                  <c:v>2.704531161214736</c:v>
                </c:pt>
                <c:pt idx="54">
                  <c:v>1.0743317868128921</c:v>
                </c:pt>
                <c:pt idx="55">
                  <c:v>0.14474539258622099</c:v>
                </c:pt>
              </c:numCache>
            </c:numRef>
          </c:xVal>
          <c:yVal>
            <c:numRef>
              <c:f>ddSky!$AR$3:$AR$290</c:f>
              <c:numCache>
                <c:formatCode>General</c:formatCode>
                <c:ptCount val="288"/>
                <c:pt idx="0">
                  <c:v>0.99082057531923051</c:v>
                </c:pt>
                <c:pt idx="1">
                  <c:v>1.255052812816575</c:v>
                </c:pt>
                <c:pt idx="2">
                  <c:v>1.0649456858169291</c:v>
                </c:pt>
                <c:pt idx="3">
                  <c:v>1.1041728893294931</c:v>
                </c:pt>
                <c:pt idx="4">
                  <c:v>1.128332649264485</c:v>
                </c:pt>
                <c:pt idx="5">
                  <c:v>1.0210890842601661</c:v>
                </c:pt>
                <c:pt idx="6">
                  <c:v>1.1227428676094859</c:v>
                </c:pt>
                <c:pt idx="7">
                  <c:v>0.79360221293754873</c:v>
                </c:pt>
                <c:pt idx="8">
                  <c:v>1.071443969383836</c:v>
                </c:pt>
                <c:pt idx="9">
                  <c:v>1.266939008934423</c:v>
                </c:pt>
                <c:pt idx="10">
                  <c:v>1.10756940767169</c:v>
                </c:pt>
                <c:pt idx="11">
                  <c:v>1.097037817444652</c:v>
                </c:pt>
                <c:pt idx="12">
                  <c:v>1.1594757518265399</c:v>
                </c:pt>
                <c:pt idx="13">
                  <c:v>1.01203579371795</c:v>
                </c:pt>
                <c:pt idx="14">
                  <c:v>1.1087155389599499</c:v>
                </c:pt>
                <c:pt idx="15">
                  <c:v>0.82992943879216907</c:v>
                </c:pt>
                <c:pt idx="16">
                  <c:v>1.180795979266986</c:v>
                </c:pt>
                <c:pt idx="17">
                  <c:v>1.1783442082349209</c:v>
                </c:pt>
                <c:pt idx="18">
                  <c:v>1.2174392819870259</c:v>
                </c:pt>
                <c:pt idx="19">
                  <c:v>1.200842470768839</c:v>
                </c:pt>
                <c:pt idx="20">
                  <c:v>1.2039804635569451</c:v>
                </c:pt>
                <c:pt idx="21">
                  <c:v>1.210528641194105</c:v>
                </c:pt>
                <c:pt idx="22">
                  <c:v>1.2598076665308331</c:v>
                </c:pt>
                <c:pt idx="23">
                  <c:v>1.3301695819944139</c:v>
                </c:pt>
                <c:pt idx="24">
                  <c:v>1.539710890408605</c:v>
                </c:pt>
                <c:pt idx="25">
                  <c:v>1.558847614657134</c:v>
                </c:pt>
                <c:pt idx="26">
                  <c:v>1.86973380097188</c:v>
                </c:pt>
                <c:pt idx="27">
                  <c:v>1.904886231804267</c:v>
                </c:pt>
                <c:pt idx="28">
                  <c:v>1.4859973130282009</c:v>
                </c:pt>
                <c:pt idx="29">
                  <c:v>1.4849571573082361</c:v>
                </c:pt>
                <c:pt idx="30">
                  <c:v>1.901745168166235</c:v>
                </c:pt>
                <c:pt idx="31">
                  <c:v>1.849126182543114</c:v>
                </c:pt>
                <c:pt idx="32">
                  <c:v>3.75603767442517</c:v>
                </c:pt>
                <c:pt idx="33">
                  <c:v>3.7010124401655049</c:v>
                </c:pt>
                <c:pt idx="34">
                  <c:v>1.723000994836912</c:v>
                </c:pt>
                <c:pt idx="35">
                  <c:v>1.7087276799604301</c:v>
                </c:pt>
                <c:pt idx="36">
                  <c:v>2.223669220134616</c:v>
                </c:pt>
                <c:pt idx="37">
                  <c:v>2.232483118399978</c:v>
                </c:pt>
                <c:pt idx="38">
                  <c:v>1.0157070795539771</c:v>
                </c:pt>
                <c:pt idx="39">
                  <c:v>1.041991310101003</c:v>
                </c:pt>
                <c:pt idx="40">
                  <c:v>0.70585484993644054</c:v>
                </c:pt>
                <c:pt idx="41">
                  <c:v>2.4094223407097162</c:v>
                </c:pt>
                <c:pt idx="42">
                  <c:v>2.3411085684783761</c:v>
                </c:pt>
                <c:pt idx="43">
                  <c:v>0.76795042739249764</c:v>
                </c:pt>
                <c:pt idx="44">
                  <c:v>0.70186866712756457</c:v>
                </c:pt>
                <c:pt idx="45">
                  <c:v>2.4859954431187359</c:v>
                </c:pt>
                <c:pt idx="46">
                  <c:v>2.5065001578535879</c:v>
                </c:pt>
                <c:pt idx="47">
                  <c:v>0.81721963784657414</c:v>
                </c:pt>
                <c:pt idx="48">
                  <c:v>0.73295607673935592</c:v>
                </c:pt>
                <c:pt idx="49">
                  <c:v>2.6045625969301911</c:v>
                </c:pt>
                <c:pt idx="50">
                  <c:v>2.5268368217628452</c:v>
                </c:pt>
                <c:pt idx="51">
                  <c:v>0.85414350703358655</c:v>
                </c:pt>
                <c:pt idx="52">
                  <c:v>0.76866774754598732</c:v>
                </c:pt>
                <c:pt idx="53">
                  <c:v>2.5208913265727459</c:v>
                </c:pt>
                <c:pt idx="54">
                  <c:v>2.4235168780200178</c:v>
                </c:pt>
                <c:pt idx="55">
                  <c:v>0.78484003827907145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5FE9-4D2C-9D6B-2BB7DC8E171E}"/>
            </c:ext>
          </c:extLst>
        </c:ser>
        <c:ser>
          <c:idx val="9"/>
          <c:order val="4"/>
          <c:tx>
            <c:strRef>
              <c:f>ddSky!$AT$2</c:f>
              <c:strCache>
                <c:ptCount val="1"/>
                <c:pt idx="0">
                  <c:v>BBS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trendline>
            <c:spPr>
              <a:ln w="19050" cap="rnd">
                <a:solidFill>
                  <a:srgbClr val="00B050"/>
                </a:solidFill>
                <a:prstDash val="dash"/>
              </a:ln>
              <a:effectLst/>
            </c:spPr>
            <c:trendlineType val="exp"/>
            <c:dispRSqr val="0"/>
            <c:dispEq val="0"/>
          </c:trendline>
          <c:xVal>
            <c:numRef>
              <c:f>ddSky!$AY$3:$AY$290</c:f>
              <c:numCache>
                <c:formatCode>General</c:formatCode>
                <c:ptCount val="288"/>
                <c:pt idx="0">
                  <c:v>1.2118473786748321</c:v>
                </c:pt>
                <c:pt idx="1">
                  <c:v>0.23396082216078609</c:v>
                </c:pt>
                <c:pt idx="2">
                  <c:v>1.066866592246575</c:v>
                </c:pt>
                <c:pt idx="3">
                  <c:v>0.1500848764253318</c:v>
                </c:pt>
                <c:pt idx="4">
                  <c:v>-1.1557795371120141</c:v>
                </c:pt>
                <c:pt idx="5">
                  <c:v>-0.30306973479717858</c:v>
                </c:pt>
                <c:pt idx="6">
                  <c:v>-1.058862520302984</c:v>
                </c:pt>
                <c:pt idx="7">
                  <c:v>-0.14504787729534549</c:v>
                </c:pt>
                <c:pt idx="8">
                  <c:v>-0.14504787729534541</c:v>
                </c:pt>
                <c:pt idx="9">
                  <c:v>-1.0588625203029851</c:v>
                </c:pt>
                <c:pt idx="10">
                  <c:v>-0.30306973479717858</c:v>
                </c:pt>
                <c:pt idx="11">
                  <c:v>-1.155779537112015</c:v>
                </c:pt>
                <c:pt idx="12">
                  <c:v>0.15008487642533211</c:v>
                </c:pt>
                <c:pt idx="13">
                  <c:v>1.0668665922465741</c:v>
                </c:pt>
                <c:pt idx="14">
                  <c:v>0.23396082216078579</c:v>
                </c:pt>
                <c:pt idx="15">
                  <c:v>1.2118473786748321</c:v>
                </c:pt>
                <c:pt idx="16">
                  <c:v>0.76121076383868336</c:v>
                </c:pt>
                <c:pt idx="17">
                  <c:v>0.61353642943569164</c:v>
                </c:pt>
                <c:pt idx="18">
                  <c:v>-0.1051048134515972</c:v>
                </c:pt>
                <c:pt idx="19">
                  <c:v>-1.2696423798227781</c:v>
                </c:pt>
                <c:pt idx="20">
                  <c:v>-1.2696423798227769</c:v>
                </c:pt>
                <c:pt idx="21">
                  <c:v>-0.10510481345159681</c:v>
                </c:pt>
                <c:pt idx="22">
                  <c:v>0.61353642943569131</c:v>
                </c:pt>
                <c:pt idx="23">
                  <c:v>0.76121076383868347</c:v>
                </c:pt>
                <c:pt idx="24">
                  <c:v>0.34054563237898883</c:v>
                </c:pt>
                <c:pt idx="25">
                  <c:v>-2.7853996683675062</c:v>
                </c:pt>
                <c:pt idx="26">
                  <c:v>0.43795531847424918</c:v>
                </c:pt>
                <c:pt idx="27">
                  <c:v>-0.6112676624892982</c:v>
                </c:pt>
                <c:pt idx="28">
                  <c:v>1.470658881440742</c:v>
                </c:pt>
                <c:pt idx="29">
                  <c:v>-0.29026346960569072</c:v>
                </c:pt>
                <c:pt idx="30">
                  <c:v>0.56098549971599987</c:v>
                </c:pt>
                <c:pt idx="31">
                  <c:v>0.87678546845251526</c:v>
                </c:pt>
                <c:pt idx="32">
                  <c:v>0.87678546845251493</c:v>
                </c:pt>
                <c:pt idx="33">
                  <c:v>0.56098549971599954</c:v>
                </c:pt>
                <c:pt idx="34">
                  <c:v>-0.29026346960569022</c:v>
                </c:pt>
                <c:pt idx="35">
                  <c:v>1.470658881440742</c:v>
                </c:pt>
                <c:pt idx="36">
                  <c:v>-0.6112676624892982</c:v>
                </c:pt>
                <c:pt idx="37">
                  <c:v>0.43795531847424901</c:v>
                </c:pt>
                <c:pt idx="38">
                  <c:v>-2.7853996683675062</c:v>
                </c:pt>
                <c:pt idx="39">
                  <c:v>0.34054563237898899</c:v>
                </c:pt>
                <c:pt idx="40">
                  <c:v>1.8936927650316751</c:v>
                </c:pt>
                <c:pt idx="41">
                  <c:v>0.45851105944386461</c:v>
                </c:pt>
                <c:pt idx="42">
                  <c:v>0.8753713954839929</c:v>
                </c:pt>
                <c:pt idx="43">
                  <c:v>-3.2275752199595331</c:v>
                </c:pt>
                <c:pt idx="44">
                  <c:v>-3.2275752199595331</c:v>
                </c:pt>
                <c:pt idx="45">
                  <c:v>0.87537139548399323</c:v>
                </c:pt>
                <c:pt idx="46">
                  <c:v>0.45851105944386489</c:v>
                </c:pt>
                <c:pt idx="47">
                  <c:v>1.8936927650316751</c:v>
                </c:pt>
                <c:pt idx="48">
                  <c:v>0.14474539258622091</c:v>
                </c:pt>
                <c:pt idx="49">
                  <c:v>1.0743317868128921</c:v>
                </c:pt>
                <c:pt idx="50">
                  <c:v>2.704531161214736</c:v>
                </c:pt>
                <c:pt idx="51">
                  <c:v>-3.9236083406138489</c:v>
                </c:pt>
                <c:pt idx="52">
                  <c:v>-3.9236083406138489</c:v>
                </c:pt>
                <c:pt idx="53">
                  <c:v>2.704531161214736</c:v>
                </c:pt>
                <c:pt idx="54">
                  <c:v>1.0743317868128921</c:v>
                </c:pt>
                <c:pt idx="55">
                  <c:v>0.14474539258622099</c:v>
                </c:pt>
              </c:numCache>
            </c:numRef>
          </c:xVal>
          <c:yVal>
            <c:numRef>
              <c:f>ddSky!$AT$3:$AT$290</c:f>
              <c:numCache>
                <c:formatCode>General</c:formatCode>
                <c:ptCount val="288"/>
                <c:pt idx="0">
                  <c:v>3.0141519317869099</c:v>
                </c:pt>
                <c:pt idx="1">
                  <c:v>8.3582561723422266</c:v>
                </c:pt>
                <c:pt idx="2">
                  <c:v>3.70203878977336</c:v>
                </c:pt>
                <c:pt idx="3">
                  <c:v>5.0314019848126916</c:v>
                </c:pt>
                <c:pt idx="4">
                  <c:v>4.8552002924028788</c:v>
                </c:pt>
                <c:pt idx="5">
                  <c:v>8.3824086240027107</c:v>
                </c:pt>
                <c:pt idx="6">
                  <c:v>3.1649294743780052</c:v>
                </c:pt>
                <c:pt idx="7">
                  <c:v>1.47263444098644</c:v>
                </c:pt>
                <c:pt idx="8">
                  <c:v>10.68011299320497</c:v>
                </c:pt>
                <c:pt idx="9">
                  <c:v>11.66854881779291</c:v>
                </c:pt>
                <c:pt idx="10">
                  <c:v>4.5901308072265241</c:v>
                </c:pt>
                <c:pt idx="11">
                  <c:v>5.7414037907961752</c:v>
                </c:pt>
                <c:pt idx="12">
                  <c:v>12.47160643599927</c:v>
                </c:pt>
                <c:pt idx="13">
                  <c:v>6.8375905711669471</c:v>
                </c:pt>
                <c:pt idx="14">
                  <c:v>4.4765393754001703</c:v>
                </c:pt>
                <c:pt idx="15">
                  <c:v>3.88427947647869E-2</c:v>
                </c:pt>
                <c:pt idx="16">
                  <c:v>8.3069584572687738</c:v>
                </c:pt>
                <c:pt idx="17">
                  <c:v>3.2715662159491332</c:v>
                </c:pt>
                <c:pt idx="18">
                  <c:v>5.1963430462405089</c:v>
                </c:pt>
                <c:pt idx="19">
                  <c:v>3.8285919937305151</c:v>
                </c:pt>
                <c:pt idx="20">
                  <c:v>4.1754272480029613</c:v>
                </c:pt>
                <c:pt idx="21">
                  <c:v>4.7798147142399099</c:v>
                </c:pt>
                <c:pt idx="22">
                  <c:v>0.97065179017372427</c:v>
                </c:pt>
                <c:pt idx="23">
                  <c:v>4.6429451108444484</c:v>
                </c:pt>
                <c:pt idx="24">
                  <c:v>4.2107270020525904</c:v>
                </c:pt>
                <c:pt idx="25">
                  <c:v>0.86502454658038919</c:v>
                </c:pt>
                <c:pt idx="26">
                  <c:v>4.6090151846408842</c:v>
                </c:pt>
                <c:pt idx="27">
                  <c:v>0.2358327118214219</c:v>
                </c:pt>
                <c:pt idx="28">
                  <c:v>3.646876765415072</c:v>
                </c:pt>
                <c:pt idx="29">
                  <c:v>0.86201997678726916</c:v>
                </c:pt>
                <c:pt idx="30">
                  <c:v>3.411778049776331</c:v>
                </c:pt>
                <c:pt idx="31">
                  <c:v>0.21839821203611789</c:v>
                </c:pt>
                <c:pt idx="32">
                  <c:v>35.363829583441841</c:v>
                </c:pt>
                <c:pt idx="33">
                  <c:v>49.511823623254898</c:v>
                </c:pt>
                <c:pt idx="34">
                  <c:v>8.8928840466309342</c:v>
                </c:pt>
                <c:pt idx="35">
                  <c:v>12.072356251627211</c:v>
                </c:pt>
                <c:pt idx="36">
                  <c:v>6.0752030477859078</c:v>
                </c:pt>
                <c:pt idx="37">
                  <c:v>7.3258727915585036</c:v>
                </c:pt>
                <c:pt idx="38">
                  <c:v>0.23443004274740811</c:v>
                </c:pt>
                <c:pt idx="39">
                  <c:v>0.323550577275455</c:v>
                </c:pt>
                <c:pt idx="40">
                  <c:v>6.1111540733836591</c:v>
                </c:pt>
                <c:pt idx="41">
                  <c:v>9.7014959343243383</c:v>
                </c:pt>
                <c:pt idx="42">
                  <c:v>6.7608965615741896</c:v>
                </c:pt>
                <c:pt idx="43">
                  <c:v>1.9942427273839709</c:v>
                </c:pt>
                <c:pt idx="44">
                  <c:v>1.320626677805558</c:v>
                </c:pt>
                <c:pt idx="45">
                  <c:v>5.5888441376388069</c:v>
                </c:pt>
                <c:pt idx="46">
                  <c:v>16.401682508550589</c:v>
                </c:pt>
                <c:pt idx="47">
                  <c:v>3.8259630942251528</c:v>
                </c:pt>
                <c:pt idx="48">
                  <c:v>5.3597307465970516</c:v>
                </c:pt>
                <c:pt idx="49">
                  <c:v>8.9856815090402957</c:v>
                </c:pt>
                <c:pt idx="50">
                  <c:v>6.5160207760520281</c:v>
                </c:pt>
                <c:pt idx="51">
                  <c:v>1.920593695528805</c:v>
                </c:pt>
                <c:pt idx="52">
                  <c:v>1.2293898334726689</c:v>
                </c:pt>
                <c:pt idx="53">
                  <c:v>5.2066619103774432</c:v>
                </c:pt>
                <c:pt idx="54">
                  <c:v>15.783851263998081</c:v>
                </c:pt>
                <c:pt idx="55">
                  <c:v>3.584234866779298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5FE9-4D2C-9D6B-2BB7DC8E17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13725055"/>
        <c:axId val="488865151"/>
      </c:scatterChart>
      <c:valAx>
        <c:axId val="513725055"/>
        <c:scaling>
          <c:orientation val="minMax"/>
          <c:max val="5"/>
          <c:min val="0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Gain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8865151"/>
        <c:crosses val="autoZero"/>
        <c:crossBetween val="midCat"/>
      </c:valAx>
      <c:valAx>
        <c:axId val="488865151"/>
        <c:scaling>
          <c:logBase val="10"/>
          <c:orientation val="minMax"/>
          <c:min val="1E-3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 (s)</a:t>
                </a:r>
              </a:p>
            </c:rich>
          </c:tx>
          <c:layout>
            <c:manualLayout>
              <c:xMode val="edge"/>
              <c:yMode val="edge"/>
              <c:x val="1.0202020899843948E-2"/>
              <c:y val="0.3940352152414991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372505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4.9059023956218299E-2"/>
          <c:y val="0.87083311506227701"/>
          <c:w val="0.92175080203315873"/>
          <c:h val="0.1153942300984974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Time (parallel) vs. (Estimated) Gain -</a:t>
            </a:r>
            <a:r>
              <a:rPr lang="en-US" baseline="0"/>
              <a:t> </a:t>
            </a:r>
            <a:r>
              <a:rPr lang="en-US"/>
              <a:t>causal</a:t>
            </a:r>
            <a:r>
              <a:rPr lang="en-US" baseline="0"/>
              <a:t> </a:t>
            </a:r>
            <a:r>
              <a:rPr lang="en-US"/>
              <a:t>algorithms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5.3468871866955363E-2"/>
          <c:y val="0.12785291579821928"/>
          <c:w val="0.9124666606793389"/>
          <c:h val="0.66461270209977208"/>
        </c:manualLayout>
      </c:layout>
      <c:scatterChart>
        <c:scatterStyle val="lineMarker"/>
        <c:varyColors val="0"/>
        <c:ser>
          <c:idx val="1"/>
          <c:order val="0"/>
          <c:tx>
            <c:strRef>
              <c:f>ddSky!$AL$2</c:f>
              <c:strCache>
                <c:ptCount val="1"/>
                <c:pt idx="0">
                  <c:v>BNL Causal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trendline>
            <c:spPr>
              <a:ln w="19050" cap="rnd">
                <a:solidFill>
                  <a:srgbClr val="FF0000"/>
                </a:solidFill>
                <a:prstDash val="dash"/>
              </a:ln>
              <a:effectLst/>
            </c:spPr>
            <c:trendlineType val="exp"/>
            <c:dispRSqr val="0"/>
            <c:dispEq val="0"/>
          </c:trendline>
          <c:xVal>
            <c:numRef>
              <c:f>ddSky!$AY$3:$AY$290</c:f>
              <c:numCache>
                <c:formatCode>General</c:formatCode>
                <c:ptCount val="288"/>
                <c:pt idx="0">
                  <c:v>1.2118473786748321</c:v>
                </c:pt>
                <c:pt idx="1">
                  <c:v>0.23396082216078609</c:v>
                </c:pt>
                <c:pt idx="2">
                  <c:v>1.066866592246575</c:v>
                </c:pt>
                <c:pt idx="3">
                  <c:v>0.1500848764253318</c:v>
                </c:pt>
                <c:pt idx="4">
                  <c:v>-1.1557795371120141</c:v>
                </c:pt>
                <c:pt idx="5">
                  <c:v>-0.30306973479717858</c:v>
                </c:pt>
                <c:pt idx="6">
                  <c:v>-1.058862520302984</c:v>
                </c:pt>
                <c:pt idx="7">
                  <c:v>-0.14504787729534549</c:v>
                </c:pt>
                <c:pt idx="8">
                  <c:v>-0.14504787729534541</c:v>
                </c:pt>
                <c:pt idx="9">
                  <c:v>-1.0588625203029851</c:v>
                </c:pt>
                <c:pt idx="10">
                  <c:v>-0.30306973479717858</c:v>
                </c:pt>
                <c:pt idx="11">
                  <c:v>-1.155779537112015</c:v>
                </c:pt>
                <c:pt idx="12">
                  <c:v>0.15008487642533211</c:v>
                </c:pt>
                <c:pt idx="13">
                  <c:v>1.0668665922465741</c:v>
                </c:pt>
                <c:pt idx="14">
                  <c:v>0.23396082216078579</c:v>
                </c:pt>
                <c:pt idx="15">
                  <c:v>1.2118473786748321</c:v>
                </c:pt>
                <c:pt idx="16">
                  <c:v>0.76121076383868336</c:v>
                </c:pt>
                <c:pt idx="17">
                  <c:v>0.61353642943569164</c:v>
                </c:pt>
                <c:pt idx="18">
                  <c:v>-0.1051048134515972</c:v>
                </c:pt>
                <c:pt idx="19">
                  <c:v>-1.2696423798227781</c:v>
                </c:pt>
                <c:pt idx="20">
                  <c:v>-1.2696423798227769</c:v>
                </c:pt>
                <c:pt idx="21">
                  <c:v>-0.10510481345159681</c:v>
                </c:pt>
                <c:pt idx="22">
                  <c:v>0.61353642943569131</c:v>
                </c:pt>
                <c:pt idx="23">
                  <c:v>0.76121076383868347</c:v>
                </c:pt>
                <c:pt idx="24">
                  <c:v>0.34054563237898883</c:v>
                </c:pt>
                <c:pt idx="25">
                  <c:v>-2.7853996683675062</c:v>
                </c:pt>
                <c:pt idx="26">
                  <c:v>0.43795531847424918</c:v>
                </c:pt>
                <c:pt idx="27">
                  <c:v>-0.6112676624892982</c:v>
                </c:pt>
                <c:pt idx="28">
                  <c:v>1.470658881440742</c:v>
                </c:pt>
                <c:pt idx="29">
                  <c:v>-0.29026346960569072</c:v>
                </c:pt>
                <c:pt idx="30">
                  <c:v>0.56098549971599987</c:v>
                </c:pt>
                <c:pt idx="31">
                  <c:v>0.87678546845251526</c:v>
                </c:pt>
                <c:pt idx="32">
                  <c:v>0.87678546845251493</c:v>
                </c:pt>
                <c:pt idx="33">
                  <c:v>0.56098549971599954</c:v>
                </c:pt>
                <c:pt idx="34">
                  <c:v>-0.29026346960569022</c:v>
                </c:pt>
                <c:pt idx="35">
                  <c:v>1.470658881440742</c:v>
                </c:pt>
                <c:pt idx="36">
                  <c:v>-0.6112676624892982</c:v>
                </c:pt>
                <c:pt idx="37">
                  <c:v>0.43795531847424901</c:v>
                </c:pt>
                <c:pt idx="38">
                  <c:v>-2.7853996683675062</c:v>
                </c:pt>
                <c:pt idx="39">
                  <c:v>0.34054563237898899</c:v>
                </c:pt>
                <c:pt idx="40">
                  <c:v>1.8936927650316751</c:v>
                </c:pt>
                <c:pt idx="41">
                  <c:v>0.45851105944386461</c:v>
                </c:pt>
                <c:pt idx="42">
                  <c:v>0.8753713954839929</c:v>
                </c:pt>
                <c:pt idx="43">
                  <c:v>-3.2275752199595331</c:v>
                </c:pt>
                <c:pt idx="44">
                  <c:v>-3.2275752199595331</c:v>
                </c:pt>
                <c:pt idx="45">
                  <c:v>0.87537139548399323</c:v>
                </c:pt>
                <c:pt idx="46">
                  <c:v>0.45851105944386489</c:v>
                </c:pt>
                <c:pt idx="47">
                  <c:v>1.8936927650316751</c:v>
                </c:pt>
                <c:pt idx="48">
                  <c:v>0.14474539258622091</c:v>
                </c:pt>
                <c:pt idx="49">
                  <c:v>1.0743317868128921</c:v>
                </c:pt>
                <c:pt idx="50">
                  <c:v>2.704531161214736</c:v>
                </c:pt>
                <c:pt idx="51">
                  <c:v>-3.9236083406138489</c:v>
                </c:pt>
                <c:pt idx="52">
                  <c:v>-3.9236083406138489</c:v>
                </c:pt>
                <c:pt idx="53">
                  <c:v>2.704531161214736</c:v>
                </c:pt>
                <c:pt idx="54">
                  <c:v>1.0743317868128921</c:v>
                </c:pt>
                <c:pt idx="55">
                  <c:v>0.14474539258622099</c:v>
                </c:pt>
              </c:numCache>
            </c:numRef>
          </c:xVal>
          <c:yVal>
            <c:numRef>
              <c:f>ddSky!$AL$3:$AL$290</c:f>
              <c:numCache>
                <c:formatCode>General</c:formatCode>
                <c:ptCount val="288"/>
                <c:pt idx="0">
                  <c:v>0.4755339166149497</c:v>
                </c:pt>
                <c:pt idx="1">
                  <c:v>2.3210218675900252</c:v>
                </c:pt>
                <c:pt idx="2">
                  <c:v>0.86808970831334586</c:v>
                </c:pt>
                <c:pt idx="3">
                  <c:v>1.1457925261929629</c:v>
                </c:pt>
                <c:pt idx="4">
                  <c:v>0.81438999907113607</c:v>
                </c:pt>
                <c:pt idx="5">
                  <c:v>1.375810453575105</c:v>
                </c:pt>
                <c:pt idx="6">
                  <c:v>0.98012631139717998</c:v>
                </c:pt>
                <c:pt idx="7">
                  <c:v>0.57880918579176066</c:v>
                </c:pt>
                <c:pt idx="8">
                  <c:v>1.750189713155851</c:v>
                </c:pt>
                <c:pt idx="9">
                  <c:v>2.228298909356818</c:v>
                </c:pt>
                <c:pt idx="10">
                  <c:v>0.97673359480686484</c:v>
                </c:pt>
                <c:pt idx="11">
                  <c:v>0.72679355749860408</c:v>
                </c:pt>
                <c:pt idx="12">
                  <c:v>2.9302675467915829</c:v>
                </c:pt>
                <c:pt idx="13">
                  <c:v>1.0246011654380709</c:v>
                </c:pt>
                <c:pt idx="14">
                  <c:v>1.1144255474675451</c:v>
                </c:pt>
                <c:pt idx="15">
                  <c:v>0.39441825188696378</c:v>
                </c:pt>
                <c:pt idx="16">
                  <c:v>1.5257428287994119</c:v>
                </c:pt>
                <c:pt idx="17">
                  <c:v>0.27888458119705323</c:v>
                </c:pt>
                <c:pt idx="18">
                  <c:v>1.291301316628233</c:v>
                </c:pt>
                <c:pt idx="19">
                  <c:v>0.80491228052414954</c:v>
                </c:pt>
                <c:pt idx="20">
                  <c:v>0.73545282953418789</c:v>
                </c:pt>
                <c:pt idx="21">
                  <c:v>0.66349317706190047</c:v>
                </c:pt>
                <c:pt idx="22">
                  <c:v>0.29361260435543951</c:v>
                </c:pt>
                <c:pt idx="23">
                  <c:v>0.59283212251029904</c:v>
                </c:pt>
                <c:pt idx="24">
                  <c:v>0.95909312763251364</c:v>
                </c:pt>
                <c:pt idx="25">
                  <c:v>1.1613822335843</c:v>
                </c:pt>
                <c:pt idx="26">
                  <c:v>0.89198739808052774</c:v>
                </c:pt>
                <c:pt idx="27">
                  <c:v>1.147357607632876</c:v>
                </c:pt>
                <c:pt idx="28">
                  <c:v>0.80745593276806171</c:v>
                </c:pt>
                <c:pt idx="29">
                  <c:v>0.9583652922417969</c:v>
                </c:pt>
                <c:pt idx="30">
                  <c:v>0.85257936608977614</c:v>
                </c:pt>
                <c:pt idx="31">
                  <c:v>0.99210394048132</c:v>
                </c:pt>
                <c:pt idx="32">
                  <c:v>2.1597555287647991</c:v>
                </c:pt>
                <c:pt idx="33">
                  <c:v>2.2114010006655009</c:v>
                </c:pt>
                <c:pt idx="34">
                  <c:v>1.02570547843352</c:v>
                </c:pt>
                <c:pt idx="35">
                  <c:v>0.89189932774752378</c:v>
                </c:pt>
                <c:pt idx="36">
                  <c:v>1.1351583835668859</c:v>
                </c:pt>
                <c:pt idx="37">
                  <c:v>0.99481066376902161</c:v>
                </c:pt>
                <c:pt idx="38">
                  <c:v>0.7890476643573493</c:v>
                </c:pt>
                <c:pt idx="39">
                  <c:v>0.6887866947799921</c:v>
                </c:pt>
                <c:pt idx="40">
                  <c:v>0.48725860621780159</c:v>
                </c:pt>
                <c:pt idx="41">
                  <c:v>1.0052996080368759</c:v>
                </c:pt>
                <c:pt idx="42">
                  <c:v>0.75945306196808815</c:v>
                </c:pt>
                <c:pt idx="43">
                  <c:v>0.56669758521020408</c:v>
                </c:pt>
                <c:pt idx="44">
                  <c:v>0.62249102219939234</c:v>
                </c:pt>
                <c:pt idx="45">
                  <c:v>0.89404833810403939</c:v>
                </c:pt>
                <c:pt idx="46">
                  <c:v>1.1144599065184591</c:v>
                </c:pt>
                <c:pt idx="47">
                  <c:v>0.49913868741132322</c:v>
                </c:pt>
                <c:pt idx="48">
                  <c:v>0.78048607259988789</c:v>
                </c:pt>
                <c:pt idx="49">
                  <c:v>0.84050289909355347</c:v>
                </c:pt>
                <c:pt idx="50">
                  <c:v>0.56568464208394287</c:v>
                </c:pt>
                <c:pt idx="51">
                  <c:v>0.84159452728927131</c:v>
                </c:pt>
                <c:pt idx="52">
                  <c:v>0.68232196215540175</c:v>
                </c:pt>
                <c:pt idx="53">
                  <c:v>0.52948520053178072</c:v>
                </c:pt>
                <c:pt idx="54">
                  <c:v>0.90277738487347958</c:v>
                </c:pt>
                <c:pt idx="55">
                  <c:v>0.70389281096868217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0A0-4832-882D-C7CCC8AE1F93}"/>
            </c:ext>
          </c:extLst>
        </c:ser>
        <c:ser>
          <c:idx val="3"/>
          <c:order val="1"/>
          <c:tx>
            <c:strRef>
              <c:f>ddSky!$AO$2</c:f>
              <c:strCache>
                <c:ptCount val="1"/>
                <c:pt idx="0">
                  <c:v>SFS Causal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5"/>
                </a:solidFill>
                <a:prstDash val="dash"/>
              </a:ln>
              <a:effectLst/>
            </c:spPr>
            <c:trendlineType val="exp"/>
            <c:dispRSqr val="0"/>
            <c:dispEq val="0"/>
          </c:trendline>
          <c:xVal>
            <c:numRef>
              <c:f>ddSky!$AY$3:$AY$290</c:f>
              <c:numCache>
                <c:formatCode>General</c:formatCode>
                <c:ptCount val="288"/>
                <c:pt idx="0">
                  <c:v>1.2118473786748321</c:v>
                </c:pt>
                <c:pt idx="1">
                  <c:v>0.23396082216078609</c:v>
                </c:pt>
                <c:pt idx="2">
                  <c:v>1.066866592246575</c:v>
                </c:pt>
                <c:pt idx="3">
                  <c:v>0.1500848764253318</c:v>
                </c:pt>
                <c:pt idx="4">
                  <c:v>-1.1557795371120141</c:v>
                </c:pt>
                <c:pt idx="5">
                  <c:v>-0.30306973479717858</c:v>
                </c:pt>
                <c:pt idx="6">
                  <c:v>-1.058862520302984</c:v>
                </c:pt>
                <c:pt idx="7">
                  <c:v>-0.14504787729534549</c:v>
                </c:pt>
                <c:pt idx="8">
                  <c:v>-0.14504787729534541</c:v>
                </c:pt>
                <c:pt idx="9">
                  <c:v>-1.0588625203029851</c:v>
                </c:pt>
                <c:pt idx="10">
                  <c:v>-0.30306973479717858</c:v>
                </c:pt>
                <c:pt idx="11">
                  <c:v>-1.155779537112015</c:v>
                </c:pt>
                <c:pt idx="12">
                  <c:v>0.15008487642533211</c:v>
                </c:pt>
                <c:pt idx="13">
                  <c:v>1.0668665922465741</c:v>
                </c:pt>
                <c:pt idx="14">
                  <c:v>0.23396082216078579</c:v>
                </c:pt>
                <c:pt idx="15">
                  <c:v>1.2118473786748321</c:v>
                </c:pt>
                <c:pt idx="16">
                  <c:v>0.76121076383868336</c:v>
                </c:pt>
                <c:pt idx="17">
                  <c:v>0.61353642943569164</c:v>
                </c:pt>
                <c:pt idx="18">
                  <c:v>-0.1051048134515972</c:v>
                </c:pt>
                <c:pt idx="19">
                  <c:v>-1.2696423798227781</c:v>
                </c:pt>
                <c:pt idx="20">
                  <c:v>-1.2696423798227769</c:v>
                </c:pt>
                <c:pt idx="21">
                  <c:v>-0.10510481345159681</c:v>
                </c:pt>
                <c:pt idx="22">
                  <c:v>0.61353642943569131</c:v>
                </c:pt>
                <c:pt idx="23">
                  <c:v>0.76121076383868347</c:v>
                </c:pt>
                <c:pt idx="24">
                  <c:v>0.34054563237898883</c:v>
                </c:pt>
                <c:pt idx="25">
                  <c:v>-2.7853996683675062</c:v>
                </c:pt>
                <c:pt idx="26">
                  <c:v>0.43795531847424918</c:v>
                </c:pt>
                <c:pt idx="27">
                  <c:v>-0.6112676624892982</c:v>
                </c:pt>
                <c:pt idx="28">
                  <c:v>1.470658881440742</c:v>
                </c:pt>
                <c:pt idx="29">
                  <c:v>-0.29026346960569072</c:v>
                </c:pt>
                <c:pt idx="30">
                  <c:v>0.56098549971599987</c:v>
                </c:pt>
                <c:pt idx="31">
                  <c:v>0.87678546845251526</c:v>
                </c:pt>
                <c:pt idx="32">
                  <c:v>0.87678546845251493</c:v>
                </c:pt>
                <c:pt idx="33">
                  <c:v>0.56098549971599954</c:v>
                </c:pt>
                <c:pt idx="34">
                  <c:v>-0.29026346960569022</c:v>
                </c:pt>
                <c:pt idx="35">
                  <c:v>1.470658881440742</c:v>
                </c:pt>
                <c:pt idx="36">
                  <c:v>-0.6112676624892982</c:v>
                </c:pt>
                <c:pt idx="37">
                  <c:v>0.43795531847424901</c:v>
                </c:pt>
                <c:pt idx="38">
                  <c:v>-2.7853996683675062</c:v>
                </c:pt>
                <c:pt idx="39">
                  <c:v>0.34054563237898899</c:v>
                </c:pt>
                <c:pt idx="40">
                  <c:v>1.8936927650316751</c:v>
                </c:pt>
                <c:pt idx="41">
                  <c:v>0.45851105944386461</c:v>
                </c:pt>
                <c:pt idx="42">
                  <c:v>0.8753713954839929</c:v>
                </c:pt>
                <c:pt idx="43">
                  <c:v>-3.2275752199595331</c:v>
                </c:pt>
                <c:pt idx="44">
                  <c:v>-3.2275752199595331</c:v>
                </c:pt>
                <c:pt idx="45">
                  <c:v>0.87537139548399323</c:v>
                </c:pt>
                <c:pt idx="46">
                  <c:v>0.45851105944386489</c:v>
                </c:pt>
                <c:pt idx="47">
                  <c:v>1.8936927650316751</c:v>
                </c:pt>
                <c:pt idx="48">
                  <c:v>0.14474539258622091</c:v>
                </c:pt>
                <c:pt idx="49">
                  <c:v>1.0743317868128921</c:v>
                </c:pt>
                <c:pt idx="50">
                  <c:v>2.704531161214736</c:v>
                </c:pt>
                <c:pt idx="51">
                  <c:v>-3.9236083406138489</c:v>
                </c:pt>
                <c:pt idx="52">
                  <c:v>-3.9236083406138489</c:v>
                </c:pt>
                <c:pt idx="53">
                  <c:v>2.704531161214736</c:v>
                </c:pt>
                <c:pt idx="54">
                  <c:v>1.0743317868128921</c:v>
                </c:pt>
                <c:pt idx="55">
                  <c:v>0.14474539258622099</c:v>
                </c:pt>
              </c:numCache>
            </c:numRef>
          </c:xVal>
          <c:yVal>
            <c:numRef>
              <c:f>ddSky!$AO$3:$AO$290</c:f>
              <c:numCache>
                <c:formatCode>General</c:formatCode>
                <c:ptCount val="288"/>
                <c:pt idx="0">
                  <c:v>0.44433777279336939</c:v>
                </c:pt>
                <c:pt idx="1">
                  <c:v>1.3239221155992711</c:v>
                </c:pt>
                <c:pt idx="2">
                  <c:v>0.58530430839746261</c:v>
                </c:pt>
                <c:pt idx="3">
                  <c:v>0.55218355619581416</c:v>
                </c:pt>
                <c:pt idx="4">
                  <c:v>0.66399413039325739</c:v>
                </c:pt>
                <c:pt idx="5">
                  <c:v>0.98707478318829089</c:v>
                </c:pt>
                <c:pt idx="6">
                  <c:v>0.58466857560561036</c:v>
                </c:pt>
                <c:pt idx="7">
                  <c:v>0.56986010880791582</c:v>
                </c:pt>
                <c:pt idx="8">
                  <c:v>1.499859291996108</c:v>
                </c:pt>
                <c:pt idx="9">
                  <c:v>2.6182662884064478</c:v>
                </c:pt>
                <c:pt idx="10">
                  <c:v>0.56563739220728171</c:v>
                </c:pt>
                <c:pt idx="11">
                  <c:v>0.88384992500650694</c:v>
                </c:pt>
                <c:pt idx="12">
                  <c:v>1.8338812020083419</c:v>
                </c:pt>
                <c:pt idx="13">
                  <c:v>0.875627030612668</c:v>
                </c:pt>
                <c:pt idx="14">
                  <c:v>0.8695653567905538</c:v>
                </c:pt>
                <c:pt idx="15">
                  <c:v>0.31624560641357669</c:v>
                </c:pt>
                <c:pt idx="16">
                  <c:v>4.7765148795908319</c:v>
                </c:pt>
                <c:pt idx="17">
                  <c:v>0.2665433577843942</c:v>
                </c:pt>
                <c:pt idx="18">
                  <c:v>1.2786078824079601</c:v>
                </c:pt>
                <c:pt idx="19">
                  <c:v>0.95651623099111016</c:v>
                </c:pt>
                <c:pt idx="20">
                  <c:v>0.6107493353832979</c:v>
                </c:pt>
                <c:pt idx="21">
                  <c:v>0.39428222539718261</c:v>
                </c:pt>
                <c:pt idx="22">
                  <c:v>0.25856815380393527</c:v>
                </c:pt>
                <c:pt idx="23">
                  <c:v>0.36967466919450093</c:v>
                </c:pt>
                <c:pt idx="24">
                  <c:v>1.073251199809601</c:v>
                </c:pt>
                <c:pt idx="25">
                  <c:v>1.415576073207194</c:v>
                </c:pt>
                <c:pt idx="26">
                  <c:v>0.6736216629855335</c:v>
                </c:pt>
                <c:pt idx="27">
                  <c:v>0.88612882659654135</c:v>
                </c:pt>
                <c:pt idx="28">
                  <c:v>0.75565745479543689</c:v>
                </c:pt>
                <c:pt idx="29">
                  <c:v>1.064902748004533</c:v>
                </c:pt>
                <c:pt idx="30">
                  <c:v>0.62321753020514736</c:v>
                </c:pt>
                <c:pt idx="31">
                  <c:v>0.6584828254126478</c:v>
                </c:pt>
                <c:pt idx="32">
                  <c:v>2.292856450006366</c:v>
                </c:pt>
                <c:pt idx="33">
                  <c:v>2.1769877484068281</c:v>
                </c:pt>
                <c:pt idx="34">
                  <c:v>0.90108948399429212</c:v>
                </c:pt>
                <c:pt idx="35">
                  <c:v>0.78490813299431461</c:v>
                </c:pt>
                <c:pt idx="36">
                  <c:v>1.3466722378158009</c:v>
                </c:pt>
                <c:pt idx="37">
                  <c:v>1.202729011006886</c:v>
                </c:pt>
                <c:pt idx="38">
                  <c:v>0.66316694238921625</c:v>
                </c:pt>
                <c:pt idx="39">
                  <c:v>0.57548429039889015</c:v>
                </c:pt>
                <c:pt idx="40">
                  <c:v>0.42405984600190999</c:v>
                </c:pt>
                <c:pt idx="41">
                  <c:v>0.67571379200089721</c:v>
                </c:pt>
                <c:pt idx="42">
                  <c:v>0.62594854440540071</c:v>
                </c:pt>
                <c:pt idx="43">
                  <c:v>0.55867073200643058</c:v>
                </c:pt>
                <c:pt idx="44">
                  <c:v>0.6357250750123058</c:v>
                </c:pt>
                <c:pt idx="45">
                  <c:v>0.5647310942062177</c:v>
                </c:pt>
                <c:pt idx="46">
                  <c:v>0.62627515439526182</c:v>
                </c:pt>
                <c:pt idx="47">
                  <c:v>0.46708616221440019</c:v>
                </c:pt>
                <c:pt idx="48">
                  <c:v>0.66173056360566984</c:v>
                </c:pt>
                <c:pt idx="49">
                  <c:v>0.63904288901831019</c:v>
                </c:pt>
                <c:pt idx="50">
                  <c:v>0.43711272340733559</c:v>
                </c:pt>
                <c:pt idx="51">
                  <c:v>0.53354716361500321</c:v>
                </c:pt>
                <c:pt idx="52">
                  <c:v>0.53023007860756477</c:v>
                </c:pt>
                <c:pt idx="53">
                  <c:v>0.40098552040872171</c:v>
                </c:pt>
                <c:pt idx="54">
                  <c:v>0.5861294679925777</c:v>
                </c:pt>
                <c:pt idx="55">
                  <c:v>0.62641176181496117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B0A0-4832-882D-C7CCC8AE1F93}"/>
            </c:ext>
          </c:extLst>
        </c:ser>
        <c:ser>
          <c:idx val="5"/>
          <c:order val="2"/>
          <c:tx>
            <c:strRef>
              <c:f>ddSky!$AQ$2</c:f>
              <c:strCache>
                <c:ptCount val="1"/>
                <c:pt idx="0">
                  <c:v>SaLSa Causal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6"/>
                </a:solidFill>
                <a:prstDash val="dash"/>
              </a:ln>
              <a:effectLst/>
            </c:spPr>
            <c:trendlineType val="exp"/>
            <c:dispRSqr val="0"/>
            <c:dispEq val="0"/>
          </c:trendline>
          <c:xVal>
            <c:numRef>
              <c:f>ddSky!$AY$3:$AY$290</c:f>
              <c:numCache>
                <c:formatCode>General</c:formatCode>
                <c:ptCount val="288"/>
                <c:pt idx="0">
                  <c:v>1.2118473786748321</c:v>
                </c:pt>
                <c:pt idx="1">
                  <c:v>0.23396082216078609</c:v>
                </c:pt>
                <c:pt idx="2">
                  <c:v>1.066866592246575</c:v>
                </c:pt>
                <c:pt idx="3">
                  <c:v>0.1500848764253318</c:v>
                </c:pt>
                <c:pt idx="4">
                  <c:v>-1.1557795371120141</c:v>
                </c:pt>
                <c:pt idx="5">
                  <c:v>-0.30306973479717858</c:v>
                </c:pt>
                <c:pt idx="6">
                  <c:v>-1.058862520302984</c:v>
                </c:pt>
                <c:pt idx="7">
                  <c:v>-0.14504787729534549</c:v>
                </c:pt>
                <c:pt idx="8">
                  <c:v>-0.14504787729534541</c:v>
                </c:pt>
                <c:pt idx="9">
                  <c:v>-1.0588625203029851</c:v>
                </c:pt>
                <c:pt idx="10">
                  <c:v>-0.30306973479717858</c:v>
                </c:pt>
                <c:pt idx="11">
                  <c:v>-1.155779537112015</c:v>
                </c:pt>
                <c:pt idx="12">
                  <c:v>0.15008487642533211</c:v>
                </c:pt>
                <c:pt idx="13">
                  <c:v>1.0668665922465741</c:v>
                </c:pt>
                <c:pt idx="14">
                  <c:v>0.23396082216078579</c:v>
                </c:pt>
                <c:pt idx="15">
                  <c:v>1.2118473786748321</c:v>
                </c:pt>
                <c:pt idx="16">
                  <c:v>0.76121076383868336</c:v>
                </c:pt>
                <c:pt idx="17">
                  <c:v>0.61353642943569164</c:v>
                </c:pt>
                <c:pt idx="18">
                  <c:v>-0.1051048134515972</c:v>
                </c:pt>
                <c:pt idx="19">
                  <c:v>-1.2696423798227781</c:v>
                </c:pt>
                <c:pt idx="20">
                  <c:v>-1.2696423798227769</c:v>
                </c:pt>
                <c:pt idx="21">
                  <c:v>-0.10510481345159681</c:v>
                </c:pt>
                <c:pt idx="22">
                  <c:v>0.61353642943569131</c:v>
                </c:pt>
                <c:pt idx="23">
                  <c:v>0.76121076383868347</c:v>
                </c:pt>
                <c:pt idx="24">
                  <c:v>0.34054563237898883</c:v>
                </c:pt>
                <c:pt idx="25">
                  <c:v>-2.7853996683675062</c:v>
                </c:pt>
                <c:pt idx="26">
                  <c:v>0.43795531847424918</c:v>
                </c:pt>
                <c:pt idx="27">
                  <c:v>-0.6112676624892982</c:v>
                </c:pt>
                <c:pt idx="28">
                  <c:v>1.470658881440742</c:v>
                </c:pt>
                <c:pt idx="29">
                  <c:v>-0.29026346960569072</c:v>
                </c:pt>
                <c:pt idx="30">
                  <c:v>0.56098549971599987</c:v>
                </c:pt>
                <c:pt idx="31">
                  <c:v>0.87678546845251526</c:v>
                </c:pt>
                <c:pt idx="32">
                  <c:v>0.87678546845251493</c:v>
                </c:pt>
                <c:pt idx="33">
                  <c:v>0.56098549971599954</c:v>
                </c:pt>
                <c:pt idx="34">
                  <c:v>-0.29026346960569022</c:v>
                </c:pt>
                <c:pt idx="35">
                  <c:v>1.470658881440742</c:v>
                </c:pt>
                <c:pt idx="36">
                  <c:v>-0.6112676624892982</c:v>
                </c:pt>
                <c:pt idx="37">
                  <c:v>0.43795531847424901</c:v>
                </c:pt>
                <c:pt idx="38">
                  <c:v>-2.7853996683675062</c:v>
                </c:pt>
                <c:pt idx="39">
                  <c:v>0.34054563237898899</c:v>
                </c:pt>
                <c:pt idx="40">
                  <c:v>1.8936927650316751</c:v>
                </c:pt>
                <c:pt idx="41">
                  <c:v>0.45851105944386461</c:v>
                </c:pt>
                <c:pt idx="42">
                  <c:v>0.8753713954839929</c:v>
                </c:pt>
                <c:pt idx="43">
                  <c:v>-3.2275752199595331</c:v>
                </c:pt>
                <c:pt idx="44">
                  <c:v>-3.2275752199595331</c:v>
                </c:pt>
                <c:pt idx="45">
                  <c:v>0.87537139548399323</c:v>
                </c:pt>
                <c:pt idx="46">
                  <c:v>0.45851105944386489</c:v>
                </c:pt>
                <c:pt idx="47">
                  <c:v>1.8936927650316751</c:v>
                </c:pt>
                <c:pt idx="48">
                  <c:v>0.14474539258622091</c:v>
                </c:pt>
                <c:pt idx="49">
                  <c:v>1.0743317868128921</c:v>
                </c:pt>
                <c:pt idx="50">
                  <c:v>2.704531161214736</c:v>
                </c:pt>
                <c:pt idx="51">
                  <c:v>-3.9236083406138489</c:v>
                </c:pt>
                <c:pt idx="52">
                  <c:v>-3.9236083406138489</c:v>
                </c:pt>
                <c:pt idx="53">
                  <c:v>2.704531161214736</c:v>
                </c:pt>
                <c:pt idx="54">
                  <c:v>1.0743317868128921</c:v>
                </c:pt>
                <c:pt idx="55">
                  <c:v>0.14474539258622099</c:v>
                </c:pt>
              </c:numCache>
            </c:numRef>
          </c:xVal>
          <c:yVal>
            <c:numRef>
              <c:f>ddSky!$AQ$3:$AQ$290</c:f>
              <c:numCache>
                <c:formatCode>General</c:formatCode>
                <c:ptCount val="288"/>
                <c:pt idx="0">
                  <c:v>0.47247156891971831</c:v>
                </c:pt>
                <c:pt idx="1">
                  <c:v>1.885235231462866</c:v>
                </c:pt>
                <c:pt idx="2">
                  <c:v>0.53801226019859316</c:v>
                </c:pt>
                <c:pt idx="3">
                  <c:v>0.66336000785231586</c:v>
                </c:pt>
                <c:pt idx="4">
                  <c:v>0.90207905224524443</c:v>
                </c:pt>
                <c:pt idx="5">
                  <c:v>1.2373322581872339</c:v>
                </c:pt>
                <c:pt idx="6">
                  <c:v>0.62538676364347334</c:v>
                </c:pt>
                <c:pt idx="7">
                  <c:v>0.66744738998822872</c:v>
                </c:pt>
                <c:pt idx="8">
                  <c:v>2.3179646956734361</c:v>
                </c:pt>
                <c:pt idx="9">
                  <c:v>2.2521139204502112</c:v>
                </c:pt>
                <c:pt idx="10">
                  <c:v>0.65430280077271163</c:v>
                </c:pt>
                <c:pt idx="11">
                  <c:v>0.88570362953469162</c:v>
                </c:pt>
                <c:pt idx="12">
                  <c:v>2.9446845994796602</c:v>
                </c:pt>
                <c:pt idx="13">
                  <c:v>1.0335811307188121</c:v>
                </c:pt>
                <c:pt idx="14">
                  <c:v>0.88353561745025222</c:v>
                </c:pt>
                <c:pt idx="15">
                  <c:v>0.45392453158274287</c:v>
                </c:pt>
                <c:pt idx="16">
                  <c:v>2.7011730354744938</c:v>
                </c:pt>
                <c:pt idx="17">
                  <c:v>0.20508811622858039</c:v>
                </c:pt>
                <c:pt idx="18">
                  <c:v>2.3977610118221491</c:v>
                </c:pt>
                <c:pt idx="19">
                  <c:v>1.24774299361743</c:v>
                </c:pt>
                <c:pt idx="20">
                  <c:v>0.94138856558129191</c:v>
                </c:pt>
                <c:pt idx="21">
                  <c:v>0.47801375542767338</c:v>
                </c:pt>
                <c:pt idx="22">
                  <c:v>0.2163035420700907</c:v>
                </c:pt>
                <c:pt idx="23">
                  <c:v>0.61613755375146861</c:v>
                </c:pt>
                <c:pt idx="24">
                  <c:v>1.06939988443628</c:v>
                </c:pt>
                <c:pt idx="25">
                  <c:v>1.7770135597791521</c:v>
                </c:pt>
                <c:pt idx="26">
                  <c:v>0.87111575263552365</c:v>
                </c:pt>
                <c:pt idx="27">
                  <c:v>1.05318127325736</c:v>
                </c:pt>
                <c:pt idx="28">
                  <c:v>0.9321919566486031</c:v>
                </c:pt>
                <c:pt idx="29">
                  <c:v>1.1973378057125961</c:v>
                </c:pt>
                <c:pt idx="30">
                  <c:v>0.8782319538295269</c:v>
                </c:pt>
                <c:pt idx="31">
                  <c:v>0.88314913627691571</c:v>
                </c:pt>
                <c:pt idx="32">
                  <c:v>2.5551563864108169</c:v>
                </c:pt>
                <c:pt idx="33">
                  <c:v>2.002893223566935</c:v>
                </c:pt>
                <c:pt idx="34">
                  <c:v>0.96357810520567</c:v>
                </c:pt>
                <c:pt idx="35">
                  <c:v>0.86155451452359555</c:v>
                </c:pt>
                <c:pt idx="36">
                  <c:v>1.43346091657877</c:v>
                </c:pt>
                <c:pt idx="37">
                  <c:v>1.3119859196245669</c:v>
                </c:pt>
                <c:pt idx="38">
                  <c:v>0.8038117871619761</c:v>
                </c:pt>
                <c:pt idx="39">
                  <c:v>0.7018827795051038</c:v>
                </c:pt>
                <c:pt idx="40">
                  <c:v>0.39425353249534972</c:v>
                </c:pt>
                <c:pt idx="41">
                  <c:v>1.016509856423363</c:v>
                </c:pt>
                <c:pt idx="42">
                  <c:v>0.9895465084351599</c:v>
                </c:pt>
                <c:pt idx="43">
                  <c:v>0.51624314244836567</c:v>
                </c:pt>
                <c:pt idx="44">
                  <c:v>0.60273754764348264</c:v>
                </c:pt>
                <c:pt idx="45">
                  <c:v>1.032845881953836</c:v>
                </c:pt>
                <c:pt idx="46">
                  <c:v>1.1762708977796139</c:v>
                </c:pt>
                <c:pt idx="47">
                  <c:v>0.45630226442590349</c:v>
                </c:pt>
                <c:pt idx="48">
                  <c:v>0.70066135185770695</c:v>
                </c:pt>
                <c:pt idx="49">
                  <c:v>0.72941260705702005</c:v>
                </c:pt>
                <c:pt idx="50">
                  <c:v>0.42899932856671508</c:v>
                </c:pt>
                <c:pt idx="51">
                  <c:v>0.80676075993105767</c:v>
                </c:pt>
                <c:pt idx="52">
                  <c:v>0.66435057325288649</c:v>
                </c:pt>
                <c:pt idx="53">
                  <c:v>0.40896310694515697</c:v>
                </c:pt>
                <c:pt idx="54">
                  <c:v>0.71923505612649019</c:v>
                </c:pt>
                <c:pt idx="55">
                  <c:v>0.64156489181332288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B0A0-4832-882D-C7CCC8AE1F93}"/>
            </c:ext>
          </c:extLst>
        </c:ser>
        <c:ser>
          <c:idx val="7"/>
          <c:order val="3"/>
          <c:tx>
            <c:strRef>
              <c:f>ddSky!$AS$2</c:f>
              <c:strCache>
                <c:ptCount val="1"/>
                <c:pt idx="0">
                  <c:v>D&amp;C Causal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>
                    <a:lumMod val="60000"/>
                  </a:schemeClr>
                </a:solidFill>
                <a:prstDash val="dash"/>
              </a:ln>
              <a:effectLst/>
            </c:spPr>
            <c:trendlineType val="exp"/>
            <c:dispRSqr val="0"/>
            <c:dispEq val="0"/>
          </c:trendline>
          <c:xVal>
            <c:numRef>
              <c:f>ddSky!$AY$3:$AY$290</c:f>
              <c:numCache>
                <c:formatCode>General</c:formatCode>
                <c:ptCount val="288"/>
                <c:pt idx="0">
                  <c:v>1.2118473786748321</c:v>
                </c:pt>
                <c:pt idx="1">
                  <c:v>0.23396082216078609</c:v>
                </c:pt>
                <c:pt idx="2">
                  <c:v>1.066866592246575</c:v>
                </c:pt>
                <c:pt idx="3">
                  <c:v>0.1500848764253318</c:v>
                </c:pt>
                <c:pt idx="4">
                  <c:v>-1.1557795371120141</c:v>
                </c:pt>
                <c:pt idx="5">
                  <c:v>-0.30306973479717858</c:v>
                </c:pt>
                <c:pt idx="6">
                  <c:v>-1.058862520302984</c:v>
                </c:pt>
                <c:pt idx="7">
                  <c:v>-0.14504787729534549</c:v>
                </c:pt>
                <c:pt idx="8">
                  <c:v>-0.14504787729534541</c:v>
                </c:pt>
                <c:pt idx="9">
                  <c:v>-1.0588625203029851</c:v>
                </c:pt>
                <c:pt idx="10">
                  <c:v>-0.30306973479717858</c:v>
                </c:pt>
                <c:pt idx="11">
                  <c:v>-1.155779537112015</c:v>
                </c:pt>
                <c:pt idx="12">
                  <c:v>0.15008487642533211</c:v>
                </c:pt>
                <c:pt idx="13">
                  <c:v>1.0668665922465741</c:v>
                </c:pt>
                <c:pt idx="14">
                  <c:v>0.23396082216078579</c:v>
                </c:pt>
                <c:pt idx="15">
                  <c:v>1.2118473786748321</c:v>
                </c:pt>
                <c:pt idx="16">
                  <c:v>0.76121076383868336</c:v>
                </c:pt>
                <c:pt idx="17">
                  <c:v>0.61353642943569164</c:v>
                </c:pt>
                <c:pt idx="18">
                  <c:v>-0.1051048134515972</c:v>
                </c:pt>
                <c:pt idx="19">
                  <c:v>-1.2696423798227781</c:v>
                </c:pt>
                <c:pt idx="20">
                  <c:v>-1.2696423798227769</c:v>
                </c:pt>
                <c:pt idx="21">
                  <c:v>-0.10510481345159681</c:v>
                </c:pt>
                <c:pt idx="22">
                  <c:v>0.61353642943569131</c:v>
                </c:pt>
                <c:pt idx="23">
                  <c:v>0.76121076383868347</c:v>
                </c:pt>
                <c:pt idx="24">
                  <c:v>0.34054563237898883</c:v>
                </c:pt>
                <c:pt idx="25">
                  <c:v>-2.7853996683675062</c:v>
                </c:pt>
                <c:pt idx="26">
                  <c:v>0.43795531847424918</c:v>
                </c:pt>
                <c:pt idx="27">
                  <c:v>-0.6112676624892982</c:v>
                </c:pt>
                <c:pt idx="28">
                  <c:v>1.470658881440742</c:v>
                </c:pt>
                <c:pt idx="29">
                  <c:v>-0.29026346960569072</c:v>
                </c:pt>
                <c:pt idx="30">
                  <c:v>0.56098549971599987</c:v>
                </c:pt>
                <c:pt idx="31">
                  <c:v>0.87678546845251526</c:v>
                </c:pt>
                <c:pt idx="32">
                  <c:v>0.87678546845251493</c:v>
                </c:pt>
                <c:pt idx="33">
                  <c:v>0.56098549971599954</c:v>
                </c:pt>
                <c:pt idx="34">
                  <c:v>-0.29026346960569022</c:v>
                </c:pt>
                <c:pt idx="35">
                  <c:v>1.470658881440742</c:v>
                </c:pt>
                <c:pt idx="36">
                  <c:v>-0.6112676624892982</c:v>
                </c:pt>
                <c:pt idx="37">
                  <c:v>0.43795531847424901</c:v>
                </c:pt>
                <c:pt idx="38">
                  <c:v>-2.7853996683675062</c:v>
                </c:pt>
                <c:pt idx="39">
                  <c:v>0.34054563237898899</c:v>
                </c:pt>
                <c:pt idx="40">
                  <c:v>1.8936927650316751</c:v>
                </c:pt>
                <c:pt idx="41">
                  <c:v>0.45851105944386461</c:v>
                </c:pt>
                <c:pt idx="42">
                  <c:v>0.8753713954839929</c:v>
                </c:pt>
                <c:pt idx="43">
                  <c:v>-3.2275752199595331</c:v>
                </c:pt>
                <c:pt idx="44">
                  <c:v>-3.2275752199595331</c:v>
                </c:pt>
                <c:pt idx="45">
                  <c:v>0.87537139548399323</c:v>
                </c:pt>
                <c:pt idx="46">
                  <c:v>0.45851105944386489</c:v>
                </c:pt>
                <c:pt idx="47">
                  <c:v>1.8936927650316751</c:v>
                </c:pt>
                <c:pt idx="48">
                  <c:v>0.14474539258622091</c:v>
                </c:pt>
                <c:pt idx="49">
                  <c:v>1.0743317868128921</c:v>
                </c:pt>
                <c:pt idx="50">
                  <c:v>2.704531161214736</c:v>
                </c:pt>
                <c:pt idx="51">
                  <c:v>-3.9236083406138489</c:v>
                </c:pt>
                <c:pt idx="52">
                  <c:v>-3.9236083406138489</c:v>
                </c:pt>
                <c:pt idx="53">
                  <c:v>2.704531161214736</c:v>
                </c:pt>
                <c:pt idx="54">
                  <c:v>1.0743317868128921</c:v>
                </c:pt>
                <c:pt idx="55">
                  <c:v>0.14474539258622099</c:v>
                </c:pt>
              </c:numCache>
            </c:numRef>
          </c:xVal>
          <c:yVal>
            <c:numRef>
              <c:f>ddSky!$AS$3:$AS$290</c:f>
              <c:numCache>
                <c:formatCode>General</c:formatCode>
                <c:ptCount val="288"/>
                <c:pt idx="0">
                  <c:v>0.41631973888725038</c:v>
                </c:pt>
                <c:pt idx="1">
                  <c:v>0.67594495159573853</c:v>
                </c:pt>
                <c:pt idx="2">
                  <c:v>0.45575978346168988</c:v>
                </c:pt>
                <c:pt idx="3">
                  <c:v>0.49349948512390263</c:v>
                </c:pt>
                <c:pt idx="4">
                  <c:v>0.50088019310496745</c:v>
                </c:pt>
                <c:pt idx="5">
                  <c:v>0.5404804104007781</c:v>
                </c:pt>
                <c:pt idx="6">
                  <c:v>0.50939977983944118</c:v>
                </c:pt>
                <c:pt idx="7">
                  <c:v>0.37278132960200311</c:v>
                </c:pt>
                <c:pt idx="8">
                  <c:v>0.49375936253927649</c:v>
                </c:pt>
                <c:pt idx="9">
                  <c:v>0.63879154263995586</c:v>
                </c:pt>
                <c:pt idx="10">
                  <c:v>0.48324302835389971</c:v>
                </c:pt>
                <c:pt idx="11">
                  <c:v>0.46402287781238549</c:v>
                </c:pt>
                <c:pt idx="12">
                  <c:v>0.60446962197311227</c:v>
                </c:pt>
                <c:pt idx="13">
                  <c:v>0.49707792573608461</c:v>
                </c:pt>
                <c:pt idx="14">
                  <c:v>0.52120239851064976</c:v>
                </c:pt>
                <c:pt idx="15">
                  <c:v>0.41011906182393432</c:v>
                </c:pt>
                <c:pt idx="16">
                  <c:v>0.43265676512382922</c:v>
                </c:pt>
                <c:pt idx="17">
                  <c:v>0.40852741328999398</c:v>
                </c:pt>
                <c:pt idx="18">
                  <c:v>0.52751086661592128</c:v>
                </c:pt>
                <c:pt idx="19">
                  <c:v>0.51934784753248098</c:v>
                </c:pt>
                <c:pt idx="20">
                  <c:v>0.5262527843937278</c:v>
                </c:pt>
                <c:pt idx="21">
                  <c:v>0.53033245443366472</c:v>
                </c:pt>
                <c:pt idx="22">
                  <c:v>0.42507589994929729</c:v>
                </c:pt>
                <c:pt idx="23">
                  <c:v>0.45321648232638828</c:v>
                </c:pt>
                <c:pt idx="24">
                  <c:v>0.70918097305111583</c:v>
                </c:pt>
                <c:pt idx="25">
                  <c:v>0.70876614167355001</c:v>
                </c:pt>
                <c:pt idx="26">
                  <c:v>0.79293535030446949</c:v>
                </c:pt>
                <c:pt idx="27">
                  <c:v>0.86875332877971234</c:v>
                </c:pt>
                <c:pt idx="28">
                  <c:v>0.63775536576285963</c:v>
                </c:pt>
                <c:pt idx="29">
                  <c:v>0.63058998803608124</c:v>
                </c:pt>
                <c:pt idx="30">
                  <c:v>0.68309139157645404</c:v>
                </c:pt>
                <c:pt idx="31">
                  <c:v>0.66963469958864152</c:v>
                </c:pt>
                <c:pt idx="32">
                  <c:v>1.004308033827692</c:v>
                </c:pt>
                <c:pt idx="33">
                  <c:v>1.0012875325977799</c:v>
                </c:pt>
                <c:pt idx="34">
                  <c:v>0.67786835879087448</c:v>
                </c:pt>
                <c:pt idx="35">
                  <c:v>0.6769820221234113</c:v>
                </c:pt>
                <c:pt idx="36">
                  <c:v>0.75544221918098631</c:v>
                </c:pt>
                <c:pt idx="37">
                  <c:v>0.74382935138419271</c:v>
                </c:pt>
                <c:pt idx="38">
                  <c:v>0.55602870783768599</c:v>
                </c:pt>
                <c:pt idx="39">
                  <c:v>0.5672801554203033</c:v>
                </c:pt>
                <c:pt idx="40">
                  <c:v>0.36118931439705187</c:v>
                </c:pt>
                <c:pt idx="41">
                  <c:v>0.5501213179901242</c:v>
                </c:pt>
                <c:pt idx="42">
                  <c:v>0.54382829563692214</c:v>
                </c:pt>
                <c:pt idx="43">
                  <c:v>0.37817649715580048</c:v>
                </c:pt>
                <c:pt idx="44">
                  <c:v>0.36162195401266217</c:v>
                </c:pt>
                <c:pt idx="45">
                  <c:v>0.57830549697391687</c:v>
                </c:pt>
                <c:pt idx="46">
                  <c:v>0.57946470384486015</c:v>
                </c:pt>
                <c:pt idx="47">
                  <c:v>0.39476501848548651</c:v>
                </c:pt>
                <c:pt idx="48">
                  <c:v>0.53366596400737765</c:v>
                </c:pt>
                <c:pt idx="49">
                  <c:v>0.56058541676029561</c:v>
                </c:pt>
                <c:pt idx="50">
                  <c:v>0.5480951081030071</c:v>
                </c:pt>
                <c:pt idx="51">
                  <c:v>0.5713442700915039</c:v>
                </c:pt>
                <c:pt idx="52">
                  <c:v>0.55942476098425686</c:v>
                </c:pt>
                <c:pt idx="53">
                  <c:v>0.54826528541743758</c:v>
                </c:pt>
                <c:pt idx="54">
                  <c:v>0.53777368608862164</c:v>
                </c:pt>
                <c:pt idx="55">
                  <c:v>0.52637679767794909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B0A0-4832-882D-C7CCC8AE1F93}"/>
            </c:ext>
          </c:extLst>
        </c:ser>
        <c:ser>
          <c:idx val="9"/>
          <c:order val="4"/>
          <c:tx>
            <c:strRef>
              <c:f>ddSky!$AU$2</c:f>
              <c:strCache>
                <c:ptCount val="1"/>
                <c:pt idx="0">
                  <c:v>BBS Causal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00B050"/>
              </a:solidFill>
              <a:ln w="9525">
                <a:solidFill>
                  <a:srgbClr val="00B050"/>
                </a:solidFill>
              </a:ln>
              <a:effectLst/>
            </c:spPr>
          </c:marker>
          <c:trendline>
            <c:spPr>
              <a:ln w="19050" cap="rnd">
                <a:solidFill>
                  <a:srgbClr val="00B050"/>
                </a:solidFill>
                <a:prstDash val="dash"/>
              </a:ln>
              <a:effectLst/>
            </c:spPr>
            <c:trendlineType val="exp"/>
            <c:dispRSqr val="0"/>
            <c:dispEq val="0"/>
          </c:trendline>
          <c:xVal>
            <c:numRef>
              <c:f>ddSky!$AY$3:$AY$290</c:f>
              <c:numCache>
                <c:formatCode>General</c:formatCode>
                <c:ptCount val="288"/>
                <c:pt idx="0">
                  <c:v>1.2118473786748321</c:v>
                </c:pt>
                <c:pt idx="1">
                  <c:v>0.23396082216078609</c:v>
                </c:pt>
                <c:pt idx="2">
                  <c:v>1.066866592246575</c:v>
                </c:pt>
                <c:pt idx="3">
                  <c:v>0.1500848764253318</c:v>
                </c:pt>
                <c:pt idx="4">
                  <c:v>-1.1557795371120141</c:v>
                </c:pt>
                <c:pt idx="5">
                  <c:v>-0.30306973479717858</c:v>
                </c:pt>
                <c:pt idx="6">
                  <c:v>-1.058862520302984</c:v>
                </c:pt>
                <c:pt idx="7">
                  <c:v>-0.14504787729534549</c:v>
                </c:pt>
                <c:pt idx="8">
                  <c:v>-0.14504787729534541</c:v>
                </c:pt>
                <c:pt idx="9">
                  <c:v>-1.0588625203029851</c:v>
                </c:pt>
                <c:pt idx="10">
                  <c:v>-0.30306973479717858</c:v>
                </c:pt>
                <c:pt idx="11">
                  <c:v>-1.155779537112015</c:v>
                </c:pt>
                <c:pt idx="12">
                  <c:v>0.15008487642533211</c:v>
                </c:pt>
                <c:pt idx="13">
                  <c:v>1.0668665922465741</c:v>
                </c:pt>
                <c:pt idx="14">
                  <c:v>0.23396082216078579</c:v>
                </c:pt>
                <c:pt idx="15">
                  <c:v>1.2118473786748321</c:v>
                </c:pt>
                <c:pt idx="16">
                  <c:v>0.76121076383868336</c:v>
                </c:pt>
                <c:pt idx="17">
                  <c:v>0.61353642943569164</c:v>
                </c:pt>
                <c:pt idx="18">
                  <c:v>-0.1051048134515972</c:v>
                </c:pt>
                <c:pt idx="19">
                  <c:v>-1.2696423798227781</c:v>
                </c:pt>
                <c:pt idx="20">
                  <c:v>-1.2696423798227769</c:v>
                </c:pt>
                <c:pt idx="21">
                  <c:v>-0.10510481345159681</c:v>
                </c:pt>
                <c:pt idx="22">
                  <c:v>0.61353642943569131</c:v>
                </c:pt>
                <c:pt idx="23">
                  <c:v>0.76121076383868347</c:v>
                </c:pt>
                <c:pt idx="24">
                  <c:v>0.34054563237898883</c:v>
                </c:pt>
                <c:pt idx="25">
                  <c:v>-2.7853996683675062</c:v>
                </c:pt>
                <c:pt idx="26">
                  <c:v>0.43795531847424918</c:v>
                </c:pt>
                <c:pt idx="27">
                  <c:v>-0.6112676624892982</c:v>
                </c:pt>
                <c:pt idx="28">
                  <c:v>1.470658881440742</c:v>
                </c:pt>
                <c:pt idx="29">
                  <c:v>-0.29026346960569072</c:v>
                </c:pt>
                <c:pt idx="30">
                  <c:v>0.56098549971599987</c:v>
                </c:pt>
                <c:pt idx="31">
                  <c:v>0.87678546845251526</c:v>
                </c:pt>
                <c:pt idx="32">
                  <c:v>0.87678546845251493</c:v>
                </c:pt>
                <c:pt idx="33">
                  <c:v>0.56098549971599954</c:v>
                </c:pt>
                <c:pt idx="34">
                  <c:v>-0.29026346960569022</c:v>
                </c:pt>
                <c:pt idx="35">
                  <c:v>1.470658881440742</c:v>
                </c:pt>
                <c:pt idx="36">
                  <c:v>-0.6112676624892982</c:v>
                </c:pt>
                <c:pt idx="37">
                  <c:v>0.43795531847424901</c:v>
                </c:pt>
                <c:pt idx="38">
                  <c:v>-2.7853996683675062</c:v>
                </c:pt>
                <c:pt idx="39">
                  <c:v>0.34054563237898899</c:v>
                </c:pt>
                <c:pt idx="40">
                  <c:v>1.8936927650316751</c:v>
                </c:pt>
                <c:pt idx="41">
                  <c:v>0.45851105944386461</c:v>
                </c:pt>
                <c:pt idx="42">
                  <c:v>0.8753713954839929</c:v>
                </c:pt>
                <c:pt idx="43">
                  <c:v>-3.2275752199595331</c:v>
                </c:pt>
                <c:pt idx="44">
                  <c:v>-3.2275752199595331</c:v>
                </c:pt>
                <c:pt idx="45">
                  <c:v>0.87537139548399323</c:v>
                </c:pt>
                <c:pt idx="46">
                  <c:v>0.45851105944386489</c:v>
                </c:pt>
                <c:pt idx="47">
                  <c:v>1.8936927650316751</c:v>
                </c:pt>
                <c:pt idx="48">
                  <c:v>0.14474539258622091</c:v>
                </c:pt>
                <c:pt idx="49">
                  <c:v>1.0743317868128921</c:v>
                </c:pt>
                <c:pt idx="50">
                  <c:v>2.704531161214736</c:v>
                </c:pt>
                <c:pt idx="51">
                  <c:v>-3.9236083406138489</c:v>
                </c:pt>
                <c:pt idx="52">
                  <c:v>-3.9236083406138489</c:v>
                </c:pt>
                <c:pt idx="53">
                  <c:v>2.704531161214736</c:v>
                </c:pt>
                <c:pt idx="54">
                  <c:v>1.0743317868128921</c:v>
                </c:pt>
                <c:pt idx="55">
                  <c:v>0.14474539258622099</c:v>
                </c:pt>
              </c:numCache>
            </c:numRef>
          </c:xVal>
          <c:yVal>
            <c:numRef>
              <c:f>ddSky!$AU$3:$AU$290</c:f>
              <c:numCache>
                <c:formatCode>General</c:formatCode>
                <c:ptCount val="288"/>
                <c:pt idx="0">
                  <c:v>1.2337179610040041</c:v>
                </c:pt>
                <c:pt idx="1">
                  <c:v>10.69878845093772</c:v>
                </c:pt>
                <c:pt idx="2">
                  <c:v>1.573052683006972</c:v>
                </c:pt>
                <c:pt idx="3">
                  <c:v>3.8655231185723098</c:v>
                </c:pt>
                <c:pt idx="4">
                  <c:v>3.4933646672405301</c:v>
                </c:pt>
                <c:pt idx="5">
                  <c:v>5.0434339468833063</c:v>
                </c:pt>
                <c:pt idx="6">
                  <c:v>3.1793332996312529</c:v>
                </c:pt>
                <c:pt idx="7">
                  <c:v>1.2097622323315591</c:v>
                </c:pt>
                <c:pt idx="8">
                  <c:v>6.6051458674948664</c:v>
                </c:pt>
                <c:pt idx="9">
                  <c:v>11.140775503544139</c:v>
                </c:pt>
                <c:pt idx="10">
                  <c:v>2.6800184791907671</c:v>
                </c:pt>
                <c:pt idx="11">
                  <c:v>2.6353787821251902</c:v>
                </c:pt>
                <c:pt idx="12">
                  <c:v>11.731023808848111</c:v>
                </c:pt>
                <c:pt idx="13">
                  <c:v>3.0272988304030148</c:v>
                </c:pt>
                <c:pt idx="14">
                  <c:v>4.4373499738052491</c:v>
                </c:pt>
                <c:pt idx="15">
                  <c:v>0.31961189415305852</c:v>
                </c:pt>
                <c:pt idx="16">
                  <c:v>4.5938975889701386</c:v>
                </c:pt>
                <c:pt idx="17">
                  <c:v>0.39829888194799418</c:v>
                </c:pt>
                <c:pt idx="18">
                  <c:v>3.8937463976442812</c:v>
                </c:pt>
                <c:pt idx="19">
                  <c:v>2.964171301713213</c:v>
                </c:pt>
                <c:pt idx="20">
                  <c:v>2.8482100630644709</c:v>
                </c:pt>
                <c:pt idx="21">
                  <c:v>1.324661592487246</c:v>
                </c:pt>
                <c:pt idx="22">
                  <c:v>0.34343475415371361</c:v>
                </c:pt>
                <c:pt idx="23">
                  <c:v>1.467329523758963</c:v>
                </c:pt>
                <c:pt idx="24">
                  <c:v>2.2138694958761329</c:v>
                </c:pt>
                <c:pt idx="25">
                  <c:v>3.7603437160607429</c:v>
                </c:pt>
                <c:pt idx="26">
                  <c:v>1.695551647664979</c:v>
                </c:pt>
                <c:pt idx="27">
                  <c:v>2.8023658681660888</c:v>
                </c:pt>
                <c:pt idx="28">
                  <c:v>1.4959409968461841</c:v>
                </c:pt>
                <c:pt idx="29">
                  <c:v>2.5213733107782899</c:v>
                </c:pt>
                <c:pt idx="30">
                  <c:v>1.2053916011005641</c:v>
                </c:pt>
                <c:pt idx="31">
                  <c:v>1.791902325768024</c:v>
                </c:pt>
                <c:pt idx="32">
                  <c:v>8.0097608898766346</c:v>
                </c:pt>
                <c:pt idx="33">
                  <c:v>7.2473228807561103</c:v>
                </c:pt>
                <c:pt idx="34">
                  <c:v>2.6811862359289078</c:v>
                </c:pt>
                <c:pt idx="35">
                  <c:v>1.9723074660170821</c:v>
                </c:pt>
                <c:pt idx="36">
                  <c:v>3.427668250910938</c:v>
                </c:pt>
                <c:pt idx="37">
                  <c:v>2.6515091049019248</c:v>
                </c:pt>
                <c:pt idx="38">
                  <c:v>1.499900423549116</c:v>
                </c:pt>
                <c:pt idx="39">
                  <c:v>0.90270255757495765</c:v>
                </c:pt>
                <c:pt idx="40">
                  <c:v>1.137961021019146</c:v>
                </c:pt>
                <c:pt idx="41">
                  <c:v>3.1226897906046358</c:v>
                </c:pt>
                <c:pt idx="42">
                  <c:v>2.9124617218505588</c:v>
                </c:pt>
                <c:pt idx="43">
                  <c:v>1.9389015310909601</c:v>
                </c:pt>
                <c:pt idx="44">
                  <c:v>2.1995092588011169</c:v>
                </c:pt>
                <c:pt idx="45">
                  <c:v>3.0833661729935562</c:v>
                </c:pt>
                <c:pt idx="46">
                  <c:v>3.561473142635077</c:v>
                </c:pt>
                <c:pt idx="47">
                  <c:v>1.13180152354762</c:v>
                </c:pt>
                <c:pt idx="48">
                  <c:v>1.9496288232505321</c:v>
                </c:pt>
                <c:pt idx="49">
                  <c:v>1.690681148367003</c:v>
                </c:pt>
                <c:pt idx="50">
                  <c:v>0.92557726004160945</c:v>
                </c:pt>
                <c:pt idx="51">
                  <c:v>2.4397202699445191</c:v>
                </c:pt>
                <c:pt idx="52">
                  <c:v>2.3409838135354222</c:v>
                </c:pt>
                <c:pt idx="53">
                  <c:v>0.81888282615691421</c:v>
                </c:pt>
                <c:pt idx="54">
                  <c:v>1.7169690796639769</c:v>
                </c:pt>
                <c:pt idx="55">
                  <c:v>1.8619682135991751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B0A0-4832-882D-C7CCC8AE1F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13725055"/>
        <c:axId val="488865151"/>
      </c:scatterChart>
      <c:valAx>
        <c:axId val="513725055"/>
        <c:scaling>
          <c:orientation val="minMax"/>
          <c:max val="5"/>
          <c:min val="0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Gain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8865151"/>
        <c:crosses val="autoZero"/>
        <c:crossBetween val="midCat"/>
      </c:valAx>
      <c:valAx>
        <c:axId val="488865151"/>
        <c:scaling>
          <c:logBase val="10"/>
          <c:orientation val="minMax"/>
          <c:max val="100"/>
          <c:min val="1E-3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Time(s)</a:t>
                </a:r>
              </a:p>
            </c:rich>
          </c:tx>
          <c:layout>
            <c:manualLayout>
              <c:xMode val="edge"/>
              <c:yMode val="edge"/>
              <c:x val="1.2242425079812739E-2"/>
              <c:y val="0.3979304375346236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372505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4.9059023956218299E-2"/>
          <c:y val="0.87083311506227701"/>
          <c:w val="0.92175080203315873"/>
          <c:h val="0.1153942300984974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Dominance Check Improvement</a:t>
            </a:r>
            <a:r>
              <a:rPr lang="en-US" baseline="0"/>
              <a:t> wrt. BNL [median]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ddSky!$M$987</c:f>
              <c:strCache>
                <c:ptCount val="1"/>
                <c:pt idx="0">
                  <c:v>Gain &lt;=0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ddSky!$N$956:$S$956</c:f>
              <c:strCache>
                <c:ptCount val="6"/>
                <c:pt idx="0">
                  <c:v>BNL Causal</c:v>
                </c:pt>
                <c:pt idx="1">
                  <c:v>BNL Causal HM</c:v>
                </c:pt>
                <c:pt idx="2">
                  <c:v>SFS Causal</c:v>
                </c:pt>
                <c:pt idx="3">
                  <c:v>SaLSa Causal</c:v>
                </c:pt>
                <c:pt idx="4">
                  <c:v>D&amp;C Causal</c:v>
                </c:pt>
                <c:pt idx="5">
                  <c:v>BBS Causal</c:v>
                </c:pt>
              </c:strCache>
            </c:strRef>
          </c:cat>
          <c:val>
            <c:numRef>
              <c:f>ddSky!$N$987:$S$987</c:f>
              <c:numCache>
                <c:formatCode>0%</c:formatCode>
                <c:ptCount val="6"/>
                <c:pt idx="0">
                  <c:v>-1.2947452994598778</c:v>
                </c:pt>
                <c:pt idx="1">
                  <c:v>-1.3081460170692729</c:v>
                </c:pt>
                <c:pt idx="2">
                  <c:v>-0.41782202487669606</c:v>
                </c:pt>
                <c:pt idx="3">
                  <c:v>-0.48042822474093339</c:v>
                </c:pt>
                <c:pt idx="4">
                  <c:v>-2.0564660237171726</c:v>
                </c:pt>
                <c:pt idx="5">
                  <c:v>-1.3505578301119407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197-4357-BD0A-CE21740AF87C}"/>
            </c:ext>
          </c:extLst>
        </c:ser>
        <c:ser>
          <c:idx val="2"/>
          <c:order val="1"/>
          <c:tx>
            <c:strRef>
              <c:f>ddSky!$M$986</c:f>
              <c:strCache>
                <c:ptCount val="1"/>
                <c:pt idx="0">
                  <c:v>Gain &gt; 0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ddSky!$N$986:$S$986</c:f>
              <c:numCache>
                <c:formatCode>0%</c:formatCode>
                <c:ptCount val="6"/>
                <c:pt idx="0">
                  <c:v>0.12789939148455973</c:v>
                </c:pt>
                <c:pt idx="1">
                  <c:v>0.12171702769538467</c:v>
                </c:pt>
                <c:pt idx="2">
                  <c:v>0.5231693935458962</c:v>
                </c:pt>
                <c:pt idx="3">
                  <c:v>0.50173824027472147</c:v>
                </c:pt>
                <c:pt idx="4">
                  <c:v>-0.73217370288578132</c:v>
                </c:pt>
                <c:pt idx="5">
                  <c:v>0.28639143435235265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197-4357-BD0A-CE21740AF87C}"/>
            </c:ext>
          </c:extLst>
        </c:ser>
        <c:ser>
          <c:idx val="3"/>
          <c:order val="2"/>
          <c:tx>
            <c:strRef>
              <c:f>ddSky!$M$984</c:f>
              <c:strCache>
                <c:ptCount val="1"/>
                <c:pt idx="0">
                  <c:v>Gain &gt; 1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ddSky!$N$984:$S$984</c:f>
              <c:numCache>
                <c:formatCode>0%</c:formatCode>
                <c:ptCount val="6"/>
                <c:pt idx="0">
                  <c:v>0.37668178320368428</c:v>
                </c:pt>
                <c:pt idx="1">
                  <c:v>0.36670356123247094</c:v>
                </c:pt>
                <c:pt idx="2">
                  <c:v>0.65235301714820726</c:v>
                </c:pt>
                <c:pt idx="3">
                  <c:v>0.6996847597865401</c:v>
                </c:pt>
                <c:pt idx="4">
                  <c:v>-0.54916317826856709</c:v>
                </c:pt>
                <c:pt idx="5">
                  <c:v>0.52187154642386802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197-4357-BD0A-CE21740AF87C}"/>
            </c:ext>
          </c:extLst>
        </c:ser>
        <c:ser>
          <c:idx val="1"/>
          <c:order val="3"/>
          <c:tx>
            <c:strRef>
              <c:f>ddSky!$M$983</c:f>
              <c:strCache>
                <c:ptCount val="1"/>
                <c:pt idx="0">
                  <c:v>Target; Gain &gt; 1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ddSky!$N$983:$S$983</c:f>
              <c:numCache>
                <c:formatCode>0%</c:formatCode>
                <c:ptCount val="6"/>
                <c:pt idx="0">
                  <c:v>0.35253138269478079</c:v>
                </c:pt>
                <c:pt idx="1">
                  <c:v>0.34360310578239811</c:v>
                </c:pt>
                <c:pt idx="2">
                  <c:v>0.64387000614405698</c:v>
                </c:pt>
                <c:pt idx="3">
                  <c:v>0.69259349428549288</c:v>
                </c:pt>
                <c:pt idx="4">
                  <c:v>-0.91116960364181776</c:v>
                </c:pt>
                <c:pt idx="5">
                  <c:v>0.55747337691373899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197-4357-BD0A-CE21740AF8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96855792"/>
        <c:axId val="1899211536"/>
      </c:barChart>
      <c:catAx>
        <c:axId val="18968557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9211536"/>
        <c:crosses val="autoZero"/>
        <c:auto val="1"/>
        <c:lblAlgn val="ctr"/>
        <c:lblOffset val="100"/>
        <c:noMultiLvlLbl val="0"/>
      </c:catAx>
      <c:valAx>
        <c:axId val="1899211536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Perforamnce Improvement wrt. BNL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68557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Execution Time Improvement</a:t>
            </a:r>
            <a:r>
              <a:rPr lang="en-US" baseline="0"/>
              <a:t> wrt. </a:t>
            </a:r>
            <a:r>
              <a:rPr lang="en-US" sz="1400" baseline="0"/>
              <a:t>BNL (sequential) [median]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ddSky!$U$987</c:f>
              <c:strCache>
                <c:ptCount val="1"/>
                <c:pt idx="0">
                  <c:v>Gain &lt;=0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ddSky!$V$956:$AA$956</c:f>
              <c:strCache>
                <c:ptCount val="6"/>
                <c:pt idx="0">
                  <c:v>BNL Causal</c:v>
                </c:pt>
                <c:pt idx="1">
                  <c:v>BNL Causal HM</c:v>
                </c:pt>
                <c:pt idx="2">
                  <c:v>SFS Causal</c:v>
                </c:pt>
                <c:pt idx="3">
                  <c:v>SaLSa Causal</c:v>
                </c:pt>
                <c:pt idx="4">
                  <c:v>D&amp;C Causal</c:v>
                </c:pt>
                <c:pt idx="5">
                  <c:v>BBS Causal</c:v>
                </c:pt>
              </c:strCache>
            </c:strRef>
          </c:cat>
          <c:val>
            <c:numRef>
              <c:f>ddSky!$V$987:$AA$987</c:f>
              <c:numCache>
                <c:formatCode>0%</c:formatCode>
                <c:ptCount val="6"/>
                <c:pt idx="0">
                  <c:v>-0.85562711690510529</c:v>
                </c:pt>
                <c:pt idx="1">
                  <c:v>-0.85050762111019396</c:v>
                </c:pt>
                <c:pt idx="2">
                  <c:v>-0.58487598358182391</c:v>
                </c:pt>
                <c:pt idx="3">
                  <c:v>-0.94579261039547791</c:v>
                </c:pt>
                <c:pt idx="4">
                  <c:v>-0.77071858818729311</c:v>
                </c:pt>
                <c:pt idx="5">
                  <c:v>-2.0837046167847957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70E-4785-B9FD-BC351374C82D}"/>
            </c:ext>
          </c:extLst>
        </c:ser>
        <c:ser>
          <c:idx val="2"/>
          <c:order val="1"/>
          <c:tx>
            <c:strRef>
              <c:f>ddSky!$U$986</c:f>
              <c:strCache>
                <c:ptCount val="1"/>
                <c:pt idx="0">
                  <c:v>Gain &gt; 0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ddSky!$V$986:$AA$986</c:f>
              <c:numCache>
                <c:formatCode>0%</c:formatCode>
                <c:ptCount val="6"/>
                <c:pt idx="0">
                  <c:v>0.19536907003364934</c:v>
                </c:pt>
                <c:pt idx="1">
                  <c:v>0.18878919769388822</c:v>
                </c:pt>
                <c:pt idx="2">
                  <c:v>0.40151114807492483</c:v>
                </c:pt>
                <c:pt idx="3">
                  <c:v>0.26279144457681153</c:v>
                </c:pt>
                <c:pt idx="4">
                  <c:v>-0.11647078518417459</c:v>
                </c:pt>
                <c:pt idx="5">
                  <c:v>-0.28613942734781372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70E-4785-B9FD-BC351374C82D}"/>
            </c:ext>
          </c:extLst>
        </c:ser>
        <c:ser>
          <c:idx val="3"/>
          <c:order val="2"/>
          <c:tx>
            <c:strRef>
              <c:f>ddSky!$U$984</c:f>
              <c:strCache>
                <c:ptCount val="1"/>
                <c:pt idx="0">
                  <c:v>Gain &gt; 1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ddSky!$V$984:$AA$984</c:f>
              <c:numCache>
                <c:formatCode>0%</c:formatCode>
                <c:ptCount val="6"/>
                <c:pt idx="0">
                  <c:v>0.33668276783529255</c:v>
                </c:pt>
                <c:pt idx="1">
                  <c:v>0.33802155151647029</c:v>
                </c:pt>
                <c:pt idx="2">
                  <c:v>0.44357620360339139</c:v>
                </c:pt>
                <c:pt idx="3">
                  <c:v>0.52764645250469888</c:v>
                </c:pt>
                <c:pt idx="4">
                  <c:v>-2.4955551132218541E-2</c:v>
                </c:pt>
                <c:pt idx="5">
                  <c:v>0.1370578558849079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70E-4785-B9FD-BC351374C82D}"/>
            </c:ext>
          </c:extLst>
        </c:ser>
        <c:ser>
          <c:idx val="1"/>
          <c:order val="3"/>
          <c:tx>
            <c:strRef>
              <c:f>ddSky!$U$983</c:f>
              <c:strCache>
                <c:ptCount val="1"/>
                <c:pt idx="0">
                  <c:v>Target; Gain &gt; 1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ddSky!$V$983:$AA$983</c:f>
              <c:numCache>
                <c:formatCode>0%</c:formatCode>
                <c:ptCount val="6"/>
                <c:pt idx="0">
                  <c:v>0.25153988001413025</c:v>
                </c:pt>
                <c:pt idx="1">
                  <c:v>0.25109781512457702</c:v>
                </c:pt>
                <c:pt idx="2">
                  <c:v>0.41021660522335124</c:v>
                </c:pt>
                <c:pt idx="3">
                  <c:v>0.37710145679918461</c:v>
                </c:pt>
                <c:pt idx="4">
                  <c:v>-0.17587328474446184</c:v>
                </c:pt>
                <c:pt idx="5">
                  <c:v>-2.5760289075906773E-2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70E-4785-B9FD-BC351374C8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96855792"/>
        <c:axId val="1899211536"/>
      </c:barChart>
      <c:catAx>
        <c:axId val="18968557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9211536"/>
        <c:crosses val="autoZero"/>
        <c:auto val="1"/>
        <c:lblAlgn val="ctr"/>
        <c:lblOffset val="100"/>
        <c:noMultiLvlLbl val="0"/>
      </c:catAx>
      <c:valAx>
        <c:axId val="1899211536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Perforamnce Improvement wrt. BNL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68557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Execution Time Improvement</a:t>
            </a:r>
            <a:r>
              <a:rPr lang="en-US" baseline="0"/>
              <a:t> wrt. </a:t>
            </a:r>
            <a:r>
              <a:rPr lang="en-US" sz="1400" baseline="0"/>
              <a:t>BNL (parallel)</a:t>
            </a: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 [median]</a:t>
            </a:r>
            <a:endParaRPr lang="en-US" sz="14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ddSky!$AC$987</c:f>
              <c:strCache>
                <c:ptCount val="1"/>
                <c:pt idx="0">
                  <c:v>Gain &lt;=0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ddSky!$V$956:$AA$956</c:f>
              <c:strCache>
                <c:ptCount val="6"/>
                <c:pt idx="0">
                  <c:v>BNL Causal</c:v>
                </c:pt>
                <c:pt idx="1">
                  <c:v>BNL Causal HM</c:v>
                </c:pt>
                <c:pt idx="2">
                  <c:v>SFS Causal</c:v>
                </c:pt>
                <c:pt idx="3">
                  <c:v>SaLSa Causal</c:v>
                </c:pt>
                <c:pt idx="4">
                  <c:v>D&amp;C Causal</c:v>
                </c:pt>
                <c:pt idx="5">
                  <c:v>BBS Causal</c:v>
                </c:pt>
              </c:strCache>
            </c:strRef>
          </c:cat>
          <c:val>
            <c:numRef>
              <c:f>ddSky!$AD$987:$AI$987</c:f>
              <c:numCache>
                <c:formatCode>0%</c:formatCode>
                <c:ptCount val="6"/>
                <c:pt idx="0">
                  <c:v>0.54379734863783091</c:v>
                </c:pt>
                <c:pt idx="1">
                  <c:v>0.5321171148147037</c:v>
                </c:pt>
                <c:pt idx="2">
                  <c:v>0.50542852206573141</c:v>
                </c:pt>
                <c:pt idx="3">
                  <c:v>0.40492947401316626</c:v>
                </c:pt>
                <c:pt idx="4">
                  <c:v>0.70519607744394042</c:v>
                </c:pt>
                <c:pt idx="5">
                  <c:v>-0.91417832906230978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C94-42E6-85D5-EF0282313AC6}"/>
            </c:ext>
          </c:extLst>
        </c:ser>
        <c:ser>
          <c:idx val="2"/>
          <c:order val="1"/>
          <c:tx>
            <c:strRef>
              <c:f>ddSky!$AC$986</c:f>
              <c:strCache>
                <c:ptCount val="1"/>
                <c:pt idx="0">
                  <c:v>Gain &gt; 0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ddSky!$AD$986:$AI$986</c:f>
              <c:numCache>
                <c:formatCode>0%</c:formatCode>
                <c:ptCount val="6"/>
                <c:pt idx="0">
                  <c:v>0.71520508954425976</c:v>
                </c:pt>
                <c:pt idx="1">
                  <c:v>0.70216704650349637</c:v>
                </c:pt>
                <c:pt idx="2">
                  <c:v>0.74893292232915665</c:v>
                </c:pt>
                <c:pt idx="3">
                  <c:v>0.71151463660451153</c:v>
                </c:pt>
                <c:pt idx="4">
                  <c:v>0.77787307281136564</c:v>
                </c:pt>
                <c:pt idx="5">
                  <c:v>0.27515363154414574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C94-42E6-85D5-EF0282313AC6}"/>
            </c:ext>
          </c:extLst>
        </c:ser>
        <c:ser>
          <c:idx val="3"/>
          <c:order val="2"/>
          <c:tx>
            <c:strRef>
              <c:f>ddSky!$AC$984</c:f>
              <c:strCache>
                <c:ptCount val="1"/>
                <c:pt idx="0">
                  <c:v>Gain &gt; 1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ddSky!$AD$984:$AI$984</c:f>
              <c:numCache>
                <c:formatCode>0%</c:formatCode>
                <c:ptCount val="6"/>
                <c:pt idx="0">
                  <c:v>0.74648310543012553</c:v>
                </c:pt>
                <c:pt idx="1">
                  <c:v>0.75044057236777639</c:v>
                </c:pt>
                <c:pt idx="2">
                  <c:v>0.78541514799929468</c:v>
                </c:pt>
                <c:pt idx="3">
                  <c:v>0.77536243538333804</c:v>
                </c:pt>
                <c:pt idx="4">
                  <c:v>0.78825698384348641</c:v>
                </c:pt>
                <c:pt idx="5">
                  <c:v>0.45077689251661351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C94-42E6-85D5-EF0282313AC6}"/>
            </c:ext>
          </c:extLst>
        </c:ser>
        <c:ser>
          <c:idx val="1"/>
          <c:order val="3"/>
          <c:tx>
            <c:strRef>
              <c:f>ddSky!$AC$983</c:f>
              <c:strCache>
                <c:ptCount val="1"/>
                <c:pt idx="0">
                  <c:v>Target; Gain &gt; 1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ddSky!$AD$983:$AI$983</c:f>
              <c:numCache>
                <c:formatCode>0%</c:formatCode>
                <c:ptCount val="6"/>
                <c:pt idx="0">
                  <c:v>0.70010442149373819</c:v>
                </c:pt>
                <c:pt idx="1">
                  <c:v>0.69563054567628424</c:v>
                </c:pt>
                <c:pt idx="2">
                  <c:v>0.727362547650929</c:v>
                </c:pt>
                <c:pt idx="3">
                  <c:v>0.71840773457323226</c:v>
                </c:pt>
                <c:pt idx="4">
                  <c:v>0.74982351511259104</c:v>
                </c:pt>
                <c:pt idx="5">
                  <c:v>0.39321902066755621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C94-42E6-85D5-EF0282313A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96855792"/>
        <c:axId val="1899211536"/>
      </c:barChart>
      <c:catAx>
        <c:axId val="18968557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9211536"/>
        <c:crosses val="autoZero"/>
        <c:auto val="1"/>
        <c:lblAlgn val="ctr"/>
        <c:lblOffset val="100"/>
        <c:noMultiLvlLbl val="0"/>
      </c:catAx>
      <c:valAx>
        <c:axId val="1899211536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Perforamnce Improvement wrt. BNL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68557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Dominance Check Improvement</a:t>
            </a:r>
            <a:r>
              <a:rPr lang="en-US" baseline="0"/>
              <a:t> wrt. BNL</a:t>
            </a: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 [median]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ddSky!$M$988</c:f>
              <c:strCache>
                <c:ptCount val="1"/>
                <c:pt idx="0">
                  <c:v>Target; Gain &gt; 1; #pref=2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ddSky!$N$981:$S$981</c:f>
              <c:strCache>
                <c:ptCount val="6"/>
                <c:pt idx="0">
                  <c:v>BNL Causal</c:v>
                </c:pt>
                <c:pt idx="1">
                  <c:v>BNL Causal HM</c:v>
                </c:pt>
                <c:pt idx="2">
                  <c:v>SFS Causal</c:v>
                </c:pt>
                <c:pt idx="3">
                  <c:v>SaLSa Causal</c:v>
                </c:pt>
                <c:pt idx="4">
                  <c:v>D&amp;C Causal</c:v>
                </c:pt>
                <c:pt idx="5">
                  <c:v>BBS Causal</c:v>
                </c:pt>
              </c:strCache>
            </c:strRef>
          </c:cat>
          <c:val>
            <c:numRef>
              <c:f>ddSky!$N$988:$S$988</c:f>
              <c:numCache>
                <c:formatCode>0%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6FA-4545-9AE3-2AD57BAFDE8A}"/>
            </c:ext>
          </c:extLst>
        </c:ser>
        <c:ser>
          <c:idx val="0"/>
          <c:order val="1"/>
          <c:tx>
            <c:strRef>
              <c:f>ddSky!$M$989</c:f>
              <c:strCache>
                <c:ptCount val="1"/>
                <c:pt idx="0">
                  <c:v>Target; Gain &gt; 1; #pref=3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ddSky!$N$981:$S$981</c:f>
              <c:strCache>
                <c:ptCount val="6"/>
                <c:pt idx="0">
                  <c:v>BNL Causal</c:v>
                </c:pt>
                <c:pt idx="1">
                  <c:v>BNL Causal HM</c:v>
                </c:pt>
                <c:pt idx="2">
                  <c:v>SFS Causal</c:v>
                </c:pt>
                <c:pt idx="3">
                  <c:v>SaLSa Causal</c:v>
                </c:pt>
                <c:pt idx="4">
                  <c:v>D&amp;C Causal</c:v>
                </c:pt>
                <c:pt idx="5">
                  <c:v>BBS Causal</c:v>
                </c:pt>
              </c:strCache>
            </c:strRef>
          </c:cat>
          <c:val>
            <c:numRef>
              <c:f>ddSky!$N$989:$S$989</c:f>
              <c:numCache>
                <c:formatCode>0%</c:formatCode>
                <c:ptCount val="6"/>
                <c:pt idx="0">
                  <c:v>0.51204691029531291</c:v>
                </c:pt>
                <c:pt idx="1">
                  <c:v>0.5025541077425465</c:v>
                </c:pt>
                <c:pt idx="2">
                  <c:v>0.7489329845293804</c:v>
                </c:pt>
                <c:pt idx="3">
                  <c:v>0.80196364586084101</c:v>
                </c:pt>
                <c:pt idx="4">
                  <c:v>-0.91116960364181776</c:v>
                </c:pt>
                <c:pt idx="5">
                  <c:v>0.55964488248085364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6FA-4545-9AE3-2AD57BAFDE8A}"/>
            </c:ext>
          </c:extLst>
        </c:ser>
        <c:ser>
          <c:idx val="2"/>
          <c:order val="2"/>
          <c:tx>
            <c:strRef>
              <c:f>ddSky!$M$990</c:f>
              <c:strCache>
                <c:ptCount val="1"/>
                <c:pt idx="0">
                  <c:v>Target; Gain &gt; 1; #pref=4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ddSky!$N$981:$S$981</c:f>
              <c:strCache>
                <c:ptCount val="6"/>
                <c:pt idx="0">
                  <c:v>BNL Causal</c:v>
                </c:pt>
                <c:pt idx="1">
                  <c:v>BNL Causal HM</c:v>
                </c:pt>
                <c:pt idx="2">
                  <c:v>SFS Causal</c:v>
                </c:pt>
                <c:pt idx="3">
                  <c:v>SaLSa Causal</c:v>
                </c:pt>
                <c:pt idx="4">
                  <c:v>D&amp;C Causal</c:v>
                </c:pt>
                <c:pt idx="5">
                  <c:v>BBS Causal</c:v>
                </c:pt>
              </c:strCache>
            </c:strRef>
          </c:cat>
          <c:val>
            <c:numRef>
              <c:f>ddSky!$N$990:$S$990</c:f>
              <c:numCache>
                <c:formatCode>0%</c:formatCode>
                <c:ptCount val="6"/>
                <c:pt idx="0">
                  <c:v>0.23706980338909744</c:v>
                </c:pt>
                <c:pt idx="1">
                  <c:v>0.23480817759557529</c:v>
                </c:pt>
                <c:pt idx="2">
                  <c:v>0.55748186796448584</c:v>
                </c:pt>
                <c:pt idx="3">
                  <c:v>0.62713212847022159</c:v>
                </c:pt>
                <c:pt idx="4">
                  <c:v>-1.5095996429550693</c:v>
                </c:pt>
                <c:pt idx="5">
                  <c:v>0.53984601770283092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6FA-4545-9AE3-2AD57BAFDE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96855792"/>
        <c:axId val="1899211536"/>
      </c:barChart>
      <c:catAx>
        <c:axId val="18968557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9211536"/>
        <c:crosses val="autoZero"/>
        <c:auto val="1"/>
        <c:lblAlgn val="ctr"/>
        <c:lblOffset val="100"/>
        <c:noMultiLvlLbl val="0"/>
      </c:catAx>
      <c:valAx>
        <c:axId val="18992115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Perforamnce Improvement wrt. BNL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68557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Execution Time Improvement</a:t>
            </a:r>
            <a:r>
              <a:rPr lang="en-US" baseline="0"/>
              <a:t> wrt. </a:t>
            </a:r>
            <a:r>
              <a:rPr lang="en-US" sz="1400" baseline="0"/>
              <a:t>BNL (sequential)</a:t>
            </a: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 [median]</a:t>
            </a:r>
            <a:endParaRPr lang="en-US" sz="14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ddSky!$U$988</c:f>
              <c:strCache>
                <c:ptCount val="1"/>
                <c:pt idx="0">
                  <c:v>Target; Gain &gt; 1; #pref=2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ddSky!$V$981:$AA$981</c:f>
              <c:strCache>
                <c:ptCount val="6"/>
                <c:pt idx="0">
                  <c:v>BNL Causal</c:v>
                </c:pt>
                <c:pt idx="1">
                  <c:v>BNL Causal HM</c:v>
                </c:pt>
                <c:pt idx="2">
                  <c:v>SFS Causal</c:v>
                </c:pt>
                <c:pt idx="3">
                  <c:v>SaLSa Causal</c:v>
                </c:pt>
                <c:pt idx="4">
                  <c:v>D&amp;C Causal</c:v>
                </c:pt>
                <c:pt idx="5">
                  <c:v>BBS Causal</c:v>
                </c:pt>
              </c:strCache>
            </c:strRef>
          </c:cat>
          <c:val>
            <c:numRef>
              <c:f>ddSky!$V$988:$AA$988</c:f>
              <c:numCache>
                <c:formatCode>0%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7D6-46E8-813C-114A61AF7D15}"/>
            </c:ext>
          </c:extLst>
        </c:ser>
        <c:ser>
          <c:idx val="0"/>
          <c:order val="1"/>
          <c:tx>
            <c:strRef>
              <c:f>ddSky!$U$989</c:f>
              <c:strCache>
                <c:ptCount val="1"/>
                <c:pt idx="0">
                  <c:v>Target; Gain &gt; 1; #pref=3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ddSky!$V$981:$AA$981</c:f>
              <c:strCache>
                <c:ptCount val="6"/>
                <c:pt idx="0">
                  <c:v>BNL Causal</c:v>
                </c:pt>
                <c:pt idx="1">
                  <c:v>BNL Causal HM</c:v>
                </c:pt>
                <c:pt idx="2">
                  <c:v>SFS Causal</c:v>
                </c:pt>
                <c:pt idx="3">
                  <c:v>SaLSa Causal</c:v>
                </c:pt>
                <c:pt idx="4">
                  <c:v>D&amp;C Causal</c:v>
                </c:pt>
                <c:pt idx="5">
                  <c:v>BBS Causal</c:v>
                </c:pt>
              </c:strCache>
            </c:strRef>
          </c:cat>
          <c:val>
            <c:numRef>
              <c:f>ddSky!$V$989:$AA$989</c:f>
              <c:numCache>
                <c:formatCode>0%</c:formatCode>
                <c:ptCount val="6"/>
                <c:pt idx="0">
                  <c:v>0.41358251882082081</c:v>
                </c:pt>
                <c:pt idx="1">
                  <c:v>0.42330591972091547</c:v>
                </c:pt>
                <c:pt idx="2">
                  <c:v>0.52980589530969879</c:v>
                </c:pt>
                <c:pt idx="3">
                  <c:v>0.64463761314002765</c:v>
                </c:pt>
                <c:pt idx="4">
                  <c:v>-5.9986352560805242E-2</c:v>
                </c:pt>
                <c:pt idx="5">
                  <c:v>1.8771197326574368E-2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7D6-46E8-813C-114A61AF7D15}"/>
            </c:ext>
          </c:extLst>
        </c:ser>
        <c:ser>
          <c:idx val="2"/>
          <c:order val="2"/>
          <c:tx>
            <c:strRef>
              <c:f>ddSky!$U$990</c:f>
              <c:strCache>
                <c:ptCount val="1"/>
                <c:pt idx="0">
                  <c:v>Target; Gain &gt; 1; #pref=4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ddSky!$V$981:$AA$981</c:f>
              <c:strCache>
                <c:ptCount val="6"/>
                <c:pt idx="0">
                  <c:v>BNL Causal</c:v>
                </c:pt>
                <c:pt idx="1">
                  <c:v>BNL Causal HM</c:v>
                </c:pt>
                <c:pt idx="2">
                  <c:v>SFS Causal</c:v>
                </c:pt>
                <c:pt idx="3">
                  <c:v>SaLSa Causal</c:v>
                </c:pt>
                <c:pt idx="4">
                  <c:v>D&amp;C Causal</c:v>
                </c:pt>
                <c:pt idx="5">
                  <c:v>BBS Causal</c:v>
                </c:pt>
              </c:strCache>
            </c:strRef>
          </c:cat>
          <c:val>
            <c:numRef>
              <c:f>ddSky!$V$990:$AA$990</c:f>
              <c:numCache>
                <c:formatCode>0%</c:formatCode>
                <c:ptCount val="6"/>
                <c:pt idx="0">
                  <c:v>0.15772821072951307</c:v>
                </c:pt>
                <c:pt idx="1">
                  <c:v>0.15710950060365117</c:v>
                </c:pt>
                <c:pt idx="2">
                  <c:v>0.29000461661852661</c:v>
                </c:pt>
                <c:pt idx="3">
                  <c:v>0.17004817207955439</c:v>
                </c:pt>
                <c:pt idx="4">
                  <c:v>-0.26672243879828428</c:v>
                </c:pt>
                <c:pt idx="5">
                  <c:v>-2.5760289075906773E-2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7D6-46E8-813C-114A61AF7D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96855792"/>
        <c:axId val="1899211536"/>
      </c:barChart>
      <c:catAx>
        <c:axId val="18968557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9211536"/>
        <c:crosses val="autoZero"/>
        <c:auto val="1"/>
        <c:lblAlgn val="ctr"/>
        <c:lblOffset val="100"/>
        <c:noMultiLvlLbl val="0"/>
      </c:catAx>
      <c:valAx>
        <c:axId val="1899211536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Perforamnce Improvement wrt. BNL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68557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Execution Time Improvement</a:t>
            </a:r>
            <a:r>
              <a:rPr lang="en-US" baseline="0"/>
              <a:t> wrt. </a:t>
            </a:r>
            <a:r>
              <a:rPr lang="en-US" sz="1400" baseline="0"/>
              <a:t>BNL (parallel) [median]</a:t>
            </a:r>
            <a:endParaRPr lang="en-US" sz="14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ddSky!$AC$988</c:f>
              <c:strCache>
                <c:ptCount val="1"/>
                <c:pt idx="0">
                  <c:v>Target; Gain &gt; 1; #pref=2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ddSky!$AD$981:$AI$981</c:f>
              <c:strCache>
                <c:ptCount val="6"/>
                <c:pt idx="0">
                  <c:v>BNL Causal</c:v>
                </c:pt>
                <c:pt idx="1">
                  <c:v>BNL Causal HM</c:v>
                </c:pt>
                <c:pt idx="2">
                  <c:v>SFS Causal</c:v>
                </c:pt>
                <c:pt idx="3">
                  <c:v>SaLSa Causal</c:v>
                </c:pt>
                <c:pt idx="4">
                  <c:v>D&amp;C Causal</c:v>
                </c:pt>
                <c:pt idx="5">
                  <c:v>BBS Causal</c:v>
                </c:pt>
              </c:strCache>
            </c:strRef>
          </c:cat>
          <c:val>
            <c:numRef>
              <c:f>ddSky!$AD$988:$AI$988</c:f>
              <c:numCache>
                <c:formatCode>0%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638-4C2B-AAFA-DA2A38921290}"/>
            </c:ext>
          </c:extLst>
        </c:ser>
        <c:ser>
          <c:idx val="0"/>
          <c:order val="1"/>
          <c:tx>
            <c:strRef>
              <c:f>ddSky!$AC$989</c:f>
              <c:strCache>
                <c:ptCount val="1"/>
                <c:pt idx="0">
                  <c:v>Target; Gain &gt; 1; #pref=3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ddSky!$AD$981:$AI$981</c:f>
              <c:strCache>
                <c:ptCount val="6"/>
                <c:pt idx="0">
                  <c:v>BNL Causal</c:v>
                </c:pt>
                <c:pt idx="1">
                  <c:v>BNL Causal HM</c:v>
                </c:pt>
                <c:pt idx="2">
                  <c:v>SFS Causal</c:v>
                </c:pt>
                <c:pt idx="3">
                  <c:v>SaLSa Causal</c:v>
                </c:pt>
                <c:pt idx="4">
                  <c:v>D&amp;C Causal</c:v>
                </c:pt>
                <c:pt idx="5">
                  <c:v>BBS Causal</c:v>
                </c:pt>
              </c:strCache>
            </c:strRef>
          </c:cat>
          <c:val>
            <c:numRef>
              <c:f>ddSky!$AD$989:$AI$989</c:f>
              <c:numCache>
                <c:formatCode>0%</c:formatCode>
                <c:ptCount val="6"/>
                <c:pt idx="0">
                  <c:v>0.74648310543012553</c:v>
                </c:pt>
                <c:pt idx="1">
                  <c:v>0.75446504041741991</c:v>
                </c:pt>
                <c:pt idx="2">
                  <c:v>0.79316781960492766</c:v>
                </c:pt>
                <c:pt idx="3">
                  <c:v>0.79936215374042985</c:v>
                </c:pt>
                <c:pt idx="4">
                  <c:v>0.77351376997585164</c:v>
                </c:pt>
                <c:pt idx="5">
                  <c:v>0.5043004275186207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638-4C2B-AAFA-DA2A38921290}"/>
            </c:ext>
          </c:extLst>
        </c:ser>
        <c:ser>
          <c:idx val="2"/>
          <c:order val="2"/>
          <c:tx>
            <c:strRef>
              <c:f>ddSky!$AC$990</c:f>
              <c:strCache>
                <c:ptCount val="1"/>
                <c:pt idx="0">
                  <c:v>Target; Gain &gt; 1; #pref=4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ddSky!$AD$981:$AI$981</c:f>
              <c:strCache>
                <c:ptCount val="6"/>
                <c:pt idx="0">
                  <c:v>BNL Causal</c:v>
                </c:pt>
                <c:pt idx="1">
                  <c:v>BNL Causal HM</c:v>
                </c:pt>
                <c:pt idx="2">
                  <c:v>SFS Causal</c:v>
                </c:pt>
                <c:pt idx="3">
                  <c:v>SaLSa Causal</c:v>
                </c:pt>
                <c:pt idx="4">
                  <c:v>D&amp;C Causal</c:v>
                </c:pt>
                <c:pt idx="5">
                  <c:v>BBS Causal</c:v>
                </c:pt>
              </c:strCache>
            </c:strRef>
          </c:cat>
          <c:val>
            <c:numRef>
              <c:f>ddSky!$AD$990:$AI$990</c:f>
              <c:numCache>
                <c:formatCode>0%</c:formatCode>
                <c:ptCount val="6"/>
                <c:pt idx="0">
                  <c:v>0.66331916553347692</c:v>
                </c:pt>
                <c:pt idx="1">
                  <c:v>0.66390055804928594</c:v>
                </c:pt>
                <c:pt idx="2">
                  <c:v>0.68517106381954118</c:v>
                </c:pt>
                <c:pt idx="3">
                  <c:v>0.63942807154727022</c:v>
                </c:pt>
                <c:pt idx="4">
                  <c:v>0.71911251088515171</c:v>
                </c:pt>
                <c:pt idx="5">
                  <c:v>0.3826131152024268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638-4C2B-AAFA-DA2A389212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96855792"/>
        <c:axId val="1899211536"/>
      </c:barChart>
      <c:catAx>
        <c:axId val="18968557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9211536"/>
        <c:crosses val="autoZero"/>
        <c:auto val="1"/>
        <c:lblAlgn val="ctr"/>
        <c:lblOffset val="100"/>
        <c:noMultiLvlLbl val="0"/>
      </c:catAx>
      <c:valAx>
        <c:axId val="1899211536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Perforamnce Improvement wrt. BNL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68557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Execution Time </a:t>
            </a:r>
            <a:r>
              <a:rPr lang="en-US" sz="1400"/>
              <a:t>Improvement</a:t>
            </a:r>
            <a:r>
              <a:rPr lang="en-US" sz="1400" baseline="0"/>
              <a:t> wrt</a:t>
            </a: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. Non-Causal Baseline (sequential) [mean]</a:t>
            </a:r>
            <a:endParaRPr lang="en-US" sz="14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ddSky!$S$636</c:f>
              <c:strCache>
                <c:ptCount val="1"/>
                <c:pt idx="0">
                  <c:v>Gain &lt;= 0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Lbl>
              <c:idx val="3"/>
              <c:layout>
                <c:manualLayout>
                  <c:x val="-4.6828881610046662E-2"/>
                  <c:y val="0.38002298789832478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7279-411F-8712-820BB5F92F85}"/>
                </c:ext>
              </c:extLst>
            </c:dLbl>
            <c:dLbl>
              <c:idx val="5"/>
              <c:layout>
                <c:manualLayout>
                  <c:x val="-6.3601061585045179E-2"/>
                  <c:y val="0.38337869259631135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7279-411F-8712-820BB5F92F8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Base"/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ddSky!$T$632:$Y$632</c:f>
              <c:strCache>
                <c:ptCount val="6"/>
                <c:pt idx="0">
                  <c:v>BNL Causal</c:v>
                </c:pt>
                <c:pt idx="1">
                  <c:v>BNL Causal HM</c:v>
                </c:pt>
                <c:pt idx="2">
                  <c:v>SFS Causal</c:v>
                </c:pt>
                <c:pt idx="3">
                  <c:v>SaLSa Causal</c:v>
                </c:pt>
                <c:pt idx="4">
                  <c:v>D&amp;C Causal</c:v>
                </c:pt>
                <c:pt idx="5">
                  <c:v>BBS Causal</c:v>
                </c:pt>
              </c:strCache>
            </c:strRef>
          </c:cat>
          <c:val>
            <c:numRef>
              <c:f>ddSky!$T$636:$Y$636</c:f>
              <c:numCache>
                <c:formatCode>0%</c:formatCode>
                <c:ptCount val="6"/>
                <c:pt idx="0">
                  <c:v>-0.93362814036489006</c:v>
                </c:pt>
                <c:pt idx="1">
                  <c:v>-0.93108466645726184</c:v>
                </c:pt>
                <c:pt idx="2">
                  <c:v>-0.45817279022385848</c:v>
                </c:pt>
                <c:pt idx="3">
                  <c:v>-2.0301435845028317</c:v>
                </c:pt>
                <c:pt idx="4">
                  <c:v>-0.35086187039140732</c:v>
                </c:pt>
                <c:pt idx="5">
                  <c:v>-1.9979484896621378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279-411F-8712-820BB5F92F85}"/>
            </c:ext>
          </c:extLst>
        </c:ser>
        <c:ser>
          <c:idx val="1"/>
          <c:order val="1"/>
          <c:tx>
            <c:strRef>
              <c:f>ddSky!$S$635</c:f>
              <c:strCache>
                <c:ptCount val="1"/>
                <c:pt idx="0">
                  <c:v>Gain &gt; 0 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ddSky!$T$632:$Y$632</c:f>
              <c:strCache>
                <c:ptCount val="6"/>
                <c:pt idx="0">
                  <c:v>BNL Causal</c:v>
                </c:pt>
                <c:pt idx="1">
                  <c:v>BNL Causal HM</c:v>
                </c:pt>
                <c:pt idx="2">
                  <c:v>SFS Causal</c:v>
                </c:pt>
                <c:pt idx="3">
                  <c:v>SaLSa Causal</c:v>
                </c:pt>
                <c:pt idx="4">
                  <c:v>D&amp;C Causal</c:v>
                </c:pt>
                <c:pt idx="5">
                  <c:v>BBS Causal</c:v>
                </c:pt>
              </c:strCache>
            </c:strRef>
          </c:cat>
          <c:val>
            <c:numRef>
              <c:f>ddSky!$T$635:$Y$635</c:f>
              <c:numCache>
                <c:formatCode>0%</c:formatCode>
                <c:ptCount val="6"/>
                <c:pt idx="0">
                  <c:v>0.11899210084237566</c:v>
                </c:pt>
                <c:pt idx="1">
                  <c:v>0.11919620460295986</c:v>
                </c:pt>
                <c:pt idx="2">
                  <c:v>0.30117785623430648</c:v>
                </c:pt>
                <c:pt idx="3">
                  <c:v>0.24240607962580651</c:v>
                </c:pt>
                <c:pt idx="4">
                  <c:v>-6.7635704702575392E-2</c:v>
                </c:pt>
                <c:pt idx="5">
                  <c:v>-0.44356182783692599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279-411F-8712-820BB5F92F85}"/>
            </c:ext>
          </c:extLst>
        </c:ser>
        <c:ser>
          <c:idx val="2"/>
          <c:order val="2"/>
          <c:tx>
            <c:strRef>
              <c:f>ddSky!$S$634</c:f>
              <c:strCache>
                <c:ptCount val="1"/>
                <c:pt idx="0">
                  <c:v>Gain &gt; 1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ddSky!$T$634:$Y$634</c:f>
              <c:numCache>
                <c:formatCode>0%</c:formatCode>
                <c:ptCount val="6"/>
                <c:pt idx="0">
                  <c:v>0.30755220483701168</c:v>
                </c:pt>
                <c:pt idx="1">
                  <c:v>0.31112274028174908</c:v>
                </c:pt>
                <c:pt idx="2">
                  <c:v>0.43362098352385586</c:v>
                </c:pt>
                <c:pt idx="3">
                  <c:v>0.42825731091030655</c:v>
                </c:pt>
                <c:pt idx="4">
                  <c:v>4.3674969784774677E-2</c:v>
                </c:pt>
                <c:pt idx="5">
                  <c:v>-0.25640018859226466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279-411F-8712-820BB5F92F85}"/>
            </c:ext>
          </c:extLst>
        </c:ser>
        <c:ser>
          <c:idx val="3"/>
          <c:order val="3"/>
          <c:tx>
            <c:strRef>
              <c:f>ddSky!$S$637</c:f>
              <c:strCache>
                <c:ptCount val="1"/>
                <c:pt idx="0">
                  <c:v>Target; Gain &gt; 1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ddSky!$T$637:$Y$637</c:f>
              <c:numCache>
                <c:formatCode>0%</c:formatCode>
                <c:ptCount val="6"/>
                <c:pt idx="0">
                  <c:v>0.22767696326174447</c:v>
                </c:pt>
                <c:pt idx="1">
                  <c:v>0.23247749474352158</c:v>
                </c:pt>
                <c:pt idx="2">
                  <c:v>0.38422429756854382</c:v>
                </c:pt>
                <c:pt idx="3">
                  <c:v>0.38439497717736759</c:v>
                </c:pt>
                <c:pt idx="4">
                  <c:v>1.4479348444142663E-2</c:v>
                </c:pt>
                <c:pt idx="5">
                  <c:v>-0.62239745506304167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7279-411F-8712-820BB5F92F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96855792"/>
        <c:axId val="1899211536"/>
      </c:barChart>
      <c:catAx>
        <c:axId val="18968557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9211536"/>
        <c:crosses val="autoZero"/>
        <c:auto val="1"/>
        <c:lblAlgn val="ctr"/>
        <c:lblOffset val="100"/>
        <c:noMultiLvlLbl val="0"/>
      </c:catAx>
      <c:valAx>
        <c:axId val="1899211536"/>
        <c:scaling>
          <c:orientation val="minMax"/>
          <c:max val="1"/>
          <c:min val="-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Perforamnce Improvement wrt. BNL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68557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Execution Time </a:t>
            </a:r>
            <a:r>
              <a:rPr lang="en-US" sz="1400"/>
              <a:t>Improvement</a:t>
            </a:r>
            <a:r>
              <a:rPr lang="en-US" sz="1400" baseline="0"/>
              <a:t> wrt</a:t>
            </a: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. Non-Causal Baseline (parallel) [mean]</a:t>
            </a:r>
            <a:endParaRPr lang="en-US" sz="14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ddSky!$Z$636</c:f>
              <c:strCache>
                <c:ptCount val="1"/>
                <c:pt idx="0">
                  <c:v>Gain &lt;= 0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ddSky!$T$632:$Y$632</c:f>
              <c:strCache>
                <c:ptCount val="6"/>
                <c:pt idx="0">
                  <c:v>BNL Causal</c:v>
                </c:pt>
                <c:pt idx="1">
                  <c:v>BNL Causal HM</c:v>
                </c:pt>
                <c:pt idx="2">
                  <c:v>SFS Causal</c:v>
                </c:pt>
                <c:pt idx="3">
                  <c:v>SaLSa Causal</c:v>
                </c:pt>
                <c:pt idx="4">
                  <c:v>D&amp;C Causal</c:v>
                </c:pt>
                <c:pt idx="5">
                  <c:v>BBS Causal</c:v>
                </c:pt>
              </c:strCache>
            </c:strRef>
          </c:cat>
          <c:val>
            <c:numRef>
              <c:f>ddSky!$AA$636:$AF$636</c:f>
              <c:numCache>
                <c:formatCode>0%</c:formatCode>
                <c:ptCount val="6"/>
                <c:pt idx="0">
                  <c:v>0.38047873713797026</c:v>
                </c:pt>
                <c:pt idx="1">
                  <c:v>0.38060346407196394</c:v>
                </c:pt>
                <c:pt idx="2">
                  <c:v>0.45167415244856479</c:v>
                </c:pt>
                <c:pt idx="3">
                  <c:v>-0.11193241514670517</c:v>
                </c:pt>
                <c:pt idx="4">
                  <c:v>0.5235311692147363</c:v>
                </c:pt>
                <c:pt idx="5">
                  <c:v>-0.83986638174364259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C74-410C-85A5-7880462E9642}"/>
            </c:ext>
          </c:extLst>
        </c:ser>
        <c:ser>
          <c:idx val="1"/>
          <c:order val="1"/>
          <c:tx>
            <c:strRef>
              <c:f>ddSky!$Z$635</c:f>
              <c:strCache>
                <c:ptCount val="1"/>
                <c:pt idx="0">
                  <c:v>Gain &gt; 0 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ddSky!$T$632:$Y$632</c:f>
              <c:strCache>
                <c:ptCount val="6"/>
                <c:pt idx="0">
                  <c:v>BNL Causal</c:v>
                </c:pt>
                <c:pt idx="1">
                  <c:v>BNL Causal HM</c:v>
                </c:pt>
                <c:pt idx="2">
                  <c:v>SFS Causal</c:v>
                </c:pt>
                <c:pt idx="3">
                  <c:v>SaLSa Causal</c:v>
                </c:pt>
                <c:pt idx="4">
                  <c:v>D&amp;C Causal</c:v>
                </c:pt>
                <c:pt idx="5">
                  <c:v>BBS Causal</c:v>
                </c:pt>
              </c:strCache>
            </c:strRef>
          </c:cat>
          <c:val>
            <c:numRef>
              <c:f>ddSky!$AA$635:$AF$635</c:f>
              <c:numCache>
                <c:formatCode>0%</c:formatCode>
                <c:ptCount val="6"/>
                <c:pt idx="0">
                  <c:v>0.6766921731959189</c:v>
                </c:pt>
                <c:pt idx="1">
                  <c:v>0.67598438389933535</c:v>
                </c:pt>
                <c:pt idx="2">
                  <c:v>0.70608096373134099</c:v>
                </c:pt>
                <c:pt idx="3">
                  <c:v>0.69053382337897362</c:v>
                </c:pt>
                <c:pt idx="4">
                  <c:v>0.61064508114412186</c:v>
                </c:pt>
                <c:pt idx="5">
                  <c:v>6.2847227264020325E-2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C74-410C-85A5-7880462E9642}"/>
            </c:ext>
          </c:extLst>
        </c:ser>
        <c:ser>
          <c:idx val="2"/>
          <c:order val="2"/>
          <c:tx>
            <c:strRef>
              <c:f>ddSky!$Z$634</c:f>
              <c:strCache>
                <c:ptCount val="1"/>
                <c:pt idx="0">
                  <c:v>Gain &gt; 1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ddSky!$AA$634:$AF$634</c:f>
              <c:numCache>
                <c:formatCode>0%</c:formatCode>
                <c:ptCount val="6"/>
                <c:pt idx="0">
                  <c:v>0.71929166927705579</c:v>
                </c:pt>
                <c:pt idx="1">
                  <c:v>0.72199182510776627</c:v>
                </c:pt>
                <c:pt idx="2">
                  <c:v>0.75385017865701409</c:v>
                </c:pt>
                <c:pt idx="3">
                  <c:v>0.76006616917874137</c:v>
                </c:pt>
                <c:pt idx="4">
                  <c:v>0.62290592427634384</c:v>
                </c:pt>
                <c:pt idx="5">
                  <c:v>7.0235792870094085E-2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C74-410C-85A5-7880462E9642}"/>
            </c:ext>
          </c:extLst>
        </c:ser>
        <c:ser>
          <c:idx val="3"/>
          <c:order val="3"/>
          <c:tx>
            <c:strRef>
              <c:f>ddSky!$Z$637</c:f>
              <c:strCache>
                <c:ptCount val="1"/>
                <c:pt idx="0">
                  <c:v>Target; Gain &gt; 1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ddSky!$AA$637:$AF$637</c:f>
              <c:numCache>
                <c:formatCode>0%</c:formatCode>
                <c:ptCount val="6"/>
                <c:pt idx="0">
                  <c:v>0.674066680404379</c:v>
                </c:pt>
                <c:pt idx="1">
                  <c:v>0.67839871494559878</c:v>
                </c:pt>
                <c:pt idx="2">
                  <c:v>0.72266339306416261</c:v>
                </c:pt>
                <c:pt idx="3">
                  <c:v>0.72269473758080138</c:v>
                </c:pt>
                <c:pt idx="4">
                  <c:v>0.60389160729902991</c:v>
                </c:pt>
                <c:pt idx="5">
                  <c:v>-0.24907235394722316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C74-410C-85A5-7880462E96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96855792"/>
        <c:axId val="1899211536"/>
      </c:barChart>
      <c:catAx>
        <c:axId val="18968557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9211536"/>
        <c:crosses val="autoZero"/>
        <c:auto val="1"/>
        <c:lblAlgn val="ctr"/>
        <c:lblOffset val="100"/>
        <c:noMultiLvlLbl val="0"/>
      </c:catAx>
      <c:valAx>
        <c:axId val="1899211536"/>
        <c:scaling>
          <c:orientation val="minMax"/>
          <c:max val="1"/>
          <c:min val="-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Perforamnce Improvement wrt. BNL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68557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Dominance Check Improvement</a:t>
            </a:r>
            <a:r>
              <a:rPr lang="en-US" baseline="0"/>
              <a:t> wrt. Non-Causal Baseline [median]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ddSky!$L$646</c:f>
              <c:strCache>
                <c:ptCount val="1"/>
                <c:pt idx="0">
                  <c:v>Gain &lt;= 0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ddSky!$M$632:$R$632</c:f>
              <c:strCache>
                <c:ptCount val="6"/>
                <c:pt idx="0">
                  <c:v>BNL Causal</c:v>
                </c:pt>
                <c:pt idx="1">
                  <c:v>BNL Causal HM</c:v>
                </c:pt>
                <c:pt idx="2">
                  <c:v>SFS Causal</c:v>
                </c:pt>
                <c:pt idx="3">
                  <c:v>SaLSa Causal</c:v>
                </c:pt>
                <c:pt idx="4">
                  <c:v>D&amp;C Causal</c:v>
                </c:pt>
                <c:pt idx="5">
                  <c:v>BBS Causal</c:v>
                </c:pt>
              </c:strCache>
            </c:strRef>
          </c:cat>
          <c:val>
            <c:numRef>
              <c:f>ddSky!$M$646:$R$646</c:f>
              <c:numCache>
                <c:formatCode>0%</c:formatCode>
                <c:ptCount val="6"/>
                <c:pt idx="0">
                  <c:v>-1.2947452994598778</c:v>
                </c:pt>
                <c:pt idx="1">
                  <c:v>-1.3081460170692729</c:v>
                </c:pt>
                <c:pt idx="2">
                  <c:v>-0.40187897242789106</c:v>
                </c:pt>
                <c:pt idx="3">
                  <c:v>-1.1741031901849719</c:v>
                </c:pt>
                <c:pt idx="4">
                  <c:v>6.3451015138373992E-2</c:v>
                </c:pt>
                <c:pt idx="5">
                  <c:v>-1.2168735046559269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F40-467B-B2EA-F9CB62CEB831}"/>
            </c:ext>
          </c:extLst>
        </c:ser>
        <c:ser>
          <c:idx val="1"/>
          <c:order val="1"/>
          <c:tx>
            <c:strRef>
              <c:f>ddSky!$L$645</c:f>
              <c:strCache>
                <c:ptCount val="1"/>
                <c:pt idx="0">
                  <c:v>Gain &gt; 0 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ddSky!$M$632:$R$632</c:f>
              <c:strCache>
                <c:ptCount val="6"/>
                <c:pt idx="0">
                  <c:v>BNL Causal</c:v>
                </c:pt>
                <c:pt idx="1">
                  <c:v>BNL Causal HM</c:v>
                </c:pt>
                <c:pt idx="2">
                  <c:v>SFS Causal</c:v>
                </c:pt>
                <c:pt idx="3">
                  <c:v>SaLSa Causal</c:v>
                </c:pt>
                <c:pt idx="4">
                  <c:v>D&amp;C Causal</c:v>
                </c:pt>
                <c:pt idx="5">
                  <c:v>BBS Causal</c:v>
                </c:pt>
              </c:strCache>
            </c:strRef>
          </c:cat>
          <c:val>
            <c:numRef>
              <c:f>ddSky!$M$645:$R$645</c:f>
              <c:numCache>
                <c:formatCode>0%</c:formatCode>
                <c:ptCount val="6"/>
                <c:pt idx="0">
                  <c:v>0.12789939148455973</c:v>
                </c:pt>
                <c:pt idx="1">
                  <c:v>0.12171702769538467</c:v>
                </c:pt>
                <c:pt idx="2">
                  <c:v>0.49729839837587358</c:v>
                </c:pt>
                <c:pt idx="3">
                  <c:v>0.37149849348206193</c:v>
                </c:pt>
                <c:pt idx="4">
                  <c:v>0.21440723617164992</c:v>
                </c:pt>
                <c:pt idx="5">
                  <c:v>0.68159729238915068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F40-467B-B2EA-F9CB62CEB831}"/>
            </c:ext>
          </c:extLst>
        </c:ser>
        <c:ser>
          <c:idx val="2"/>
          <c:order val="2"/>
          <c:tx>
            <c:strRef>
              <c:f>ddSky!$L$644</c:f>
              <c:strCache>
                <c:ptCount val="1"/>
                <c:pt idx="0">
                  <c:v>Gain &gt; 1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ddSky!$M$644:$R$644</c:f>
              <c:numCache>
                <c:formatCode>0%</c:formatCode>
                <c:ptCount val="6"/>
                <c:pt idx="0">
                  <c:v>0.37668178320368428</c:v>
                </c:pt>
                <c:pt idx="1">
                  <c:v>0.36670356123247094</c:v>
                </c:pt>
                <c:pt idx="2">
                  <c:v>0.60570708583571609</c:v>
                </c:pt>
                <c:pt idx="3">
                  <c:v>0.56317016278856924</c:v>
                </c:pt>
                <c:pt idx="4">
                  <c:v>0.22261569223175737</c:v>
                </c:pt>
                <c:pt idx="5">
                  <c:v>0.81221463402354099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F40-467B-B2EA-F9CB62CEB831}"/>
            </c:ext>
          </c:extLst>
        </c:ser>
        <c:ser>
          <c:idx val="3"/>
          <c:order val="3"/>
          <c:tx>
            <c:strRef>
              <c:f>ddSky!$L$647</c:f>
              <c:strCache>
                <c:ptCount val="1"/>
                <c:pt idx="0">
                  <c:v>Target; Gain &gt; 1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ddSky!$M$647:$R$647</c:f>
              <c:numCache>
                <c:formatCode>0%</c:formatCode>
                <c:ptCount val="6"/>
                <c:pt idx="0">
                  <c:v>0.35253138269478079</c:v>
                </c:pt>
                <c:pt idx="1">
                  <c:v>0.34360310578239811</c:v>
                </c:pt>
                <c:pt idx="2">
                  <c:v>0.60570708583571609</c:v>
                </c:pt>
                <c:pt idx="3">
                  <c:v>0.5567378622203315</c:v>
                </c:pt>
                <c:pt idx="4">
                  <c:v>0.19266393169671486</c:v>
                </c:pt>
                <c:pt idx="5">
                  <c:v>0.7913448463028081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F40-467B-B2EA-F9CB62CEB8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96855792"/>
        <c:axId val="1899211536"/>
      </c:barChart>
      <c:catAx>
        <c:axId val="18968557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9211536"/>
        <c:crosses val="autoZero"/>
        <c:auto val="1"/>
        <c:lblAlgn val="ctr"/>
        <c:lblOffset val="100"/>
        <c:noMultiLvlLbl val="0"/>
      </c:catAx>
      <c:valAx>
        <c:axId val="1899211536"/>
        <c:scaling>
          <c:orientation val="minMax"/>
          <c:max val="1"/>
          <c:min val="-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Perforamnce Improvement wrt. BNL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68557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3135648768757575"/>
          <c:y val="0.92323785869048247"/>
          <c:w val="0.51185829941294314"/>
          <c:h val="5.716925823264901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Execution Time </a:t>
            </a:r>
            <a:r>
              <a:rPr lang="en-US" sz="1400"/>
              <a:t>Improvement</a:t>
            </a:r>
            <a:r>
              <a:rPr lang="en-US" sz="1400" baseline="0"/>
              <a:t> wrt</a:t>
            </a: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. Non-Causal Baseline (sequential) [median]</a:t>
            </a:r>
            <a:endParaRPr lang="en-US" sz="14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ddSky!$S$646</c:f>
              <c:strCache>
                <c:ptCount val="1"/>
                <c:pt idx="0">
                  <c:v>Gain &lt;= 0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ddSky!$T$632:$Y$632</c:f>
              <c:strCache>
                <c:ptCount val="6"/>
                <c:pt idx="0">
                  <c:v>BNL Causal</c:v>
                </c:pt>
                <c:pt idx="1">
                  <c:v>BNL Causal HM</c:v>
                </c:pt>
                <c:pt idx="2">
                  <c:v>SFS Causal</c:v>
                </c:pt>
                <c:pt idx="3">
                  <c:v>SaLSa Causal</c:v>
                </c:pt>
                <c:pt idx="4">
                  <c:v>D&amp;C Causal</c:v>
                </c:pt>
                <c:pt idx="5">
                  <c:v>BBS Causal</c:v>
                </c:pt>
              </c:strCache>
            </c:strRef>
          </c:cat>
          <c:val>
            <c:numRef>
              <c:f>ddSky!$T$646:$Y$646</c:f>
              <c:numCache>
                <c:formatCode>0%</c:formatCode>
                <c:ptCount val="6"/>
                <c:pt idx="0">
                  <c:v>-0.85562711690510529</c:v>
                </c:pt>
                <c:pt idx="1">
                  <c:v>-0.85050762111019396</c:v>
                </c:pt>
                <c:pt idx="2">
                  <c:v>-3.1421759369791059E-2</c:v>
                </c:pt>
                <c:pt idx="3">
                  <c:v>-0.38563470851027315</c:v>
                </c:pt>
                <c:pt idx="4">
                  <c:v>-0.32197968970201973</c:v>
                </c:pt>
                <c:pt idx="5">
                  <c:v>-0.48305364838836329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75F-4B1C-B04E-4A85F0201538}"/>
            </c:ext>
          </c:extLst>
        </c:ser>
        <c:ser>
          <c:idx val="1"/>
          <c:order val="1"/>
          <c:tx>
            <c:strRef>
              <c:f>ddSky!$S$645</c:f>
              <c:strCache>
                <c:ptCount val="1"/>
                <c:pt idx="0">
                  <c:v>Gain &gt; 0 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ddSky!$T$632:$Y$632</c:f>
              <c:strCache>
                <c:ptCount val="6"/>
                <c:pt idx="0">
                  <c:v>BNL Causal</c:v>
                </c:pt>
                <c:pt idx="1">
                  <c:v>BNL Causal HM</c:v>
                </c:pt>
                <c:pt idx="2">
                  <c:v>SFS Causal</c:v>
                </c:pt>
                <c:pt idx="3">
                  <c:v>SaLSa Causal</c:v>
                </c:pt>
                <c:pt idx="4">
                  <c:v>D&amp;C Causal</c:v>
                </c:pt>
                <c:pt idx="5">
                  <c:v>BBS Causal</c:v>
                </c:pt>
              </c:strCache>
            </c:strRef>
          </c:cat>
          <c:val>
            <c:numRef>
              <c:f>ddSky!$T$645:$Y$645</c:f>
              <c:numCache>
                <c:formatCode>0%</c:formatCode>
                <c:ptCount val="6"/>
                <c:pt idx="0">
                  <c:v>0.19536907003364934</c:v>
                </c:pt>
                <c:pt idx="1">
                  <c:v>0.18878919769388822</c:v>
                </c:pt>
                <c:pt idx="2">
                  <c:v>0.40394581720181721</c:v>
                </c:pt>
                <c:pt idx="3">
                  <c:v>0.29081980030986898</c:v>
                </c:pt>
                <c:pt idx="4">
                  <c:v>2.2613115532627376E-2</c:v>
                </c:pt>
                <c:pt idx="5">
                  <c:v>0.30916122020973019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75F-4B1C-B04E-4A85F0201538}"/>
            </c:ext>
          </c:extLst>
        </c:ser>
        <c:ser>
          <c:idx val="2"/>
          <c:order val="2"/>
          <c:tx>
            <c:strRef>
              <c:f>ddSky!$S$644</c:f>
              <c:strCache>
                <c:ptCount val="1"/>
                <c:pt idx="0">
                  <c:v>Gain &gt; 1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ddSky!$T$644:$Y$644</c:f>
              <c:numCache>
                <c:formatCode>0%</c:formatCode>
                <c:ptCount val="6"/>
                <c:pt idx="0">
                  <c:v>0.33668276783529255</c:v>
                </c:pt>
                <c:pt idx="1">
                  <c:v>0.33802155151647029</c:v>
                </c:pt>
                <c:pt idx="2">
                  <c:v>0.51037230511589071</c:v>
                </c:pt>
                <c:pt idx="3">
                  <c:v>0.43290076887256501</c:v>
                </c:pt>
                <c:pt idx="4">
                  <c:v>-7.3266275466915887E-2</c:v>
                </c:pt>
                <c:pt idx="5">
                  <c:v>0.51821071205647873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75F-4B1C-B04E-4A85F0201538}"/>
            </c:ext>
          </c:extLst>
        </c:ser>
        <c:ser>
          <c:idx val="3"/>
          <c:order val="3"/>
          <c:tx>
            <c:strRef>
              <c:f>ddSky!$S$647</c:f>
              <c:strCache>
                <c:ptCount val="1"/>
                <c:pt idx="0">
                  <c:v>Target; Gain &gt; 1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ddSky!$T$647:$Y$647</c:f>
              <c:numCache>
                <c:formatCode>0%</c:formatCode>
                <c:ptCount val="6"/>
                <c:pt idx="0">
                  <c:v>0.25153988001413025</c:v>
                </c:pt>
                <c:pt idx="1">
                  <c:v>0.25109781512457702</c:v>
                </c:pt>
                <c:pt idx="2">
                  <c:v>0.46415140768623253</c:v>
                </c:pt>
                <c:pt idx="3">
                  <c:v>0.40802599750704865</c:v>
                </c:pt>
                <c:pt idx="4">
                  <c:v>-7.3266275466915887E-2</c:v>
                </c:pt>
                <c:pt idx="5">
                  <c:v>0.53482288788192078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75F-4B1C-B04E-4A85F02015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96855792"/>
        <c:axId val="1899211536"/>
      </c:barChart>
      <c:catAx>
        <c:axId val="18968557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9211536"/>
        <c:crosses val="autoZero"/>
        <c:auto val="1"/>
        <c:lblAlgn val="ctr"/>
        <c:lblOffset val="100"/>
        <c:noMultiLvlLbl val="0"/>
      </c:catAx>
      <c:valAx>
        <c:axId val="1899211536"/>
        <c:scaling>
          <c:orientation val="minMax"/>
          <c:max val="1"/>
          <c:min val="-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Perforamnce Improvement wrt. BNL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68557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Execution Time </a:t>
            </a:r>
            <a:r>
              <a:rPr lang="en-US" sz="1400"/>
              <a:t>Improvement</a:t>
            </a:r>
            <a:r>
              <a:rPr lang="en-US" sz="1400" baseline="0"/>
              <a:t> wrt</a:t>
            </a: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. Non-Causal Baseline (parallel) [median]</a:t>
            </a:r>
            <a:endParaRPr lang="en-US" sz="14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ddSky!$Z$646</c:f>
              <c:strCache>
                <c:ptCount val="1"/>
                <c:pt idx="0">
                  <c:v>Gain &lt;= 0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ddSky!$T$632:$Y$632</c:f>
              <c:strCache>
                <c:ptCount val="6"/>
                <c:pt idx="0">
                  <c:v>BNL Causal</c:v>
                </c:pt>
                <c:pt idx="1">
                  <c:v>BNL Causal HM</c:v>
                </c:pt>
                <c:pt idx="2">
                  <c:v>SFS Causal</c:v>
                </c:pt>
                <c:pt idx="3">
                  <c:v>SaLSa Causal</c:v>
                </c:pt>
                <c:pt idx="4">
                  <c:v>D&amp;C Causal</c:v>
                </c:pt>
                <c:pt idx="5">
                  <c:v>BBS Causal</c:v>
                </c:pt>
              </c:strCache>
            </c:strRef>
          </c:cat>
          <c:val>
            <c:numRef>
              <c:f>ddSky!$AA$646:$AF$646</c:f>
              <c:numCache>
                <c:formatCode>0%</c:formatCode>
                <c:ptCount val="6"/>
                <c:pt idx="0">
                  <c:v>0.54379734863783091</c:v>
                </c:pt>
                <c:pt idx="1">
                  <c:v>0.5321171148147037</c:v>
                </c:pt>
                <c:pt idx="2">
                  <c:v>0.69517235745981809</c:v>
                </c:pt>
                <c:pt idx="3">
                  <c:v>0.62825395952358454</c:v>
                </c:pt>
                <c:pt idx="4">
                  <c:v>0.54580837888827993</c:v>
                </c:pt>
                <c:pt idx="5">
                  <c:v>0.20214251905874603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D2F-4244-BB54-9C01F4BA6621}"/>
            </c:ext>
          </c:extLst>
        </c:ser>
        <c:ser>
          <c:idx val="1"/>
          <c:order val="1"/>
          <c:tx>
            <c:strRef>
              <c:f>ddSky!$Z$645</c:f>
              <c:strCache>
                <c:ptCount val="1"/>
                <c:pt idx="0">
                  <c:v>Gain &gt; 0 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ddSky!$T$632:$Y$632</c:f>
              <c:strCache>
                <c:ptCount val="6"/>
                <c:pt idx="0">
                  <c:v>BNL Causal</c:v>
                </c:pt>
                <c:pt idx="1">
                  <c:v>BNL Causal HM</c:v>
                </c:pt>
                <c:pt idx="2">
                  <c:v>SFS Causal</c:v>
                </c:pt>
                <c:pt idx="3">
                  <c:v>SaLSa Causal</c:v>
                </c:pt>
                <c:pt idx="4">
                  <c:v>D&amp;C Causal</c:v>
                </c:pt>
                <c:pt idx="5">
                  <c:v>BBS Causal</c:v>
                </c:pt>
              </c:strCache>
            </c:strRef>
          </c:cat>
          <c:val>
            <c:numRef>
              <c:f>ddSky!$AA$645:$AF$645</c:f>
              <c:numCache>
                <c:formatCode>0%</c:formatCode>
                <c:ptCount val="6"/>
                <c:pt idx="0">
                  <c:v>0.71520508954425976</c:v>
                </c:pt>
                <c:pt idx="1">
                  <c:v>0.70216704650349637</c:v>
                </c:pt>
                <c:pt idx="2">
                  <c:v>0.78577286669037838</c:v>
                </c:pt>
                <c:pt idx="3">
                  <c:v>0.74499298827900273</c:v>
                </c:pt>
                <c:pt idx="4">
                  <c:v>0.61869909323751626</c:v>
                </c:pt>
                <c:pt idx="5">
                  <c:v>0.63418389814134857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D2F-4244-BB54-9C01F4BA6621}"/>
            </c:ext>
          </c:extLst>
        </c:ser>
        <c:ser>
          <c:idx val="2"/>
          <c:order val="2"/>
          <c:tx>
            <c:strRef>
              <c:f>ddSky!$Z$644</c:f>
              <c:strCache>
                <c:ptCount val="1"/>
                <c:pt idx="0">
                  <c:v>Gain &gt; 1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ddSky!$AA$644:$AF$644</c:f>
              <c:numCache>
                <c:formatCode>0%</c:formatCode>
                <c:ptCount val="6"/>
                <c:pt idx="0">
                  <c:v>0.74648310543012553</c:v>
                </c:pt>
                <c:pt idx="1">
                  <c:v>0.75044057236777639</c:v>
                </c:pt>
                <c:pt idx="2">
                  <c:v>0.81542303544090933</c:v>
                </c:pt>
                <c:pt idx="3">
                  <c:v>0.76576338409499689</c:v>
                </c:pt>
                <c:pt idx="4">
                  <c:v>0.57592899800668385</c:v>
                </c:pt>
                <c:pt idx="5">
                  <c:v>0.75801293005754378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D2F-4244-BB54-9C01F4BA6621}"/>
            </c:ext>
          </c:extLst>
        </c:ser>
        <c:ser>
          <c:idx val="3"/>
          <c:order val="3"/>
          <c:tx>
            <c:strRef>
              <c:f>ddSky!$Z$647</c:f>
              <c:strCache>
                <c:ptCount val="1"/>
                <c:pt idx="0">
                  <c:v>Target; Gain &gt; 1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ddSky!$AA$647:$AF$647</c:f>
              <c:numCache>
                <c:formatCode>0%</c:formatCode>
                <c:ptCount val="6"/>
                <c:pt idx="0">
                  <c:v>0.70010442149373819</c:v>
                </c:pt>
                <c:pt idx="1">
                  <c:v>0.69563054567628424</c:v>
                </c:pt>
                <c:pt idx="2">
                  <c:v>0.7810932074438055</c:v>
                </c:pt>
                <c:pt idx="3">
                  <c:v>0.68193837129910428</c:v>
                </c:pt>
                <c:pt idx="4">
                  <c:v>0.57532330954568278</c:v>
                </c:pt>
                <c:pt idx="5">
                  <c:v>0.75898408358275682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D2F-4244-BB54-9C01F4BA66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96855792"/>
        <c:axId val="1899211536"/>
      </c:barChart>
      <c:catAx>
        <c:axId val="18968557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9211536"/>
        <c:crosses val="autoZero"/>
        <c:auto val="1"/>
        <c:lblAlgn val="ctr"/>
        <c:lblOffset val="100"/>
        <c:noMultiLvlLbl val="0"/>
      </c:catAx>
      <c:valAx>
        <c:axId val="1899211536"/>
        <c:scaling>
          <c:orientation val="minMax"/>
          <c:max val="1"/>
          <c:min val="-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Perforamnce Improvement wrt. BNL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68557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# of Dominance Checks [mean]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ddSky!$L$298</c:f>
              <c:strCache>
                <c:ptCount val="1"/>
                <c:pt idx="0">
                  <c:v>Gain &lt;=0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ddSky!$M$292:$W$292</c:f>
              <c:strCache>
                <c:ptCount val="11"/>
                <c:pt idx="0">
                  <c:v>BNL</c:v>
                </c:pt>
                <c:pt idx="1">
                  <c:v>BNL Causal</c:v>
                </c:pt>
                <c:pt idx="2">
                  <c:v>BNL Causal HM</c:v>
                </c:pt>
                <c:pt idx="3">
                  <c:v>SFS</c:v>
                </c:pt>
                <c:pt idx="4">
                  <c:v>SFS Causal</c:v>
                </c:pt>
                <c:pt idx="5">
                  <c:v>SaLSa</c:v>
                </c:pt>
                <c:pt idx="6">
                  <c:v>SaLSa Causal</c:v>
                </c:pt>
                <c:pt idx="7">
                  <c:v>D&amp;C</c:v>
                </c:pt>
                <c:pt idx="8">
                  <c:v>D&amp;C Causal</c:v>
                </c:pt>
                <c:pt idx="9">
                  <c:v>BBS</c:v>
                </c:pt>
                <c:pt idx="10">
                  <c:v>BBS Causal</c:v>
                </c:pt>
              </c:strCache>
            </c:strRef>
          </c:cat>
          <c:val>
            <c:numRef>
              <c:f>ddSky!$M$298:$W$298</c:f>
              <c:numCache>
                <c:formatCode>0.0</c:formatCode>
                <c:ptCount val="11"/>
                <c:pt idx="0">
                  <c:v>2070203.9090909099</c:v>
                </c:pt>
                <c:pt idx="1">
                  <c:v>3763451.2999999989</c:v>
                </c:pt>
                <c:pt idx="2">
                  <c:v>3794593.8454545452</c:v>
                </c:pt>
                <c:pt idx="3">
                  <c:v>3186632.436363637</c:v>
                </c:pt>
                <c:pt idx="4">
                  <c:v>2724264.4818181815</c:v>
                </c:pt>
                <c:pt idx="5">
                  <c:v>2413748.563636363</c:v>
                </c:pt>
                <c:pt idx="6">
                  <c:v>3202304.4727272731</c:v>
                </c:pt>
                <c:pt idx="7">
                  <c:v>4337878.8818181818</c:v>
                </c:pt>
                <c:pt idx="8">
                  <c:v>4123551.0272727264</c:v>
                </c:pt>
                <c:pt idx="9">
                  <c:v>6645021.6545454524</c:v>
                </c:pt>
                <c:pt idx="10">
                  <c:v>5092052.8090909077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366-4A1D-B7F5-47476084DF6F}"/>
            </c:ext>
          </c:extLst>
        </c:ser>
        <c:ser>
          <c:idx val="0"/>
          <c:order val="1"/>
          <c:tx>
            <c:strRef>
              <c:f>ddSky!$L$297</c:f>
              <c:strCache>
                <c:ptCount val="1"/>
                <c:pt idx="0">
                  <c:v>Gain &gt; 0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ddSky!$M$292:$W$292</c:f>
              <c:strCache>
                <c:ptCount val="11"/>
                <c:pt idx="0">
                  <c:v>BNL</c:v>
                </c:pt>
                <c:pt idx="1">
                  <c:v>BNL Causal</c:v>
                </c:pt>
                <c:pt idx="2">
                  <c:v>BNL Causal HM</c:v>
                </c:pt>
                <c:pt idx="3">
                  <c:v>SFS</c:v>
                </c:pt>
                <c:pt idx="4">
                  <c:v>SFS Causal</c:v>
                </c:pt>
                <c:pt idx="5">
                  <c:v>SaLSa</c:v>
                </c:pt>
                <c:pt idx="6">
                  <c:v>SaLSa Causal</c:v>
                </c:pt>
                <c:pt idx="7">
                  <c:v>D&amp;C</c:v>
                </c:pt>
                <c:pt idx="8">
                  <c:v>D&amp;C Causal</c:v>
                </c:pt>
                <c:pt idx="9">
                  <c:v>BBS</c:v>
                </c:pt>
                <c:pt idx="10">
                  <c:v>BBS Causal</c:v>
                </c:pt>
              </c:strCache>
            </c:strRef>
          </c:cat>
          <c:val>
            <c:numRef>
              <c:f>ddSky!$M$297:$W$297</c:f>
              <c:numCache>
                <c:formatCode>0.0</c:formatCode>
                <c:ptCount val="11"/>
                <c:pt idx="0">
                  <c:v>3910159.2647058838</c:v>
                </c:pt>
                <c:pt idx="1">
                  <c:v>3346201.3588235285</c:v>
                </c:pt>
                <c:pt idx="2">
                  <c:v>3406541.3529411778</c:v>
                </c:pt>
                <c:pt idx="3">
                  <c:v>7590400.0882352963</c:v>
                </c:pt>
                <c:pt idx="4">
                  <c:v>2372674.182352941</c:v>
                </c:pt>
                <c:pt idx="5">
                  <c:v>5565684.7529411772</c:v>
                </c:pt>
                <c:pt idx="6">
                  <c:v>2659374.3176470585</c:v>
                </c:pt>
                <c:pt idx="7">
                  <c:v>5402116.6882352941</c:v>
                </c:pt>
                <c:pt idx="8">
                  <c:v>4211902.2117647044</c:v>
                </c:pt>
                <c:pt idx="9">
                  <c:v>15436866.005882347</c:v>
                </c:pt>
                <c:pt idx="10">
                  <c:v>4062767.8352941168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366-4A1D-B7F5-47476084DF6F}"/>
            </c:ext>
          </c:extLst>
        </c:ser>
        <c:ser>
          <c:idx val="4"/>
          <c:order val="2"/>
          <c:tx>
            <c:strRef>
              <c:f>ddSky!$L$295</c:f>
              <c:strCache>
                <c:ptCount val="1"/>
                <c:pt idx="0">
                  <c:v>Gain &gt; 1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ddSky!$M$292:$W$292</c:f>
              <c:strCache>
                <c:ptCount val="11"/>
                <c:pt idx="0">
                  <c:v>BNL</c:v>
                </c:pt>
                <c:pt idx="1">
                  <c:v>BNL Causal</c:v>
                </c:pt>
                <c:pt idx="2">
                  <c:v>BNL Causal HM</c:v>
                </c:pt>
                <c:pt idx="3">
                  <c:v>SFS</c:v>
                </c:pt>
                <c:pt idx="4">
                  <c:v>SFS Causal</c:v>
                </c:pt>
                <c:pt idx="5">
                  <c:v>SaLSa</c:v>
                </c:pt>
                <c:pt idx="6">
                  <c:v>SaLSa Causal</c:v>
                </c:pt>
                <c:pt idx="7">
                  <c:v>D&amp;C</c:v>
                </c:pt>
                <c:pt idx="8">
                  <c:v>D&amp;C Causal</c:v>
                </c:pt>
                <c:pt idx="9">
                  <c:v>BBS</c:v>
                </c:pt>
                <c:pt idx="10">
                  <c:v>BBS Causal</c:v>
                </c:pt>
              </c:strCache>
            </c:strRef>
          </c:cat>
          <c:val>
            <c:numRef>
              <c:f>ddSky!$M$295:$W$295</c:f>
              <c:numCache>
                <c:formatCode>0.0</c:formatCode>
                <c:ptCount val="11"/>
                <c:pt idx="0">
                  <c:v>3076821.9</c:v>
                </c:pt>
                <c:pt idx="1">
                  <c:v>1596414.3833333335</c:v>
                </c:pt>
                <c:pt idx="2">
                  <c:v>1614758.8333333333</c:v>
                </c:pt>
                <c:pt idx="3">
                  <c:v>3411610.1500000004</c:v>
                </c:pt>
                <c:pt idx="4">
                  <c:v>758297.7333333334</c:v>
                </c:pt>
                <c:pt idx="5">
                  <c:v>4223611.7833333332</c:v>
                </c:pt>
                <c:pt idx="6">
                  <c:v>759346.89999999991</c:v>
                </c:pt>
                <c:pt idx="7">
                  <c:v>5227502.6333333338</c:v>
                </c:pt>
                <c:pt idx="8">
                  <c:v>3520826.6666666665</c:v>
                </c:pt>
                <c:pt idx="9">
                  <c:v>12190288.483333334</c:v>
                </c:pt>
                <c:pt idx="10">
                  <c:v>1563219.5833333333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366-4A1D-B7F5-47476084DF6F}"/>
            </c:ext>
          </c:extLst>
        </c:ser>
        <c:ser>
          <c:idx val="2"/>
          <c:order val="3"/>
          <c:tx>
            <c:strRef>
              <c:f>ddSky!$L$294</c:f>
              <c:strCache>
                <c:ptCount val="1"/>
                <c:pt idx="0">
                  <c:v>Target; Gain &gt; 1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ddSky!$M$294:$W$294</c:f>
              <c:numCache>
                <c:formatCode>0.0</c:formatCode>
                <c:ptCount val="11"/>
                <c:pt idx="0">
                  <c:v>1820099.9500000002</c:v>
                </c:pt>
                <c:pt idx="1">
                  <c:v>1038586.9500000001</c:v>
                </c:pt>
                <c:pt idx="2">
                  <c:v>1051670.2250000001</c:v>
                </c:pt>
                <c:pt idx="3">
                  <c:v>3199028.1500000004</c:v>
                </c:pt>
                <c:pt idx="4">
                  <c:v>552274.375</c:v>
                </c:pt>
                <c:pt idx="5">
                  <c:v>2465548.9249999998</c:v>
                </c:pt>
                <c:pt idx="6">
                  <c:v>464218.125</c:v>
                </c:pt>
                <c:pt idx="7">
                  <c:v>4928819.3750000009</c:v>
                </c:pt>
                <c:pt idx="8">
                  <c:v>3480927.5</c:v>
                </c:pt>
                <c:pt idx="9">
                  <c:v>7853846.2750000004</c:v>
                </c:pt>
                <c:pt idx="10">
                  <c:v>824178.95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366-4A1D-B7F5-47476084DF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59822864"/>
        <c:axId val="1559363408"/>
      </c:barChart>
      <c:catAx>
        <c:axId val="15598228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9363408"/>
        <c:crosses val="autoZero"/>
        <c:auto val="1"/>
        <c:lblAlgn val="ctr"/>
        <c:lblOffset val="100"/>
        <c:noMultiLvlLbl val="0"/>
      </c:catAx>
      <c:valAx>
        <c:axId val="1559363408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# Dominance Checks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E+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98228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Execution Time (sequential) [mean]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ddSky!$L$298</c:f>
              <c:strCache>
                <c:ptCount val="1"/>
                <c:pt idx="0">
                  <c:v>Gain &lt;=0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ddSky!$M$292:$W$292</c:f>
              <c:strCache>
                <c:ptCount val="11"/>
                <c:pt idx="0">
                  <c:v>BNL</c:v>
                </c:pt>
                <c:pt idx="1">
                  <c:v>BNL Causal</c:v>
                </c:pt>
                <c:pt idx="2">
                  <c:v>BNL Causal HM</c:v>
                </c:pt>
                <c:pt idx="3">
                  <c:v>SFS</c:v>
                </c:pt>
                <c:pt idx="4">
                  <c:v>SFS Causal</c:v>
                </c:pt>
                <c:pt idx="5">
                  <c:v>SaLSa</c:v>
                </c:pt>
                <c:pt idx="6">
                  <c:v>SaLSa Causal</c:v>
                </c:pt>
                <c:pt idx="7">
                  <c:v>D&amp;C</c:v>
                </c:pt>
                <c:pt idx="8">
                  <c:v>D&amp;C Causal</c:v>
                </c:pt>
                <c:pt idx="9">
                  <c:v>BBS</c:v>
                </c:pt>
                <c:pt idx="10">
                  <c:v>BBS Causal</c:v>
                </c:pt>
              </c:strCache>
            </c:strRef>
          </c:cat>
          <c:val>
            <c:numRef>
              <c:f>ddSky!$Y$298:$AI$298</c:f>
              <c:numCache>
                <c:formatCode>0.0</c:formatCode>
                <c:ptCount val="11"/>
                <c:pt idx="0">
                  <c:v>2.2307556880553343</c:v>
                </c:pt>
                <c:pt idx="1">
                  <c:v>3.2635825779691161</c:v>
                </c:pt>
                <c:pt idx="2">
                  <c:v>3.2694923786763948</c:v>
                </c:pt>
                <c:pt idx="3">
                  <c:v>3.1150217154002422</c:v>
                </c:pt>
                <c:pt idx="4">
                  <c:v>2.7202973138638873</c:v>
                </c:pt>
                <c:pt idx="5">
                  <c:v>2.9848986220842395</c:v>
                </c:pt>
                <c:pt idx="6">
                  <c:v>3.5649517622670488</c:v>
                </c:pt>
                <c:pt idx="7">
                  <c:v>2.1723530101738024</c:v>
                </c:pt>
                <c:pt idx="8">
                  <c:v>2.8437012680255895</c:v>
                </c:pt>
                <c:pt idx="9">
                  <c:v>4.1893542522522198</c:v>
                </c:pt>
                <c:pt idx="10">
                  <c:v>5.6062527715757664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4E5-4449-A95E-CBCBEAC9EEAF}"/>
            </c:ext>
          </c:extLst>
        </c:ser>
        <c:ser>
          <c:idx val="0"/>
          <c:order val="1"/>
          <c:tx>
            <c:strRef>
              <c:f>ddSky!$L$297</c:f>
              <c:strCache>
                <c:ptCount val="1"/>
                <c:pt idx="0">
                  <c:v>Gain &gt; 0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ddSky!$M$292:$W$292</c:f>
              <c:strCache>
                <c:ptCount val="11"/>
                <c:pt idx="0">
                  <c:v>BNL</c:v>
                </c:pt>
                <c:pt idx="1">
                  <c:v>BNL Causal</c:v>
                </c:pt>
                <c:pt idx="2">
                  <c:v>BNL Causal HM</c:v>
                </c:pt>
                <c:pt idx="3">
                  <c:v>SFS</c:v>
                </c:pt>
                <c:pt idx="4">
                  <c:v>SFS Causal</c:v>
                </c:pt>
                <c:pt idx="5">
                  <c:v>SaLSa</c:v>
                </c:pt>
                <c:pt idx="6">
                  <c:v>SaLSa Causal</c:v>
                </c:pt>
                <c:pt idx="7">
                  <c:v>D&amp;C</c:v>
                </c:pt>
                <c:pt idx="8">
                  <c:v>D&amp;C Causal</c:v>
                </c:pt>
                <c:pt idx="9">
                  <c:v>BBS</c:v>
                </c:pt>
                <c:pt idx="10">
                  <c:v>BBS Causal</c:v>
                </c:pt>
              </c:strCache>
            </c:strRef>
          </c:cat>
          <c:val>
            <c:numRef>
              <c:f>ddSky!$Y$297:$AI$297</c:f>
              <c:numCache>
                <c:formatCode>0.0</c:formatCode>
                <c:ptCount val="11"/>
                <c:pt idx="0">
                  <c:v>3.6500912161311132</c:v>
                </c:pt>
                <c:pt idx="1">
                  <c:v>2.9126890130683449</c:v>
                </c:pt>
                <c:pt idx="2">
                  <c:v>2.9319117517114668</c:v>
                </c:pt>
                <c:pt idx="3">
                  <c:v>6.3561840082869709</c:v>
                </c:pt>
                <c:pt idx="4">
                  <c:v>2.3903297115084787</c:v>
                </c:pt>
                <c:pt idx="5">
                  <c:v>4.9222356339697448</c:v>
                </c:pt>
                <c:pt idx="6">
                  <c:v>2.8275154222172745</c:v>
                </c:pt>
                <c:pt idx="7">
                  <c:v>3.1191292048568888</c:v>
                </c:pt>
                <c:pt idx="8">
                  <c:v>2.9540554836419788</c:v>
                </c:pt>
                <c:pt idx="9">
                  <c:v>8.107146913350066</c:v>
                </c:pt>
                <c:pt idx="10">
                  <c:v>4.7173064481234181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4E5-4449-A95E-CBCBEAC9EEAF}"/>
            </c:ext>
          </c:extLst>
        </c:ser>
        <c:ser>
          <c:idx val="4"/>
          <c:order val="2"/>
          <c:tx>
            <c:strRef>
              <c:f>ddSky!$L$295</c:f>
              <c:strCache>
                <c:ptCount val="1"/>
                <c:pt idx="0">
                  <c:v>Gain &gt; 1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ddSky!$M$292:$W$292</c:f>
              <c:strCache>
                <c:ptCount val="11"/>
                <c:pt idx="0">
                  <c:v>BNL</c:v>
                </c:pt>
                <c:pt idx="1">
                  <c:v>BNL Causal</c:v>
                </c:pt>
                <c:pt idx="2">
                  <c:v>BNL Causal HM</c:v>
                </c:pt>
                <c:pt idx="3">
                  <c:v>SFS</c:v>
                </c:pt>
                <c:pt idx="4">
                  <c:v>SFS Causal</c:v>
                </c:pt>
                <c:pt idx="5">
                  <c:v>SaLSa</c:v>
                </c:pt>
                <c:pt idx="6">
                  <c:v>SaLSa Causal</c:v>
                </c:pt>
                <c:pt idx="7">
                  <c:v>D&amp;C</c:v>
                </c:pt>
                <c:pt idx="8">
                  <c:v>D&amp;C Causal</c:v>
                </c:pt>
                <c:pt idx="9">
                  <c:v>BBS</c:v>
                </c:pt>
                <c:pt idx="10">
                  <c:v>BBS Causal</c:v>
                </c:pt>
              </c:strCache>
            </c:strRef>
          </c:cat>
          <c:val>
            <c:numRef>
              <c:f>ddSky!$Y$295:$AI$295</c:f>
              <c:numCache>
                <c:formatCode>0.0</c:formatCode>
                <c:ptCount val="11"/>
                <c:pt idx="0">
                  <c:v>2.974360352711908</c:v>
                </c:pt>
                <c:pt idx="1">
                  <c:v>1.7697978562403778</c:v>
                </c:pt>
                <c:pt idx="2">
                  <c:v>1.7613262824481355</c:v>
                </c:pt>
                <c:pt idx="3">
                  <c:v>3.1223882435670625</c:v>
                </c:pt>
                <c:pt idx="4">
                  <c:v>1.3105456141730731</c:v>
                </c:pt>
                <c:pt idx="5">
                  <c:v>4.0478878124655848</c:v>
                </c:pt>
                <c:pt idx="6">
                  <c:v>1.5171052831302705</c:v>
                </c:pt>
                <c:pt idx="7">
                  <c:v>2.8120346803334542</c:v>
                </c:pt>
                <c:pt idx="8">
                  <c:v>2.271880765131209</c:v>
                </c:pt>
                <c:pt idx="9">
                  <c:v>6.3117658109675787</c:v>
                </c:pt>
                <c:pt idx="10">
                  <c:v>2.6074642848301055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4E5-4449-A95E-CBCBEAC9EEAF}"/>
            </c:ext>
          </c:extLst>
        </c:ser>
        <c:ser>
          <c:idx val="2"/>
          <c:order val="3"/>
          <c:tx>
            <c:strRef>
              <c:f>ddSky!$X$294</c:f>
              <c:strCache>
                <c:ptCount val="1"/>
                <c:pt idx="0">
                  <c:v>Target; Gain &gt; 1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ddSky!$Y$294:$AI$294</c:f>
              <c:numCache>
                <c:formatCode>0.0</c:formatCode>
                <c:ptCount val="11"/>
                <c:pt idx="0">
                  <c:v>1.9857168100075797</c:v>
                </c:pt>
                <c:pt idx="1">
                  <c:v>1.3877031677751801</c:v>
                </c:pt>
                <c:pt idx="2">
                  <c:v>1.378714499587659</c:v>
                </c:pt>
                <c:pt idx="3">
                  <c:v>2.7270601623989936</c:v>
                </c:pt>
                <c:pt idx="4">
                  <c:v>1.1135103920001712</c:v>
                </c:pt>
                <c:pt idx="5">
                  <c:v>2.7176519504399037</c:v>
                </c:pt>
                <c:pt idx="6">
                  <c:v>1.2296951757452919</c:v>
                </c:pt>
                <c:pt idx="7">
                  <c:v>2.6684615501086224</c:v>
                </c:pt>
                <c:pt idx="8">
                  <c:v>2.2885265641554726</c:v>
                </c:pt>
                <c:pt idx="9">
                  <c:v>5.0540034497040329</c:v>
                </c:pt>
                <c:pt idx="10">
                  <c:v>2.0418303493759593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4E5-4449-A95E-CBCBEAC9EE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59822864"/>
        <c:axId val="1559363408"/>
      </c:barChart>
      <c:catAx>
        <c:axId val="15598228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9363408"/>
        <c:crossesAt val="0.1"/>
        <c:auto val="1"/>
        <c:lblAlgn val="ctr"/>
        <c:lblOffset val="100"/>
        <c:noMultiLvlLbl val="0"/>
      </c:catAx>
      <c:valAx>
        <c:axId val="1559363408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</a:t>
                </a:r>
                <a:r>
                  <a:rPr lang="en-US" baseline="0"/>
                  <a:t> (s)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E+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98228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Execution Time (parallel) [mean]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ddSky!$L$298</c:f>
              <c:strCache>
                <c:ptCount val="1"/>
                <c:pt idx="0">
                  <c:v>Gain &lt;=0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ddSky!$M$292:$W$292</c:f>
              <c:strCache>
                <c:ptCount val="11"/>
                <c:pt idx="0">
                  <c:v>BNL</c:v>
                </c:pt>
                <c:pt idx="1">
                  <c:v>BNL Causal</c:v>
                </c:pt>
                <c:pt idx="2">
                  <c:v>BNL Causal HM</c:v>
                </c:pt>
                <c:pt idx="3">
                  <c:v>SFS</c:v>
                </c:pt>
                <c:pt idx="4">
                  <c:v>SFS Causal</c:v>
                </c:pt>
                <c:pt idx="5">
                  <c:v>SaLSa</c:v>
                </c:pt>
                <c:pt idx="6">
                  <c:v>SaLSa Causal</c:v>
                </c:pt>
                <c:pt idx="7">
                  <c:v>D&amp;C</c:v>
                </c:pt>
                <c:pt idx="8">
                  <c:v>D&amp;C Causal</c:v>
                </c:pt>
                <c:pt idx="9">
                  <c:v>BBS</c:v>
                </c:pt>
                <c:pt idx="10">
                  <c:v>BBS Causal</c:v>
                </c:pt>
              </c:strCache>
            </c:strRef>
          </c:cat>
          <c:val>
            <c:numRef>
              <c:f>ddSky!$AK$298:$AU$298</c:f>
              <c:numCache>
                <c:formatCode>0.0</c:formatCode>
                <c:ptCount val="11"/>
                <c:pt idx="0">
                  <c:v>2.2307556880553343</c:v>
                </c:pt>
                <c:pt idx="1">
                  <c:v>0.99347423113967193</c:v>
                </c:pt>
                <c:pt idx="2">
                  <c:v>1.0030684056607162</c:v>
                </c:pt>
                <c:pt idx="3">
                  <c:v>3.1150217154002422</c:v>
                </c:pt>
                <c:pt idx="4">
                  <c:v>0.91586706959272068</c:v>
                </c:pt>
                <c:pt idx="5">
                  <c:v>2.9848986220842395</c:v>
                </c:pt>
                <c:pt idx="6">
                  <c:v>1.110259650359777</c:v>
                </c:pt>
                <c:pt idx="7">
                  <c:v>1.2020566601094538</c:v>
                </c:pt>
                <c:pt idx="8">
                  <c:v>0.55340085017325535</c:v>
                </c:pt>
                <c:pt idx="9">
                  <c:v>4.1893542522522198</c:v>
                </c:pt>
                <c:pt idx="10">
                  <c:v>3.3013615823689504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1DA-4C1F-ABB6-50DF46794E83}"/>
            </c:ext>
          </c:extLst>
        </c:ser>
        <c:ser>
          <c:idx val="0"/>
          <c:order val="1"/>
          <c:tx>
            <c:strRef>
              <c:f>ddSky!$L$297</c:f>
              <c:strCache>
                <c:ptCount val="1"/>
                <c:pt idx="0">
                  <c:v>Gain &gt; 0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ddSky!$M$292:$W$292</c:f>
              <c:strCache>
                <c:ptCount val="11"/>
                <c:pt idx="0">
                  <c:v>BNL</c:v>
                </c:pt>
                <c:pt idx="1">
                  <c:v>BNL Causal</c:v>
                </c:pt>
                <c:pt idx="2">
                  <c:v>BNL Causal HM</c:v>
                </c:pt>
                <c:pt idx="3">
                  <c:v>SFS</c:v>
                </c:pt>
                <c:pt idx="4">
                  <c:v>SFS Causal</c:v>
                </c:pt>
                <c:pt idx="5">
                  <c:v>SaLSa</c:v>
                </c:pt>
                <c:pt idx="6">
                  <c:v>SaLSa Causal</c:v>
                </c:pt>
                <c:pt idx="7">
                  <c:v>D&amp;C</c:v>
                </c:pt>
                <c:pt idx="8">
                  <c:v>D&amp;C Causal</c:v>
                </c:pt>
                <c:pt idx="9">
                  <c:v>BBS</c:v>
                </c:pt>
                <c:pt idx="10">
                  <c:v>BBS Causal</c:v>
                </c:pt>
              </c:strCache>
            </c:strRef>
          </c:cat>
          <c:val>
            <c:numRef>
              <c:f>ddSky!$AK$297:$AU$297</c:f>
              <c:numCache>
                <c:formatCode>0.0</c:formatCode>
                <c:ptCount val="11"/>
                <c:pt idx="0">
                  <c:v>3.6500912161311132</c:v>
                </c:pt>
                <c:pt idx="1">
                  <c:v>0.9852230254807236</c:v>
                </c:pt>
                <c:pt idx="2">
                  <c:v>1.0046778385404167</c:v>
                </c:pt>
                <c:pt idx="3">
                  <c:v>6.3561840082869709</c:v>
                </c:pt>
                <c:pt idx="4">
                  <c:v>0.88308211278464799</c:v>
                </c:pt>
                <c:pt idx="5">
                  <c:v>4.9222356339697448</c:v>
                </c:pt>
                <c:pt idx="6">
                  <c:v>0.9816362937213855</c:v>
                </c:pt>
                <c:pt idx="7">
                  <c:v>1.6888393010889347</c:v>
                </c:pt>
                <c:pt idx="8">
                  <c:v>0.57478208261240693</c:v>
                </c:pt>
                <c:pt idx="9">
                  <c:v>8.107146913350066</c:v>
                </c:pt>
                <c:pt idx="10">
                  <c:v>2.8467366811668717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1DA-4C1F-ABB6-50DF46794E83}"/>
            </c:ext>
          </c:extLst>
        </c:ser>
        <c:ser>
          <c:idx val="4"/>
          <c:order val="2"/>
          <c:tx>
            <c:strRef>
              <c:f>ddSky!$L$295</c:f>
              <c:strCache>
                <c:ptCount val="1"/>
                <c:pt idx="0">
                  <c:v>Gain &gt; 1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ddSky!$M$292:$W$292</c:f>
              <c:strCache>
                <c:ptCount val="11"/>
                <c:pt idx="0">
                  <c:v>BNL</c:v>
                </c:pt>
                <c:pt idx="1">
                  <c:v>BNL Causal</c:v>
                </c:pt>
                <c:pt idx="2">
                  <c:v>BNL Causal HM</c:v>
                </c:pt>
                <c:pt idx="3">
                  <c:v>SFS</c:v>
                </c:pt>
                <c:pt idx="4">
                  <c:v>SFS Causal</c:v>
                </c:pt>
                <c:pt idx="5">
                  <c:v>SaLSa</c:v>
                </c:pt>
                <c:pt idx="6">
                  <c:v>SaLSa Causal</c:v>
                </c:pt>
                <c:pt idx="7">
                  <c:v>D&amp;C</c:v>
                </c:pt>
                <c:pt idx="8">
                  <c:v>D&amp;C Causal</c:v>
                </c:pt>
                <c:pt idx="9">
                  <c:v>BBS</c:v>
                </c:pt>
                <c:pt idx="10">
                  <c:v>BBS Causal</c:v>
                </c:pt>
              </c:strCache>
            </c:strRef>
          </c:cat>
          <c:val>
            <c:numRef>
              <c:f>ddSky!$AK$295:$AU$295</c:f>
              <c:numCache>
                <c:formatCode>0.0</c:formatCode>
                <c:ptCount val="11"/>
                <c:pt idx="0">
                  <c:v>2.974360352711908</c:v>
                </c:pt>
                <c:pt idx="1">
                  <c:v>0.69057047691506634</c:v>
                </c:pt>
                <c:pt idx="2">
                  <c:v>0.68584876330569378</c:v>
                </c:pt>
                <c:pt idx="3">
                  <c:v>3.1223882435670625</c:v>
                </c:pt>
                <c:pt idx="4">
                  <c:v>0.55970807625417363</c:v>
                </c:pt>
                <c:pt idx="5">
                  <c:v>4.0478878124655848</c:v>
                </c:pt>
                <c:pt idx="6">
                  <c:v>0.61907515485072506</c:v>
                </c:pt>
                <c:pt idx="7">
                  <c:v>1.5576115498086436</c:v>
                </c:pt>
                <c:pt idx="8">
                  <c:v>0.50372397725392759</c:v>
                </c:pt>
                <c:pt idx="9">
                  <c:v>6.3117658109675787</c:v>
                </c:pt>
                <c:pt idx="10">
                  <c:v>1.4203168908522157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1DA-4C1F-ABB6-50DF46794E83}"/>
            </c:ext>
          </c:extLst>
        </c:ser>
        <c:ser>
          <c:idx val="2"/>
          <c:order val="3"/>
          <c:tx>
            <c:strRef>
              <c:f>ddSky!$X$294</c:f>
              <c:strCache>
                <c:ptCount val="1"/>
                <c:pt idx="0">
                  <c:v>Target; Gain &gt; 1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ddSky!$AK$294:$AU$294</c:f>
              <c:numCache>
                <c:formatCode>0.0</c:formatCode>
                <c:ptCount val="11"/>
                <c:pt idx="0">
                  <c:v>1.9857168100075797</c:v>
                </c:pt>
                <c:pt idx="1">
                  <c:v>0.58135932065779339</c:v>
                </c:pt>
                <c:pt idx="2">
                  <c:v>0.5739766016835347</c:v>
                </c:pt>
                <c:pt idx="3">
                  <c:v>2.7270601623989936</c:v>
                </c:pt>
                <c:pt idx="4">
                  <c:v>0.50379915237863315</c:v>
                </c:pt>
                <c:pt idx="5">
                  <c:v>2.7176519504399037</c:v>
                </c:pt>
                <c:pt idx="6">
                  <c:v>0.55108260051347313</c:v>
                </c:pt>
                <c:pt idx="7">
                  <c:v>1.4482847054023296</c:v>
                </c:pt>
                <c:pt idx="8">
                  <c:v>0.49918636437505481</c:v>
                </c:pt>
                <c:pt idx="9">
                  <c:v>5.0540034497040329</c:v>
                </c:pt>
                <c:pt idx="10">
                  <c:v>1.1294751185982022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1DA-4C1F-ABB6-50DF46794E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59822864"/>
        <c:axId val="1559363408"/>
      </c:barChart>
      <c:catAx>
        <c:axId val="15598228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9363408"/>
        <c:crossesAt val="0.1"/>
        <c:auto val="1"/>
        <c:lblAlgn val="ctr"/>
        <c:lblOffset val="100"/>
        <c:noMultiLvlLbl val="0"/>
      </c:catAx>
      <c:valAx>
        <c:axId val="1559363408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</a:t>
                </a:r>
                <a:r>
                  <a:rPr lang="en-US" baseline="0"/>
                  <a:t> (s)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E+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98228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# of Dominance Checks [mean]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2"/>
          <c:order val="0"/>
          <c:tx>
            <c:strRef>
              <c:f>ddSky!$L$299</c:f>
              <c:strCache>
                <c:ptCount val="1"/>
                <c:pt idx="0">
                  <c:v>Target;Gain &gt; 1; #pref=2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ddSky!$M$292:$W$292</c:f>
              <c:strCache>
                <c:ptCount val="11"/>
                <c:pt idx="0">
                  <c:v>BNL</c:v>
                </c:pt>
                <c:pt idx="1">
                  <c:v>BNL Causal</c:v>
                </c:pt>
                <c:pt idx="2">
                  <c:v>BNL Causal HM</c:v>
                </c:pt>
                <c:pt idx="3">
                  <c:v>SFS</c:v>
                </c:pt>
                <c:pt idx="4">
                  <c:v>SFS Causal</c:v>
                </c:pt>
                <c:pt idx="5">
                  <c:v>SaLSa</c:v>
                </c:pt>
                <c:pt idx="6">
                  <c:v>SaLSa Causal</c:v>
                </c:pt>
                <c:pt idx="7">
                  <c:v>D&amp;C</c:v>
                </c:pt>
                <c:pt idx="8">
                  <c:v>D&amp;C Causal</c:v>
                </c:pt>
                <c:pt idx="9">
                  <c:v>BBS</c:v>
                </c:pt>
                <c:pt idx="10">
                  <c:v>BBS Causal</c:v>
                </c:pt>
              </c:strCache>
            </c:strRef>
          </c:cat>
          <c:val>
            <c:numRef>
              <c:f>ddSky!$M$299:$W$299</c:f>
              <c:numCache>
                <c:formatCode>0.0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CF7-42C8-9B32-0C1129FAEF6F}"/>
            </c:ext>
          </c:extLst>
        </c:ser>
        <c:ser>
          <c:idx val="3"/>
          <c:order val="1"/>
          <c:tx>
            <c:strRef>
              <c:f>ddSky!$L$300</c:f>
              <c:strCache>
                <c:ptCount val="1"/>
                <c:pt idx="0">
                  <c:v>Target; Gain &gt; 1; #pref=3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ddSky!$M$292:$W$292</c:f>
              <c:strCache>
                <c:ptCount val="11"/>
                <c:pt idx="0">
                  <c:v>BNL</c:v>
                </c:pt>
                <c:pt idx="1">
                  <c:v>BNL Causal</c:v>
                </c:pt>
                <c:pt idx="2">
                  <c:v>BNL Causal HM</c:v>
                </c:pt>
                <c:pt idx="3">
                  <c:v>SFS</c:v>
                </c:pt>
                <c:pt idx="4">
                  <c:v>SFS Causal</c:v>
                </c:pt>
                <c:pt idx="5">
                  <c:v>SaLSa</c:v>
                </c:pt>
                <c:pt idx="6">
                  <c:v>SaLSa Causal</c:v>
                </c:pt>
                <c:pt idx="7">
                  <c:v>D&amp;C</c:v>
                </c:pt>
                <c:pt idx="8">
                  <c:v>D&amp;C Causal</c:v>
                </c:pt>
                <c:pt idx="9">
                  <c:v>BBS</c:v>
                </c:pt>
                <c:pt idx="10">
                  <c:v>BBS Causal</c:v>
                </c:pt>
              </c:strCache>
            </c:strRef>
          </c:cat>
          <c:val>
            <c:numRef>
              <c:f>ddSky!$M$300:$W$300</c:f>
              <c:numCache>
                <c:formatCode>0.0</c:formatCode>
                <c:ptCount val="11"/>
                <c:pt idx="0">
                  <c:v>1924607.7</c:v>
                </c:pt>
                <c:pt idx="1">
                  <c:v>866744.05</c:v>
                </c:pt>
                <c:pt idx="2">
                  <c:v>882974.3</c:v>
                </c:pt>
                <c:pt idx="3">
                  <c:v>3836088.25</c:v>
                </c:pt>
                <c:pt idx="4">
                  <c:v>433259.65</c:v>
                </c:pt>
                <c:pt idx="5">
                  <c:v>2984567</c:v>
                </c:pt>
                <c:pt idx="6">
                  <c:v>346405.9</c:v>
                </c:pt>
                <c:pt idx="7">
                  <c:v>5487044.5499999998</c:v>
                </c:pt>
                <c:pt idx="8">
                  <c:v>3440869.2499999995</c:v>
                </c:pt>
                <c:pt idx="9">
                  <c:v>8537663.8500000015</c:v>
                </c:pt>
                <c:pt idx="10">
                  <c:v>819533.05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CF7-42C8-9B32-0C1129FAEF6F}"/>
            </c:ext>
          </c:extLst>
        </c:ser>
        <c:ser>
          <c:idx val="0"/>
          <c:order val="2"/>
          <c:tx>
            <c:strRef>
              <c:f>ddSky!$L$301</c:f>
              <c:strCache>
                <c:ptCount val="1"/>
                <c:pt idx="0">
                  <c:v>Target; Gain &gt; 1; #pref=4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ddSky!$M$301:$W$301</c:f>
              <c:numCache>
                <c:formatCode>0.0</c:formatCode>
                <c:ptCount val="11"/>
                <c:pt idx="0">
                  <c:v>1715592.2000000002</c:v>
                </c:pt>
                <c:pt idx="1">
                  <c:v>1210429.8500000001</c:v>
                </c:pt>
                <c:pt idx="2">
                  <c:v>1220366.1499999999</c:v>
                </c:pt>
                <c:pt idx="3">
                  <c:v>2561968.0500000003</c:v>
                </c:pt>
                <c:pt idx="4">
                  <c:v>671289.10000000009</c:v>
                </c:pt>
                <c:pt idx="5">
                  <c:v>1946530.85</c:v>
                </c:pt>
                <c:pt idx="6">
                  <c:v>582030.35</c:v>
                </c:pt>
                <c:pt idx="7">
                  <c:v>4370594.2</c:v>
                </c:pt>
                <c:pt idx="8">
                  <c:v>3520985.75</c:v>
                </c:pt>
                <c:pt idx="9">
                  <c:v>7170028.7000000002</c:v>
                </c:pt>
                <c:pt idx="10">
                  <c:v>828824.85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CF7-42C8-9B32-0C1129FAEF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59822864"/>
        <c:axId val="1559363408"/>
      </c:barChart>
      <c:catAx>
        <c:axId val="15598228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9363408"/>
        <c:crosses val="autoZero"/>
        <c:auto val="1"/>
        <c:lblAlgn val="ctr"/>
        <c:lblOffset val="100"/>
        <c:noMultiLvlLbl val="0"/>
      </c:catAx>
      <c:valAx>
        <c:axId val="1559363408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# Dominance Checks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E+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98228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Execution Time (sequential) [mean]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2"/>
          <c:order val="0"/>
          <c:tx>
            <c:strRef>
              <c:f>ddSky!$X$299</c:f>
              <c:strCache>
                <c:ptCount val="1"/>
                <c:pt idx="0">
                  <c:v>Target;Gain &gt; 1; #pref=2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ddSky!$Y$292:$AI$292</c:f>
              <c:strCache>
                <c:ptCount val="11"/>
                <c:pt idx="0">
                  <c:v>BNL</c:v>
                </c:pt>
                <c:pt idx="1">
                  <c:v>BNL Causal</c:v>
                </c:pt>
                <c:pt idx="2">
                  <c:v>BNL Causal HM</c:v>
                </c:pt>
                <c:pt idx="3">
                  <c:v>SFS</c:v>
                </c:pt>
                <c:pt idx="4">
                  <c:v>SFS Causal</c:v>
                </c:pt>
                <c:pt idx="5">
                  <c:v>SaLSa</c:v>
                </c:pt>
                <c:pt idx="6">
                  <c:v>SaLSa Causal</c:v>
                </c:pt>
                <c:pt idx="7">
                  <c:v>D&amp;C</c:v>
                </c:pt>
                <c:pt idx="8">
                  <c:v>D&amp;C Causal</c:v>
                </c:pt>
                <c:pt idx="9">
                  <c:v>BBS</c:v>
                </c:pt>
                <c:pt idx="10">
                  <c:v>BBS Causal</c:v>
                </c:pt>
              </c:strCache>
            </c:strRef>
          </c:cat>
          <c:val>
            <c:numRef>
              <c:f>ddSky!$Y$299:$AI$299</c:f>
              <c:numCache>
                <c:formatCode>0.0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8BA-439F-A26E-089129081886}"/>
            </c:ext>
          </c:extLst>
        </c:ser>
        <c:ser>
          <c:idx val="3"/>
          <c:order val="1"/>
          <c:tx>
            <c:strRef>
              <c:f>ddSky!$X$300</c:f>
              <c:strCache>
                <c:ptCount val="1"/>
                <c:pt idx="0">
                  <c:v>Target; Gain &gt; 1; #pref=3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ddSky!$Y$292:$AI$292</c:f>
              <c:strCache>
                <c:ptCount val="11"/>
                <c:pt idx="0">
                  <c:v>BNL</c:v>
                </c:pt>
                <c:pt idx="1">
                  <c:v>BNL Causal</c:v>
                </c:pt>
                <c:pt idx="2">
                  <c:v>BNL Causal HM</c:v>
                </c:pt>
                <c:pt idx="3">
                  <c:v>SFS</c:v>
                </c:pt>
                <c:pt idx="4">
                  <c:v>SFS Causal</c:v>
                </c:pt>
                <c:pt idx="5">
                  <c:v>SaLSa</c:v>
                </c:pt>
                <c:pt idx="6">
                  <c:v>SaLSa Causal</c:v>
                </c:pt>
                <c:pt idx="7">
                  <c:v>D&amp;C</c:v>
                </c:pt>
                <c:pt idx="8">
                  <c:v>D&amp;C Causal</c:v>
                </c:pt>
                <c:pt idx="9">
                  <c:v>BBS</c:v>
                </c:pt>
                <c:pt idx="10">
                  <c:v>BBS Causal</c:v>
                </c:pt>
              </c:strCache>
            </c:strRef>
          </c:cat>
          <c:val>
            <c:numRef>
              <c:f>ddSky!$Y$300:$AI$300</c:f>
              <c:numCache>
                <c:formatCode>0.0</c:formatCode>
                <c:ptCount val="11"/>
                <c:pt idx="0">
                  <c:v>2.0708576773875396</c:v>
                </c:pt>
                <c:pt idx="1">
                  <c:v>1.2098863500053993</c:v>
                </c:pt>
                <c:pt idx="2">
                  <c:v>1.1921817050315442</c:v>
                </c:pt>
                <c:pt idx="3">
                  <c:v>2.5436512523985586</c:v>
                </c:pt>
                <c:pt idx="4">
                  <c:v>0.94560790385439775</c:v>
                </c:pt>
                <c:pt idx="5">
                  <c:v>2.4704245256492867</c:v>
                </c:pt>
                <c:pt idx="6">
                  <c:v>0.72472065772162753</c:v>
                </c:pt>
                <c:pt idx="7">
                  <c:v>3.0744555591489187</c:v>
                </c:pt>
                <c:pt idx="8">
                  <c:v>2.1826956672593951</c:v>
                </c:pt>
                <c:pt idx="9">
                  <c:v>5.4149499635095708</c:v>
                </c:pt>
                <c:pt idx="10">
                  <c:v>2.010742174007464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8BA-439F-A26E-089129081886}"/>
            </c:ext>
          </c:extLst>
        </c:ser>
        <c:ser>
          <c:idx val="0"/>
          <c:order val="2"/>
          <c:tx>
            <c:strRef>
              <c:f>ddSky!$X$301</c:f>
              <c:strCache>
                <c:ptCount val="1"/>
                <c:pt idx="0">
                  <c:v>Target; Gain &gt; 1; #pref=4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ddSky!$Y$292:$AI$292</c:f>
              <c:strCache>
                <c:ptCount val="11"/>
                <c:pt idx="0">
                  <c:v>BNL</c:v>
                </c:pt>
                <c:pt idx="1">
                  <c:v>BNL Causal</c:v>
                </c:pt>
                <c:pt idx="2">
                  <c:v>BNL Causal HM</c:v>
                </c:pt>
                <c:pt idx="3">
                  <c:v>SFS</c:v>
                </c:pt>
                <c:pt idx="4">
                  <c:v>SFS Causal</c:v>
                </c:pt>
                <c:pt idx="5">
                  <c:v>SaLSa</c:v>
                </c:pt>
                <c:pt idx="6">
                  <c:v>SaLSa Causal</c:v>
                </c:pt>
                <c:pt idx="7">
                  <c:v>D&amp;C</c:v>
                </c:pt>
                <c:pt idx="8">
                  <c:v>D&amp;C Causal</c:v>
                </c:pt>
                <c:pt idx="9">
                  <c:v>BBS</c:v>
                </c:pt>
                <c:pt idx="10">
                  <c:v>BBS Causal</c:v>
                </c:pt>
              </c:strCache>
            </c:strRef>
          </c:cat>
          <c:val>
            <c:numRef>
              <c:f>ddSky!$Y$301:$AI$301</c:f>
              <c:numCache>
                <c:formatCode>0.0</c:formatCode>
                <c:ptCount val="11"/>
                <c:pt idx="0">
                  <c:v>1.9005759426276199</c:v>
                </c:pt>
                <c:pt idx="1">
                  <c:v>1.5655199855449606</c:v>
                </c:pt>
                <c:pt idx="2">
                  <c:v>1.5652472941437736</c:v>
                </c:pt>
                <c:pt idx="3">
                  <c:v>2.9104690723994282</c:v>
                </c:pt>
                <c:pt idx="4">
                  <c:v>1.2814128801459448</c:v>
                </c:pt>
                <c:pt idx="5">
                  <c:v>2.9648793752305211</c:v>
                </c:pt>
                <c:pt idx="6">
                  <c:v>1.7346696937689561</c:v>
                </c:pt>
                <c:pt idx="7">
                  <c:v>2.2624675410683261</c:v>
                </c:pt>
                <c:pt idx="8">
                  <c:v>2.3943574610515497</c:v>
                </c:pt>
                <c:pt idx="9">
                  <c:v>4.693056935898495</c:v>
                </c:pt>
                <c:pt idx="10">
                  <c:v>2.072918524744455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8BA-439F-A26E-0891290818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59822864"/>
        <c:axId val="1559363408"/>
      </c:barChart>
      <c:catAx>
        <c:axId val="15598228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9363408"/>
        <c:crossesAt val="0.1"/>
        <c:auto val="1"/>
        <c:lblAlgn val="ctr"/>
        <c:lblOffset val="100"/>
        <c:noMultiLvlLbl val="0"/>
      </c:catAx>
      <c:valAx>
        <c:axId val="1559363408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Time (s)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E+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98228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Execution Time (parallel) [mean]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2"/>
          <c:order val="0"/>
          <c:tx>
            <c:strRef>
              <c:f>ddSky!$AJ$299</c:f>
              <c:strCache>
                <c:ptCount val="1"/>
                <c:pt idx="0">
                  <c:v>Target;Gain &gt; 1; #pref=2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ddSky!$AK$292:$AU$292</c:f>
              <c:strCache>
                <c:ptCount val="11"/>
                <c:pt idx="0">
                  <c:v>BNL</c:v>
                </c:pt>
                <c:pt idx="1">
                  <c:v>BNL Causal</c:v>
                </c:pt>
                <c:pt idx="2">
                  <c:v>BNL Causal HM</c:v>
                </c:pt>
                <c:pt idx="3">
                  <c:v>SFS</c:v>
                </c:pt>
                <c:pt idx="4">
                  <c:v>SFS Causal</c:v>
                </c:pt>
                <c:pt idx="5">
                  <c:v>SaLSa</c:v>
                </c:pt>
                <c:pt idx="6">
                  <c:v>SaLSa Causal</c:v>
                </c:pt>
                <c:pt idx="7">
                  <c:v>D&amp;C</c:v>
                </c:pt>
                <c:pt idx="8">
                  <c:v>D&amp;C Causal</c:v>
                </c:pt>
                <c:pt idx="9">
                  <c:v>BBS</c:v>
                </c:pt>
                <c:pt idx="10">
                  <c:v>BBS Causal</c:v>
                </c:pt>
              </c:strCache>
            </c:strRef>
          </c:cat>
          <c:val>
            <c:numRef>
              <c:f>ddSky!$AK$299:$AU$299</c:f>
              <c:numCache>
                <c:formatCode>0.0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048-4E1F-837B-678C12610B36}"/>
            </c:ext>
          </c:extLst>
        </c:ser>
        <c:ser>
          <c:idx val="3"/>
          <c:order val="1"/>
          <c:tx>
            <c:strRef>
              <c:f>ddSky!$AJ$300</c:f>
              <c:strCache>
                <c:ptCount val="1"/>
                <c:pt idx="0">
                  <c:v>Target; Gain &gt; 1; #pref=3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ddSky!$AK$292:$AU$292</c:f>
              <c:strCache>
                <c:ptCount val="11"/>
                <c:pt idx="0">
                  <c:v>BNL</c:v>
                </c:pt>
                <c:pt idx="1">
                  <c:v>BNL Causal</c:v>
                </c:pt>
                <c:pt idx="2">
                  <c:v>BNL Causal HM</c:v>
                </c:pt>
                <c:pt idx="3">
                  <c:v>SFS</c:v>
                </c:pt>
                <c:pt idx="4">
                  <c:v>SFS Causal</c:v>
                </c:pt>
                <c:pt idx="5">
                  <c:v>SaLSa</c:v>
                </c:pt>
                <c:pt idx="6">
                  <c:v>SaLSa Causal</c:v>
                </c:pt>
                <c:pt idx="7">
                  <c:v>D&amp;C</c:v>
                </c:pt>
                <c:pt idx="8">
                  <c:v>D&amp;C Causal</c:v>
                </c:pt>
                <c:pt idx="9">
                  <c:v>BBS</c:v>
                </c:pt>
                <c:pt idx="10">
                  <c:v>BBS Causal</c:v>
                </c:pt>
              </c:strCache>
            </c:strRef>
          </c:cat>
          <c:val>
            <c:numRef>
              <c:f>ddSky!$AK$300:$AU$300</c:f>
              <c:numCache>
                <c:formatCode>0.0</c:formatCode>
                <c:ptCount val="11"/>
                <c:pt idx="0">
                  <c:v>2.0708576773875396</c:v>
                </c:pt>
                <c:pt idx="1">
                  <c:v>0.52039178406121211</c:v>
                </c:pt>
                <c:pt idx="2">
                  <c:v>0.5062292449176311</c:v>
                </c:pt>
                <c:pt idx="3">
                  <c:v>2.5436512523985586</c:v>
                </c:pt>
                <c:pt idx="4">
                  <c:v>0.43231106300809186</c:v>
                </c:pt>
                <c:pt idx="5">
                  <c:v>2.4704245256492867</c:v>
                </c:pt>
                <c:pt idx="6">
                  <c:v>0.42212955810828129</c:v>
                </c:pt>
                <c:pt idx="7">
                  <c:v>1.6427006590296513</c:v>
                </c:pt>
                <c:pt idx="8">
                  <c:v>0.46307868160074572</c:v>
                </c:pt>
                <c:pt idx="9">
                  <c:v>5.4149499635095708</c:v>
                </c:pt>
                <c:pt idx="10">
                  <c:v>1.0035556576913223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048-4E1F-837B-678C12610B36}"/>
            </c:ext>
          </c:extLst>
        </c:ser>
        <c:ser>
          <c:idx val="0"/>
          <c:order val="2"/>
          <c:tx>
            <c:strRef>
              <c:f>ddSky!$AJ$301</c:f>
              <c:strCache>
                <c:ptCount val="1"/>
                <c:pt idx="0">
                  <c:v>Target; Gain &gt; 1; #pref=4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ddSky!$AK$292:$AU$292</c:f>
              <c:strCache>
                <c:ptCount val="11"/>
                <c:pt idx="0">
                  <c:v>BNL</c:v>
                </c:pt>
                <c:pt idx="1">
                  <c:v>BNL Causal</c:v>
                </c:pt>
                <c:pt idx="2">
                  <c:v>BNL Causal HM</c:v>
                </c:pt>
                <c:pt idx="3">
                  <c:v>SFS</c:v>
                </c:pt>
                <c:pt idx="4">
                  <c:v>SFS Causal</c:v>
                </c:pt>
                <c:pt idx="5">
                  <c:v>SaLSa</c:v>
                </c:pt>
                <c:pt idx="6">
                  <c:v>SaLSa Causal</c:v>
                </c:pt>
                <c:pt idx="7">
                  <c:v>D&amp;C</c:v>
                </c:pt>
                <c:pt idx="8">
                  <c:v>D&amp;C Causal</c:v>
                </c:pt>
                <c:pt idx="9">
                  <c:v>BBS</c:v>
                </c:pt>
                <c:pt idx="10">
                  <c:v>BBS Causal</c:v>
                </c:pt>
              </c:strCache>
            </c:strRef>
          </c:cat>
          <c:val>
            <c:numRef>
              <c:f>ddSky!$AK$301:$AU$301</c:f>
              <c:numCache>
                <c:formatCode>0.0</c:formatCode>
                <c:ptCount val="11"/>
                <c:pt idx="0">
                  <c:v>1.9005759426276199</c:v>
                </c:pt>
                <c:pt idx="1">
                  <c:v>0.64232685725437477</c:v>
                </c:pt>
                <c:pt idx="2">
                  <c:v>0.6417239584494383</c:v>
                </c:pt>
                <c:pt idx="3">
                  <c:v>2.9104690723994282</c:v>
                </c:pt>
                <c:pt idx="4">
                  <c:v>0.57528724174917434</c:v>
                </c:pt>
                <c:pt idx="5">
                  <c:v>2.9648793752305211</c:v>
                </c:pt>
                <c:pt idx="6">
                  <c:v>0.68003564291866503</c:v>
                </c:pt>
                <c:pt idx="7">
                  <c:v>1.2538687517750076</c:v>
                </c:pt>
                <c:pt idx="8">
                  <c:v>0.53529404714936391</c:v>
                </c:pt>
                <c:pt idx="9">
                  <c:v>4.693056935898495</c:v>
                </c:pt>
                <c:pt idx="10">
                  <c:v>1.255394579505082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048-4E1F-837B-678C12610B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59822864"/>
        <c:axId val="1559363408"/>
      </c:barChart>
      <c:catAx>
        <c:axId val="15598228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9363408"/>
        <c:crossesAt val="0.1"/>
        <c:auto val="1"/>
        <c:lblAlgn val="ctr"/>
        <c:lblOffset val="100"/>
        <c:noMultiLvlLbl val="0"/>
      </c:catAx>
      <c:valAx>
        <c:axId val="1559363408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Time (s)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E+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98228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# of Dominance Checks [median]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ddSky!$L$322</c:f>
              <c:strCache>
                <c:ptCount val="1"/>
                <c:pt idx="0">
                  <c:v>Gain &lt;=0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ddSky!$M$292:$W$292</c:f>
              <c:strCache>
                <c:ptCount val="11"/>
                <c:pt idx="0">
                  <c:v>BNL</c:v>
                </c:pt>
                <c:pt idx="1">
                  <c:v>BNL Causal</c:v>
                </c:pt>
                <c:pt idx="2">
                  <c:v>BNL Causal HM</c:v>
                </c:pt>
                <c:pt idx="3">
                  <c:v>SFS</c:v>
                </c:pt>
                <c:pt idx="4">
                  <c:v>SFS Causal</c:v>
                </c:pt>
                <c:pt idx="5">
                  <c:v>SaLSa</c:v>
                </c:pt>
                <c:pt idx="6">
                  <c:v>SaLSa Causal</c:v>
                </c:pt>
                <c:pt idx="7">
                  <c:v>D&amp;C</c:v>
                </c:pt>
                <c:pt idx="8">
                  <c:v>D&amp;C Causal</c:v>
                </c:pt>
                <c:pt idx="9">
                  <c:v>BBS</c:v>
                </c:pt>
                <c:pt idx="10">
                  <c:v>BBS Causal</c:v>
                </c:pt>
              </c:strCache>
            </c:strRef>
          </c:cat>
          <c:val>
            <c:numRef>
              <c:f>ddSky!$M$322:$W$322</c:f>
              <c:numCache>
                <c:formatCode>0.0</c:formatCode>
                <c:ptCount val="11"/>
                <c:pt idx="0">
                  <c:v>1323977.7000000002</c:v>
                </c:pt>
                <c:pt idx="1">
                  <c:v>3103111.1</c:v>
                </c:pt>
                <c:pt idx="2">
                  <c:v>3119688.2</c:v>
                </c:pt>
                <c:pt idx="3">
                  <c:v>1794473.6</c:v>
                </c:pt>
                <c:pt idx="4">
                  <c:v>1726057.1</c:v>
                </c:pt>
                <c:pt idx="5">
                  <c:v>1264095.2</c:v>
                </c:pt>
                <c:pt idx="6">
                  <c:v>1886617.2</c:v>
                </c:pt>
                <c:pt idx="7">
                  <c:v>4352161</c:v>
                </c:pt>
                <c:pt idx="8">
                  <c:v>4334876.2</c:v>
                </c:pt>
                <c:pt idx="9">
                  <c:v>4078629.4000000004</c:v>
                </c:pt>
                <c:pt idx="10">
                  <c:v>3912694.6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33F-4DE6-A919-9D8141ED3086}"/>
            </c:ext>
          </c:extLst>
        </c:ser>
        <c:ser>
          <c:idx val="0"/>
          <c:order val="1"/>
          <c:tx>
            <c:strRef>
              <c:f>ddSky!$L$321</c:f>
              <c:strCache>
                <c:ptCount val="1"/>
                <c:pt idx="0">
                  <c:v>Gain &gt; 0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ddSky!$M$292:$W$292</c:f>
              <c:strCache>
                <c:ptCount val="11"/>
                <c:pt idx="0">
                  <c:v>BNL</c:v>
                </c:pt>
                <c:pt idx="1">
                  <c:v>BNL Causal</c:v>
                </c:pt>
                <c:pt idx="2">
                  <c:v>BNL Causal HM</c:v>
                </c:pt>
                <c:pt idx="3">
                  <c:v>SFS</c:v>
                </c:pt>
                <c:pt idx="4">
                  <c:v>SFS Causal</c:v>
                </c:pt>
                <c:pt idx="5">
                  <c:v>SaLSa</c:v>
                </c:pt>
                <c:pt idx="6">
                  <c:v>SaLSa Causal</c:v>
                </c:pt>
                <c:pt idx="7">
                  <c:v>D&amp;C</c:v>
                </c:pt>
                <c:pt idx="8">
                  <c:v>D&amp;C Causal</c:v>
                </c:pt>
                <c:pt idx="9">
                  <c:v>BBS</c:v>
                </c:pt>
                <c:pt idx="10">
                  <c:v>BBS Causal</c:v>
                </c:pt>
              </c:strCache>
            </c:strRef>
          </c:cat>
          <c:val>
            <c:numRef>
              <c:f>ddSky!$M$321:$W$321</c:f>
              <c:numCache>
                <c:formatCode>0.0</c:formatCode>
                <c:ptCount val="11"/>
                <c:pt idx="0">
                  <c:v>2738423.9</c:v>
                </c:pt>
                <c:pt idx="1">
                  <c:v>2165004.2999999998</c:v>
                </c:pt>
                <c:pt idx="2">
                  <c:v>2175758.4</c:v>
                </c:pt>
                <c:pt idx="3">
                  <c:v>2884019.3</c:v>
                </c:pt>
                <c:pt idx="4">
                  <c:v>1001453.4</c:v>
                </c:pt>
                <c:pt idx="5">
                  <c:v>2990812.2</c:v>
                </c:pt>
                <c:pt idx="6">
                  <c:v>1201000.5</c:v>
                </c:pt>
                <c:pt idx="7">
                  <c:v>4695607.6999999993</c:v>
                </c:pt>
                <c:pt idx="8">
                  <c:v>3862008.1</c:v>
                </c:pt>
                <c:pt idx="9">
                  <c:v>7986008.5</c:v>
                </c:pt>
                <c:pt idx="10">
                  <c:v>3138321.8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33F-4DE6-A919-9D8141ED3086}"/>
            </c:ext>
          </c:extLst>
        </c:ser>
        <c:ser>
          <c:idx val="4"/>
          <c:order val="2"/>
          <c:tx>
            <c:strRef>
              <c:f>ddSky!$L$319</c:f>
              <c:strCache>
                <c:ptCount val="1"/>
                <c:pt idx="0">
                  <c:v>Gain &gt; 1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ddSky!$M$292:$W$292</c:f>
              <c:strCache>
                <c:ptCount val="11"/>
                <c:pt idx="0">
                  <c:v>BNL</c:v>
                </c:pt>
                <c:pt idx="1">
                  <c:v>BNL Causal</c:v>
                </c:pt>
                <c:pt idx="2">
                  <c:v>BNL Causal HM</c:v>
                </c:pt>
                <c:pt idx="3">
                  <c:v>SFS</c:v>
                </c:pt>
                <c:pt idx="4">
                  <c:v>SFS Causal</c:v>
                </c:pt>
                <c:pt idx="5">
                  <c:v>SaLSa</c:v>
                </c:pt>
                <c:pt idx="6">
                  <c:v>SaLSa Causal</c:v>
                </c:pt>
                <c:pt idx="7">
                  <c:v>D&amp;C</c:v>
                </c:pt>
                <c:pt idx="8">
                  <c:v>D&amp;C Causal</c:v>
                </c:pt>
                <c:pt idx="9">
                  <c:v>BBS</c:v>
                </c:pt>
                <c:pt idx="10">
                  <c:v>BBS Causal</c:v>
                </c:pt>
              </c:strCache>
            </c:strRef>
          </c:cat>
          <c:val>
            <c:numRef>
              <c:f>ddSky!$M$319:$W$319</c:f>
              <c:numCache>
                <c:formatCode>0.0</c:formatCode>
                <c:ptCount val="11"/>
                <c:pt idx="0">
                  <c:v>2481748.5</c:v>
                </c:pt>
                <c:pt idx="1">
                  <c:v>1224502.3999999999</c:v>
                </c:pt>
                <c:pt idx="2">
                  <c:v>1247695.2</c:v>
                </c:pt>
                <c:pt idx="3">
                  <c:v>2565955</c:v>
                </c:pt>
                <c:pt idx="4">
                  <c:v>649825.30000000005</c:v>
                </c:pt>
                <c:pt idx="5">
                  <c:v>2521165</c:v>
                </c:pt>
                <c:pt idx="6">
                  <c:v>537823.6</c:v>
                </c:pt>
                <c:pt idx="7">
                  <c:v>4350661.5999999996</c:v>
                </c:pt>
                <c:pt idx="8">
                  <c:v>3604243.9</c:v>
                </c:pt>
                <c:pt idx="9">
                  <c:v>8665115.3000000007</c:v>
                </c:pt>
                <c:pt idx="10">
                  <c:v>786547.4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33F-4DE6-A919-9D8141ED3086}"/>
            </c:ext>
          </c:extLst>
        </c:ser>
        <c:ser>
          <c:idx val="2"/>
          <c:order val="3"/>
          <c:tx>
            <c:strRef>
              <c:f>ddSky!$L$318</c:f>
              <c:strCache>
                <c:ptCount val="1"/>
                <c:pt idx="0">
                  <c:v>Target; Gain &gt; 1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ddSky!$M$318:$W$318</c:f>
              <c:numCache>
                <c:formatCode>0.0</c:formatCode>
                <c:ptCount val="11"/>
                <c:pt idx="0">
                  <c:v>1823114.1</c:v>
                </c:pt>
                <c:pt idx="1">
                  <c:v>933924.5</c:v>
                </c:pt>
                <c:pt idx="2">
                  <c:v>948788.9</c:v>
                </c:pt>
                <c:pt idx="3">
                  <c:v>1504505.8</c:v>
                </c:pt>
                <c:pt idx="4">
                  <c:v>528232</c:v>
                </c:pt>
                <c:pt idx="5">
                  <c:v>1147842.3</c:v>
                </c:pt>
                <c:pt idx="6">
                  <c:v>476224.3</c:v>
                </c:pt>
                <c:pt idx="7">
                  <c:v>4335484.5</c:v>
                </c:pt>
                <c:pt idx="8">
                  <c:v>3521850.9</c:v>
                </c:pt>
                <c:pt idx="9">
                  <c:v>5479931.4000000004</c:v>
                </c:pt>
                <c:pt idx="10">
                  <c:v>734862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33F-4DE6-A919-9D8141ED30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59822864"/>
        <c:axId val="1559363408"/>
      </c:barChart>
      <c:catAx>
        <c:axId val="15598228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9363408"/>
        <c:crosses val="autoZero"/>
        <c:auto val="1"/>
        <c:lblAlgn val="ctr"/>
        <c:lblOffset val="100"/>
        <c:noMultiLvlLbl val="0"/>
      </c:catAx>
      <c:valAx>
        <c:axId val="1559363408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# Dominance Checks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E+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98228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Execution Time (sequential) [median]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ddSky!$X$322</c:f>
              <c:strCache>
                <c:ptCount val="1"/>
                <c:pt idx="0">
                  <c:v>Gain &lt;=0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ddSky!$M$292:$W$292</c:f>
              <c:strCache>
                <c:ptCount val="11"/>
                <c:pt idx="0">
                  <c:v>BNL</c:v>
                </c:pt>
                <c:pt idx="1">
                  <c:v>BNL Causal</c:v>
                </c:pt>
                <c:pt idx="2">
                  <c:v>BNL Causal HM</c:v>
                </c:pt>
                <c:pt idx="3">
                  <c:v>SFS</c:v>
                </c:pt>
                <c:pt idx="4">
                  <c:v>SFS Causal</c:v>
                </c:pt>
                <c:pt idx="5">
                  <c:v>SaLSa</c:v>
                </c:pt>
                <c:pt idx="6">
                  <c:v>SaLSa Causal</c:v>
                </c:pt>
                <c:pt idx="7">
                  <c:v>D&amp;C</c:v>
                </c:pt>
                <c:pt idx="8">
                  <c:v>D&amp;C Causal</c:v>
                </c:pt>
                <c:pt idx="9">
                  <c:v>BBS</c:v>
                </c:pt>
                <c:pt idx="10">
                  <c:v>BBS Causal</c:v>
                </c:pt>
              </c:strCache>
            </c:strRef>
          </c:cat>
          <c:val>
            <c:numRef>
              <c:f>ddSky!$Y$322:$AI$322</c:f>
              <c:numCache>
                <c:formatCode>0.0</c:formatCode>
                <c:ptCount val="11"/>
                <c:pt idx="0">
                  <c:v>1.7053882325766609</c:v>
                </c:pt>
                <c:pt idx="1">
                  <c:v>2.9253398006316274</c:v>
                </c:pt>
                <c:pt idx="2">
                  <c:v>2.9125192047562449</c:v>
                </c:pt>
                <c:pt idx="3">
                  <c:v>1.9736365563061549</c:v>
                </c:pt>
                <c:pt idx="4">
                  <c:v>2.1459491447807526</c:v>
                </c:pt>
                <c:pt idx="5">
                  <c:v>1.8160892377840354</c:v>
                </c:pt>
                <c:pt idx="6">
                  <c:v>2.839961770060472</c:v>
                </c:pt>
                <c:pt idx="7">
                  <c:v>1.9907592234434559</c:v>
                </c:pt>
                <c:pt idx="8">
                  <c:v>2.839377940422855</c:v>
                </c:pt>
                <c:pt idx="9">
                  <c:v>4.0020096208667386</c:v>
                </c:pt>
                <c:pt idx="10">
                  <c:v>4.9571474781259894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CEF-43BF-A065-0E2A8984BA48}"/>
            </c:ext>
          </c:extLst>
        </c:ser>
        <c:ser>
          <c:idx val="0"/>
          <c:order val="1"/>
          <c:tx>
            <c:strRef>
              <c:f>ddSky!$X$321</c:f>
              <c:strCache>
                <c:ptCount val="1"/>
                <c:pt idx="0">
                  <c:v>Gain &gt; 0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ddSky!$M$292:$W$292</c:f>
              <c:strCache>
                <c:ptCount val="11"/>
                <c:pt idx="0">
                  <c:v>BNL</c:v>
                </c:pt>
                <c:pt idx="1">
                  <c:v>BNL Causal</c:v>
                </c:pt>
                <c:pt idx="2">
                  <c:v>BNL Causal HM</c:v>
                </c:pt>
                <c:pt idx="3">
                  <c:v>SFS</c:v>
                </c:pt>
                <c:pt idx="4">
                  <c:v>SFS Causal</c:v>
                </c:pt>
                <c:pt idx="5">
                  <c:v>SaLSa</c:v>
                </c:pt>
                <c:pt idx="6">
                  <c:v>SaLSa Causal</c:v>
                </c:pt>
                <c:pt idx="7">
                  <c:v>D&amp;C</c:v>
                </c:pt>
                <c:pt idx="8">
                  <c:v>D&amp;C Causal</c:v>
                </c:pt>
                <c:pt idx="9">
                  <c:v>BBS</c:v>
                </c:pt>
                <c:pt idx="10">
                  <c:v>BBS Causal</c:v>
                </c:pt>
              </c:strCache>
            </c:strRef>
          </c:cat>
          <c:val>
            <c:numRef>
              <c:f>ddSky!$Y$321:$AI$321</c:f>
              <c:numCache>
                <c:formatCode>0.0</c:formatCode>
                <c:ptCount val="11"/>
                <c:pt idx="0">
                  <c:v>2.5870595946209507</c:v>
                </c:pt>
                <c:pt idx="1">
                  <c:v>2.3303032660624012</c:v>
                </c:pt>
                <c:pt idx="2">
                  <c:v>2.3169953304110091</c:v>
                </c:pt>
                <c:pt idx="3">
                  <c:v>2.9948926188983025</c:v>
                </c:pt>
                <c:pt idx="4">
                  <c:v>1.511935731279664</c:v>
                </c:pt>
                <c:pt idx="5">
                  <c:v>3.2054780224105346</c:v>
                </c:pt>
                <c:pt idx="6">
                  <c:v>2.1773483618162572</c:v>
                </c:pt>
                <c:pt idx="7">
                  <c:v>2.5760344128124415</c:v>
                </c:pt>
                <c:pt idx="8">
                  <c:v>2.7503209836548193</c:v>
                </c:pt>
                <c:pt idx="9">
                  <c:v>5.2831963284872474</c:v>
                </c:pt>
                <c:pt idx="10">
                  <c:v>3.5171742080710824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CEF-43BF-A065-0E2A8984BA48}"/>
            </c:ext>
          </c:extLst>
        </c:ser>
        <c:ser>
          <c:idx val="4"/>
          <c:order val="2"/>
          <c:tx>
            <c:strRef>
              <c:f>ddSky!$X$319</c:f>
              <c:strCache>
                <c:ptCount val="1"/>
                <c:pt idx="0">
                  <c:v>Gain &gt; 1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ddSky!$M$292:$W$292</c:f>
              <c:strCache>
                <c:ptCount val="11"/>
                <c:pt idx="0">
                  <c:v>BNL</c:v>
                </c:pt>
                <c:pt idx="1">
                  <c:v>BNL Causal</c:v>
                </c:pt>
                <c:pt idx="2">
                  <c:v>BNL Causal HM</c:v>
                </c:pt>
                <c:pt idx="3">
                  <c:v>SFS</c:v>
                </c:pt>
                <c:pt idx="4">
                  <c:v>SFS Causal</c:v>
                </c:pt>
                <c:pt idx="5">
                  <c:v>SaLSa</c:v>
                </c:pt>
                <c:pt idx="6">
                  <c:v>SaLSa Causal</c:v>
                </c:pt>
                <c:pt idx="7">
                  <c:v>D&amp;C</c:v>
                </c:pt>
                <c:pt idx="8">
                  <c:v>D&amp;C Causal</c:v>
                </c:pt>
                <c:pt idx="9">
                  <c:v>BBS</c:v>
                </c:pt>
                <c:pt idx="10">
                  <c:v>BBS Causal</c:v>
                </c:pt>
              </c:strCache>
            </c:strRef>
          </c:cat>
          <c:val>
            <c:numRef>
              <c:f>ddSky!$Y$319:$AI$319</c:f>
              <c:numCache>
                <c:formatCode>0.0</c:formatCode>
                <c:ptCount val="11"/>
                <c:pt idx="0">
                  <c:v>2.5793528759153559</c:v>
                </c:pt>
                <c:pt idx="1">
                  <c:v>1.6112642646068704</c:v>
                </c:pt>
                <c:pt idx="2">
                  <c:v>1.6120818401919679</c:v>
                </c:pt>
                <c:pt idx="3">
                  <c:v>2.7328232049010692</c:v>
                </c:pt>
                <c:pt idx="4">
                  <c:v>1.2731180677103109</c:v>
                </c:pt>
                <c:pt idx="5">
                  <c:v>2.8491867751115936</c:v>
                </c:pt>
                <c:pt idx="6">
                  <c:v>1.5027817246736959</c:v>
                </c:pt>
                <c:pt idx="7">
                  <c:v>2.2357229973422359</c:v>
                </c:pt>
                <c:pt idx="8">
                  <c:v>2.281591109302826</c:v>
                </c:pt>
                <c:pt idx="9">
                  <c:v>5.6589079918805512</c:v>
                </c:pt>
                <c:pt idx="10">
                  <c:v>2.286631929315627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CEF-43BF-A065-0E2A8984BA48}"/>
            </c:ext>
          </c:extLst>
        </c:ser>
        <c:ser>
          <c:idx val="2"/>
          <c:order val="3"/>
          <c:tx>
            <c:strRef>
              <c:f>ddSky!$X$318</c:f>
              <c:strCache>
                <c:ptCount val="1"/>
                <c:pt idx="0">
                  <c:v>Target; Gain &gt; 1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ddSky!$Y$318:$AI$318</c:f>
              <c:numCache>
                <c:formatCode>0.0</c:formatCode>
                <c:ptCount val="11"/>
                <c:pt idx="0">
                  <c:v>2.0109361625975</c:v>
                </c:pt>
                <c:pt idx="1">
                  <c:v>1.2280132461106401</c:v>
                </c:pt>
                <c:pt idx="2">
                  <c:v>1.2121188591001562</c:v>
                </c:pt>
                <c:pt idx="3">
                  <c:v>2.172541213099612</c:v>
                </c:pt>
                <c:pt idx="4">
                  <c:v>1.0302208514156521</c:v>
                </c:pt>
                <c:pt idx="5">
                  <c:v>1.8503857370931656</c:v>
                </c:pt>
                <c:pt idx="6">
                  <c:v>0.90791975508909672</c:v>
                </c:pt>
                <c:pt idx="7">
                  <c:v>2.2237088366644455</c:v>
                </c:pt>
                <c:pt idx="8">
                  <c:v>2.2058839114150035</c:v>
                </c:pt>
                <c:pt idx="9">
                  <c:v>4.5163125023012984</c:v>
                </c:pt>
                <c:pt idx="10">
                  <c:v>2.150778081663884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CEF-43BF-A065-0E2A8984BA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59822864"/>
        <c:axId val="1559363408"/>
      </c:barChart>
      <c:catAx>
        <c:axId val="15598228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9363408"/>
        <c:crossesAt val="0.1"/>
        <c:auto val="1"/>
        <c:lblAlgn val="ctr"/>
        <c:lblOffset val="100"/>
        <c:noMultiLvlLbl val="0"/>
      </c:catAx>
      <c:valAx>
        <c:axId val="1559363408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</a:t>
                </a:r>
                <a:r>
                  <a:rPr lang="en-US" baseline="0"/>
                  <a:t> (s)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E+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98228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Execution Time (parallel) [median]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ddSky!$AJ$322</c:f>
              <c:strCache>
                <c:ptCount val="1"/>
                <c:pt idx="0">
                  <c:v>Gain &lt;=0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ddSky!$M$292:$W$292</c:f>
              <c:strCache>
                <c:ptCount val="11"/>
                <c:pt idx="0">
                  <c:v>BNL</c:v>
                </c:pt>
                <c:pt idx="1">
                  <c:v>BNL Causal</c:v>
                </c:pt>
                <c:pt idx="2">
                  <c:v>BNL Causal HM</c:v>
                </c:pt>
                <c:pt idx="3">
                  <c:v>SFS</c:v>
                </c:pt>
                <c:pt idx="4">
                  <c:v>SFS Causal</c:v>
                </c:pt>
                <c:pt idx="5">
                  <c:v>SaLSa</c:v>
                </c:pt>
                <c:pt idx="6">
                  <c:v>SaLSa Causal</c:v>
                </c:pt>
                <c:pt idx="7">
                  <c:v>D&amp;C</c:v>
                </c:pt>
                <c:pt idx="8">
                  <c:v>D&amp;C Causal</c:v>
                </c:pt>
                <c:pt idx="9">
                  <c:v>BBS</c:v>
                </c:pt>
                <c:pt idx="10">
                  <c:v>BBS Causal</c:v>
                </c:pt>
              </c:strCache>
            </c:strRef>
          </c:cat>
          <c:val>
            <c:numRef>
              <c:f>ddSky!$AK$322:$AU$322</c:f>
              <c:numCache>
                <c:formatCode>0.0</c:formatCode>
                <c:ptCount val="11"/>
                <c:pt idx="0">
                  <c:v>1.7053882325766609</c:v>
                </c:pt>
                <c:pt idx="1">
                  <c:v>0.8999799097655341</c:v>
                </c:pt>
                <c:pt idx="2">
                  <c:v>0.89204622986726467</c:v>
                </c:pt>
                <c:pt idx="3">
                  <c:v>1.9736365563061549</c:v>
                </c:pt>
                <c:pt idx="4">
                  <c:v>0.77392202769988216</c:v>
                </c:pt>
                <c:pt idx="5">
                  <c:v>1.8160892377840354</c:v>
                </c:pt>
                <c:pt idx="6">
                  <c:v>0.92173380891326817</c:v>
                </c:pt>
                <c:pt idx="7">
                  <c:v>1.1255377584369854</c:v>
                </c:pt>
                <c:pt idx="8">
                  <c:v>0.52892166052479306</c:v>
                </c:pt>
                <c:pt idx="9">
                  <c:v>4.0020096208667386</c:v>
                </c:pt>
                <c:pt idx="10">
                  <c:v>2.7417760520474985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845-48C5-A534-203C99A34A16}"/>
            </c:ext>
          </c:extLst>
        </c:ser>
        <c:ser>
          <c:idx val="0"/>
          <c:order val="1"/>
          <c:tx>
            <c:strRef>
              <c:f>ddSky!$AJ$321</c:f>
              <c:strCache>
                <c:ptCount val="1"/>
                <c:pt idx="0">
                  <c:v>Gain &gt; 0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ddSky!$M$292:$W$292</c:f>
              <c:strCache>
                <c:ptCount val="11"/>
                <c:pt idx="0">
                  <c:v>BNL</c:v>
                </c:pt>
                <c:pt idx="1">
                  <c:v>BNL Causal</c:v>
                </c:pt>
                <c:pt idx="2">
                  <c:v>BNL Causal HM</c:v>
                </c:pt>
                <c:pt idx="3">
                  <c:v>SFS</c:v>
                </c:pt>
                <c:pt idx="4">
                  <c:v>SFS Causal</c:v>
                </c:pt>
                <c:pt idx="5">
                  <c:v>SaLSa</c:v>
                </c:pt>
                <c:pt idx="6">
                  <c:v>SaLSa Causal</c:v>
                </c:pt>
                <c:pt idx="7">
                  <c:v>D&amp;C</c:v>
                </c:pt>
                <c:pt idx="8">
                  <c:v>D&amp;C Causal</c:v>
                </c:pt>
                <c:pt idx="9">
                  <c:v>BBS</c:v>
                </c:pt>
                <c:pt idx="10">
                  <c:v>BBS Causal</c:v>
                </c:pt>
              </c:strCache>
            </c:strRef>
          </c:cat>
          <c:val>
            <c:numRef>
              <c:f>ddSky!$AK$321:$AU$321</c:f>
              <c:numCache>
                <c:formatCode>0.0</c:formatCode>
                <c:ptCount val="11"/>
                <c:pt idx="0">
                  <c:v>2.5870595946209507</c:v>
                </c:pt>
                <c:pt idx="1">
                  <c:v>0.87999451803043482</c:v>
                </c:pt>
                <c:pt idx="2">
                  <c:v>0.87809622792992736</c:v>
                </c:pt>
                <c:pt idx="3">
                  <c:v>2.9948926188983025</c:v>
                </c:pt>
                <c:pt idx="4">
                  <c:v>0.62634345810511149</c:v>
                </c:pt>
                <c:pt idx="5">
                  <c:v>3.2054780224105346</c:v>
                </c:pt>
                <c:pt idx="6">
                  <c:v>0.8663351335795596</c:v>
                </c:pt>
                <c:pt idx="7">
                  <c:v>1.4080834475113075</c:v>
                </c:pt>
                <c:pt idx="8">
                  <c:v>0.54818019676022234</c:v>
                </c:pt>
                <c:pt idx="9">
                  <c:v>5.2831963284872474</c:v>
                </c:pt>
                <c:pt idx="10">
                  <c:v>1.8269352696835996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845-48C5-A534-203C99A34A16}"/>
            </c:ext>
          </c:extLst>
        </c:ser>
        <c:ser>
          <c:idx val="4"/>
          <c:order val="2"/>
          <c:tx>
            <c:strRef>
              <c:f>ddSky!$AJ$319</c:f>
              <c:strCache>
                <c:ptCount val="1"/>
                <c:pt idx="0">
                  <c:v>Gain &gt; 1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ddSky!$M$292:$W$292</c:f>
              <c:strCache>
                <c:ptCount val="11"/>
                <c:pt idx="0">
                  <c:v>BNL</c:v>
                </c:pt>
                <c:pt idx="1">
                  <c:v>BNL Causal</c:v>
                </c:pt>
                <c:pt idx="2">
                  <c:v>BNL Causal HM</c:v>
                </c:pt>
                <c:pt idx="3">
                  <c:v>SFS</c:v>
                </c:pt>
                <c:pt idx="4">
                  <c:v>SFS Causal</c:v>
                </c:pt>
                <c:pt idx="5">
                  <c:v>SaLSa</c:v>
                </c:pt>
                <c:pt idx="6">
                  <c:v>SaLSa Causal</c:v>
                </c:pt>
                <c:pt idx="7">
                  <c:v>D&amp;C</c:v>
                </c:pt>
                <c:pt idx="8">
                  <c:v>D&amp;C Causal</c:v>
                </c:pt>
                <c:pt idx="9">
                  <c:v>BBS</c:v>
                </c:pt>
                <c:pt idx="10">
                  <c:v>BBS Causal</c:v>
                </c:pt>
              </c:strCache>
            </c:strRef>
          </c:cat>
          <c:val>
            <c:numRef>
              <c:f>ddSky!$AK$319:$AU$319</c:f>
              <c:numCache>
                <c:formatCode>0.0</c:formatCode>
                <c:ptCount val="11"/>
                <c:pt idx="0">
                  <c:v>2.5793528759153559</c:v>
                </c:pt>
                <c:pt idx="1">
                  <c:v>0.68657028742600223</c:v>
                </c:pt>
                <c:pt idx="2">
                  <c:v>0.66925251551438114</c:v>
                </c:pt>
                <c:pt idx="3">
                  <c:v>2.7328232049010692</c:v>
                </c:pt>
                <c:pt idx="4">
                  <c:v>0.52619523530593137</c:v>
                </c:pt>
                <c:pt idx="5">
                  <c:v>2.8491867751115936</c:v>
                </c:pt>
                <c:pt idx="6">
                  <c:v>0.50524191455915579</c:v>
                </c:pt>
                <c:pt idx="7">
                  <c:v>1.2754714994225651</c:v>
                </c:pt>
                <c:pt idx="8">
                  <c:v>0.5174258059123531</c:v>
                </c:pt>
                <c:pt idx="9">
                  <c:v>5.6589079918805512</c:v>
                </c:pt>
                <c:pt idx="10">
                  <c:v>1.3648294789250941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845-48C5-A534-203C99A34A16}"/>
            </c:ext>
          </c:extLst>
        </c:ser>
        <c:ser>
          <c:idx val="2"/>
          <c:order val="3"/>
          <c:tx>
            <c:strRef>
              <c:f>ddSky!$AJ$318</c:f>
              <c:strCache>
                <c:ptCount val="1"/>
                <c:pt idx="0">
                  <c:v>Target; Gain &gt; 1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ddSky!$AK$318:$AU$318</c:f>
              <c:numCache>
                <c:formatCode>0.0</c:formatCode>
                <c:ptCount val="11"/>
                <c:pt idx="0">
                  <c:v>2.0109361625975</c:v>
                </c:pt>
                <c:pt idx="1">
                  <c:v>0.514311943971552</c:v>
                </c:pt>
                <c:pt idx="2">
                  <c:v>0.50593454050831488</c:v>
                </c:pt>
                <c:pt idx="3">
                  <c:v>2.172541213099612</c:v>
                </c:pt>
                <c:pt idx="4">
                  <c:v>0.44072524810035252</c:v>
                </c:pt>
                <c:pt idx="5">
                  <c:v>1.8503857370931656</c:v>
                </c:pt>
                <c:pt idx="6">
                  <c:v>0.45511339800432316</c:v>
                </c:pt>
                <c:pt idx="7">
                  <c:v>1.2384089441737158</c:v>
                </c:pt>
                <c:pt idx="8">
                  <c:v>0.48220742349512874</c:v>
                </c:pt>
                <c:pt idx="9">
                  <c:v>4.5163125023012984</c:v>
                </c:pt>
                <c:pt idx="10">
                  <c:v>1.134881272283383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845-48C5-A534-203C99A34A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59822864"/>
        <c:axId val="1559363408"/>
      </c:barChart>
      <c:catAx>
        <c:axId val="15598228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9363408"/>
        <c:crossesAt val="0.1"/>
        <c:auto val="1"/>
        <c:lblAlgn val="ctr"/>
        <c:lblOffset val="100"/>
        <c:noMultiLvlLbl val="0"/>
      </c:catAx>
      <c:valAx>
        <c:axId val="1559363408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</a:t>
                </a:r>
                <a:r>
                  <a:rPr lang="en-US" baseline="0"/>
                  <a:t> (s)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E+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98228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# of Dominance Checks [median]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2"/>
          <c:order val="0"/>
          <c:tx>
            <c:strRef>
              <c:f>ddSky!$L$323</c:f>
              <c:strCache>
                <c:ptCount val="1"/>
                <c:pt idx="0">
                  <c:v>Target;Gain &gt; 1; #pref=2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ddSky!$M$316:$W$316</c:f>
              <c:strCache>
                <c:ptCount val="11"/>
                <c:pt idx="0">
                  <c:v>BNL</c:v>
                </c:pt>
                <c:pt idx="1">
                  <c:v>BNL Causal</c:v>
                </c:pt>
                <c:pt idx="2">
                  <c:v>BNL Causal HM</c:v>
                </c:pt>
                <c:pt idx="3">
                  <c:v>SFS</c:v>
                </c:pt>
                <c:pt idx="4">
                  <c:v>SFS Causal</c:v>
                </c:pt>
                <c:pt idx="5">
                  <c:v>SaLSa</c:v>
                </c:pt>
                <c:pt idx="6">
                  <c:v>SaLSa Causal</c:v>
                </c:pt>
                <c:pt idx="7">
                  <c:v>D&amp;C</c:v>
                </c:pt>
                <c:pt idx="8">
                  <c:v>D&amp;C Causal</c:v>
                </c:pt>
                <c:pt idx="9">
                  <c:v>BBS</c:v>
                </c:pt>
                <c:pt idx="10">
                  <c:v>BBS Causal</c:v>
                </c:pt>
              </c:strCache>
            </c:strRef>
          </c:cat>
          <c:val>
            <c:numRef>
              <c:f>ddSky!$M$323:$W$323</c:f>
              <c:numCache>
                <c:formatCode>0.0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D72-4A9E-A143-E9019B15F4CD}"/>
            </c:ext>
          </c:extLst>
        </c:ser>
        <c:ser>
          <c:idx val="3"/>
          <c:order val="1"/>
          <c:tx>
            <c:strRef>
              <c:f>ddSky!$L$324</c:f>
              <c:strCache>
                <c:ptCount val="1"/>
                <c:pt idx="0">
                  <c:v>Target; Gain &gt; 1; #pref=3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ddSky!$M$316:$W$316</c:f>
              <c:strCache>
                <c:ptCount val="11"/>
                <c:pt idx="0">
                  <c:v>BNL</c:v>
                </c:pt>
                <c:pt idx="1">
                  <c:v>BNL Causal</c:v>
                </c:pt>
                <c:pt idx="2">
                  <c:v>BNL Causal HM</c:v>
                </c:pt>
                <c:pt idx="3">
                  <c:v>SFS</c:v>
                </c:pt>
                <c:pt idx="4">
                  <c:v>SFS Causal</c:v>
                </c:pt>
                <c:pt idx="5">
                  <c:v>SaLSa</c:v>
                </c:pt>
                <c:pt idx="6">
                  <c:v>SaLSa Causal</c:v>
                </c:pt>
                <c:pt idx="7">
                  <c:v>D&amp;C</c:v>
                </c:pt>
                <c:pt idx="8">
                  <c:v>D&amp;C Causal</c:v>
                </c:pt>
                <c:pt idx="9">
                  <c:v>BBS</c:v>
                </c:pt>
                <c:pt idx="10">
                  <c:v>BBS Causal</c:v>
                </c:pt>
              </c:strCache>
            </c:strRef>
          </c:cat>
          <c:val>
            <c:numRef>
              <c:f>ddSky!$M$324:$W$324</c:f>
              <c:numCache>
                <c:formatCode>0.0</c:formatCode>
                <c:ptCount val="11"/>
                <c:pt idx="0">
                  <c:v>1823114.1</c:v>
                </c:pt>
                <c:pt idx="1">
                  <c:v>863819.10000000009</c:v>
                </c:pt>
                <c:pt idx="2">
                  <c:v>874441</c:v>
                </c:pt>
                <c:pt idx="3">
                  <c:v>3406601.1000000006</c:v>
                </c:pt>
                <c:pt idx="4">
                  <c:v>444324.5</c:v>
                </c:pt>
                <c:pt idx="5">
                  <c:v>2990261.3</c:v>
                </c:pt>
                <c:pt idx="6">
                  <c:v>335861.5</c:v>
                </c:pt>
                <c:pt idx="7">
                  <c:v>5492373.7000000002</c:v>
                </c:pt>
                <c:pt idx="8">
                  <c:v>3457271</c:v>
                </c:pt>
                <c:pt idx="9">
                  <c:v>8665115.3000000007</c:v>
                </c:pt>
                <c:pt idx="10">
                  <c:v>786547.4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D72-4A9E-A143-E9019B15F4CD}"/>
            </c:ext>
          </c:extLst>
        </c:ser>
        <c:ser>
          <c:idx val="0"/>
          <c:order val="2"/>
          <c:tx>
            <c:strRef>
              <c:f>ddSky!$L$325</c:f>
              <c:strCache>
                <c:ptCount val="1"/>
                <c:pt idx="0">
                  <c:v>Target; Gain &gt; 1; #pref=4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ddSky!$M$316:$W$316</c:f>
              <c:strCache>
                <c:ptCount val="11"/>
                <c:pt idx="0">
                  <c:v>BNL</c:v>
                </c:pt>
                <c:pt idx="1">
                  <c:v>BNL Causal</c:v>
                </c:pt>
                <c:pt idx="2">
                  <c:v>BNL Causal HM</c:v>
                </c:pt>
                <c:pt idx="3">
                  <c:v>SFS</c:v>
                </c:pt>
                <c:pt idx="4">
                  <c:v>SFS Causal</c:v>
                </c:pt>
                <c:pt idx="5">
                  <c:v>SaLSa</c:v>
                </c:pt>
                <c:pt idx="6">
                  <c:v>SaLSa Causal</c:v>
                </c:pt>
                <c:pt idx="7">
                  <c:v>D&amp;C</c:v>
                </c:pt>
                <c:pt idx="8">
                  <c:v>D&amp;C Causal</c:v>
                </c:pt>
                <c:pt idx="9">
                  <c:v>BBS</c:v>
                </c:pt>
                <c:pt idx="10">
                  <c:v>BBS Causal</c:v>
                </c:pt>
              </c:strCache>
            </c:strRef>
          </c:cat>
          <c:val>
            <c:numRef>
              <c:f>ddSky!$M$325:$W$325</c:f>
              <c:numCache>
                <c:formatCode>0.0</c:formatCode>
                <c:ptCount val="11"/>
                <c:pt idx="0">
                  <c:v>1596798.7000000002</c:v>
                </c:pt>
                <c:pt idx="1">
                  <c:v>1223963.3999999999</c:v>
                </c:pt>
                <c:pt idx="2">
                  <c:v>1231050.3</c:v>
                </c:pt>
                <c:pt idx="3">
                  <c:v>936579.2</c:v>
                </c:pt>
                <c:pt idx="4">
                  <c:v>643899.5</c:v>
                </c:pt>
                <c:pt idx="5">
                  <c:v>786676.2</c:v>
                </c:pt>
                <c:pt idx="6">
                  <c:v>585930.19999999995</c:v>
                </c:pt>
                <c:pt idx="7">
                  <c:v>4335484.5</c:v>
                </c:pt>
                <c:pt idx="8">
                  <c:v>3524358.9</c:v>
                </c:pt>
                <c:pt idx="9">
                  <c:v>1847648.7000000002</c:v>
                </c:pt>
                <c:pt idx="10">
                  <c:v>700322.39999999991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D72-4A9E-A143-E9019B15F4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59822864"/>
        <c:axId val="1559363408"/>
      </c:barChart>
      <c:catAx>
        <c:axId val="15598228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9363408"/>
        <c:crosses val="autoZero"/>
        <c:auto val="1"/>
        <c:lblAlgn val="ctr"/>
        <c:lblOffset val="100"/>
        <c:noMultiLvlLbl val="0"/>
      </c:catAx>
      <c:valAx>
        <c:axId val="1559363408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# Dominance Checks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E+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98228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Execution Time (sequential) [median]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2"/>
          <c:order val="0"/>
          <c:tx>
            <c:strRef>
              <c:f>ddSky!$X$323</c:f>
              <c:strCache>
                <c:ptCount val="1"/>
                <c:pt idx="0">
                  <c:v>Target;Gain &gt; 1; #pref=2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ddSky!$Y$316:$AI$316</c:f>
              <c:strCache>
                <c:ptCount val="11"/>
                <c:pt idx="0">
                  <c:v>BNL</c:v>
                </c:pt>
                <c:pt idx="1">
                  <c:v>BNL Causal</c:v>
                </c:pt>
                <c:pt idx="2">
                  <c:v>BNL Causal HM</c:v>
                </c:pt>
                <c:pt idx="3">
                  <c:v>SFS</c:v>
                </c:pt>
                <c:pt idx="4">
                  <c:v>SFS Causal</c:v>
                </c:pt>
                <c:pt idx="5">
                  <c:v>SaLSa</c:v>
                </c:pt>
                <c:pt idx="6">
                  <c:v>SaLSa Causal</c:v>
                </c:pt>
                <c:pt idx="7">
                  <c:v>D&amp;C</c:v>
                </c:pt>
                <c:pt idx="8">
                  <c:v>D&amp;C Causal</c:v>
                </c:pt>
                <c:pt idx="9">
                  <c:v>BBS</c:v>
                </c:pt>
                <c:pt idx="10">
                  <c:v>BBS Causal</c:v>
                </c:pt>
              </c:strCache>
            </c:strRef>
          </c:cat>
          <c:val>
            <c:numRef>
              <c:f>ddSky!$Y$323:$AI$323</c:f>
              <c:numCache>
                <c:formatCode>0.0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E22-480D-AB47-D2DBDD2D8065}"/>
            </c:ext>
          </c:extLst>
        </c:ser>
        <c:ser>
          <c:idx val="3"/>
          <c:order val="1"/>
          <c:tx>
            <c:strRef>
              <c:f>ddSky!$X$324</c:f>
              <c:strCache>
                <c:ptCount val="1"/>
                <c:pt idx="0">
                  <c:v>Target; Gain &gt; 1; #pref=3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ddSky!$Y$316:$AI$316</c:f>
              <c:strCache>
                <c:ptCount val="11"/>
                <c:pt idx="0">
                  <c:v>BNL</c:v>
                </c:pt>
                <c:pt idx="1">
                  <c:v>BNL Causal</c:v>
                </c:pt>
                <c:pt idx="2">
                  <c:v>BNL Causal HM</c:v>
                </c:pt>
                <c:pt idx="3">
                  <c:v>SFS</c:v>
                </c:pt>
                <c:pt idx="4">
                  <c:v>SFS Causal</c:v>
                </c:pt>
                <c:pt idx="5">
                  <c:v>SaLSa</c:v>
                </c:pt>
                <c:pt idx="6">
                  <c:v>SaLSa Causal</c:v>
                </c:pt>
                <c:pt idx="7">
                  <c:v>D&amp;C</c:v>
                </c:pt>
                <c:pt idx="8">
                  <c:v>D&amp;C Causal</c:v>
                </c:pt>
                <c:pt idx="9">
                  <c:v>BBS</c:v>
                </c:pt>
                <c:pt idx="10">
                  <c:v>BBS Causal</c:v>
                </c:pt>
              </c:strCache>
            </c:strRef>
          </c:cat>
          <c:val>
            <c:numRef>
              <c:f>ddSky!$Y$324:$AI$324</c:f>
              <c:numCache>
                <c:formatCode>0.0</c:formatCode>
                <c:ptCount val="11"/>
                <c:pt idx="0">
                  <c:v>2.0109361625975</c:v>
                </c:pt>
                <c:pt idx="1">
                  <c:v>1.2107694863341745</c:v>
                </c:pt>
                <c:pt idx="2">
                  <c:v>1.1870862677460541</c:v>
                </c:pt>
                <c:pt idx="3">
                  <c:v>2.7328232049010692</c:v>
                </c:pt>
                <c:pt idx="4">
                  <c:v>0.95584645870258089</c:v>
                </c:pt>
                <c:pt idx="5">
                  <c:v>2.4862950884038577</c:v>
                </c:pt>
                <c:pt idx="6">
                  <c:v>0.72004356975667183</c:v>
                </c:pt>
                <c:pt idx="7">
                  <c:v>3.1199877402745191</c:v>
                </c:pt>
                <c:pt idx="8">
                  <c:v>2.2058839114150035</c:v>
                </c:pt>
                <c:pt idx="9">
                  <c:v>5.6589079918805512</c:v>
                </c:pt>
                <c:pt idx="10">
                  <c:v>2.0805031592492007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E22-480D-AB47-D2DBDD2D8065}"/>
            </c:ext>
          </c:extLst>
        </c:ser>
        <c:ser>
          <c:idx val="0"/>
          <c:order val="2"/>
          <c:tx>
            <c:strRef>
              <c:f>ddSky!$X$325</c:f>
              <c:strCache>
                <c:ptCount val="1"/>
                <c:pt idx="0">
                  <c:v>Target; Gain &gt; 1; #pref=4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ddSky!$Y$316:$AI$316</c:f>
              <c:strCache>
                <c:ptCount val="11"/>
                <c:pt idx="0">
                  <c:v>BNL</c:v>
                </c:pt>
                <c:pt idx="1">
                  <c:v>BNL Causal</c:v>
                </c:pt>
                <c:pt idx="2">
                  <c:v>BNL Causal HM</c:v>
                </c:pt>
                <c:pt idx="3">
                  <c:v>SFS</c:v>
                </c:pt>
                <c:pt idx="4">
                  <c:v>SFS Causal</c:v>
                </c:pt>
                <c:pt idx="5">
                  <c:v>SaLSa</c:v>
                </c:pt>
                <c:pt idx="6">
                  <c:v>SaLSa Causal</c:v>
                </c:pt>
                <c:pt idx="7">
                  <c:v>D&amp;C</c:v>
                </c:pt>
                <c:pt idx="8">
                  <c:v>D&amp;C Causal</c:v>
                </c:pt>
                <c:pt idx="9">
                  <c:v>BBS</c:v>
                </c:pt>
                <c:pt idx="10">
                  <c:v>BBS Causal</c:v>
                </c:pt>
              </c:strCache>
            </c:strRef>
          </c:cat>
          <c:val>
            <c:numRef>
              <c:f>ddSky!$Y$325:$AI$325</c:f>
              <c:numCache>
                <c:formatCode>0.0</c:formatCode>
                <c:ptCount val="11"/>
                <c:pt idx="0">
                  <c:v>1.9268808171385898</c:v>
                </c:pt>
                <c:pt idx="1">
                  <c:v>1.5900927100796252</c:v>
                </c:pt>
                <c:pt idx="2">
                  <c:v>1.5904191698180514</c:v>
                </c:pt>
                <c:pt idx="3">
                  <c:v>1.6233228564000455</c:v>
                </c:pt>
                <c:pt idx="4">
                  <c:v>1.3080890663695754</c:v>
                </c:pt>
                <c:pt idx="5">
                  <c:v>1.709633294143714</c:v>
                </c:pt>
                <c:pt idx="6">
                  <c:v>1.8119834115728741</c:v>
                </c:pt>
                <c:pt idx="7">
                  <c:v>2.209775685681961</c:v>
                </c:pt>
                <c:pt idx="8">
                  <c:v>2.4154239941621203</c:v>
                </c:pt>
                <c:pt idx="9">
                  <c:v>3.3305143486009907</c:v>
                </c:pt>
                <c:pt idx="10">
                  <c:v>2.2458522255532447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E22-480D-AB47-D2DBDD2D80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59822864"/>
        <c:axId val="1559363408"/>
      </c:barChart>
      <c:catAx>
        <c:axId val="15598228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9363408"/>
        <c:crossesAt val="0.1"/>
        <c:auto val="1"/>
        <c:lblAlgn val="ctr"/>
        <c:lblOffset val="100"/>
        <c:noMultiLvlLbl val="0"/>
      </c:catAx>
      <c:valAx>
        <c:axId val="1559363408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Time (s)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E+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98228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Execution Time (parallel) [median]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2"/>
          <c:order val="0"/>
          <c:tx>
            <c:strRef>
              <c:f>ddSky!$AJ$323</c:f>
              <c:strCache>
                <c:ptCount val="1"/>
                <c:pt idx="0">
                  <c:v>Target;Gain &gt; 1; #pref=2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ddSky!$AK$316:$AU$316</c:f>
              <c:strCache>
                <c:ptCount val="11"/>
                <c:pt idx="0">
                  <c:v>BNL</c:v>
                </c:pt>
                <c:pt idx="1">
                  <c:v>BNL Causal</c:v>
                </c:pt>
                <c:pt idx="2">
                  <c:v>BNL Causal HM</c:v>
                </c:pt>
                <c:pt idx="3">
                  <c:v>SFS</c:v>
                </c:pt>
                <c:pt idx="4">
                  <c:v>SFS Causal</c:v>
                </c:pt>
                <c:pt idx="5">
                  <c:v>SaLSa</c:v>
                </c:pt>
                <c:pt idx="6">
                  <c:v>SaLSa Causal</c:v>
                </c:pt>
                <c:pt idx="7">
                  <c:v>D&amp;C</c:v>
                </c:pt>
                <c:pt idx="8">
                  <c:v>D&amp;C Causal</c:v>
                </c:pt>
                <c:pt idx="9">
                  <c:v>BBS</c:v>
                </c:pt>
                <c:pt idx="10">
                  <c:v>BBS Causal</c:v>
                </c:pt>
              </c:strCache>
            </c:strRef>
          </c:cat>
          <c:val>
            <c:numRef>
              <c:f>ddSky!$AK$323:$AU$323</c:f>
              <c:numCache>
                <c:formatCode>0.0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009-4568-ACEE-EE6EE556F2F8}"/>
            </c:ext>
          </c:extLst>
        </c:ser>
        <c:ser>
          <c:idx val="3"/>
          <c:order val="1"/>
          <c:tx>
            <c:strRef>
              <c:f>ddSky!$AJ$324</c:f>
              <c:strCache>
                <c:ptCount val="1"/>
                <c:pt idx="0">
                  <c:v>Target; Gain &gt; 1; #pref=3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ddSky!$AK$316:$AU$316</c:f>
              <c:strCache>
                <c:ptCount val="11"/>
                <c:pt idx="0">
                  <c:v>BNL</c:v>
                </c:pt>
                <c:pt idx="1">
                  <c:v>BNL Causal</c:v>
                </c:pt>
                <c:pt idx="2">
                  <c:v>BNL Causal HM</c:v>
                </c:pt>
                <c:pt idx="3">
                  <c:v>SFS</c:v>
                </c:pt>
                <c:pt idx="4">
                  <c:v>SFS Causal</c:v>
                </c:pt>
                <c:pt idx="5">
                  <c:v>SaLSa</c:v>
                </c:pt>
                <c:pt idx="6">
                  <c:v>SaLSa Causal</c:v>
                </c:pt>
                <c:pt idx="7">
                  <c:v>D&amp;C</c:v>
                </c:pt>
                <c:pt idx="8">
                  <c:v>D&amp;C Causal</c:v>
                </c:pt>
                <c:pt idx="9">
                  <c:v>BBS</c:v>
                </c:pt>
                <c:pt idx="10">
                  <c:v>BBS Causal</c:v>
                </c:pt>
              </c:strCache>
            </c:strRef>
          </c:cat>
          <c:val>
            <c:numRef>
              <c:f>ddSky!$AK$324:$AU$324</c:f>
              <c:numCache>
                <c:formatCode>0.0</c:formatCode>
                <c:ptCount val="11"/>
                <c:pt idx="0">
                  <c:v>2.0109361625975</c:v>
                </c:pt>
                <c:pt idx="1">
                  <c:v>0.514311943971552</c:v>
                </c:pt>
                <c:pt idx="2">
                  <c:v>0.50593454050831488</c:v>
                </c:pt>
                <c:pt idx="3">
                  <c:v>2.7328232049010692</c:v>
                </c:pt>
                <c:pt idx="4">
                  <c:v>0.43058628470462279</c:v>
                </c:pt>
                <c:pt idx="5">
                  <c:v>2.4862950884038577</c:v>
                </c:pt>
                <c:pt idx="6">
                  <c:v>0.418981217755936</c:v>
                </c:pt>
                <c:pt idx="7">
                  <c:v>1.6690554822096599</c:v>
                </c:pt>
                <c:pt idx="8">
                  <c:v>0.4714300632942468</c:v>
                </c:pt>
                <c:pt idx="9">
                  <c:v>5.6589079918805512</c:v>
                </c:pt>
                <c:pt idx="10">
                  <c:v>1.0286893917946147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009-4568-ACEE-EE6EE556F2F8}"/>
            </c:ext>
          </c:extLst>
        </c:ser>
        <c:ser>
          <c:idx val="0"/>
          <c:order val="2"/>
          <c:tx>
            <c:strRef>
              <c:f>ddSky!$AJ$325</c:f>
              <c:strCache>
                <c:ptCount val="1"/>
                <c:pt idx="0">
                  <c:v>Target; Gain &gt; 1; #pref=4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ddSky!$AK$316:$AU$316</c:f>
              <c:strCache>
                <c:ptCount val="11"/>
                <c:pt idx="0">
                  <c:v>BNL</c:v>
                </c:pt>
                <c:pt idx="1">
                  <c:v>BNL Causal</c:v>
                </c:pt>
                <c:pt idx="2">
                  <c:v>BNL Causal HM</c:v>
                </c:pt>
                <c:pt idx="3">
                  <c:v>SFS</c:v>
                </c:pt>
                <c:pt idx="4">
                  <c:v>SFS Causal</c:v>
                </c:pt>
                <c:pt idx="5">
                  <c:v>SaLSa</c:v>
                </c:pt>
                <c:pt idx="6">
                  <c:v>SaLSa Causal</c:v>
                </c:pt>
                <c:pt idx="7">
                  <c:v>D&amp;C</c:v>
                </c:pt>
                <c:pt idx="8">
                  <c:v>D&amp;C Causal</c:v>
                </c:pt>
                <c:pt idx="9">
                  <c:v>BBS</c:v>
                </c:pt>
                <c:pt idx="10">
                  <c:v>BBS Causal</c:v>
                </c:pt>
              </c:strCache>
            </c:strRef>
          </c:cat>
          <c:val>
            <c:numRef>
              <c:f>ddSky!$AK$325:$AU$325</c:f>
              <c:numCache>
                <c:formatCode>0.0</c:formatCode>
                <c:ptCount val="11"/>
                <c:pt idx="0">
                  <c:v>1.9268808171385898</c:v>
                </c:pt>
                <c:pt idx="1">
                  <c:v>0.64149492469150571</c:v>
                </c:pt>
                <c:pt idx="2">
                  <c:v>0.64030368458479647</c:v>
                </c:pt>
                <c:pt idx="3">
                  <c:v>1.6233228564000455</c:v>
                </c:pt>
                <c:pt idx="4">
                  <c:v>0.5999976137944032</c:v>
                </c:pt>
                <c:pt idx="5">
                  <c:v>1.709633294143714</c:v>
                </c:pt>
                <c:pt idx="6">
                  <c:v>0.66701304172165687</c:v>
                </c:pt>
                <c:pt idx="7">
                  <c:v>1.2384089441737158</c:v>
                </c:pt>
                <c:pt idx="8">
                  <c:v>0.527037552325055</c:v>
                </c:pt>
                <c:pt idx="9">
                  <c:v>3.3305143486009907</c:v>
                </c:pt>
                <c:pt idx="10">
                  <c:v>1.3648294789250941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009-4568-ACEE-EE6EE556F2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59822864"/>
        <c:axId val="1559363408"/>
      </c:barChart>
      <c:catAx>
        <c:axId val="15598228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9363408"/>
        <c:crossesAt val="0.1"/>
        <c:auto val="1"/>
        <c:lblAlgn val="ctr"/>
        <c:lblOffset val="100"/>
        <c:noMultiLvlLbl val="0"/>
      </c:catAx>
      <c:valAx>
        <c:axId val="1559363408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Time (s)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E+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98228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Dominance Check Improvement</a:t>
            </a:r>
            <a:r>
              <a:rPr lang="en-US" baseline="0"/>
              <a:t> wrt. BNL [mean]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'Pure Decorrelation'!$M$962</c:f>
              <c:strCache>
                <c:ptCount val="1"/>
                <c:pt idx="0">
                  <c:v>Gain &lt;=0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'Pure Decorrelation'!$N$956:$S$956</c:f>
              <c:strCache>
                <c:ptCount val="6"/>
                <c:pt idx="0">
                  <c:v>BNL Causal</c:v>
                </c:pt>
                <c:pt idx="1">
                  <c:v>BNL Causal HM</c:v>
                </c:pt>
                <c:pt idx="2">
                  <c:v>SFS Causal</c:v>
                </c:pt>
                <c:pt idx="3">
                  <c:v>SaLSa Causal</c:v>
                </c:pt>
                <c:pt idx="4">
                  <c:v>D&amp;C Causal</c:v>
                </c:pt>
                <c:pt idx="5">
                  <c:v>BBS Causal</c:v>
                </c:pt>
              </c:strCache>
            </c:strRef>
          </c:cat>
          <c:val>
            <c:numRef>
              <c:f>'Pure Decorrelation'!$N$962:$S$962</c:f>
              <c:numCache>
                <c:formatCode>0%</c:formatCode>
                <c:ptCount val="6"/>
                <c:pt idx="0">
                  <c:v>-2.5255484043620524</c:v>
                </c:pt>
                <c:pt idx="1">
                  <c:v>-2.6596689034471304</c:v>
                </c:pt>
                <c:pt idx="2">
                  <c:v>-2.3055700918785043</c:v>
                </c:pt>
                <c:pt idx="3">
                  <c:v>-2.7959253222852425</c:v>
                </c:pt>
                <c:pt idx="4">
                  <c:v>-2.1001514099913252</c:v>
                </c:pt>
                <c:pt idx="5">
                  <c:v>-4.7704723988781614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DC7-49B1-8F43-B790541658AC}"/>
            </c:ext>
          </c:extLst>
        </c:ser>
        <c:ser>
          <c:idx val="2"/>
          <c:order val="1"/>
          <c:tx>
            <c:strRef>
              <c:f>'Pure Decorrelation'!$M$961</c:f>
              <c:strCache>
                <c:ptCount val="1"/>
                <c:pt idx="0">
                  <c:v>Gain &gt; 0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'Pure Decorrelation'!$N$961:$S$961</c:f>
              <c:numCache>
                <c:formatCode>0%</c:formatCode>
                <c:ptCount val="6"/>
                <c:pt idx="0">
                  <c:v>-3.4298691430615404</c:v>
                </c:pt>
                <c:pt idx="1">
                  <c:v>-3.4596211044771392</c:v>
                </c:pt>
                <c:pt idx="2">
                  <c:v>-2.7621083234151573</c:v>
                </c:pt>
                <c:pt idx="3">
                  <c:v>-3.8545390262381716</c:v>
                </c:pt>
                <c:pt idx="4">
                  <c:v>-2.0033265934670159</c:v>
                </c:pt>
                <c:pt idx="5">
                  <c:v>-5.0601917587458232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DC7-49B1-8F43-B790541658AC}"/>
            </c:ext>
          </c:extLst>
        </c:ser>
        <c:ser>
          <c:idx val="3"/>
          <c:order val="2"/>
          <c:tx>
            <c:strRef>
              <c:f>'Pure Decorrelation'!$M$959</c:f>
              <c:strCache>
                <c:ptCount val="1"/>
                <c:pt idx="0">
                  <c:v>Gain &gt; 1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'Pure Decorrelation'!$N$959:$S$959</c:f>
              <c:numCache>
                <c:formatCode>0%</c:formatCode>
                <c:ptCount val="6"/>
                <c:pt idx="0">
                  <c:v>-6.4452860781772721</c:v>
                </c:pt>
                <c:pt idx="1">
                  <c:v>-6.4667035699941504</c:v>
                </c:pt>
                <c:pt idx="2">
                  <c:v>-6.9190913455406733</c:v>
                </c:pt>
                <c:pt idx="3">
                  <c:v>-8.9944176060159293</c:v>
                </c:pt>
                <c:pt idx="4">
                  <c:v>-2.9277157341971365</c:v>
                </c:pt>
                <c:pt idx="5">
                  <c:v>-12.264162621346419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DC7-49B1-8F43-B790541658AC}"/>
            </c:ext>
          </c:extLst>
        </c:ser>
        <c:ser>
          <c:idx val="1"/>
          <c:order val="3"/>
          <c:tx>
            <c:strRef>
              <c:f>'Pure Decorrelation'!$M$958</c:f>
              <c:strCache>
                <c:ptCount val="1"/>
                <c:pt idx="0">
                  <c:v>Target; Gain &gt; 1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'Pure Decorrelation'!$N$958:$S$958</c:f>
              <c:numCache>
                <c:formatCode>0%</c:formatCode>
                <c:ptCount val="6"/>
                <c:pt idx="0">
                  <c:v>-11.062314494462797</c:v>
                </c:pt>
                <c:pt idx="1">
                  <c:v>-11.062670850171772</c:v>
                </c:pt>
                <c:pt idx="2">
                  <c:v>-13.165278586721312</c:v>
                </c:pt>
                <c:pt idx="3">
                  <c:v>-15.948893363576907</c:v>
                </c:pt>
                <c:pt idx="4">
                  <c:v>-4.6286805528961921</c:v>
                </c:pt>
                <c:pt idx="5">
                  <c:v>-22.92863285832631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DC7-49B1-8F43-B790541658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96855792"/>
        <c:axId val="1899211536"/>
      </c:barChart>
      <c:catAx>
        <c:axId val="18968557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9211536"/>
        <c:crosses val="autoZero"/>
        <c:auto val="1"/>
        <c:lblAlgn val="ctr"/>
        <c:lblOffset val="100"/>
        <c:noMultiLvlLbl val="0"/>
      </c:catAx>
      <c:valAx>
        <c:axId val="1899211536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Perforamnce Improvement wrt. BNL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68557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Execution Time Improvement</a:t>
            </a:r>
            <a:r>
              <a:rPr lang="en-US" baseline="0"/>
              <a:t> wrt. </a:t>
            </a:r>
            <a:r>
              <a:rPr lang="en-US" sz="1400" baseline="0"/>
              <a:t>BNL (sequential) [mean]</a:t>
            </a:r>
            <a:endParaRPr lang="en-US" sz="14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'Pure Decorrelation'!$U$962</c:f>
              <c:strCache>
                <c:ptCount val="1"/>
                <c:pt idx="0">
                  <c:v>Gain &lt;=0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'Pure Decorrelation'!$V$956:$AA$956</c:f>
              <c:strCache>
                <c:ptCount val="6"/>
                <c:pt idx="0">
                  <c:v>BNL Causal</c:v>
                </c:pt>
                <c:pt idx="1">
                  <c:v>BNL Causal HM</c:v>
                </c:pt>
                <c:pt idx="2">
                  <c:v>SFS Causal</c:v>
                </c:pt>
                <c:pt idx="3">
                  <c:v>SaLSa Causal</c:v>
                </c:pt>
                <c:pt idx="4">
                  <c:v>D&amp;C Causal</c:v>
                </c:pt>
                <c:pt idx="5">
                  <c:v>BBS Causal</c:v>
                </c:pt>
              </c:strCache>
            </c:strRef>
          </c:cat>
          <c:val>
            <c:numRef>
              <c:f>'Pure Decorrelation'!$V$962:$AA$962</c:f>
              <c:numCache>
                <c:formatCode>0%</c:formatCode>
                <c:ptCount val="6"/>
                <c:pt idx="0">
                  <c:v>-1.0906992693557578</c:v>
                </c:pt>
                <c:pt idx="1">
                  <c:v>-1.140512575808168</c:v>
                </c:pt>
                <c:pt idx="2">
                  <c:v>-1.1554544568059582</c:v>
                </c:pt>
                <c:pt idx="3">
                  <c:v>-1.1076719017651893</c:v>
                </c:pt>
                <c:pt idx="4">
                  <c:v>-0.49586001115044676</c:v>
                </c:pt>
                <c:pt idx="5">
                  <c:v>-3.9410376478316653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830-438A-BD90-6E127EBF87C8}"/>
            </c:ext>
          </c:extLst>
        </c:ser>
        <c:ser>
          <c:idx val="2"/>
          <c:order val="1"/>
          <c:tx>
            <c:strRef>
              <c:f>'Pure Decorrelation'!$U$961</c:f>
              <c:strCache>
                <c:ptCount val="1"/>
                <c:pt idx="0">
                  <c:v>Gain &gt; 0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'Pure Decorrelation'!$V$961:$AA$961</c:f>
              <c:numCache>
                <c:formatCode>0%</c:formatCode>
                <c:ptCount val="6"/>
                <c:pt idx="0">
                  <c:v>-1.6946746282843874</c:v>
                </c:pt>
                <c:pt idx="1">
                  <c:v>-1.6943828604148363</c:v>
                </c:pt>
                <c:pt idx="2">
                  <c:v>-1.487317819991488</c:v>
                </c:pt>
                <c:pt idx="3">
                  <c:v>-2.0505296317301744</c:v>
                </c:pt>
                <c:pt idx="4">
                  <c:v>-0.65752848715454792</c:v>
                </c:pt>
                <c:pt idx="5">
                  <c:v>-4.4534225539997312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830-438A-BD90-6E127EBF87C8}"/>
            </c:ext>
          </c:extLst>
        </c:ser>
        <c:ser>
          <c:idx val="3"/>
          <c:order val="2"/>
          <c:tx>
            <c:strRef>
              <c:f>'Pure Decorrelation'!$U$959</c:f>
              <c:strCache>
                <c:ptCount val="1"/>
                <c:pt idx="0">
                  <c:v>Gain &gt; 1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'Pure Decorrelation'!$V$959:$AA$959</c:f>
              <c:numCache>
                <c:formatCode>0%</c:formatCode>
                <c:ptCount val="6"/>
                <c:pt idx="0">
                  <c:v>-2.9491068726277687</c:v>
                </c:pt>
                <c:pt idx="1">
                  <c:v>-2.9415996286705859</c:v>
                </c:pt>
                <c:pt idx="2">
                  <c:v>-3.4674372454059967</c:v>
                </c:pt>
                <c:pt idx="3">
                  <c:v>-4.0573700091263927</c:v>
                </c:pt>
                <c:pt idx="4">
                  <c:v>-0.89418348480018184</c:v>
                </c:pt>
                <c:pt idx="5">
                  <c:v>-8.3702868455440971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830-438A-BD90-6E127EBF87C8}"/>
            </c:ext>
          </c:extLst>
        </c:ser>
        <c:ser>
          <c:idx val="1"/>
          <c:order val="3"/>
          <c:tx>
            <c:strRef>
              <c:f>'Pure Decorrelation'!$U$958</c:f>
              <c:strCache>
                <c:ptCount val="1"/>
                <c:pt idx="0">
                  <c:v>Target; Gain &gt; 1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'Pure Decorrelation'!$V$958:$AA$958</c:f>
              <c:numCache>
                <c:formatCode>0%</c:formatCode>
                <c:ptCount val="6"/>
                <c:pt idx="0">
                  <c:v>-4.9154881071178824</c:v>
                </c:pt>
                <c:pt idx="1">
                  <c:v>-4.889591761078214</c:v>
                </c:pt>
                <c:pt idx="2">
                  <c:v>-6.5316298577625123</c:v>
                </c:pt>
                <c:pt idx="3">
                  <c:v>-6.8457086294098364</c:v>
                </c:pt>
                <c:pt idx="4">
                  <c:v>-1.5521252467586875</c:v>
                </c:pt>
                <c:pt idx="5">
                  <c:v>-14.623495955966064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830-438A-BD90-6E127EBF87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96855792"/>
        <c:axId val="1899211536"/>
      </c:barChart>
      <c:catAx>
        <c:axId val="18968557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9211536"/>
        <c:crosses val="autoZero"/>
        <c:auto val="1"/>
        <c:lblAlgn val="ctr"/>
        <c:lblOffset val="100"/>
        <c:noMultiLvlLbl val="0"/>
      </c:catAx>
      <c:valAx>
        <c:axId val="1899211536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Perforamnce Improvement wrt. BNL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68557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Dominance Check Improvement</a:t>
            </a:r>
            <a:r>
              <a:rPr lang="en-US" baseline="0"/>
              <a:t> wrt. BNL</a:t>
            </a: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 [mean]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'Pure Decorrelation'!$M$963</c:f>
              <c:strCache>
                <c:ptCount val="1"/>
                <c:pt idx="0">
                  <c:v>Target; Gain &gt; 1; #pref=2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'Pure Decorrelation'!$N$956:$S$956</c:f>
              <c:strCache>
                <c:ptCount val="6"/>
                <c:pt idx="0">
                  <c:v>BNL Causal</c:v>
                </c:pt>
                <c:pt idx="1">
                  <c:v>BNL Causal HM</c:v>
                </c:pt>
                <c:pt idx="2">
                  <c:v>SFS Causal</c:v>
                </c:pt>
                <c:pt idx="3">
                  <c:v>SaLSa Causal</c:v>
                </c:pt>
                <c:pt idx="4">
                  <c:v>D&amp;C Causal</c:v>
                </c:pt>
                <c:pt idx="5">
                  <c:v>BBS Causal</c:v>
                </c:pt>
              </c:strCache>
            </c:strRef>
          </c:cat>
          <c:val>
            <c:numRef>
              <c:f>'Pure Decorrelation'!$N$963:$S$963</c:f>
              <c:numCache>
                <c:formatCode>0%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407-449C-A33F-7511FB4A0B97}"/>
            </c:ext>
          </c:extLst>
        </c:ser>
        <c:ser>
          <c:idx val="0"/>
          <c:order val="1"/>
          <c:tx>
            <c:strRef>
              <c:f>'Pure Decorrelation'!$M$964</c:f>
              <c:strCache>
                <c:ptCount val="1"/>
                <c:pt idx="0">
                  <c:v>Target; Gain &gt; 1; #pref=3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'Pure Decorrelation'!$N$956:$S$956</c:f>
              <c:strCache>
                <c:ptCount val="6"/>
                <c:pt idx="0">
                  <c:v>BNL Causal</c:v>
                </c:pt>
                <c:pt idx="1">
                  <c:v>BNL Causal HM</c:v>
                </c:pt>
                <c:pt idx="2">
                  <c:v>SFS Causal</c:v>
                </c:pt>
                <c:pt idx="3">
                  <c:v>SaLSa Causal</c:v>
                </c:pt>
                <c:pt idx="4">
                  <c:v>D&amp;C Causal</c:v>
                </c:pt>
                <c:pt idx="5">
                  <c:v>BBS Causal</c:v>
                </c:pt>
              </c:strCache>
            </c:strRef>
          </c:cat>
          <c:val>
            <c:numRef>
              <c:f>'Pure Decorrelation'!$N$964:$S$964</c:f>
              <c:numCache>
                <c:formatCode>0%</c:formatCode>
                <c:ptCount val="6"/>
                <c:pt idx="0">
                  <c:v>-11.062314494462797</c:v>
                </c:pt>
                <c:pt idx="1">
                  <c:v>-11.062670850171772</c:v>
                </c:pt>
                <c:pt idx="2">
                  <c:v>-13.165278586721312</c:v>
                </c:pt>
                <c:pt idx="3">
                  <c:v>-15.948893363576907</c:v>
                </c:pt>
                <c:pt idx="4">
                  <c:v>-4.6286805528961921</c:v>
                </c:pt>
                <c:pt idx="5">
                  <c:v>-22.92863285832631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407-449C-A33F-7511FB4A0B97}"/>
            </c:ext>
          </c:extLst>
        </c:ser>
        <c:ser>
          <c:idx val="2"/>
          <c:order val="2"/>
          <c:tx>
            <c:strRef>
              <c:f>'Pure Decorrelation'!$M$965</c:f>
              <c:strCache>
                <c:ptCount val="1"/>
                <c:pt idx="0">
                  <c:v>Target; Gain &gt; 1; #pref=4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'Pure Decorrelation'!$N$965:$S$965</c:f>
              <c:numCache>
                <c:formatCode>0%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407-449C-A33F-7511FB4A0B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96855792"/>
        <c:axId val="1899211536"/>
      </c:barChart>
      <c:catAx>
        <c:axId val="18968557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9211536"/>
        <c:crosses val="autoZero"/>
        <c:auto val="1"/>
        <c:lblAlgn val="ctr"/>
        <c:lblOffset val="100"/>
        <c:noMultiLvlLbl val="0"/>
      </c:catAx>
      <c:valAx>
        <c:axId val="18992115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Perforamnce Improvement wrt. BNL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68557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Execution Time Improvement</a:t>
            </a:r>
            <a:r>
              <a:rPr lang="en-US" baseline="0"/>
              <a:t> wrt. </a:t>
            </a:r>
            <a:r>
              <a:rPr lang="en-US" sz="1400" baseline="0"/>
              <a:t>BNL (sequential)</a:t>
            </a: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 [mean]</a:t>
            </a:r>
            <a:endParaRPr lang="en-US" sz="14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'Pure Decorrelation'!$U$963</c:f>
              <c:strCache>
                <c:ptCount val="1"/>
                <c:pt idx="0">
                  <c:v>Target; Gain &gt; 1; #pref=2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'Pure Decorrelation'!$V$956:$AA$956</c:f>
              <c:strCache>
                <c:ptCount val="6"/>
                <c:pt idx="0">
                  <c:v>BNL Causal</c:v>
                </c:pt>
                <c:pt idx="1">
                  <c:v>BNL Causal HM</c:v>
                </c:pt>
                <c:pt idx="2">
                  <c:v>SFS Causal</c:v>
                </c:pt>
                <c:pt idx="3">
                  <c:v>SaLSa Causal</c:v>
                </c:pt>
                <c:pt idx="4">
                  <c:v>D&amp;C Causal</c:v>
                </c:pt>
                <c:pt idx="5">
                  <c:v>BBS Causal</c:v>
                </c:pt>
              </c:strCache>
            </c:strRef>
          </c:cat>
          <c:val>
            <c:numRef>
              <c:f>'Pure Decorrelation'!$V$963:$AA$963</c:f>
              <c:numCache>
                <c:formatCode>0%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451-4139-A040-780C2025E86A}"/>
            </c:ext>
          </c:extLst>
        </c:ser>
        <c:ser>
          <c:idx val="0"/>
          <c:order val="1"/>
          <c:tx>
            <c:strRef>
              <c:f>'Pure Decorrelation'!$U$964</c:f>
              <c:strCache>
                <c:ptCount val="1"/>
                <c:pt idx="0">
                  <c:v>Target; Gain &gt; 1; #pref=3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'Pure Decorrelation'!$V$956:$AA$956</c:f>
              <c:strCache>
                <c:ptCount val="6"/>
                <c:pt idx="0">
                  <c:v>BNL Causal</c:v>
                </c:pt>
                <c:pt idx="1">
                  <c:v>BNL Causal HM</c:v>
                </c:pt>
                <c:pt idx="2">
                  <c:v>SFS Causal</c:v>
                </c:pt>
                <c:pt idx="3">
                  <c:v>SaLSa Causal</c:v>
                </c:pt>
                <c:pt idx="4">
                  <c:v>D&amp;C Causal</c:v>
                </c:pt>
                <c:pt idx="5">
                  <c:v>BBS Causal</c:v>
                </c:pt>
              </c:strCache>
            </c:strRef>
          </c:cat>
          <c:val>
            <c:numRef>
              <c:f>'Pure Decorrelation'!$V$964:$AA$964</c:f>
              <c:numCache>
                <c:formatCode>0%</c:formatCode>
                <c:ptCount val="6"/>
                <c:pt idx="0">
                  <c:v>-4.9154881071178824</c:v>
                </c:pt>
                <c:pt idx="1">
                  <c:v>-4.889591761078214</c:v>
                </c:pt>
                <c:pt idx="2">
                  <c:v>-6.5316298577625123</c:v>
                </c:pt>
                <c:pt idx="3">
                  <c:v>-6.8457086294098364</c:v>
                </c:pt>
                <c:pt idx="4">
                  <c:v>-1.5521252467586875</c:v>
                </c:pt>
                <c:pt idx="5">
                  <c:v>-14.623495955966064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451-4139-A040-780C2025E86A}"/>
            </c:ext>
          </c:extLst>
        </c:ser>
        <c:ser>
          <c:idx val="2"/>
          <c:order val="2"/>
          <c:tx>
            <c:strRef>
              <c:f>'Pure Decorrelation'!$U$965</c:f>
              <c:strCache>
                <c:ptCount val="1"/>
                <c:pt idx="0">
                  <c:v>Target; Gain &gt; 1; #pref=4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'Pure Decorrelation'!$V$965:$AA$965</c:f>
              <c:numCache>
                <c:formatCode>0%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451-4139-A040-780C2025E8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96855792"/>
        <c:axId val="1899211536"/>
      </c:barChart>
      <c:catAx>
        <c:axId val="18968557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9211536"/>
        <c:crosses val="autoZero"/>
        <c:auto val="1"/>
        <c:lblAlgn val="ctr"/>
        <c:lblOffset val="100"/>
        <c:noMultiLvlLbl val="0"/>
      </c:catAx>
      <c:valAx>
        <c:axId val="1899211536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Perforamnce Improvement wrt. BNL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68557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#</a:t>
            </a:r>
            <a:r>
              <a:rPr lang="en-US" baseline="0"/>
              <a:t> of Dominance Checks vs. (Estimated) Gain - non-causal algorithms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'Pure Decorrelation'!$M$2</c:f>
              <c:strCache>
                <c:ptCount val="1"/>
                <c:pt idx="0">
                  <c:v>BNL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trendline>
            <c:spPr>
              <a:ln w="19050" cap="rnd">
                <a:solidFill>
                  <a:srgbClr val="FF0000"/>
                </a:solidFill>
                <a:prstDash val="dash"/>
              </a:ln>
              <a:effectLst/>
            </c:spPr>
            <c:trendlineType val="exp"/>
            <c:dispRSqr val="0"/>
            <c:dispEq val="0"/>
          </c:trendline>
          <c:xVal>
            <c:numRef>
              <c:f>'Pure Decorrelation'!$AY$3:$AY$290</c:f>
              <c:numCache>
                <c:formatCode>General</c:formatCode>
                <c:ptCount val="288"/>
                <c:pt idx="0">
                  <c:v>1</c:v>
                </c:pt>
                <c:pt idx="1">
                  <c:v>-3</c:v>
                </c:pt>
                <c:pt idx="2">
                  <c:v>-3</c:v>
                </c:pt>
                <c:pt idx="3">
                  <c:v>1</c:v>
                </c:pt>
                <c:pt idx="4">
                  <c:v>9</c:v>
                </c:pt>
                <c:pt idx="5">
                  <c:v>1</c:v>
                </c:pt>
                <c:pt idx="6">
                  <c:v>-3</c:v>
                </c:pt>
                <c:pt idx="7">
                  <c:v>-3</c:v>
                </c:pt>
                <c:pt idx="8">
                  <c:v>-3</c:v>
                </c:pt>
                <c:pt idx="9">
                  <c:v>-3</c:v>
                </c:pt>
                <c:pt idx="10">
                  <c:v>1</c:v>
                </c:pt>
                <c:pt idx="11">
                  <c:v>9</c:v>
                </c:pt>
                <c:pt idx="12">
                  <c:v>1</c:v>
                </c:pt>
                <c:pt idx="13">
                  <c:v>-3</c:v>
                </c:pt>
                <c:pt idx="14">
                  <c:v>-3</c:v>
                </c:pt>
                <c:pt idx="15">
                  <c:v>1</c:v>
                </c:pt>
                <c:pt idx="16">
                  <c:v>-2</c:v>
                </c:pt>
                <c:pt idx="17">
                  <c:v>4</c:v>
                </c:pt>
                <c:pt idx="18">
                  <c:v>0</c:v>
                </c:pt>
                <c:pt idx="19">
                  <c:v>-2</c:v>
                </c:pt>
                <c:pt idx="20">
                  <c:v>-2</c:v>
                </c:pt>
                <c:pt idx="21">
                  <c:v>0</c:v>
                </c:pt>
                <c:pt idx="22">
                  <c:v>4</c:v>
                </c:pt>
                <c:pt idx="23">
                  <c:v>-2</c:v>
                </c:pt>
                <c:pt idx="24">
                  <c:v>-0.33333333333333331</c:v>
                </c:pt>
                <c:pt idx="25">
                  <c:v>-0.33333333333333331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-1.666666666666667</c:v>
                </c:pt>
                <c:pt idx="31">
                  <c:v>-1.666666666666667</c:v>
                </c:pt>
                <c:pt idx="32">
                  <c:v>-1.666666666666667</c:v>
                </c:pt>
                <c:pt idx="33">
                  <c:v>-1.666666666666667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-0.33333333333333331</c:v>
                </c:pt>
                <c:pt idx="39">
                  <c:v>-0.33333333333333331</c:v>
                </c:pt>
                <c:pt idx="40">
                  <c:v>-2</c:v>
                </c:pt>
                <c:pt idx="41">
                  <c:v>-2</c:v>
                </c:pt>
                <c:pt idx="42">
                  <c:v>8</c:v>
                </c:pt>
                <c:pt idx="43">
                  <c:v>-4</c:v>
                </c:pt>
                <c:pt idx="44">
                  <c:v>-4</c:v>
                </c:pt>
                <c:pt idx="45">
                  <c:v>8</c:v>
                </c:pt>
                <c:pt idx="46">
                  <c:v>-2</c:v>
                </c:pt>
                <c:pt idx="47">
                  <c:v>-2</c:v>
                </c:pt>
                <c:pt idx="48">
                  <c:v>-2</c:v>
                </c:pt>
                <c:pt idx="49">
                  <c:v>-2</c:v>
                </c:pt>
                <c:pt idx="50">
                  <c:v>8</c:v>
                </c:pt>
                <c:pt idx="51">
                  <c:v>-4</c:v>
                </c:pt>
                <c:pt idx="52">
                  <c:v>-4</c:v>
                </c:pt>
                <c:pt idx="53">
                  <c:v>8</c:v>
                </c:pt>
                <c:pt idx="54">
                  <c:v>-2</c:v>
                </c:pt>
                <c:pt idx="55">
                  <c:v>-2</c:v>
                </c:pt>
              </c:numCache>
            </c:numRef>
          </c:xVal>
          <c:yVal>
            <c:numRef>
              <c:f>'Pure Decorrelation'!$M$3:$M$290</c:f>
              <c:numCache>
                <c:formatCode>General</c:formatCode>
                <c:ptCount val="288"/>
                <c:pt idx="0">
                  <c:v>984737.8</c:v>
                </c:pt>
                <c:pt idx="1">
                  <c:v>9774060</c:v>
                </c:pt>
                <c:pt idx="2">
                  <c:v>4329316.4000000004</c:v>
                </c:pt>
                <c:pt idx="3">
                  <c:v>4797310.5999999996</c:v>
                </c:pt>
                <c:pt idx="4">
                  <c:v>1254500</c:v>
                </c:pt>
                <c:pt idx="5">
                  <c:v>4819087.5999999996</c:v>
                </c:pt>
                <c:pt idx="6">
                  <c:v>2186441.2000000002</c:v>
                </c:pt>
                <c:pt idx="7">
                  <c:v>1359597.6</c:v>
                </c:pt>
                <c:pt idx="8">
                  <c:v>6171416.2000000002</c:v>
                </c:pt>
                <c:pt idx="9">
                  <c:v>6077126.4000000004</c:v>
                </c:pt>
                <c:pt idx="10">
                  <c:v>4373945.5999999996</c:v>
                </c:pt>
                <c:pt idx="11">
                  <c:v>1743369.2</c:v>
                </c:pt>
                <c:pt idx="12">
                  <c:v>11750880.199999999</c:v>
                </c:pt>
                <c:pt idx="13">
                  <c:v>4086782.6</c:v>
                </c:pt>
                <c:pt idx="14">
                  <c:v>7112853</c:v>
                </c:pt>
                <c:pt idx="15">
                  <c:v>492450</c:v>
                </c:pt>
                <c:pt idx="16">
                  <c:v>6218015.5999999996</c:v>
                </c:pt>
                <c:pt idx="17">
                  <c:v>572109.80000000005</c:v>
                </c:pt>
                <c:pt idx="18">
                  <c:v>4386124.8</c:v>
                </c:pt>
                <c:pt idx="19">
                  <c:v>1288357.8</c:v>
                </c:pt>
                <c:pt idx="20">
                  <c:v>878753.2</c:v>
                </c:pt>
                <c:pt idx="21">
                  <c:v>1877990.2</c:v>
                </c:pt>
                <c:pt idx="22">
                  <c:v>371955.6</c:v>
                </c:pt>
                <c:pt idx="23">
                  <c:v>1837465.8</c:v>
                </c:pt>
                <c:pt idx="24">
                  <c:v>2025390.8</c:v>
                </c:pt>
                <c:pt idx="25">
                  <c:v>510392.8</c:v>
                </c:pt>
                <c:pt idx="26">
                  <c:v>1949791.8</c:v>
                </c:pt>
                <c:pt idx="27">
                  <c:v>1020647.2</c:v>
                </c:pt>
                <c:pt idx="28">
                  <c:v>2208859.6</c:v>
                </c:pt>
                <c:pt idx="29">
                  <c:v>896596.6</c:v>
                </c:pt>
                <c:pt idx="30">
                  <c:v>3045439.2</c:v>
                </c:pt>
                <c:pt idx="31">
                  <c:v>2290113.4</c:v>
                </c:pt>
                <c:pt idx="32">
                  <c:v>8055849.7999999998</c:v>
                </c:pt>
                <c:pt idx="33">
                  <c:v>11188592.4</c:v>
                </c:pt>
                <c:pt idx="34">
                  <c:v>2119756</c:v>
                </c:pt>
                <c:pt idx="35">
                  <c:v>3176321.4</c:v>
                </c:pt>
                <c:pt idx="36">
                  <c:v>2509577.6</c:v>
                </c:pt>
                <c:pt idx="37">
                  <c:v>2722210.4</c:v>
                </c:pt>
                <c:pt idx="38">
                  <c:v>584782.4</c:v>
                </c:pt>
                <c:pt idx="39">
                  <c:v>668118.80000000005</c:v>
                </c:pt>
                <c:pt idx="40">
                  <c:v>1465680.2</c:v>
                </c:pt>
                <c:pt idx="41">
                  <c:v>7040893.2000000002</c:v>
                </c:pt>
                <c:pt idx="42">
                  <c:v>2754637.4</c:v>
                </c:pt>
                <c:pt idx="43">
                  <c:v>414114.2</c:v>
                </c:pt>
                <c:pt idx="44">
                  <c:v>328897.59999999998</c:v>
                </c:pt>
                <c:pt idx="45">
                  <c:v>2180548</c:v>
                </c:pt>
                <c:pt idx="46">
                  <c:v>6904071</c:v>
                </c:pt>
                <c:pt idx="47">
                  <c:v>1297565.2</c:v>
                </c:pt>
                <c:pt idx="48">
                  <c:v>1465680.2</c:v>
                </c:pt>
                <c:pt idx="49">
                  <c:v>7040893.2000000002</c:v>
                </c:pt>
                <c:pt idx="50">
                  <c:v>2754637.4</c:v>
                </c:pt>
                <c:pt idx="51">
                  <c:v>414114.2</c:v>
                </c:pt>
                <c:pt idx="52">
                  <c:v>328897.59999999998</c:v>
                </c:pt>
                <c:pt idx="53">
                  <c:v>2180548</c:v>
                </c:pt>
                <c:pt idx="54">
                  <c:v>6904071</c:v>
                </c:pt>
                <c:pt idx="55">
                  <c:v>1297565.2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6A9-4C05-B946-51DD77B997B6}"/>
            </c:ext>
          </c:extLst>
        </c:ser>
        <c:ser>
          <c:idx val="2"/>
          <c:order val="1"/>
          <c:tx>
            <c:strRef>
              <c:f>'Pure Decorrelation'!$P$2</c:f>
              <c:strCache>
                <c:ptCount val="1"/>
                <c:pt idx="0">
                  <c:v>SFS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4"/>
                </a:solidFill>
                <a:prstDash val="dash"/>
              </a:ln>
              <a:effectLst/>
            </c:spPr>
            <c:trendlineType val="exp"/>
            <c:dispRSqr val="0"/>
            <c:dispEq val="0"/>
          </c:trendline>
          <c:xVal>
            <c:numRef>
              <c:f>'Pure Decorrelation'!$AY$3:$AY$290</c:f>
              <c:numCache>
                <c:formatCode>General</c:formatCode>
                <c:ptCount val="288"/>
                <c:pt idx="0">
                  <c:v>1</c:v>
                </c:pt>
                <c:pt idx="1">
                  <c:v>-3</c:v>
                </c:pt>
                <c:pt idx="2">
                  <c:v>-3</c:v>
                </c:pt>
                <c:pt idx="3">
                  <c:v>1</c:v>
                </c:pt>
                <c:pt idx="4">
                  <c:v>9</c:v>
                </c:pt>
                <c:pt idx="5">
                  <c:v>1</c:v>
                </c:pt>
                <c:pt idx="6">
                  <c:v>-3</c:v>
                </c:pt>
                <c:pt idx="7">
                  <c:v>-3</c:v>
                </c:pt>
                <c:pt idx="8">
                  <c:v>-3</c:v>
                </c:pt>
                <c:pt idx="9">
                  <c:v>-3</c:v>
                </c:pt>
                <c:pt idx="10">
                  <c:v>1</c:v>
                </c:pt>
                <c:pt idx="11">
                  <c:v>9</c:v>
                </c:pt>
                <c:pt idx="12">
                  <c:v>1</c:v>
                </c:pt>
                <c:pt idx="13">
                  <c:v>-3</c:v>
                </c:pt>
                <c:pt idx="14">
                  <c:v>-3</c:v>
                </c:pt>
                <c:pt idx="15">
                  <c:v>1</c:v>
                </c:pt>
                <c:pt idx="16">
                  <c:v>-2</c:v>
                </c:pt>
                <c:pt idx="17">
                  <c:v>4</c:v>
                </c:pt>
                <c:pt idx="18">
                  <c:v>0</c:v>
                </c:pt>
                <c:pt idx="19">
                  <c:v>-2</c:v>
                </c:pt>
                <c:pt idx="20">
                  <c:v>-2</c:v>
                </c:pt>
                <c:pt idx="21">
                  <c:v>0</c:v>
                </c:pt>
                <c:pt idx="22">
                  <c:v>4</c:v>
                </c:pt>
                <c:pt idx="23">
                  <c:v>-2</c:v>
                </c:pt>
                <c:pt idx="24">
                  <c:v>-0.33333333333333331</c:v>
                </c:pt>
                <c:pt idx="25">
                  <c:v>-0.33333333333333331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-1.666666666666667</c:v>
                </c:pt>
                <c:pt idx="31">
                  <c:v>-1.666666666666667</c:v>
                </c:pt>
                <c:pt idx="32">
                  <c:v>-1.666666666666667</c:v>
                </c:pt>
                <c:pt idx="33">
                  <c:v>-1.666666666666667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-0.33333333333333331</c:v>
                </c:pt>
                <c:pt idx="39">
                  <c:v>-0.33333333333333331</c:v>
                </c:pt>
                <c:pt idx="40">
                  <c:v>-2</c:v>
                </c:pt>
                <c:pt idx="41">
                  <c:v>-2</c:v>
                </c:pt>
                <c:pt idx="42">
                  <c:v>8</c:v>
                </c:pt>
                <c:pt idx="43">
                  <c:v>-4</c:v>
                </c:pt>
                <c:pt idx="44">
                  <c:v>-4</c:v>
                </c:pt>
                <c:pt idx="45">
                  <c:v>8</c:v>
                </c:pt>
                <c:pt idx="46">
                  <c:v>-2</c:v>
                </c:pt>
                <c:pt idx="47">
                  <c:v>-2</c:v>
                </c:pt>
                <c:pt idx="48">
                  <c:v>-2</c:v>
                </c:pt>
                <c:pt idx="49">
                  <c:v>-2</c:v>
                </c:pt>
                <c:pt idx="50">
                  <c:v>8</c:v>
                </c:pt>
                <c:pt idx="51">
                  <c:v>-4</c:v>
                </c:pt>
                <c:pt idx="52">
                  <c:v>-4</c:v>
                </c:pt>
                <c:pt idx="53">
                  <c:v>8</c:v>
                </c:pt>
                <c:pt idx="54">
                  <c:v>-2</c:v>
                </c:pt>
                <c:pt idx="55">
                  <c:v>-2</c:v>
                </c:pt>
              </c:numCache>
            </c:numRef>
          </c:xVal>
          <c:yVal>
            <c:numRef>
              <c:f>'Pure Decorrelation'!$P$3:$P$290</c:f>
              <c:numCache>
                <c:formatCode>General</c:formatCode>
                <c:ptCount val="288"/>
                <c:pt idx="0">
                  <c:v>1004122.8</c:v>
                </c:pt>
                <c:pt idx="1">
                  <c:v>14747945.4</c:v>
                </c:pt>
                <c:pt idx="2">
                  <c:v>1278792.2</c:v>
                </c:pt>
                <c:pt idx="3">
                  <c:v>1475770.8</c:v>
                </c:pt>
                <c:pt idx="4">
                  <c:v>3405256</c:v>
                </c:pt>
                <c:pt idx="5">
                  <c:v>5594837.2000000002</c:v>
                </c:pt>
                <c:pt idx="6">
                  <c:v>1589889</c:v>
                </c:pt>
                <c:pt idx="7">
                  <c:v>602084</c:v>
                </c:pt>
                <c:pt idx="8">
                  <c:v>8419143.5999999996</c:v>
                </c:pt>
                <c:pt idx="9">
                  <c:v>14297375.6</c:v>
                </c:pt>
                <c:pt idx="10">
                  <c:v>4791875</c:v>
                </c:pt>
                <c:pt idx="11">
                  <c:v>3424600.8</c:v>
                </c:pt>
                <c:pt idx="12">
                  <c:v>18218009.600000001</c:v>
                </c:pt>
                <c:pt idx="13">
                  <c:v>3127021.2</c:v>
                </c:pt>
                <c:pt idx="14">
                  <c:v>8723892</c:v>
                </c:pt>
                <c:pt idx="15">
                  <c:v>264522.40000000002</c:v>
                </c:pt>
                <c:pt idx="16">
                  <c:v>14902021.800000001</c:v>
                </c:pt>
                <c:pt idx="17">
                  <c:v>531781.6</c:v>
                </c:pt>
                <c:pt idx="18">
                  <c:v>2573293.2000000002</c:v>
                </c:pt>
                <c:pt idx="19">
                  <c:v>8049014.7999999998</c:v>
                </c:pt>
                <c:pt idx="20">
                  <c:v>1835525</c:v>
                </c:pt>
                <c:pt idx="21">
                  <c:v>1753422.2</c:v>
                </c:pt>
                <c:pt idx="22">
                  <c:v>240817.6</c:v>
                </c:pt>
                <c:pt idx="23">
                  <c:v>2405833.6</c:v>
                </c:pt>
                <c:pt idx="24">
                  <c:v>2641017.4</c:v>
                </c:pt>
                <c:pt idx="25">
                  <c:v>376094.8</c:v>
                </c:pt>
                <c:pt idx="26">
                  <c:v>2545954.4</c:v>
                </c:pt>
                <c:pt idx="27">
                  <c:v>238307</c:v>
                </c:pt>
                <c:pt idx="28">
                  <c:v>869035.6</c:v>
                </c:pt>
                <c:pt idx="29">
                  <c:v>357592.6</c:v>
                </c:pt>
                <c:pt idx="30">
                  <c:v>535062</c:v>
                </c:pt>
                <c:pt idx="31">
                  <c:v>270661.59999999998</c:v>
                </c:pt>
                <c:pt idx="32">
                  <c:v>44794298</c:v>
                </c:pt>
                <c:pt idx="33">
                  <c:v>65436608.200000003</c:v>
                </c:pt>
                <c:pt idx="34">
                  <c:v>2798305.8</c:v>
                </c:pt>
                <c:pt idx="35">
                  <c:v>8110191.4000000004</c:v>
                </c:pt>
                <c:pt idx="36">
                  <c:v>8535142.8000000007</c:v>
                </c:pt>
                <c:pt idx="37">
                  <c:v>13103222.199999999</c:v>
                </c:pt>
                <c:pt idx="38">
                  <c:v>281783.40000000002</c:v>
                </c:pt>
                <c:pt idx="39">
                  <c:v>275748.8</c:v>
                </c:pt>
                <c:pt idx="40">
                  <c:v>2004888.8</c:v>
                </c:pt>
                <c:pt idx="41">
                  <c:v>6888278.7999999998</c:v>
                </c:pt>
                <c:pt idx="42">
                  <c:v>4808313.4000000004</c:v>
                </c:pt>
                <c:pt idx="43">
                  <c:v>355969</c:v>
                </c:pt>
                <c:pt idx="44">
                  <c:v>235216.4</c:v>
                </c:pt>
                <c:pt idx="45">
                  <c:v>7568929</c:v>
                </c:pt>
                <c:pt idx="46">
                  <c:v>4053004.4</c:v>
                </c:pt>
                <c:pt idx="47">
                  <c:v>962221.8</c:v>
                </c:pt>
                <c:pt idx="48">
                  <c:v>2004888.8</c:v>
                </c:pt>
                <c:pt idx="49">
                  <c:v>6888278.7999999998</c:v>
                </c:pt>
                <c:pt idx="50">
                  <c:v>4808313.4000000004</c:v>
                </c:pt>
                <c:pt idx="51">
                  <c:v>355969</c:v>
                </c:pt>
                <c:pt idx="52">
                  <c:v>235216.4</c:v>
                </c:pt>
                <c:pt idx="53">
                  <c:v>7568929</c:v>
                </c:pt>
                <c:pt idx="54">
                  <c:v>4053004.4</c:v>
                </c:pt>
                <c:pt idx="55">
                  <c:v>962221.8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06A9-4C05-B946-51DD77B997B6}"/>
            </c:ext>
          </c:extLst>
        </c:ser>
        <c:ser>
          <c:idx val="4"/>
          <c:order val="2"/>
          <c:tx>
            <c:strRef>
              <c:f>'Pure Decorrelation'!$R$2</c:f>
              <c:strCache>
                <c:ptCount val="1"/>
                <c:pt idx="0">
                  <c:v>SaLSa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6"/>
                </a:solidFill>
                <a:prstDash val="dash"/>
              </a:ln>
              <a:effectLst/>
            </c:spPr>
            <c:trendlineType val="exp"/>
            <c:dispRSqr val="0"/>
            <c:dispEq val="0"/>
          </c:trendline>
          <c:xVal>
            <c:numRef>
              <c:f>'Pure Decorrelation'!$AY$3:$AY$290</c:f>
              <c:numCache>
                <c:formatCode>General</c:formatCode>
                <c:ptCount val="288"/>
                <c:pt idx="0">
                  <c:v>1</c:v>
                </c:pt>
                <c:pt idx="1">
                  <c:v>-3</c:v>
                </c:pt>
                <c:pt idx="2">
                  <c:v>-3</c:v>
                </c:pt>
                <c:pt idx="3">
                  <c:v>1</c:v>
                </c:pt>
                <c:pt idx="4">
                  <c:v>9</c:v>
                </c:pt>
                <c:pt idx="5">
                  <c:v>1</c:v>
                </c:pt>
                <c:pt idx="6">
                  <c:v>-3</c:v>
                </c:pt>
                <c:pt idx="7">
                  <c:v>-3</c:v>
                </c:pt>
                <c:pt idx="8">
                  <c:v>-3</c:v>
                </c:pt>
                <c:pt idx="9">
                  <c:v>-3</c:v>
                </c:pt>
                <c:pt idx="10">
                  <c:v>1</c:v>
                </c:pt>
                <c:pt idx="11">
                  <c:v>9</c:v>
                </c:pt>
                <c:pt idx="12">
                  <c:v>1</c:v>
                </c:pt>
                <c:pt idx="13">
                  <c:v>-3</c:v>
                </c:pt>
                <c:pt idx="14">
                  <c:v>-3</c:v>
                </c:pt>
                <c:pt idx="15">
                  <c:v>1</c:v>
                </c:pt>
                <c:pt idx="16">
                  <c:v>-2</c:v>
                </c:pt>
                <c:pt idx="17">
                  <c:v>4</c:v>
                </c:pt>
                <c:pt idx="18">
                  <c:v>0</c:v>
                </c:pt>
                <c:pt idx="19">
                  <c:v>-2</c:v>
                </c:pt>
                <c:pt idx="20">
                  <c:v>-2</c:v>
                </c:pt>
                <c:pt idx="21">
                  <c:v>0</c:v>
                </c:pt>
                <c:pt idx="22">
                  <c:v>4</c:v>
                </c:pt>
                <c:pt idx="23">
                  <c:v>-2</c:v>
                </c:pt>
                <c:pt idx="24">
                  <c:v>-0.33333333333333331</c:v>
                </c:pt>
                <c:pt idx="25">
                  <c:v>-0.33333333333333331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-1.666666666666667</c:v>
                </c:pt>
                <c:pt idx="31">
                  <c:v>-1.666666666666667</c:v>
                </c:pt>
                <c:pt idx="32">
                  <c:v>-1.666666666666667</c:v>
                </c:pt>
                <c:pt idx="33">
                  <c:v>-1.666666666666667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-0.33333333333333331</c:v>
                </c:pt>
                <c:pt idx="39">
                  <c:v>-0.33333333333333331</c:v>
                </c:pt>
                <c:pt idx="40">
                  <c:v>-2</c:v>
                </c:pt>
                <c:pt idx="41">
                  <c:v>-2</c:v>
                </c:pt>
                <c:pt idx="42">
                  <c:v>8</c:v>
                </c:pt>
                <c:pt idx="43">
                  <c:v>-4</c:v>
                </c:pt>
                <c:pt idx="44">
                  <c:v>-4</c:v>
                </c:pt>
                <c:pt idx="45">
                  <c:v>8</c:v>
                </c:pt>
                <c:pt idx="46">
                  <c:v>-2</c:v>
                </c:pt>
                <c:pt idx="47">
                  <c:v>-2</c:v>
                </c:pt>
                <c:pt idx="48">
                  <c:v>-2</c:v>
                </c:pt>
                <c:pt idx="49">
                  <c:v>-2</c:v>
                </c:pt>
                <c:pt idx="50">
                  <c:v>8</c:v>
                </c:pt>
                <c:pt idx="51">
                  <c:v>-4</c:v>
                </c:pt>
                <c:pt idx="52">
                  <c:v>-4</c:v>
                </c:pt>
                <c:pt idx="53">
                  <c:v>8</c:v>
                </c:pt>
                <c:pt idx="54">
                  <c:v>-2</c:v>
                </c:pt>
                <c:pt idx="55">
                  <c:v>-2</c:v>
                </c:pt>
              </c:numCache>
            </c:numRef>
          </c:xVal>
          <c:yVal>
            <c:numRef>
              <c:f>'Pure Decorrelation'!$R$3:$R$290</c:f>
              <c:numCache>
                <c:formatCode>General</c:formatCode>
                <c:ptCount val="288"/>
                <c:pt idx="0">
                  <c:v>881239.4</c:v>
                </c:pt>
                <c:pt idx="1">
                  <c:v>16571915</c:v>
                </c:pt>
                <c:pt idx="2">
                  <c:v>616378.19999999995</c:v>
                </c:pt>
                <c:pt idx="3">
                  <c:v>1030299.8</c:v>
                </c:pt>
                <c:pt idx="4">
                  <c:v>1465331.4</c:v>
                </c:pt>
                <c:pt idx="5">
                  <c:v>4114032.2</c:v>
                </c:pt>
                <c:pt idx="6">
                  <c:v>616867</c:v>
                </c:pt>
                <c:pt idx="7">
                  <c:v>362702.6</c:v>
                </c:pt>
                <c:pt idx="8">
                  <c:v>9256532.1999999993</c:v>
                </c:pt>
                <c:pt idx="9">
                  <c:v>9345182.5999999996</c:v>
                </c:pt>
                <c:pt idx="10">
                  <c:v>3330299.8</c:v>
                </c:pt>
                <c:pt idx="11">
                  <c:v>2642237</c:v>
                </c:pt>
                <c:pt idx="12">
                  <c:v>17723012.199999999</c:v>
                </c:pt>
                <c:pt idx="13">
                  <c:v>3627884.8</c:v>
                </c:pt>
                <c:pt idx="14">
                  <c:v>6128639</c:v>
                </c:pt>
                <c:pt idx="15">
                  <c:v>253435.8</c:v>
                </c:pt>
                <c:pt idx="16">
                  <c:v>15785104.199999999</c:v>
                </c:pt>
                <c:pt idx="17">
                  <c:v>425951</c:v>
                </c:pt>
                <c:pt idx="18">
                  <c:v>7628471.2000000002</c:v>
                </c:pt>
                <c:pt idx="19">
                  <c:v>2096160</c:v>
                </c:pt>
                <c:pt idx="20">
                  <c:v>1062859</c:v>
                </c:pt>
                <c:pt idx="21">
                  <c:v>1693590.8</c:v>
                </c:pt>
                <c:pt idx="22">
                  <c:v>47009</c:v>
                </c:pt>
                <c:pt idx="23">
                  <c:v>2353739.6</c:v>
                </c:pt>
                <c:pt idx="24">
                  <c:v>1830487.8</c:v>
                </c:pt>
                <c:pt idx="25">
                  <c:v>129116.6</c:v>
                </c:pt>
                <c:pt idx="26">
                  <c:v>1544494.4</c:v>
                </c:pt>
                <c:pt idx="27">
                  <c:v>153050.6</c:v>
                </c:pt>
                <c:pt idx="28">
                  <c:v>692113</c:v>
                </c:pt>
                <c:pt idx="29">
                  <c:v>274926.2</c:v>
                </c:pt>
                <c:pt idx="30">
                  <c:v>531586.4</c:v>
                </c:pt>
                <c:pt idx="31">
                  <c:v>266982.40000000002</c:v>
                </c:pt>
                <c:pt idx="32">
                  <c:v>12997115.6</c:v>
                </c:pt>
                <c:pt idx="33">
                  <c:v>13756660.6</c:v>
                </c:pt>
                <c:pt idx="34">
                  <c:v>2394989.4</c:v>
                </c:pt>
                <c:pt idx="35">
                  <c:v>5959335.2000000002</c:v>
                </c:pt>
                <c:pt idx="36">
                  <c:v>5751810.2000000002</c:v>
                </c:pt>
                <c:pt idx="37">
                  <c:v>8635362.4000000004</c:v>
                </c:pt>
                <c:pt idx="38">
                  <c:v>276818.40000000002</c:v>
                </c:pt>
                <c:pt idx="39">
                  <c:v>268625.8</c:v>
                </c:pt>
                <c:pt idx="40">
                  <c:v>1414445.2</c:v>
                </c:pt>
                <c:pt idx="41">
                  <c:v>15975768.6</c:v>
                </c:pt>
                <c:pt idx="42">
                  <c:v>4566077.4000000004</c:v>
                </c:pt>
                <c:pt idx="43">
                  <c:v>185834.8</c:v>
                </c:pt>
                <c:pt idx="44">
                  <c:v>67910.8</c:v>
                </c:pt>
                <c:pt idx="45">
                  <c:v>5117375.4000000004</c:v>
                </c:pt>
                <c:pt idx="46">
                  <c:v>10738918.4</c:v>
                </c:pt>
                <c:pt idx="47">
                  <c:v>840370</c:v>
                </c:pt>
                <c:pt idx="48">
                  <c:v>1414445.2</c:v>
                </c:pt>
                <c:pt idx="49">
                  <c:v>15975768.6</c:v>
                </c:pt>
                <c:pt idx="50">
                  <c:v>4566077.4000000004</c:v>
                </c:pt>
                <c:pt idx="51">
                  <c:v>185834.8</c:v>
                </c:pt>
                <c:pt idx="52">
                  <c:v>67910.8</c:v>
                </c:pt>
                <c:pt idx="53">
                  <c:v>5117375.4000000004</c:v>
                </c:pt>
                <c:pt idx="54">
                  <c:v>10738918.4</c:v>
                </c:pt>
                <c:pt idx="55">
                  <c:v>840370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06A9-4C05-B946-51DD77B997B6}"/>
            </c:ext>
          </c:extLst>
        </c:ser>
        <c:ser>
          <c:idx val="6"/>
          <c:order val="3"/>
          <c:tx>
            <c:strRef>
              <c:f>'Pure Decorrelation'!$T$2</c:f>
              <c:strCache>
                <c:ptCount val="1"/>
                <c:pt idx="0">
                  <c:v>D&amp;C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5"/>
                </a:solidFill>
                <a:prstDash val="dash"/>
              </a:ln>
              <a:effectLst/>
            </c:spPr>
            <c:trendlineType val="exp"/>
            <c:dispRSqr val="0"/>
            <c:dispEq val="0"/>
          </c:trendline>
          <c:xVal>
            <c:numRef>
              <c:f>'Pure Decorrelation'!$AY$3:$AY$290</c:f>
              <c:numCache>
                <c:formatCode>General</c:formatCode>
                <c:ptCount val="288"/>
                <c:pt idx="0">
                  <c:v>1</c:v>
                </c:pt>
                <c:pt idx="1">
                  <c:v>-3</c:v>
                </c:pt>
                <c:pt idx="2">
                  <c:v>-3</c:v>
                </c:pt>
                <c:pt idx="3">
                  <c:v>1</c:v>
                </c:pt>
                <c:pt idx="4">
                  <c:v>9</c:v>
                </c:pt>
                <c:pt idx="5">
                  <c:v>1</c:v>
                </c:pt>
                <c:pt idx="6">
                  <c:v>-3</c:v>
                </c:pt>
                <c:pt idx="7">
                  <c:v>-3</c:v>
                </c:pt>
                <c:pt idx="8">
                  <c:v>-3</c:v>
                </c:pt>
                <c:pt idx="9">
                  <c:v>-3</c:v>
                </c:pt>
                <c:pt idx="10">
                  <c:v>1</c:v>
                </c:pt>
                <c:pt idx="11">
                  <c:v>9</c:v>
                </c:pt>
                <c:pt idx="12">
                  <c:v>1</c:v>
                </c:pt>
                <c:pt idx="13">
                  <c:v>-3</c:v>
                </c:pt>
                <c:pt idx="14">
                  <c:v>-3</c:v>
                </c:pt>
                <c:pt idx="15">
                  <c:v>1</c:v>
                </c:pt>
                <c:pt idx="16">
                  <c:v>-2</c:v>
                </c:pt>
                <c:pt idx="17">
                  <c:v>4</c:v>
                </c:pt>
                <c:pt idx="18">
                  <c:v>0</c:v>
                </c:pt>
                <c:pt idx="19">
                  <c:v>-2</c:v>
                </c:pt>
                <c:pt idx="20">
                  <c:v>-2</c:v>
                </c:pt>
                <c:pt idx="21">
                  <c:v>0</c:v>
                </c:pt>
                <c:pt idx="22">
                  <c:v>4</c:v>
                </c:pt>
                <c:pt idx="23">
                  <c:v>-2</c:v>
                </c:pt>
                <c:pt idx="24">
                  <c:v>-0.33333333333333331</c:v>
                </c:pt>
                <c:pt idx="25">
                  <c:v>-0.33333333333333331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-1.666666666666667</c:v>
                </c:pt>
                <c:pt idx="31">
                  <c:v>-1.666666666666667</c:v>
                </c:pt>
                <c:pt idx="32">
                  <c:v>-1.666666666666667</c:v>
                </c:pt>
                <c:pt idx="33">
                  <c:v>-1.666666666666667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-0.33333333333333331</c:v>
                </c:pt>
                <c:pt idx="39">
                  <c:v>-0.33333333333333331</c:v>
                </c:pt>
                <c:pt idx="40">
                  <c:v>-2</c:v>
                </c:pt>
                <c:pt idx="41">
                  <c:v>-2</c:v>
                </c:pt>
                <c:pt idx="42">
                  <c:v>8</c:v>
                </c:pt>
                <c:pt idx="43">
                  <c:v>-4</c:v>
                </c:pt>
                <c:pt idx="44">
                  <c:v>-4</c:v>
                </c:pt>
                <c:pt idx="45">
                  <c:v>8</c:v>
                </c:pt>
                <c:pt idx="46">
                  <c:v>-2</c:v>
                </c:pt>
                <c:pt idx="47">
                  <c:v>-2</c:v>
                </c:pt>
                <c:pt idx="48">
                  <c:v>-2</c:v>
                </c:pt>
                <c:pt idx="49">
                  <c:v>-2</c:v>
                </c:pt>
                <c:pt idx="50">
                  <c:v>8</c:v>
                </c:pt>
                <c:pt idx="51">
                  <c:v>-4</c:v>
                </c:pt>
                <c:pt idx="52">
                  <c:v>-4</c:v>
                </c:pt>
                <c:pt idx="53">
                  <c:v>8</c:v>
                </c:pt>
                <c:pt idx="54">
                  <c:v>-2</c:v>
                </c:pt>
                <c:pt idx="55">
                  <c:v>-2</c:v>
                </c:pt>
              </c:numCache>
            </c:numRef>
          </c:xVal>
          <c:yVal>
            <c:numRef>
              <c:f>'Pure Decorrelation'!$T$3:$T$290</c:f>
              <c:numCache>
                <c:formatCode>General</c:formatCode>
                <c:ptCount val="288"/>
                <c:pt idx="0">
                  <c:v>4185627.2</c:v>
                </c:pt>
                <c:pt idx="1">
                  <c:v>4907318.2</c:v>
                </c:pt>
                <c:pt idx="2">
                  <c:v>4215981.4000000004</c:v>
                </c:pt>
                <c:pt idx="3">
                  <c:v>4594408.8</c:v>
                </c:pt>
                <c:pt idx="4">
                  <c:v>4677209.5999999996</c:v>
                </c:pt>
                <c:pt idx="5">
                  <c:v>4018927.8</c:v>
                </c:pt>
                <c:pt idx="6">
                  <c:v>4560935.4000000004</c:v>
                </c:pt>
                <c:pt idx="7">
                  <c:v>3787607.6</c:v>
                </c:pt>
                <c:pt idx="8">
                  <c:v>4215910.2</c:v>
                </c:pt>
                <c:pt idx="9">
                  <c:v>4852422.4000000004</c:v>
                </c:pt>
                <c:pt idx="10">
                  <c:v>4221177.5999999996</c:v>
                </c:pt>
                <c:pt idx="11">
                  <c:v>4575869</c:v>
                </c:pt>
                <c:pt idx="12">
                  <c:v>4731131.5999999996</c:v>
                </c:pt>
                <c:pt idx="13">
                  <c:v>4001025.4</c:v>
                </c:pt>
                <c:pt idx="14">
                  <c:v>4576948.2</c:v>
                </c:pt>
                <c:pt idx="15">
                  <c:v>3780204.6</c:v>
                </c:pt>
                <c:pt idx="16">
                  <c:v>4656903.2</c:v>
                </c:pt>
                <c:pt idx="17">
                  <c:v>4641178.5999999996</c:v>
                </c:pt>
                <c:pt idx="18">
                  <c:v>4391893.8</c:v>
                </c:pt>
                <c:pt idx="19">
                  <c:v>4381979.4000000004</c:v>
                </c:pt>
                <c:pt idx="20">
                  <c:v>4322342.5999999996</c:v>
                </c:pt>
                <c:pt idx="21">
                  <c:v>4319504.5999999996</c:v>
                </c:pt>
                <c:pt idx="22">
                  <c:v>4421463</c:v>
                </c:pt>
                <c:pt idx="23">
                  <c:v>4447722.5999999996</c:v>
                </c:pt>
                <c:pt idx="24">
                  <c:v>4660083.8</c:v>
                </c:pt>
                <c:pt idx="25">
                  <c:v>4658087</c:v>
                </c:pt>
                <c:pt idx="26">
                  <c:v>5350565.4000000004</c:v>
                </c:pt>
                <c:pt idx="27">
                  <c:v>5344374.2</c:v>
                </c:pt>
                <c:pt idx="28">
                  <c:v>4485341.8</c:v>
                </c:pt>
                <c:pt idx="29">
                  <c:v>4488895</c:v>
                </c:pt>
                <c:pt idx="30">
                  <c:v>5304660</c:v>
                </c:pt>
                <c:pt idx="31">
                  <c:v>5285159.8</c:v>
                </c:pt>
                <c:pt idx="32">
                  <c:v>8289557.2000000002</c:v>
                </c:pt>
                <c:pt idx="33">
                  <c:v>8299787.7999999998</c:v>
                </c:pt>
                <c:pt idx="34">
                  <c:v>5026362.5999999996</c:v>
                </c:pt>
                <c:pt idx="35">
                  <c:v>5031203.2</c:v>
                </c:pt>
                <c:pt idx="36">
                  <c:v>5993899</c:v>
                </c:pt>
                <c:pt idx="37">
                  <c:v>5991858.4000000004</c:v>
                </c:pt>
                <c:pt idx="38">
                  <c:v>3746597.2</c:v>
                </c:pt>
                <c:pt idx="39">
                  <c:v>3752541.2</c:v>
                </c:pt>
                <c:pt idx="40">
                  <c:v>3393315.6</c:v>
                </c:pt>
                <c:pt idx="41">
                  <c:v>7598860.4000000004</c:v>
                </c:pt>
                <c:pt idx="42">
                  <c:v>7454517.4000000004</c:v>
                </c:pt>
                <c:pt idx="43">
                  <c:v>3528815.8</c:v>
                </c:pt>
                <c:pt idx="44">
                  <c:v>3395854.4</c:v>
                </c:pt>
                <c:pt idx="45">
                  <c:v>7570115.2000000002</c:v>
                </c:pt>
                <c:pt idx="46">
                  <c:v>7483609.4000000004</c:v>
                </c:pt>
                <c:pt idx="47">
                  <c:v>3530230</c:v>
                </c:pt>
                <c:pt idx="48">
                  <c:v>3393315.6</c:v>
                </c:pt>
                <c:pt idx="49">
                  <c:v>7598860.4000000004</c:v>
                </c:pt>
                <c:pt idx="50">
                  <c:v>7454517.4000000004</c:v>
                </c:pt>
                <c:pt idx="51">
                  <c:v>3528815.8</c:v>
                </c:pt>
                <c:pt idx="52">
                  <c:v>3395854.4</c:v>
                </c:pt>
                <c:pt idx="53">
                  <c:v>7570115.2000000002</c:v>
                </c:pt>
                <c:pt idx="54">
                  <c:v>7483609.4000000004</c:v>
                </c:pt>
                <c:pt idx="55">
                  <c:v>3530230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06A9-4C05-B946-51DD77B997B6}"/>
            </c:ext>
          </c:extLst>
        </c:ser>
        <c:ser>
          <c:idx val="8"/>
          <c:order val="4"/>
          <c:tx>
            <c:strRef>
              <c:f>'Pure Decorrelation'!$V$2</c:f>
              <c:strCache>
                <c:ptCount val="1"/>
                <c:pt idx="0">
                  <c:v>BBS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00B050"/>
              </a:solidFill>
              <a:ln w="9525">
                <a:solidFill>
                  <a:srgbClr val="00B050"/>
                </a:solidFill>
              </a:ln>
              <a:effectLst/>
            </c:spPr>
          </c:marker>
          <c:trendline>
            <c:spPr>
              <a:ln w="19050" cap="rnd">
                <a:solidFill>
                  <a:srgbClr val="00B050"/>
                </a:solidFill>
                <a:prstDash val="dash"/>
              </a:ln>
              <a:effectLst/>
            </c:spPr>
            <c:trendlineType val="exp"/>
            <c:dispRSqr val="0"/>
            <c:dispEq val="0"/>
          </c:trendline>
          <c:xVal>
            <c:numRef>
              <c:f>'Pure Decorrelation'!$AY$3:$AY$290</c:f>
              <c:numCache>
                <c:formatCode>General</c:formatCode>
                <c:ptCount val="288"/>
                <c:pt idx="0">
                  <c:v>1</c:v>
                </c:pt>
                <c:pt idx="1">
                  <c:v>-3</c:v>
                </c:pt>
                <c:pt idx="2">
                  <c:v>-3</c:v>
                </c:pt>
                <c:pt idx="3">
                  <c:v>1</c:v>
                </c:pt>
                <c:pt idx="4">
                  <c:v>9</c:v>
                </c:pt>
                <c:pt idx="5">
                  <c:v>1</c:v>
                </c:pt>
                <c:pt idx="6">
                  <c:v>-3</c:v>
                </c:pt>
                <c:pt idx="7">
                  <c:v>-3</c:v>
                </c:pt>
                <c:pt idx="8">
                  <c:v>-3</c:v>
                </c:pt>
                <c:pt idx="9">
                  <c:v>-3</c:v>
                </c:pt>
                <c:pt idx="10">
                  <c:v>1</c:v>
                </c:pt>
                <c:pt idx="11">
                  <c:v>9</c:v>
                </c:pt>
                <c:pt idx="12">
                  <c:v>1</c:v>
                </c:pt>
                <c:pt idx="13">
                  <c:v>-3</c:v>
                </c:pt>
                <c:pt idx="14">
                  <c:v>-3</c:v>
                </c:pt>
                <c:pt idx="15">
                  <c:v>1</c:v>
                </c:pt>
                <c:pt idx="16">
                  <c:v>-2</c:v>
                </c:pt>
                <c:pt idx="17">
                  <c:v>4</c:v>
                </c:pt>
                <c:pt idx="18">
                  <c:v>0</c:v>
                </c:pt>
                <c:pt idx="19">
                  <c:v>-2</c:v>
                </c:pt>
                <c:pt idx="20">
                  <c:v>-2</c:v>
                </c:pt>
                <c:pt idx="21">
                  <c:v>0</c:v>
                </c:pt>
                <c:pt idx="22">
                  <c:v>4</c:v>
                </c:pt>
                <c:pt idx="23">
                  <c:v>-2</c:v>
                </c:pt>
                <c:pt idx="24">
                  <c:v>-0.33333333333333331</c:v>
                </c:pt>
                <c:pt idx="25">
                  <c:v>-0.33333333333333331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-1.666666666666667</c:v>
                </c:pt>
                <c:pt idx="31">
                  <c:v>-1.666666666666667</c:v>
                </c:pt>
                <c:pt idx="32">
                  <c:v>-1.666666666666667</c:v>
                </c:pt>
                <c:pt idx="33">
                  <c:v>-1.666666666666667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-0.33333333333333331</c:v>
                </c:pt>
                <c:pt idx="39">
                  <c:v>-0.33333333333333331</c:v>
                </c:pt>
                <c:pt idx="40">
                  <c:v>-2</c:v>
                </c:pt>
                <c:pt idx="41">
                  <c:v>-2</c:v>
                </c:pt>
                <c:pt idx="42">
                  <c:v>8</c:v>
                </c:pt>
                <c:pt idx="43">
                  <c:v>-4</c:v>
                </c:pt>
                <c:pt idx="44">
                  <c:v>-4</c:v>
                </c:pt>
                <c:pt idx="45">
                  <c:v>8</c:v>
                </c:pt>
                <c:pt idx="46">
                  <c:v>-2</c:v>
                </c:pt>
                <c:pt idx="47">
                  <c:v>-2</c:v>
                </c:pt>
                <c:pt idx="48">
                  <c:v>-2</c:v>
                </c:pt>
                <c:pt idx="49">
                  <c:v>-2</c:v>
                </c:pt>
                <c:pt idx="50">
                  <c:v>8</c:v>
                </c:pt>
                <c:pt idx="51">
                  <c:v>-4</c:v>
                </c:pt>
                <c:pt idx="52">
                  <c:v>-4</c:v>
                </c:pt>
                <c:pt idx="53">
                  <c:v>8</c:v>
                </c:pt>
                <c:pt idx="54">
                  <c:v>-2</c:v>
                </c:pt>
                <c:pt idx="55">
                  <c:v>-2</c:v>
                </c:pt>
              </c:numCache>
            </c:numRef>
          </c:xVal>
          <c:yVal>
            <c:numRef>
              <c:f>'Pure Decorrelation'!$V$3:$V$290</c:f>
              <c:numCache>
                <c:formatCode>General</c:formatCode>
                <c:ptCount val="288"/>
                <c:pt idx="0">
                  <c:v>1396199.2</c:v>
                </c:pt>
                <c:pt idx="1">
                  <c:v>21091677.399999999</c:v>
                </c:pt>
                <c:pt idx="2">
                  <c:v>2636300</c:v>
                </c:pt>
                <c:pt idx="3">
                  <c:v>8246724.5999999996</c:v>
                </c:pt>
                <c:pt idx="4">
                  <c:v>7657925.2000000002</c:v>
                </c:pt>
                <c:pt idx="5">
                  <c:v>24198068.199999999</c:v>
                </c:pt>
                <c:pt idx="6">
                  <c:v>575641.80000000005</c:v>
                </c:pt>
                <c:pt idx="7">
                  <c:v>230918.39999999999</c:v>
                </c:pt>
                <c:pt idx="8">
                  <c:v>19259379.600000001</c:v>
                </c:pt>
                <c:pt idx="9">
                  <c:v>31495538.800000001</c:v>
                </c:pt>
                <c:pt idx="10">
                  <c:v>5883243.7999999998</c:v>
                </c:pt>
                <c:pt idx="11">
                  <c:v>7388502.4000000004</c:v>
                </c:pt>
                <c:pt idx="12">
                  <c:v>26229788.399999999</c:v>
                </c:pt>
                <c:pt idx="13">
                  <c:v>15964690.4</c:v>
                </c:pt>
                <c:pt idx="14">
                  <c:v>5662981.7999999998</c:v>
                </c:pt>
                <c:pt idx="15">
                  <c:v>6495.2</c:v>
                </c:pt>
                <c:pt idx="16">
                  <c:v>15292114.800000001</c:v>
                </c:pt>
                <c:pt idx="17">
                  <c:v>2057883</c:v>
                </c:pt>
                <c:pt idx="18">
                  <c:v>7755154.4000000004</c:v>
                </c:pt>
                <c:pt idx="19">
                  <c:v>3344334.4</c:v>
                </c:pt>
                <c:pt idx="20">
                  <c:v>4812924.4000000004</c:v>
                </c:pt>
                <c:pt idx="21">
                  <c:v>6489848.2000000002</c:v>
                </c:pt>
                <c:pt idx="22">
                  <c:v>381348.6</c:v>
                </c:pt>
                <c:pt idx="23">
                  <c:v>6130407.5999999996</c:v>
                </c:pt>
                <c:pt idx="24">
                  <c:v>3086489.6000000001</c:v>
                </c:pt>
                <c:pt idx="25">
                  <c:v>306763.40000000002</c:v>
                </c:pt>
                <c:pt idx="26">
                  <c:v>5329729.2</c:v>
                </c:pt>
                <c:pt idx="27">
                  <c:v>69272.600000000006</c:v>
                </c:pt>
                <c:pt idx="28">
                  <c:v>2299098.2000000002</c:v>
                </c:pt>
                <c:pt idx="29">
                  <c:v>213845.8</c:v>
                </c:pt>
                <c:pt idx="30">
                  <c:v>1574101</c:v>
                </c:pt>
                <c:pt idx="31">
                  <c:v>40982.6</c:v>
                </c:pt>
                <c:pt idx="32">
                  <c:v>74116162.400000006</c:v>
                </c:pt>
                <c:pt idx="33">
                  <c:v>97544876.200000003</c:v>
                </c:pt>
                <c:pt idx="34">
                  <c:v>15958521.4</c:v>
                </c:pt>
                <c:pt idx="35">
                  <c:v>24978322.199999999</c:v>
                </c:pt>
                <c:pt idx="36">
                  <c:v>8420866.5999999996</c:v>
                </c:pt>
                <c:pt idx="37">
                  <c:v>12723913.6</c:v>
                </c:pt>
                <c:pt idx="38">
                  <c:v>41970.2</c:v>
                </c:pt>
                <c:pt idx="39">
                  <c:v>58445</c:v>
                </c:pt>
                <c:pt idx="40">
                  <c:v>7725292.4000000004</c:v>
                </c:pt>
                <c:pt idx="41">
                  <c:v>20961509</c:v>
                </c:pt>
                <c:pt idx="42">
                  <c:v>13585854.4</c:v>
                </c:pt>
                <c:pt idx="43">
                  <c:v>708200.2</c:v>
                </c:pt>
                <c:pt idx="44">
                  <c:v>335678.2</c:v>
                </c:pt>
                <c:pt idx="45">
                  <c:v>9604938.1999999993</c:v>
                </c:pt>
                <c:pt idx="46">
                  <c:v>43890192.200000003</c:v>
                </c:pt>
                <c:pt idx="47">
                  <c:v>3234570.4</c:v>
                </c:pt>
                <c:pt idx="48">
                  <c:v>7725292.4000000004</c:v>
                </c:pt>
                <c:pt idx="49">
                  <c:v>20961509</c:v>
                </c:pt>
                <c:pt idx="50">
                  <c:v>13585854.4</c:v>
                </c:pt>
                <c:pt idx="51">
                  <c:v>708200.2</c:v>
                </c:pt>
                <c:pt idx="52">
                  <c:v>335678.2</c:v>
                </c:pt>
                <c:pt idx="53">
                  <c:v>9604938.1999999993</c:v>
                </c:pt>
                <c:pt idx="54">
                  <c:v>43890192.200000003</c:v>
                </c:pt>
                <c:pt idx="55">
                  <c:v>3234570.4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06A9-4C05-B946-51DD77B997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13725055"/>
        <c:axId val="488865151"/>
      </c:scatterChart>
      <c:valAx>
        <c:axId val="513725055"/>
        <c:scaling>
          <c:orientation val="minMax"/>
          <c:max val="5"/>
          <c:min val="0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Gain</a:t>
                </a:r>
              </a:p>
            </c:rich>
          </c:tx>
          <c:layout>
            <c:manualLayout>
              <c:xMode val="edge"/>
              <c:yMode val="edge"/>
              <c:x val="0.8967157209742912"/>
              <c:y val="0.2976195016758948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8865151"/>
        <c:crossesAt val="100000"/>
        <c:crossBetween val="midCat"/>
      </c:valAx>
      <c:valAx>
        <c:axId val="488865151"/>
        <c:scaling>
          <c:logBase val="10"/>
          <c:orientation val="minMax"/>
          <c:max val="100000000"/>
          <c:min val="1E-3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# of Dominance Checks</a:t>
                </a:r>
              </a:p>
            </c:rich>
          </c:tx>
          <c:layout>
            <c:manualLayout>
              <c:xMode val="edge"/>
              <c:yMode val="edge"/>
              <c:x val="1.2347941661323185E-2"/>
              <c:y val="0.314875311707336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372505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8.0149167607308072E-2"/>
          <c:y val="0.85130074920925514"/>
          <c:w val="0.83859775287305227"/>
          <c:h val="0.1349266439282726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Time (sequential) vs. (Estimated) Gain -</a:t>
            </a:r>
            <a:r>
              <a:rPr lang="en-US" baseline="0"/>
              <a:t> </a:t>
            </a:r>
            <a:r>
              <a:rPr lang="en-US"/>
              <a:t>non-causal</a:t>
            </a:r>
            <a:r>
              <a:rPr lang="en-US" baseline="0"/>
              <a:t> </a:t>
            </a:r>
            <a:r>
              <a:rPr lang="en-US"/>
              <a:t>algorithms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5.3468871866955363E-2"/>
          <c:y val="0.12785291579821928"/>
          <c:w val="0.9124666606793389"/>
          <c:h val="0.66461270209977208"/>
        </c:manualLayout>
      </c:layout>
      <c:scatterChart>
        <c:scatterStyle val="lineMarker"/>
        <c:varyColors val="0"/>
        <c:ser>
          <c:idx val="1"/>
          <c:order val="0"/>
          <c:tx>
            <c:strRef>
              <c:f>'Pure Decorrelation'!$Y$2</c:f>
              <c:strCache>
                <c:ptCount val="1"/>
                <c:pt idx="0">
                  <c:v>BNL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trendline>
            <c:spPr>
              <a:ln w="19050" cap="rnd">
                <a:solidFill>
                  <a:srgbClr val="FF0000"/>
                </a:solidFill>
                <a:prstDash val="dash"/>
              </a:ln>
              <a:effectLst/>
            </c:spPr>
            <c:trendlineType val="exp"/>
            <c:dispRSqr val="0"/>
            <c:dispEq val="0"/>
          </c:trendline>
          <c:xVal>
            <c:numRef>
              <c:f>'Pure Decorrelation'!$AY$3:$AY$290</c:f>
              <c:numCache>
                <c:formatCode>General</c:formatCode>
                <c:ptCount val="288"/>
                <c:pt idx="0">
                  <c:v>1</c:v>
                </c:pt>
                <c:pt idx="1">
                  <c:v>-3</c:v>
                </c:pt>
                <c:pt idx="2">
                  <c:v>-3</c:v>
                </c:pt>
                <c:pt idx="3">
                  <c:v>1</c:v>
                </c:pt>
                <c:pt idx="4">
                  <c:v>9</c:v>
                </c:pt>
                <c:pt idx="5">
                  <c:v>1</c:v>
                </c:pt>
                <c:pt idx="6">
                  <c:v>-3</c:v>
                </c:pt>
                <c:pt idx="7">
                  <c:v>-3</c:v>
                </c:pt>
                <c:pt idx="8">
                  <c:v>-3</c:v>
                </c:pt>
                <c:pt idx="9">
                  <c:v>-3</c:v>
                </c:pt>
                <c:pt idx="10">
                  <c:v>1</c:v>
                </c:pt>
                <c:pt idx="11">
                  <c:v>9</c:v>
                </c:pt>
                <c:pt idx="12">
                  <c:v>1</c:v>
                </c:pt>
                <c:pt idx="13">
                  <c:v>-3</c:v>
                </c:pt>
                <c:pt idx="14">
                  <c:v>-3</c:v>
                </c:pt>
                <c:pt idx="15">
                  <c:v>1</c:v>
                </c:pt>
                <c:pt idx="16">
                  <c:v>-2</c:v>
                </c:pt>
                <c:pt idx="17">
                  <c:v>4</c:v>
                </c:pt>
                <c:pt idx="18">
                  <c:v>0</c:v>
                </c:pt>
                <c:pt idx="19">
                  <c:v>-2</c:v>
                </c:pt>
                <c:pt idx="20">
                  <c:v>-2</c:v>
                </c:pt>
                <c:pt idx="21">
                  <c:v>0</c:v>
                </c:pt>
                <c:pt idx="22">
                  <c:v>4</c:v>
                </c:pt>
                <c:pt idx="23">
                  <c:v>-2</c:v>
                </c:pt>
                <c:pt idx="24">
                  <c:v>-0.33333333333333331</c:v>
                </c:pt>
                <c:pt idx="25">
                  <c:v>-0.33333333333333331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-1.666666666666667</c:v>
                </c:pt>
                <c:pt idx="31">
                  <c:v>-1.666666666666667</c:v>
                </c:pt>
                <c:pt idx="32">
                  <c:v>-1.666666666666667</c:v>
                </c:pt>
                <c:pt idx="33">
                  <c:v>-1.666666666666667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-0.33333333333333331</c:v>
                </c:pt>
                <c:pt idx="39">
                  <c:v>-0.33333333333333331</c:v>
                </c:pt>
                <c:pt idx="40">
                  <c:v>-2</c:v>
                </c:pt>
                <c:pt idx="41">
                  <c:v>-2</c:v>
                </c:pt>
                <c:pt idx="42">
                  <c:v>8</c:v>
                </c:pt>
                <c:pt idx="43">
                  <c:v>-4</c:v>
                </c:pt>
                <c:pt idx="44">
                  <c:v>-4</c:v>
                </c:pt>
                <c:pt idx="45">
                  <c:v>8</c:v>
                </c:pt>
                <c:pt idx="46">
                  <c:v>-2</c:v>
                </c:pt>
                <c:pt idx="47">
                  <c:v>-2</c:v>
                </c:pt>
                <c:pt idx="48">
                  <c:v>-2</c:v>
                </c:pt>
                <c:pt idx="49">
                  <c:v>-2</c:v>
                </c:pt>
                <c:pt idx="50">
                  <c:v>8</c:v>
                </c:pt>
                <c:pt idx="51">
                  <c:v>-4</c:v>
                </c:pt>
                <c:pt idx="52">
                  <c:v>-4</c:v>
                </c:pt>
                <c:pt idx="53">
                  <c:v>8</c:v>
                </c:pt>
                <c:pt idx="54">
                  <c:v>-2</c:v>
                </c:pt>
                <c:pt idx="55">
                  <c:v>-2</c:v>
                </c:pt>
              </c:numCache>
            </c:numRef>
          </c:xVal>
          <c:yVal>
            <c:numRef>
              <c:f>'Pure Decorrelation'!$Y$3:$Y$290</c:f>
              <c:numCache>
                <c:formatCode>General</c:formatCode>
                <c:ptCount val="288"/>
                <c:pt idx="0">
                  <c:v>1.371865545783657</c:v>
                </c:pt>
                <c:pt idx="1">
                  <c:v>8.3853129845927477</c:v>
                </c:pt>
                <c:pt idx="2">
                  <c:v>3.828655961796176</c:v>
                </c:pt>
                <c:pt idx="3">
                  <c:v>4.3051407293882216</c:v>
                </c:pt>
                <c:pt idx="4">
                  <c:v>1.745998588623479</c:v>
                </c:pt>
                <c:pt idx="5">
                  <c:v>5.2910014783963559</c:v>
                </c:pt>
                <c:pt idx="6">
                  <c:v>2.1583616274059749</c:v>
                </c:pt>
                <c:pt idx="7">
                  <c:v>1.650413250201382</c:v>
                </c:pt>
                <c:pt idx="8">
                  <c:v>6.5145960593828933</c:v>
                </c:pt>
                <c:pt idx="9">
                  <c:v>6.1149931791936982</c:v>
                </c:pt>
                <c:pt idx="10">
                  <c:v>4.0645884803845549</c:v>
                </c:pt>
                <c:pt idx="11">
                  <c:v>1.9127117983996871</c:v>
                </c:pt>
                <c:pt idx="12">
                  <c:v>10.45097025480354</c:v>
                </c:pt>
                <c:pt idx="13">
                  <c:v>4.4390055509982629</c:v>
                </c:pt>
                <c:pt idx="14">
                  <c:v>5.9886686897953041</c:v>
                </c:pt>
                <c:pt idx="15">
                  <c:v>0.64339787062490361</c:v>
                </c:pt>
                <c:pt idx="16">
                  <c:v>5.6175818871939551</c:v>
                </c:pt>
                <c:pt idx="17">
                  <c:v>0.89216858580475678</c:v>
                </c:pt>
                <c:pt idx="18">
                  <c:v>3.794481852778699</c:v>
                </c:pt>
                <c:pt idx="19">
                  <c:v>1.445537967397831</c:v>
                </c:pt>
                <c:pt idx="20">
                  <c:v>1.098856685613282</c:v>
                </c:pt>
                <c:pt idx="21">
                  <c:v>1.897604321409017</c:v>
                </c:pt>
                <c:pt idx="22">
                  <c:v>0.58044448941946025</c:v>
                </c:pt>
                <c:pt idx="23">
                  <c:v>1.846656037610956</c:v>
                </c:pt>
                <c:pt idx="24">
                  <c:v>2.4244014645810239</c:v>
                </c:pt>
                <c:pt idx="25">
                  <c:v>0.8823009623913094</c:v>
                </c:pt>
                <c:pt idx="26">
                  <c:v>2.122808769205585</c:v>
                </c:pt>
                <c:pt idx="27">
                  <c:v>1.0972910949960351</c:v>
                </c:pt>
                <c:pt idx="28">
                  <c:v>2.3979166123899631</c:v>
                </c:pt>
                <c:pt idx="29">
                  <c:v>1.137155857193284</c:v>
                </c:pt>
                <c:pt idx="30">
                  <c:v>2.7747687028022479</c:v>
                </c:pt>
                <c:pt idx="31">
                  <c:v>1.9392416924121789</c:v>
                </c:pt>
                <c:pt idx="32">
                  <c:v>7.5373838686035013</c:v>
                </c:pt>
                <c:pt idx="33">
                  <c:v>9.9851183565915562</c:v>
                </c:pt>
                <c:pt idx="34">
                  <c:v>2.2408743513980882</c:v>
                </c:pt>
                <c:pt idx="35">
                  <c:v>3.111349141795654</c:v>
                </c:pt>
                <c:pt idx="36">
                  <c:v>2.618572360207327</c:v>
                </c:pt>
                <c:pt idx="37">
                  <c:v>2.9550370576092968</c:v>
                </c:pt>
                <c:pt idx="38">
                  <c:v>0.75574777179863306</c:v>
                </c:pt>
                <c:pt idx="39">
                  <c:v>0.80918713120045138</c:v>
                </c:pt>
                <c:pt idx="40">
                  <c:v>1.902499650395475</c:v>
                </c:pt>
                <c:pt idx="41">
                  <c:v>5.3365994693944234</c:v>
                </c:pt>
                <c:pt idx="42">
                  <c:v>2.5534792633843608</c:v>
                </c:pt>
                <c:pt idx="43">
                  <c:v>0.75192192260874435</c:v>
                </c:pt>
                <c:pt idx="44">
                  <c:v>0.66578590900171553</c:v>
                </c:pt>
                <c:pt idx="45">
                  <c:v>2.102253261383157</c:v>
                </c:pt>
                <c:pt idx="46">
                  <c:v>5.5792168012238106</c:v>
                </c:pt>
                <c:pt idx="47">
                  <c:v>1.5322433036053551</c:v>
                </c:pt>
                <c:pt idx="48">
                  <c:v>1.861848116992042</c:v>
                </c:pt>
                <c:pt idx="49">
                  <c:v>5.3923703755950552</c:v>
                </c:pt>
                <c:pt idx="50">
                  <c:v>2.514250120194629</c:v>
                </c:pt>
                <c:pt idx="51">
                  <c:v>0.77918909660074864</c:v>
                </c:pt>
                <c:pt idx="52">
                  <c:v>0.6644083174061961</c:v>
                </c:pt>
                <c:pt idx="53">
                  <c:v>2.0760668801958668</c:v>
                </c:pt>
                <c:pt idx="54">
                  <c:v>5.6198922085925007</c:v>
                </c:pt>
                <c:pt idx="55">
                  <c:v>1.6101251087966379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EE1-4450-824D-DA526B2053EE}"/>
            </c:ext>
          </c:extLst>
        </c:ser>
        <c:ser>
          <c:idx val="3"/>
          <c:order val="1"/>
          <c:tx>
            <c:strRef>
              <c:f>'Pure Decorrelation'!$AB$2</c:f>
              <c:strCache>
                <c:ptCount val="1"/>
                <c:pt idx="0">
                  <c:v>SFS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5"/>
                </a:solidFill>
                <a:prstDash val="dash"/>
              </a:ln>
              <a:effectLst/>
            </c:spPr>
            <c:trendlineType val="exp"/>
            <c:dispRSqr val="0"/>
            <c:dispEq val="0"/>
          </c:trendline>
          <c:xVal>
            <c:numRef>
              <c:f>'Pure Decorrelation'!$AY$3:$AY$290</c:f>
              <c:numCache>
                <c:formatCode>General</c:formatCode>
                <c:ptCount val="288"/>
                <c:pt idx="0">
                  <c:v>1</c:v>
                </c:pt>
                <c:pt idx="1">
                  <c:v>-3</c:v>
                </c:pt>
                <c:pt idx="2">
                  <c:v>-3</c:v>
                </c:pt>
                <c:pt idx="3">
                  <c:v>1</c:v>
                </c:pt>
                <c:pt idx="4">
                  <c:v>9</c:v>
                </c:pt>
                <c:pt idx="5">
                  <c:v>1</c:v>
                </c:pt>
                <c:pt idx="6">
                  <c:v>-3</c:v>
                </c:pt>
                <c:pt idx="7">
                  <c:v>-3</c:v>
                </c:pt>
                <c:pt idx="8">
                  <c:v>-3</c:v>
                </c:pt>
                <c:pt idx="9">
                  <c:v>-3</c:v>
                </c:pt>
                <c:pt idx="10">
                  <c:v>1</c:v>
                </c:pt>
                <c:pt idx="11">
                  <c:v>9</c:v>
                </c:pt>
                <c:pt idx="12">
                  <c:v>1</c:v>
                </c:pt>
                <c:pt idx="13">
                  <c:v>-3</c:v>
                </c:pt>
                <c:pt idx="14">
                  <c:v>-3</c:v>
                </c:pt>
                <c:pt idx="15">
                  <c:v>1</c:v>
                </c:pt>
                <c:pt idx="16">
                  <c:v>-2</c:v>
                </c:pt>
                <c:pt idx="17">
                  <c:v>4</c:v>
                </c:pt>
                <c:pt idx="18">
                  <c:v>0</c:v>
                </c:pt>
                <c:pt idx="19">
                  <c:v>-2</c:v>
                </c:pt>
                <c:pt idx="20">
                  <c:v>-2</c:v>
                </c:pt>
                <c:pt idx="21">
                  <c:v>0</c:v>
                </c:pt>
                <c:pt idx="22">
                  <c:v>4</c:v>
                </c:pt>
                <c:pt idx="23">
                  <c:v>-2</c:v>
                </c:pt>
                <c:pt idx="24">
                  <c:v>-0.33333333333333331</c:v>
                </c:pt>
                <c:pt idx="25">
                  <c:v>-0.33333333333333331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-1.666666666666667</c:v>
                </c:pt>
                <c:pt idx="31">
                  <c:v>-1.666666666666667</c:v>
                </c:pt>
                <c:pt idx="32">
                  <c:v>-1.666666666666667</c:v>
                </c:pt>
                <c:pt idx="33">
                  <c:v>-1.666666666666667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-0.33333333333333331</c:v>
                </c:pt>
                <c:pt idx="39">
                  <c:v>-0.33333333333333331</c:v>
                </c:pt>
                <c:pt idx="40">
                  <c:v>-2</c:v>
                </c:pt>
                <c:pt idx="41">
                  <c:v>-2</c:v>
                </c:pt>
                <c:pt idx="42">
                  <c:v>8</c:v>
                </c:pt>
                <c:pt idx="43">
                  <c:v>-4</c:v>
                </c:pt>
                <c:pt idx="44">
                  <c:v>-4</c:v>
                </c:pt>
                <c:pt idx="45">
                  <c:v>8</c:v>
                </c:pt>
                <c:pt idx="46">
                  <c:v>-2</c:v>
                </c:pt>
                <c:pt idx="47">
                  <c:v>-2</c:v>
                </c:pt>
                <c:pt idx="48">
                  <c:v>-2</c:v>
                </c:pt>
                <c:pt idx="49">
                  <c:v>-2</c:v>
                </c:pt>
                <c:pt idx="50">
                  <c:v>8</c:v>
                </c:pt>
                <c:pt idx="51">
                  <c:v>-4</c:v>
                </c:pt>
                <c:pt idx="52">
                  <c:v>-4</c:v>
                </c:pt>
                <c:pt idx="53">
                  <c:v>8</c:v>
                </c:pt>
                <c:pt idx="54">
                  <c:v>-2</c:v>
                </c:pt>
                <c:pt idx="55">
                  <c:v>-2</c:v>
                </c:pt>
              </c:numCache>
            </c:numRef>
          </c:xVal>
          <c:yVal>
            <c:numRef>
              <c:f>'Pure Decorrelation'!$AB$3:$AB$290</c:f>
              <c:numCache>
                <c:formatCode>General</c:formatCode>
                <c:ptCount val="288"/>
                <c:pt idx="0">
                  <c:v>1.607515723194229</c:v>
                </c:pt>
                <c:pt idx="1">
                  <c:v>7.9825206500012431</c:v>
                </c:pt>
                <c:pt idx="2">
                  <c:v>2.3397782895946881</c:v>
                </c:pt>
                <c:pt idx="3">
                  <c:v>2.570054528606124</c:v>
                </c:pt>
                <c:pt idx="4">
                  <c:v>3.1992729973979288</c:v>
                </c:pt>
                <c:pt idx="5">
                  <c:v>6.9649183743982572</c:v>
                </c:pt>
                <c:pt idx="6">
                  <c:v>2.0238635920046359</c:v>
                </c:pt>
                <c:pt idx="7">
                  <c:v>1.3091880222025789</c:v>
                </c:pt>
                <c:pt idx="8">
                  <c:v>10.051684918999671</c:v>
                </c:pt>
                <c:pt idx="9">
                  <c:v>12.623190893605351</c:v>
                </c:pt>
                <c:pt idx="10">
                  <c:v>3.125943288201233</c:v>
                </c:pt>
                <c:pt idx="11">
                  <c:v>3.1142022179963531</c:v>
                </c:pt>
                <c:pt idx="12">
                  <c:v>11.2256593482045</c:v>
                </c:pt>
                <c:pt idx="13">
                  <c:v>4.1721198601939253</c:v>
                </c:pt>
                <c:pt idx="14">
                  <c:v>4.6316629145934716</c:v>
                </c:pt>
                <c:pt idx="15">
                  <c:v>0.49780697500100363</c:v>
                </c:pt>
                <c:pt idx="16">
                  <c:v>15.090376014600039</c:v>
                </c:pt>
                <c:pt idx="17">
                  <c:v>0.98109290699940177</c:v>
                </c:pt>
                <c:pt idx="18">
                  <c:v>3.3510496179980689</c:v>
                </c:pt>
                <c:pt idx="19">
                  <c:v>3.4821474546042741</c:v>
                </c:pt>
                <c:pt idx="20">
                  <c:v>2.081038791389437</c:v>
                </c:pt>
                <c:pt idx="21">
                  <c:v>2.129146062006475</c:v>
                </c:pt>
                <c:pt idx="22">
                  <c:v>0.55770489339483897</c:v>
                </c:pt>
                <c:pt idx="23">
                  <c:v>1.846905863791471</c:v>
                </c:pt>
                <c:pt idx="24">
                  <c:v>3.8309627838141749</c:v>
                </c:pt>
                <c:pt idx="25">
                  <c:v>0.90406667239731175</c:v>
                </c:pt>
                <c:pt idx="26">
                  <c:v>3.2485579386004249</c:v>
                </c:pt>
                <c:pt idx="27">
                  <c:v>0.72263551979558538</c:v>
                </c:pt>
                <c:pt idx="28">
                  <c:v>1.6270694562001149</c:v>
                </c:pt>
                <c:pt idx="29">
                  <c:v>0.83747717619407924</c:v>
                </c:pt>
                <c:pt idx="30">
                  <c:v>1.067409315204713</c:v>
                </c:pt>
                <c:pt idx="31">
                  <c:v>0.58294456840376374</c:v>
                </c:pt>
                <c:pt idx="32">
                  <c:v>39.800297811412022</c:v>
                </c:pt>
                <c:pt idx="33">
                  <c:v>57.666907840210477</c:v>
                </c:pt>
                <c:pt idx="34">
                  <c:v>3.2751115972001572</c:v>
                </c:pt>
                <c:pt idx="35">
                  <c:v>7.9253563984064384</c:v>
                </c:pt>
                <c:pt idx="36">
                  <c:v>7.1323527527973054</c:v>
                </c:pt>
                <c:pt idx="37">
                  <c:v>10.68076406139298</c:v>
                </c:pt>
                <c:pt idx="38">
                  <c:v>0.53571821199147962</c:v>
                </c:pt>
                <c:pt idx="39">
                  <c:v>0.49300265400088389</c:v>
                </c:pt>
                <c:pt idx="40">
                  <c:v>2.936456027795793</c:v>
                </c:pt>
                <c:pt idx="41">
                  <c:v>5.8321243659942414</c:v>
                </c:pt>
                <c:pt idx="42">
                  <c:v>3.0478638805914668</c:v>
                </c:pt>
                <c:pt idx="43">
                  <c:v>0.82043510299408806</c:v>
                </c:pt>
                <c:pt idx="44">
                  <c:v>0.67798933740705247</c:v>
                </c:pt>
                <c:pt idx="45">
                  <c:v>3.4499347586010121</c:v>
                </c:pt>
                <c:pt idx="46">
                  <c:v>4.1103654580016151</c:v>
                </c:pt>
                <c:pt idx="47">
                  <c:v>1.584057154197944</c:v>
                </c:pt>
                <c:pt idx="48">
                  <c:v>2.9217387457902082</c:v>
                </c:pt>
                <c:pt idx="49">
                  <c:v>5.8948070557962637</c:v>
                </c:pt>
                <c:pt idx="50">
                  <c:v>2.984383491805056</c:v>
                </c:pt>
                <c:pt idx="51">
                  <c:v>0.8100274110096507</c:v>
                </c:pt>
                <c:pt idx="52">
                  <c:v>0.67254301119828597</c:v>
                </c:pt>
                <c:pt idx="53">
                  <c:v>3.4519343684019992</c:v>
                </c:pt>
                <c:pt idx="54">
                  <c:v>4.1171102266060187</c:v>
                </c:pt>
                <c:pt idx="55">
                  <c:v>1.5657116741931529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1EE1-4450-824D-DA526B2053EE}"/>
            </c:ext>
          </c:extLst>
        </c:ser>
        <c:ser>
          <c:idx val="5"/>
          <c:order val="2"/>
          <c:tx>
            <c:strRef>
              <c:f>'Pure Decorrelation'!$AD$2</c:f>
              <c:strCache>
                <c:ptCount val="1"/>
                <c:pt idx="0">
                  <c:v>SaLSa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6"/>
                </a:solidFill>
                <a:prstDash val="dash"/>
              </a:ln>
              <a:effectLst/>
            </c:spPr>
            <c:trendlineType val="exp"/>
            <c:dispRSqr val="0"/>
            <c:dispEq val="0"/>
          </c:trendline>
          <c:xVal>
            <c:numRef>
              <c:f>'Pure Decorrelation'!$AY$3:$AY$290</c:f>
              <c:numCache>
                <c:formatCode>General</c:formatCode>
                <c:ptCount val="288"/>
                <c:pt idx="0">
                  <c:v>1</c:v>
                </c:pt>
                <c:pt idx="1">
                  <c:v>-3</c:v>
                </c:pt>
                <c:pt idx="2">
                  <c:v>-3</c:v>
                </c:pt>
                <c:pt idx="3">
                  <c:v>1</c:v>
                </c:pt>
                <c:pt idx="4">
                  <c:v>9</c:v>
                </c:pt>
                <c:pt idx="5">
                  <c:v>1</c:v>
                </c:pt>
                <c:pt idx="6">
                  <c:v>-3</c:v>
                </c:pt>
                <c:pt idx="7">
                  <c:v>-3</c:v>
                </c:pt>
                <c:pt idx="8">
                  <c:v>-3</c:v>
                </c:pt>
                <c:pt idx="9">
                  <c:v>-3</c:v>
                </c:pt>
                <c:pt idx="10">
                  <c:v>1</c:v>
                </c:pt>
                <c:pt idx="11">
                  <c:v>9</c:v>
                </c:pt>
                <c:pt idx="12">
                  <c:v>1</c:v>
                </c:pt>
                <c:pt idx="13">
                  <c:v>-3</c:v>
                </c:pt>
                <c:pt idx="14">
                  <c:v>-3</c:v>
                </c:pt>
                <c:pt idx="15">
                  <c:v>1</c:v>
                </c:pt>
                <c:pt idx="16">
                  <c:v>-2</c:v>
                </c:pt>
                <c:pt idx="17">
                  <c:v>4</c:v>
                </c:pt>
                <c:pt idx="18">
                  <c:v>0</c:v>
                </c:pt>
                <c:pt idx="19">
                  <c:v>-2</c:v>
                </c:pt>
                <c:pt idx="20">
                  <c:v>-2</c:v>
                </c:pt>
                <c:pt idx="21">
                  <c:v>0</c:v>
                </c:pt>
                <c:pt idx="22">
                  <c:v>4</c:v>
                </c:pt>
                <c:pt idx="23">
                  <c:v>-2</c:v>
                </c:pt>
                <c:pt idx="24">
                  <c:v>-0.33333333333333331</c:v>
                </c:pt>
                <c:pt idx="25">
                  <c:v>-0.33333333333333331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-1.666666666666667</c:v>
                </c:pt>
                <c:pt idx="31">
                  <c:v>-1.666666666666667</c:v>
                </c:pt>
                <c:pt idx="32">
                  <c:v>-1.666666666666667</c:v>
                </c:pt>
                <c:pt idx="33">
                  <c:v>-1.666666666666667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-0.33333333333333331</c:v>
                </c:pt>
                <c:pt idx="39">
                  <c:v>-0.33333333333333331</c:v>
                </c:pt>
                <c:pt idx="40">
                  <c:v>-2</c:v>
                </c:pt>
                <c:pt idx="41">
                  <c:v>-2</c:v>
                </c:pt>
                <c:pt idx="42">
                  <c:v>8</c:v>
                </c:pt>
                <c:pt idx="43">
                  <c:v>-4</c:v>
                </c:pt>
                <c:pt idx="44">
                  <c:v>-4</c:v>
                </c:pt>
                <c:pt idx="45">
                  <c:v>8</c:v>
                </c:pt>
                <c:pt idx="46">
                  <c:v>-2</c:v>
                </c:pt>
                <c:pt idx="47">
                  <c:v>-2</c:v>
                </c:pt>
                <c:pt idx="48">
                  <c:v>-2</c:v>
                </c:pt>
                <c:pt idx="49">
                  <c:v>-2</c:v>
                </c:pt>
                <c:pt idx="50">
                  <c:v>8</c:v>
                </c:pt>
                <c:pt idx="51">
                  <c:v>-4</c:v>
                </c:pt>
                <c:pt idx="52">
                  <c:v>-4</c:v>
                </c:pt>
                <c:pt idx="53">
                  <c:v>8</c:v>
                </c:pt>
                <c:pt idx="54">
                  <c:v>-2</c:v>
                </c:pt>
                <c:pt idx="55">
                  <c:v>-2</c:v>
                </c:pt>
              </c:numCache>
            </c:numRef>
          </c:xVal>
          <c:yVal>
            <c:numRef>
              <c:f>'Pure Decorrelation'!$AD$3:$AD$290</c:f>
              <c:numCache>
                <c:formatCode>General</c:formatCode>
                <c:ptCount val="288"/>
                <c:pt idx="0">
                  <c:v>1.090254262799863</c:v>
                </c:pt>
                <c:pt idx="1">
                  <c:v>11.33787458079169</c:v>
                </c:pt>
                <c:pt idx="2">
                  <c:v>1.726516963983886</c:v>
                </c:pt>
                <c:pt idx="3">
                  <c:v>2.8279425699962299</c:v>
                </c:pt>
                <c:pt idx="4">
                  <c:v>2.892981030000374</c:v>
                </c:pt>
                <c:pt idx="5">
                  <c:v>6.292093955213204</c:v>
                </c:pt>
                <c:pt idx="6">
                  <c:v>1.6820758899906649</c:v>
                </c:pt>
                <c:pt idx="7">
                  <c:v>1.7599425997934299</c:v>
                </c:pt>
                <c:pt idx="8">
                  <c:v>9.2313233244116422</c:v>
                </c:pt>
                <c:pt idx="9">
                  <c:v>10.21535429179203</c:v>
                </c:pt>
                <c:pt idx="10">
                  <c:v>3.0631603482179339</c:v>
                </c:pt>
                <c:pt idx="11">
                  <c:v>3.349249165982473</c:v>
                </c:pt>
                <c:pt idx="12">
                  <c:v>14.37439649540465</c:v>
                </c:pt>
                <c:pt idx="13">
                  <c:v>5.1547001075814478</c:v>
                </c:pt>
                <c:pt idx="14">
                  <c:v>4.3273795805871487</c:v>
                </c:pt>
                <c:pt idx="15">
                  <c:v>1.1861672768020071</c:v>
                </c:pt>
                <c:pt idx="16">
                  <c:v>11.911601949005849</c:v>
                </c:pt>
                <c:pt idx="17">
                  <c:v>0.57538598420796916</c:v>
                </c:pt>
                <c:pt idx="18">
                  <c:v>6.5826911246054802</c:v>
                </c:pt>
                <c:pt idx="19">
                  <c:v>2.1735031197778878</c:v>
                </c:pt>
                <c:pt idx="20">
                  <c:v>1.2051741965929981</c:v>
                </c:pt>
                <c:pt idx="21">
                  <c:v>1.862124941998627</c:v>
                </c:pt>
                <c:pt idx="22">
                  <c:v>0.16480432800017289</c:v>
                </c:pt>
                <c:pt idx="23">
                  <c:v>2.7856085193809119</c:v>
                </c:pt>
                <c:pt idx="24">
                  <c:v>2.6486254643998111</c:v>
                </c:pt>
                <c:pt idx="25">
                  <c:v>0.27055353180039682</c:v>
                </c:pt>
                <c:pt idx="26">
                  <c:v>3.0041490091942249</c:v>
                </c:pt>
                <c:pt idx="27">
                  <c:v>0.9176138213952072</c:v>
                </c:pt>
                <c:pt idx="28">
                  <c:v>2.103708121401723</c:v>
                </c:pt>
                <c:pt idx="29">
                  <c:v>1.359888433397282</c:v>
                </c:pt>
                <c:pt idx="30">
                  <c:v>1.7616031298064629</c:v>
                </c:pt>
                <c:pt idx="31">
                  <c:v>1.2359690894023521</c:v>
                </c:pt>
                <c:pt idx="32">
                  <c:v>10.122431857616171</c:v>
                </c:pt>
                <c:pt idx="33">
                  <c:v>11.383886065392289</c:v>
                </c:pt>
                <c:pt idx="34">
                  <c:v>3.833016005612444</c:v>
                </c:pt>
                <c:pt idx="35">
                  <c:v>7.4259792456170546</c:v>
                </c:pt>
                <c:pt idx="36">
                  <c:v>6.870425169204827</c:v>
                </c:pt>
                <c:pt idx="37">
                  <c:v>9.8686936927842908</c:v>
                </c:pt>
                <c:pt idx="38">
                  <c:v>1.246333532617427</c:v>
                </c:pt>
                <c:pt idx="39">
                  <c:v>1.195716652018018</c:v>
                </c:pt>
                <c:pt idx="40">
                  <c:v>1.4799231829936621</c:v>
                </c:pt>
                <c:pt idx="41">
                  <c:v>10.95409533240599</c:v>
                </c:pt>
                <c:pt idx="42">
                  <c:v>3.385036309016868</c:v>
                </c:pt>
                <c:pt idx="43">
                  <c:v>0.32482367020566011</c:v>
                </c:pt>
                <c:pt idx="44">
                  <c:v>0.16871945860330009</c:v>
                </c:pt>
                <c:pt idx="45">
                  <c:v>3.3039372223778631</c:v>
                </c:pt>
                <c:pt idx="46">
                  <c:v>7.890123893995769</c:v>
                </c:pt>
                <c:pt idx="47">
                  <c:v>1.158267263800371</c:v>
                </c:pt>
                <c:pt idx="48">
                  <c:v>1.480782668793108</c:v>
                </c:pt>
                <c:pt idx="49">
                  <c:v>11.030469641997479</c:v>
                </c:pt>
                <c:pt idx="50">
                  <c:v>3.3800594892003568</c:v>
                </c:pt>
                <c:pt idx="51">
                  <c:v>0.32678078720346088</c:v>
                </c:pt>
                <c:pt idx="52">
                  <c:v>0.16668115700595079</c:v>
                </c:pt>
                <c:pt idx="53">
                  <c:v>3.3086392579949462</c:v>
                </c:pt>
                <c:pt idx="54">
                  <c:v>8.0108321953914121</c:v>
                </c:pt>
                <c:pt idx="55">
                  <c:v>1.156565344217233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1EE1-4450-824D-DA526B2053EE}"/>
            </c:ext>
          </c:extLst>
        </c:ser>
        <c:ser>
          <c:idx val="7"/>
          <c:order val="3"/>
          <c:tx>
            <c:strRef>
              <c:f>'Pure Decorrelation'!$AF$2</c:f>
              <c:strCache>
                <c:ptCount val="1"/>
                <c:pt idx="0">
                  <c:v>D&amp;C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>
                    <a:lumMod val="60000"/>
                  </a:schemeClr>
                </a:solidFill>
                <a:prstDash val="dash"/>
              </a:ln>
              <a:effectLst/>
            </c:spPr>
            <c:trendlineType val="exp"/>
            <c:dispRSqr val="0"/>
            <c:dispEq val="0"/>
          </c:trendline>
          <c:xVal>
            <c:numRef>
              <c:f>'Pure Decorrelation'!$AY$3:$AY$290</c:f>
              <c:numCache>
                <c:formatCode>General</c:formatCode>
                <c:ptCount val="288"/>
                <c:pt idx="0">
                  <c:v>1</c:v>
                </c:pt>
                <c:pt idx="1">
                  <c:v>-3</c:v>
                </c:pt>
                <c:pt idx="2">
                  <c:v>-3</c:v>
                </c:pt>
                <c:pt idx="3">
                  <c:v>1</c:v>
                </c:pt>
                <c:pt idx="4">
                  <c:v>9</c:v>
                </c:pt>
                <c:pt idx="5">
                  <c:v>1</c:v>
                </c:pt>
                <c:pt idx="6">
                  <c:v>-3</c:v>
                </c:pt>
                <c:pt idx="7">
                  <c:v>-3</c:v>
                </c:pt>
                <c:pt idx="8">
                  <c:v>-3</c:v>
                </c:pt>
                <c:pt idx="9">
                  <c:v>-3</c:v>
                </c:pt>
                <c:pt idx="10">
                  <c:v>1</c:v>
                </c:pt>
                <c:pt idx="11">
                  <c:v>9</c:v>
                </c:pt>
                <c:pt idx="12">
                  <c:v>1</c:v>
                </c:pt>
                <c:pt idx="13">
                  <c:v>-3</c:v>
                </c:pt>
                <c:pt idx="14">
                  <c:v>-3</c:v>
                </c:pt>
                <c:pt idx="15">
                  <c:v>1</c:v>
                </c:pt>
                <c:pt idx="16">
                  <c:v>-2</c:v>
                </c:pt>
                <c:pt idx="17">
                  <c:v>4</c:v>
                </c:pt>
                <c:pt idx="18">
                  <c:v>0</c:v>
                </c:pt>
                <c:pt idx="19">
                  <c:v>-2</c:v>
                </c:pt>
                <c:pt idx="20">
                  <c:v>-2</c:v>
                </c:pt>
                <c:pt idx="21">
                  <c:v>0</c:v>
                </c:pt>
                <c:pt idx="22">
                  <c:v>4</c:v>
                </c:pt>
                <c:pt idx="23">
                  <c:v>-2</c:v>
                </c:pt>
                <c:pt idx="24">
                  <c:v>-0.33333333333333331</c:v>
                </c:pt>
                <c:pt idx="25">
                  <c:v>-0.33333333333333331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-1.666666666666667</c:v>
                </c:pt>
                <c:pt idx="31">
                  <c:v>-1.666666666666667</c:v>
                </c:pt>
                <c:pt idx="32">
                  <c:v>-1.666666666666667</c:v>
                </c:pt>
                <c:pt idx="33">
                  <c:v>-1.666666666666667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-0.33333333333333331</c:v>
                </c:pt>
                <c:pt idx="39">
                  <c:v>-0.33333333333333331</c:v>
                </c:pt>
                <c:pt idx="40">
                  <c:v>-2</c:v>
                </c:pt>
                <c:pt idx="41">
                  <c:v>-2</c:v>
                </c:pt>
                <c:pt idx="42">
                  <c:v>8</c:v>
                </c:pt>
                <c:pt idx="43">
                  <c:v>-4</c:v>
                </c:pt>
                <c:pt idx="44">
                  <c:v>-4</c:v>
                </c:pt>
                <c:pt idx="45">
                  <c:v>8</c:v>
                </c:pt>
                <c:pt idx="46">
                  <c:v>-2</c:v>
                </c:pt>
                <c:pt idx="47">
                  <c:v>-2</c:v>
                </c:pt>
                <c:pt idx="48">
                  <c:v>-2</c:v>
                </c:pt>
                <c:pt idx="49">
                  <c:v>-2</c:v>
                </c:pt>
                <c:pt idx="50">
                  <c:v>8</c:v>
                </c:pt>
                <c:pt idx="51">
                  <c:v>-4</c:v>
                </c:pt>
                <c:pt idx="52">
                  <c:v>-4</c:v>
                </c:pt>
                <c:pt idx="53">
                  <c:v>8</c:v>
                </c:pt>
                <c:pt idx="54">
                  <c:v>-2</c:v>
                </c:pt>
                <c:pt idx="55">
                  <c:v>-2</c:v>
                </c:pt>
              </c:numCache>
            </c:numRef>
          </c:xVal>
          <c:yVal>
            <c:numRef>
              <c:f>'Pure Decorrelation'!$AF$3:$AF$290</c:f>
              <c:numCache>
                <c:formatCode>General</c:formatCode>
                <c:ptCount val="288"/>
                <c:pt idx="0">
                  <c:v>1.5241145187756051</c:v>
                </c:pt>
                <c:pt idx="1">
                  <c:v>2.1943270763615148</c:v>
                </c:pt>
                <c:pt idx="2">
                  <c:v>1.5807120505487551</c:v>
                </c:pt>
                <c:pt idx="3">
                  <c:v>1.8526587278232911</c:v>
                </c:pt>
                <c:pt idx="4">
                  <c:v>2.0297542882035491</c:v>
                </c:pt>
                <c:pt idx="5">
                  <c:v>1.5069673505728129</c:v>
                </c:pt>
                <c:pt idx="6">
                  <c:v>1.853701166633982</c:v>
                </c:pt>
                <c:pt idx="7">
                  <c:v>1.216635976650287</c:v>
                </c:pt>
                <c:pt idx="8">
                  <c:v>1.6626729771611279</c:v>
                </c:pt>
                <c:pt idx="9">
                  <c:v>2.24621086360421</c:v>
                </c:pt>
                <c:pt idx="10">
                  <c:v>1.6403527827700599</c:v>
                </c:pt>
                <c:pt idx="11">
                  <c:v>1.858801947976463</c:v>
                </c:pt>
                <c:pt idx="12">
                  <c:v>2.1013031546375709</c:v>
                </c:pt>
                <c:pt idx="13">
                  <c:v>1.4913043438224121</c:v>
                </c:pt>
                <c:pt idx="14">
                  <c:v>1.876531615969725</c:v>
                </c:pt>
                <c:pt idx="15">
                  <c:v>1.2118877856060859</c:v>
                </c:pt>
                <c:pt idx="16">
                  <c:v>2.280906761763617</c:v>
                </c:pt>
                <c:pt idx="17">
                  <c:v>2.2631393956136892</c:v>
                </c:pt>
                <c:pt idx="18">
                  <c:v>2.1139266665908512</c:v>
                </c:pt>
                <c:pt idx="19">
                  <c:v>2.1156589821679521</c:v>
                </c:pt>
                <c:pt idx="20">
                  <c:v>2.0761692461906929</c:v>
                </c:pt>
                <c:pt idx="21">
                  <c:v>2.0387529953848569</c:v>
                </c:pt>
                <c:pt idx="22">
                  <c:v>2.0931816507829351</c:v>
                </c:pt>
                <c:pt idx="23">
                  <c:v>2.097028564231004</c:v>
                </c:pt>
                <c:pt idx="24">
                  <c:v>2.9674528408213519</c:v>
                </c:pt>
                <c:pt idx="25">
                  <c:v>2.966305187810212</c:v>
                </c:pt>
                <c:pt idx="26">
                  <c:v>3.4792706321808509</c:v>
                </c:pt>
                <c:pt idx="27">
                  <c:v>3.4492979084025142</c:v>
                </c:pt>
                <c:pt idx="28">
                  <c:v>2.749821871402673</c:v>
                </c:pt>
                <c:pt idx="29">
                  <c:v>2.7788067821878939</c:v>
                </c:pt>
                <c:pt idx="30">
                  <c:v>3.385776222427376</c:v>
                </c:pt>
                <c:pt idx="31">
                  <c:v>3.3490013273782102</c:v>
                </c:pt>
                <c:pt idx="32">
                  <c:v>6.8983103680773636</c:v>
                </c:pt>
                <c:pt idx="33">
                  <c:v>6.9309000123757869</c:v>
                </c:pt>
                <c:pt idx="34">
                  <c:v>3.291180088592228</c:v>
                </c:pt>
                <c:pt idx="35">
                  <c:v>3.3207204420352361</c:v>
                </c:pt>
                <c:pt idx="36">
                  <c:v>4.2620156406075704</c:v>
                </c:pt>
                <c:pt idx="37">
                  <c:v>4.3082756964256994</c:v>
                </c:pt>
                <c:pt idx="38">
                  <c:v>1.8662045348086389</c:v>
                </c:pt>
                <c:pt idx="39">
                  <c:v>1.8701255076215599</c:v>
                </c:pt>
                <c:pt idx="40">
                  <c:v>1.3229826851980759</c:v>
                </c:pt>
                <c:pt idx="41">
                  <c:v>4.3795528340036984</c:v>
                </c:pt>
                <c:pt idx="42">
                  <c:v>4.2875484451651573</c:v>
                </c:pt>
                <c:pt idx="43">
                  <c:v>1.462565600441303</c:v>
                </c:pt>
                <c:pt idx="44">
                  <c:v>1.3200254647759719</c:v>
                </c:pt>
                <c:pt idx="45">
                  <c:v>4.4195225265924822</c:v>
                </c:pt>
                <c:pt idx="46">
                  <c:v>4.3547141756047498</c:v>
                </c:pt>
                <c:pt idx="47">
                  <c:v>1.4594753703684551</c:v>
                </c:pt>
                <c:pt idx="48">
                  <c:v>1.321313021192327</c:v>
                </c:pt>
                <c:pt idx="49">
                  <c:v>4.3977052083821038</c:v>
                </c:pt>
                <c:pt idx="50">
                  <c:v>4.3167146519990638</c:v>
                </c:pt>
                <c:pt idx="51">
                  <c:v>1.4739836696418931</c:v>
                </c:pt>
                <c:pt idx="52">
                  <c:v>1.318546923808753</c:v>
                </c:pt>
                <c:pt idx="53">
                  <c:v>4.4520970200072041</c:v>
                </c:pt>
                <c:pt idx="54">
                  <c:v>4.3502841889741832</c:v>
                </c:pt>
                <c:pt idx="55">
                  <c:v>1.469855338009074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1EE1-4450-824D-DA526B2053EE}"/>
            </c:ext>
          </c:extLst>
        </c:ser>
        <c:ser>
          <c:idx val="9"/>
          <c:order val="4"/>
          <c:tx>
            <c:strRef>
              <c:f>'Pure Decorrelation'!$AH$2</c:f>
              <c:strCache>
                <c:ptCount val="1"/>
                <c:pt idx="0">
                  <c:v>BBS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trendline>
            <c:spPr>
              <a:ln w="19050" cap="rnd">
                <a:solidFill>
                  <a:srgbClr val="00B050"/>
                </a:solidFill>
                <a:prstDash val="dash"/>
              </a:ln>
              <a:effectLst/>
            </c:spPr>
            <c:trendlineType val="exp"/>
            <c:dispRSqr val="0"/>
            <c:dispEq val="0"/>
          </c:trendline>
          <c:xVal>
            <c:numRef>
              <c:f>'Pure Decorrelation'!$AY$3:$AY$290</c:f>
              <c:numCache>
                <c:formatCode>General</c:formatCode>
                <c:ptCount val="288"/>
                <c:pt idx="0">
                  <c:v>1</c:v>
                </c:pt>
                <c:pt idx="1">
                  <c:v>-3</c:v>
                </c:pt>
                <c:pt idx="2">
                  <c:v>-3</c:v>
                </c:pt>
                <c:pt idx="3">
                  <c:v>1</c:v>
                </c:pt>
                <c:pt idx="4">
                  <c:v>9</c:v>
                </c:pt>
                <c:pt idx="5">
                  <c:v>1</c:v>
                </c:pt>
                <c:pt idx="6">
                  <c:v>-3</c:v>
                </c:pt>
                <c:pt idx="7">
                  <c:v>-3</c:v>
                </c:pt>
                <c:pt idx="8">
                  <c:v>-3</c:v>
                </c:pt>
                <c:pt idx="9">
                  <c:v>-3</c:v>
                </c:pt>
                <c:pt idx="10">
                  <c:v>1</c:v>
                </c:pt>
                <c:pt idx="11">
                  <c:v>9</c:v>
                </c:pt>
                <c:pt idx="12">
                  <c:v>1</c:v>
                </c:pt>
                <c:pt idx="13">
                  <c:v>-3</c:v>
                </c:pt>
                <c:pt idx="14">
                  <c:v>-3</c:v>
                </c:pt>
                <c:pt idx="15">
                  <c:v>1</c:v>
                </c:pt>
                <c:pt idx="16">
                  <c:v>-2</c:v>
                </c:pt>
                <c:pt idx="17">
                  <c:v>4</c:v>
                </c:pt>
                <c:pt idx="18">
                  <c:v>0</c:v>
                </c:pt>
                <c:pt idx="19">
                  <c:v>-2</c:v>
                </c:pt>
                <c:pt idx="20">
                  <c:v>-2</c:v>
                </c:pt>
                <c:pt idx="21">
                  <c:v>0</c:v>
                </c:pt>
                <c:pt idx="22">
                  <c:v>4</c:v>
                </c:pt>
                <c:pt idx="23">
                  <c:v>-2</c:v>
                </c:pt>
                <c:pt idx="24">
                  <c:v>-0.33333333333333331</c:v>
                </c:pt>
                <c:pt idx="25">
                  <c:v>-0.33333333333333331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-1.666666666666667</c:v>
                </c:pt>
                <c:pt idx="31">
                  <c:v>-1.666666666666667</c:v>
                </c:pt>
                <c:pt idx="32">
                  <c:v>-1.666666666666667</c:v>
                </c:pt>
                <c:pt idx="33">
                  <c:v>-1.666666666666667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-0.33333333333333331</c:v>
                </c:pt>
                <c:pt idx="39">
                  <c:v>-0.33333333333333331</c:v>
                </c:pt>
                <c:pt idx="40">
                  <c:v>-2</c:v>
                </c:pt>
                <c:pt idx="41">
                  <c:v>-2</c:v>
                </c:pt>
                <c:pt idx="42">
                  <c:v>8</c:v>
                </c:pt>
                <c:pt idx="43">
                  <c:v>-4</c:v>
                </c:pt>
                <c:pt idx="44">
                  <c:v>-4</c:v>
                </c:pt>
                <c:pt idx="45">
                  <c:v>8</c:v>
                </c:pt>
                <c:pt idx="46">
                  <c:v>-2</c:v>
                </c:pt>
                <c:pt idx="47">
                  <c:v>-2</c:v>
                </c:pt>
                <c:pt idx="48">
                  <c:v>-2</c:v>
                </c:pt>
                <c:pt idx="49">
                  <c:v>-2</c:v>
                </c:pt>
                <c:pt idx="50">
                  <c:v>8</c:v>
                </c:pt>
                <c:pt idx="51">
                  <c:v>-4</c:v>
                </c:pt>
                <c:pt idx="52">
                  <c:v>-4</c:v>
                </c:pt>
                <c:pt idx="53">
                  <c:v>8</c:v>
                </c:pt>
                <c:pt idx="54">
                  <c:v>-2</c:v>
                </c:pt>
                <c:pt idx="55">
                  <c:v>-2</c:v>
                </c:pt>
              </c:numCache>
            </c:numRef>
          </c:xVal>
          <c:yVal>
            <c:numRef>
              <c:f>'Pure Decorrelation'!$AH$3:$AH$290</c:f>
              <c:numCache>
                <c:formatCode>General</c:formatCode>
                <c:ptCount val="288"/>
                <c:pt idx="0">
                  <c:v>2.958229601394851</c:v>
                </c:pt>
                <c:pt idx="1">
                  <c:v>7.951091266609728</c:v>
                </c:pt>
                <c:pt idx="2">
                  <c:v>3.668314809398725</c:v>
                </c:pt>
                <c:pt idx="3">
                  <c:v>5.3781421782216059</c:v>
                </c:pt>
                <c:pt idx="4">
                  <c:v>5.2049517270061187</c:v>
                </c:pt>
                <c:pt idx="5">
                  <c:v>8.443171339598484</c:v>
                </c:pt>
                <c:pt idx="6">
                  <c:v>2.9026718026143499</c:v>
                </c:pt>
                <c:pt idx="7">
                  <c:v>1.5905149184050971</c:v>
                </c:pt>
                <c:pt idx="8">
                  <c:v>10.64112575000618</c:v>
                </c:pt>
                <c:pt idx="9">
                  <c:v>11.2255332886125</c:v>
                </c:pt>
                <c:pt idx="10">
                  <c:v>4.403506841009948</c:v>
                </c:pt>
                <c:pt idx="11">
                  <c:v>4.9357865429949017</c:v>
                </c:pt>
                <c:pt idx="12">
                  <c:v>11.96196870759595</c:v>
                </c:pt>
                <c:pt idx="13">
                  <c:v>6.8338560923933986</c:v>
                </c:pt>
                <c:pt idx="14">
                  <c:v>4.5048450400005091</c:v>
                </c:pt>
                <c:pt idx="15">
                  <c:v>3.3740477997343941E-2</c:v>
                </c:pt>
                <c:pt idx="16">
                  <c:v>7.9992575424024839</c:v>
                </c:pt>
                <c:pt idx="17">
                  <c:v>3.37720133002149</c:v>
                </c:pt>
                <c:pt idx="18">
                  <c:v>5.090311671386007</c:v>
                </c:pt>
                <c:pt idx="19">
                  <c:v>4.1502917225938294</c:v>
                </c:pt>
                <c:pt idx="20">
                  <c:v>4.1566794968093754</c:v>
                </c:pt>
                <c:pt idx="21">
                  <c:v>4.6340719502186403</c:v>
                </c:pt>
                <c:pt idx="22">
                  <c:v>1.019564961001743</c:v>
                </c:pt>
                <c:pt idx="23">
                  <c:v>4.7785796128096987</c:v>
                </c:pt>
                <c:pt idx="24">
                  <c:v>4.2795280933962214</c:v>
                </c:pt>
                <c:pt idx="25">
                  <c:v>0.88293545380001892</c:v>
                </c:pt>
                <c:pt idx="26">
                  <c:v>4.60953829200007</c:v>
                </c:pt>
                <c:pt idx="27">
                  <c:v>0.23842336820671331</c:v>
                </c:pt>
                <c:pt idx="28">
                  <c:v>3.6544800510047941</c:v>
                </c:pt>
                <c:pt idx="29">
                  <c:v>0.86053827641298997</c:v>
                </c:pt>
                <c:pt idx="30">
                  <c:v>3.412068652221933</c:v>
                </c:pt>
                <c:pt idx="31">
                  <c:v>0.22413913637865329</c:v>
                </c:pt>
                <c:pt idx="32">
                  <c:v>32.926972743798977</c:v>
                </c:pt>
                <c:pt idx="33">
                  <c:v>43.740880621201363</c:v>
                </c:pt>
                <c:pt idx="34">
                  <c:v>8.1075362024013877</c:v>
                </c:pt>
                <c:pt idx="35">
                  <c:v>11.006260724167809</c:v>
                </c:pt>
                <c:pt idx="36">
                  <c:v>5.6527373148011977</c:v>
                </c:pt>
                <c:pt idx="37">
                  <c:v>6.9150585178169424</c:v>
                </c:pt>
                <c:pt idx="38">
                  <c:v>0.19960493859834971</c:v>
                </c:pt>
                <c:pt idx="39">
                  <c:v>0.30479348279768598</c:v>
                </c:pt>
                <c:pt idx="40">
                  <c:v>5.4008630300057119</c:v>
                </c:pt>
                <c:pt idx="41">
                  <c:v>8.8987105053849511</c:v>
                </c:pt>
                <c:pt idx="42">
                  <c:v>6.6112681110156704</c:v>
                </c:pt>
                <c:pt idx="43">
                  <c:v>1.9473045285907571</c:v>
                </c:pt>
                <c:pt idx="44">
                  <c:v>1.2836925331968809</c:v>
                </c:pt>
                <c:pt idx="45">
                  <c:v>5.3917744240141472</c:v>
                </c:pt>
                <c:pt idx="46">
                  <c:v>16.090350138198119</c:v>
                </c:pt>
                <c:pt idx="47">
                  <c:v>3.7654075426049531</c:v>
                </c:pt>
                <c:pt idx="48">
                  <c:v>5.5219533706083892</c:v>
                </c:pt>
                <c:pt idx="49">
                  <c:v>8.9970373118063431</c:v>
                </c:pt>
                <c:pt idx="50">
                  <c:v>6.494515864201821</c:v>
                </c:pt>
                <c:pt idx="51">
                  <c:v>1.92940665219212</c:v>
                </c:pt>
                <c:pt idx="52">
                  <c:v>1.2645105713978411</c:v>
                </c:pt>
                <c:pt idx="53">
                  <c:v>5.3075657973997297</c:v>
                </c:pt>
                <c:pt idx="54">
                  <c:v>16.049553153594029</c:v>
                </c:pt>
                <c:pt idx="55">
                  <c:v>3.7276116537977941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1EE1-4450-824D-DA526B2053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13725055"/>
        <c:axId val="488865151"/>
      </c:scatterChart>
      <c:valAx>
        <c:axId val="513725055"/>
        <c:scaling>
          <c:orientation val="minMax"/>
          <c:max val="5"/>
          <c:min val="0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Gain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8865151"/>
        <c:crosses val="autoZero"/>
        <c:crossBetween val="midCat"/>
      </c:valAx>
      <c:valAx>
        <c:axId val="488865151"/>
        <c:scaling>
          <c:logBase val="10"/>
          <c:orientation val="minMax"/>
          <c:min val="1E-3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 (s)</a:t>
                </a:r>
              </a:p>
            </c:rich>
          </c:tx>
          <c:layout>
            <c:manualLayout>
              <c:xMode val="edge"/>
              <c:yMode val="edge"/>
              <c:x val="1.0202020899843948E-2"/>
              <c:y val="0.3940352152414991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372505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4.9059023956218299E-2"/>
          <c:y val="0.87083311506227701"/>
          <c:w val="0.92175080203315873"/>
          <c:h val="0.1153942300984974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Time (sequential) vs. (Estimated) Gain -</a:t>
            </a:r>
            <a:r>
              <a:rPr lang="en-US" baseline="0"/>
              <a:t> </a:t>
            </a:r>
            <a:r>
              <a:rPr lang="en-US"/>
              <a:t>causal</a:t>
            </a:r>
            <a:r>
              <a:rPr lang="en-US" baseline="0"/>
              <a:t> </a:t>
            </a:r>
            <a:r>
              <a:rPr lang="en-US"/>
              <a:t>algorithms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5.3468871866955363E-2"/>
          <c:y val="0.12785291579821928"/>
          <c:w val="0.9124666606793389"/>
          <c:h val="0.66461270209977208"/>
        </c:manualLayout>
      </c:layout>
      <c:scatterChart>
        <c:scatterStyle val="lineMarker"/>
        <c:varyColors val="0"/>
        <c:ser>
          <c:idx val="1"/>
          <c:order val="0"/>
          <c:tx>
            <c:strRef>
              <c:f>'Pure Decorrelation'!$Z$2</c:f>
              <c:strCache>
                <c:ptCount val="1"/>
                <c:pt idx="0">
                  <c:v>BNL Causal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trendline>
            <c:spPr>
              <a:ln w="19050" cap="rnd">
                <a:solidFill>
                  <a:srgbClr val="FF0000"/>
                </a:solidFill>
                <a:prstDash val="dash"/>
              </a:ln>
              <a:effectLst/>
            </c:spPr>
            <c:trendlineType val="exp"/>
            <c:dispRSqr val="0"/>
            <c:dispEq val="0"/>
          </c:trendline>
          <c:xVal>
            <c:numRef>
              <c:f>'Pure Decorrelation'!$AY$3:$AY$290</c:f>
              <c:numCache>
                <c:formatCode>General</c:formatCode>
                <c:ptCount val="288"/>
                <c:pt idx="0">
                  <c:v>1</c:v>
                </c:pt>
                <c:pt idx="1">
                  <c:v>-3</c:v>
                </c:pt>
                <c:pt idx="2">
                  <c:v>-3</c:v>
                </c:pt>
                <c:pt idx="3">
                  <c:v>1</c:v>
                </c:pt>
                <c:pt idx="4">
                  <c:v>9</c:v>
                </c:pt>
                <c:pt idx="5">
                  <c:v>1</c:v>
                </c:pt>
                <c:pt idx="6">
                  <c:v>-3</c:v>
                </c:pt>
                <c:pt idx="7">
                  <c:v>-3</c:v>
                </c:pt>
                <c:pt idx="8">
                  <c:v>-3</c:v>
                </c:pt>
                <c:pt idx="9">
                  <c:v>-3</c:v>
                </c:pt>
                <c:pt idx="10">
                  <c:v>1</c:v>
                </c:pt>
                <c:pt idx="11">
                  <c:v>9</c:v>
                </c:pt>
                <c:pt idx="12">
                  <c:v>1</c:v>
                </c:pt>
                <c:pt idx="13">
                  <c:v>-3</c:v>
                </c:pt>
                <c:pt idx="14">
                  <c:v>-3</c:v>
                </c:pt>
                <c:pt idx="15">
                  <c:v>1</c:v>
                </c:pt>
                <c:pt idx="16">
                  <c:v>-2</c:v>
                </c:pt>
                <c:pt idx="17">
                  <c:v>4</c:v>
                </c:pt>
                <c:pt idx="18">
                  <c:v>0</c:v>
                </c:pt>
                <c:pt idx="19">
                  <c:v>-2</c:v>
                </c:pt>
                <c:pt idx="20">
                  <c:v>-2</c:v>
                </c:pt>
                <c:pt idx="21">
                  <c:v>0</c:v>
                </c:pt>
                <c:pt idx="22">
                  <c:v>4</c:v>
                </c:pt>
                <c:pt idx="23">
                  <c:v>-2</c:v>
                </c:pt>
                <c:pt idx="24">
                  <c:v>-0.33333333333333331</c:v>
                </c:pt>
                <c:pt idx="25">
                  <c:v>-0.33333333333333331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-1.666666666666667</c:v>
                </c:pt>
                <c:pt idx="31">
                  <c:v>-1.666666666666667</c:v>
                </c:pt>
                <c:pt idx="32">
                  <c:v>-1.666666666666667</c:v>
                </c:pt>
                <c:pt idx="33">
                  <c:v>-1.666666666666667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-0.33333333333333331</c:v>
                </c:pt>
                <c:pt idx="39">
                  <c:v>-0.33333333333333331</c:v>
                </c:pt>
                <c:pt idx="40">
                  <c:v>-2</c:v>
                </c:pt>
                <c:pt idx="41">
                  <c:v>-2</c:v>
                </c:pt>
                <c:pt idx="42">
                  <c:v>8</c:v>
                </c:pt>
                <c:pt idx="43">
                  <c:v>-4</c:v>
                </c:pt>
                <c:pt idx="44">
                  <c:v>-4</c:v>
                </c:pt>
                <c:pt idx="45">
                  <c:v>8</c:v>
                </c:pt>
                <c:pt idx="46">
                  <c:v>-2</c:v>
                </c:pt>
                <c:pt idx="47">
                  <c:v>-2</c:v>
                </c:pt>
                <c:pt idx="48">
                  <c:v>-2</c:v>
                </c:pt>
                <c:pt idx="49">
                  <c:v>-2</c:v>
                </c:pt>
                <c:pt idx="50">
                  <c:v>8</c:v>
                </c:pt>
                <c:pt idx="51">
                  <c:v>-4</c:v>
                </c:pt>
                <c:pt idx="52">
                  <c:v>-4</c:v>
                </c:pt>
                <c:pt idx="53">
                  <c:v>8</c:v>
                </c:pt>
                <c:pt idx="54">
                  <c:v>-2</c:v>
                </c:pt>
                <c:pt idx="55">
                  <c:v>-2</c:v>
                </c:pt>
              </c:numCache>
            </c:numRef>
          </c:xVal>
          <c:yVal>
            <c:numRef>
              <c:f>'Pure Decorrelation'!$Z$3:$Z$290</c:f>
              <c:numCache>
                <c:formatCode>General</c:formatCode>
                <c:ptCount val="288"/>
                <c:pt idx="0">
                  <c:v>7.3616698622121479</c:v>
                </c:pt>
                <c:pt idx="1">
                  <c:v>3.8032575646066111</c:v>
                </c:pt>
                <c:pt idx="2">
                  <c:v>4.4432907190057449</c:v>
                </c:pt>
                <c:pt idx="3">
                  <c:v>2.2448574927519069</c:v>
                </c:pt>
                <c:pt idx="4">
                  <c:v>6.7369938235962774</c:v>
                </c:pt>
                <c:pt idx="5">
                  <c:v>4.2471253887633793</c:v>
                </c:pt>
                <c:pt idx="6">
                  <c:v>3.9812016531941481</c:v>
                </c:pt>
                <c:pt idx="7">
                  <c:v>2.958620946400333</c:v>
                </c:pt>
                <c:pt idx="8">
                  <c:v>5.4953547633718696</c:v>
                </c:pt>
                <c:pt idx="9">
                  <c:v>5.2643429044052024</c:v>
                </c:pt>
                <c:pt idx="10">
                  <c:v>3.0854348990367719</c:v>
                </c:pt>
                <c:pt idx="11">
                  <c:v>4.7608887273818246</c:v>
                </c:pt>
                <c:pt idx="12">
                  <c:v>4.1558674317435358</c:v>
                </c:pt>
                <c:pt idx="13">
                  <c:v>6.7243578864028679</c:v>
                </c:pt>
                <c:pt idx="14">
                  <c:v>2.5857897356152528</c:v>
                </c:pt>
                <c:pt idx="15">
                  <c:v>6.1564673291519281</c:v>
                </c:pt>
                <c:pt idx="16">
                  <c:v>1.921075872832444</c:v>
                </c:pt>
                <c:pt idx="17">
                  <c:v>7.9231275779777208</c:v>
                </c:pt>
                <c:pt idx="18">
                  <c:v>2.5381297488464041</c:v>
                </c:pt>
                <c:pt idx="19">
                  <c:v>4.3606929179863076</c:v>
                </c:pt>
                <c:pt idx="20">
                  <c:v>3.9693465457530692</c:v>
                </c:pt>
                <c:pt idx="21">
                  <c:v>1.932087326038163</c:v>
                </c:pt>
                <c:pt idx="22">
                  <c:v>7.643513289955445</c:v>
                </c:pt>
                <c:pt idx="23">
                  <c:v>1.382153910188936</c:v>
                </c:pt>
                <c:pt idx="24">
                  <c:v>2.4937410808051941</c:v>
                </c:pt>
                <c:pt idx="25">
                  <c:v>2.9774100322625601</c:v>
                </c:pt>
                <c:pt idx="26">
                  <c:v>2.1033353518578219</c:v>
                </c:pt>
                <c:pt idx="27">
                  <c:v>3.0004086321801879</c:v>
                </c:pt>
                <c:pt idx="28">
                  <c:v>1.9060908651561479</c:v>
                </c:pt>
                <c:pt idx="29">
                  <c:v>2.2852236437960531</c:v>
                </c:pt>
                <c:pt idx="30">
                  <c:v>2.038446970155928</c:v>
                </c:pt>
                <c:pt idx="31">
                  <c:v>2.307339913002215</c:v>
                </c:pt>
                <c:pt idx="32">
                  <c:v>4.2425374508253304</c:v>
                </c:pt>
                <c:pt idx="33">
                  <c:v>3.9778892977861688</c:v>
                </c:pt>
                <c:pt idx="34">
                  <c:v>2.6420893276459538</c:v>
                </c:pt>
                <c:pt idx="35">
                  <c:v>2.3719219365506432</c:v>
                </c:pt>
                <c:pt idx="36">
                  <c:v>2.7635746473912151</c:v>
                </c:pt>
                <c:pt idx="37">
                  <c:v>2.2097069859853939</c:v>
                </c:pt>
                <c:pt idx="38">
                  <c:v>1.994037356541958</c:v>
                </c:pt>
                <c:pt idx="39">
                  <c:v>1.6150102013023571</c:v>
                </c:pt>
                <c:pt idx="40">
                  <c:v>4.9801150533952754</c:v>
                </c:pt>
                <c:pt idx="41">
                  <c:v>1.8564399290480651</c:v>
                </c:pt>
                <c:pt idx="42">
                  <c:v>1.8399957141955381</c:v>
                </c:pt>
                <c:pt idx="43">
                  <c:v>4.9027848363039084</c:v>
                </c:pt>
                <c:pt idx="44">
                  <c:v>5.1267592488089573</c:v>
                </c:pt>
                <c:pt idx="45">
                  <c:v>1.813629608426709</c:v>
                </c:pt>
                <c:pt idx="46">
                  <c:v>1.8793893110239881</c:v>
                </c:pt>
                <c:pt idx="47">
                  <c:v>4.6285508893663074</c:v>
                </c:pt>
                <c:pt idx="48">
                  <c:v>4.9674278675229289</c:v>
                </c:pt>
                <c:pt idx="49">
                  <c:v>1.842803465586621</c:v>
                </c:pt>
                <c:pt idx="50">
                  <c:v>1.848383845563512</c:v>
                </c:pt>
                <c:pt idx="51">
                  <c:v>4.9519085906329563</c:v>
                </c:pt>
                <c:pt idx="52">
                  <c:v>5.1342710784170773</c:v>
                </c:pt>
                <c:pt idx="53">
                  <c:v>1.822077368025202</c:v>
                </c:pt>
                <c:pt idx="54">
                  <c:v>1.8990763028035871</c:v>
                </c:pt>
                <c:pt idx="55">
                  <c:v>4.6331241680076349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981-4E74-A334-8F8EF93FDDD4}"/>
            </c:ext>
          </c:extLst>
        </c:ser>
        <c:ser>
          <c:idx val="3"/>
          <c:order val="1"/>
          <c:tx>
            <c:strRef>
              <c:f>'Pure Decorrelation'!$AC$2</c:f>
              <c:strCache>
                <c:ptCount val="1"/>
                <c:pt idx="0">
                  <c:v>SFS Causal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5"/>
                </a:solidFill>
                <a:prstDash val="dash"/>
              </a:ln>
              <a:effectLst/>
            </c:spPr>
            <c:trendlineType val="exp"/>
            <c:dispRSqr val="0"/>
            <c:dispEq val="0"/>
          </c:trendline>
          <c:xVal>
            <c:numRef>
              <c:f>'Pure Decorrelation'!$AY$3:$AY$290</c:f>
              <c:numCache>
                <c:formatCode>General</c:formatCode>
                <c:ptCount val="288"/>
                <c:pt idx="0">
                  <c:v>1</c:v>
                </c:pt>
                <c:pt idx="1">
                  <c:v>-3</c:v>
                </c:pt>
                <c:pt idx="2">
                  <c:v>-3</c:v>
                </c:pt>
                <c:pt idx="3">
                  <c:v>1</c:v>
                </c:pt>
                <c:pt idx="4">
                  <c:v>9</c:v>
                </c:pt>
                <c:pt idx="5">
                  <c:v>1</c:v>
                </c:pt>
                <c:pt idx="6">
                  <c:v>-3</c:v>
                </c:pt>
                <c:pt idx="7">
                  <c:v>-3</c:v>
                </c:pt>
                <c:pt idx="8">
                  <c:v>-3</c:v>
                </c:pt>
                <c:pt idx="9">
                  <c:v>-3</c:v>
                </c:pt>
                <c:pt idx="10">
                  <c:v>1</c:v>
                </c:pt>
                <c:pt idx="11">
                  <c:v>9</c:v>
                </c:pt>
                <c:pt idx="12">
                  <c:v>1</c:v>
                </c:pt>
                <c:pt idx="13">
                  <c:v>-3</c:v>
                </c:pt>
                <c:pt idx="14">
                  <c:v>-3</c:v>
                </c:pt>
                <c:pt idx="15">
                  <c:v>1</c:v>
                </c:pt>
                <c:pt idx="16">
                  <c:v>-2</c:v>
                </c:pt>
                <c:pt idx="17">
                  <c:v>4</c:v>
                </c:pt>
                <c:pt idx="18">
                  <c:v>0</c:v>
                </c:pt>
                <c:pt idx="19">
                  <c:v>-2</c:v>
                </c:pt>
                <c:pt idx="20">
                  <c:v>-2</c:v>
                </c:pt>
                <c:pt idx="21">
                  <c:v>0</c:v>
                </c:pt>
                <c:pt idx="22">
                  <c:v>4</c:v>
                </c:pt>
                <c:pt idx="23">
                  <c:v>-2</c:v>
                </c:pt>
                <c:pt idx="24">
                  <c:v>-0.33333333333333331</c:v>
                </c:pt>
                <c:pt idx="25">
                  <c:v>-0.33333333333333331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-1.666666666666667</c:v>
                </c:pt>
                <c:pt idx="31">
                  <c:v>-1.666666666666667</c:v>
                </c:pt>
                <c:pt idx="32">
                  <c:v>-1.666666666666667</c:v>
                </c:pt>
                <c:pt idx="33">
                  <c:v>-1.666666666666667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-0.33333333333333331</c:v>
                </c:pt>
                <c:pt idx="39">
                  <c:v>-0.33333333333333331</c:v>
                </c:pt>
                <c:pt idx="40">
                  <c:v>-2</c:v>
                </c:pt>
                <c:pt idx="41">
                  <c:v>-2</c:v>
                </c:pt>
                <c:pt idx="42">
                  <c:v>8</c:v>
                </c:pt>
                <c:pt idx="43">
                  <c:v>-4</c:v>
                </c:pt>
                <c:pt idx="44">
                  <c:v>-4</c:v>
                </c:pt>
                <c:pt idx="45">
                  <c:v>8</c:v>
                </c:pt>
                <c:pt idx="46">
                  <c:v>-2</c:v>
                </c:pt>
                <c:pt idx="47">
                  <c:v>-2</c:v>
                </c:pt>
                <c:pt idx="48">
                  <c:v>-2</c:v>
                </c:pt>
                <c:pt idx="49">
                  <c:v>-2</c:v>
                </c:pt>
                <c:pt idx="50">
                  <c:v>8</c:v>
                </c:pt>
                <c:pt idx="51">
                  <c:v>-4</c:v>
                </c:pt>
                <c:pt idx="52">
                  <c:v>-4</c:v>
                </c:pt>
                <c:pt idx="53">
                  <c:v>8</c:v>
                </c:pt>
                <c:pt idx="54">
                  <c:v>-2</c:v>
                </c:pt>
                <c:pt idx="55">
                  <c:v>-2</c:v>
                </c:pt>
              </c:numCache>
            </c:numRef>
          </c:xVal>
          <c:yVal>
            <c:numRef>
              <c:f>'Pure Decorrelation'!$AC$3:$AC$290</c:f>
              <c:numCache>
                <c:formatCode>General</c:formatCode>
                <c:ptCount val="288"/>
                <c:pt idx="0">
                  <c:v>5.2482227500062439</c:v>
                </c:pt>
                <c:pt idx="1">
                  <c:v>2.201966765586985</c:v>
                </c:pt>
                <c:pt idx="2">
                  <c:v>2.714683988422621</c:v>
                </c:pt>
                <c:pt idx="3">
                  <c:v>1.329627793986583</c:v>
                </c:pt>
                <c:pt idx="4">
                  <c:v>4.8323710231925361</c:v>
                </c:pt>
                <c:pt idx="5">
                  <c:v>2.550881217647111</c:v>
                </c:pt>
                <c:pt idx="6">
                  <c:v>2.9633647755836141</c:v>
                </c:pt>
                <c:pt idx="7">
                  <c:v>2.033639943017624</c:v>
                </c:pt>
                <c:pt idx="8">
                  <c:v>3.3562829126080032</c:v>
                </c:pt>
                <c:pt idx="9">
                  <c:v>3.3510143795982001</c:v>
                </c:pt>
                <c:pt idx="10">
                  <c:v>1.753664275392657</c:v>
                </c:pt>
                <c:pt idx="11">
                  <c:v>3.0985967031621842</c:v>
                </c:pt>
                <c:pt idx="12">
                  <c:v>2.45893694239785</c:v>
                </c:pt>
                <c:pt idx="13">
                  <c:v>3.6182557169639038</c:v>
                </c:pt>
                <c:pt idx="14">
                  <c:v>1.3071354023821189</c:v>
                </c:pt>
                <c:pt idx="15">
                  <c:v>4.042952708801022</c:v>
                </c:pt>
                <c:pt idx="16">
                  <c:v>1.659220825618831</c:v>
                </c:pt>
                <c:pt idx="17">
                  <c:v>10.33577997999382</c:v>
                </c:pt>
                <c:pt idx="18">
                  <c:v>1.975204401224619</c:v>
                </c:pt>
                <c:pt idx="19">
                  <c:v>4.7352273318159863</c:v>
                </c:pt>
                <c:pt idx="20">
                  <c:v>4.2347406831686376</c:v>
                </c:pt>
                <c:pt idx="21">
                  <c:v>1.8675069799937769</c:v>
                </c:pt>
                <c:pt idx="22">
                  <c:v>10.042392857786041</c:v>
                </c:pt>
                <c:pt idx="23">
                  <c:v>1.2092779776197859</c:v>
                </c:pt>
                <c:pt idx="24">
                  <c:v>1.7700964562129231</c:v>
                </c:pt>
                <c:pt idx="25">
                  <c:v>2.3138389884145001</c:v>
                </c:pt>
                <c:pt idx="26">
                  <c:v>1.5496212327794641</c:v>
                </c:pt>
                <c:pt idx="27">
                  <c:v>2.3201638008060401</c:v>
                </c:pt>
                <c:pt idx="28">
                  <c:v>1.3177771238144489</c:v>
                </c:pt>
                <c:pt idx="29">
                  <c:v>1.5232326506345999</c:v>
                </c:pt>
                <c:pt idx="30">
                  <c:v>1.219587308395421</c:v>
                </c:pt>
                <c:pt idx="31">
                  <c:v>1.6195933199895081</c:v>
                </c:pt>
                <c:pt idx="32">
                  <c:v>3.0930033673939761</c:v>
                </c:pt>
                <c:pt idx="33">
                  <c:v>3.4203098379832229</c:v>
                </c:pt>
                <c:pt idx="34">
                  <c:v>1.8761283132364039</c:v>
                </c:pt>
                <c:pt idx="35">
                  <c:v>1.6733004663954489</c:v>
                </c:pt>
                <c:pt idx="36">
                  <c:v>1.8562952965905419</c:v>
                </c:pt>
                <c:pt idx="37">
                  <c:v>1.7641840136435349</c:v>
                </c:pt>
                <c:pt idx="38">
                  <c:v>1.2664119723893239</c:v>
                </c:pt>
                <c:pt idx="39">
                  <c:v>1.058827181003289</c:v>
                </c:pt>
                <c:pt idx="40">
                  <c:v>6.3120730026392264</c:v>
                </c:pt>
                <c:pt idx="41">
                  <c:v>1.3524713988124859</c:v>
                </c:pt>
                <c:pt idx="42">
                  <c:v>1.457264181610662</c:v>
                </c:pt>
                <c:pt idx="43">
                  <c:v>5.8185497546393892</c:v>
                </c:pt>
                <c:pt idx="44">
                  <c:v>6.5662426132126708</c:v>
                </c:pt>
                <c:pt idx="45">
                  <c:v>1.3761264486296569</c:v>
                </c:pt>
                <c:pt idx="46">
                  <c:v>1.287869949964807</c:v>
                </c:pt>
                <c:pt idx="47">
                  <c:v>5.5614670427690722</c:v>
                </c:pt>
                <c:pt idx="48">
                  <c:v>6.30943013659562</c:v>
                </c:pt>
                <c:pt idx="49">
                  <c:v>1.354931629775092</c:v>
                </c:pt>
                <c:pt idx="50">
                  <c:v>1.4641773421783</c:v>
                </c:pt>
                <c:pt idx="51">
                  <c:v>5.8305480990209606</c:v>
                </c:pt>
                <c:pt idx="52">
                  <c:v>6.5710855214041661</c:v>
                </c:pt>
                <c:pt idx="53">
                  <c:v>1.3659455198096111</c:v>
                </c:pt>
                <c:pt idx="54">
                  <c:v>1.243325025995728</c:v>
                </c:pt>
                <c:pt idx="55">
                  <c:v>5.469029417214915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E981-4E74-A334-8F8EF93FDDD4}"/>
            </c:ext>
          </c:extLst>
        </c:ser>
        <c:ser>
          <c:idx val="5"/>
          <c:order val="2"/>
          <c:tx>
            <c:strRef>
              <c:f>'Pure Decorrelation'!$AE$2</c:f>
              <c:strCache>
                <c:ptCount val="1"/>
                <c:pt idx="0">
                  <c:v>SaLSa Causal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6"/>
                </a:solidFill>
                <a:prstDash val="dash"/>
              </a:ln>
              <a:effectLst/>
            </c:spPr>
            <c:trendlineType val="exp"/>
            <c:dispRSqr val="0"/>
            <c:dispEq val="0"/>
          </c:trendline>
          <c:xVal>
            <c:numRef>
              <c:f>'Pure Decorrelation'!$AY$3:$AY$290</c:f>
              <c:numCache>
                <c:formatCode>General</c:formatCode>
                <c:ptCount val="288"/>
                <c:pt idx="0">
                  <c:v>1</c:v>
                </c:pt>
                <c:pt idx="1">
                  <c:v>-3</c:v>
                </c:pt>
                <c:pt idx="2">
                  <c:v>-3</c:v>
                </c:pt>
                <c:pt idx="3">
                  <c:v>1</c:v>
                </c:pt>
                <c:pt idx="4">
                  <c:v>9</c:v>
                </c:pt>
                <c:pt idx="5">
                  <c:v>1</c:v>
                </c:pt>
                <c:pt idx="6">
                  <c:v>-3</c:v>
                </c:pt>
                <c:pt idx="7">
                  <c:v>-3</c:v>
                </c:pt>
                <c:pt idx="8">
                  <c:v>-3</c:v>
                </c:pt>
                <c:pt idx="9">
                  <c:v>-3</c:v>
                </c:pt>
                <c:pt idx="10">
                  <c:v>1</c:v>
                </c:pt>
                <c:pt idx="11">
                  <c:v>9</c:v>
                </c:pt>
                <c:pt idx="12">
                  <c:v>1</c:v>
                </c:pt>
                <c:pt idx="13">
                  <c:v>-3</c:v>
                </c:pt>
                <c:pt idx="14">
                  <c:v>-3</c:v>
                </c:pt>
                <c:pt idx="15">
                  <c:v>1</c:v>
                </c:pt>
                <c:pt idx="16">
                  <c:v>-2</c:v>
                </c:pt>
                <c:pt idx="17">
                  <c:v>4</c:v>
                </c:pt>
                <c:pt idx="18">
                  <c:v>0</c:v>
                </c:pt>
                <c:pt idx="19">
                  <c:v>-2</c:v>
                </c:pt>
                <c:pt idx="20">
                  <c:v>-2</c:v>
                </c:pt>
                <c:pt idx="21">
                  <c:v>0</c:v>
                </c:pt>
                <c:pt idx="22">
                  <c:v>4</c:v>
                </c:pt>
                <c:pt idx="23">
                  <c:v>-2</c:v>
                </c:pt>
                <c:pt idx="24">
                  <c:v>-0.33333333333333331</c:v>
                </c:pt>
                <c:pt idx="25">
                  <c:v>-0.33333333333333331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-1.666666666666667</c:v>
                </c:pt>
                <c:pt idx="31">
                  <c:v>-1.666666666666667</c:v>
                </c:pt>
                <c:pt idx="32">
                  <c:v>-1.666666666666667</c:v>
                </c:pt>
                <c:pt idx="33">
                  <c:v>-1.666666666666667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-0.33333333333333331</c:v>
                </c:pt>
                <c:pt idx="39">
                  <c:v>-0.33333333333333331</c:v>
                </c:pt>
                <c:pt idx="40">
                  <c:v>-2</c:v>
                </c:pt>
                <c:pt idx="41">
                  <c:v>-2</c:v>
                </c:pt>
                <c:pt idx="42">
                  <c:v>8</c:v>
                </c:pt>
                <c:pt idx="43">
                  <c:v>-4</c:v>
                </c:pt>
                <c:pt idx="44">
                  <c:v>-4</c:v>
                </c:pt>
                <c:pt idx="45">
                  <c:v>8</c:v>
                </c:pt>
                <c:pt idx="46">
                  <c:v>-2</c:v>
                </c:pt>
                <c:pt idx="47">
                  <c:v>-2</c:v>
                </c:pt>
                <c:pt idx="48">
                  <c:v>-2</c:v>
                </c:pt>
                <c:pt idx="49">
                  <c:v>-2</c:v>
                </c:pt>
                <c:pt idx="50">
                  <c:v>8</c:v>
                </c:pt>
                <c:pt idx="51">
                  <c:v>-4</c:v>
                </c:pt>
                <c:pt idx="52">
                  <c:v>-4</c:v>
                </c:pt>
                <c:pt idx="53">
                  <c:v>8</c:v>
                </c:pt>
                <c:pt idx="54">
                  <c:v>-2</c:v>
                </c:pt>
                <c:pt idx="55">
                  <c:v>-2</c:v>
                </c:pt>
              </c:numCache>
            </c:numRef>
          </c:xVal>
          <c:yVal>
            <c:numRef>
              <c:f>'Pure Decorrelation'!$AE$3:$AE$290</c:f>
              <c:numCache>
                <c:formatCode>General</c:formatCode>
                <c:ptCount val="288"/>
                <c:pt idx="0">
                  <c:v>8.1007790300296616</c:v>
                </c:pt>
                <c:pt idx="1">
                  <c:v>3.3661470956401902</c:v>
                </c:pt>
                <c:pt idx="2">
                  <c:v>2.9614979039411988</c:v>
                </c:pt>
                <c:pt idx="3">
                  <c:v>1.922627424821258</c:v>
                </c:pt>
                <c:pt idx="4">
                  <c:v>10.556205437984319</c:v>
                </c:pt>
                <c:pt idx="5">
                  <c:v>4.1369935586000786</c:v>
                </c:pt>
                <c:pt idx="6">
                  <c:v>3.1078366771922452</c:v>
                </c:pt>
                <c:pt idx="7">
                  <c:v>2.587982779555023</c:v>
                </c:pt>
                <c:pt idx="8">
                  <c:v>5.8270503188367</c:v>
                </c:pt>
                <c:pt idx="9">
                  <c:v>6.7976655208389278</c:v>
                </c:pt>
                <c:pt idx="10">
                  <c:v>2.3240295772091479</c:v>
                </c:pt>
                <c:pt idx="11">
                  <c:v>3.409203715564217</c:v>
                </c:pt>
                <c:pt idx="12">
                  <c:v>3.4165343588218091</c:v>
                </c:pt>
                <c:pt idx="13">
                  <c:v>6.1073857924086044</c:v>
                </c:pt>
                <c:pt idx="14">
                  <c:v>1.984821832634043</c:v>
                </c:pt>
                <c:pt idx="15">
                  <c:v>4.7535574079491196</c:v>
                </c:pt>
                <c:pt idx="16">
                  <c:v>1.6832071901531891</c:v>
                </c:pt>
                <c:pt idx="17">
                  <c:v>12.4606167497579</c:v>
                </c:pt>
                <c:pt idx="18">
                  <c:v>2.3251188130350782</c:v>
                </c:pt>
                <c:pt idx="19">
                  <c:v>5.6201024070032872</c:v>
                </c:pt>
                <c:pt idx="20">
                  <c:v>3.9941168367629869</c:v>
                </c:pt>
                <c:pt idx="21">
                  <c:v>2.1109957279637461</c:v>
                </c:pt>
                <c:pt idx="22">
                  <c:v>9.3745101407635936</c:v>
                </c:pt>
                <c:pt idx="23">
                  <c:v>0.8850436618318781</c:v>
                </c:pt>
                <c:pt idx="24">
                  <c:v>2.5378986787865871</c:v>
                </c:pt>
                <c:pt idx="25">
                  <c:v>3.7911802558228369</c:v>
                </c:pt>
                <c:pt idx="26">
                  <c:v>2.2389552005915898</c:v>
                </c:pt>
                <c:pt idx="27">
                  <c:v>3.575464170449413</c:v>
                </c:pt>
                <c:pt idx="28">
                  <c:v>2.0378140760702079</c:v>
                </c:pt>
                <c:pt idx="29">
                  <c:v>2.2056480408529748</c:v>
                </c:pt>
                <c:pt idx="30">
                  <c:v>1.916659091226756</c:v>
                </c:pt>
                <c:pt idx="31">
                  <c:v>2.358896609593649</c:v>
                </c:pt>
                <c:pt idx="32">
                  <c:v>5.3214484768221153</c:v>
                </c:pt>
                <c:pt idx="33">
                  <c:v>4.805407834309154</c:v>
                </c:pt>
                <c:pt idx="34">
                  <c:v>3.1446050197817379</c:v>
                </c:pt>
                <c:pt idx="35">
                  <c:v>2.7510037308325992</c:v>
                </c:pt>
                <c:pt idx="36">
                  <c:v>2.5973022492136808</c:v>
                </c:pt>
                <c:pt idx="37">
                  <c:v>2.5130253963987341</c:v>
                </c:pt>
                <c:pt idx="38">
                  <c:v>2.0006146182306108</c:v>
                </c:pt>
                <c:pt idx="39">
                  <c:v>1.752842661424074</c:v>
                </c:pt>
                <c:pt idx="40">
                  <c:v>4.5821201770217161</c:v>
                </c:pt>
                <c:pt idx="41">
                  <c:v>1.3931679290486501</c:v>
                </c:pt>
                <c:pt idx="42">
                  <c:v>1.3467373165301979</c:v>
                </c:pt>
                <c:pt idx="43">
                  <c:v>4.6631845549563877</c:v>
                </c:pt>
                <c:pt idx="44">
                  <c:v>5.5688926025177352</c:v>
                </c:pt>
                <c:pt idx="45">
                  <c:v>1.5144181198091251</c:v>
                </c:pt>
                <c:pt idx="46">
                  <c:v>1.3746861003106461</c:v>
                </c:pt>
                <c:pt idx="47">
                  <c:v>4.3554114585625943</c:v>
                </c:pt>
                <c:pt idx="48">
                  <c:v>4.5842264658189382</c:v>
                </c:pt>
                <c:pt idx="49">
                  <c:v>1.4074665306368841</c:v>
                </c:pt>
                <c:pt idx="50">
                  <c:v>1.343457896227483</c:v>
                </c:pt>
                <c:pt idx="51">
                  <c:v>4.7211990595911626</c:v>
                </c:pt>
                <c:pt idx="52">
                  <c:v>5.5708028916269541</c:v>
                </c:pt>
                <c:pt idx="53">
                  <c:v>1.5181532499613239</c:v>
                </c:pt>
                <c:pt idx="54">
                  <c:v>1.401037230074871</c:v>
                </c:pt>
                <c:pt idx="55">
                  <c:v>4.4205508390092287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E981-4E74-A334-8F8EF93FDDD4}"/>
            </c:ext>
          </c:extLst>
        </c:ser>
        <c:ser>
          <c:idx val="7"/>
          <c:order val="3"/>
          <c:tx>
            <c:strRef>
              <c:f>'Pure Decorrelation'!$AG$2</c:f>
              <c:strCache>
                <c:ptCount val="1"/>
                <c:pt idx="0">
                  <c:v>D&amp;C Causal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>
                    <a:lumMod val="60000"/>
                  </a:schemeClr>
                </a:solidFill>
                <a:prstDash val="dash"/>
              </a:ln>
              <a:effectLst/>
            </c:spPr>
            <c:trendlineType val="exp"/>
            <c:dispRSqr val="0"/>
            <c:dispEq val="0"/>
          </c:trendline>
          <c:xVal>
            <c:numRef>
              <c:f>'Pure Decorrelation'!$AY$3:$AY$290</c:f>
              <c:numCache>
                <c:formatCode>General</c:formatCode>
                <c:ptCount val="288"/>
                <c:pt idx="0">
                  <c:v>1</c:v>
                </c:pt>
                <c:pt idx="1">
                  <c:v>-3</c:v>
                </c:pt>
                <c:pt idx="2">
                  <c:v>-3</c:v>
                </c:pt>
                <c:pt idx="3">
                  <c:v>1</c:v>
                </c:pt>
                <c:pt idx="4">
                  <c:v>9</c:v>
                </c:pt>
                <c:pt idx="5">
                  <c:v>1</c:v>
                </c:pt>
                <c:pt idx="6">
                  <c:v>-3</c:v>
                </c:pt>
                <c:pt idx="7">
                  <c:v>-3</c:v>
                </c:pt>
                <c:pt idx="8">
                  <c:v>-3</c:v>
                </c:pt>
                <c:pt idx="9">
                  <c:v>-3</c:v>
                </c:pt>
                <c:pt idx="10">
                  <c:v>1</c:v>
                </c:pt>
                <c:pt idx="11">
                  <c:v>9</c:v>
                </c:pt>
                <c:pt idx="12">
                  <c:v>1</c:v>
                </c:pt>
                <c:pt idx="13">
                  <c:v>-3</c:v>
                </c:pt>
                <c:pt idx="14">
                  <c:v>-3</c:v>
                </c:pt>
                <c:pt idx="15">
                  <c:v>1</c:v>
                </c:pt>
                <c:pt idx="16">
                  <c:v>-2</c:v>
                </c:pt>
                <c:pt idx="17">
                  <c:v>4</c:v>
                </c:pt>
                <c:pt idx="18">
                  <c:v>0</c:v>
                </c:pt>
                <c:pt idx="19">
                  <c:v>-2</c:v>
                </c:pt>
                <c:pt idx="20">
                  <c:v>-2</c:v>
                </c:pt>
                <c:pt idx="21">
                  <c:v>0</c:v>
                </c:pt>
                <c:pt idx="22">
                  <c:v>4</c:v>
                </c:pt>
                <c:pt idx="23">
                  <c:v>-2</c:v>
                </c:pt>
                <c:pt idx="24">
                  <c:v>-0.33333333333333331</c:v>
                </c:pt>
                <c:pt idx="25">
                  <c:v>-0.33333333333333331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-1.666666666666667</c:v>
                </c:pt>
                <c:pt idx="31">
                  <c:v>-1.666666666666667</c:v>
                </c:pt>
                <c:pt idx="32">
                  <c:v>-1.666666666666667</c:v>
                </c:pt>
                <c:pt idx="33">
                  <c:v>-1.666666666666667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-0.33333333333333331</c:v>
                </c:pt>
                <c:pt idx="39">
                  <c:v>-0.33333333333333331</c:v>
                </c:pt>
                <c:pt idx="40">
                  <c:v>-2</c:v>
                </c:pt>
                <c:pt idx="41">
                  <c:v>-2</c:v>
                </c:pt>
                <c:pt idx="42">
                  <c:v>8</c:v>
                </c:pt>
                <c:pt idx="43">
                  <c:v>-4</c:v>
                </c:pt>
                <c:pt idx="44">
                  <c:v>-4</c:v>
                </c:pt>
                <c:pt idx="45">
                  <c:v>8</c:v>
                </c:pt>
                <c:pt idx="46">
                  <c:v>-2</c:v>
                </c:pt>
                <c:pt idx="47">
                  <c:v>-2</c:v>
                </c:pt>
                <c:pt idx="48">
                  <c:v>-2</c:v>
                </c:pt>
                <c:pt idx="49">
                  <c:v>-2</c:v>
                </c:pt>
                <c:pt idx="50">
                  <c:v>8</c:v>
                </c:pt>
                <c:pt idx="51">
                  <c:v>-4</c:v>
                </c:pt>
                <c:pt idx="52">
                  <c:v>-4</c:v>
                </c:pt>
                <c:pt idx="53">
                  <c:v>8</c:v>
                </c:pt>
                <c:pt idx="54">
                  <c:v>-2</c:v>
                </c:pt>
                <c:pt idx="55">
                  <c:v>-2</c:v>
                </c:pt>
              </c:numCache>
            </c:numRef>
          </c:xVal>
          <c:yVal>
            <c:numRef>
              <c:f>'Pure Decorrelation'!$AG$3:$AG$290</c:f>
              <c:numCache>
                <c:formatCode>General</c:formatCode>
                <c:ptCount val="288"/>
                <c:pt idx="0">
                  <c:v>2.7269406535662708</c:v>
                </c:pt>
                <c:pt idx="1">
                  <c:v>2.3247524692094879</c:v>
                </c:pt>
                <c:pt idx="2">
                  <c:v>2.2169169667176898</c:v>
                </c:pt>
                <c:pt idx="3">
                  <c:v>1.9668248630710881</c:v>
                </c:pt>
                <c:pt idx="4">
                  <c:v>2.5032137821544889</c:v>
                </c:pt>
                <c:pt idx="5">
                  <c:v>2.529447287891526</c:v>
                </c:pt>
                <c:pt idx="6">
                  <c:v>2.0354692695313128</c:v>
                </c:pt>
                <c:pt idx="7">
                  <c:v>2.1878350301296452</c:v>
                </c:pt>
                <c:pt idx="8">
                  <c:v>2.7369826912414279</c:v>
                </c:pt>
                <c:pt idx="9">
                  <c:v>2.4651818728190849</c:v>
                </c:pt>
                <c:pt idx="10">
                  <c:v>2.2280405089724811</c:v>
                </c:pt>
                <c:pt idx="11">
                  <c:v>2.1302449715672989</c:v>
                </c:pt>
                <c:pt idx="12">
                  <c:v>2.3911654933937831</c:v>
                </c:pt>
                <c:pt idx="13">
                  <c:v>2.6628234198084102</c:v>
                </c:pt>
                <c:pt idx="14">
                  <c:v>1.999528189527336</c:v>
                </c:pt>
                <c:pt idx="15">
                  <c:v>2.322022740810644</c:v>
                </c:pt>
                <c:pt idx="16">
                  <c:v>2.5654198582051322</c:v>
                </c:pt>
                <c:pt idx="17">
                  <c:v>2.7580866762436931</c:v>
                </c:pt>
                <c:pt idx="18">
                  <c:v>2.4855748114059679</c:v>
                </c:pt>
                <c:pt idx="19">
                  <c:v>2.5624369639554061</c:v>
                </c:pt>
                <c:pt idx="20">
                  <c:v>2.527456875192001</c:v>
                </c:pt>
                <c:pt idx="21">
                  <c:v>2.432663213426713</c:v>
                </c:pt>
                <c:pt idx="22">
                  <c:v>2.7169363917666489</c:v>
                </c:pt>
                <c:pt idx="23">
                  <c:v>2.4876472136122181</c:v>
                </c:pt>
                <c:pt idx="24">
                  <c:v>3.873624345741701</c:v>
                </c:pt>
                <c:pt idx="25">
                  <c:v>3.9279745661769989</c:v>
                </c:pt>
                <c:pt idx="26">
                  <c:v>3.413151442143135</c:v>
                </c:pt>
                <c:pt idx="27">
                  <c:v>3.4527820721268649</c:v>
                </c:pt>
                <c:pt idx="28">
                  <c:v>3.1726732333307148</c:v>
                </c:pt>
                <c:pt idx="29">
                  <c:v>3.2164279501535931</c:v>
                </c:pt>
                <c:pt idx="30">
                  <c:v>2.8262343152309768</c:v>
                </c:pt>
                <c:pt idx="31">
                  <c:v>2.8358109623426571</c:v>
                </c:pt>
                <c:pt idx="32">
                  <c:v>4.7475804739515297</c:v>
                </c:pt>
                <c:pt idx="33">
                  <c:v>4.7672439370653592</c:v>
                </c:pt>
                <c:pt idx="34">
                  <c:v>3.525603719684296</c:v>
                </c:pt>
                <c:pt idx="35">
                  <c:v>3.5486295429640449</c:v>
                </c:pt>
                <c:pt idx="36">
                  <c:v>3.3305800510453989</c:v>
                </c:pt>
                <c:pt idx="37">
                  <c:v>3.2850682910764588</c:v>
                </c:pt>
                <c:pt idx="38">
                  <c:v>2.5095026858034539</c:v>
                </c:pt>
                <c:pt idx="39">
                  <c:v>2.4872383047360929</c:v>
                </c:pt>
                <c:pt idx="40">
                  <c:v>2.507928721455392</c:v>
                </c:pt>
                <c:pt idx="41">
                  <c:v>2.729313315392937</c:v>
                </c:pt>
                <c:pt idx="42">
                  <c:v>2.735056102124509</c:v>
                </c:pt>
                <c:pt idx="43">
                  <c:v>2.5565355605795048</c:v>
                </c:pt>
                <c:pt idx="44">
                  <c:v>2.5369815634796402</c:v>
                </c:pt>
                <c:pt idx="45">
                  <c:v>2.78851500650635</c:v>
                </c:pt>
                <c:pt idx="46">
                  <c:v>2.7016268900013531</c:v>
                </c:pt>
                <c:pt idx="47">
                  <c:v>2.496211720944848</c:v>
                </c:pt>
                <c:pt idx="48">
                  <c:v>2.5116834107786419</c:v>
                </c:pt>
                <c:pt idx="49">
                  <c:v>2.7383545761113059</c:v>
                </c:pt>
                <c:pt idx="50">
                  <c:v>2.7300957739935261</c:v>
                </c:pt>
                <c:pt idx="51">
                  <c:v>2.554100408637896</c:v>
                </c:pt>
                <c:pt idx="52">
                  <c:v>2.5195303986431101</c:v>
                </c:pt>
                <c:pt idx="53">
                  <c:v>2.803572625597007</c:v>
                </c:pt>
                <c:pt idx="54">
                  <c:v>2.719788894709199</c:v>
                </c:pt>
                <c:pt idx="55">
                  <c:v>2.5232849020743742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E981-4E74-A334-8F8EF93FDDD4}"/>
            </c:ext>
          </c:extLst>
        </c:ser>
        <c:ser>
          <c:idx val="9"/>
          <c:order val="4"/>
          <c:tx>
            <c:strRef>
              <c:f>'Pure Decorrelation'!$AI$2</c:f>
              <c:strCache>
                <c:ptCount val="1"/>
                <c:pt idx="0">
                  <c:v>BBS Causal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00B050"/>
              </a:solidFill>
              <a:ln w="9525">
                <a:solidFill>
                  <a:srgbClr val="00B050"/>
                </a:solidFill>
              </a:ln>
              <a:effectLst/>
            </c:spPr>
          </c:marker>
          <c:trendline>
            <c:spPr>
              <a:ln w="19050" cap="rnd">
                <a:solidFill>
                  <a:srgbClr val="00B050"/>
                </a:solidFill>
                <a:prstDash val="dash"/>
              </a:ln>
              <a:effectLst/>
            </c:spPr>
            <c:trendlineType val="exp"/>
            <c:dispRSqr val="0"/>
            <c:dispEq val="0"/>
          </c:trendline>
          <c:xVal>
            <c:numRef>
              <c:f>'Pure Decorrelation'!$AY$3:$AY$290</c:f>
              <c:numCache>
                <c:formatCode>General</c:formatCode>
                <c:ptCount val="288"/>
                <c:pt idx="0">
                  <c:v>1</c:v>
                </c:pt>
                <c:pt idx="1">
                  <c:v>-3</c:v>
                </c:pt>
                <c:pt idx="2">
                  <c:v>-3</c:v>
                </c:pt>
                <c:pt idx="3">
                  <c:v>1</c:v>
                </c:pt>
                <c:pt idx="4">
                  <c:v>9</c:v>
                </c:pt>
                <c:pt idx="5">
                  <c:v>1</c:v>
                </c:pt>
                <c:pt idx="6">
                  <c:v>-3</c:v>
                </c:pt>
                <c:pt idx="7">
                  <c:v>-3</c:v>
                </c:pt>
                <c:pt idx="8">
                  <c:v>-3</c:v>
                </c:pt>
                <c:pt idx="9">
                  <c:v>-3</c:v>
                </c:pt>
                <c:pt idx="10">
                  <c:v>1</c:v>
                </c:pt>
                <c:pt idx="11">
                  <c:v>9</c:v>
                </c:pt>
                <c:pt idx="12">
                  <c:v>1</c:v>
                </c:pt>
                <c:pt idx="13">
                  <c:v>-3</c:v>
                </c:pt>
                <c:pt idx="14">
                  <c:v>-3</c:v>
                </c:pt>
                <c:pt idx="15">
                  <c:v>1</c:v>
                </c:pt>
                <c:pt idx="16">
                  <c:v>-2</c:v>
                </c:pt>
                <c:pt idx="17">
                  <c:v>4</c:v>
                </c:pt>
                <c:pt idx="18">
                  <c:v>0</c:v>
                </c:pt>
                <c:pt idx="19">
                  <c:v>-2</c:v>
                </c:pt>
                <c:pt idx="20">
                  <c:v>-2</c:v>
                </c:pt>
                <c:pt idx="21">
                  <c:v>0</c:v>
                </c:pt>
                <c:pt idx="22">
                  <c:v>4</c:v>
                </c:pt>
                <c:pt idx="23">
                  <c:v>-2</c:v>
                </c:pt>
                <c:pt idx="24">
                  <c:v>-0.33333333333333331</c:v>
                </c:pt>
                <c:pt idx="25">
                  <c:v>-0.33333333333333331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-1.666666666666667</c:v>
                </c:pt>
                <c:pt idx="31">
                  <c:v>-1.666666666666667</c:v>
                </c:pt>
                <c:pt idx="32">
                  <c:v>-1.666666666666667</c:v>
                </c:pt>
                <c:pt idx="33">
                  <c:v>-1.666666666666667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-0.33333333333333331</c:v>
                </c:pt>
                <c:pt idx="39">
                  <c:v>-0.33333333333333331</c:v>
                </c:pt>
                <c:pt idx="40">
                  <c:v>-2</c:v>
                </c:pt>
                <c:pt idx="41">
                  <c:v>-2</c:v>
                </c:pt>
                <c:pt idx="42">
                  <c:v>8</c:v>
                </c:pt>
                <c:pt idx="43">
                  <c:v>-4</c:v>
                </c:pt>
                <c:pt idx="44">
                  <c:v>-4</c:v>
                </c:pt>
                <c:pt idx="45">
                  <c:v>8</c:v>
                </c:pt>
                <c:pt idx="46">
                  <c:v>-2</c:v>
                </c:pt>
                <c:pt idx="47">
                  <c:v>-2</c:v>
                </c:pt>
                <c:pt idx="48">
                  <c:v>-2</c:v>
                </c:pt>
                <c:pt idx="49">
                  <c:v>-2</c:v>
                </c:pt>
                <c:pt idx="50">
                  <c:v>8</c:v>
                </c:pt>
                <c:pt idx="51">
                  <c:v>-4</c:v>
                </c:pt>
                <c:pt idx="52">
                  <c:v>-4</c:v>
                </c:pt>
                <c:pt idx="53">
                  <c:v>8</c:v>
                </c:pt>
                <c:pt idx="54">
                  <c:v>-2</c:v>
                </c:pt>
                <c:pt idx="55">
                  <c:v>-2</c:v>
                </c:pt>
              </c:numCache>
            </c:numRef>
          </c:xVal>
          <c:yVal>
            <c:numRef>
              <c:f>'Pure Decorrelation'!$AI$3:$AI$290</c:f>
              <c:numCache>
                <c:formatCode>General</c:formatCode>
                <c:ptCount val="288"/>
                <c:pt idx="0">
                  <c:v>14.57607608536491</c:v>
                </c:pt>
                <c:pt idx="1">
                  <c:v>5.5401984097436072</c:v>
                </c:pt>
                <c:pt idx="2">
                  <c:v>7.5135419702040966</c:v>
                </c:pt>
                <c:pt idx="3">
                  <c:v>3.0659769427729771</c:v>
                </c:pt>
                <c:pt idx="4">
                  <c:v>9.8846657634712756</c:v>
                </c:pt>
                <c:pt idx="5">
                  <c:v>6.5814193752594292</c:v>
                </c:pt>
                <c:pt idx="6">
                  <c:v>5.0440308159682896</c:v>
                </c:pt>
                <c:pt idx="7">
                  <c:v>4.9674127032631077</c:v>
                </c:pt>
                <c:pt idx="8">
                  <c:v>8.6416806893888864</c:v>
                </c:pt>
                <c:pt idx="9">
                  <c:v>8.0396502943593084</c:v>
                </c:pt>
                <c:pt idx="10">
                  <c:v>4.2895956472144459</c:v>
                </c:pt>
                <c:pt idx="11">
                  <c:v>7.1900989536661646</c:v>
                </c:pt>
                <c:pt idx="12">
                  <c:v>5.3582710998132823</c:v>
                </c:pt>
                <c:pt idx="13">
                  <c:v>10.16716714564245</c:v>
                </c:pt>
                <c:pt idx="14">
                  <c:v>2.9993149652145799</c:v>
                </c:pt>
                <c:pt idx="15">
                  <c:v>10.37070599120343</c:v>
                </c:pt>
                <c:pt idx="16">
                  <c:v>3.5528840234153898</c:v>
                </c:pt>
                <c:pt idx="17">
                  <c:v>20.589141067001041</c:v>
                </c:pt>
                <c:pt idx="18">
                  <c:v>5.6626620388007716</c:v>
                </c:pt>
                <c:pt idx="19">
                  <c:v>8.531593541009352</c:v>
                </c:pt>
                <c:pt idx="20">
                  <c:v>8.6783305603894405</c:v>
                </c:pt>
                <c:pt idx="21">
                  <c:v>4.6382920386153277</c:v>
                </c:pt>
                <c:pt idx="22">
                  <c:v>21.115049038035799</c:v>
                </c:pt>
                <c:pt idx="23">
                  <c:v>2.1235996897565199</c:v>
                </c:pt>
                <c:pt idx="24">
                  <c:v>3.947800132038537</c:v>
                </c:pt>
                <c:pt idx="25">
                  <c:v>4.9364758931798862</c:v>
                </c:pt>
                <c:pt idx="26">
                  <c:v>3.0471179021755228</c:v>
                </c:pt>
                <c:pt idx="27">
                  <c:v>4.3351111252442944</c:v>
                </c:pt>
                <c:pt idx="28">
                  <c:v>2.711057039233856</c:v>
                </c:pt>
                <c:pt idx="29">
                  <c:v>2.9836701461928898</c:v>
                </c:pt>
                <c:pt idx="30">
                  <c:v>2.2066137972753501</c:v>
                </c:pt>
                <c:pt idx="31">
                  <c:v>2.898894636041951</c:v>
                </c:pt>
                <c:pt idx="32">
                  <c:v>7.2977516940212812</c:v>
                </c:pt>
                <c:pt idx="33">
                  <c:v>6.5312290398171173</c:v>
                </c:pt>
                <c:pt idx="34">
                  <c:v>4.0587124772137031</c:v>
                </c:pt>
                <c:pt idx="35">
                  <c:v>3.4596571773639879</c:v>
                </c:pt>
                <c:pt idx="36">
                  <c:v>4.1161545131704766</c:v>
                </c:pt>
                <c:pt idx="37">
                  <c:v>3.278930743830279</c:v>
                </c:pt>
                <c:pt idx="38">
                  <c:v>2.3644629029789939</c:v>
                </c:pt>
                <c:pt idx="39">
                  <c:v>1.7328149286331609</c:v>
                </c:pt>
                <c:pt idx="40">
                  <c:v>13.11254044899251</c:v>
                </c:pt>
                <c:pt idx="41">
                  <c:v>3.2193845726898869</c:v>
                </c:pt>
                <c:pt idx="42">
                  <c:v>3.4886999977985398</c:v>
                </c:pt>
                <c:pt idx="43">
                  <c:v>14.77405531820841</c:v>
                </c:pt>
                <c:pt idx="44">
                  <c:v>16.00778404596495</c:v>
                </c:pt>
                <c:pt idx="45">
                  <c:v>3.535190488945227</c:v>
                </c:pt>
                <c:pt idx="46">
                  <c:v>3.2972298610140571</c:v>
                </c:pt>
                <c:pt idx="47">
                  <c:v>12.83027978665195</c:v>
                </c:pt>
                <c:pt idx="48">
                  <c:v>13.13344436703483</c:v>
                </c:pt>
                <c:pt idx="49">
                  <c:v>3.2286614071228539</c:v>
                </c:pt>
                <c:pt idx="50">
                  <c:v>3.4798975840327331</c:v>
                </c:pt>
                <c:pt idx="51">
                  <c:v>14.83473644539481</c:v>
                </c:pt>
                <c:pt idx="52">
                  <c:v>15.772875270759689</c:v>
                </c:pt>
                <c:pt idx="53">
                  <c:v>3.435683502594475</c:v>
                </c:pt>
                <c:pt idx="54">
                  <c:v>3.2163415404036639</c:v>
                </c:pt>
                <c:pt idx="55">
                  <c:v>12.09687779435189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E981-4E74-A334-8F8EF93FDD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13725055"/>
        <c:axId val="488865151"/>
      </c:scatterChart>
      <c:valAx>
        <c:axId val="513725055"/>
        <c:scaling>
          <c:orientation val="minMax"/>
          <c:max val="5"/>
          <c:min val="0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Gain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8865151"/>
        <c:crosses val="autoZero"/>
        <c:crossBetween val="midCat"/>
      </c:valAx>
      <c:valAx>
        <c:axId val="488865151"/>
        <c:scaling>
          <c:logBase val="10"/>
          <c:orientation val="minMax"/>
          <c:max val="100"/>
          <c:min val="1E-3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Time(s)</a:t>
                </a:r>
              </a:p>
            </c:rich>
          </c:tx>
          <c:layout>
            <c:manualLayout>
              <c:xMode val="edge"/>
              <c:yMode val="edge"/>
              <c:x val="1.2242425079812739E-2"/>
              <c:y val="0.3979304375346236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372505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4.9059023956218299E-2"/>
          <c:y val="0.87083311506227701"/>
          <c:w val="0.92175080203315873"/>
          <c:h val="0.1153942300984974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# of Dominance Checks vs. (Estimated) Gain -</a:t>
            </a:r>
            <a:r>
              <a:rPr lang="en-US" baseline="0"/>
              <a:t> </a:t>
            </a:r>
            <a:r>
              <a:rPr lang="en-US"/>
              <a:t>causal</a:t>
            </a:r>
            <a:r>
              <a:rPr lang="en-US" baseline="0"/>
              <a:t> </a:t>
            </a:r>
            <a:r>
              <a:rPr lang="en-US"/>
              <a:t>algorithms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5.3468871866955363E-2"/>
          <c:y val="0.12785291579821928"/>
          <c:w val="0.9124666606793389"/>
          <c:h val="0.66461270209977208"/>
        </c:manualLayout>
      </c:layout>
      <c:scatterChart>
        <c:scatterStyle val="lineMarker"/>
        <c:varyColors val="0"/>
        <c:ser>
          <c:idx val="1"/>
          <c:order val="0"/>
          <c:tx>
            <c:strRef>
              <c:f>'Pure Decorrelation'!$N$2</c:f>
              <c:strCache>
                <c:ptCount val="1"/>
                <c:pt idx="0">
                  <c:v>BNL Causal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trendline>
            <c:spPr>
              <a:ln w="19050" cap="rnd">
                <a:solidFill>
                  <a:srgbClr val="FF0000"/>
                </a:solidFill>
                <a:prstDash val="dash"/>
              </a:ln>
              <a:effectLst/>
            </c:spPr>
            <c:trendlineType val="exp"/>
            <c:dispRSqr val="0"/>
            <c:dispEq val="0"/>
          </c:trendline>
          <c:xVal>
            <c:numRef>
              <c:f>'Pure Decorrelation'!$AY$3:$AY$290</c:f>
              <c:numCache>
                <c:formatCode>General</c:formatCode>
                <c:ptCount val="288"/>
                <c:pt idx="0">
                  <c:v>1</c:v>
                </c:pt>
                <c:pt idx="1">
                  <c:v>-3</c:v>
                </c:pt>
                <c:pt idx="2">
                  <c:v>-3</c:v>
                </c:pt>
                <c:pt idx="3">
                  <c:v>1</c:v>
                </c:pt>
                <c:pt idx="4">
                  <c:v>9</c:v>
                </c:pt>
                <c:pt idx="5">
                  <c:v>1</c:v>
                </c:pt>
                <c:pt idx="6">
                  <c:v>-3</c:v>
                </c:pt>
                <c:pt idx="7">
                  <c:v>-3</c:v>
                </c:pt>
                <c:pt idx="8">
                  <c:v>-3</c:v>
                </c:pt>
                <c:pt idx="9">
                  <c:v>-3</c:v>
                </c:pt>
                <c:pt idx="10">
                  <c:v>1</c:v>
                </c:pt>
                <c:pt idx="11">
                  <c:v>9</c:v>
                </c:pt>
                <c:pt idx="12">
                  <c:v>1</c:v>
                </c:pt>
                <c:pt idx="13">
                  <c:v>-3</c:v>
                </c:pt>
                <c:pt idx="14">
                  <c:v>-3</c:v>
                </c:pt>
                <c:pt idx="15">
                  <c:v>1</c:v>
                </c:pt>
                <c:pt idx="16">
                  <c:v>-2</c:v>
                </c:pt>
                <c:pt idx="17">
                  <c:v>4</c:v>
                </c:pt>
                <c:pt idx="18">
                  <c:v>0</c:v>
                </c:pt>
                <c:pt idx="19">
                  <c:v>-2</c:v>
                </c:pt>
                <c:pt idx="20">
                  <c:v>-2</c:v>
                </c:pt>
                <c:pt idx="21">
                  <c:v>0</c:v>
                </c:pt>
                <c:pt idx="22">
                  <c:v>4</c:v>
                </c:pt>
                <c:pt idx="23">
                  <c:v>-2</c:v>
                </c:pt>
                <c:pt idx="24">
                  <c:v>-0.33333333333333331</c:v>
                </c:pt>
                <c:pt idx="25">
                  <c:v>-0.33333333333333331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-1.666666666666667</c:v>
                </c:pt>
                <c:pt idx="31">
                  <c:v>-1.666666666666667</c:v>
                </c:pt>
                <c:pt idx="32">
                  <c:v>-1.666666666666667</c:v>
                </c:pt>
                <c:pt idx="33">
                  <c:v>-1.666666666666667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-0.33333333333333331</c:v>
                </c:pt>
                <c:pt idx="39">
                  <c:v>-0.33333333333333331</c:v>
                </c:pt>
                <c:pt idx="40">
                  <c:v>-2</c:v>
                </c:pt>
                <c:pt idx="41">
                  <c:v>-2</c:v>
                </c:pt>
                <c:pt idx="42">
                  <c:v>8</c:v>
                </c:pt>
                <c:pt idx="43">
                  <c:v>-4</c:v>
                </c:pt>
                <c:pt idx="44">
                  <c:v>-4</c:v>
                </c:pt>
                <c:pt idx="45">
                  <c:v>8</c:v>
                </c:pt>
                <c:pt idx="46">
                  <c:v>-2</c:v>
                </c:pt>
                <c:pt idx="47">
                  <c:v>-2</c:v>
                </c:pt>
                <c:pt idx="48">
                  <c:v>-2</c:v>
                </c:pt>
                <c:pt idx="49">
                  <c:v>-2</c:v>
                </c:pt>
                <c:pt idx="50">
                  <c:v>8</c:v>
                </c:pt>
                <c:pt idx="51">
                  <c:v>-4</c:v>
                </c:pt>
                <c:pt idx="52">
                  <c:v>-4</c:v>
                </c:pt>
                <c:pt idx="53">
                  <c:v>8</c:v>
                </c:pt>
                <c:pt idx="54">
                  <c:v>-2</c:v>
                </c:pt>
                <c:pt idx="55">
                  <c:v>-2</c:v>
                </c:pt>
              </c:numCache>
            </c:numRef>
          </c:xVal>
          <c:yVal>
            <c:numRef>
              <c:f>'Pure Decorrelation'!$N$3:$N$290</c:f>
              <c:numCache>
                <c:formatCode>General</c:formatCode>
                <c:ptCount val="288"/>
                <c:pt idx="0">
                  <c:v>10022863.4</c:v>
                </c:pt>
                <c:pt idx="1">
                  <c:v>4768147.5999999996</c:v>
                </c:pt>
                <c:pt idx="2">
                  <c:v>5708330.4000000004</c:v>
                </c:pt>
                <c:pt idx="3">
                  <c:v>2327862</c:v>
                </c:pt>
                <c:pt idx="4">
                  <c:v>8211267.7999999998</c:v>
                </c:pt>
                <c:pt idx="5">
                  <c:v>4932159</c:v>
                </c:pt>
                <c:pt idx="6">
                  <c:v>4570545.2</c:v>
                </c:pt>
                <c:pt idx="7">
                  <c:v>3167304.6</c:v>
                </c:pt>
                <c:pt idx="8">
                  <c:v>6805158.4000000004</c:v>
                </c:pt>
                <c:pt idx="9">
                  <c:v>6523186.2000000002</c:v>
                </c:pt>
                <c:pt idx="10">
                  <c:v>3525196.8</c:v>
                </c:pt>
                <c:pt idx="11">
                  <c:v>5681416.4000000004</c:v>
                </c:pt>
                <c:pt idx="12">
                  <c:v>4956663</c:v>
                </c:pt>
                <c:pt idx="13">
                  <c:v>8396950.8000000007</c:v>
                </c:pt>
                <c:pt idx="14">
                  <c:v>2746243.4</c:v>
                </c:pt>
                <c:pt idx="15">
                  <c:v>7435345.5999999996</c:v>
                </c:pt>
                <c:pt idx="16">
                  <c:v>2023825.2</c:v>
                </c:pt>
                <c:pt idx="17">
                  <c:v>10584724</c:v>
                </c:pt>
                <c:pt idx="18">
                  <c:v>2953382.2</c:v>
                </c:pt>
                <c:pt idx="19">
                  <c:v>5320058.5999999996</c:v>
                </c:pt>
                <c:pt idx="20">
                  <c:v>4774228</c:v>
                </c:pt>
                <c:pt idx="21">
                  <c:v>1881454.6</c:v>
                </c:pt>
                <c:pt idx="22">
                  <c:v>10503780.199999999</c:v>
                </c:pt>
                <c:pt idx="23">
                  <c:v>1194820.3999999999</c:v>
                </c:pt>
                <c:pt idx="24">
                  <c:v>2244574.4</c:v>
                </c:pt>
                <c:pt idx="25">
                  <c:v>2692511</c:v>
                </c:pt>
                <c:pt idx="26">
                  <c:v>1761354.2</c:v>
                </c:pt>
                <c:pt idx="27">
                  <c:v>2696304.4</c:v>
                </c:pt>
                <c:pt idx="28">
                  <c:v>1509720</c:v>
                </c:pt>
                <c:pt idx="29">
                  <c:v>1848423.2</c:v>
                </c:pt>
                <c:pt idx="30">
                  <c:v>1741757</c:v>
                </c:pt>
                <c:pt idx="31">
                  <c:v>1858165</c:v>
                </c:pt>
                <c:pt idx="32">
                  <c:v>4692546.5999999996</c:v>
                </c:pt>
                <c:pt idx="33">
                  <c:v>4460777.5999999996</c:v>
                </c:pt>
                <c:pt idx="34">
                  <c:v>2536581.2000000002</c:v>
                </c:pt>
                <c:pt idx="35">
                  <c:v>2195321</c:v>
                </c:pt>
                <c:pt idx="36">
                  <c:v>2548396.6</c:v>
                </c:pt>
                <c:pt idx="37">
                  <c:v>1872928.2</c:v>
                </c:pt>
                <c:pt idx="38">
                  <c:v>1611173</c:v>
                </c:pt>
                <c:pt idx="39">
                  <c:v>1201692.6000000001</c:v>
                </c:pt>
                <c:pt idx="40">
                  <c:v>5992022.4000000004</c:v>
                </c:pt>
                <c:pt idx="41">
                  <c:v>1976134.8</c:v>
                </c:pt>
                <c:pt idx="42">
                  <c:v>1884901</c:v>
                </c:pt>
                <c:pt idx="43">
                  <c:v>6016041.2000000002</c:v>
                </c:pt>
                <c:pt idx="44">
                  <c:v>6006067.5999999996</c:v>
                </c:pt>
                <c:pt idx="45">
                  <c:v>1797739.2</c:v>
                </c:pt>
                <c:pt idx="46">
                  <c:v>1996186.6</c:v>
                </c:pt>
                <c:pt idx="47">
                  <c:v>5590503.7999999998</c:v>
                </c:pt>
                <c:pt idx="48">
                  <c:v>5992022.4000000004</c:v>
                </c:pt>
                <c:pt idx="49">
                  <c:v>1976134.8</c:v>
                </c:pt>
                <c:pt idx="50">
                  <c:v>1884901</c:v>
                </c:pt>
                <c:pt idx="51">
                  <c:v>6016041.2000000002</c:v>
                </c:pt>
                <c:pt idx="52">
                  <c:v>6006067.5999999996</c:v>
                </c:pt>
                <c:pt idx="53">
                  <c:v>1797739.2</c:v>
                </c:pt>
                <c:pt idx="54">
                  <c:v>1996186.6</c:v>
                </c:pt>
                <c:pt idx="55">
                  <c:v>5590503.7999999998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150-4B53-9593-CF55EE67F012}"/>
            </c:ext>
          </c:extLst>
        </c:ser>
        <c:ser>
          <c:idx val="3"/>
          <c:order val="1"/>
          <c:tx>
            <c:strRef>
              <c:f>'Pure Decorrelation'!$Q$2</c:f>
              <c:strCache>
                <c:ptCount val="1"/>
                <c:pt idx="0">
                  <c:v>SFS Causal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5"/>
                </a:solidFill>
                <a:prstDash val="dash"/>
              </a:ln>
              <a:effectLst/>
            </c:spPr>
            <c:trendlineType val="exp"/>
            <c:dispRSqr val="0"/>
            <c:dispEq val="0"/>
          </c:trendline>
          <c:xVal>
            <c:numRef>
              <c:f>'Pure Decorrelation'!$AY$3:$AY$290</c:f>
              <c:numCache>
                <c:formatCode>General</c:formatCode>
                <c:ptCount val="288"/>
                <c:pt idx="0">
                  <c:v>1</c:v>
                </c:pt>
                <c:pt idx="1">
                  <c:v>-3</c:v>
                </c:pt>
                <c:pt idx="2">
                  <c:v>-3</c:v>
                </c:pt>
                <c:pt idx="3">
                  <c:v>1</c:v>
                </c:pt>
                <c:pt idx="4">
                  <c:v>9</c:v>
                </c:pt>
                <c:pt idx="5">
                  <c:v>1</c:v>
                </c:pt>
                <c:pt idx="6">
                  <c:v>-3</c:v>
                </c:pt>
                <c:pt idx="7">
                  <c:v>-3</c:v>
                </c:pt>
                <c:pt idx="8">
                  <c:v>-3</c:v>
                </c:pt>
                <c:pt idx="9">
                  <c:v>-3</c:v>
                </c:pt>
                <c:pt idx="10">
                  <c:v>1</c:v>
                </c:pt>
                <c:pt idx="11">
                  <c:v>9</c:v>
                </c:pt>
                <c:pt idx="12">
                  <c:v>1</c:v>
                </c:pt>
                <c:pt idx="13">
                  <c:v>-3</c:v>
                </c:pt>
                <c:pt idx="14">
                  <c:v>-3</c:v>
                </c:pt>
                <c:pt idx="15">
                  <c:v>1</c:v>
                </c:pt>
                <c:pt idx="16">
                  <c:v>-2</c:v>
                </c:pt>
                <c:pt idx="17">
                  <c:v>4</c:v>
                </c:pt>
                <c:pt idx="18">
                  <c:v>0</c:v>
                </c:pt>
                <c:pt idx="19">
                  <c:v>-2</c:v>
                </c:pt>
                <c:pt idx="20">
                  <c:v>-2</c:v>
                </c:pt>
                <c:pt idx="21">
                  <c:v>0</c:v>
                </c:pt>
                <c:pt idx="22">
                  <c:v>4</c:v>
                </c:pt>
                <c:pt idx="23">
                  <c:v>-2</c:v>
                </c:pt>
                <c:pt idx="24">
                  <c:v>-0.33333333333333331</c:v>
                </c:pt>
                <c:pt idx="25">
                  <c:v>-0.33333333333333331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-1.666666666666667</c:v>
                </c:pt>
                <c:pt idx="31">
                  <c:v>-1.666666666666667</c:v>
                </c:pt>
                <c:pt idx="32">
                  <c:v>-1.666666666666667</c:v>
                </c:pt>
                <c:pt idx="33">
                  <c:v>-1.666666666666667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-0.33333333333333331</c:v>
                </c:pt>
                <c:pt idx="39">
                  <c:v>-0.33333333333333331</c:v>
                </c:pt>
                <c:pt idx="40">
                  <c:v>-2</c:v>
                </c:pt>
                <c:pt idx="41">
                  <c:v>-2</c:v>
                </c:pt>
                <c:pt idx="42">
                  <c:v>8</c:v>
                </c:pt>
                <c:pt idx="43">
                  <c:v>-4</c:v>
                </c:pt>
                <c:pt idx="44">
                  <c:v>-4</c:v>
                </c:pt>
                <c:pt idx="45">
                  <c:v>8</c:v>
                </c:pt>
                <c:pt idx="46">
                  <c:v>-2</c:v>
                </c:pt>
                <c:pt idx="47">
                  <c:v>-2</c:v>
                </c:pt>
                <c:pt idx="48">
                  <c:v>-2</c:v>
                </c:pt>
                <c:pt idx="49">
                  <c:v>-2</c:v>
                </c:pt>
                <c:pt idx="50">
                  <c:v>8</c:v>
                </c:pt>
                <c:pt idx="51">
                  <c:v>-4</c:v>
                </c:pt>
                <c:pt idx="52">
                  <c:v>-4</c:v>
                </c:pt>
                <c:pt idx="53">
                  <c:v>8</c:v>
                </c:pt>
                <c:pt idx="54">
                  <c:v>-2</c:v>
                </c:pt>
                <c:pt idx="55">
                  <c:v>-2</c:v>
                </c:pt>
              </c:numCache>
            </c:numRef>
          </c:xVal>
          <c:yVal>
            <c:numRef>
              <c:f>'Pure Decorrelation'!$Q$3:$Q$290</c:f>
              <c:numCache>
                <c:formatCode>General</c:formatCode>
                <c:ptCount val="288"/>
                <c:pt idx="0">
                  <c:v>5817876.7999999998</c:v>
                </c:pt>
                <c:pt idx="1">
                  <c:v>1555096.6</c:v>
                </c:pt>
                <c:pt idx="2">
                  <c:v>2762314.2</c:v>
                </c:pt>
                <c:pt idx="3">
                  <c:v>639802.80000000005</c:v>
                </c:pt>
                <c:pt idx="4">
                  <c:v>5392684.4000000004</c:v>
                </c:pt>
                <c:pt idx="5">
                  <c:v>1744670</c:v>
                </c:pt>
                <c:pt idx="6">
                  <c:v>2689294.8</c:v>
                </c:pt>
                <c:pt idx="7">
                  <c:v>1300983.6000000001</c:v>
                </c:pt>
                <c:pt idx="8">
                  <c:v>2905263.6</c:v>
                </c:pt>
                <c:pt idx="9">
                  <c:v>2766018.8</c:v>
                </c:pt>
                <c:pt idx="10">
                  <c:v>1227249</c:v>
                </c:pt>
                <c:pt idx="11">
                  <c:v>3042341.4</c:v>
                </c:pt>
                <c:pt idx="12">
                  <c:v>1879359.4</c:v>
                </c:pt>
                <c:pt idx="13">
                  <c:v>3011644.8</c:v>
                </c:pt>
                <c:pt idx="14">
                  <c:v>708396.6</c:v>
                </c:pt>
                <c:pt idx="15">
                  <c:v>4031802.4</c:v>
                </c:pt>
                <c:pt idx="16">
                  <c:v>1047875</c:v>
                </c:pt>
                <c:pt idx="17">
                  <c:v>11250010.199999999</c:v>
                </c:pt>
                <c:pt idx="18">
                  <c:v>1570631</c:v>
                </c:pt>
                <c:pt idx="19">
                  <c:v>4599516.4000000004</c:v>
                </c:pt>
                <c:pt idx="20">
                  <c:v>3975867.4</c:v>
                </c:pt>
                <c:pt idx="21">
                  <c:v>1472009.4</c:v>
                </c:pt>
                <c:pt idx="22">
                  <c:v>13520284</c:v>
                </c:pt>
                <c:pt idx="23">
                  <c:v>740416</c:v>
                </c:pt>
                <c:pt idx="24">
                  <c:v>902289.6</c:v>
                </c:pt>
                <c:pt idx="25">
                  <c:v>1219518</c:v>
                </c:pt>
                <c:pt idx="26">
                  <c:v>775358</c:v>
                </c:pt>
                <c:pt idx="27">
                  <c:v>1261997.2</c:v>
                </c:pt>
                <c:pt idx="28">
                  <c:v>584817.19999999995</c:v>
                </c:pt>
                <c:pt idx="29">
                  <c:v>671157.4</c:v>
                </c:pt>
                <c:pt idx="30">
                  <c:v>526935.80000000005</c:v>
                </c:pt>
                <c:pt idx="31">
                  <c:v>736101.4</c:v>
                </c:pt>
                <c:pt idx="32">
                  <c:v>2478062.2000000002</c:v>
                </c:pt>
                <c:pt idx="33">
                  <c:v>3009998.2</c:v>
                </c:pt>
                <c:pt idx="34">
                  <c:v>1142575.3999999999</c:v>
                </c:pt>
                <c:pt idx="35">
                  <c:v>938764.80000000005</c:v>
                </c:pt>
                <c:pt idx="36">
                  <c:v>1163907.2</c:v>
                </c:pt>
                <c:pt idx="37">
                  <c:v>1188675.2</c:v>
                </c:pt>
                <c:pt idx="38">
                  <c:v>632717.80000000005</c:v>
                </c:pt>
                <c:pt idx="39">
                  <c:v>454519</c:v>
                </c:pt>
                <c:pt idx="40">
                  <c:v>5939480.5999999996</c:v>
                </c:pt>
                <c:pt idx="41">
                  <c:v>839369</c:v>
                </c:pt>
                <c:pt idx="42">
                  <c:v>887823.2</c:v>
                </c:pt>
                <c:pt idx="43">
                  <c:v>6159425.2000000002</c:v>
                </c:pt>
                <c:pt idx="44">
                  <c:v>7402034</c:v>
                </c:pt>
                <c:pt idx="45">
                  <c:v>709877</c:v>
                </c:pt>
                <c:pt idx="46">
                  <c:v>759550</c:v>
                </c:pt>
                <c:pt idx="47">
                  <c:v>5738462.5999999996</c:v>
                </c:pt>
                <c:pt idx="48">
                  <c:v>5939480.5999999996</c:v>
                </c:pt>
                <c:pt idx="49">
                  <c:v>839369</c:v>
                </c:pt>
                <c:pt idx="50">
                  <c:v>887823.2</c:v>
                </c:pt>
                <c:pt idx="51">
                  <c:v>6159425.2000000002</c:v>
                </c:pt>
                <c:pt idx="52">
                  <c:v>7402034</c:v>
                </c:pt>
                <c:pt idx="53">
                  <c:v>709877</c:v>
                </c:pt>
                <c:pt idx="54">
                  <c:v>759550</c:v>
                </c:pt>
                <c:pt idx="55">
                  <c:v>5738462.5999999996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7150-4B53-9593-CF55EE67F012}"/>
            </c:ext>
          </c:extLst>
        </c:ser>
        <c:ser>
          <c:idx val="5"/>
          <c:order val="2"/>
          <c:tx>
            <c:strRef>
              <c:f>'Pure Decorrelation'!$S$2</c:f>
              <c:strCache>
                <c:ptCount val="1"/>
                <c:pt idx="0">
                  <c:v>SaLSa Causal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6"/>
                </a:solidFill>
                <a:prstDash val="dash"/>
              </a:ln>
              <a:effectLst/>
            </c:spPr>
            <c:trendlineType val="exp"/>
            <c:dispRSqr val="0"/>
            <c:dispEq val="0"/>
          </c:trendline>
          <c:xVal>
            <c:numRef>
              <c:f>'Pure Decorrelation'!$AY$3:$AY$290</c:f>
              <c:numCache>
                <c:formatCode>General</c:formatCode>
                <c:ptCount val="288"/>
                <c:pt idx="0">
                  <c:v>1</c:v>
                </c:pt>
                <c:pt idx="1">
                  <c:v>-3</c:v>
                </c:pt>
                <c:pt idx="2">
                  <c:v>-3</c:v>
                </c:pt>
                <c:pt idx="3">
                  <c:v>1</c:v>
                </c:pt>
                <c:pt idx="4">
                  <c:v>9</c:v>
                </c:pt>
                <c:pt idx="5">
                  <c:v>1</c:v>
                </c:pt>
                <c:pt idx="6">
                  <c:v>-3</c:v>
                </c:pt>
                <c:pt idx="7">
                  <c:v>-3</c:v>
                </c:pt>
                <c:pt idx="8">
                  <c:v>-3</c:v>
                </c:pt>
                <c:pt idx="9">
                  <c:v>-3</c:v>
                </c:pt>
                <c:pt idx="10">
                  <c:v>1</c:v>
                </c:pt>
                <c:pt idx="11">
                  <c:v>9</c:v>
                </c:pt>
                <c:pt idx="12">
                  <c:v>1</c:v>
                </c:pt>
                <c:pt idx="13">
                  <c:v>-3</c:v>
                </c:pt>
                <c:pt idx="14">
                  <c:v>-3</c:v>
                </c:pt>
                <c:pt idx="15">
                  <c:v>1</c:v>
                </c:pt>
                <c:pt idx="16">
                  <c:v>-2</c:v>
                </c:pt>
                <c:pt idx="17">
                  <c:v>4</c:v>
                </c:pt>
                <c:pt idx="18">
                  <c:v>0</c:v>
                </c:pt>
                <c:pt idx="19">
                  <c:v>-2</c:v>
                </c:pt>
                <c:pt idx="20">
                  <c:v>-2</c:v>
                </c:pt>
                <c:pt idx="21">
                  <c:v>0</c:v>
                </c:pt>
                <c:pt idx="22">
                  <c:v>4</c:v>
                </c:pt>
                <c:pt idx="23">
                  <c:v>-2</c:v>
                </c:pt>
                <c:pt idx="24">
                  <c:v>-0.33333333333333331</c:v>
                </c:pt>
                <c:pt idx="25">
                  <c:v>-0.33333333333333331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-1.666666666666667</c:v>
                </c:pt>
                <c:pt idx="31">
                  <c:v>-1.666666666666667</c:v>
                </c:pt>
                <c:pt idx="32">
                  <c:v>-1.666666666666667</c:v>
                </c:pt>
                <c:pt idx="33">
                  <c:v>-1.666666666666667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-0.33333333333333331</c:v>
                </c:pt>
                <c:pt idx="39">
                  <c:v>-0.33333333333333331</c:v>
                </c:pt>
                <c:pt idx="40">
                  <c:v>-2</c:v>
                </c:pt>
                <c:pt idx="41">
                  <c:v>-2</c:v>
                </c:pt>
                <c:pt idx="42">
                  <c:v>8</c:v>
                </c:pt>
                <c:pt idx="43">
                  <c:v>-4</c:v>
                </c:pt>
                <c:pt idx="44">
                  <c:v>-4</c:v>
                </c:pt>
                <c:pt idx="45">
                  <c:v>8</c:v>
                </c:pt>
                <c:pt idx="46">
                  <c:v>-2</c:v>
                </c:pt>
                <c:pt idx="47">
                  <c:v>-2</c:v>
                </c:pt>
                <c:pt idx="48">
                  <c:v>-2</c:v>
                </c:pt>
                <c:pt idx="49">
                  <c:v>-2</c:v>
                </c:pt>
                <c:pt idx="50">
                  <c:v>8</c:v>
                </c:pt>
                <c:pt idx="51">
                  <c:v>-4</c:v>
                </c:pt>
                <c:pt idx="52">
                  <c:v>-4</c:v>
                </c:pt>
                <c:pt idx="53">
                  <c:v>8</c:v>
                </c:pt>
                <c:pt idx="54">
                  <c:v>-2</c:v>
                </c:pt>
                <c:pt idx="55">
                  <c:v>-2</c:v>
                </c:pt>
              </c:numCache>
            </c:numRef>
          </c:xVal>
          <c:yVal>
            <c:numRef>
              <c:f>'Pure Decorrelation'!$S$3:$S$290</c:f>
              <c:numCache>
                <c:formatCode>General</c:formatCode>
                <c:ptCount val="288"/>
                <c:pt idx="0">
                  <c:v>10274494</c:v>
                </c:pt>
                <c:pt idx="1">
                  <c:v>3159799.4</c:v>
                </c:pt>
                <c:pt idx="2">
                  <c:v>2267205</c:v>
                </c:pt>
                <c:pt idx="3">
                  <c:v>781966.2</c:v>
                </c:pt>
                <c:pt idx="4">
                  <c:v>11978384</c:v>
                </c:pt>
                <c:pt idx="5">
                  <c:v>4301307.4000000004</c:v>
                </c:pt>
                <c:pt idx="6">
                  <c:v>2147966.7999999998</c:v>
                </c:pt>
                <c:pt idx="7">
                  <c:v>1474098.6</c:v>
                </c:pt>
                <c:pt idx="8">
                  <c:v>6328932</c:v>
                </c:pt>
                <c:pt idx="9">
                  <c:v>7992747.4000000004</c:v>
                </c:pt>
                <c:pt idx="10">
                  <c:v>1129757.3999999999</c:v>
                </c:pt>
                <c:pt idx="11">
                  <c:v>2579986.7999999998</c:v>
                </c:pt>
                <c:pt idx="12">
                  <c:v>2634966.7999999998</c:v>
                </c:pt>
                <c:pt idx="13">
                  <c:v>6840819.7999999998</c:v>
                </c:pt>
                <c:pt idx="14">
                  <c:v>783665.4</c:v>
                </c:pt>
                <c:pt idx="15">
                  <c:v>4447089.2</c:v>
                </c:pt>
                <c:pt idx="16">
                  <c:v>1498358.4</c:v>
                </c:pt>
                <c:pt idx="17">
                  <c:v>16252444.199999999</c:v>
                </c:pt>
                <c:pt idx="18">
                  <c:v>2641644.6</c:v>
                </c:pt>
                <c:pt idx="19">
                  <c:v>7026087.5999999996</c:v>
                </c:pt>
                <c:pt idx="20">
                  <c:v>4764882.4000000004</c:v>
                </c:pt>
                <c:pt idx="21">
                  <c:v>2143220</c:v>
                </c:pt>
                <c:pt idx="22">
                  <c:v>14229575.800000001</c:v>
                </c:pt>
                <c:pt idx="23">
                  <c:v>561014.4</c:v>
                </c:pt>
                <c:pt idx="24">
                  <c:v>1443151.4</c:v>
                </c:pt>
                <c:pt idx="25">
                  <c:v>2714173.4</c:v>
                </c:pt>
                <c:pt idx="26">
                  <c:v>843022.8</c:v>
                </c:pt>
                <c:pt idx="27">
                  <c:v>2480272.4</c:v>
                </c:pt>
                <c:pt idx="28">
                  <c:v>553166.6</c:v>
                </c:pt>
                <c:pt idx="29">
                  <c:v>582111.4</c:v>
                </c:pt>
                <c:pt idx="30">
                  <c:v>503087.8</c:v>
                </c:pt>
                <c:pt idx="31">
                  <c:v>690026.4</c:v>
                </c:pt>
                <c:pt idx="32">
                  <c:v>4921309.4000000004</c:v>
                </c:pt>
                <c:pt idx="33">
                  <c:v>4394764.8</c:v>
                </c:pt>
                <c:pt idx="34">
                  <c:v>1751202.6</c:v>
                </c:pt>
                <c:pt idx="35">
                  <c:v>1481246.2</c:v>
                </c:pt>
                <c:pt idx="36">
                  <c:v>1037210.4</c:v>
                </c:pt>
                <c:pt idx="37">
                  <c:v>1018766</c:v>
                </c:pt>
                <c:pt idx="38">
                  <c:v>607142.40000000002</c:v>
                </c:pt>
                <c:pt idx="39">
                  <c:v>411834.2</c:v>
                </c:pt>
                <c:pt idx="40">
                  <c:v>6599989.7999999998</c:v>
                </c:pt>
                <c:pt idx="41">
                  <c:v>1062903.2</c:v>
                </c:pt>
                <c:pt idx="42">
                  <c:v>1184733.6000000001</c:v>
                </c:pt>
                <c:pt idx="43">
                  <c:v>7151927.2000000002</c:v>
                </c:pt>
                <c:pt idx="44">
                  <c:v>7594684.2000000002</c:v>
                </c:pt>
                <c:pt idx="45">
                  <c:v>1529571</c:v>
                </c:pt>
                <c:pt idx="46">
                  <c:v>943697.6</c:v>
                </c:pt>
                <c:pt idx="47">
                  <c:v>6096867.4000000004</c:v>
                </c:pt>
                <c:pt idx="48">
                  <c:v>6599989.7999999998</c:v>
                </c:pt>
                <c:pt idx="49">
                  <c:v>1062903.2</c:v>
                </c:pt>
                <c:pt idx="50">
                  <c:v>1184733.6000000001</c:v>
                </c:pt>
                <c:pt idx="51">
                  <c:v>7151927.2000000002</c:v>
                </c:pt>
                <c:pt idx="52">
                  <c:v>7594684.2000000002</c:v>
                </c:pt>
                <c:pt idx="53">
                  <c:v>1529571</c:v>
                </c:pt>
                <c:pt idx="54">
                  <c:v>943697.6</c:v>
                </c:pt>
                <c:pt idx="55">
                  <c:v>6096867.4000000004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7150-4B53-9593-CF55EE67F012}"/>
            </c:ext>
          </c:extLst>
        </c:ser>
        <c:ser>
          <c:idx val="7"/>
          <c:order val="3"/>
          <c:tx>
            <c:strRef>
              <c:f>'Pure Decorrelation'!$U$2</c:f>
              <c:strCache>
                <c:ptCount val="1"/>
                <c:pt idx="0">
                  <c:v>D&amp;C Causal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>
                    <a:lumMod val="60000"/>
                  </a:schemeClr>
                </a:solidFill>
                <a:prstDash val="dash"/>
              </a:ln>
              <a:effectLst/>
            </c:spPr>
            <c:trendlineType val="exp"/>
            <c:dispRSqr val="0"/>
            <c:dispEq val="0"/>
          </c:trendline>
          <c:xVal>
            <c:numRef>
              <c:f>'Pure Decorrelation'!$AY$3:$AY$290</c:f>
              <c:numCache>
                <c:formatCode>General</c:formatCode>
                <c:ptCount val="288"/>
                <c:pt idx="0">
                  <c:v>1</c:v>
                </c:pt>
                <c:pt idx="1">
                  <c:v>-3</c:v>
                </c:pt>
                <c:pt idx="2">
                  <c:v>-3</c:v>
                </c:pt>
                <c:pt idx="3">
                  <c:v>1</c:v>
                </c:pt>
                <c:pt idx="4">
                  <c:v>9</c:v>
                </c:pt>
                <c:pt idx="5">
                  <c:v>1</c:v>
                </c:pt>
                <c:pt idx="6">
                  <c:v>-3</c:v>
                </c:pt>
                <c:pt idx="7">
                  <c:v>-3</c:v>
                </c:pt>
                <c:pt idx="8">
                  <c:v>-3</c:v>
                </c:pt>
                <c:pt idx="9">
                  <c:v>-3</c:v>
                </c:pt>
                <c:pt idx="10">
                  <c:v>1</c:v>
                </c:pt>
                <c:pt idx="11">
                  <c:v>9</c:v>
                </c:pt>
                <c:pt idx="12">
                  <c:v>1</c:v>
                </c:pt>
                <c:pt idx="13">
                  <c:v>-3</c:v>
                </c:pt>
                <c:pt idx="14">
                  <c:v>-3</c:v>
                </c:pt>
                <c:pt idx="15">
                  <c:v>1</c:v>
                </c:pt>
                <c:pt idx="16">
                  <c:v>-2</c:v>
                </c:pt>
                <c:pt idx="17">
                  <c:v>4</c:v>
                </c:pt>
                <c:pt idx="18">
                  <c:v>0</c:v>
                </c:pt>
                <c:pt idx="19">
                  <c:v>-2</c:v>
                </c:pt>
                <c:pt idx="20">
                  <c:v>-2</c:v>
                </c:pt>
                <c:pt idx="21">
                  <c:v>0</c:v>
                </c:pt>
                <c:pt idx="22">
                  <c:v>4</c:v>
                </c:pt>
                <c:pt idx="23">
                  <c:v>-2</c:v>
                </c:pt>
                <c:pt idx="24">
                  <c:v>-0.33333333333333331</c:v>
                </c:pt>
                <c:pt idx="25">
                  <c:v>-0.33333333333333331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-1.666666666666667</c:v>
                </c:pt>
                <c:pt idx="31">
                  <c:v>-1.666666666666667</c:v>
                </c:pt>
                <c:pt idx="32">
                  <c:v>-1.666666666666667</c:v>
                </c:pt>
                <c:pt idx="33">
                  <c:v>-1.666666666666667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-0.33333333333333331</c:v>
                </c:pt>
                <c:pt idx="39">
                  <c:v>-0.33333333333333331</c:v>
                </c:pt>
                <c:pt idx="40">
                  <c:v>-2</c:v>
                </c:pt>
                <c:pt idx="41">
                  <c:v>-2</c:v>
                </c:pt>
                <c:pt idx="42">
                  <c:v>8</c:v>
                </c:pt>
                <c:pt idx="43">
                  <c:v>-4</c:v>
                </c:pt>
                <c:pt idx="44">
                  <c:v>-4</c:v>
                </c:pt>
                <c:pt idx="45">
                  <c:v>8</c:v>
                </c:pt>
                <c:pt idx="46">
                  <c:v>-2</c:v>
                </c:pt>
                <c:pt idx="47">
                  <c:v>-2</c:v>
                </c:pt>
                <c:pt idx="48">
                  <c:v>-2</c:v>
                </c:pt>
                <c:pt idx="49">
                  <c:v>-2</c:v>
                </c:pt>
                <c:pt idx="50">
                  <c:v>8</c:v>
                </c:pt>
                <c:pt idx="51">
                  <c:v>-4</c:v>
                </c:pt>
                <c:pt idx="52">
                  <c:v>-4</c:v>
                </c:pt>
                <c:pt idx="53">
                  <c:v>8</c:v>
                </c:pt>
                <c:pt idx="54">
                  <c:v>-2</c:v>
                </c:pt>
                <c:pt idx="55">
                  <c:v>-2</c:v>
                </c:pt>
              </c:numCache>
            </c:numRef>
          </c:xVal>
          <c:yVal>
            <c:numRef>
              <c:f>'Pure Decorrelation'!$U$3:$U$290</c:f>
              <c:numCache>
                <c:formatCode>General</c:formatCode>
                <c:ptCount val="288"/>
                <c:pt idx="0">
                  <c:v>4336446.8</c:v>
                </c:pt>
                <c:pt idx="1">
                  <c:v>3939126.4</c:v>
                </c:pt>
                <c:pt idx="2">
                  <c:v>3916185.8</c:v>
                </c:pt>
                <c:pt idx="3">
                  <c:v>3608168.8</c:v>
                </c:pt>
                <c:pt idx="4">
                  <c:v>4016900.4</c:v>
                </c:pt>
                <c:pt idx="5">
                  <c:v>4004214.4</c:v>
                </c:pt>
                <c:pt idx="6">
                  <c:v>3691327.6</c:v>
                </c:pt>
                <c:pt idx="7">
                  <c:v>3761598.4</c:v>
                </c:pt>
                <c:pt idx="8">
                  <c:v>4184912</c:v>
                </c:pt>
                <c:pt idx="9">
                  <c:v>3966619.4</c:v>
                </c:pt>
                <c:pt idx="10">
                  <c:v>3820898.8</c:v>
                </c:pt>
                <c:pt idx="11">
                  <c:v>3750440.2</c:v>
                </c:pt>
                <c:pt idx="12">
                  <c:v>3896406.6</c:v>
                </c:pt>
                <c:pt idx="13">
                  <c:v>4105374</c:v>
                </c:pt>
                <c:pt idx="14">
                  <c:v>3606709.8</c:v>
                </c:pt>
                <c:pt idx="15">
                  <c:v>3884984.4</c:v>
                </c:pt>
                <c:pt idx="16">
                  <c:v>4045584.4</c:v>
                </c:pt>
                <c:pt idx="17">
                  <c:v>4318672.2</c:v>
                </c:pt>
                <c:pt idx="18">
                  <c:v>3935569.8</c:v>
                </c:pt>
                <c:pt idx="19">
                  <c:v>4040090.4</c:v>
                </c:pt>
                <c:pt idx="20">
                  <c:v>3968592.2</c:v>
                </c:pt>
                <c:pt idx="21">
                  <c:v>3874163.2</c:v>
                </c:pt>
                <c:pt idx="22">
                  <c:v>4244866.8</c:v>
                </c:pt>
                <c:pt idx="23">
                  <c:v>3953049.4</c:v>
                </c:pt>
                <c:pt idx="24">
                  <c:v>4660911.4000000004</c:v>
                </c:pt>
                <c:pt idx="25">
                  <c:v>4722347.2</c:v>
                </c:pt>
                <c:pt idx="26">
                  <c:v>4293950.5999999996</c:v>
                </c:pt>
                <c:pt idx="27">
                  <c:v>4370663</c:v>
                </c:pt>
                <c:pt idx="28">
                  <c:v>4068067.2</c:v>
                </c:pt>
                <c:pt idx="29">
                  <c:v>4093600</c:v>
                </c:pt>
                <c:pt idx="30">
                  <c:v>3810564.6</c:v>
                </c:pt>
                <c:pt idx="31">
                  <c:v>3832642.6</c:v>
                </c:pt>
                <c:pt idx="32">
                  <c:v>5496003.5999999996</c:v>
                </c:pt>
                <c:pt idx="33">
                  <c:v>5477577.2000000002</c:v>
                </c:pt>
                <c:pt idx="34">
                  <c:v>4421166</c:v>
                </c:pt>
                <c:pt idx="35">
                  <c:v>4426128.2</c:v>
                </c:pt>
                <c:pt idx="36">
                  <c:v>4208480.8</c:v>
                </c:pt>
                <c:pt idx="37">
                  <c:v>4144492.6</c:v>
                </c:pt>
                <c:pt idx="38">
                  <c:v>3507208</c:v>
                </c:pt>
                <c:pt idx="39">
                  <c:v>3490266</c:v>
                </c:pt>
                <c:pt idx="40">
                  <c:v>3868766.8</c:v>
                </c:pt>
                <c:pt idx="41">
                  <c:v>4303944.4000000004</c:v>
                </c:pt>
                <c:pt idx="42">
                  <c:v>4294696.4000000004</c:v>
                </c:pt>
                <c:pt idx="43">
                  <c:v>3936779.4</c:v>
                </c:pt>
                <c:pt idx="44">
                  <c:v>3911157.2</c:v>
                </c:pt>
                <c:pt idx="45">
                  <c:v>4349478</c:v>
                </c:pt>
                <c:pt idx="46">
                  <c:v>4253533.5999999996</c:v>
                </c:pt>
                <c:pt idx="47">
                  <c:v>3882255</c:v>
                </c:pt>
                <c:pt idx="48">
                  <c:v>3868766.8</c:v>
                </c:pt>
                <c:pt idx="49">
                  <c:v>4303944.4000000004</c:v>
                </c:pt>
                <c:pt idx="50">
                  <c:v>4294696.4000000004</c:v>
                </c:pt>
                <c:pt idx="51">
                  <c:v>3936779.4</c:v>
                </c:pt>
                <c:pt idx="52">
                  <c:v>3911157.2</c:v>
                </c:pt>
                <c:pt idx="53">
                  <c:v>4349478</c:v>
                </c:pt>
                <c:pt idx="54">
                  <c:v>4253533.5999999996</c:v>
                </c:pt>
                <c:pt idx="55">
                  <c:v>3882255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7150-4B53-9593-CF55EE67F012}"/>
            </c:ext>
          </c:extLst>
        </c:ser>
        <c:ser>
          <c:idx val="9"/>
          <c:order val="4"/>
          <c:tx>
            <c:strRef>
              <c:f>'Pure Decorrelation'!$W$2</c:f>
              <c:strCache>
                <c:ptCount val="1"/>
                <c:pt idx="0">
                  <c:v>BBS Causal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00B050"/>
              </a:solidFill>
              <a:ln w="9525">
                <a:solidFill>
                  <a:srgbClr val="00B050"/>
                </a:solidFill>
              </a:ln>
              <a:effectLst/>
            </c:spPr>
          </c:marker>
          <c:trendline>
            <c:spPr>
              <a:ln w="19050" cap="rnd">
                <a:solidFill>
                  <a:srgbClr val="00B050"/>
                </a:solidFill>
                <a:prstDash val="dash"/>
              </a:ln>
              <a:effectLst/>
            </c:spPr>
            <c:trendlineType val="exp"/>
            <c:dispRSqr val="0"/>
            <c:dispEq val="0"/>
          </c:trendline>
          <c:xVal>
            <c:numRef>
              <c:f>'Pure Decorrelation'!$AY$3:$AY$290</c:f>
              <c:numCache>
                <c:formatCode>General</c:formatCode>
                <c:ptCount val="288"/>
                <c:pt idx="0">
                  <c:v>1</c:v>
                </c:pt>
                <c:pt idx="1">
                  <c:v>-3</c:v>
                </c:pt>
                <c:pt idx="2">
                  <c:v>-3</c:v>
                </c:pt>
                <c:pt idx="3">
                  <c:v>1</c:v>
                </c:pt>
                <c:pt idx="4">
                  <c:v>9</c:v>
                </c:pt>
                <c:pt idx="5">
                  <c:v>1</c:v>
                </c:pt>
                <c:pt idx="6">
                  <c:v>-3</c:v>
                </c:pt>
                <c:pt idx="7">
                  <c:v>-3</c:v>
                </c:pt>
                <c:pt idx="8">
                  <c:v>-3</c:v>
                </c:pt>
                <c:pt idx="9">
                  <c:v>-3</c:v>
                </c:pt>
                <c:pt idx="10">
                  <c:v>1</c:v>
                </c:pt>
                <c:pt idx="11">
                  <c:v>9</c:v>
                </c:pt>
                <c:pt idx="12">
                  <c:v>1</c:v>
                </c:pt>
                <c:pt idx="13">
                  <c:v>-3</c:v>
                </c:pt>
                <c:pt idx="14">
                  <c:v>-3</c:v>
                </c:pt>
                <c:pt idx="15">
                  <c:v>1</c:v>
                </c:pt>
                <c:pt idx="16">
                  <c:v>-2</c:v>
                </c:pt>
                <c:pt idx="17">
                  <c:v>4</c:v>
                </c:pt>
                <c:pt idx="18">
                  <c:v>0</c:v>
                </c:pt>
                <c:pt idx="19">
                  <c:v>-2</c:v>
                </c:pt>
                <c:pt idx="20">
                  <c:v>-2</c:v>
                </c:pt>
                <c:pt idx="21">
                  <c:v>0</c:v>
                </c:pt>
                <c:pt idx="22">
                  <c:v>4</c:v>
                </c:pt>
                <c:pt idx="23">
                  <c:v>-2</c:v>
                </c:pt>
                <c:pt idx="24">
                  <c:v>-0.33333333333333331</c:v>
                </c:pt>
                <c:pt idx="25">
                  <c:v>-0.33333333333333331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-1.666666666666667</c:v>
                </c:pt>
                <c:pt idx="31">
                  <c:v>-1.666666666666667</c:v>
                </c:pt>
                <c:pt idx="32">
                  <c:v>-1.666666666666667</c:v>
                </c:pt>
                <c:pt idx="33">
                  <c:v>-1.666666666666667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-0.33333333333333331</c:v>
                </c:pt>
                <c:pt idx="39">
                  <c:v>-0.33333333333333331</c:v>
                </c:pt>
                <c:pt idx="40">
                  <c:v>-2</c:v>
                </c:pt>
                <c:pt idx="41">
                  <c:v>-2</c:v>
                </c:pt>
                <c:pt idx="42">
                  <c:v>8</c:v>
                </c:pt>
                <c:pt idx="43">
                  <c:v>-4</c:v>
                </c:pt>
                <c:pt idx="44">
                  <c:v>-4</c:v>
                </c:pt>
                <c:pt idx="45">
                  <c:v>8</c:v>
                </c:pt>
                <c:pt idx="46">
                  <c:v>-2</c:v>
                </c:pt>
                <c:pt idx="47">
                  <c:v>-2</c:v>
                </c:pt>
                <c:pt idx="48">
                  <c:v>-2</c:v>
                </c:pt>
                <c:pt idx="49">
                  <c:v>-2</c:v>
                </c:pt>
                <c:pt idx="50">
                  <c:v>8</c:v>
                </c:pt>
                <c:pt idx="51">
                  <c:v>-4</c:v>
                </c:pt>
                <c:pt idx="52">
                  <c:v>-4</c:v>
                </c:pt>
                <c:pt idx="53">
                  <c:v>8</c:v>
                </c:pt>
                <c:pt idx="54">
                  <c:v>-2</c:v>
                </c:pt>
                <c:pt idx="55">
                  <c:v>-2</c:v>
                </c:pt>
              </c:numCache>
            </c:numRef>
          </c:xVal>
          <c:yVal>
            <c:numRef>
              <c:f>'Pure Decorrelation'!$W$3:$W$290</c:f>
              <c:numCache>
                <c:formatCode>General</c:formatCode>
                <c:ptCount val="288"/>
                <c:pt idx="0">
                  <c:v>8664971.5999999996</c:v>
                </c:pt>
                <c:pt idx="1">
                  <c:v>2550318.6</c:v>
                </c:pt>
                <c:pt idx="2">
                  <c:v>3949562.8</c:v>
                </c:pt>
                <c:pt idx="3">
                  <c:v>1026269.8</c:v>
                </c:pt>
                <c:pt idx="4">
                  <c:v>7117200.4000000004</c:v>
                </c:pt>
                <c:pt idx="5">
                  <c:v>2695408.4</c:v>
                </c:pt>
                <c:pt idx="6">
                  <c:v>2539553.2000000002</c:v>
                </c:pt>
                <c:pt idx="7">
                  <c:v>2099069.6</c:v>
                </c:pt>
                <c:pt idx="8">
                  <c:v>3812327.2</c:v>
                </c:pt>
                <c:pt idx="9">
                  <c:v>3691529.6</c:v>
                </c:pt>
                <c:pt idx="10">
                  <c:v>2247583.4</c:v>
                </c:pt>
                <c:pt idx="11">
                  <c:v>4680236.4000000004</c:v>
                </c:pt>
                <c:pt idx="12">
                  <c:v>2303932</c:v>
                </c:pt>
                <c:pt idx="13">
                  <c:v>4317869.4000000004</c:v>
                </c:pt>
                <c:pt idx="14">
                  <c:v>1139695.8</c:v>
                </c:pt>
                <c:pt idx="15">
                  <c:v>5616552.4000000004</c:v>
                </c:pt>
                <c:pt idx="16">
                  <c:v>2250255.4</c:v>
                </c:pt>
                <c:pt idx="17">
                  <c:v>21356422</c:v>
                </c:pt>
                <c:pt idx="18">
                  <c:v>5968810.5999999996</c:v>
                </c:pt>
                <c:pt idx="19">
                  <c:v>5872072.7999999998</c:v>
                </c:pt>
                <c:pt idx="20">
                  <c:v>6080492.2000000002</c:v>
                </c:pt>
                <c:pt idx="21">
                  <c:v>4737267</c:v>
                </c:pt>
                <c:pt idx="22">
                  <c:v>20957635.399999999</c:v>
                </c:pt>
                <c:pt idx="23">
                  <c:v>1099095.8</c:v>
                </c:pt>
                <c:pt idx="24">
                  <c:v>1107015.6000000001</c:v>
                </c:pt>
                <c:pt idx="25">
                  <c:v>1496390.8</c:v>
                </c:pt>
                <c:pt idx="26">
                  <c:v>898367.6</c:v>
                </c:pt>
                <c:pt idx="27">
                  <c:v>1361871.2</c:v>
                </c:pt>
                <c:pt idx="28">
                  <c:v>687920</c:v>
                </c:pt>
                <c:pt idx="29">
                  <c:v>757993.4</c:v>
                </c:pt>
                <c:pt idx="30">
                  <c:v>524776.4</c:v>
                </c:pt>
                <c:pt idx="31">
                  <c:v>1026636.4</c:v>
                </c:pt>
                <c:pt idx="32">
                  <c:v>4257848.5999999996</c:v>
                </c:pt>
                <c:pt idx="33">
                  <c:v>4428309.5999999996</c:v>
                </c:pt>
                <c:pt idx="34">
                  <c:v>1950872.6</c:v>
                </c:pt>
                <c:pt idx="35">
                  <c:v>1595597.2</c:v>
                </c:pt>
                <c:pt idx="36">
                  <c:v>1453194</c:v>
                </c:pt>
                <c:pt idx="37">
                  <c:v>1550320.6</c:v>
                </c:pt>
                <c:pt idx="38">
                  <c:v>646396</c:v>
                </c:pt>
                <c:pt idx="39">
                  <c:v>370872.8</c:v>
                </c:pt>
                <c:pt idx="40">
                  <c:v>11541162.199999999</c:v>
                </c:pt>
                <c:pt idx="41">
                  <c:v>2647887.4</c:v>
                </c:pt>
                <c:pt idx="42">
                  <c:v>2257997.4</c:v>
                </c:pt>
                <c:pt idx="43">
                  <c:v>11324861.6</c:v>
                </c:pt>
                <c:pt idx="44">
                  <c:v>13070692.199999999</c:v>
                </c:pt>
                <c:pt idx="45">
                  <c:v>2662738.6</c:v>
                </c:pt>
                <c:pt idx="46">
                  <c:v>2839996.2</c:v>
                </c:pt>
                <c:pt idx="47">
                  <c:v>9972709.5999999996</c:v>
                </c:pt>
                <c:pt idx="48">
                  <c:v>11541162.199999999</c:v>
                </c:pt>
                <c:pt idx="49">
                  <c:v>2647887.4</c:v>
                </c:pt>
                <c:pt idx="50">
                  <c:v>2257997.4</c:v>
                </c:pt>
                <c:pt idx="51">
                  <c:v>11324861.6</c:v>
                </c:pt>
                <c:pt idx="52">
                  <c:v>13070692.199999999</c:v>
                </c:pt>
                <c:pt idx="53">
                  <c:v>2662738.6</c:v>
                </c:pt>
                <c:pt idx="54">
                  <c:v>2839996.2</c:v>
                </c:pt>
                <c:pt idx="55">
                  <c:v>9972709.5999999996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7150-4B53-9593-CF55EE67F0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13725055"/>
        <c:axId val="488865151"/>
      </c:scatterChart>
      <c:valAx>
        <c:axId val="513725055"/>
        <c:scaling>
          <c:orientation val="minMax"/>
          <c:max val="5"/>
          <c:min val="0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Gain</a:t>
                </a:r>
              </a:p>
            </c:rich>
          </c:tx>
          <c:layout>
            <c:manualLayout>
              <c:xMode val="edge"/>
              <c:yMode val="edge"/>
              <c:x val="0.89467546086223626"/>
              <c:y val="0.3167659042243796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8865151"/>
        <c:crossesAt val="100000"/>
        <c:crossBetween val="midCat"/>
      </c:valAx>
      <c:valAx>
        <c:axId val="488865151"/>
        <c:scaling>
          <c:logBase val="10"/>
          <c:orientation val="minMax"/>
          <c:min val="1E-3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# of Dominance Checks</a:t>
                </a:r>
              </a:p>
            </c:rich>
          </c:tx>
          <c:layout>
            <c:manualLayout>
              <c:xMode val="edge"/>
              <c:yMode val="edge"/>
              <c:x val="9.8290927923659257E-3"/>
              <c:y val="0.2886213789434655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372505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4.9059023956218299E-2"/>
          <c:y val="0.87083311506227701"/>
          <c:w val="0.92175080203315873"/>
          <c:h val="0.1153942300984974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Dominance Check Improvement</a:t>
            </a:r>
            <a:r>
              <a:rPr lang="en-US" baseline="0"/>
              <a:t> wrt. Non-Causal Baseline [mean]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'Pure Decorrelation'!$L$636</c:f>
              <c:strCache>
                <c:ptCount val="1"/>
                <c:pt idx="0">
                  <c:v>Gain &lt;= 0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Lbl>
              <c:idx val="3"/>
              <c:layout>
                <c:manualLayout>
                  <c:x val="-5.9070188321656954E-2"/>
                  <c:y val="0.28324737092427216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6DB7-45D3-BA58-048B9E7A63F2}"/>
                </c:ext>
              </c:extLst>
            </c:dLbl>
            <c:dLbl>
              <c:idx val="5"/>
              <c:layout>
                <c:manualLayout>
                  <c:x val="-5.7639386238481721E-2"/>
                  <c:y val="0.27989166622628547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DB7-45D3-BA58-048B9E7A63F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Base"/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'Pure Decorrelation'!$M$632:$R$632</c:f>
              <c:strCache>
                <c:ptCount val="6"/>
                <c:pt idx="0">
                  <c:v>BNL Causal</c:v>
                </c:pt>
                <c:pt idx="1">
                  <c:v>BNL Causal HM</c:v>
                </c:pt>
                <c:pt idx="2">
                  <c:v>SFS Causal</c:v>
                </c:pt>
                <c:pt idx="3">
                  <c:v>SaLSa Causal</c:v>
                </c:pt>
                <c:pt idx="4">
                  <c:v>D&amp;C Causal</c:v>
                </c:pt>
                <c:pt idx="5">
                  <c:v>BBS Causal</c:v>
                </c:pt>
              </c:strCache>
            </c:strRef>
          </c:cat>
          <c:val>
            <c:numRef>
              <c:f>'Pure Decorrelation'!$M$636:$R$636</c:f>
              <c:numCache>
                <c:formatCode>0%</c:formatCode>
                <c:ptCount val="6"/>
                <c:pt idx="0">
                  <c:v>-2.5255484043620524</c:v>
                </c:pt>
                <c:pt idx="1">
                  <c:v>-2.6596689034471304</c:v>
                </c:pt>
                <c:pt idx="2">
                  <c:v>-3.104867217883363</c:v>
                </c:pt>
                <c:pt idx="3">
                  <c:v>-10.155910980933466</c:v>
                </c:pt>
                <c:pt idx="4">
                  <c:v>0.1035444682827604</c:v>
                </c:pt>
                <c:pt idx="5">
                  <c:v>-4.665236998702798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DB7-45D3-BA58-048B9E7A63F2}"/>
            </c:ext>
          </c:extLst>
        </c:ser>
        <c:ser>
          <c:idx val="1"/>
          <c:order val="1"/>
          <c:tx>
            <c:strRef>
              <c:f>'Pure Decorrelation'!$L$635</c:f>
              <c:strCache>
                <c:ptCount val="1"/>
                <c:pt idx="0">
                  <c:v>Gain &gt; 0 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'Pure Decorrelation'!$M$632:$R$632</c:f>
              <c:strCache>
                <c:ptCount val="6"/>
                <c:pt idx="0">
                  <c:v>BNL Causal</c:v>
                </c:pt>
                <c:pt idx="1">
                  <c:v>BNL Causal HM</c:v>
                </c:pt>
                <c:pt idx="2">
                  <c:v>SFS Causal</c:v>
                </c:pt>
                <c:pt idx="3">
                  <c:v>SaLSa Causal</c:v>
                </c:pt>
                <c:pt idx="4">
                  <c:v>D&amp;C Causal</c:v>
                </c:pt>
                <c:pt idx="5">
                  <c:v>BBS Causal</c:v>
                </c:pt>
              </c:strCache>
            </c:strRef>
          </c:cat>
          <c:val>
            <c:numRef>
              <c:f>'Pure Decorrelation'!$M$635:$R$635</c:f>
              <c:numCache>
                <c:formatCode>0%</c:formatCode>
                <c:ptCount val="6"/>
                <c:pt idx="0">
                  <c:v>-3.4298691430615404</c:v>
                </c:pt>
                <c:pt idx="1">
                  <c:v>-3.4596211044771392</c:v>
                </c:pt>
                <c:pt idx="2">
                  <c:v>-4.0622317459505695</c:v>
                </c:pt>
                <c:pt idx="3">
                  <c:v>-17.343958974047787</c:v>
                </c:pt>
                <c:pt idx="4">
                  <c:v>0.1801400154536591</c:v>
                </c:pt>
                <c:pt idx="5">
                  <c:v>-42.798729064505785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DB7-45D3-BA58-048B9E7A63F2}"/>
            </c:ext>
          </c:extLst>
        </c:ser>
        <c:ser>
          <c:idx val="2"/>
          <c:order val="2"/>
          <c:tx>
            <c:strRef>
              <c:f>'Pure Decorrelation'!$L$634</c:f>
              <c:strCache>
                <c:ptCount val="1"/>
                <c:pt idx="0">
                  <c:v>Gain &gt; 1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'Pure Decorrelation'!$M$634:$R$634</c:f>
              <c:numCache>
                <c:formatCode>0%</c:formatCode>
                <c:ptCount val="6"/>
                <c:pt idx="0">
                  <c:v>-6.4452860781772721</c:v>
                </c:pt>
                <c:pt idx="1">
                  <c:v>-6.4667035699941504</c:v>
                </c:pt>
                <c:pt idx="2">
                  <c:v>-9.0409316409463827</c:v>
                </c:pt>
                <c:pt idx="3">
                  <c:v>-42.890290068668683</c:v>
                </c:pt>
                <c:pt idx="4">
                  <c:v>0.26620424032322459</c:v>
                </c:pt>
                <c:pt idx="5">
                  <c:v>-7.4730236251446378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DB7-45D3-BA58-048B9E7A63F2}"/>
            </c:ext>
          </c:extLst>
        </c:ser>
        <c:ser>
          <c:idx val="3"/>
          <c:order val="3"/>
          <c:tx>
            <c:strRef>
              <c:f>'Pure Decorrelation'!$L$637</c:f>
              <c:strCache>
                <c:ptCount val="1"/>
                <c:pt idx="0">
                  <c:v>Target; Gain &gt; 1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'Pure Decorrelation'!$M$637:$R$637</c:f>
              <c:numCache>
                <c:formatCode>0%</c:formatCode>
                <c:ptCount val="6"/>
                <c:pt idx="0">
                  <c:v>-8.3625975519647167</c:v>
                </c:pt>
                <c:pt idx="1">
                  <c:v>-8.3882202709178131</c:v>
                </c:pt>
                <c:pt idx="2">
                  <c:v>-11.425189526897274</c:v>
                </c:pt>
                <c:pt idx="3">
                  <c:v>-45.458392633334348</c:v>
                </c:pt>
                <c:pt idx="4">
                  <c:v>0.13853676834767059</c:v>
                </c:pt>
                <c:pt idx="5">
                  <c:v>-116.13383478037903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6DB7-45D3-BA58-048B9E7A63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96855792"/>
        <c:axId val="1899211536"/>
      </c:barChart>
      <c:catAx>
        <c:axId val="18968557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9211536"/>
        <c:crosses val="autoZero"/>
        <c:auto val="1"/>
        <c:lblAlgn val="ctr"/>
        <c:lblOffset val="100"/>
        <c:noMultiLvlLbl val="0"/>
      </c:catAx>
      <c:valAx>
        <c:axId val="1899211536"/>
        <c:scaling>
          <c:orientation val="minMax"/>
          <c:max val="1"/>
          <c:min val="-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Perforamnce Improvement wrt. BNL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68557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3135648768757575"/>
          <c:y val="0.92323785869048247"/>
          <c:w val="0.51185829941294314"/>
          <c:h val="5.716925823264901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Execution Time Improvement</a:t>
            </a:r>
            <a:r>
              <a:rPr lang="en-US" baseline="0"/>
              <a:t> wrt. </a:t>
            </a:r>
            <a:r>
              <a:rPr lang="en-US" sz="1400" baseline="0"/>
              <a:t>BNL (parallel)</a:t>
            </a: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 [mean]</a:t>
            </a:r>
            <a:endParaRPr lang="en-US" sz="14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'Pure Decorrelation'!$AC$962</c:f>
              <c:strCache>
                <c:ptCount val="1"/>
                <c:pt idx="0">
                  <c:v>Gain &lt;=0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'Pure Decorrelation'!$V$956:$AA$956</c:f>
              <c:strCache>
                <c:ptCount val="6"/>
                <c:pt idx="0">
                  <c:v>BNL Causal</c:v>
                </c:pt>
                <c:pt idx="1">
                  <c:v>BNL Causal HM</c:v>
                </c:pt>
                <c:pt idx="2">
                  <c:v>SFS Causal</c:v>
                </c:pt>
                <c:pt idx="3">
                  <c:v>SaLSa Causal</c:v>
                </c:pt>
                <c:pt idx="4">
                  <c:v>D&amp;C Causal</c:v>
                </c:pt>
                <c:pt idx="5">
                  <c:v>BBS Causal</c:v>
                </c:pt>
              </c:strCache>
            </c:strRef>
          </c:cat>
          <c:val>
            <c:numRef>
              <c:f>'Pure Decorrelation'!$AD$962:$AI$962</c:f>
              <c:numCache>
                <c:formatCode>0%</c:formatCode>
                <c:ptCount val="6"/>
                <c:pt idx="0">
                  <c:v>5.583695624189812E-2</c:v>
                </c:pt>
                <c:pt idx="1">
                  <c:v>2.0369456754458846E-3</c:v>
                </c:pt>
                <c:pt idx="2">
                  <c:v>-2.8075936447073815E-2</c:v>
                </c:pt>
                <c:pt idx="3">
                  <c:v>-3.9774558908224844E-2</c:v>
                </c:pt>
                <c:pt idx="4">
                  <c:v>0.64917505574826706</c:v>
                </c:pt>
                <c:pt idx="5">
                  <c:v>-2.801589708054784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526-4F84-B91B-EE9B6C64B10A}"/>
            </c:ext>
          </c:extLst>
        </c:ser>
        <c:ser>
          <c:idx val="2"/>
          <c:order val="1"/>
          <c:tx>
            <c:strRef>
              <c:f>'Pure Decorrelation'!$AC$961</c:f>
              <c:strCache>
                <c:ptCount val="1"/>
                <c:pt idx="0">
                  <c:v>Gain &gt; 0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'Pure Decorrelation'!$AD$961:$AI$961</c:f>
              <c:numCache>
                <c:formatCode>0%</c:formatCode>
                <c:ptCount val="6"/>
                <c:pt idx="0">
                  <c:v>-0.23780232777881391</c:v>
                </c:pt>
                <c:pt idx="1">
                  <c:v>-0.24597134991556865</c:v>
                </c:pt>
                <c:pt idx="2">
                  <c:v>-0.18839771377775724</c:v>
                </c:pt>
                <c:pt idx="3">
                  <c:v>-0.49112450422639592</c:v>
                </c:pt>
                <c:pt idx="4">
                  <c:v>0.59936805436071516</c:v>
                </c:pt>
                <c:pt idx="5">
                  <c:v>-3.1667371999191043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526-4F84-B91B-EE9B6C64B10A}"/>
            </c:ext>
          </c:extLst>
        </c:ser>
        <c:ser>
          <c:idx val="3"/>
          <c:order val="2"/>
          <c:tx>
            <c:strRef>
              <c:f>'Pure Decorrelation'!$AC$959</c:f>
              <c:strCache>
                <c:ptCount val="1"/>
                <c:pt idx="0">
                  <c:v>Gain &gt; 1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'Pure Decorrelation'!$AD$959:$AI$959</c:f>
              <c:numCache>
                <c:formatCode>0%</c:formatCode>
                <c:ptCount val="6"/>
                <c:pt idx="0">
                  <c:v>-1.0139386590706494</c:v>
                </c:pt>
                <c:pt idx="1">
                  <c:v>-1.0153769333867597</c:v>
                </c:pt>
                <c:pt idx="2">
                  <c:v>-1.2570878309566975</c:v>
                </c:pt>
                <c:pt idx="3">
                  <c:v>-1.7762704549640065</c:v>
                </c:pt>
                <c:pt idx="4">
                  <c:v>0.53301843419721762</c:v>
                </c:pt>
                <c:pt idx="5">
                  <c:v>-6.2679716795006399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526-4F84-B91B-EE9B6C64B10A}"/>
            </c:ext>
          </c:extLst>
        </c:ser>
        <c:ser>
          <c:idx val="1"/>
          <c:order val="3"/>
          <c:tx>
            <c:strRef>
              <c:f>'Pure Decorrelation'!$AC$958</c:f>
              <c:strCache>
                <c:ptCount val="1"/>
                <c:pt idx="0">
                  <c:v>Target; Gain &gt; 1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'Pure Decorrelation'!$AD$958:$AI$958</c:f>
              <c:numCache>
                <c:formatCode>0%</c:formatCode>
                <c:ptCount val="6"/>
                <c:pt idx="0">
                  <c:v>-1.9617386481349186</c:v>
                </c:pt>
                <c:pt idx="1">
                  <c:v>-1.9489462407962228</c:v>
                </c:pt>
                <c:pt idx="2">
                  <c:v>-2.7487465678209388</c:v>
                </c:pt>
                <c:pt idx="3">
                  <c:v>-3.1164949490656277</c:v>
                </c:pt>
                <c:pt idx="4">
                  <c:v>0.38169511424242697</c:v>
                </c:pt>
                <c:pt idx="5">
                  <c:v>-11.230867466622268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526-4F84-B91B-EE9B6C64B1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96855792"/>
        <c:axId val="1899211536"/>
      </c:barChart>
      <c:catAx>
        <c:axId val="18968557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9211536"/>
        <c:crosses val="autoZero"/>
        <c:auto val="1"/>
        <c:lblAlgn val="ctr"/>
        <c:lblOffset val="100"/>
        <c:noMultiLvlLbl val="0"/>
      </c:catAx>
      <c:valAx>
        <c:axId val="1899211536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Perforamnce Improvement wrt. BNL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68557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Execution Time Improvement</a:t>
            </a:r>
            <a:r>
              <a:rPr lang="en-US" baseline="0"/>
              <a:t> wrt. </a:t>
            </a:r>
            <a:r>
              <a:rPr lang="en-US" sz="1400" baseline="0"/>
              <a:t>BNL (parallel)</a:t>
            </a: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 [mean]</a:t>
            </a:r>
            <a:endParaRPr lang="en-US" sz="14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'Pure Decorrelation'!$AC$963</c:f>
              <c:strCache>
                <c:ptCount val="1"/>
                <c:pt idx="0">
                  <c:v>Target; Gain &gt; 1; #pref=2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'Pure Decorrelation'!$AD$956:$AI$956</c:f>
              <c:strCache>
                <c:ptCount val="6"/>
                <c:pt idx="0">
                  <c:v>BNL Causal</c:v>
                </c:pt>
                <c:pt idx="1">
                  <c:v>BNL Causal HM</c:v>
                </c:pt>
                <c:pt idx="2">
                  <c:v>SFS Causal</c:v>
                </c:pt>
                <c:pt idx="3">
                  <c:v>SaLSa Causal</c:v>
                </c:pt>
                <c:pt idx="4">
                  <c:v>D&amp;C Causal</c:v>
                </c:pt>
                <c:pt idx="5">
                  <c:v>BBS Causal</c:v>
                </c:pt>
              </c:strCache>
            </c:strRef>
          </c:cat>
          <c:val>
            <c:numRef>
              <c:f>'Pure Decorrelation'!$AD$963:$AI$963</c:f>
              <c:numCache>
                <c:formatCode>0%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6EB-4199-9908-09544C31F53A}"/>
            </c:ext>
          </c:extLst>
        </c:ser>
        <c:ser>
          <c:idx val="0"/>
          <c:order val="1"/>
          <c:tx>
            <c:strRef>
              <c:f>'Pure Decorrelation'!$AC$964</c:f>
              <c:strCache>
                <c:ptCount val="1"/>
                <c:pt idx="0">
                  <c:v>Target; Gain &gt; 1; #pref=3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'Pure Decorrelation'!$AD$956:$AI$956</c:f>
              <c:strCache>
                <c:ptCount val="6"/>
                <c:pt idx="0">
                  <c:v>BNL Causal</c:v>
                </c:pt>
                <c:pt idx="1">
                  <c:v>BNL Causal HM</c:v>
                </c:pt>
                <c:pt idx="2">
                  <c:v>SFS Causal</c:v>
                </c:pt>
                <c:pt idx="3">
                  <c:v>SaLSa Causal</c:v>
                </c:pt>
                <c:pt idx="4">
                  <c:v>D&amp;C Causal</c:v>
                </c:pt>
                <c:pt idx="5">
                  <c:v>BBS Causal</c:v>
                </c:pt>
              </c:strCache>
            </c:strRef>
          </c:cat>
          <c:val>
            <c:numRef>
              <c:f>'Pure Decorrelation'!$AD$964:$AI$964</c:f>
              <c:numCache>
                <c:formatCode>0%</c:formatCode>
                <c:ptCount val="6"/>
                <c:pt idx="0">
                  <c:v>-1.9617386481349186</c:v>
                </c:pt>
                <c:pt idx="1">
                  <c:v>-1.9489462407962228</c:v>
                </c:pt>
                <c:pt idx="2">
                  <c:v>-2.7487465678209388</c:v>
                </c:pt>
                <c:pt idx="3">
                  <c:v>-3.1164949490656277</c:v>
                </c:pt>
                <c:pt idx="4">
                  <c:v>0.38169511424242697</c:v>
                </c:pt>
                <c:pt idx="5">
                  <c:v>-11.230867466622268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6EB-4199-9908-09544C31F53A}"/>
            </c:ext>
          </c:extLst>
        </c:ser>
        <c:ser>
          <c:idx val="2"/>
          <c:order val="2"/>
          <c:tx>
            <c:strRef>
              <c:f>'Pure Decorrelation'!$AC$965</c:f>
              <c:strCache>
                <c:ptCount val="1"/>
                <c:pt idx="0">
                  <c:v>Target; Gain &gt; 1; #pref=4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'Pure Decorrelation'!$AD$956:$AI$956</c:f>
              <c:strCache>
                <c:ptCount val="6"/>
                <c:pt idx="0">
                  <c:v>BNL Causal</c:v>
                </c:pt>
                <c:pt idx="1">
                  <c:v>BNL Causal HM</c:v>
                </c:pt>
                <c:pt idx="2">
                  <c:v>SFS Causal</c:v>
                </c:pt>
                <c:pt idx="3">
                  <c:v>SaLSa Causal</c:v>
                </c:pt>
                <c:pt idx="4">
                  <c:v>D&amp;C Causal</c:v>
                </c:pt>
                <c:pt idx="5">
                  <c:v>BBS Causal</c:v>
                </c:pt>
              </c:strCache>
            </c:strRef>
          </c:cat>
          <c:val>
            <c:numRef>
              <c:f>'Pure Decorrelation'!$AD$965:$AI$965</c:f>
              <c:numCache>
                <c:formatCode>0%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6EB-4199-9908-09544C31F5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96855792"/>
        <c:axId val="1899211536"/>
      </c:barChart>
      <c:catAx>
        <c:axId val="18968557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9211536"/>
        <c:crosses val="autoZero"/>
        <c:auto val="1"/>
        <c:lblAlgn val="ctr"/>
        <c:lblOffset val="100"/>
        <c:noMultiLvlLbl val="0"/>
      </c:catAx>
      <c:valAx>
        <c:axId val="1899211536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Perforamnce Improvement wrt. BNL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68557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Time (parallel) vs. (Estimated) Gain -</a:t>
            </a:r>
            <a:r>
              <a:rPr lang="en-US" baseline="0"/>
              <a:t> </a:t>
            </a:r>
            <a:r>
              <a:rPr lang="en-US"/>
              <a:t>non-causal</a:t>
            </a:r>
            <a:r>
              <a:rPr lang="en-US" baseline="0"/>
              <a:t> </a:t>
            </a:r>
            <a:r>
              <a:rPr lang="en-US"/>
              <a:t>algorithms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5.3468871866955363E-2"/>
          <c:y val="0.12785291579821928"/>
          <c:w val="0.9124666606793389"/>
          <c:h val="0.66461270209977208"/>
        </c:manualLayout>
      </c:layout>
      <c:scatterChart>
        <c:scatterStyle val="lineMarker"/>
        <c:varyColors val="0"/>
        <c:ser>
          <c:idx val="1"/>
          <c:order val="0"/>
          <c:tx>
            <c:strRef>
              <c:f>'Pure Decorrelation'!$AK$2</c:f>
              <c:strCache>
                <c:ptCount val="1"/>
                <c:pt idx="0">
                  <c:v>BNL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trendline>
            <c:spPr>
              <a:ln w="19050" cap="rnd">
                <a:solidFill>
                  <a:srgbClr val="FF0000"/>
                </a:solidFill>
                <a:prstDash val="dash"/>
              </a:ln>
              <a:effectLst/>
            </c:spPr>
            <c:trendlineType val="exp"/>
            <c:dispRSqr val="0"/>
            <c:dispEq val="0"/>
          </c:trendline>
          <c:xVal>
            <c:numRef>
              <c:f>'Pure Decorrelation'!$AY$3:$AY$290</c:f>
              <c:numCache>
                <c:formatCode>General</c:formatCode>
                <c:ptCount val="288"/>
                <c:pt idx="0">
                  <c:v>1</c:v>
                </c:pt>
                <c:pt idx="1">
                  <c:v>-3</c:v>
                </c:pt>
                <c:pt idx="2">
                  <c:v>-3</c:v>
                </c:pt>
                <c:pt idx="3">
                  <c:v>1</c:v>
                </c:pt>
                <c:pt idx="4">
                  <c:v>9</c:v>
                </c:pt>
                <c:pt idx="5">
                  <c:v>1</c:v>
                </c:pt>
                <c:pt idx="6">
                  <c:v>-3</c:v>
                </c:pt>
                <c:pt idx="7">
                  <c:v>-3</c:v>
                </c:pt>
                <c:pt idx="8">
                  <c:v>-3</c:v>
                </c:pt>
                <c:pt idx="9">
                  <c:v>-3</c:v>
                </c:pt>
                <c:pt idx="10">
                  <c:v>1</c:v>
                </c:pt>
                <c:pt idx="11">
                  <c:v>9</c:v>
                </c:pt>
                <c:pt idx="12">
                  <c:v>1</c:v>
                </c:pt>
                <c:pt idx="13">
                  <c:v>-3</c:v>
                </c:pt>
                <c:pt idx="14">
                  <c:v>-3</c:v>
                </c:pt>
                <c:pt idx="15">
                  <c:v>1</c:v>
                </c:pt>
                <c:pt idx="16">
                  <c:v>-2</c:v>
                </c:pt>
                <c:pt idx="17">
                  <c:v>4</c:v>
                </c:pt>
                <c:pt idx="18">
                  <c:v>0</c:v>
                </c:pt>
                <c:pt idx="19">
                  <c:v>-2</c:v>
                </c:pt>
                <c:pt idx="20">
                  <c:v>-2</c:v>
                </c:pt>
                <c:pt idx="21">
                  <c:v>0</c:v>
                </c:pt>
                <c:pt idx="22">
                  <c:v>4</c:v>
                </c:pt>
                <c:pt idx="23">
                  <c:v>-2</c:v>
                </c:pt>
                <c:pt idx="24">
                  <c:v>-0.33333333333333331</c:v>
                </c:pt>
                <c:pt idx="25">
                  <c:v>-0.33333333333333331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-1.666666666666667</c:v>
                </c:pt>
                <c:pt idx="31">
                  <c:v>-1.666666666666667</c:v>
                </c:pt>
                <c:pt idx="32">
                  <c:v>-1.666666666666667</c:v>
                </c:pt>
                <c:pt idx="33">
                  <c:v>-1.666666666666667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-0.33333333333333331</c:v>
                </c:pt>
                <c:pt idx="39">
                  <c:v>-0.33333333333333331</c:v>
                </c:pt>
                <c:pt idx="40">
                  <c:v>-2</c:v>
                </c:pt>
                <c:pt idx="41">
                  <c:v>-2</c:v>
                </c:pt>
                <c:pt idx="42">
                  <c:v>8</c:v>
                </c:pt>
                <c:pt idx="43">
                  <c:v>-4</c:v>
                </c:pt>
                <c:pt idx="44">
                  <c:v>-4</c:v>
                </c:pt>
                <c:pt idx="45">
                  <c:v>8</c:v>
                </c:pt>
                <c:pt idx="46">
                  <c:v>-2</c:v>
                </c:pt>
                <c:pt idx="47">
                  <c:v>-2</c:v>
                </c:pt>
                <c:pt idx="48">
                  <c:v>-2</c:v>
                </c:pt>
                <c:pt idx="49">
                  <c:v>-2</c:v>
                </c:pt>
                <c:pt idx="50">
                  <c:v>8</c:v>
                </c:pt>
                <c:pt idx="51">
                  <c:v>-4</c:v>
                </c:pt>
                <c:pt idx="52">
                  <c:v>-4</c:v>
                </c:pt>
                <c:pt idx="53">
                  <c:v>8</c:v>
                </c:pt>
                <c:pt idx="54">
                  <c:v>-2</c:v>
                </c:pt>
                <c:pt idx="55">
                  <c:v>-2</c:v>
                </c:pt>
              </c:numCache>
            </c:numRef>
          </c:xVal>
          <c:yVal>
            <c:numRef>
              <c:f>'Pure Decorrelation'!$AK$3:$AK$290</c:f>
              <c:numCache>
                <c:formatCode>General</c:formatCode>
                <c:ptCount val="288"/>
                <c:pt idx="0">
                  <c:v>1.371865545783657</c:v>
                </c:pt>
                <c:pt idx="1">
                  <c:v>8.3853129845927477</c:v>
                </c:pt>
                <c:pt idx="2">
                  <c:v>3.828655961796176</c:v>
                </c:pt>
                <c:pt idx="3">
                  <c:v>4.3051407293882216</c:v>
                </c:pt>
                <c:pt idx="4">
                  <c:v>1.745998588623479</c:v>
                </c:pt>
                <c:pt idx="5">
                  <c:v>5.2910014783963559</c:v>
                </c:pt>
                <c:pt idx="6">
                  <c:v>2.1583616274059749</c:v>
                </c:pt>
                <c:pt idx="7">
                  <c:v>1.650413250201382</c:v>
                </c:pt>
                <c:pt idx="8">
                  <c:v>6.5145960593828933</c:v>
                </c:pt>
                <c:pt idx="9">
                  <c:v>6.1149931791936982</c:v>
                </c:pt>
                <c:pt idx="10">
                  <c:v>4.0645884803845549</c:v>
                </c:pt>
                <c:pt idx="11">
                  <c:v>1.9127117983996871</c:v>
                </c:pt>
                <c:pt idx="12">
                  <c:v>10.45097025480354</c:v>
                </c:pt>
                <c:pt idx="13">
                  <c:v>4.4390055509982629</c:v>
                </c:pt>
                <c:pt idx="14">
                  <c:v>5.9886686897953041</c:v>
                </c:pt>
                <c:pt idx="15">
                  <c:v>0.64339787062490361</c:v>
                </c:pt>
                <c:pt idx="16">
                  <c:v>5.6175818871939551</c:v>
                </c:pt>
                <c:pt idx="17">
                  <c:v>0.89216858580475678</c:v>
                </c:pt>
                <c:pt idx="18">
                  <c:v>3.794481852778699</c:v>
                </c:pt>
                <c:pt idx="19">
                  <c:v>1.445537967397831</c:v>
                </c:pt>
                <c:pt idx="20">
                  <c:v>1.098856685613282</c:v>
                </c:pt>
                <c:pt idx="21">
                  <c:v>1.897604321409017</c:v>
                </c:pt>
                <c:pt idx="22">
                  <c:v>0.58044448941946025</c:v>
                </c:pt>
                <c:pt idx="23">
                  <c:v>1.846656037610956</c:v>
                </c:pt>
                <c:pt idx="24">
                  <c:v>2.4244014645810239</c:v>
                </c:pt>
                <c:pt idx="25">
                  <c:v>0.8823009623913094</c:v>
                </c:pt>
                <c:pt idx="26">
                  <c:v>2.122808769205585</c:v>
                </c:pt>
                <c:pt idx="27">
                  <c:v>1.0972910949960351</c:v>
                </c:pt>
                <c:pt idx="28">
                  <c:v>2.3979166123899631</c:v>
                </c:pt>
                <c:pt idx="29">
                  <c:v>1.137155857193284</c:v>
                </c:pt>
                <c:pt idx="30">
                  <c:v>2.7747687028022479</c:v>
                </c:pt>
                <c:pt idx="31">
                  <c:v>1.9392416924121789</c:v>
                </c:pt>
                <c:pt idx="32">
                  <c:v>7.5373838686035013</c:v>
                </c:pt>
                <c:pt idx="33">
                  <c:v>9.9851183565915562</c:v>
                </c:pt>
                <c:pt idx="34">
                  <c:v>2.2408743513980882</c:v>
                </c:pt>
                <c:pt idx="35">
                  <c:v>3.111349141795654</c:v>
                </c:pt>
                <c:pt idx="36">
                  <c:v>2.618572360207327</c:v>
                </c:pt>
                <c:pt idx="37">
                  <c:v>2.9550370576092968</c:v>
                </c:pt>
                <c:pt idx="38">
                  <c:v>0.75574777179863306</c:v>
                </c:pt>
                <c:pt idx="39">
                  <c:v>0.80918713120045138</c:v>
                </c:pt>
                <c:pt idx="40">
                  <c:v>1.902499650395475</c:v>
                </c:pt>
                <c:pt idx="41">
                  <c:v>5.3365994693944234</c:v>
                </c:pt>
                <c:pt idx="42">
                  <c:v>2.5534792633843608</c:v>
                </c:pt>
                <c:pt idx="43">
                  <c:v>0.75192192260874435</c:v>
                </c:pt>
                <c:pt idx="44">
                  <c:v>0.66578590900171553</c:v>
                </c:pt>
                <c:pt idx="45">
                  <c:v>2.102253261383157</c:v>
                </c:pt>
                <c:pt idx="46">
                  <c:v>5.5792168012238106</c:v>
                </c:pt>
                <c:pt idx="47">
                  <c:v>1.5322433036053551</c:v>
                </c:pt>
                <c:pt idx="48">
                  <c:v>1.861848116992042</c:v>
                </c:pt>
                <c:pt idx="49">
                  <c:v>5.3923703755950552</c:v>
                </c:pt>
                <c:pt idx="50">
                  <c:v>2.514250120194629</c:v>
                </c:pt>
                <c:pt idx="51">
                  <c:v>0.77918909660074864</c:v>
                </c:pt>
                <c:pt idx="52">
                  <c:v>0.6644083174061961</c:v>
                </c:pt>
                <c:pt idx="53">
                  <c:v>2.0760668801958668</c:v>
                </c:pt>
                <c:pt idx="54">
                  <c:v>5.6198922085925007</c:v>
                </c:pt>
                <c:pt idx="55">
                  <c:v>1.6101251087966379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C08-4DB9-B5D1-9E78C1AF40C0}"/>
            </c:ext>
          </c:extLst>
        </c:ser>
        <c:ser>
          <c:idx val="3"/>
          <c:order val="1"/>
          <c:tx>
            <c:strRef>
              <c:f>'Pure Decorrelation'!$AN$2</c:f>
              <c:strCache>
                <c:ptCount val="1"/>
                <c:pt idx="0">
                  <c:v>SFS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5"/>
                </a:solidFill>
                <a:prstDash val="dash"/>
              </a:ln>
              <a:effectLst/>
            </c:spPr>
            <c:trendlineType val="exp"/>
            <c:dispRSqr val="0"/>
            <c:dispEq val="0"/>
          </c:trendline>
          <c:xVal>
            <c:numRef>
              <c:f>'Pure Decorrelation'!$AY$3:$AY$290</c:f>
              <c:numCache>
                <c:formatCode>General</c:formatCode>
                <c:ptCount val="288"/>
                <c:pt idx="0">
                  <c:v>1</c:v>
                </c:pt>
                <c:pt idx="1">
                  <c:v>-3</c:v>
                </c:pt>
                <c:pt idx="2">
                  <c:v>-3</c:v>
                </c:pt>
                <c:pt idx="3">
                  <c:v>1</c:v>
                </c:pt>
                <c:pt idx="4">
                  <c:v>9</c:v>
                </c:pt>
                <c:pt idx="5">
                  <c:v>1</c:v>
                </c:pt>
                <c:pt idx="6">
                  <c:v>-3</c:v>
                </c:pt>
                <c:pt idx="7">
                  <c:v>-3</c:v>
                </c:pt>
                <c:pt idx="8">
                  <c:v>-3</c:v>
                </c:pt>
                <c:pt idx="9">
                  <c:v>-3</c:v>
                </c:pt>
                <c:pt idx="10">
                  <c:v>1</c:v>
                </c:pt>
                <c:pt idx="11">
                  <c:v>9</c:v>
                </c:pt>
                <c:pt idx="12">
                  <c:v>1</c:v>
                </c:pt>
                <c:pt idx="13">
                  <c:v>-3</c:v>
                </c:pt>
                <c:pt idx="14">
                  <c:v>-3</c:v>
                </c:pt>
                <c:pt idx="15">
                  <c:v>1</c:v>
                </c:pt>
                <c:pt idx="16">
                  <c:v>-2</c:v>
                </c:pt>
                <c:pt idx="17">
                  <c:v>4</c:v>
                </c:pt>
                <c:pt idx="18">
                  <c:v>0</c:v>
                </c:pt>
                <c:pt idx="19">
                  <c:v>-2</c:v>
                </c:pt>
                <c:pt idx="20">
                  <c:v>-2</c:v>
                </c:pt>
                <c:pt idx="21">
                  <c:v>0</c:v>
                </c:pt>
                <c:pt idx="22">
                  <c:v>4</c:v>
                </c:pt>
                <c:pt idx="23">
                  <c:v>-2</c:v>
                </c:pt>
                <c:pt idx="24">
                  <c:v>-0.33333333333333331</c:v>
                </c:pt>
                <c:pt idx="25">
                  <c:v>-0.33333333333333331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-1.666666666666667</c:v>
                </c:pt>
                <c:pt idx="31">
                  <c:v>-1.666666666666667</c:v>
                </c:pt>
                <c:pt idx="32">
                  <c:v>-1.666666666666667</c:v>
                </c:pt>
                <c:pt idx="33">
                  <c:v>-1.666666666666667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-0.33333333333333331</c:v>
                </c:pt>
                <c:pt idx="39">
                  <c:v>-0.33333333333333331</c:v>
                </c:pt>
                <c:pt idx="40">
                  <c:v>-2</c:v>
                </c:pt>
                <c:pt idx="41">
                  <c:v>-2</c:v>
                </c:pt>
                <c:pt idx="42">
                  <c:v>8</c:v>
                </c:pt>
                <c:pt idx="43">
                  <c:v>-4</c:v>
                </c:pt>
                <c:pt idx="44">
                  <c:v>-4</c:v>
                </c:pt>
                <c:pt idx="45">
                  <c:v>8</c:v>
                </c:pt>
                <c:pt idx="46">
                  <c:v>-2</c:v>
                </c:pt>
                <c:pt idx="47">
                  <c:v>-2</c:v>
                </c:pt>
                <c:pt idx="48">
                  <c:v>-2</c:v>
                </c:pt>
                <c:pt idx="49">
                  <c:v>-2</c:v>
                </c:pt>
                <c:pt idx="50">
                  <c:v>8</c:v>
                </c:pt>
                <c:pt idx="51">
                  <c:v>-4</c:v>
                </c:pt>
                <c:pt idx="52">
                  <c:v>-4</c:v>
                </c:pt>
                <c:pt idx="53">
                  <c:v>8</c:v>
                </c:pt>
                <c:pt idx="54">
                  <c:v>-2</c:v>
                </c:pt>
                <c:pt idx="55">
                  <c:v>-2</c:v>
                </c:pt>
              </c:numCache>
            </c:numRef>
          </c:xVal>
          <c:yVal>
            <c:numRef>
              <c:f>'Pure Decorrelation'!$AN$3:$AN$290</c:f>
              <c:numCache>
                <c:formatCode>General</c:formatCode>
                <c:ptCount val="288"/>
                <c:pt idx="0">
                  <c:v>1.607515723194229</c:v>
                </c:pt>
                <c:pt idx="1">
                  <c:v>7.9825206500012431</c:v>
                </c:pt>
                <c:pt idx="2">
                  <c:v>2.3397782895946881</c:v>
                </c:pt>
                <c:pt idx="3">
                  <c:v>2.570054528606124</c:v>
                </c:pt>
                <c:pt idx="4">
                  <c:v>3.1992729973979288</c:v>
                </c:pt>
                <c:pt idx="5">
                  <c:v>6.9649183743982572</c:v>
                </c:pt>
                <c:pt idx="6">
                  <c:v>2.0238635920046359</c:v>
                </c:pt>
                <c:pt idx="7">
                  <c:v>1.3091880222025789</c:v>
                </c:pt>
                <c:pt idx="8">
                  <c:v>10.051684918999671</c:v>
                </c:pt>
                <c:pt idx="9">
                  <c:v>12.623190893605351</c:v>
                </c:pt>
                <c:pt idx="10">
                  <c:v>3.125943288201233</c:v>
                </c:pt>
                <c:pt idx="11">
                  <c:v>3.1142022179963531</c:v>
                </c:pt>
                <c:pt idx="12">
                  <c:v>11.2256593482045</c:v>
                </c:pt>
                <c:pt idx="13">
                  <c:v>4.1721198601939253</c:v>
                </c:pt>
                <c:pt idx="14">
                  <c:v>4.6316629145934716</c:v>
                </c:pt>
                <c:pt idx="15">
                  <c:v>0.49780697500100363</c:v>
                </c:pt>
                <c:pt idx="16">
                  <c:v>15.090376014600039</c:v>
                </c:pt>
                <c:pt idx="17">
                  <c:v>0.98109290699940177</c:v>
                </c:pt>
                <c:pt idx="18">
                  <c:v>3.3510496179980689</c:v>
                </c:pt>
                <c:pt idx="19">
                  <c:v>3.4821474546042741</c:v>
                </c:pt>
                <c:pt idx="20">
                  <c:v>2.081038791389437</c:v>
                </c:pt>
                <c:pt idx="21">
                  <c:v>2.129146062006475</c:v>
                </c:pt>
                <c:pt idx="22">
                  <c:v>0.55770489339483897</c:v>
                </c:pt>
                <c:pt idx="23">
                  <c:v>1.846905863791471</c:v>
                </c:pt>
                <c:pt idx="24">
                  <c:v>3.8309627838141749</c:v>
                </c:pt>
                <c:pt idx="25">
                  <c:v>0.90406667239731175</c:v>
                </c:pt>
                <c:pt idx="26">
                  <c:v>3.2485579386004249</c:v>
                </c:pt>
                <c:pt idx="27">
                  <c:v>0.72263551979558538</c:v>
                </c:pt>
                <c:pt idx="28">
                  <c:v>1.6270694562001149</c:v>
                </c:pt>
                <c:pt idx="29">
                  <c:v>0.83747717619407924</c:v>
                </c:pt>
                <c:pt idx="30">
                  <c:v>1.067409315204713</c:v>
                </c:pt>
                <c:pt idx="31">
                  <c:v>0.58294456840376374</c:v>
                </c:pt>
                <c:pt idx="32">
                  <c:v>39.800297811412022</c:v>
                </c:pt>
                <c:pt idx="33">
                  <c:v>57.666907840210477</c:v>
                </c:pt>
                <c:pt idx="34">
                  <c:v>3.2751115972001572</c:v>
                </c:pt>
                <c:pt idx="35">
                  <c:v>7.9253563984064384</c:v>
                </c:pt>
                <c:pt idx="36">
                  <c:v>7.1323527527973054</c:v>
                </c:pt>
                <c:pt idx="37">
                  <c:v>10.68076406139298</c:v>
                </c:pt>
                <c:pt idx="38">
                  <c:v>0.53571821199147962</c:v>
                </c:pt>
                <c:pt idx="39">
                  <c:v>0.49300265400088389</c:v>
                </c:pt>
                <c:pt idx="40">
                  <c:v>2.936456027795793</c:v>
                </c:pt>
                <c:pt idx="41">
                  <c:v>5.8321243659942414</c:v>
                </c:pt>
                <c:pt idx="42">
                  <c:v>3.0478638805914668</c:v>
                </c:pt>
                <c:pt idx="43">
                  <c:v>0.82043510299408806</c:v>
                </c:pt>
                <c:pt idx="44">
                  <c:v>0.67798933740705247</c:v>
                </c:pt>
                <c:pt idx="45">
                  <c:v>3.4499347586010121</c:v>
                </c:pt>
                <c:pt idx="46">
                  <c:v>4.1103654580016151</c:v>
                </c:pt>
                <c:pt idx="47">
                  <c:v>1.584057154197944</c:v>
                </c:pt>
                <c:pt idx="48">
                  <c:v>2.9217387457902082</c:v>
                </c:pt>
                <c:pt idx="49">
                  <c:v>5.8948070557962637</c:v>
                </c:pt>
                <c:pt idx="50">
                  <c:v>2.984383491805056</c:v>
                </c:pt>
                <c:pt idx="51">
                  <c:v>0.8100274110096507</c:v>
                </c:pt>
                <c:pt idx="52">
                  <c:v>0.67254301119828597</c:v>
                </c:pt>
                <c:pt idx="53">
                  <c:v>3.4519343684019992</c:v>
                </c:pt>
                <c:pt idx="54">
                  <c:v>4.1171102266060187</c:v>
                </c:pt>
                <c:pt idx="55">
                  <c:v>1.5657116741931529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0C08-4DB9-B5D1-9E78C1AF40C0}"/>
            </c:ext>
          </c:extLst>
        </c:ser>
        <c:ser>
          <c:idx val="5"/>
          <c:order val="2"/>
          <c:tx>
            <c:strRef>
              <c:f>'Pure Decorrelation'!$AP$2</c:f>
              <c:strCache>
                <c:ptCount val="1"/>
                <c:pt idx="0">
                  <c:v>SaLSa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6"/>
                </a:solidFill>
                <a:prstDash val="dash"/>
              </a:ln>
              <a:effectLst/>
            </c:spPr>
            <c:trendlineType val="exp"/>
            <c:dispRSqr val="0"/>
            <c:dispEq val="0"/>
          </c:trendline>
          <c:xVal>
            <c:numRef>
              <c:f>'Pure Decorrelation'!$AY$3:$AY$290</c:f>
              <c:numCache>
                <c:formatCode>General</c:formatCode>
                <c:ptCount val="288"/>
                <c:pt idx="0">
                  <c:v>1</c:v>
                </c:pt>
                <c:pt idx="1">
                  <c:v>-3</c:v>
                </c:pt>
                <c:pt idx="2">
                  <c:v>-3</c:v>
                </c:pt>
                <c:pt idx="3">
                  <c:v>1</c:v>
                </c:pt>
                <c:pt idx="4">
                  <c:v>9</c:v>
                </c:pt>
                <c:pt idx="5">
                  <c:v>1</c:v>
                </c:pt>
                <c:pt idx="6">
                  <c:v>-3</c:v>
                </c:pt>
                <c:pt idx="7">
                  <c:v>-3</c:v>
                </c:pt>
                <c:pt idx="8">
                  <c:v>-3</c:v>
                </c:pt>
                <c:pt idx="9">
                  <c:v>-3</c:v>
                </c:pt>
                <c:pt idx="10">
                  <c:v>1</c:v>
                </c:pt>
                <c:pt idx="11">
                  <c:v>9</c:v>
                </c:pt>
                <c:pt idx="12">
                  <c:v>1</c:v>
                </c:pt>
                <c:pt idx="13">
                  <c:v>-3</c:v>
                </c:pt>
                <c:pt idx="14">
                  <c:v>-3</c:v>
                </c:pt>
                <c:pt idx="15">
                  <c:v>1</c:v>
                </c:pt>
                <c:pt idx="16">
                  <c:v>-2</c:v>
                </c:pt>
                <c:pt idx="17">
                  <c:v>4</c:v>
                </c:pt>
                <c:pt idx="18">
                  <c:v>0</c:v>
                </c:pt>
                <c:pt idx="19">
                  <c:v>-2</c:v>
                </c:pt>
                <c:pt idx="20">
                  <c:v>-2</c:v>
                </c:pt>
                <c:pt idx="21">
                  <c:v>0</c:v>
                </c:pt>
                <c:pt idx="22">
                  <c:v>4</c:v>
                </c:pt>
                <c:pt idx="23">
                  <c:v>-2</c:v>
                </c:pt>
                <c:pt idx="24">
                  <c:v>-0.33333333333333331</c:v>
                </c:pt>
                <c:pt idx="25">
                  <c:v>-0.33333333333333331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-1.666666666666667</c:v>
                </c:pt>
                <c:pt idx="31">
                  <c:v>-1.666666666666667</c:v>
                </c:pt>
                <c:pt idx="32">
                  <c:v>-1.666666666666667</c:v>
                </c:pt>
                <c:pt idx="33">
                  <c:v>-1.666666666666667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-0.33333333333333331</c:v>
                </c:pt>
                <c:pt idx="39">
                  <c:v>-0.33333333333333331</c:v>
                </c:pt>
                <c:pt idx="40">
                  <c:v>-2</c:v>
                </c:pt>
                <c:pt idx="41">
                  <c:v>-2</c:v>
                </c:pt>
                <c:pt idx="42">
                  <c:v>8</c:v>
                </c:pt>
                <c:pt idx="43">
                  <c:v>-4</c:v>
                </c:pt>
                <c:pt idx="44">
                  <c:v>-4</c:v>
                </c:pt>
                <c:pt idx="45">
                  <c:v>8</c:v>
                </c:pt>
                <c:pt idx="46">
                  <c:v>-2</c:v>
                </c:pt>
                <c:pt idx="47">
                  <c:v>-2</c:v>
                </c:pt>
                <c:pt idx="48">
                  <c:v>-2</c:v>
                </c:pt>
                <c:pt idx="49">
                  <c:v>-2</c:v>
                </c:pt>
                <c:pt idx="50">
                  <c:v>8</c:v>
                </c:pt>
                <c:pt idx="51">
                  <c:v>-4</c:v>
                </c:pt>
                <c:pt idx="52">
                  <c:v>-4</c:v>
                </c:pt>
                <c:pt idx="53">
                  <c:v>8</c:v>
                </c:pt>
                <c:pt idx="54">
                  <c:v>-2</c:v>
                </c:pt>
                <c:pt idx="55">
                  <c:v>-2</c:v>
                </c:pt>
              </c:numCache>
            </c:numRef>
          </c:xVal>
          <c:yVal>
            <c:numRef>
              <c:f>'Pure Decorrelation'!$AP$3:$AP$290</c:f>
              <c:numCache>
                <c:formatCode>General</c:formatCode>
                <c:ptCount val="288"/>
                <c:pt idx="0">
                  <c:v>1.090254262799863</c:v>
                </c:pt>
                <c:pt idx="1">
                  <c:v>11.33787458079169</c:v>
                </c:pt>
                <c:pt idx="2">
                  <c:v>1.726516963983886</c:v>
                </c:pt>
                <c:pt idx="3">
                  <c:v>2.8279425699962299</c:v>
                </c:pt>
                <c:pt idx="4">
                  <c:v>2.892981030000374</c:v>
                </c:pt>
                <c:pt idx="5">
                  <c:v>6.292093955213204</c:v>
                </c:pt>
                <c:pt idx="6">
                  <c:v>1.6820758899906649</c:v>
                </c:pt>
                <c:pt idx="7">
                  <c:v>1.7599425997934299</c:v>
                </c:pt>
                <c:pt idx="8">
                  <c:v>9.2313233244116422</c:v>
                </c:pt>
                <c:pt idx="9">
                  <c:v>10.21535429179203</c:v>
                </c:pt>
                <c:pt idx="10">
                  <c:v>3.0631603482179339</c:v>
                </c:pt>
                <c:pt idx="11">
                  <c:v>3.349249165982473</c:v>
                </c:pt>
                <c:pt idx="12">
                  <c:v>14.37439649540465</c:v>
                </c:pt>
                <c:pt idx="13">
                  <c:v>5.1547001075814478</c:v>
                </c:pt>
                <c:pt idx="14">
                  <c:v>4.3273795805871487</c:v>
                </c:pt>
                <c:pt idx="15">
                  <c:v>1.1861672768020071</c:v>
                </c:pt>
                <c:pt idx="16">
                  <c:v>11.911601949005849</c:v>
                </c:pt>
                <c:pt idx="17">
                  <c:v>0.57538598420796916</c:v>
                </c:pt>
                <c:pt idx="18">
                  <c:v>6.5826911246054802</c:v>
                </c:pt>
                <c:pt idx="19">
                  <c:v>2.1735031197778878</c:v>
                </c:pt>
                <c:pt idx="20">
                  <c:v>1.2051741965929981</c:v>
                </c:pt>
                <c:pt idx="21">
                  <c:v>1.862124941998627</c:v>
                </c:pt>
                <c:pt idx="22">
                  <c:v>0.16480432800017289</c:v>
                </c:pt>
                <c:pt idx="23">
                  <c:v>2.7856085193809119</c:v>
                </c:pt>
                <c:pt idx="24">
                  <c:v>2.6486254643998111</c:v>
                </c:pt>
                <c:pt idx="25">
                  <c:v>0.27055353180039682</c:v>
                </c:pt>
                <c:pt idx="26">
                  <c:v>3.0041490091942249</c:v>
                </c:pt>
                <c:pt idx="27">
                  <c:v>0.9176138213952072</c:v>
                </c:pt>
                <c:pt idx="28">
                  <c:v>2.103708121401723</c:v>
                </c:pt>
                <c:pt idx="29">
                  <c:v>1.359888433397282</c:v>
                </c:pt>
                <c:pt idx="30">
                  <c:v>1.7616031298064629</c:v>
                </c:pt>
                <c:pt idx="31">
                  <c:v>1.2359690894023521</c:v>
                </c:pt>
                <c:pt idx="32">
                  <c:v>10.122431857616171</c:v>
                </c:pt>
                <c:pt idx="33">
                  <c:v>11.383886065392289</c:v>
                </c:pt>
                <c:pt idx="34">
                  <c:v>3.833016005612444</c:v>
                </c:pt>
                <c:pt idx="35">
                  <c:v>7.4259792456170546</c:v>
                </c:pt>
                <c:pt idx="36">
                  <c:v>6.870425169204827</c:v>
                </c:pt>
                <c:pt idx="37">
                  <c:v>9.8686936927842908</c:v>
                </c:pt>
                <c:pt idx="38">
                  <c:v>1.246333532617427</c:v>
                </c:pt>
                <c:pt idx="39">
                  <c:v>1.195716652018018</c:v>
                </c:pt>
                <c:pt idx="40">
                  <c:v>1.4799231829936621</c:v>
                </c:pt>
                <c:pt idx="41">
                  <c:v>10.95409533240599</c:v>
                </c:pt>
                <c:pt idx="42">
                  <c:v>3.385036309016868</c:v>
                </c:pt>
                <c:pt idx="43">
                  <c:v>0.32482367020566011</c:v>
                </c:pt>
                <c:pt idx="44">
                  <c:v>0.16871945860330009</c:v>
                </c:pt>
                <c:pt idx="45">
                  <c:v>3.3039372223778631</c:v>
                </c:pt>
                <c:pt idx="46">
                  <c:v>7.890123893995769</c:v>
                </c:pt>
                <c:pt idx="47">
                  <c:v>1.158267263800371</c:v>
                </c:pt>
                <c:pt idx="48">
                  <c:v>1.480782668793108</c:v>
                </c:pt>
                <c:pt idx="49">
                  <c:v>11.030469641997479</c:v>
                </c:pt>
                <c:pt idx="50">
                  <c:v>3.3800594892003568</c:v>
                </c:pt>
                <c:pt idx="51">
                  <c:v>0.32678078720346088</c:v>
                </c:pt>
                <c:pt idx="52">
                  <c:v>0.16668115700595079</c:v>
                </c:pt>
                <c:pt idx="53">
                  <c:v>3.3086392579949462</c:v>
                </c:pt>
                <c:pt idx="54">
                  <c:v>8.0108321953914121</c:v>
                </c:pt>
                <c:pt idx="55">
                  <c:v>1.156565344217233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0C08-4DB9-B5D1-9E78C1AF40C0}"/>
            </c:ext>
          </c:extLst>
        </c:ser>
        <c:ser>
          <c:idx val="7"/>
          <c:order val="3"/>
          <c:tx>
            <c:strRef>
              <c:f>'Pure Decorrelation'!$AR$2</c:f>
              <c:strCache>
                <c:ptCount val="1"/>
                <c:pt idx="0">
                  <c:v>D&amp;C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>
                    <a:lumMod val="60000"/>
                  </a:schemeClr>
                </a:solidFill>
                <a:prstDash val="dash"/>
              </a:ln>
              <a:effectLst/>
            </c:spPr>
            <c:trendlineType val="exp"/>
            <c:dispRSqr val="0"/>
            <c:dispEq val="0"/>
          </c:trendline>
          <c:xVal>
            <c:numRef>
              <c:f>'Pure Decorrelation'!$AY$3:$AY$290</c:f>
              <c:numCache>
                <c:formatCode>General</c:formatCode>
                <c:ptCount val="288"/>
                <c:pt idx="0">
                  <c:v>1</c:v>
                </c:pt>
                <c:pt idx="1">
                  <c:v>-3</c:v>
                </c:pt>
                <c:pt idx="2">
                  <c:v>-3</c:v>
                </c:pt>
                <c:pt idx="3">
                  <c:v>1</c:v>
                </c:pt>
                <c:pt idx="4">
                  <c:v>9</c:v>
                </c:pt>
                <c:pt idx="5">
                  <c:v>1</c:v>
                </c:pt>
                <c:pt idx="6">
                  <c:v>-3</c:v>
                </c:pt>
                <c:pt idx="7">
                  <c:v>-3</c:v>
                </c:pt>
                <c:pt idx="8">
                  <c:v>-3</c:v>
                </c:pt>
                <c:pt idx="9">
                  <c:v>-3</c:v>
                </c:pt>
                <c:pt idx="10">
                  <c:v>1</c:v>
                </c:pt>
                <c:pt idx="11">
                  <c:v>9</c:v>
                </c:pt>
                <c:pt idx="12">
                  <c:v>1</c:v>
                </c:pt>
                <c:pt idx="13">
                  <c:v>-3</c:v>
                </c:pt>
                <c:pt idx="14">
                  <c:v>-3</c:v>
                </c:pt>
                <c:pt idx="15">
                  <c:v>1</c:v>
                </c:pt>
                <c:pt idx="16">
                  <c:v>-2</c:v>
                </c:pt>
                <c:pt idx="17">
                  <c:v>4</c:v>
                </c:pt>
                <c:pt idx="18">
                  <c:v>0</c:v>
                </c:pt>
                <c:pt idx="19">
                  <c:v>-2</c:v>
                </c:pt>
                <c:pt idx="20">
                  <c:v>-2</c:v>
                </c:pt>
                <c:pt idx="21">
                  <c:v>0</c:v>
                </c:pt>
                <c:pt idx="22">
                  <c:v>4</c:v>
                </c:pt>
                <c:pt idx="23">
                  <c:v>-2</c:v>
                </c:pt>
                <c:pt idx="24">
                  <c:v>-0.33333333333333331</c:v>
                </c:pt>
                <c:pt idx="25">
                  <c:v>-0.33333333333333331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-1.666666666666667</c:v>
                </c:pt>
                <c:pt idx="31">
                  <c:v>-1.666666666666667</c:v>
                </c:pt>
                <c:pt idx="32">
                  <c:v>-1.666666666666667</c:v>
                </c:pt>
                <c:pt idx="33">
                  <c:v>-1.666666666666667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-0.33333333333333331</c:v>
                </c:pt>
                <c:pt idx="39">
                  <c:v>-0.33333333333333331</c:v>
                </c:pt>
                <c:pt idx="40">
                  <c:v>-2</c:v>
                </c:pt>
                <c:pt idx="41">
                  <c:v>-2</c:v>
                </c:pt>
                <c:pt idx="42">
                  <c:v>8</c:v>
                </c:pt>
                <c:pt idx="43">
                  <c:v>-4</c:v>
                </c:pt>
                <c:pt idx="44">
                  <c:v>-4</c:v>
                </c:pt>
                <c:pt idx="45">
                  <c:v>8</c:v>
                </c:pt>
                <c:pt idx="46">
                  <c:v>-2</c:v>
                </c:pt>
                <c:pt idx="47">
                  <c:v>-2</c:v>
                </c:pt>
                <c:pt idx="48">
                  <c:v>-2</c:v>
                </c:pt>
                <c:pt idx="49">
                  <c:v>-2</c:v>
                </c:pt>
                <c:pt idx="50">
                  <c:v>8</c:v>
                </c:pt>
                <c:pt idx="51">
                  <c:v>-4</c:v>
                </c:pt>
                <c:pt idx="52">
                  <c:v>-4</c:v>
                </c:pt>
                <c:pt idx="53">
                  <c:v>8</c:v>
                </c:pt>
                <c:pt idx="54">
                  <c:v>-2</c:v>
                </c:pt>
                <c:pt idx="55">
                  <c:v>-2</c:v>
                </c:pt>
              </c:numCache>
            </c:numRef>
          </c:xVal>
          <c:yVal>
            <c:numRef>
              <c:f>'Pure Decorrelation'!$AR$3:$AR$290</c:f>
              <c:numCache>
                <c:formatCode>General</c:formatCode>
                <c:ptCount val="288"/>
                <c:pt idx="0">
                  <c:v>0.97509710196172816</c:v>
                </c:pt>
                <c:pt idx="1">
                  <c:v>1.2434554775711151</c:v>
                </c:pt>
                <c:pt idx="2">
                  <c:v>1.0567209487431679</c:v>
                </c:pt>
                <c:pt idx="3">
                  <c:v>1.07301487083314</c:v>
                </c:pt>
                <c:pt idx="4">
                  <c:v>1.109715382009745</c:v>
                </c:pt>
                <c:pt idx="5">
                  <c:v>1.004748235177249</c:v>
                </c:pt>
                <c:pt idx="6">
                  <c:v>1.087151012045797</c:v>
                </c:pt>
                <c:pt idx="7">
                  <c:v>0.7880801608669572</c:v>
                </c:pt>
                <c:pt idx="8">
                  <c:v>1.056042246764991</c:v>
                </c:pt>
                <c:pt idx="9">
                  <c:v>1.2590690026176159</c:v>
                </c:pt>
                <c:pt idx="10">
                  <c:v>1.0916917691822161</c:v>
                </c:pt>
                <c:pt idx="11">
                  <c:v>1.0765884193708191</c:v>
                </c:pt>
                <c:pt idx="12">
                  <c:v>1.150393931823783</c:v>
                </c:pt>
                <c:pt idx="13">
                  <c:v>1.003793796000537</c:v>
                </c:pt>
                <c:pt idx="14">
                  <c:v>1.1061279749730599</c:v>
                </c:pt>
                <c:pt idx="15">
                  <c:v>0.79128102920949461</c:v>
                </c:pt>
                <c:pt idx="16">
                  <c:v>1.183351993176621</c:v>
                </c:pt>
                <c:pt idx="17">
                  <c:v>1.181116468808614</c:v>
                </c:pt>
                <c:pt idx="18">
                  <c:v>1.204127251601312</c:v>
                </c:pt>
                <c:pt idx="19">
                  <c:v>1.2002171619795261</c:v>
                </c:pt>
                <c:pt idx="20">
                  <c:v>1.191944363783114</c:v>
                </c:pt>
                <c:pt idx="21">
                  <c:v>1.1729364849743431</c:v>
                </c:pt>
                <c:pt idx="22">
                  <c:v>1.20664220697945</c:v>
                </c:pt>
                <c:pt idx="23">
                  <c:v>1.224009379220661</c:v>
                </c:pt>
                <c:pt idx="24">
                  <c:v>1.5276819468010221</c:v>
                </c:pt>
                <c:pt idx="25">
                  <c:v>1.540750118799042</c:v>
                </c:pt>
                <c:pt idx="26">
                  <c:v>1.8180135925882499</c:v>
                </c:pt>
                <c:pt idx="27">
                  <c:v>1.8065973819931971</c:v>
                </c:pt>
                <c:pt idx="28">
                  <c:v>1.4239268882083711</c:v>
                </c:pt>
                <c:pt idx="29">
                  <c:v>1.4351399635779669</c:v>
                </c:pt>
                <c:pt idx="30">
                  <c:v>1.751859251025599</c:v>
                </c:pt>
                <c:pt idx="31">
                  <c:v>1.7205430071684531</c:v>
                </c:pt>
                <c:pt idx="32">
                  <c:v>3.6288225524593138</c:v>
                </c:pt>
                <c:pt idx="33">
                  <c:v>3.6586028103716668</c:v>
                </c:pt>
                <c:pt idx="34">
                  <c:v>1.677795233984944</c:v>
                </c:pt>
                <c:pt idx="35">
                  <c:v>1.689737277617678</c:v>
                </c:pt>
                <c:pt idx="36">
                  <c:v>2.188733715808485</c:v>
                </c:pt>
                <c:pt idx="37">
                  <c:v>2.2152492642169821</c:v>
                </c:pt>
                <c:pt idx="38">
                  <c:v>1.000468734407332</c:v>
                </c:pt>
                <c:pt idx="39">
                  <c:v>1.0130848216242161</c:v>
                </c:pt>
                <c:pt idx="40">
                  <c:v>0.68709089061012496</c:v>
                </c:pt>
                <c:pt idx="41">
                  <c:v>2.3783643595990731</c:v>
                </c:pt>
                <c:pt idx="42">
                  <c:v>2.3108039849670599</c:v>
                </c:pt>
                <c:pt idx="43">
                  <c:v>0.75985731503460552</c:v>
                </c:pt>
                <c:pt idx="44">
                  <c:v>0.68287158077582721</c:v>
                </c:pt>
                <c:pt idx="45">
                  <c:v>2.3919147843960671</c:v>
                </c:pt>
                <c:pt idx="46">
                  <c:v>2.3477656343835411</c:v>
                </c:pt>
                <c:pt idx="47">
                  <c:v>0.75913349817274134</c:v>
                </c:pt>
                <c:pt idx="48">
                  <c:v>0.68710941958706828</c:v>
                </c:pt>
                <c:pt idx="49">
                  <c:v>2.3901146465679628</c:v>
                </c:pt>
                <c:pt idx="50">
                  <c:v>2.3251977700041611</c:v>
                </c:pt>
                <c:pt idx="51">
                  <c:v>0.76647441304521635</c:v>
                </c:pt>
                <c:pt idx="52">
                  <c:v>0.68224895698949695</c:v>
                </c:pt>
                <c:pt idx="53">
                  <c:v>2.4076633835909891</c:v>
                </c:pt>
                <c:pt idx="54">
                  <c:v>2.343239914183505</c:v>
                </c:pt>
                <c:pt idx="55">
                  <c:v>0.76345814041560511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0C08-4DB9-B5D1-9E78C1AF40C0}"/>
            </c:ext>
          </c:extLst>
        </c:ser>
        <c:ser>
          <c:idx val="9"/>
          <c:order val="4"/>
          <c:tx>
            <c:strRef>
              <c:f>'Pure Decorrelation'!$AT$2</c:f>
              <c:strCache>
                <c:ptCount val="1"/>
                <c:pt idx="0">
                  <c:v>BBS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trendline>
            <c:spPr>
              <a:ln w="19050" cap="rnd">
                <a:solidFill>
                  <a:srgbClr val="00B050"/>
                </a:solidFill>
                <a:prstDash val="dash"/>
              </a:ln>
              <a:effectLst/>
            </c:spPr>
            <c:trendlineType val="exp"/>
            <c:dispRSqr val="0"/>
            <c:dispEq val="0"/>
          </c:trendline>
          <c:xVal>
            <c:numRef>
              <c:f>'Pure Decorrelation'!$AY$3:$AY$290</c:f>
              <c:numCache>
                <c:formatCode>General</c:formatCode>
                <c:ptCount val="288"/>
                <c:pt idx="0">
                  <c:v>1</c:v>
                </c:pt>
                <c:pt idx="1">
                  <c:v>-3</c:v>
                </c:pt>
                <c:pt idx="2">
                  <c:v>-3</c:v>
                </c:pt>
                <c:pt idx="3">
                  <c:v>1</c:v>
                </c:pt>
                <c:pt idx="4">
                  <c:v>9</c:v>
                </c:pt>
                <c:pt idx="5">
                  <c:v>1</c:v>
                </c:pt>
                <c:pt idx="6">
                  <c:v>-3</c:v>
                </c:pt>
                <c:pt idx="7">
                  <c:v>-3</c:v>
                </c:pt>
                <c:pt idx="8">
                  <c:v>-3</c:v>
                </c:pt>
                <c:pt idx="9">
                  <c:v>-3</c:v>
                </c:pt>
                <c:pt idx="10">
                  <c:v>1</c:v>
                </c:pt>
                <c:pt idx="11">
                  <c:v>9</c:v>
                </c:pt>
                <c:pt idx="12">
                  <c:v>1</c:v>
                </c:pt>
                <c:pt idx="13">
                  <c:v>-3</c:v>
                </c:pt>
                <c:pt idx="14">
                  <c:v>-3</c:v>
                </c:pt>
                <c:pt idx="15">
                  <c:v>1</c:v>
                </c:pt>
                <c:pt idx="16">
                  <c:v>-2</c:v>
                </c:pt>
                <c:pt idx="17">
                  <c:v>4</c:v>
                </c:pt>
                <c:pt idx="18">
                  <c:v>0</c:v>
                </c:pt>
                <c:pt idx="19">
                  <c:v>-2</c:v>
                </c:pt>
                <c:pt idx="20">
                  <c:v>-2</c:v>
                </c:pt>
                <c:pt idx="21">
                  <c:v>0</c:v>
                </c:pt>
                <c:pt idx="22">
                  <c:v>4</c:v>
                </c:pt>
                <c:pt idx="23">
                  <c:v>-2</c:v>
                </c:pt>
                <c:pt idx="24">
                  <c:v>-0.33333333333333331</c:v>
                </c:pt>
                <c:pt idx="25">
                  <c:v>-0.33333333333333331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-1.666666666666667</c:v>
                </c:pt>
                <c:pt idx="31">
                  <c:v>-1.666666666666667</c:v>
                </c:pt>
                <c:pt idx="32">
                  <c:v>-1.666666666666667</c:v>
                </c:pt>
                <c:pt idx="33">
                  <c:v>-1.666666666666667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-0.33333333333333331</c:v>
                </c:pt>
                <c:pt idx="39">
                  <c:v>-0.33333333333333331</c:v>
                </c:pt>
                <c:pt idx="40">
                  <c:v>-2</c:v>
                </c:pt>
                <c:pt idx="41">
                  <c:v>-2</c:v>
                </c:pt>
                <c:pt idx="42">
                  <c:v>8</c:v>
                </c:pt>
                <c:pt idx="43">
                  <c:v>-4</c:v>
                </c:pt>
                <c:pt idx="44">
                  <c:v>-4</c:v>
                </c:pt>
                <c:pt idx="45">
                  <c:v>8</c:v>
                </c:pt>
                <c:pt idx="46">
                  <c:v>-2</c:v>
                </c:pt>
                <c:pt idx="47">
                  <c:v>-2</c:v>
                </c:pt>
                <c:pt idx="48">
                  <c:v>-2</c:v>
                </c:pt>
                <c:pt idx="49">
                  <c:v>-2</c:v>
                </c:pt>
                <c:pt idx="50">
                  <c:v>8</c:v>
                </c:pt>
                <c:pt idx="51">
                  <c:v>-4</c:v>
                </c:pt>
                <c:pt idx="52">
                  <c:v>-4</c:v>
                </c:pt>
                <c:pt idx="53">
                  <c:v>8</c:v>
                </c:pt>
                <c:pt idx="54">
                  <c:v>-2</c:v>
                </c:pt>
                <c:pt idx="55">
                  <c:v>-2</c:v>
                </c:pt>
              </c:numCache>
            </c:numRef>
          </c:xVal>
          <c:yVal>
            <c:numRef>
              <c:f>'Pure Decorrelation'!$AT$3:$AT$290</c:f>
              <c:numCache>
                <c:formatCode>General</c:formatCode>
                <c:ptCount val="288"/>
                <c:pt idx="0">
                  <c:v>2.958229601394851</c:v>
                </c:pt>
                <c:pt idx="1">
                  <c:v>7.951091266609728</c:v>
                </c:pt>
                <c:pt idx="2">
                  <c:v>3.668314809398725</c:v>
                </c:pt>
                <c:pt idx="3">
                  <c:v>5.3781421782216059</c:v>
                </c:pt>
                <c:pt idx="4">
                  <c:v>5.2049517270061187</c:v>
                </c:pt>
                <c:pt idx="5">
                  <c:v>8.443171339598484</c:v>
                </c:pt>
                <c:pt idx="6">
                  <c:v>2.9026718026143499</c:v>
                </c:pt>
                <c:pt idx="7">
                  <c:v>1.5905149184050971</c:v>
                </c:pt>
                <c:pt idx="8">
                  <c:v>10.64112575000618</c:v>
                </c:pt>
                <c:pt idx="9">
                  <c:v>11.2255332886125</c:v>
                </c:pt>
                <c:pt idx="10">
                  <c:v>4.403506841009948</c:v>
                </c:pt>
                <c:pt idx="11">
                  <c:v>4.9357865429949017</c:v>
                </c:pt>
                <c:pt idx="12">
                  <c:v>11.96196870759595</c:v>
                </c:pt>
                <c:pt idx="13">
                  <c:v>6.8338560923933986</c:v>
                </c:pt>
                <c:pt idx="14">
                  <c:v>4.5048450400005091</c:v>
                </c:pt>
                <c:pt idx="15">
                  <c:v>3.3740477997343941E-2</c:v>
                </c:pt>
                <c:pt idx="16">
                  <c:v>7.9992575424024839</c:v>
                </c:pt>
                <c:pt idx="17">
                  <c:v>3.37720133002149</c:v>
                </c:pt>
                <c:pt idx="18">
                  <c:v>5.090311671386007</c:v>
                </c:pt>
                <c:pt idx="19">
                  <c:v>4.1502917225938294</c:v>
                </c:pt>
                <c:pt idx="20">
                  <c:v>4.1566794968093754</c:v>
                </c:pt>
                <c:pt idx="21">
                  <c:v>4.6340719502186403</c:v>
                </c:pt>
                <c:pt idx="22">
                  <c:v>1.019564961001743</c:v>
                </c:pt>
                <c:pt idx="23">
                  <c:v>4.7785796128096987</c:v>
                </c:pt>
                <c:pt idx="24">
                  <c:v>4.2795280933962214</c:v>
                </c:pt>
                <c:pt idx="25">
                  <c:v>0.88293545380001892</c:v>
                </c:pt>
                <c:pt idx="26">
                  <c:v>4.60953829200007</c:v>
                </c:pt>
                <c:pt idx="27">
                  <c:v>0.23842336820671331</c:v>
                </c:pt>
                <c:pt idx="28">
                  <c:v>3.6544800510047941</c:v>
                </c:pt>
                <c:pt idx="29">
                  <c:v>0.86053827641298997</c:v>
                </c:pt>
                <c:pt idx="30">
                  <c:v>3.412068652221933</c:v>
                </c:pt>
                <c:pt idx="31">
                  <c:v>0.22413913637865329</c:v>
                </c:pt>
                <c:pt idx="32">
                  <c:v>32.926972743798977</c:v>
                </c:pt>
                <c:pt idx="33">
                  <c:v>43.740880621201363</c:v>
                </c:pt>
                <c:pt idx="34">
                  <c:v>8.1075362024013877</c:v>
                </c:pt>
                <c:pt idx="35">
                  <c:v>11.006260724167809</c:v>
                </c:pt>
                <c:pt idx="36">
                  <c:v>5.6527373148011977</c:v>
                </c:pt>
                <c:pt idx="37">
                  <c:v>6.9150585178169424</c:v>
                </c:pt>
                <c:pt idx="38">
                  <c:v>0.19960493859834971</c:v>
                </c:pt>
                <c:pt idx="39">
                  <c:v>0.30479348279768598</c:v>
                </c:pt>
                <c:pt idx="40">
                  <c:v>5.4008630300057119</c:v>
                </c:pt>
                <c:pt idx="41">
                  <c:v>8.8987105053849511</c:v>
                </c:pt>
                <c:pt idx="42">
                  <c:v>6.6112681110156704</c:v>
                </c:pt>
                <c:pt idx="43">
                  <c:v>1.9473045285907571</c:v>
                </c:pt>
                <c:pt idx="44">
                  <c:v>1.2836925331968809</c:v>
                </c:pt>
                <c:pt idx="45">
                  <c:v>5.3917744240141472</c:v>
                </c:pt>
                <c:pt idx="46">
                  <c:v>16.090350138198119</c:v>
                </c:pt>
                <c:pt idx="47">
                  <c:v>3.7654075426049531</c:v>
                </c:pt>
                <c:pt idx="48">
                  <c:v>5.5219533706083892</c:v>
                </c:pt>
                <c:pt idx="49">
                  <c:v>8.9970373118063431</c:v>
                </c:pt>
                <c:pt idx="50">
                  <c:v>6.494515864201821</c:v>
                </c:pt>
                <c:pt idx="51">
                  <c:v>1.92940665219212</c:v>
                </c:pt>
                <c:pt idx="52">
                  <c:v>1.2645105713978411</c:v>
                </c:pt>
                <c:pt idx="53">
                  <c:v>5.3075657973997297</c:v>
                </c:pt>
                <c:pt idx="54">
                  <c:v>16.049553153594029</c:v>
                </c:pt>
                <c:pt idx="55">
                  <c:v>3.7276116537977941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0C08-4DB9-B5D1-9E78C1AF40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13725055"/>
        <c:axId val="488865151"/>
      </c:scatterChart>
      <c:valAx>
        <c:axId val="513725055"/>
        <c:scaling>
          <c:orientation val="minMax"/>
          <c:max val="5"/>
          <c:min val="0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Gain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8865151"/>
        <c:crosses val="autoZero"/>
        <c:crossBetween val="midCat"/>
      </c:valAx>
      <c:valAx>
        <c:axId val="488865151"/>
        <c:scaling>
          <c:logBase val="10"/>
          <c:orientation val="minMax"/>
          <c:min val="1E-3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 (s)</a:t>
                </a:r>
              </a:p>
            </c:rich>
          </c:tx>
          <c:layout>
            <c:manualLayout>
              <c:xMode val="edge"/>
              <c:yMode val="edge"/>
              <c:x val="1.0202020899843948E-2"/>
              <c:y val="0.3940352152414991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372505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4.9059023956218299E-2"/>
          <c:y val="0.87083311506227701"/>
          <c:w val="0.92175080203315873"/>
          <c:h val="0.1153942300984974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Time (parallel) vs. (Estimated) Gain -</a:t>
            </a:r>
            <a:r>
              <a:rPr lang="en-US" baseline="0"/>
              <a:t> </a:t>
            </a:r>
            <a:r>
              <a:rPr lang="en-US"/>
              <a:t>causal</a:t>
            </a:r>
            <a:r>
              <a:rPr lang="en-US" baseline="0"/>
              <a:t> </a:t>
            </a:r>
            <a:r>
              <a:rPr lang="en-US"/>
              <a:t>algorithms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5.3468871866955363E-2"/>
          <c:y val="0.12785291579821928"/>
          <c:w val="0.9124666606793389"/>
          <c:h val="0.66461270209977208"/>
        </c:manualLayout>
      </c:layout>
      <c:scatterChart>
        <c:scatterStyle val="lineMarker"/>
        <c:varyColors val="0"/>
        <c:ser>
          <c:idx val="1"/>
          <c:order val="0"/>
          <c:tx>
            <c:strRef>
              <c:f>'Pure Decorrelation'!$AL$2</c:f>
              <c:strCache>
                <c:ptCount val="1"/>
                <c:pt idx="0">
                  <c:v>BNL Causal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trendline>
            <c:spPr>
              <a:ln w="19050" cap="rnd">
                <a:solidFill>
                  <a:srgbClr val="FF0000"/>
                </a:solidFill>
                <a:prstDash val="dash"/>
              </a:ln>
              <a:effectLst/>
            </c:spPr>
            <c:trendlineType val="exp"/>
            <c:dispRSqr val="0"/>
            <c:dispEq val="0"/>
          </c:trendline>
          <c:xVal>
            <c:numRef>
              <c:f>'Pure Decorrelation'!$AY$3:$AY$290</c:f>
              <c:numCache>
                <c:formatCode>General</c:formatCode>
                <c:ptCount val="288"/>
                <c:pt idx="0">
                  <c:v>1</c:v>
                </c:pt>
                <c:pt idx="1">
                  <c:v>-3</c:v>
                </c:pt>
                <c:pt idx="2">
                  <c:v>-3</c:v>
                </c:pt>
                <c:pt idx="3">
                  <c:v>1</c:v>
                </c:pt>
                <c:pt idx="4">
                  <c:v>9</c:v>
                </c:pt>
                <c:pt idx="5">
                  <c:v>1</c:v>
                </c:pt>
                <c:pt idx="6">
                  <c:v>-3</c:v>
                </c:pt>
                <c:pt idx="7">
                  <c:v>-3</c:v>
                </c:pt>
                <c:pt idx="8">
                  <c:v>-3</c:v>
                </c:pt>
                <c:pt idx="9">
                  <c:v>-3</c:v>
                </c:pt>
                <c:pt idx="10">
                  <c:v>1</c:v>
                </c:pt>
                <c:pt idx="11">
                  <c:v>9</c:v>
                </c:pt>
                <c:pt idx="12">
                  <c:v>1</c:v>
                </c:pt>
                <c:pt idx="13">
                  <c:v>-3</c:v>
                </c:pt>
                <c:pt idx="14">
                  <c:v>-3</c:v>
                </c:pt>
                <c:pt idx="15">
                  <c:v>1</c:v>
                </c:pt>
                <c:pt idx="16">
                  <c:v>-2</c:v>
                </c:pt>
                <c:pt idx="17">
                  <c:v>4</c:v>
                </c:pt>
                <c:pt idx="18">
                  <c:v>0</c:v>
                </c:pt>
                <c:pt idx="19">
                  <c:v>-2</c:v>
                </c:pt>
                <c:pt idx="20">
                  <c:v>-2</c:v>
                </c:pt>
                <c:pt idx="21">
                  <c:v>0</c:v>
                </c:pt>
                <c:pt idx="22">
                  <c:v>4</c:v>
                </c:pt>
                <c:pt idx="23">
                  <c:v>-2</c:v>
                </c:pt>
                <c:pt idx="24">
                  <c:v>-0.33333333333333331</c:v>
                </c:pt>
                <c:pt idx="25">
                  <c:v>-0.33333333333333331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-1.666666666666667</c:v>
                </c:pt>
                <c:pt idx="31">
                  <c:v>-1.666666666666667</c:v>
                </c:pt>
                <c:pt idx="32">
                  <c:v>-1.666666666666667</c:v>
                </c:pt>
                <c:pt idx="33">
                  <c:v>-1.666666666666667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-0.33333333333333331</c:v>
                </c:pt>
                <c:pt idx="39">
                  <c:v>-0.33333333333333331</c:v>
                </c:pt>
                <c:pt idx="40">
                  <c:v>-2</c:v>
                </c:pt>
                <c:pt idx="41">
                  <c:v>-2</c:v>
                </c:pt>
                <c:pt idx="42">
                  <c:v>8</c:v>
                </c:pt>
                <c:pt idx="43">
                  <c:v>-4</c:v>
                </c:pt>
                <c:pt idx="44">
                  <c:v>-4</c:v>
                </c:pt>
                <c:pt idx="45">
                  <c:v>8</c:v>
                </c:pt>
                <c:pt idx="46">
                  <c:v>-2</c:v>
                </c:pt>
                <c:pt idx="47">
                  <c:v>-2</c:v>
                </c:pt>
                <c:pt idx="48">
                  <c:v>-2</c:v>
                </c:pt>
                <c:pt idx="49">
                  <c:v>-2</c:v>
                </c:pt>
                <c:pt idx="50">
                  <c:v>8</c:v>
                </c:pt>
                <c:pt idx="51">
                  <c:v>-4</c:v>
                </c:pt>
                <c:pt idx="52">
                  <c:v>-4</c:v>
                </c:pt>
                <c:pt idx="53">
                  <c:v>8</c:v>
                </c:pt>
                <c:pt idx="54">
                  <c:v>-2</c:v>
                </c:pt>
                <c:pt idx="55">
                  <c:v>-2</c:v>
                </c:pt>
              </c:numCache>
            </c:numRef>
          </c:xVal>
          <c:yVal>
            <c:numRef>
              <c:f>'Pure Decorrelation'!$AL$3:$AL$290</c:f>
              <c:numCache>
                <c:formatCode>General</c:formatCode>
                <c:ptCount val="288"/>
                <c:pt idx="0">
                  <c:v>2.5448768859729172</c:v>
                </c:pt>
                <c:pt idx="1">
                  <c:v>1.646166047197767</c:v>
                </c:pt>
                <c:pt idx="2">
                  <c:v>1.5569136271835311</c:v>
                </c:pt>
                <c:pt idx="3">
                  <c:v>0.87471072617918255</c:v>
                </c:pt>
                <c:pt idx="4">
                  <c:v>4.2834748519933781</c:v>
                </c:pt>
                <c:pt idx="5">
                  <c:v>1.6044603035552429</c:v>
                </c:pt>
                <c:pt idx="6">
                  <c:v>1.9623006657697259</c:v>
                </c:pt>
                <c:pt idx="7">
                  <c:v>1.062223675998393</c:v>
                </c:pt>
                <c:pt idx="8">
                  <c:v>2.270572908793111</c:v>
                </c:pt>
                <c:pt idx="9">
                  <c:v>2.621938515407964</c:v>
                </c:pt>
                <c:pt idx="10">
                  <c:v>1.19052803539671</c:v>
                </c:pt>
                <c:pt idx="11">
                  <c:v>2.2804257138050161</c:v>
                </c:pt>
                <c:pt idx="12">
                  <c:v>1.832786726567428</c:v>
                </c:pt>
                <c:pt idx="13">
                  <c:v>2.5583764257840809</c:v>
                </c:pt>
                <c:pt idx="14">
                  <c:v>1.0736192691838371</c:v>
                </c:pt>
                <c:pt idx="15">
                  <c:v>2.5678783181821929</c:v>
                </c:pt>
                <c:pt idx="16">
                  <c:v>0.7994292568066157</c:v>
                </c:pt>
                <c:pt idx="17">
                  <c:v>3.807680078200065</c:v>
                </c:pt>
                <c:pt idx="18">
                  <c:v>1.074580994830467</c:v>
                </c:pt>
                <c:pt idx="19">
                  <c:v>2.1000688459840609</c:v>
                </c:pt>
                <c:pt idx="20">
                  <c:v>1.834210740600247</c:v>
                </c:pt>
                <c:pt idx="21">
                  <c:v>0.92237989461282266</c:v>
                </c:pt>
                <c:pt idx="22">
                  <c:v>4.0334865774144406</c:v>
                </c:pt>
                <c:pt idx="23">
                  <c:v>0.73292296036379412</c:v>
                </c:pt>
                <c:pt idx="24">
                  <c:v>0.94597003799863155</c:v>
                </c:pt>
                <c:pt idx="25">
                  <c:v>1.2483959720353599</c:v>
                </c:pt>
                <c:pt idx="26">
                  <c:v>0.84481222480535512</c:v>
                </c:pt>
                <c:pt idx="27">
                  <c:v>1.375217469385825</c:v>
                </c:pt>
                <c:pt idx="28">
                  <c:v>0.77741088437614958</c:v>
                </c:pt>
                <c:pt idx="29">
                  <c:v>1.0227380236145109</c:v>
                </c:pt>
                <c:pt idx="30">
                  <c:v>0.88449546041665594</c:v>
                </c:pt>
                <c:pt idx="31">
                  <c:v>1.0541573584428989</c:v>
                </c:pt>
                <c:pt idx="32">
                  <c:v>1.6903794326120991</c:v>
                </c:pt>
                <c:pt idx="33">
                  <c:v>1.579987778211944</c:v>
                </c:pt>
                <c:pt idx="34">
                  <c:v>0.9959491821937263</c:v>
                </c:pt>
                <c:pt idx="35">
                  <c:v>0.93805467741331083</c:v>
                </c:pt>
                <c:pt idx="36">
                  <c:v>1.0646627710084431</c:v>
                </c:pt>
                <c:pt idx="37">
                  <c:v>0.80352945319609714</c:v>
                </c:pt>
                <c:pt idx="38">
                  <c:v>0.7896783370058984</c:v>
                </c:pt>
                <c:pt idx="39">
                  <c:v>0.66329525696346536</c:v>
                </c:pt>
                <c:pt idx="40">
                  <c:v>1.9556955639971421</c:v>
                </c:pt>
                <c:pt idx="41">
                  <c:v>0.68663855983177202</c:v>
                </c:pt>
                <c:pt idx="42">
                  <c:v>0.68559304416412492</c:v>
                </c:pt>
                <c:pt idx="43">
                  <c:v>2.4001645768061279</c:v>
                </c:pt>
                <c:pt idx="44">
                  <c:v>2.6040352908079512</c:v>
                </c:pt>
                <c:pt idx="45">
                  <c:v>0.73684842501534153</c:v>
                </c:pt>
                <c:pt idx="46">
                  <c:v>0.71123779600020498</c:v>
                </c:pt>
                <c:pt idx="47">
                  <c:v>1.821200734388549</c:v>
                </c:pt>
                <c:pt idx="48">
                  <c:v>1.9590936589753261</c:v>
                </c:pt>
                <c:pt idx="49">
                  <c:v>0.6811291566118598</c:v>
                </c:pt>
                <c:pt idx="50">
                  <c:v>0.68744857079582289</c:v>
                </c:pt>
                <c:pt idx="51">
                  <c:v>2.4364672156167222</c:v>
                </c:pt>
                <c:pt idx="52">
                  <c:v>2.6120564130367709</c:v>
                </c:pt>
                <c:pt idx="53">
                  <c:v>0.74048918880289416</c:v>
                </c:pt>
                <c:pt idx="54">
                  <c:v>0.7184106901753694</c:v>
                </c:pt>
                <c:pt idx="55">
                  <c:v>1.8149053826113231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1B9-427A-8EA9-5817CEB4BC57}"/>
            </c:ext>
          </c:extLst>
        </c:ser>
        <c:ser>
          <c:idx val="3"/>
          <c:order val="1"/>
          <c:tx>
            <c:strRef>
              <c:f>'Pure Decorrelation'!$AO$2</c:f>
              <c:strCache>
                <c:ptCount val="1"/>
                <c:pt idx="0">
                  <c:v>SFS Causal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5"/>
                </a:solidFill>
                <a:prstDash val="dash"/>
              </a:ln>
              <a:effectLst/>
            </c:spPr>
            <c:trendlineType val="exp"/>
            <c:dispRSqr val="0"/>
            <c:dispEq val="0"/>
          </c:trendline>
          <c:xVal>
            <c:numRef>
              <c:f>'Pure Decorrelation'!$AY$3:$AY$290</c:f>
              <c:numCache>
                <c:formatCode>General</c:formatCode>
                <c:ptCount val="288"/>
                <c:pt idx="0">
                  <c:v>1</c:v>
                </c:pt>
                <c:pt idx="1">
                  <c:v>-3</c:v>
                </c:pt>
                <c:pt idx="2">
                  <c:v>-3</c:v>
                </c:pt>
                <c:pt idx="3">
                  <c:v>1</c:v>
                </c:pt>
                <c:pt idx="4">
                  <c:v>9</c:v>
                </c:pt>
                <c:pt idx="5">
                  <c:v>1</c:v>
                </c:pt>
                <c:pt idx="6">
                  <c:v>-3</c:v>
                </c:pt>
                <c:pt idx="7">
                  <c:v>-3</c:v>
                </c:pt>
                <c:pt idx="8">
                  <c:v>-3</c:v>
                </c:pt>
                <c:pt idx="9">
                  <c:v>-3</c:v>
                </c:pt>
                <c:pt idx="10">
                  <c:v>1</c:v>
                </c:pt>
                <c:pt idx="11">
                  <c:v>9</c:v>
                </c:pt>
                <c:pt idx="12">
                  <c:v>1</c:v>
                </c:pt>
                <c:pt idx="13">
                  <c:v>-3</c:v>
                </c:pt>
                <c:pt idx="14">
                  <c:v>-3</c:v>
                </c:pt>
                <c:pt idx="15">
                  <c:v>1</c:v>
                </c:pt>
                <c:pt idx="16">
                  <c:v>-2</c:v>
                </c:pt>
                <c:pt idx="17">
                  <c:v>4</c:v>
                </c:pt>
                <c:pt idx="18">
                  <c:v>0</c:v>
                </c:pt>
                <c:pt idx="19">
                  <c:v>-2</c:v>
                </c:pt>
                <c:pt idx="20">
                  <c:v>-2</c:v>
                </c:pt>
                <c:pt idx="21">
                  <c:v>0</c:v>
                </c:pt>
                <c:pt idx="22">
                  <c:v>4</c:v>
                </c:pt>
                <c:pt idx="23">
                  <c:v>-2</c:v>
                </c:pt>
                <c:pt idx="24">
                  <c:v>-0.33333333333333331</c:v>
                </c:pt>
                <c:pt idx="25">
                  <c:v>-0.33333333333333331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-1.666666666666667</c:v>
                </c:pt>
                <c:pt idx="31">
                  <c:v>-1.666666666666667</c:v>
                </c:pt>
                <c:pt idx="32">
                  <c:v>-1.666666666666667</c:v>
                </c:pt>
                <c:pt idx="33">
                  <c:v>-1.666666666666667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-0.33333333333333331</c:v>
                </c:pt>
                <c:pt idx="39">
                  <c:v>-0.33333333333333331</c:v>
                </c:pt>
                <c:pt idx="40">
                  <c:v>-2</c:v>
                </c:pt>
                <c:pt idx="41">
                  <c:v>-2</c:v>
                </c:pt>
                <c:pt idx="42">
                  <c:v>8</c:v>
                </c:pt>
                <c:pt idx="43">
                  <c:v>-4</c:v>
                </c:pt>
                <c:pt idx="44">
                  <c:v>-4</c:v>
                </c:pt>
                <c:pt idx="45">
                  <c:v>8</c:v>
                </c:pt>
                <c:pt idx="46">
                  <c:v>-2</c:v>
                </c:pt>
                <c:pt idx="47">
                  <c:v>-2</c:v>
                </c:pt>
                <c:pt idx="48">
                  <c:v>-2</c:v>
                </c:pt>
                <c:pt idx="49">
                  <c:v>-2</c:v>
                </c:pt>
                <c:pt idx="50">
                  <c:v>8</c:v>
                </c:pt>
                <c:pt idx="51">
                  <c:v>-4</c:v>
                </c:pt>
                <c:pt idx="52">
                  <c:v>-4</c:v>
                </c:pt>
                <c:pt idx="53">
                  <c:v>8</c:v>
                </c:pt>
                <c:pt idx="54">
                  <c:v>-2</c:v>
                </c:pt>
                <c:pt idx="55">
                  <c:v>-2</c:v>
                </c:pt>
              </c:numCache>
            </c:numRef>
          </c:xVal>
          <c:yVal>
            <c:numRef>
              <c:f>'Pure Decorrelation'!$AO$3:$AO$290</c:f>
              <c:numCache>
                <c:formatCode>General</c:formatCode>
                <c:ptCount val="288"/>
                <c:pt idx="0">
                  <c:v>1.883196123607922</c:v>
                </c:pt>
                <c:pt idx="1">
                  <c:v>0.97883885038318108</c:v>
                </c:pt>
                <c:pt idx="2">
                  <c:v>1.235776852385607</c:v>
                </c:pt>
                <c:pt idx="3">
                  <c:v>0.63183793218340722</c:v>
                </c:pt>
                <c:pt idx="4">
                  <c:v>3.0720110869966448</c:v>
                </c:pt>
                <c:pt idx="5">
                  <c:v>1.048642413620837</c:v>
                </c:pt>
                <c:pt idx="6">
                  <c:v>1.4115784065914341</c:v>
                </c:pt>
                <c:pt idx="7">
                  <c:v>0.77097515040659348</c:v>
                </c:pt>
                <c:pt idx="8">
                  <c:v>1.5883352892007681</c:v>
                </c:pt>
                <c:pt idx="9">
                  <c:v>1.7806580112024679</c:v>
                </c:pt>
                <c:pt idx="10">
                  <c:v>0.77954667237936515</c:v>
                </c:pt>
                <c:pt idx="11">
                  <c:v>1.501202533399919</c:v>
                </c:pt>
                <c:pt idx="12">
                  <c:v>1.154609910998261</c:v>
                </c:pt>
                <c:pt idx="13">
                  <c:v>1.530600520590087</c:v>
                </c:pt>
                <c:pt idx="14">
                  <c:v>0.62938220938085576</c:v>
                </c:pt>
                <c:pt idx="15">
                  <c:v>1.741025536198868</c:v>
                </c:pt>
                <c:pt idx="16">
                  <c:v>0.75647047599777584</c:v>
                </c:pt>
                <c:pt idx="17">
                  <c:v>5.0095263748022258</c:v>
                </c:pt>
                <c:pt idx="18">
                  <c:v>0.90242136620800006</c:v>
                </c:pt>
                <c:pt idx="19">
                  <c:v>2.280094120197464</c:v>
                </c:pt>
                <c:pt idx="20">
                  <c:v>2.0923197573923971</c:v>
                </c:pt>
                <c:pt idx="21">
                  <c:v>0.98711089820135389</c:v>
                </c:pt>
                <c:pt idx="22">
                  <c:v>5.1383745444007216</c:v>
                </c:pt>
                <c:pt idx="23">
                  <c:v>0.76624301419942642</c:v>
                </c:pt>
                <c:pt idx="24">
                  <c:v>0.7636533488170244</c:v>
                </c:pt>
                <c:pt idx="25">
                  <c:v>1.061737556598382</c:v>
                </c:pt>
                <c:pt idx="26">
                  <c:v>0.66728932739933955</c:v>
                </c:pt>
                <c:pt idx="27">
                  <c:v>1.103199051012052</c:v>
                </c:pt>
                <c:pt idx="28">
                  <c:v>0.61436649399111043</c:v>
                </c:pt>
                <c:pt idx="29">
                  <c:v>0.76631005239905792</c:v>
                </c:pt>
                <c:pt idx="30">
                  <c:v>0.55683776439982469</c:v>
                </c:pt>
                <c:pt idx="31">
                  <c:v>0.78980252559995279</c:v>
                </c:pt>
                <c:pt idx="32">
                  <c:v>1.224676634400385</c:v>
                </c:pt>
                <c:pt idx="33">
                  <c:v>1.528548461804166</c:v>
                </c:pt>
                <c:pt idx="34">
                  <c:v>0.78942597220302557</c:v>
                </c:pt>
                <c:pt idx="35">
                  <c:v>0.723769653798081</c:v>
                </c:pt>
                <c:pt idx="36">
                  <c:v>0.76587132859858675</c:v>
                </c:pt>
                <c:pt idx="37">
                  <c:v>0.69415848460630514</c:v>
                </c:pt>
                <c:pt idx="38">
                  <c:v>0.52918931678286751</c:v>
                </c:pt>
                <c:pt idx="39">
                  <c:v>0.45844631140353159</c:v>
                </c:pt>
                <c:pt idx="40">
                  <c:v>3.0763704230135769</c:v>
                </c:pt>
                <c:pt idx="41">
                  <c:v>0.56141735260607672</c:v>
                </c:pt>
                <c:pt idx="42">
                  <c:v>0.57750049419701099</c:v>
                </c:pt>
                <c:pt idx="43">
                  <c:v>3.169797798414947</c:v>
                </c:pt>
                <c:pt idx="44">
                  <c:v>2.8906800519966049</c:v>
                </c:pt>
                <c:pt idx="45">
                  <c:v>0.61226160000078378</c:v>
                </c:pt>
                <c:pt idx="46">
                  <c:v>0.56948466699686828</c:v>
                </c:pt>
                <c:pt idx="47">
                  <c:v>2.5375866396003399</c:v>
                </c:pt>
                <c:pt idx="48">
                  <c:v>3.099472499196418</c:v>
                </c:pt>
                <c:pt idx="49">
                  <c:v>0.56899174619466064</c:v>
                </c:pt>
                <c:pt idx="50">
                  <c:v>0.58029067098395903</c:v>
                </c:pt>
                <c:pt idx="51">
                  <c:v>3.1904509494081141</c:v>
                </c:pt>
                <c:pt idx="52">
                  <c:v>2.9003609276027418</c:v>
                </c:pt>
                <c:pt idx="53">
                  <c:v>0.6159764812095091</c:v>
                </c:pt>
                <c:pt idx="54">
                  <c:v>0.54161536140018141</c:v>
                </c:pt>
                <c:pt idx="55">
                  <c:v>2.490949966589687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11B9-427A-8EA9-5817CEB4BC57}"/>
            </c:ext>
          </c:extLst>
        </c:ser>
        <c:ser>
          <c:idx val="5"/>
          <c:order val="2"/>
          <c:tx>
            <c:strRef>
              <c:f>'Pure Decorrelation'!$AQ$2</c:f>
              <c:strCache>
                <c:ptCount val="1"/>
                <c:pt idx="0">
                  <c:v>SaLSa Causal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6"/>
                </a:solidFill>
                <a:prstDash val="dash"/>
              </a:ln>
              <a:effectLst/>
            </c:spPr>
            <c:trendlineType val="exp"/>
            <c:dispRSqr val="0"/>
            <c:dispEq val="0"/>
          </c:trendline>
          <c:xVal>
            <c:numRef>
              <c:f>'Pure Decorrelation'!$AY$3:$AY$290</c:f>
              <c:numCache>
                <c:formatCode>General</c:formatCode>
                <c:ptCount val="288"/>
                <c:pt idx="0">
                  <c:v>1</c:v>
                </c:pt>
                <c:pt idx="1">
                  <c:v>-3</c:v>
                </c:pt>
                <c:pt idx="2">
                  <c:v>-3</c:v>
                </c:pt>
                <c:pt idx="3">
                  <c:v>1</c:v>
                </c:pt>
                <c:pt idx="4">
                  <c:v>9</c:v>
                </c:pt>
                <c:pt idx="5">
                  <c:v>1</c:v>
                </c:pt>
                <c:pt idx="6">
                  <c:v>-3</c:v>
                </c:pt>
                <c:pt idx="7">
                  <c:v>-3</c:v>
                </c:pt>
                <c:pt idx="8">
                  <c:v>-3</c:v>
                </c:pt>
                <c:pt idx="9">
                  <c:v>-3</c:v>
                </c:pt>
                <c:pt idx="10">
                  <c:v>1</c:v>
                </c:pt>
                <c:pt idx="11">
                  <c:v>9</c:v>
                </c:pt>
                <c:pt idx="12">
                  <c:v>1</c:v>
                </c:pt>
                <c:pt idx="13">
                  <c:v>-3</c:v>
                </c:pt>
                <c:pt idx="14">
                  <c:v>-3</c:v>
                </c:pt>
                <c:pt idx="15">
                  <c:v>1</c:v>
                </c:pt>
                <c:pt idx="16">
                  <c:v>-2</c:v>
                </c:pt>
                <c:pt idx="17">
                  <c:v>4</c:v>
                </c:pt>
                <c:pt idx="18">
                  <c:v>0</c:v>
                </c:pt>
                <c:pt idx="19">
                  <c:v>-2</c:v>
                </c:pt>
                <c:pt idx="20">
                  <c:v>-2</c:v>
                </c:pt>
                <c:pt idx="21">
                  <c:v>0</c:v>
                </c:pt>
                <c:pt idx="22">
                  <c:v>4</c:v>
                </c:pt>
                <c:pt idx="23">
                  <c:v>-2</c:v>
                </c:pt>
                <c:pt idx="24">
                  <c:v>-0.33333333333333331</c:v>
                </c:pt>
                <c:pt idx="25">
                  <c:v>-0.33333333333333331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-1.666666666666667</c:v>
                </c:pt>
                <c:pt idx="31">
                  <c:v>-1.666666666666667</c:v>
                </c:pt>
                <c:pt idx="32">
                  <c:v>-1.666666666666667</c:v>
                </c:pt>
                <c:pt idx="33">
                  <c:v>-1.666666666666667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-0.33333333333333331</c:v>
                </c:pt>
                <c:pt idx="39">
                  <c:v>-0.33333333333333331</c:v>
                </c:pt>
                <c:pt idx="40">
                  <c:v>-2</c:v>
                </c:pt>
                <c:pt idx="41">
                  <c:v>-2</c:v>
                </c:pt>
                <c:pt idx="42">
                  <c:v>8</c:v>
                </c:pt>
                <c:pt idx="43">
                  <c:v>-4</c:v>
                </c:pt>
                <c:pt idx="44">
                  <c:v>-4</c:v>
                </c:pt>
                <c:pt idx="45">
                  <c:v>8</c:v>
                </c:pt>
                <c:pt idx="46">
                  <c:v>-2</c:v>
                </c:pt>
                <c:pt idx="47">
                  <c:v>-2</c:v>
                </c:pt>
                <c:pt idx="48">
                  <c:v>-2</c:v>
                </c:pt>
                <c:pt idx="49">
                  <c:v>-2</c:v>
                </c:pt>
                <c:pt idx="50">
                  <c:v>8</c:v>
                </c:pt>
                <c:pt idx="51">
                  <c:v>-4</c:v>
                </c:pt>
                <c:pt idx="52">
                  <c:v>-4</c:v>
                </c:pt>
                <c:pt idx="53">
                  <c:v>8</c:v>
                </c:pt>
                <c:pt idx="54">
                  <c:v>-2</c:v>
                </c:pt>
                <c:pt idx="55">
                  <c:v>-2</c:v>
                </c:pt>
              </c:numCache>
            </c:numRef>
          </c:xVal>
          <c:yVal>
            <c:numRef>
              <c:f>'Pure Decorrelation'!$AQ$3:$AQ$290</c:f>
              <c:numCache>
                <c:formatCode>General</c:formatCode>
                <c:ptCount val="288"/>
                <c:pt idx="0">
                  <c:v>2.9239905918249862</c:v>
                </c:pt>
                <c:pt idx="1">
                  <c:v>1.2861934142420071</c:v>
                </c:pt>
                <c:pt idx="2">
                  <c:v>1.1493316369946109</c:v>
                </c:pt>
                <c:pt idx="3">
                  <c:v>0.74748457759851594</c:v>
                </c:pt>
                <c:pt idx="4">
                  <c:v>7.730213014408946</c:v>
                </c:pt>
                <c:pt idx="5">
                  <c:v>1.614074858790264</c:v>
                </c:pt>
                <c:pt idx="6">
                  <c:v>1.405772071587853</c:v>
                </c:pt>
                <c:pt idx="7">
                  <c:v>0.84869093080051239</c:v>
                </c:pt>
                <c:pt idx="8">
                  <c:v>2.3235059678321699</c:v>
                </c:pt>
                <c:pt idx="9">
                  <c:v>3.925472252606415</c:v>
                </c:pt>
                <c:pt idx="10">
                  <c:v>0.83620562839787449</c:v>
                </c:pt>
                <c:pt idx="11">
                  <c:v>1.4923651995952241</c:v>
                </c:pt>
                <c:pt idx="12">
                  <c:v>1.423356654215604</c:v>
                </c:pt>
                <c:pt idx="13">
                  <c:v>2.1539793555857609</c:v>
                </c:pt>
                <c:pt idx="14">
                  <c:v>0.75997273359680551</c:v>
                </c:pt>
                <c:pt idx="15">
                  <c:v>1.9375769079895691</c:v>
                </c:pt>
                <c:pt idx="16">
                  <c:v>0.8422154613770545</c:v>
                </c:pt>
                <c:pt idx="17">
                  <c:v>6.1740752518177029</c:v>
                </c:pt>
                <c:pt idx="18">
                  <c:v>1.2316048830165529</c:v>
                </c:pt>
                <c:pt idx="19">
                  <c:v>2.7527442501741461</c:v>
                </c:pt>
                <c:pt idx="20">
                  <c:v>1.9559515665867371</c:v>
                </c:pt>
                <c:pt idx="21">
                  <c:v>1.1558898015995509</c:v>
                </c:pt>
                <c:pt idx="22">
                  <c:v>5.2259252433897929</c:v>
                </c:pt>
                <c:pt idx="23">
                  <c:v>0.68386722140712664</c:v>
                </c:pt>
                <c:pt idx="24">
                  <c:v>1.08740701781353</c:v>
                </c:pt>
                <c:pt idx="25">
                  <c:v>1.846622504980769</c:v>
                </c:pt>
                <c:pt idx="26">
                  <c:v>0.84702215919969603</c:v>
                </c:pt>
                <c:pt idx="27">
                  <c:v>1.675000095006544</c:v>
                </c:pt>
                <c:pt idx="28">
                  <c:v>0.79438565783202653</c:v>
                </c:pt>
                <c:pt idx="29">
                  <c:v>0.94730259861098598</c:v>
                </c:pt>
                <c:pt idx="30">
                  <c:v>0.72560098598478362</c:v>
                </c:pt>
                <c:pt idx="31">
                  <c:v>0.97309810320148249</c:v>
                </c:pt>
                <c:pt idx="32">
                  <c:v>1.899268189596478</c:v>
                </c:pt>
                <c:pt idx="33">
                  <c:v>1.8700171775883061</c:v>
                </c:pt>
                <c:pt idx="34">
                  <c:v>1.260354175220709</c:v>
                </c:pt>
                <c:pt idx="35">
                  <c:v>0.9797301752143539</c:v>
                </c:pt>
                <c:pt idx="36">
                  <c:v>0.97061722680227835</c:v>
                </c:pt>
                <c:pt idx="37">
                  <c:v>0.86663820501416922</c:v>
                </c:pt>
                <c:pt idx="38">
                  <c:v>0.69866446864325549</c:v>
                </c:pt>
                <c:pt idx="39">
                  <c:v>0.66013446721481162</c:v>
                </c:pt>
                <c:pt idx="40">
                  <c:v>1.7396299373824149</c:v>
                </c:pt>
                <c:pt idx="41">
                  <c:v>0.61859949162462724</c:v>
                </c:pt>
                <c:pt idx="42">
                  <c:v>0.54910154638346287</c:v>
                </c:pt>
                <c:pt idx="43">
                  <c:v>2.5008298611734059</c:v>
                </c:pt>
                <c:pt idx="44">
                  <c:v>3.4153938223724252</c:v>
                </c:pt>
                <c:pt idx="45">
                  <c:v>0.67591678000753741</c:v>
                </c:pt>
                <c:pt idx="46">
                  <c:v>0.56992651455802845</c:v>
                </c:pt>
                <c:pt idx="47">
                  <c:v>1.831324407388456</c:v>
                </c:pt>
                <c:pt idx="48">
                  <c:v>1.758913789398503</c:v>
                </c:pt>
                <c:pt idx="49">
                  <c:v>0.62492158861132341</c:v>
                </c:pt>
                <c:pt idx="50">
                  <c:v>0.54497044441523035</c:v>
                </c:pt>
                <c:pt idx="51">
                  <c:v>2.5379836030188021</c:v>
                </c:pt>
                <c:pt idx="52">
                  <c:v>3.416785896231886</c:v>
                </c:pt>
                <c:pt idx="53">
                  <c:v>0.67598785960581154</c:v>
                </c:pt>
                <c:pt idx="54">
                  <c:v>0.58433372562285513</c:v>
                </c:pt>
                <c:pt idx="55">
                  <c:v>1.854991611384321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11B9-427A-8EA9-5817CEB4BC57}"/>
            </c:ext>
          </c:extLst>
        </c:ser>
        <c:ser>
          <c:idx val="7"/>
          <c:order val="3"/>
          <c:tx>
            <c:strRef>
              <c:f>'Pure Decorrelation'!$AS$2</c:f>
              <c:strCache>
                <c:ptCount val="1"/>
                <c:pt idx="0">
                  <c:v>D&amp;C Causal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>
                    <a:lumMod val="60000"/>
                  </a:schemeClr>
                </a:solidFill>
                <a:prstDash val="dash"/>
              </a:ln>
              <a:effectLst/>
            </c:spPr>
            <c:trendlineType val="exp"/>
            <c:dispRSqr val="0"/>
            <c:dispEq val="0"/>
          </c:trendline>
          <c:xVal>
            <c:numRef>
              <c:f>'Pure Decorrelation'!$AY$3:$AY$290</c:f>
              <c:numCache>
                <c:formatCode>General</c:formatCode>
                <c:ptCount val="288"/>
                <c:pt idx="0">
                  <c:v>1</c:v>
                </c:pt>
                <c:pt idx="1">
                  <c:v>-3</c:v>
                </c:pt>
                <c:pt idx="2">
                  <c:v>-3</c:v>
                </c:pt>
                <c:pt idx="3">
                  <c:v>1</c:v>
                </c:pt>
                <c:pt idx="4">
                  <c:v>9</c:v>
                </c:pt>
                <c:pt idx="5">
                  <c:v>1</c:v>
                </c:pt>
                <c:pt idx="6">
                  <c:v>-3</c:v>
                </c:pt>
                <c:pt idx="7">
                  <c:v>-3</c:v>
                </c:pt>
                <c:pt idx="8">
                  <c:v>-3</c:v>
                </c:pt>
                <c:pt idx="9">
                  <c:v>-3</c:v>
                </c:pt>
                <c:pt idx="10">
                  <c:v>1</c:v>
                </c:pt>
                <c:pt idx="11">
                  <c:v>9</c:v>
                </c:pt>
                <c:pt idx="12">
                  <c:v>1</c:v>
                </c:pt>
                <c:pt idx="13">
                  <c:v>-3</c:v>
                </c:pt>
                <c:pt idx="14">
                  <c:v>-3</c:v>
                </c:pt>
                <c:pt idx="15">
                  <c:v>1</c:v>
                </c:pt>
                <c:pt idx="16">
                  <c:v>-2</c:v>
                </c:pt>
                <c:pt idx="17">
                  <c:v>4</c:v>
                </c:pt>
                <c:pt idx="18">
                  <c:v>0</c:v>
                </c:pt>
                <c:pt idx="19">
                  <c:v>-2</c:v>
                </c:pt>
                <c:pt idx="20">
                  <c:v>-2</c:v>
                </c:pt>
                <c:pt idx="21">
                  <c:v>0</c:v>
                </c:pt>
                <c:pt idx="22">
                  <c:v>4</c:v>
                </c:pt>
                <c:pt idx="23">
                  <c:v>-2</c:v>
                </c:pt>
                <c:pt idx="24">
                  <c:v>-0.33333333333333331</c:v>
                </c:pt>
                <c:pt idx="25">
                  <c:v>-0.33333333333333331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-1.666666666666667</c:v>
                </c:pt>
                <c:pt idx="31">
                  <c:v>-1.666666666666667</c:v>
                </c:pt>
                <c:pt idx="32">
                  <c:v>-1.666666666666667</c:v>
                </c:pt>
                <c:pt idx="33">
                  <c:v>-1.666666666666667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-0.33333333333333331</c:v>
                </c:pt>
                <c:pt idx="39">
                  <c:v>-0.33333333333333331</c:v>
                </c:pt>
                <c:pt idx="40">
                  <c:v>-2</c:v>
                </c:pt>
                <c:pt idx="41">
                  <c:v>-2</c:v>
                </c:pt>
                <c:pt idx="42">
                  <c:v>8</c:v>
                </c:pt>
                <c:pt idx="43">
                  <c:v>-4</c:v>
                </c:pt>
                <c:pt idx="44">
                  <c:v>-4</c:v>
                </c:pt>
                <c:pt idx="45">
                  <c:v>8</c:v>
                </c:pt>
                <c:pt idx="46">
                  <c:v>-2</c:v>
                </c:pt>
                <c:pt idx="47">
                  <c:v>-2</c:v>
                </c:pt>
                <c:pt idx="48">
                  <c:v>-2</c:v>
                </c:pt>
                <c:pt idx="49">
                  <c:v>-2</c:v>
                </c:pt>
                <c:pt idx="50">
                  <c:v>8</c:v>
                </c:pt>
                <c:pt idx="51">
                  <c:v>-4</c:v>
                </c:pt>
                <c:pt idx="52">
                  <c:v>-4</c:v>
                </c:pt>
                <c:pt idx="53">
                  <c:v>8</c:v>
                </c:pt>
                <c:pt idx="54">
                  <c:v>-2</c:v>
                </c:pt>
                <c:pt idx="55">
                  <c:v>-2</c:v>
                </c:pt>
              </c:numCache>
            </c:numRef>
          </c:xVal>
          <c:yVal>
            <c:numRef>
              <c:f>'Pure Decorrelation'!$AS$3:$AS$290</c:f>
              <c:numCache>
                <c:formatCode>General</c:formatCode>
                <c:ptCount val="288"/>
                <c:pt idx="0">
                  <c:v>0.64183103158138688</c:v>
                </c:pt>
                <c:pt idx="1">
                  <c:v>0.63097686200635505</c:v>
                </c:pt>
                <c:pt idx="2">
                  <c:v>0.56853996699210252</c:v>
                </c:pt>
                <c:pt idx="3">
                  <c:v>0.53986057523870845</c:v>
                </c:pt>
                <c:pt idx="4">
                  <c:v>0.77787959835259246</c:v>
                </c:pt>
                <c:pt idx="5">
                  <c:v>0.62829524958506222</c:v>
                </c:pt>
                <c:pt idx="6">
                  <c:v>0.60014934520004315</c:v>
                </c:pt>
                <c:pt idx="7">
                  <c:v>0.56963751740986479</c:v>
                </c:pt>
                <c:pt idx="8">
                  <c:v>0.6510023555601947</c:v>
                </c:pt>
                <c:pt idx="9">
                  <c:v>0.63015220101224256</c:v>
                </c:pt>
                <c:pt idx="10">
                  <c:v>0.59449439820600669</c:v>
                </c:pt>
                <c:pt idx="11">
                  <c:v>0.60571621462004255</c:v>
                </c:pt>
                <c:pt idx="12">
                  <c:v>0.68909673239104452</c:v>
                </c:pt>
                <c:pt idx="13">
                  <c:v>0.66429546660510819</c:v>
                </c:pt>
                <c:pt idx="14">
                  <c:v>0.58398874480044471</c:v>
                </c:pt>
                <c:pt idx="15">
                  <c:v>0.61890311605529857</c:v>
                </c:pt>
                <c:pt idx="16">
                  <c:v>0.58539356938563292</c:v>
                </c:pt>
                <c:pt idx="17">
                  <c:v>0.68233685420127588</c:v>
                </c:pt>
                <c:pt idx="18">
                  <c:v>0.53223258556099606</c:v>
                </c:pt>
                <c:pt idx="19">
                  <c:v>0.56327914716675875</c:v>
                </c:pt>
                <c:pt idx="20">
                  <c:v>0.55983460455900058</c:v>
                </c:pt>
                <c:pt idx="21">
                  <c:v>0.52426158942980694</c:v>
                </c:pt>
                <c:pt idx="22">
                  <c:v>0.69739050958305593</c:v>
                </c:pt>
                <c:pt idx="23">
                  <c:v>0.5860841009183787</c:v>
                </c:pt>
                <c:pt idx="24">
                  <c:v>0.84093664835672821</c:v>
                </c:pt>
                <c:pt idx="25">
                  <c:v>0.85037993309088056</c:v>
                </c:pt>
                <c:pt idx="26">
                  <c:v>0.76215711293043564</c:v>
                </c:pt>
                <c:pt idx="27">
                  <c:v>0.78072043743450192</c:v>
                </c:pt>
                <c:pt idx="28">
                  <c:v>0.73173760236240926</c:v>
                </c:pt>
                <c:pt idx="29">
                  <c:v>0.74560813657008107</c:v>
                </c:pt>
                <c:pt idx="30">
                  <c:v>0.67317559673683713</c:v>
                </c:pt>
                <c:pt idx="31">
                  <c:v>0.68648729436099531</c:v>
                </c:pt>
                <c:pt idx="32">
                  <c:v>1.014855797553901</c:v>
                </c:pt>
                <c:pt idx="33">
                  <c:v>1.0267087336047549</c:v>
                </c:pt>
                <c:pt idx="34">
                  <c:v>0.7834495407994837</c:v>
                </c:pt>
                <c:pt idx="35">
                  <c:v>0.78888303457060827</c:v>
                </c:pt>
                <c:pt idx="36">
                  <c:v>0.78494180319830775</c:v>
                </c:pt>
                <c:pt idx="37">
                  <c:v>0.76131236584624273</c:v>
                </c:pt>
                <c:pt idx="38">
                  <c:v>0.62653864917811009</c:v>
                </c:pt>
                <c:pt idx="39">
                  <c:v>0.62745492877438669</c:v>
                </c:pt>
                <c:pt idx="40">
                  <c:v>0.57074219618225475</c:v>
                </c:pt>
                <c:pt idx="41">
                  <c:v>0.56510997997829693</c:v>
                </c:pt>
                <c:pt idx="42">
                  <c:v>0.56747586461715405</c:v>
                </c:pt>
                <c:pt idx="43">
                  <c:v>0.62093643894186246</c:v>
                </c:pt>
                <c:pt idx="44">
                  <c:v>0.59498779582791028</c:v>
                </c:pt>
                <c:pt idx="45">
                  <c:v>0.58483853262150665</c:v>
                </c:pt>
                <c:pt idx="46">
                  <c:v>0.55864039844600488</c:v>
                </c:pt>
                <c:pt idx="47">
                  <c:v>0.55999845417682081</c:v>
                </c:pt>
                <c:pt idx="48">
                  <c:v>0.57423141357721763</c:v>
                </c:pt>
                <c:pt idx="49">
                  <c:v>0.5714106356375851</c:v>
                </c:pt>
                <c:pt idx="50">
                  <c:v>0.5636757296510041</c:v>
                </c:pt>
                <c:pt idx="51">
                  <c:v>0.6199029401759617</c:v>
                </c:pt>
                <c:pt idx="52">
                  <c:v>0.59015313225099819</c:v>
                </c:pt>
                <c:pt idx="53">
                  <c:v>0.58699422816280278</c:v>
                </c:pt>
                <c:pt idx="54">
                  <c:v>0.57161720376461744</c:v>
                </c:pt>
                <c:pt idx="55">
                  <c:v>0.56937649102183063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11B9-427A-8EA9-5817CEB4BC57}"/>
            </c:ext>
          </c:extLst>
        </c:ser>
        <c:ser>
          <c:idx val="9"/>
          <c:order val="4"/>
          <c:tx>
            <c:strRef>
              <c:f>'Pure Decorrelation'!$AU$2</c:f>
              <c:strCache>
                <c:ptCount val="1"/>
                <c:pt idx="0">
                  <c:v>BBS Causal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00B050"/>
              </a:solidFill>
              <a:ln w="9525">
                <a:solidFill>
                  <a:srgbClr val="00B050"/>
                </a:solidFill>
              </a:ln>
              <a:effectLst/>
            </c:spPr>
          </c:marker>
          <c:trendline>
            <c:spPr>
              <a:ln w="19050" cap="rnd">
                <a:solidFill>
                  <a:srgbClr val="00B050"/>
                </a:solidFill>
                <a:prstDash val="dash"/>
              </a:ln>
              <a:effectLst/>
            </c:spPr>
            <c:trendlineType val="exp"/>
            <c:dispRSqr val="0"/>
            <c:dispEq val="0"/>
          </c:trendline>
          <c:xVal>
            <c:numRef>
              <c:f>'Pure Decorrelation'!$AY$3:$AY$290</c:f>
              <c:numCache>
                <c:formatCode>General</c:formatCode>
                <c:ptCount val="288"/>
                <c:pt idx="0">
                  <c:v>1</c:v>
                </c:pt>
                <c:pt idx="1">
                  <c:v>-3</c:v>
                </c:pt>
                <c:pt idx="2">
                  <c:v>-3</c:v>
                </c:pt>
                <c:pt idx="3">
                  <c:v>1</c:v>
                </c:pt>
                <c:pt idx="4">
                  <c:v>9</c:v>
                </c:pt>
                <c:pt idx="5">
                  <c:v>1</c:v>
                </c:pt>
                <c:pt idx="6">
                  <c:v>-3</c:v>
                </c:pt>
                <c:pt idx="7">
                  <c:v>-3</c:v>
                </c:pt>
                <c:pt idx="8">
                  <c:v>-3</c:v>
                </c:pt>
                <c:pt idx="9">
                  <c:v>-3</c:v>
                </c:pt>
                <c:pt idx="10">
                  <c:v>1</c:v>
                </c:pt>
                <c:pt idx="11">
                  <c:v>9</c:v>
                </c:pt>
                <c:pt idx="12">
                  <c:v>1</c:v>
                </c:pt>
                <c:pt idx="13">
                  <c:v>-3</c:v>
                </c:pt>
                <c:pt idx="14">
                  <c:v>-3</c:v>
                </c:pt>
                <c:pt idx="15">
                  <c:v>1</c:v>
                </c:pt>
                <c:pt idx="16">
                  <c:v>-2</c:v>
                </c:pt>
                <c:pt idx="17">
                  <c:v>4</c:v>
                </c:pt>
                <c:pt idx="18">
                  <c:v>0</c:v>
                </c:pt>
                <c:pt idx="19">
                  <c:v>-2</c:v>
                </c:pt>
                <c:pt idx="20">
                  <c:v>-2</c:v>
                </c:pt>
                <c:pt idx="21">
                  <c:v>0</c:v>
                </c:pt>
                <c:pt idx="22">
                  <c:v>4</c:v>
                </c:pt>
                <c:pt idx="23">
                  <c:v>-2</c:v>
                </c:pt>
                <c:pt idx="24">
                  <c:v>-0.33333333333333331</c:v>
                </c:pt>
                <c:pt idx="25">
                  <c:v>-0.33333333333333331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-1.666666666666667</c:v>
                </c:pt>
                <c:pt idx="31">
                  <c:v>-1.666666666666667</c:v>
                </c:pt>
                <c:pt idx="32">
                  <c:v>-1.666666666666667</c:v>
                </c:pt>
                <c:pt idx="33">
                  <c:v>-1.666666666666667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-0.33333333333333331</c:v>
                </c:pt>
                <c:pt idx="39">
                  <c:v>-0.33333333333333331</c:v>
                </c:pt>
                <c:pt idx="40">
                  <c:v>-2</c:v>
                </c:pt>
                <c:pt idx="41">
                  <c:v>-2</c:v>
                </c:pt>
                <c:pt idx="42">
                  <c:v>8</c:v>
                </c:pt>
                <c:pt idx="43">
                  <c:v>-4</c:v>
                </c:pt>
                <c:pt idx="44">
                  <c:v>-4</c:v>
                </c:pt>
                <c:pt idx="45">
                  <c:v>8</c:v>
                </c:pt>
                <c:pt idx="46">
                  <c:v>-2</c:v>
                </c:pt>
                <c:pt idx="47">
                  <c:v>-2</c:v>
                </c:pt>
                <c:pt idx="48">
                  <c:v>-2</c:v>
                </c:pt>
                <c:pt idx="49">
                  <c:v>-2</c:v>
                </c:pt>
                <c:pt idx="50">
                  <c:v>8</c:v>
                </c:pt>
                <c:pt idx="51">
                  <c:v>-4</c:v>
                </c:pt>
                <c:pt idx="52">
                  <c:v>-4</c:v>
                </c:pt>
                <c:pt idx="53">
                  <c:v>8</c:v>
                </c:pt>
                <c:pt idx="54">
                  <c:v>-2</c:v>
                </c:pt>
                <c:pt idx="55">
                  <c:v>-2</c:v>
                </c:pt>
              </c:numCache>
            </c:numRef>
          </c:xVal>
          <c:yVal>
            <c:numRef>
              <c:f>'Pure Decorrelation'!$AU$3:$AU$290</c:f>
              <c:numCache>
                <c:formatCode>General</c:formatCode>
                <c:ptCount val="288"/>
                <c:pt idx="0">
                  <c:v>11.772233658388719</c:v>
                </c:pt>
                <c:pt idx="1">
                  <c:v>3.943318069167435</c:v>
                </c:pt>
                <c:pt idx="2">
                  <c:v>5.5275729479966689</c:v>
                </c:pt>
                <c:pt idx="3">
                  <c:v>1.910186011367478</c:v>
                </c:pt>
                <c:pt idx="4">
                  <c:v>8.2927166930167004</c:v>
                </c:pt>
                <c:pt idx="5">
                  <c:v>4.9306730620330201</c:v>
                </c:pt>
                <c:pt idx="6">
                  <c:v>3.622853692807257</c:v>
                </c:pt>
                <c:pt idx="7">
                  <c:v>3.388165322830901</c:v>
                </c:pt>
                <c:pt idx="8">
                  <c:v>6.7449299822212199</c:v>
                </c:pt>
                <c:pt idx="9">
                  <c:v>6.3221945607801899</c:v>
                </c:pt>
                <c:pt idx="10">
                  <c:v>2.6821505653904749</c:v>
                </c:pt>
                <c:pt idx="11">
                  <c:v>5.4135304288123738</c:v>
                </c:pt>
                <c:pt idx="12">
                  <c:v>3.917118695226963</c:v>
                </c:pt>
                <c:pt idx="13">
                  <c:v>8.2573940334259532</c:v>
                </c:pt>
                <c:pt idx="14">
                  <c:v>1.8290251086000351</c:v>
                </c:pt>
                <c:pt idx="15">
                  <c:v>8.3462473839870661</c:v>
                </c:pt>
                <c:pt idx="16">
                  <c:v>1.924169786612038</c:v>
                </c:pt>
                <c:pt idx="17">
                  <c:v>16.146299704012929</c:v>
                </c:pt>
                <c:pt idx="18">
                  <c:v>3.3521887897863052</c:v>
                </c:pt>
                <c:pt idx="19">
                  <c:v>6.3688907785923217</c:v>
                </c:pt>
                <c:pt idx="20">
                  <c:v>6.3122146217850972</c:v>
                </c:pt>
                <c:pt idx="21">
                  <c:v>2.9887966054142452</c:v>
                </c:pt>
                <c:pt idx="22">
                  <c:v>16.944566728593781</c:v>
                </c:pt>
                <c:pt idx="23">
                  <c:v>1.1734690229990521</c:v>
                </c:pt>
                <c:pt idx="24">
                  <c:v>2.5655628746259032</c:v>
                </c:pt>
                <c:pt idx="25">
                  <c:v>3.501903341384605</c:v>
                </c:pt>
                <c:pt idx="26">
                  <c:v>1.884051420155447</c:v>
                </c:pt>
                <c:pt idx="27">
                  <c:v>3.0976202208199539</c:v>
                </c:pt>
                <c:pt idx="28">
                  <c:v>1.584442603215575</c:v>
                </c:pt>
                <c:pt idx="29">
                  <c:v>1.8808963319868779</c:v>
                </c:pt>
                <c:pt idx="30">
                  <c:v>1.326138090412132</c:v>
                </c:pt>
                <c:pt idx="31">
                  <c:v>1.953569766599685</c:v>
                </c:pt>
                <c:pt idx="32">
                  <c:v>5.1922275535878724</c:v>
                </c:pt>
                <c:pt idx="33">
                  <c:v>4.4924214618164111</c:v>
                </c:pt>
                <c:pt idx="34">
                  <c:v>2.5846855691983359</c:v>
                </c:pt>
                <c:pt idx="35">
                  <c:v>2.0908328647841699</c:v>
                </c:pt>
                <c:pt idx="36">
                  <c:v>2.8301512327860112</c:v>
                </c:pt>
                <c:pt idx="37">
                  <c:v>1.859634643374011</c:v>
                </c:pt>
                <c:pt idx="38">
                  <c:v>1.6584218096104451</c:v>
                </c:pt>
                <c:pt idx="39">
                  <c:v>1.1165313164237891</c:v>
                </c:pt>
                <c:pt idx="40">
                  <c:v>9.5047258693841279</c:v>
                </c:pt>
                <c:pt idx="41">
                  <c:v>1.5136320330202579</c:v>
                </c:pt>
                <c:pt idx="42">
                  <c:v>1.8685042786179109</c:v>
                </c:pt>
                <c:pt idx="43">
                  <c:v>12.34205780877965</c:v>
                </c:pt>
                <c:pt idx="44">
                  <c:v>13.182267385395241</c:v>
                </c:pt>
                <c:pt idx="45">
                  <c:v>1.9103370607946999</c:v>
                </c:pt>
                <c:pt idx="46">
                  <c:v>1.566371955373324</c:v>
                </c:pt>
                <c:pt idx="47">
                  <c:v>9.5205874869949181</c:v>
                </c:pt>
                <c:pt idx="48">
                  <c:v>9.5020538747892722</c:v>
                </c:pt>
                <c:pt idx="49">
                  <c:v>1.530521003960166</c:v>
                </c:pt>
                <c:pt idx="50">
                  <c:v>1.8735903445864099</c:v>
                </c:pt>
                <c:pt idx="51">
                  <c:v>12.394444969389591</c:v>
                </c:pt>
                <c:pt idx="52">
                  <c:v>12.95856265637558</c:v>
                </c:pt>
                <c:pt idx="53">
                  <c:v>1.843694011610933</c:v>
                </c:pt>
                <c:pt idx="54">
                  <c:v>1.526065446203575</c:v>
                </c:pt>
                <c:pt idx="55">
                  <c:v>8.8627511644037433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11B9-427A-8EA9-5817CEB4BC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13725055"/>
        <c:axId val="488865151"/>
      </c:scatterChart>
      <c:valAx>
        <c:axId val="513725055"/>
        <c:scaling>
          <c:orientation val="minMax"/>
          <c:max val="5"/>
          <c:min val="0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Gain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8865151"/>
        <c:crosses val="autoZero"/>
        <c:crossBetween val="midCat"/>
      </c:valAx>
      <c:valAx>
        <c:axId val="488865151"/>
        <c:scaling>
          <c:logBase val="10"/>
          <c:orientation val="minMax"/>
          <c:max val="100"/>
          <c:min val="1E-3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Time(s)</a:t>
                </a:r>
              </a:p>
            </c:rich>
          </c:tx>
          <c:layout>
            <c:manualLayout>
              <c:xMode val="edge"/>
              <c:yMode val="edge"/>
              <c:x val="1.2242425079812739E-2"/>
              <c:y val="0.3979304375346236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372505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4.9059023956218299E-2"/>
          <c:y val="0.87083311506227701"/>
          <c:w val="0.92175080203315873"/>
          <c:h val="0.1153942300984974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Dominance Check Improvement</a:t>
            </a:r>
            <a:r>
              <a:rPr lang="en-US" baseline="0"/>
              <a:t> wrt. BNL [median]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'Pure Decorrelation'!$M$987</c:f>
              <c:strCache>
                <c:ptCount val="1"/>
                <c:pt idx="0">
                  <c:v>Gain &lt;=0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'Pure Decorrelation'!$N$956:$S$956</c:f>
              <c:strCache>
                <c:ptCount val="6"/>
                <c:pt idx="0">
                  <c:v>BNL Causal</c:v>
                </c:pt>
                <c:pt idx="1">
                  <c:v>BNL Causal HM</c:v>
                </c:pt>
                <c:pt idx="2">
                  <c:v>SFS Causal</c:v>
                </c:pt>
                <c:pt idx="3">
                  <c:v>SaLSa Causal</c:v>
                </c:pt>
                <c:pt idx="4">
                  <c:v>D&amp;C Causal</c:v>
                </c:pt>
                <c:pt idx="5">
                  <c:v>BBS Causal</c:v>
                </c:pt>
              </c:strCache>
            </c:strRef>
          </c:cat>
          <c:val>
            <c:numRef>
              <c:f>'Pure Decorrelation'!$N$987:$S$987</c:f>
              <c:numCache>
                <c:formatCode>0%</c:formatCode>
                <c:ptCount val="6"/>
                <c:pt idx="0">
                  <c:v>-0.21337360091238927</c:v>
                </c:pt>
                <c:pt idx="1">
                  <c:v>-0.23870757029586975</c:v>
                </c:pt>
                <c:pt idx="2">
                  <c:v>0.34082736896254856</c:v>
                </c:pt>
                <c:pt idx="3">
                  <c:v>-3.9633151401652841E-3</c:v>
                </c:pt>
                <c:pt idx="4">
                  <c:v>-0.87560583962333949</c:v>
                </c:pt>
                <c:pt idx="5">
                  <c:v>1.5585918529230636E-2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BD8-4309-9ECB-660183C0C859}"/>
            </c:ext>
          </c:extLst>
        </c:ser>
        <c:ser>
          <c:idx val="2"/>
          <c:order val="1"/>
          <c:tx>
            <c:strRef>
              <c:f>'Pure Decorrelation'!$M$986</c:f>
              <c:strCache>
                <c:ptCount val="1"/>
                <c:pt idx="0">
                  <c:v>Gain &gt; 0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'Pure Decorrelation'!$N$986:$S$986</c:f>
              <c:numCache>
                <c:formatCode>0%</c:formatCode>
                <c:ptCount val="6"/>
                <c:pt idx="0">
                  <c:v>4.0588322603669159E-2</c:v>
                </c:pt>
                <c:pt idx="1">
                  <c:v>2.698426944979921E-2</c:v>
                </c:pt>
                <c:pt idx="2">
                  <c:v>0.58283998124921554</c:v>
                </c:pt>
                <c:pt idx="3">
                  <c:v>0.32464632729750353</c:v>
                </c:pt>
                <c:pt idx="4">
                  <c:v>-0.99467198153858571</c:v>
                </c:pt>
                <c:pt idx="5">
                  <c:v>0.16744023547619663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BD8-4309-9ECB-660183C0C859}"/>
            </c:ext>
          </c:extLst>
        </c:ser>
        <c:ser>
          <c:idx val="3"/>
          <c:order val="2"/>
          <c:tx>
            <c:strRef>
              <c:f>'Pure Decorrelation'!$M$984</c:f>
              <c:strCache>
                <c:ptCount val="1"/>
                <c:pt idx="0">
                  <c:v>Gain &gt; 1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'Pure Decorrelation'!$N$984:$S$984</c:f>
              <c:numCache>
                <c:formatCode>0%</c:formatCode>
                <c:ptCount val="6"/>
                <c:pt idx="0">
                  <c:v>-1.041657689239857</c:v>
                </c:pt>
                <c:pt idx="1">
                  <c:v>-1.0585942039102256</c:v>
                </c:pt>
                <c:pt idx="2">
                  <c:v>-3.5321411591079044E-2</c:v>
                </c:pt>
                <c:pt idx="3">
                  <c:v>-9.0673621257265635E-2</c:v>
                </c:pt>
                <c:pt idx="4">
                  <c:v>-1.0729659261840061</c:v>
                </c:pt>
                <c:pt idx="5">
                  <c:v>-0.9528627799699021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BD8-4309-9ECB-660183C0C859}"/>
            </c:ext>
          </c:extLst>
        </c:ser>
        <c:ser>
          <c:idx val="1"/>
          <c:order val="3"/>
          <c:tx>
            <c:strRef>
              <c:f>'Pure Decorrelation'!$M$983</c:f>
              <c:strCache>
                <c:ptCount val="1"/>
                <c:pt idx="0">
                  <c:v>Target; Gain &gt; 1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'Pure Decorrelation'!$N$983:$S$983</c:f>
              <c:numCache>
                <c:formatCode>0%</c:formatCode>
                <c:ptCount val="6"/>
                <c:pt idx="0">
                  <c:v>-8.6628272726222537</c:v>
                </c:pt>
                <c:pt idx="1">
                  <c:v>-8.6500936403241333</c:v>
                </c:pt>
                <c:pt idx="2">
                  <c:v>-8.9948125692609917</c:v>
                </c:pt>
                <c:pt idx="3">
                  <c:v>-13.554686300856934</c:v>
                </c:pt>
                <c:pt idx="4">
                  <c:v>-3.7716745880105917</c:v>
                </c:pt>
                <c:pt idx="5">
                  <c:v>-18.275184605943824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BD8-4309-9ECB-660183C0C8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96855792"/>
        <c:axId val="1899211536"/>
      </c:barChart>
      <c:catAx>
        <c:axId val="18968557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9211536"/>
        <c:crosses val="autoZero"/>
        <c:auto val="1"/>
        <c:lblAlgn val="ctr"/>
        <c:lblOffset val="100"/>
        <c:noMultiLvlLbl val="0"/>
      </c:catAx>
      <c:valAx>
        <c:axId val="1899211536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Perforamnce Improvement wrt. BNL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68557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Execution Time Improvement</a:t>
            </a:r>
            <a:r>
              <a:rPr lang="en-US" baseline="0"/>
              <a:t> wrt. </a:t>
            </a:r>
            <a:r>
              <a:rPr lang="en-US" sz="1400" baseline="0"/>
              <a:t>BNL (sequential) [median]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'Pure Decorrelation'!$U$987</c:f>
              <c:strCache>
                <c:ptCount val="1"/>
                <c:pt idx="0">
                  <c:v>Gain &lt;=0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'Pure Decorrelation'!$V$956:$AA$956</c:f>
              <c:strCache>
                <c:ptCount val="6"/>
                <c:pt idx="0">
                  <c:v>BNL Causal</c:v>
                </c:pt>
                <c:pt idx="1">
                  <c:v>BNL Causal HM</c:v>
                </c:pt>
                <c:pt idx="2">
                  <c:v>SFS Causal</c:v>
                </c:pt>
                <c:pt idx="3">
                  <c:v>SaLSa Causal</c:v>
                </c:pt>
                <c:pt idx="4">
                  <c:v>D&amp;C Causal</c:v>
                </c:pt>
                <c:pt idx="5">
                  <c:v>BBS Causal</c:v>
                </c:pt>
              </c:strCache>
            </c:strRef>
          </c:cat>
          <c:val>
            <c:numRef>
              <c:f>'Pure Decorrelation'!$V$987:$AA$987</c:f>
              <c:numCache>
                <c:formatCode>0%</c:formatCode>
                <c:ptCount val="6"/>
                <c:pt idx="0">
                  <c:v>-0.17517546526360739</c:v>
                </c:pt>
                <c:pt idx="1">
                  <c:v>-0.19950170095226893</c:v>
                </c:pt>
                <c:pt idx="2">
                  <c:v>0.17486330488880972</c:v>
                </c:pt>
                <c:pt idx="3">
                  <c:v>-0.16442730575519499</c:v>
                </c:pt>
                <c:pt idx="4">
                  <c:v>-0.30009684274388171</c:v>
                </c:pt>
                <c:pt idx="5">
                  <c:v>-1.0519378381677624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676-4EC4-B850-A3A8B7C12C14}"/>
            </c:ext>
          </c:extLst>
        </c:ser>
        <c:ser>
          <c:idx val="2"/>
          <c:order val="1"/>
          <c:tx>
            <c:strRef>
              <c:f>'Pure Decorrelation'!$U$986</c:f>
              <c:strCache>
                <c:ptCount val="1"/>
                <c:pt idx="0">
                  <c:v>Gain &gt; 0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'Pure Decorrelation'!$V$986:$AA$986</c:f>
              <c:numCache>
                <c:formatCode>0%</c:formatCode>
                <c:ptCount val="6"/>
                <c:pt idx="0">
                  <c:v>6.5757550761744221E-2</c:v>
                </c:pt>
                <c:pt idx="1">
                  <c:v>6.1172476504743112E-2</c:v>
                </c:pt>
                <c:pt idx="2">
                  <c:v>0.31657767988520169</c:v>
                </c:pt>
                <c:pt idx="3">
                  <c:v>6.1969619327012816E-2</c:v>
                </c:pt>
                <c:pt idx="4">
                  <c:v>-0.32476838652148055</c:v>
                </c:pt>
                <c:pt idx="5">
                  <c:v>-0.61340403905954122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676-4EC4-B850-A3A8B7C12C14}"/>
            </c:ext>
          </c:extLst>
        </c:ser>
        <c:ser>
          <c:idx val="3"/>
          <c:order val="2"/>
          <c:tx>
            <c:strRef>
              <c:f>'Pure Decorrelation'!$U$984</c:f>
              <c:strCache>
                <c:ptCount val="1"/>
                <c:pt idx="0">
                  <c:v>Gain &gt; 1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'Pure Decorrelation'!$V$984:$AA$984</c:f>
              <c:numCache>
                <c:formatCode>0%</c:formatCode>
                <c:ptCount val="6"/>
                <c:pt idx="0">
                  <c:v>-0.68336812538083513</c:v>
                </c:pt>
                <c:pt idx="1">
                  <c:v>-0.67629283755303915</c:v>
                </c:pt>
                <c:pt idx="2">
                  <c:v>-0.13897529197573361</c:v>
                </c:pt>
                <c:pt idx="3">
                  <c:v>-0.25682846131596959</c:v>
                </c:pt>
                <c:pt idx="4">
                  <c:v>-0.3384330231287272</c:v>
                </c:pt>
                <c:pt idx="5">
                  <c:v>-1.7203661299315329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676-4EC4-B850-A3A8B7C12C14}"/>
            </c:ext>
          </c:extLst>
        </c:ser>
        <c:ser>
          <c:idx val="1"/>
          <c:order val="3"/>
          <c:tx>
            <c:strRef>
              <c:f>'Pure Decorrelation'!$U$983</c:f>
              <c:strCache>
                <c:ptCount val="1"/>
                <c:pt idx="0">
                  <c:v>Target; Gain &gt; 1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'Pure Decorrelation'!$V$983:$AA$983</c:f>
              <c:numCache>
                <c:formatCode>0%</c:formatCode>
                <c:ptCount val="6"/>
                <c:pt idx="0">
                  <c:v>-3.8792049494376832</c:v>
                </c:pt>
                <c:pt idx="1">
                  <c:v>-3.8571287949865209</c:v>
                </c:pt>
                <c:pt idx="2">
                  <c:v>-5.121478228099261</c:v>
                </c:pt>
                <c:pt idx="3">
                  <c:v>-6.3489628793117472</c:v>
                </c:pt>
                <c:pt idx="4">
                  <c:v>-1.2209330756601335</c:v>
                </c:pt>
                <c:pt idx="5">
                  <c:v>-11.366267649592142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676-4EC4-B850-A3A8B7C12C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96855792"/>
        <c:axId val="1899211536"/>
      </c:barChart>
      <c:catAx>
        <c:axId val="18968557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9211536"/>
        <c:crosses val="autoZero"/>
        <c:auto val="1"/>
        <c:lblAlgn val="ctr"/>
        <c:lblOffset val="100"/>
        <c:noMultiLvlLbl val="0"/>
      </c:catAx>
      <c:valAx>
        <c:axId val="1899211536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Perforamnce Improvement wrt. BNL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68557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Execution Time Improvement</a:t>
            </a:r>
            <a:r>
              <a:rPr lang="en-US" baseline="0"/>
              <a:t> wrt. </a:t>
            </a:r>
            <a:r>
              <a:rPr lang="en-US" sz="1400" baseline="0"/>
              <a:t>BNL (parallel)</a:t>
            </a: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 [median]</a:t>
            </a:r>
            <a:endParaRPr lang="en-US" sz="14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'Pure Decorrelation'!$AC$987</c:f>
              <c:strCache>
                <c:ptCount val="1"/>
                <c:pt idx="0">
                  <c:v>Gain &lt;=0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'Pure Decorrelation'!$V$956:$AA$956</c:f>
              <c:strCache>
                <c:ptCount val="6"/>
                <c:pt idx="0">
                  <c:v>BNL Causal</c:v>
                </c:pt>
                <c:pt idx="1">
                  <c:v>BNL Causal HM</c:v>
                </c:pt>
                <c:pt idx="2">
                  <c:v>SFS Causal</c:v>
                </c:pt>
                <c:pt idx="3">
                  <c:v>SaLSa Causal</c:v>
                </c:pt>
                <c:pt idx="4">
                  <c:v>D&amp;C Causal</c:v>
                </c:pt>
                <c:pt idx="5">
                  <c:v>BBS Causal</c:v>
                </c:pt>
              </c:strCache>
            </c:strRef>
          </c:cat>
          <c:val>
            <c:numRef>
              <c:f>'Pure Decorrelation'!$AD$987:$AI$987</c:f>
              <c:numCache>
                <c:formatCode>0%</c:formatCode>
                <c:ptCount val="6"/>
                <c:pt idx="0">
                  <c:v>0.48516572557708787</c:v>
                </c:pt>
                <c:pt idx="1">
                  <c:v>0.45997820211444868</c:v>
                </c:pt>
                <c:pt idx="2">
                  <c:v>0.58889533615559442</c:v>
                </c:pt>
                <c:pt idx="3">
                  <c:v>0.49198877493026877</c:v>
                </c:pt>
                <c:pt idx="4">
                  <c:v>0.71097310959516413</c:v>
                </c:pt>
                <c:pt idx="5">
                  <c:v>-0.41177780291530569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FAE-4164-B462-F2D6F021B4D8}"/>
            </c:ext>
          </c:extLst>
        </c:ser>
        <c:ser>
          <c:idx val="2"/>
          <c:order val="1"/>
          <c:tx>
            <c:strRef>
              <c:f>'Pure Decorrelation'!$AC$986</c:f>
              <c:strCache>
                <c:ptCount val="1"/>
                <c:pt idx="0">
                  <c:v>Gain &gt; 0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'Pure Decorrelation'!$AD$986:$AI$986</c:f>
              <c:numCache>
                <c:formatCode>0%</c:formatCode>
                <c:ptCount val="6"/>
                <c:pt idx="0">
                  <c:v>0.62267603163335505</c:v>
                </c:pt>
                <c:pt idx="1">
                  <c:v>0.61662145607918717</c:v>
                </c:pt>
                <c:pt idx="2">
                  <c:v>0.70540987280153167</c:v>
                </c:pt>
                <c:pt idx="3">
                  <c:v>0.6490259153637048</c:v>
                </c:pt>
                <c:pt idx="4">
                  <c:v>0.69754249312206118</c:v>
                </c:pt>
                <c:pt idx="5">
                  <c:v>7.9696416727871949E-2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FAE-4164-B462-F2D6F021B4D8}"/>
            </c:ext>
          </c:extLst>
        </c:ser>
        <c:ser>
          <c:idx val="3"/>
          <c:order val="2"/>
          <c:tx>
            <c:strRef>
              <c:f>'Pure Decorrelation'!$AC$984</c:f>
              <c:strCache>
                <c:ptCount val="1"/>
                <c:pt idx="0">
                  <c:v>Gain &gt; 1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'Pure Decorrelation'!$AD$984:$AI$984</c:f>
              <c:numCache>
                <c:formatCode>0%</c:formatCode>
                <c:ptCount val="6"/>
                <c:pt idx="0">
                  <c:v>0.22553685319755185</c:v>
                </c:pt>
                <c:pt idx="1">
                  <c:v>0.22390211047280062</c:v>
                </c:pt>
                <c:pt idx="2">
                  <c:v>0.45922041723051399</c:v>
                </c:pt>
                <c:pt idx="3">
                  <c:v>0.44707743356766061</c:v>
                </c:pt>
                <c:pt idx="4">
                  <c:v>0.70028865013862784</c:v>
                </c:pt>
                <c:pt idx="5">
                  <c:v>-0.86949999682041756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FAE-4164-B462-F2D6F021B4D8}"/>
            </c:ext>
          </c:extLst>
        </c:ser>
        <c:ser>
          <c:idx val="1"/>
          <c:order val="3"/>
          <c:tx>
            <c:strRef>
              <c:f>'Pure Decorrelation'!$AC$983</c:f>
              <c:strCache>
                <c:ptCount val="1"/>
                <c:pt idx="0">
                  <c:v>Target; Gain &gt; 1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'Pure Decorrelation'!$AD$983:$AI$983</c:f>
              <c:numCache>
                <c:formatCode>0%</c:formatCode>
                <c:ptCount val="6"/>
                <c:pt idx="0">
                  <c:v>-1.3122859439635812</c:v>
                </c:pt>
                <c:pt idx="1">
                  <c:v>-1.2956780348963621</c:v>
                </c:pt>
                <c:pt idx="2">
                  <c:v>-1.9558516599167044</c:v>
                </c:pt>
                <c:pt idx="3">
                  <c:v>-2.6229554866376423</c:v>
                </c:pt>
                <c:pt idx="4">
                  <c:v>0.47622475341747261</c:v>
                </c:pt>
                <c:pt idx="5">
                  <c:v>-8.4929415174586147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FAE-4164-B462-F2D6F021B4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96855792"/>
        <c:axId val="1899211536"/>
      </c:barChart>
      <c:catAx>
        <c:axId val="18968557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9211536"/>
        <c:crosses val="autoZero"/>
        <c:auto val="1"/>
        <c:lblAlgn val="ctr"/>
        <c:lblOffset val="100"/>
        <c:noMultiLvlLbl val="0"/>
      </c:catAx>
      <c:valAx>
        <c:axId val="1899211536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Perforamnce Improvement wrt. BNL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68557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Dominance Check Improvement</a:t>
            </a:r>
            <a:r>
              <a:rPr lang="en-US" baseline="0"/>
              <a:t> wrt. BNL</a:t>
            </a: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 [median]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'Pure Decorrelation'!$M$988</c:f>
              <c:strCache>
                <c:ptCount val="1"/>
                <c:pt idx="0">
                  <c:v>Target; Gain &gt; 1; #pref=2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'Pure Decorrelation'!$N$981:$S$981</c:f>
              <c:strCache>
                <c:ptCount val="6"/>
                <c:pt idx="0">
                  <c:v>BNL Causal</c:v>
                </c:pt>
                <c:pt idx="1">
                  <c:v>BNL Causal HM</c:v>
                </c:pt>
                <c:pt idx="2">
                  <c:v>SFS Causal</c:v>
                </c:pt>
                <c:pt idx="3">
                  <c:v>SaLSa Causal</c:v>
                </c:pt>
                <c:pt idx="4">
                  <c:v>D&amp;C Causal</c:v>
                </c:pt>
                <c:pt idx="5">
                  <c:v>BBS Causal</c:v>
                </c:pt>
              </c:strCache>
            </c:strRef>
          </c:cat>
          <c:val>
            <c:numRef>
              <c:f>'Pure Decorrelation'!$N$988:$S$988</c:f>
              <c:numCache>
                <c:formatCode>0%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251-4D01-A8AA-1061EC962B26}"/>
            </c:ext>
          </c:extLst>
        </c:ser>
        <c:ser>
          <c:idx val="0"/>
          <c:order val="1"/>
          <c:tx>
            <c:strRef>
              <c:f>'Pure Decorrelation'!$M$989</c:f>
              <c:strCache>
                <c:ptCount val="1"/>
                <c:pt idx="0">
                  <c:v>Target; Gain &gt; 1; #pref=3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'Pure Decorrelation'!$N$981:$S$981</c:f>
              <c:strCache>
                <c:ptCount val="6"/>
                <c:pt idx="0">
                  <c:v>BNL Causal</c:v>
                </c:pt>
                <c:pt idx="1">
                  <c:v>BNL Causal HM</c:v>
                </c:pt>
                <c:pt idx="2">
                  <c:v>SFS Causal</c:v>
                </c:pt>
                <c:pt idx="3">
                  <c:v>SaLSa Causal</c:v>
                </c:pt>
                <c:pt idx="4">
                  <c:v>D&amp;C Causal</c:v>
                </c:pt>
                <c:pt idx="5">
                  <c:v>BBS Causal</c:v>
                </c:pt>
              </c:strCache>
            </c:strRef>
          </c:cat>
          <c:val>
            <c:numRef>
              <c:f>'Pure Decorrelation'!$N$989:$S$989</c:f>
              <c:numCache>
                <c:formatCode>0%</c:formatCode>
                <c:ptCount val="6"/>
                <c:pt idx="0">
                  <c:v>-8.6628272726222537</c:v>
                </c:pt>
                <c:pt idx="1">
                  <c:v>-8.6500936403241333</c:v>
                </c:pt>
                <c:pt idx="2">
                  <c:v>-8.9948125692609917</c:v>
                </c:pt>
                <c:pt idx="3">
                  <c:v>-13.554686300856934</c:v>
                </c:pt>
                <c:pt idx="4">
                  <c:v>-3.7716745880105917</c:v>
                </c:pt>
                <c:pt idx="5">
                  <c:v>-18.275184605943824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251-4D01-A8AA-1061EC962B26}"/>
            </c:ext>
          </c:extLst>
        </c:ser>
        <c:ser>
          <c:idx val="2"/>
          <c:order val="2"/>
          <c:tx>
            <c:strRef>
              <c:f>'Pure Decorrelation'!$M$990</c:f>
              <c:strCache>
                <c:ptCount val="1"/>
                <c:pt idx="0">
                  <c:v>Target; Gain &gt; 1; #pref=4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'Pure Decorrelation'!$N$981:$S$981</c:f>
              <c:strCache>
                <c:ptCount val="6"/>
                <c:pt idx="0">
                  <c:v>BNL Causal</c:v>
                </c:pt>
                <c:pt idx="1">
                  <c:v>BNL Causal HM</c:v>
                </c:pt>
                <c:pt idx="2">
                  <c:v>SFS Causal</c:v>
                </c:pt>
                <c:pt idx="3">
                  <c:v>SaLSa Causal</c:v>
                </c:pt>
                <c:pt idx="4">
                  <c:v>D&amp;C Causal</c:v>
                </c:pt>
                <c:pt idx="5">
                  <c:v>BBS Causal</c:v>
                </c:pt>
              </c:strCache>
            </c:strRef>
          </c:cat>
          <c:val>
            <c:numRef>
              <c:f>'Pure Decorrelation'!$N$990:$S$990</c:f>
              <c:numCache>
                <c:formatCode>0%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251-4D01-A8AA-1061EC962B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96855792"/>
        <c:axId val="1899211536"/>
      </c:barChart>
      <c:catAx>
        <c:axId val="18968557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9211536"/>
        <c:crosses val="autoZero"/>
        <c:auto val="1"/>
        <c:lblAlgn val="ctr"/>
        <c:lblOffset val="100"/>
        <c:noMultiLvlLbl val="0"/>
      </c:catAx>
      <c:valAx>
        <c:axId val="18992115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Perforamnce Improvement wrt. BNL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68557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Execution Time Improvement</a:t>
            </a:r>
            <a:r>
              <a:rPr lang="en-US" baseline="0"/>
              <a:t> wrt. </a:t>
            </a:r>
            <a:r>
              <a:rPr lang="en-US" sz="1400" baseline="0"/>
              <a:t>BNL (sequential)</a:t>
            </a: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 [median]</a:t>
            </a:r>
            <a:endParaRPr lang="en-US" sz="14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'Pure Decorrelation'!$U$988</c:f>
              <c:strCache>
                <c:ptCount val="1"/>
                <c:pt idx="0">
                  <c:v>Target; Gain &gt; 1; #pref=2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'Pure Decorrelation'!$V$981:$AA$981</c:f>
              <c:strCache>
                <c:ptCount val="6"/>
                <c:pt idx="0">
                  <c:v>BNL Causal</c:v>
                </c:pt>
                <c:pt idx="1">
                  <c:v>BNL Causal HM</c:v>
                </c:pt>
                <c:pt idx="2">
                  <c:v>SFS Causal</c:v>
                </c:pt>
                <c:pt idx="3">
                  <c:v>SaLSa Causal</c:v>
                </c:pt>
                <c:pt idx="4">
                  <c:v>D&amp;C Causal</c:v>
                </c:pt>
                <c:pt idx="5">
                  <c:v>BBS Causal</c:v>
                </c:pt>
              </c:strCache>
            </c:strRef>
          </c:cat>
          <c:val>
            <c:numRef>
              <c:f>'Pure Decorrelation'!$V$988:$AA$988</c:f>
              <c:numCache>
                <c:formatCode>0%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094-48F6-A3B8-03E8BBD211DB}"/>
            </c:ext>
          </c:extLst>
        </c:ser>
        <c:ser>
          <c:idx val="0"/>
          <c:order val="1"/>
          <c:tx>
            <c:strRef>
              <c:f>'Pure Decorrelation'!$U$989</c:f>
              <c:strCache>
                <c:ptCount val="1"/>
                <c:pt idx="0">
                  <c:v>Target; Gain &gt; 1; #pref=3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'Pure Decorrelation'!$V$981:$AA$981</c:f>
              <c:strCache>
                <c:ptCount val="6"/>
                <c:pt idx="0">
                  <c:v>BNL Causal</c:v>
                </c:pt>
                <c:pt idx="1">
                  <c:v>BNL Causal HM</c:v>
                </c:pt>
                <c:pt idx="2">
                  <c:v>SFS Causal</c:v>
                </c:pt>
                <c:pt idx="3">
                  <c:v>SaLSa Causal</c:v>
                </c:pt>
                <c:pt idx="4">
                  <c:v>D&amp;C Causal</c:v>
                </c:pt>
                <c:pt idx="5">
                  <c:v>BBS Causal</c:v>
                </c:pt>
              </c:strCache>
            </c:strRef>
          </c:cat>
          <c:val>
            <c:numRef>
              <c:f>'Pure Decorrelation'!$V$989:$AA$989</c:f>
              <c:numCache>
                <c:formatCode>0%</c:formatCode>
                <c:ptCount val="6"/>
                <c:pt idx="0">
                  <c:v>-3.8792049494376832</c:v>
                </c:pt>
                <c:pt idx="1">
                  <c:v>-3.8571287949865209</c:v>
                </c:pt>
                <c:pt idx="2">
                  <c:v>-5.121478228099261</c:v>
                </c:pt>
                <c:pt idx="3">
                  <c:v>-6.3489628793117472</c:v>
                </c:pt>
                <c:pt idx="4">
                  <c:v>-1.2209330756601335</c:v>
                </c:pt>
                <c:pt idx="5">
                  <c:v>-11.366267649592142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094-48F6-A3B8-03E8BBD211DB}"/>
            </c:ext>
          </c:extLst>
        </c:ser>
        <c:ser>
          <c:idx val="2"/>
          <c:order val="2"/>
          <c:tx>
            <c:strRef>
              <c:f>'Pure Decorrelation'!$U$990</c:f>
              <c:strCache>
                <c:ptCount val="1"/>
                <c:pt idx="0">
                  <c:v>Target; Gain &gt; 1; #pref=4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'Pure Decorrelation'!$V$981:$AA$981</c:f>
              <c:strCache>
                <c:ptCount val="6"/>
                <c:pt idx="0">
                  <c:v>BNL Causal</c:v>
                </c:pt>
                <c:pt idx="1">
                  <c:v>BNL Causal HM</c:v>
                </c:pt>
                <c:pt idx="2">
                  <c:v>SFS Causal</c:v>
                </c:pt>
                <c:pt idx="3">
                  <c:v>SaLSa Causal</c:v>
                </c:pt>
                <c:pt idx="4">
                  <c:v>D&amp;C Causal</c:v>
                </c:pt>
                <c:pt idx="5">
                  <c:v>BBS Causal</c:v>
                </c:pt>
              </c:strCache>
            </c:strRef>
          </c:cat>
          <c:val>
            <c:numRef>
              <c:f>'Pure Decorrelation'!$V$990:$AA$990</c:f>
              <c:numCache>
                <c:formatCode>0%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094-48F6-A3B8-03E8BBD211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96855792"/>
        <c:axId val="1899211536"/>
      </c:barChart>
      <c:catAx>
        <c:axId val="18968557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9211536"/>
        <c:crosses val="autoZero"/>
        <c:auto val="1"/>
        <c:lblAlgn val="ctr"/>
        <c:lblOffset val="100"/>
        <c:noMultiLvlLbl val="0"/>
      </c:catAx>
      <c:valAx>
        <c:axId val="1899211536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Perforamnce Improvement wrt. BNL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68557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Execution Time Improvement</a:t>
            </a:r>
            <a:r>
              <a:rPr lang="en-US" baseline="0"/>
              <a:t> wrt. </a:t>
            </a:r>
            <a:r>
              <a:rPr lang="en-US" sz="1400" baseline="0"/>
              <a:t>BNL (parallel) [median]</a:t>
            </a:r>
            <a:endParaRPr lang="en-US" sz="14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'Pure Decorrelation'!$AC$988</c:f>
              <c:strCache>
                <c:ptCount val="1"/>
                <c:pt idx="0">
                  <c:v>Target; Gain &gt; 1; #pref=2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'Pure Decorrelation'!$AD$981:$AI$981</c:f>
              <c:strCache>
                <c:ptCount val="6"/>
                <c:pt idx="0">
                  <c:v>BNL Causal</c:v>
                </c:pt>
                <c:pt idx="1">
                  <c:v>BNL Causal HM</c:v>
                </c:pt>
                <c:pt idx="2">
                  <c:v>SFS Causal</c:v>
                </c:pt>
                <c:pt idx="3">
                  <c:v>SaLSa Causal</c:v>
                </c:pt>
                <c:pt idx="4">
                  <c:v>D&amp;C Causal</c:v>
                </c:pt>
                <c:pt idx="5">
                  <c:v>BBS Causal</c:v>
                </c:pt>
              </c:strCache>
            </c:strRef>
          </c:cat>
          <c:val>
            <c:numRef>
              <c:f>'Pure Decorrelation'!$AD$988:$AI$988</c:f>
              <c:numCache>
                <c:formatCode>0%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829-4688-A047-F2B32106F1A2}"/>
            </c:ext>
          </c:extLst>
        </c:ser>
        <c:ser>
          <c:idx val="0"/>
          <c:order val="1"/>
          <c:tx>
            <c:strRef>
              <c:f>'Pure Decorrelation'!$AC$989</c:f>
              <c:strCache>
                <c:ptCount val="1"/>
                <c:pt idx="0">
                  <c:v>Target; Gain &gt; 1; #pref=3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'Pure Decorrelation'!$AD$981:$AI$981</c:f>
              <c:strCache>
                <c:ptCount val="6"/>
                <c:pt idx="0">
                  <c:v>BNL Causal</c:v>
                </c:pt>
                <c:pt idx="1">
                  <c:v>BNL Causal HM</c:v>
                </c:pt>
                <c:pt idx="2">
                  <c:v>SFS Causal</c:v>
                </c:pt>
                <c:pt idx="3">
                  <c:v>SaLSa Causal</c:v>
                </c:pt>
                <c:pt idx="4">
                  <c:v>D&amp;C Causal</c:v>
                </c:pt>
                <c:pt idx="5">
                  <c:v>BBS Causal</c:v>
                </c:pt>
              </c:strCache>
            </c:strRef>
          </c:cat>
          <c:val>
            <c:numRef>
              <c:f>'Pure Decorrelation'!$AD$989:$AI$989</c:f>
              <c:numCache>
                <c:formatCode>0%</c:formatCode>
                <c:ptCount val="6"/>
                <c:pt idx="0">
                  <c:v>-1.3122859439635812</c:v>
                </c:pt>
                <c:pt idx="1">
                  <c:v>-1.2956780348963621</c:v>
                </c:pt>
                <c:pt idx="2">
                  <c:v>-1.9558516599167044</c:v>
                </c:pt>
                <c:pt idx="3">
                  <c:v>-2.6229554866376423</c:v>
                </c:pt>
                <c:pt idx="4">
                  <c:v>0.47622475341747261</c:v>
                </c:pt>
                <c:pt idx="5">
                  <c:v>-8.4929415174586147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829-4688-A047-F2B32106F1A2}"/>
            </c:ext>
          </c:extLst>
        </c:ser>
        <c:ser>
          <c:idx val="2"/>
          <c:order val="2"/>
          <c:tx>
            <c:strRef>
              <c:f>'Pure Decorrelation'!$AC$990</c:f>
              <c:strCache>
                <c:ptCount val="1"/>
                <c:pt idx="0">
                  <c:v>Target; Gain &gt; 1; #pref=4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'Pure Decorrelation'!$AD$981:$AI$981</c:f>
              <c:strCache>
                <c:ptCount val="6"/>
                <c:pt idx="0">
                  <c:v>BNL Causal</c:v>
                </c:pt>
                <c:pt idx="1">
                  <c:v>BNL Causal HM</c:v>
                </c:pt>
                <c:pt idx="2">
                  <c:v>SFS Causal</c:v>
                </c:pt>
                <c:pt idx="3">
                  <c:v>SaLSa Causal</c:v>
                </c:pt>
                <c:pt idx="4">
                  <c:v>D&amp;C Causal</c:v>
                </c:pt>
                <c:pt idx="5">
                  <c:v>BBS Causal</c:v>
                </c:pt>
              </c:strCache>
            </c:strRef>
          </c:cat>
          <c:val>
            <c:numRef>
              <c:f>'Pure Decorrelation'!$AD$990:$AI$990</c:f>
              <c:numCache>
                <c:formatCode>0%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829-4688-A047-F2B32106F1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96855792"/>
        <c:axId val="1899211536"/>
      </c:barChart>
      <c:catAx>
        <c:axId val="18968557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9211536"/>
        <c:crosses val="autoZero"/>
        <c:auto val="1"/>
        <c:lblAlgn val="ctr"/>
        <c:lblOffset val="100"/>
        <c:noMultiLvlLbl val="0"/>
      </c:catAx>
      <c:valAx>
        <c:axId val="1899211536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Perforamnce Improvement wrt. BNL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68557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Execution Time </a:t>
            </a:r>
            <a:r>
              <a:rPr lang="en-US" sz="1400"/>
              <a:t>Improvement</a:t>
            </a:r>
            <a:r>
              <a:rPr lang="en-US" sz="1400" baseline="0"/>
              <a:t> wrt</a:t>
            </a: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. Non-Causal Baseline (sequential) [mean]</a:t>
            </a:r>
            <a:endParaRPr lang="en-US" sz="14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'Pure Decorrelation'!$S$636</c:f>
              <c:strCache>
                <c:ptCount val="1"/>
                <c:pt idx="0">
                  <c:v>Gain &lt;= 0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Lbl>
              <c:idx val="3"/>
              <c:layout>
                <c:manualLayout>
                  <c:x val="-4.6828881610046662E-2"/>
                  <c:y val="0.38002298789832478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9E38-407F-AD5F-E402E128CB2C}"/>
                </c:ext>
              </c:extLst>
            </c:dLbl>
            <c:dLbl>
              <c:idx val="5"/>
              <c:layout>
                <c:manualLayout>
                  <c:x val="-6.3601061585045179E-2"/>
                  <c:y val="0.38337869259631135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9E38-407F-AD5F-E402E128CB2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Base"/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'Pure Decorrelation'!$T$632:$Y$632</c:f>
              <c:strCache>
                <c:ptCount val="6"/>
                <c:pt idx="0">
                  <c:v>BNL Causal</c:v>
                </c:pt>
                <c:pt idx="1">
                  <c:v>BNL Causal HM</c:v>
                </c:pt>
                <c:pt idx="2">
                  <c:v>SFS Causal</c:v>
                </c:pt>
                <c:pt idx="3">
                  <c:v>SaLSa Causal</c:v>
                </c:pt>
                <c:pt idx="4">
                  <c:v>D&amp;C Causal</c:v>
                </c:pt>
                <c:pt idx="5">
                  <c:v>BBS Causal</c:v>
                </c:pt>
              </c:strCache>
            </c:strRef>
          </c:cat>
          <c:val>
            <c:numRef>
              <c:f>'Pure Decorrelation'!$T$636:$Y$636</c:f>
              <c:numCache>
                <c:formatCode>0%</c:formatCode>
                <c:ptCount val="6"/>
                <c:pt idx="0">
                  <c:v>-1.0906992693557578</c:v>
                </c:pt>
                <c:pt idx="1">
                  <c:v>-1.140512575808168</c:v>
                </c:pt>
                <c:pt idx="2">
                  <c:v>-1.0457309982460827</c:v>
                </c:pt>
                <c:pt idx="3">
                  <c:v>-3.3445097382481737</c:v>
                </c:pt>
                <c:pt idx="4">
                  <c:v>-0.27799824553573366</c:v>
                </c:pt>
                <c:pt idx="5">
                  <c:v>-2.21272781587184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E38-407F-AD5F-E402E128CB2C}"/>
            </c:ext>
          </c:extLst>
        </c:ser>
        <c:ser>
          <c:idx val="1"/>
          <c:order val="1"/>
          <c:tx>
            <c:strRef>
              <c:f>'Pure Decorrelation'!$S$635</c:f>
              <c:strCache>
                <c:ptCount val="1"/>
                <c:pt idx="0">
                  <c:v>Gain &gt; 0 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'Pure Decorrelation'!$T$632:$Y$632</c:f>
              <c:strCache>
                <c:ptCount val="6"/>
                <c:pt idx="0">
                  <c:v>BNL Causal</c:v>
                </c:pt>
                <c:pt idx="1">
                  <c:v>BNL Causal HM</c:v>
                </c:pt>
                <c:pt idx="2">
                  <c:v>SFS Causal</c:v>
                </c:pt>
                <c:pt idx="3">
                  <c:v>SaLSa Causal</c:v>
                </c:pt>
                <c:pt idx="4">
                  <c:v>D&amp;C Causal</c:v>
                </c:pt>
                <c:pt idx="5">
                  <c:v>BBS Causal</c:v>
                </c:pt>
              </c:strCache>
            </c:strRef>
          </c:cat>
          <c:val>
            <c:numRef>
              <c:f>'Pure Decorrelation'!$T$635:$Y$635</c:f>
              <c:numCache>
                <c:formatCode>0%</c:formatCode>
                <c:ptCount val="6"/>
                <c:pt idx="0">
                  <c:v>-1.6946746282843874</c:v>
                </c:pt>
                <c:pt idx="1">
                  <c:v>-1.6943828604148363</c:v>
                </c:pt>
                <c:pt idx="2">
                  <c:v>-1.4266472156802179</c:v>
                </c:pt>
                <c:pt idx="3">
                  <c:v>-3.8975197887488267</c:v>
                </c:pt>
                <c:pt idx="4">
                  <c:v>-0.10662127976960858</c:v>
                </c:pt>
                <c:pt idx="5">
                  <c:v>-15.939287565916754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E38-407F-AD5F-E402E128CB2C}"/>
            </c:ext>
          </c:extLst>
        </c:ser>
        <c:ser>
          <c:idx val="2"/>
          <c:order val="2"/>
          <c:tx>
            <c:strRef>
              <c:f>'Pure Decorrelation'!$S$634</c:f>
              <c:strCache>
                <c:ptCount val="1"/>
                <c:pt idx="0">
                  <c:v>Gain &gt; 1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'Pure Decorrelation'!$T$634:$Y$634</c:f>
              <c:numCache>
                <c:formatCode>0%</c:formatCode>
                <c:ptCount val="6"/>
                <c:pt idx="0">
                  <c:v>-2.9491068726277687</c:v>
                </c:pt>
                <c:pt idx="1">
                  <c:v>-2.9415996286705859</c:v>
                </c:pt>
                <c:pt idx="2">
                  <c:v>-3.1012981277198777</c:v>
                </c:pt>
                <c:pt idx="3">
                  <c:v>-9.6147627929460011</c:v>
                </c:pt>
                <c:pt idx="4">
                  <c:v>7.162355914757898E-2</c:v>
                </c:pt>
                <c:pt idx="5">
                  <c:v>-3.0660851080331994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9E38-407F-AD5F-E402E128CB2C}"/>
            </c:ext>
          </c:extLst>
        </c:ser>
        <c:ser>
          <c:idx val="3"/>
          <c:order val="3"/>
          <c:tx>
            <c:strRef>
              <c:f>'Pure Decorrelation'!$S$637</c:f>
              <c:strCache>
                <c:ptCount val="1"/>
                <c:pt idx="0">
                  <c:v>Target; Gain &gt; 1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'Pure Decorrelation'!$T$637:$Y$637</c:f>
              <c:numCache>
                <c:formatCode>0%</c:formatCode>
                <c:ptCount val="6"/>
                <c:pt idx="0">
                  <c:v>-4.0192556298362128</c:v>
                </c:pt>
                <c:pt idx="1">
                  <c:v>-4.0012817340187947</c:v>
                </c:pt>
                <c:pt idx="2">
                  <c:v>-4.2294121118880641</c:v>
                </c:pt>
                <c:pt idx="3">
                  <c:v>-10.521485310082733</c:v>
                </c:pt>
                <c:pt idx="4">
                  <c:v>-0.21331264262236477</c:v>
                </c:pt>
                <c:pt idx="5">
                  <c:v>-41.667485442524224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9E38-407F-AD5F-E402E128CB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96855792"/>
        <c:axId val="1899211536"/>
      </c:barChart>
      <c:catAx>
        <c:axId val="18968557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9211536"/>
        <c:crosses val="autoZero"/>
        <c:auto val="1"/>
        <c:lblAlgn val="ctr"/>
        <c:lblOffset val="100"/>
        <c:noMultiLvlLbl val="0"/>
      </c:catAx>
      <c:valAx>
        <c:axId val="1899211536"/>
        <c:scaling>
          <c:orientation val="minMax"/>
          <c:max val="1"/>
          <c:min val="-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Perforamnce Improvement wrt. BNL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68557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Execution Time </a:t>
            </a:r>
            <a:r>
              <a:rPr lang="en-US" sz="1400"/>
              <a:t>Improvement</a:t>
            </a:r>
            <a:r>
              <a:rPr lang="en-US" sz="1400" baseline="0"/>
              <a:t> wrt</a:t>
            </a: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. Non-Causal Baseline (parallel) [mean]</a:t>
            </a:r>
            <a:endParaRPr lang="en-US" sz="14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'Pure Decorrelation'!$Z$636</c:f>
              <c:strCache>
                <c:ptCount val="1"/>
                <c:pt idx="0">
                  <c:v>Gain &lt;= 0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'Pure Decorrelation'!$T$632:$Y$632</c:f>
              <c:strCache>
                <c:ptCount val="6"/>
                <c:pt idx="0">
                  <c:v>BNL Causal</c:v>
                </c:pt>
                <c:pt idx="1">
                  <c:v>BNL Causal HM</c:v>
                </c:pt>
                <c:pt idx="2">
                  <c:v>SFS Causal</c:v>
                </c:pt>
                <c:pt idx="3">
                  <c:v>SaLSa Causal</c:v>
                </c:pt>
                <c:pt idx="4">
                  <c:v>D&amp;C Causal</c:v>
                </c:pt>
                <c:pt idx="5">
                  <c:v>BBS Causal</c:v>
                </c:pt>
              </c:strCache>
            </c:strRef>
          </c:cat>
          <c:val>
            <c:numRef>
              <c:f>'Pure Decorrelation'!$AA$636:$AF$636</c:f>
              <c:numCache>
                <c:formatCode>0%</c:formatCode>
                <c:ptCount val="6"/>
                <c:pt idx="0">
                  <c:v>5.583695624189812E-2</c:v>
                </c:pt>
                <c:pt idx="1">
                  <c:v>2.0369456754458846E-3</c:v>
                </c:pt>
                <c:pt idx="2">
                  <c:v>3.0440662552162118E-2</c:v>
                </c:pt>
                <c:pt idx="3">
                  <c:v>-1.3309985155726558</c:v>
                </c:pt>
                <c:pt idx="4">
                  <c:v>0.45321454865960054</c:v>
                </c:pt>
                <c:pt idx="5">
                  <c:v>-1.3863486754821641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610-43E7-9AEF-AA3E4EB0D9D7}"/>
            </c:ext>
          </c:extLst>
        </c:ser>
        <c:ser>
          <c:idx val="1"/>
          <c:order val="1"/>
          <c:tx>
            <c:strRef>
              <c:f>'Pure Decorrelation'!$Z$635</c:f>
              <c:strCache>
                <c:ptCount val="1"/>
                <c:pt idx="0">
                  <c:v>Gain &gt; 0 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'Pure Decorrelation'!$T$632:$Y$632</c:f>
              <c:strCache>
                <c:ptCount val="6"/>
                <c:pt idx="0">
                  <c:v>BNL Causal</c:v>
                </c:pt>
                <c:pt idx="1">
                  <c:v>BNL Causal HM</c:v>
                </c:pt>
                <c:pt idx="2">
                  <c:v>SFS Causal</c:v>
                </c:pt>
                <c:pt idx="3">
                  <c:v>SaLSa Causal</c:v>
                </c:pt>
                <c:pt idx="4">
                  <c:v>D&amp;C Causal</c:v>
                </c:pt>
                <c:pt idx="5">
                  <c:v>BBS Causal</c:v>
                </c:pt>
              </c:strCache>
            </c:strRef>
          </c:cat>
          <c:val>
            <c:numRef>
              <c:f>'Pure Decorrelation'!$AA$635:$AF$635</c:f>
              <c:numCache>
                <c:formatCode>0%</c:formatCode>
                <c:ptCount val="6"/>
                <c:pt idx="0">
                  <c:v>-0.23780232777881391</c:v>
                </c:pt>
                <c:pt idx="1">
                  <c:v>-0.24597134991556865</c:v>
                </c:pt>
                <c:pt idx="2">
                  <c:v>-0.15675081126584975</c:v>
                </c:pt>
                <c:pt idx="3">
                  <c:v>-1.5168104412376822</c:v>
                </c:pt>
                <c:pt idx="4">
                  <c:v>0.51686904830631364</c:v>
                </c:pt>
                <c:pt idx="5">
                  <c:v>-12.449221942680454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610-43E7-9AEF-AA3E4EB0D9D7}"/>
            </c:ext>
          </c:extLst>
        </c:ser>
        <c:ser>
          <c:idx val="2"/>
          <c:order val="2"/>
          <c:tx>
            <c:strRef>
              <c:f>'Pure Decorrelation'!$Z$634</c:f>
              <c:strCache>
                <c:ptCount val="1"/>
                <c:pt idx="0">
                  <c:v>Gain &gt; 1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'Pure Decorrelation'!$AA$634:$AF$634</c:f>
              <c:numCache>
                <c:formatCode>0%</c:formatCode>
                <c:ptCount val="6"/>
                <c:pt idx="0">
                  <c:v>-1.0139386590706494</c:v>
                </c:pt>
                <c:pt idx="1">
                  <c:v>-1.0153769333867597</c:v>
                </c:pt>
                <c:pt idx="2">
                  <c:v>-1.0627002961746801</c:v>
                </c:pt>
                <c:pt idx="3">
                  <c:v>-4.7862715397137841</c:v>
                </c:pt>
                <c:pt idx="4">
                  <c:v>0.57555413724471394</c:v>
                </c:pt>
                <c:pt idx="5">
                  <c:v>-2.1703994955245487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610-43E7-9AEF-AA3E4EB0D9D7}"/>
            </c:ext>
          </c:extLst>
        </c:ser>
        <c:ser>
          <c:idx val="3"/>
          <c:order val="3"/>
          <c:tx>
            <c:strRef>
              <c:f>'Pure Decorrelation'!$Z$637</c:f>
              <c:strCache>
                <c:ptCount val="1"/>
                <c:pt idx="0">
                  <c:v>Target; Gain &gt; 1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'Pure Decorrelation'!$AA$637:$AF$637</c:f>
              <c:numCache>
                <c:formatCode>0%</c:formatCode>
                <c:ptCount val="6"/>
                <c:pt idx="0">
                  <c:v>-1.2898525483686523</c:v>
                </c:pt>
                <c:pt idx="1">
                  <c:v>-1.2888745416455141</c:v>
                </c:pt>
                <c:pt idx="2">
                  <c:v>-1.4787727884841604</c:v>
                </c:pt>
                <c:pt idx="3">
                  <c:v>-4.9538368988240196</c:v>
                </c:pt>
                <c:pt idx="4">
                  <c:v>0.49212274991617572</c:v>
                </c:pt>
                <c:pt idx="5">
                  <c:v>-33.250657811881332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610-43E7-9AEF-AA3E4EB0D9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96855792"/>
        <c:axId val="1899211536"/>
      </c:barChart>
      <c:catAx>
        <c:axId val="18968557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9211536"/>
        <c:crosses val="autoZero"/>
        <c:auto val="1"/>
        <c:lblAlgn val="ctr"/>
        <c:lblOffset val="100"/>
        <c:noMultiLvlLbl val="0"/>
      </c:catAx>
      <c:valAx>
        <c:axId val="1899211536"/>
        <c:scaling>
          <c:orientation val="minMax"/>
          <c:max val="1"/>
          <c:min val="-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Perforamnce Improvement wrt. BNL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68557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Dominance Check Improvement</a:t>
            </a:r>
            <a:r>
              <a:rPr lang="en-US" baseline="0"/>
              <a:t> wrt. Non-Causal Baseline [median]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'Pure Decorrelation'!$L$646</c:f>
              <c:strCache>
                <c:ptCount val="1"/>
                <c:pt idx="0">
                  <c:v>Gain &lt;= 0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'Pure Decorrelation'!$M$632:$R$632</c:f>
              <c:strCache>
                <c:ptCount val="6"/>
                <c:pt idx="0">
                  <c:v>BNL Causal</c:v>
                </c:pt>
                <c:pt idx="1">
                  <c:v>BNL Causal HM</c:v>
                </c:pt>
                <c:pt idx="2">
                  <c:v>SFS Causal</c:v>
                </c:pt>
                <c:pt idx="3">
                  <c:v>SaLSa Causal</c:v>
                </c:pt>
                <c:pt idx="4">
                  <c:v>D&amp;C Causal</c:v>
                </c:pt>
                <c:pt idx="5">
                  <c:v>BBS Causal</c:v>
                </c:pt>
              </c:strCache>
            </c:strRef>
          </c:cat>
          <c:val>
            <c:numRef>
              <c:f>'Pure Decorrelation'!$M$646:$R$646</c:f>
              <c:numCache>
                <c:formatCode>0%</c:formatCode>
                <c:ptCount val="6"/>
                <c:pt idx="0">
                  <c:v>-0.21337360091238927</c:v>
                </c:pt>
                <c:pt idx="1">
                  <c:v>-0.23870757029586975</c:v>
                </c:pt>
                <c:pt idx="2">
                  <c:v>2.6041991361695185E-2</c:v>
                </c:pt>
                <c:pt idx="3">
                  <c:v>-0.70936847546338733</c:v>
                </c:pt>
                <c:pt idx="4">
                  <c:v>7.9931938070264094E-2</c:v>
                </c:pt>
                <c:pt idx="5">
                  <c:v>-1.6512354584287514E-2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907-4231-A9FF-CBADEA3B4C3F}"/>
            </c:ext>
          </c:extLst>
        </c:ser>
        <c:ser>
          <c:idx val="1"/>
          <c:order val="1"/>
          <c:tx>
            <c:strRef>
              <c:f>'Pure Decorrelation'!$L$645</c:f>
              <c:strCache>
                <c:ptCount val="1"/>
                <c:pt idx="0">
                  <c:v>Gain &gt; 0 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'Pure Decorrelation'!$M$632:$R$632</c:f>
              <c:strCache>
                <c:ptCount val="6"/>
                <c:pt idx="0">
                  <c:v>BNL Causal</c:v>
                </c:pt>
                <c:pt idx="1">
                  <c:v>BNL Causal HM</c:v>
                </c:pt>
                <c:pt idx="2">
                  <c:v>SFS Causal</c:v>
                </c:pt>
                <c:pt idx="3">
                  <c:v>SaLSa Causal</c:v>
                </c:pt>
                <c:pt idx="4">
                  <c:v>D&amp;C Causal</c:v>
                </c:pt>
                <c:pt idx="5">
                  <c:v>BBS Causal</c:v>
                </c:pt>
              </c:strCache>
            </c:strRef>
          </c:cat>
          <c:val>
            <c:numRef>
              <c:f>'Pure Decorrelation'!$M$645:$R$645</c:f>
              <c:numCache>
                <c:formatCode>0%</c:formatCode>
                <c:ptCount val="6"/>
                <c:pt idx="0">
                  <c:v>4.0588322603669159E-2</c:v>
                </c:pt>
                <c:pt idx="1">
                  <c:v>2.698426944979921E-2</c:v>
                </c:pt>
                <c:pt idx="2">
                  <c:v>0.63992729803921711</c:v>
                </c:pt>
                <c:pt idx="3">
                  <c:v>0.25491806269390271</c:v>
                </c:pt>
                <c:pt idx="4">
                  <c:v>0.15880415226854147</c:v>
                </c:pt>
                <c:pt idx="5">
                  <c:v>0.72277399973276246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907-4231-A9FF-CBADEA3B4C3F}"/>
            </c:ext>
          </c:extLst>
        </c:ser>
        <c:ser>
          <c:idx val="2"/>
          <c:order val="2"/>
          <c:tx>
            <c:strRef>
              <c:f>'Pure Decorrelation'!$L$644</c:f>
              <c:strCache>
                <c:ptCount val="1"/>
                <c:pt idx="0">
                  <c:v>Gain &gt; 1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'Pure Decorrelation'!$M$644:$R$644</c:f>
              <c:numCache>
                <c:formatCode>0%</c:formatCode>
                <c:ptCount val="6"/>
                <c:pt idx="0">
                  <c:v>-1.041657689239857</c:v>
                </c:pt>
                <c:pt idx="1">
                  <c:v>-1.0585942039102256</c:v>
                </c:pt>
                <c:pt idx="2">
                  <c:v>0.46348911096410333</c:v>
                </c:pt>
                <c:pt idx="3">
                  <c:v>0.36233105100482382</c:v>
                </c:pt>
                <c:pt idx="4">
                  <c:v>0.30213367697906668</c:v>
                </c:pt>
                <c:pt idx="5">
                  <c:v>0.54466270672681349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907-4231-A9FF-CBADEA3B4C3F}"/>
            </c:ext>
          </c:extLst>
        </c:ser>
        <c:ser>
          <c:idx val="3"/>
          <c:order val="3"/>
          <c:tx>
            <c:strRef>
              <c:f>'Pure Decorrelation'!$L$647</c:f>
              <c:strCache>
                <c:ptCount val="1"/>
                <c:pt idx="0">
                  <c:v>Target; Gain &gt; 1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'Pure Decorrelation'!$M$647:$R$647</c:f>
              <c:numCache>
                <c:formatCode>0%</c:formatCode>
                <c:ptCount val="6"/>
                <c:pt idx="0">
                  <c:v>-4.5013244835669717</c:v>
                </c:pt>
                <c:pt idx="1">
                  <c:v>-4.538672481023962</c:v>
                </c:pt>
                <c:pt idx="2">
                  <c:v>-2.2334694937288995</c:v>
                </c:pt>
                <c:pt idx="3">
                  <c:v>-5.2291918556487031</c:v>
                </c:pt>
                <c:pt idx="4">
                  <c:v>8.1259382099852784E-2</c:v>
                </c:pt>
                <c:pt idx="5">
                  <c:v>-2.2526635557777199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907-4231-A9FF-CBADEA3B4C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96855792"/>
        <c:axId val="1899211536"/>
      </c:barChart>
      <c:catAx>
        <c:axId val="18968557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9211536"/>
        <c:crosses val="autoZero"/>
        <c:auto val="1"/>
        <c:lblAlgn val="ctr"/>
        <c:lblOffset val="100"/>
        <c:noMultiLvlLbl val="0"/>
      </c:catAx>
      <c:valAx>
        <c:axId val="1899211536"/>
        <c:scaling>
          <c:orientation val="minMax"/>
          <c:max val="1"/>
          <c:min val="-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Perforamnce Improvement wrt. BNL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68557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3135648768757575"/>
          <c:y val="0.92323785869048247"/>
          <c:w val="0.51185829941294314"/>
          <c:h val="5.716925823264901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Execution Time </a:t>
            </a:r>
            <a:r>
              <a:rPr lang="en-US" sz="1400"/>
              <a:t>Improvement</a:t>
            </a:r>
            <a:r>
              <a:rPr lang="en-US" sz="1400" baseline="0"/>
              <a:t> wrt</a:t>
            </a: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. Non-Causal Baseline (sequential) [median]</a:t>
            </a:r>
            <a:endParaRPr lang="en-US" sz="14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'Pure Decorrelation'!$S$646</c:f>
              <c:strCache>
                <c:ptCount val="1"/>
                <c:pt idx="0">
                  <c:v>Gain &lt;= 0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'Pure Decorrelation'!$T$632:$Y$632</c:f>
              <c:strCache>
                <c:ptCount val="6"/>
                <c:pt idx="0">
                  <c:v>BNL Causal</c:v>
                </c:pt>
                <c:pt idx="1">
                  <c:v>BNL Causal HM</c:v>
                </c:pt>
                <c:pt idx="2">
                  <c:v>SFS Causal</c:v>
                </c:pt>
                <c:pt idx="3">
                  <c:v>SaLSa Causal</c:v>
                </c:pt>
                <c:pt idx="4">
                  <c:v>D&amp;C Causal</c:v>
                </c:pt>
                <c:pt idx="5">
                  <c:v>BBS Causal</c:v>
                </c:pt>
              </c:strCache>
            </c:strRef>
          </c:cat>
          <c:val>
            <c:numRef>
              <c:f>'Pure Decorrelation'!$T$646:$Y$646</c:f>
              <c:numCache>
                <c:formatCode>0%</c:formatCode>
                <c:ptCount val="6"/>
                <c:pt idx="0">
                  <c:v>-0.17517546526360739</c:v>
                </c:pt>
                <c:pt idx="1">
                  <c:v>-0.19950170095226893</c:v>
                </c:pt>
                <c:pt idx="2">
                  <c:v>-0.15139945027627189</c:v>
                </c:pt>
                <c:pt idx="3">
                  <c:v>-0.3253768233718628</c:v>
                </c:pt>
                <c:pt idx="4">
                  <c:v>-0.21427113864499156</c:v>
                </c:pt>
                <c:pt idx="5">
                  <c:v>-0.61274214649325098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E37-47F0-9FD1-3340F8AC780B}"/>
            </c:ext>
          </c:extLst>
        </c:ser>
        <c:ser>
          <c:idx val="1"/>
          <c:order val="1"/>
          <c:tx>
            <c:strRef>
              <c:f>'Pure Decorrelation'!$S$645</c:f>
              <c:strCache>
                <c:ptCount val="1"/>
                <c:pt idx="0">
                  <c:v>Gain &gt; 0 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'Pure Decorrelation'!$T$632:$Y$632</c:f>
              <c:strCache>
                <c:ptCount val="6"/>
                <c:pt idx="0">
                  <c:v>BNL Causal</c:v>
                </c:pt>
                <c:pt idx="1">
                  <c:v>BNL Causal HM</c:v>
                </c:pt>
                <c:pt idx="2">
                  <c:v>SFS Causal</c:v>
                </c:pt>
                <c:pt idx="3">
                  <c:v>SaLSa Causal</c:v>
                </c:pt>
                <c:pt idx="4">
                  <c:v>D&amp;C Causal</c:v>
                </c:pt>
                <c:pt idx="5">
                  <c:v>BBS Causal</c:v>
                </c:pt>
              </c:strCache>
            </c:strRef>
          </c:cat>
          <c:val>
            <c:numRef>
              <c:f>'Pure Decorrelation'!$T$645:$Y$645</c:f>
              <c:numCache>
                <c:formatCode>0%</c:formatCode>
                <c:ptCount val="6"/>
                <c:pt idx="0">
                  <c:v>6.5757550761744221E-2</c:v>
                </c:pt>
                <c:pt idx="1">
                  <c:v>6.1172476504743112E-2</c:v>
                </c:pt>
                <c:pt idx="2">
                  <c:v>0.46082142422268052</c:v>
                </c:pt>
                <c:pt idx="3">
                  <c:v>0.24800456437830326</c:v>
                </c:pt>
                <c:pt idx="4">
                  <c:v>-0.10458595928790959</c:v>
                </c:pt>
                <c:pt idx="5">
                  <c:v>0.2649925284885265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E37-47F0-9FD1-3340F8AC780B}"/>
            </c:ext>
          </c:extLst>
        </c:ser>
        <c:ser>
          <c:idx val="2"/>
          <c:order val="2"/>
          <c:tx>
            <c:strRef>
              <c:f>'Pure Decorrelation'!$S$644</c:f>
              <c:strCache>
                <c:ptCount val="1"/>
                <c:pt idx="0">
                  <c:v>Gain &gt; 1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'Pure Decorrelation'!$T$644:$Y$644</c:f>
              <c:numCache>
                <c:formatCode>0%</c:formatCode>
                <c:ptCount val="6"/>
                <c:pt idx="0">
                  <c:v>-0.68336812538083513</c:v>
                </c:pt>
                <c:pt idx="1">
                  <c:v>-0.67629283755303915</c:v>
                </c:pt>
                <c:pt idx="2">
                  <c:v>0.25719903905133618</c:v>
                </c:pt>
                <c:pt idx="3">
                  <c:v>0.26162695251069129</c:v>
                </c:pt>
                <c:pt idx="4">
                  <c:v>0.10803103897822663</c:v>
                </c:pt>
                <c:pt idx="5">
                  <c:v>-5.6195874173252724E-2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E37-47F0-9FD1-3340F8AC780B}"/>
            </c:ext>
          </c:extLst>
        </c:ser>
        <c:ser>
          <c:idx val="3"/>
          <c:order val="3"/>
          <c:tx>
            <c:strRef>
              <c:f>'Pure Decorrelation'!$S$647</c:f>
              <c:strCache>
                <c:ptCount val="1"/>
                <c:pt idx="0">
                  <c:v>Target; Gain &gt; 1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'Pure Decorrelation'!$T$647:$Y$647</c:f>
              <c:numCache>
                <c:formatCode>0%</c:formatCode>
                <c:ptCount val="6"/>
                <c:pt idx="0">
                  <c:v>-2.1219163923266593</c:v>
                </c:pt>
                <c:pt idx="1">
                  <c:v>-2.1057206846416641</c:v>
                </c:pt>
                <c:pt idx="2">
                  <c:v>-1.037355855328046</c:v>
                </c:pt>
                <c:pt idx="3">
                  <c:v>-1.4880852433119107</c:v>
                </c:pt>
                <c:pt idx="4">
                  <c:v>-0.18623675773089893</c:v>
                </c:pt>
                <c:pt idx="5">
                  <c:v>-1.8345709437107525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E37-47F0-9FD1-3340F8AC78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96855792"/>
        <c:axId val="1899211536"/>
      </c:barChart>
      <c:catAx>
        <c:axId val="18968557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9211536"/>
        <c:crosses val="autoZero"/>
        <c:auto val="1"/>
        <c:lblAlgn val="ctr"/>
        <c:lblOffset val="100"/>
        <c:noMultiLvlLbl val="0"/>
      </c:catAx>
      <c:valAx>
        <c:axId val="1899211536"/>
        <c:scaling>
          <c:orientation val="minMax"/>
          <c:max val="1"/>
          <c:min val="-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Perforamnce Improvement wrt. BNL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68557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Execution Time </a:t>
            </a:r>
            <a:r>
              <a:rPr lang="en-US" sz="1400"/>
              <a:t>Improvement</a:t>
            </a:r>
            <a:r>
              <a:rPr lang="en-US" sz="1400" baseline="0"/>
              <a:t> wrt</a:t>
            </a: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. Non-Causal Baseline (parallel) [median]</a:t>
            </a:r>
            <a:endParaRPr lang="en-US" sz="14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'Pure Decorrelation'!$Z$646</c:f>
              <c:strCache>
                <c:ptCount val="1"/>
                <c:pt idx="0">
                  <c:v>Gain &lt;= 0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'Pure Decorrelation'!$T$632:$Y$632</c:f>
              <c:strCache>
                <c:ptCount val="6"/>
                <c:pt idx="0">
                  <c:v>BNL Causal</c:v>
                </c:pt>
                <c:pt idx="1">
                  <c:v>BNL Causal HM</c:v>
                </c:pt>
                <c:pt idx="2">
                  <c:v>SFS Causal</c:v>
                </c:pt>
                <c:pt idx="3">
                  <c:v>SaLSa Causal</c:v>
                </c:pt>
                <c:pt idx="4">
                  <c:v>D&amp;C Causal</c:v>
                </c:pt>
                <c:pt idx="5">
                  <c:v>BBS Causal</c:v>
                </c:pt>
              </c:strCache>
            </c:strRef>
          </c:cat>
          <c:val>
            <c:numRef>
              <c:f>'Pure Decorrelation'!$AA$646:$AF$646</c:f>
              <c:numCache>
                <c:formatCode>0%</c:formatCode>
                <c:ptCount val="6"/>
                <c:pt idx="0">
                  <c:v>0.48516572557708787</c:v>
                </c:pt>
                <c:pt idx="1">
                  <c:v>0.45997820211444868</c:v>
                </c:pt>
                <c:pt idx="2">
                  <c:v>0.47508399659794787</c:v>
                </c:pt>
                <c:pt idx="3">
                  <c:v>0.48284541270034886</c:v>
                </c:pt>
                <c:pt idx="4">
                  <c:v>0.46700976504600689</c:v>
                </c:pt>
                <c:pt idx="5">
                  <c:v>-0.22820834303711612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283-4F52-BBCD-62615EE4A377}"/>
            </c:ext>
          </c:extLst>
        </c:ser>
        <c:ser>
          <c:idx val="1"/>
          <c:order val="1"/>
          <c:tx>
            <c:strRef>
              <c:f>'Pure Decorrelation'!$Z$645</c:f>
              <c:strCache>
                <c:ptCount val="1"/>
                <c:pt idx="0">
                  <c:v>Gain &gt; 0 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'Pure Decorrelation'!$T$632:$Y$632</c:f>
              <c:strCache>
                <c:ptCount val="6"/>
                <c:pt idx="0">
                  <c:v>BNL Causal</c:v>
                </c:pt>
                <c:pt idx="1">
                  <c:v>BNL Causal HM</c:v>
                </c:pt>
                <c:pt idx="2">
                  <c:v>SFS Causal</c:v>
                </c:pt>
                <c:pt idx="3">
                  <c:v>SaLSa Causal</c:v>
                </c:pt>
                <c:pt idx="4">
                  <c:v>D&amp;C Causal</c:v>
                </c:pt>
                <c:pt idx="5">
                  <c:v>BBS Causal</c:v>
                </c:pt>
              </c:strCache>
            </c:strRef>
          </c:cat>
          <c:val>
            <c:numRef>
              <c:f>'Pure Decorrelation'!$AA$645:$AF$645</c:f>
              <c:numCache>
                <c:formatCode>0%</c:formatCode>
                <c:ptCount val="6"/>
                <c:pt idx="0">
                  <c:v>0.62267603163335505</c:v>
                </c:pt>
                <c:pt idx="1">
                  <c:v>0.61662145607918717</c:v>
                </c:pt>
                <c:pt idx="2">
                  <c:v>0.75655799791203959</c:v>
                </c:pt>
                <c:pt idx="3">
                  <c:v>0.72253067298476492</c:v>
                </c:pt>
                <c:pt idx="4">
                  <c:v>0.49149398470353373</c:v>
                </c:pt>
                <c:pt idx="5">
                  <c:v>0.53288456821910657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283-4F52-BBCD-62615EE4A377}"/>
            </c:ext>
          </c:extLst>
        </c:ser>
        <c:ser>
          <c:idx val="2"/>
          <c:order val="2"/>
          <c:tx>
            <c:strRef>
              <c:f>'Pure Decorrelation'!$Z$644</c:f>
              <c:strCache>
                <c:ptCount val="1"/>
                <c:pt idx="0">
                  <c:v>Gain &gt; 1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'Pure Decorrelation'!$AA$644:$AF$644</c:f>
              <c:numCache>
                <c:formatCode>0%</c:formatCode>
                <c:ptCount val="6"/>
                <c:pt idx="0">
                  <c:v>0.22553685319755185</c:v>
                </c:pt>
                <c:pt idx="1">
                  <c:v>0.22390211047280062</c:v>
                </c:pt>
                <c:pt idx="2">
                  <c:v>0.66175358553695474</c:v>
                </c:pt>
                <c:pt idx="3">
                  <c:v>0.67491939952468794</c:v>
                </c:pt>
                <c:pt idx="4">
                  <c:v>0.5958996576347565</c:v>
                </c:pt>
                <c:pt idx="5">
                  <c:v>0.27445116731312197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283-4F52-BBCD-62615EE4A377}"/>
            </c:ext>
          </c:extLst>
        </c:ser>
        <c:ser>
          <c:idx val="3"/>
          <c:order val="3"/>
          <c:tx>
            <c:strRef>
              <c:f>'Pure Decorrelation'!$Z$647</c:f>
              <c:strCache>
                <c:ptCount val="1"/>
                <c:pt idx="0">
                  <c:v>Target; Gain &gt; 1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'Pure Decorrelation'!$AA$647:$AF$647</c:f>
              <c:numCache>
                <c:formatCode>0%</c:formatCode>
                <c:ptCount val="6"/>
                <c:pt idx="0">
                  <c:v>-0.1058635986282499</c:v>
                </c:pt>
                <c:pt idx="1">
                  <c:v>-0.10984189617933504</c:v>
                </c:pt>
                <c:pt idx="2">
                  <c:v>0.22545724699813624</c:v>
                </c:pt>
                <c:pt idx="3">
                  <c:v>-5.5445299287220084E-3</c:v>
                </c:pt>
                <c:pt idx="4">
                  <c:v>0.45420398494655301</c:v>
                </c:pt>
                <c:pt idx="5">
                  <c:v>-1.2065239160509307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283-4F52-BBCD-62615EE4A3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96855792"/>
        <c:axId val="1899211536"/>
      </c:barChart>
      <c:catAx>
        <c:axId val="18968557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9211536"/>
        <c:crosses val="autoZero"/>
        <c:auto val="1"/>
        <c:lblAlgn val="ctr"/>
        <c:lblOffset val="100"/>
        <c:noMultiLvlLbl val="0"/>
      </c:catAx>
      <c:valAx>
        <c:axId val="1899211536"/>
        <c:scaling>
          <c:orientation val="minMax"/>
          <c:max val="1"/>
          <c:min val="-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Perforamnce Improvement wrt. BNL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68557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# of Dominance Checks [mean]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'Pure Decorrelation'!$L$298</c:f>
              <c:strCache>
                <c:ptCount val="1"/>
                <c:pt idx="0">
                  <c:v>Gain &lt;=0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'Pure Decorrelation'!$M$292:$W$292</c:f>
              <c:strCache>
                <c:ptCount val="11"/>
                <c:pt idx="0">
                  <c:v>BNL</c:v>
                </c:pt>
                <c:pt idx="1">
                  <c:v>BNL Causal</c:v>
                </c:pt>
                <c:pt idx="2">
                  <c:v>BNL Causal HM</c:v>
                </c:pt>
                <c:pt idx="3">
                  <c:v>SFS</c:v>
                </c:pt>
                <c:pt idx="4">
                  <c:v>SFS Causal</c:v>
                </c:pt>
                <c:pt idx="5">
                  <c:v>SaLSa</c:v>
                </c:pt>
                <c:pt idx="6">
                  <c:v>SaLSa Causal</c:v>
                </c:pt>
                <c:pt idx="7">
                  <c:v>D&amp;C</c:v>
                </c:pt>
                <c:pt idx="8">
                  <c:v>D&amp;C Causal</c:v>
                </c:pt>
                <c:pt idx="9">
                  <c:v>BBS</c:v>
                </c:pt>
                <c:pt idx="10">
                  <c:v>BBS Causal</c:v>
                </c:pt>
              </c:strCache>
            </c:strRef>
          </c:cat>
          <c:val>
            <c:numRef>
              <c:f>'Pure Decorrelation'!$M$298:$W$298</c:f>
              <c:numCache>
                <c:formatCode>0.0</c:formatCode>
                <c:ptCount val="11"/>
                <c:pt idx="0">
                  <c:v>3554571.2705882359</c:v>
                </c:pt>
                <c:pt idx="1">
                  <c:v>4014433.6941176462</c:v>
                </c:pt>
                <c:pt idx="2">
                  <c:v>4179462.9823529404</c:v>
                </c:pt>
                <c:pt idx="3">
                  <c:v>6703402.5352941221</c:v>
                </c:pt>
                <c:pt idx="4">
                  <c:v>2786532.7352941176</c:v>
                </c:pt>
                <c:pt idx="5">
                  <c:v>4872056.3352941172</c:v>
                </c:pt>
                <c:pt idx="6">
                  <c:v>3653413.8352941177</c:v>
                </c:pt>
                <c:pt idx="7">
                  <c:v>4808715.8882352952</c:v>
                </c:pt>
                <c:pt idx="8">
                  <c:v>4067626.3588235299</c:v>
                </c:pt>
                <c:pt idx="9">
                  <c:v>13859487.858823523</c:v>
                </c:pt>
                <c:pt idx="10">
                  <c:v>4904728.9588235281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082-4667-BD44-C55E83F7E6EB}"/>
            </c:ext>
          </c:extLst>
        </c:ser>
        <c:ser>
          <c:idx val="0"/>
          <c:order val="1"/>
          <c:tx>
            <c:strRef>
              <c:f>'Pure Decorrelation'!$L$297</c:f>
              <c:strCache>
                <c:ptCount val="1"/>
                <c:pt idx="0">
                  <c:v>Gain &gt; 0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'Pure Decorrelation'!$M$292:$W$292</c:f>
              <c:strCache>
                <c:ptCount val="11"/>
                <c:pt idx="0">
                  <c:v>BNL</c:v>
                </c:pt>
                <c:pt idx="1">
                  <c:v>BNL Causal</c:v>
                </c:pt>
                <c:pt idx="2">
                  <c:v>BNL Causal HM</c:v>
                </c:pt>
                <c:pt idx="3">
                  <c:v>SFS</c:v>
                </c:pt>
                <c:pt idx="4">
                  <c:v>SFS Causal</c:v>
                </c:pt>
                <c:pt idx="5">
                  <c:v>SaLSa</c:v>
                </c:pt>
                <c:pt idx="6">
                  <c:v>SaLSa Causal</c:v>
                </c:pt>
                <c:pt idx="7">
                  <c:v>D&amp;C</c:v>
                </c:pt>
                <c:pt idx="8">
                  <c:v>D&amp;C Causal</c:v>
                </c:pt>
                <c:pt idx="9">
                  <c:v>BBS</c:v>
                </c:pt>
                <c:pt idx="10">
                  <c:v>BBS Causal</c:v>
                </c:pt>
              </c:strCache>
            </c:strRef>
          </c:cat>
          <c:val>
            <c:numRef>
              <c:f>'Pure Decorrelation'!$M$297:$W$297</c:f>
              <c:numCache>
                <c:formatCode>0.0</c:formatCode>
                <c:ptCount val="11"/>
                <c:pt idx="0">
                  <c:v>2619748.9909090912</c:v>
                </c:pt>
                <c:pt idx="1">
                  <c:v>4205253.9727272736</c:v>
                </c:pt>
                <c:pt idx="2">
                  <c:v>4251045.5545454547</c:v>
                </c:pt>
                <c:pt idx="3">
                  <c:v>4557446.8363636369</c:v>
                </c:pt>
                <c:pt idx="4">
                  <c:v>2703124.2363636363</c:v>
                </c:pt>
                <c:pt idx="5">
                  <c:v>3485719.7545454549</c:v>
                </c:pt>
                <c:pt idx="6">
                  <c:v>3808435.4272727268</c:v>
                </c:pt>
                <c:pt idx="7">
                  <c:v>5254952.8454545466</c:v>
                </c:pt>
                <c:pt idx="8">
                  <c:v>4145313.4818181824</c:v>
                </c:pt>
                <c:pt idx="9">
                  <c:v>9082787.8818181809</c:v>
                </c:pt>
                <c:pt idx="10">
                  <c:v>4398355.4727272727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082-4667-BD44-C55E83F7E6EB}"/>
            </c:ext>
          </c:extLst>
        </c:ser>
        <c:ser>
          <c:idx val="4"/>
          <c:order val="2"/>
          <c:tx>
            <c:strRef>
              <c:f>'Pure Decorrelation'!$L$295</c:f>
              <c:strCache>
                <c:ptCount val="1"/>
                <c:pt idx="0">
                  <c:v>Gain &gt; 1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'Pure Decorrelation'!$M$292:$W$292</c:f>
              <c:strCache>
                <c:ptCount val="11"/>
                <c:pt idx="0">
                  <c:v>BNL</c:v>
                </c:pt>
                <c:pt idx="1">
                  <c:v>BNL Causal</c:v>
                </c:pt>
                <c:pt idx="2">
                  <c:v>BNL Causal HM</c:v>
                </c:pt>
                <c:pt idx="3">
                  <c:v>SFS</c:v>
                </c:pt>
                <c:pt idx="4">
                  <c:v>SFS Causal</c:v>
                </c:pt>
                <c:pt idx="5">
                  <c:v>SaLSa</c:v>
                </c:pt>
                <c:pt idx="6">
                  <c:v>SaLSa Causal</c:v>
                </c:pt>
                <c:pt idx="7">
                  <c:v>D&amp;C</c:v>
                </c:pt>
                <c:pt idx="8">
                  <c:v>D&amp;C Causal</c:v>
                </c:pt>
                <c:pt idx="9">
                  <c:v>BBS</c:v>
                </c:pt>
                <c:pt idx="10">
                  <c:v>BBS Causal</c:v>
                </c:pt>
              </c:strCache>
            </c:strRef>
          </c:cat>
          <c:val>
            <c:numRef>
              <c:f>'Pure Decorrelation'!$M$295:$W$295</c:f>
              <c:numCache>
                <c:formatCode>0.0</c:formatCode>
                <c:ptCount val="11"/>
                <c:pt idx="0">
                  <c:v>1726538.175</c:v>
                </c:pt>
                <c:pt idx="1">
                  <c:v>5293308.6000000006</c:v>
                </c:pt>
                <c:pt idx="2">
                  <c:v>5323570.125</c:v>
                </c:pt>
                <c:pt idx="3">
                  <c:v>4044617.5999999996</c:v>
                </c:pt>
                <c:pt idx="4">
                  <c:v>4550090.0500000007</c:v>
                </c:pt>
                <c:pt idx="5">
                  <c:v>2993429.25</c:v>
                </c:pt>
                <c:pt idx="6">
                  <c:v>6308625</c:v>
                </c:pt>
                <c:pt idx="7">
                  <c:v>6045623.1750000007</c:v>
                </c:pt>
                <c:pt idx="8">
                  <c:v>4202403.55</c:v>
                </c:pt>
                <c:pt idx="9">
                  <c:v>7983405.5499999989</c:v>
                </c:pt>
                <c:pt idx="10">
                  <c:v>7994120.7750000004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082-4667-BD44-C55E83F7E6EB}"/>
            </c:ext>
          </c:extLst>
        </c:ser>
        <c:ser>
          <c:idx val="2"/>
          <c:order val="3"/>
          <c:tx>
            <c:strRef>
              <c:f>'Pure Decorrelation'!$L$294</c:f>
              <c:strCache>
                <c:ptCount val="1"/>
                <c:pt idx="0">
                  <c:v>Target; Gain &gt; 1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'Pure Decorrelation'!$M$294:$W$294</c:f>
              <c:numCache>
                <c:formatCode>0.0</c:formatCode>
                <c:ptCount val="11"/>
                <c:pt idx="0">
                  <c:v>1469812.7</c:v>
                </c:pt>
                <c:pt idx="1">
                  <c:v>6192786.0999999996</c:v>
                </c:pt>
                <c:pt idx="2">
                  <c:v>6195472.4500000002</c:v>
                </c:pt>
                <c:pt idx="3">
                  <c:v>3287460.4000000004</c:v>
                </c:pt>
                <c:pt idx="4">
                  <c:v>6591998.5999999996</c:v>
                </c:pt>
                <c:pt idx="5">
                  <c:v>2539103.2000000002</c:v>
                </c:pt>
                <c:pt idx="6">
                  <c:v>8299081.1500000004</c:v>
                </c:pt>
                <c:pt idx="7">
                  <c:v>6021818.5499999998</c:v>
                </c:pt>
                <c:pt idx="8">
                  <c:v>4301928.3499999996</c:v>
                </c:pt>
                <c:pt idx="9">
                  <c:v>6407506.0499999998</c:v>
                </c:pt>
                <c:pt idx="10">
                  <c:v>11808698.35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082-4667-BD44-C55E83F7E6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59822864"/>
        <c:axId val="1559363408"/>
      </c:barChart>
      <c:catAx>
        <c:axId val="15598228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9363408"/>
        <c:crosses val="autoZero"/>
        <c:auto val="1"/>
        <c:lblAlgn val="ctr"/>
        <c:lblOffset val="100"/>
        <c:noMultiLvlLbl val="0"/>
      </c:catAx>
      <c:valAx>
        <c:axId val="1559363408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# Dominance Checks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E+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98228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Execution Time (sequential) [mean]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'Pure Decorrelation'!$L$298</c:f>
              <c:strCache>
                <c:ptCount val="1"/>
                <c:pt idx="0">
                  <c:v>Gain &lt;=0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'Pure Decorrelation'!$M$292:$W$292</c:f>
              <c:strCache>
                <c:ptCount val="11"/>
                <c:pt idx="0">
                  <c:v>BNL</c:v>
                </c:pt>
                <c:pt idx="1">
                  <c:v>BNL Causal</c:v>
                </c:pt>
                <c:pt idx="2">
                  <c:v>BNL Causal HM</c:v>
                </c:pt>
                <c:pt idx="3">
                  <c:v>SFS</c:v>
                </c:pt>
                <c:pt idx="4">
                  <c:v>SFS Causal</c:v>
                </c:pt>
                <c:pt idx="5">
                  <c:v>SaLSa</c:v>
                </c:pt>
                <c:pt idx="6">
                  <c:v>SaLSa Causal</c:v>
                </c:pt>
                <c:pt idx="7">
                  <c:v>D&amp;C</c:v>
                </c:pt>
                <c:pt idx="8">
                  <c:v>D&amp;C Causal</c:v>
                </c:pt>
                <c:pt idx="9">
                  <c:v>BBS</c:v>
                </c:pt>
                <c:pt idx="10">
                  <c:v>BBS Causal</c:v>
                </c:pt>
              </c:strCache>
            </c:strRef>
          </c:cat>
          <c:val>
            <c:numRef>
              <c:f>'Pure Decorrelation'!$Y$298:$AI$298</c:f>
              <c:numCache>
                <c:formatCode>0.0</c:formatCode>
                <c:ptCount val="11"/>
                <c:pt idx="0">
                  <c:v>3.3407345966459938</c:v>
                </c:pt>
                <c:pt idx="1">
                  <c:v>3.5237872217131283</c:v>
                </c:pt>
                <c:pt idx="2">
                  <c:v>3.6046005448329894</c:v>
                </c:pt>
                <c:pt idx="3">
                  <c:v>6.1746867168824844</c:v>
                </c:pt>
                <c:pt idx="4">
                  <c:v>3.1372415913950289</c:v>
                </c:pt>
                <c:pt idx="5">
                  <c:v>4.2932075032341173</c:v>
                </c:pt>
                <c:pt idx="6">
                  <c:v>3.4672549006820188</c:v>
                </c:pt>
                <c:pt idx="7">
                  <c:v>2.5208711696706492</c:v>
                </c:pt>
                <c:pt idx="8">
                  <c:v>2.72827172937173</c:v>
                </c:pt>
                <c:pt idx="9">
                  <c:v>7.0874843846421056</c:v>
                </c:pt>
                <c:pt idx="10">
                  <c:v>7.1629591990690269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4B0-4CA7-83B7-AAA2D8B87F10}"/>
            </c:ext>
          </c:extLst>
        </c:ser>
        <c:ser>
          <c:idx val="0"/>
          <c:order val="1"/>
          <c:tx>
            <c:strRef>
              <c:f>'Pure Decorrelation'!$L$297</c:f>
              <c:strCache>
                <c:ptCount val="1"/>
                <c:pt idx="0">
                  <c:v>Gain &gt; 0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'Pure Decorrelation'!$M$292:$W$292</c:f>
              <c:strCache>
                <c:ptCount val="11"/>
                <c:pt idx="0">
                  <c:v>BNL</c:v>
                </c:pt>
                <c:pt idx="1">
                  <c:v>BNL Causal</c:v>
                </c:pt>
                <c:pt idx="2">
                  <c:v>BNL Causal HM</c:v>
                </c:pt>
                <c:pt idx="3">
                  <c:v>SFS</c:v>
                </c:pt>
                <c:pt idx="4">
                  <c:v>SFS Causal</c:v>
                </c:pt>
                <c:pt idx="5">
                  <c:v>SaLSa</c:v>
                </c:pt>
                <c:pt idx="6">
                  <c:v>SaLSa Causal</c:v>
                </c:pt>
                <c:pt idx="7">
                  <c:v>D&amp;C</c:v>
                </c:pt>
                <c:pt idx="8">
                  <c:v>D&amp;C Causal</c:v>
                </c:pt>
                <c:pt idx="9">
                  <c:v>BBS</c:v>
                </c:pt>
                <c:pt idx="10">
                  <c:v>BBS Causal</c:v>
                </c:pt>
              </c:strCache>
            </c:strRef>
          </c:cat>
          <c:val>
            <c:numRef>
              <c:f>'Pure Decorrelation'!$Y$297:$AI$297</c:f>
              <c:numCache>
                <c:formatCode>0.0</c:formatCode>
                <c:ptCount val="11"/>
                <c:pt idx="0">
                  <c:v>2.6447882996173573</c:v>
                </c:pt>
                <c:pt idx="1">
                  <c:v>3.6782901704247872</c:v>
                </c:pt>
                <c:pt idx="2">
                  <c:v>3.6855984782710109</c:v>
                </c:pt>
                <c:pt idx="3">
                  <c:v>3.7376187569718411</c:v>
                </c:pt>
                <c:pt idx="4">
                  <c:v>2.9653473928406711</c:v>
                </c:pt>
                <c:pt idx="5">
                  <c:v>3.8444355088100894</c:v>
                </c:pt>
                <c:pt idx="6">
                  <c:v>3.9655291758281881</c:v>
                </c:pt>
                <c:pt idx="7">
                  <c:v>2.8726106049254834</c:v>
                </c:pt>
                <c:pt idx="8">
                  <c:v>2.8306854172810829</c:v>
                </c:pt>
                <c:pt idx="9">
                  <c:v>5.1166345750129869</c:v>
                </c:pt>
                <c:pt idx="10">
                  <c:v>6.5886764846181247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4B0-4CA7-83B7-AAA2D8B87F10}"/>
            </c:ext>
          </c:extLst>
        </c:ser>
        <c:ser>
          <c:idx val="4"/>
          <c:order val="2"/>
          <c:tx>
            <c:strRef>
              <c:f>'Pure Decorrelation'!$L$295</c:f>
              <c:strCache>
                <c:ptCount val="1"/>
                <c:pt idx="0">
                  <c:v>Gain &gt; 1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'Pure Decorrelation'!$M$292:$W$292</c:f>
              <c:strCache>
                <c:ptCount val="11"/>
                <c:pt idx="0">
                  <c:v>BNL</c:v>
                </c:pt>
                <c:pt idx="1">
                  <c:v>BNL Causal</c:v>
                </c:pt>
                <c:pt idx="2">
                  <c:v>BNL Causal HM</c:v>
                </c:pt>
                <c:pt idx="3">
                  <c:v>SFS</c:v>
                </c:pt>
                <c:pt idx="4">
                  <c:v>SFS Causal</c:v>
                </c:pt>
                <c:pt idx="5">
                  <c:v>SaLSa</c:v>
                </c:pt>
                <c:pt idx="6">
                  <c:v>SaLSa Causal</c:v>
                </c:pt>
                <c:pt idx="7">
                  <c:v>D&amp;C</c:v>
                </c:pt>
                <c:pt idx="8">
                  <c:v>D&amp;C Causal</c:v>
                </c:pt>
                <c:pt idx="9">
                  <c:v>BBS</c:v>
                </c:pt>
                <c:pt idx="10">
                  <c:v>BBS Causal</c:v>
                </c:pt>
              </c:strCache>
            </c:strRef>
          </c:cat>
          <c:val>
            <c:numRef>
              <c:f>'Pure Decorrelation'!$Y$295:$AI$295</c:f>
              <c:numCache>
                <c:formatCode>0.0</c:formatCode>
                <c:ptCount val="11"/>
                <c:pt idx="0">
                  <c:v>1.7971716234256747</c:v>
                </c:pt>
                <c:pt idx="1">
                  <c:v>4.2985762443902784</c:v>
                </c:pt>
                <c:pt idx="2">
                  <c:v>4.2961622184913724</c:v>
                </c:pt>
                <c:pt idx="3">
                  <c:v>2.5982986893985074</c:v>
                </c:pt>
                <c:pt idx="4">
                  <c:v>4.2465817570453517</c:v>
                </c:pt>
                <c:pt idx="5">
                  <c:v>2.545011598347628</c:v>
                </c:pt>
                <c:pt idx="6">
                  <c:v>5.190412828324769</c:v>
                </c:pt>
                <c:pt idx="7">
                  <c:v>3.2150949907925681</c:v>
                </c:pt>
                <c:pt idx="8">
                  <c:v>2.6457151662441905</c:v>
                </c:pt>
                <c:pt idx="9">
                  <c:v>4.7928285947069531</c:v>
                </c:pt>
                <c:pt idx="10">
                  <c:v>9.0898032994431563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4B0-4CA7-83B7-AAA2D8B87F10}"/>
            </c:ext>
          </c:extLst>
        </c:ser>
        <c:ser>
          <c:idx val="2"/>
          <c:order val="3"/>
          <c:tx>
            <c:strRef>
              <c:f>'Pure Decorrelation'!$X$294</c:f>
              <c:strCache>
                <c:ptCount val="1"/>
                <c:pt idx="0">
                  <c:v>Target; Gain &gt; 1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'Pure Decorrelation'!$Y$294:$AI$294</c:f>
              <c:numCache>
                <c:formatCode>0.0</c:formatCode>
                <c:ptCount val="11"/>
                <c:pt idx="0">
                  <c:v>1.5157325189036781</c:v>
                </c:pt>
                <c:pt idx="1">
                  <c:v>4.8092755203804698</c:v>
                </c:pt>
                <c:pt idx="2">
                  <c:v>4.7871692724846078</c:v>
                </c:pt>
                <c:pt idx="3">
                  <c:v>1.993778915150324</c:v>
                </c:pt>
                <c:pt idx="4">
                  <c:v>5.8020739249419426</c:v>
                </c:pt>
                <c:pt idx="5">
                  <c:v>1.8572222648508614</c:v>
                </c:pt>
                <c:pt idx="6">
                  <c:v>6.1741845091775751</c:v>
                </c:pt>
                <c:pt idx="7">
                  <c:v>3.2812831796007229</c:v>
                </c:pt>
                <c:pt idx="8">
                  <c:v>2.752172866900219</c:v>
                </c:pt>
                <c:pt idx="9">
                  <c:v>4.0497119881561963</c:v>
                </c:pt>
                <c:pt idx="10">
                  <c:v>12.154942797916013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4B0-4CA7-83B7-AAA2D8B87F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59822864"/>
        <c:axId val="1559363408"/>
      </c:barChart>
      <c:catAx>
        <c:axId val="15598228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9363408"/>
        <c:crossesAt val="0.1"/>
        <c:auto val="1"/>
        <c:lblAlgn val="ctr"/>
        <c:lblOffset val="100"/>
        <c:noMultiLvlLbl val="0"/>
      </c:catAx>
      <c:valAx>
        <c:axId val="1559363408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</a:t>
                </a:r>
                <a:r>
                  <a:rPr lang="en-US" baseline="0"/>
                  <a:t> (s)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E+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98228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Execution Time (parallel) [mean]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'Pure Decorrelation'!$L$298</c:f>
              <c:strCache>
                <c:ptCount val="1"/>
                <c:pt idx="0">
                  <c:v>Gain &lt;=0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'Pure Decorrelation'!$M$292:$W$292</c:f>
              <c:strCache>
                <c:ptCount val="11"/>
                <c:pt idx="0">
                  <c:v>BNL</c:v>
                </c:pt>
                <c:pt idx="1">
                  <c:v>BNL Causal</c:v>
                </c:pt>
                <c:pt idx="2">
                  <c:v>BNL Causal HM</c:v>
                </c:pt>
                <c:pt idx="3">
                  <c:v>SFS</c:v>
                </c:pt>
                <c:pt idx="4">
                  <c:v>SFS Causal</c:v>
                </c:pt>
                <c:pt idx="5">
                  <c:v>SaLSa</c:v>
                </c:pt>
                <c:pt idx="6">
                  <c:v>SaLSa Causal</c:v>
                </c:pt>
                <c:pt idx="7">
                  <c:v>D&amp;C</c:v>
                </c:pt>
                <c:pt idx="8">
                  <c:v>D&amp;C Causal</c:v>
                </c:pt>
                <c:pt idx="9">
                  <c:v>BBS</c:v>
                </c:pt>
                <c:pt idx="10">
                  <c:v>BBS Causal</c:v>
                </c:pt>
              </c:strCache>
            </c:strRef>
          </c:cat>
          <c:val>
            <c:numRef>
              <c:f>'Pure Decorrelation'!$AK$298:$AU$298</c:f>
              <c:numCache>
                <c:formatCode>0.0</c:formatCode>
                <c:ptCount val="11"/>
                <c:pt idx="0">
                  <c:v>3.3407345966459938</c:v>
                </c:pt>
                <c:pt idx="1">
                  <c:v>1.5139146617959556</c:v>
                </c:pt>
                <c:pt idx="2">
                  <c:v>1.6030214064514867</c:v>
                </c:pt>
                <c:pt idx="3">
                  <c:v>6.1746867168824844</c:v>
                </c:pt>
                <c:pt idx="4">
                  <c:v>1.4770845654459932</c:v>
                </c:pt>
                <c:pt idx="5">
                  <c:v>4.2932075032341173</c:v>
                </c:pt>
                <c:pt idx="6">
                  <c:v>1.5791070209175813</c:v>
                </c:pt>
                <c:pt idx="7">
                  <c:v>1.3784285078335363</c:v>
                </c:pt>
                <c:pt idx="8">
                  <c:v>0.63421978583073191</c:v>
                </c:pt>
                <c:pt idx="9">
                  <c:v>7.0874843846421056</c:v>
                </c:pt>
                <c:pt idx="10">
                  <c:v>5.2342941526926179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40A-4A6D-B1E5-462AE3115565}"/>
            </c:ext>
          </c:extLst>
        </c:ser>
        <c:ser>
          <c:idx val="0"/>
          <c:order val="1"/>
          <c:tx>
            <c:strRef>
              <c:f>'Pure Decorrelation'!$L$297</c:f>
              <c:strCache>
                <c:ptCount val="1"/>
                <c:pt idx="0">
                  <c:v>Gain &gt; 0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'Pure Decorrelation'!$M$292:$W$292</c:f>
              <c:strCache>
                <c:ptCount val="11"/>
                <c:pt idx="0">
                  <c:v>BNL</c:v>
                </c:pt>
                <c:pt idx="1">
                  <c:v>BNL Causal</c:v>
                </c:pt>
                <c:pt idx="2">
                  <c:v>BNL Causal HM</c:v>
                </c:pt>
                <c:pt idx="3">
                  <c:v>SFS</c:v>
                </c:pt>
                <c:pt idx="4">
                  <c:v>SFS Causal</c:v>
                </c:pt>
                <c:pt idx="5">
                  <c:v>SaLSa</c:v>
                </c:pt>
                <c:pt idx="6">
                  <c:v>SaLSa Causal</c:v>
                </c:pt>
                <c:pt idx="7">
                  <c:v>D&amp;C</c:v>
                </c:pt>
                <c:pt idx="8">
                  <c:v>D&amp;C Causal</c:v>
                </c:pt>
                <c:pt idx="9">
                  <c:v>BBS</c:v>
                </c:pt>
                <c:pt idx="10">
                  <c:v>BBS Causal</c:v>
                </c:pt>
              </c:strCache>
            </c:strRef>
          </c:cat>
          <c:val>
            <c:numRef>
              <c:f>'Pure Decorrelation'!$AK$297:$AU$297</c:f>
              <c:numCache>
                <c:formatCode>0.0</c:formatCode>
                <c:ptCount val="11"/>
                <c:pt idx="0">
                  <c:v>2.6447882996173573</c:v>
                </c:pt>
                <c:pt idx="1">
                  <c:v>1.6224119150926442</c:v>
                </c:pt>
                <c:pt idx="2">
                  <c:v>1.6408292597736525</c:v>
                </c:pt>
                <c:pt idx="3">
                  <c:v>3.7376187569718411</c:v>
                </c:pt>
                <c:pt idx="4">
                  <c:v>1.3850178517721359</c:v>
                </c:pt>
                <c:pt idx="5">
                  <c:v>3.8444355088100894</c:v>
                </c:pt>
                <c:pt idx="6">
                  <c:v>1.8587406750609674</c:v>
                </c:pt>
                <c:pt idx="7">
                  <c:v>1.5614119389231995</c:v>
                </c:pt>
                <c:pt idx="8">
                  <c:v>0.67807266675359157</c:v>
                </c:pt>
                <c:pt idx="9">
                  <c:v>5.1166345750129869</c:v>
                </c:pt>
                <c:pt idx="10">
                  <c:v>4.8029165233072657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40A-4A6D-B1E5-462AE3115565}"/>
            </c:ext>
          </c:extLst>
        </c:ser>
        <c:ser>
          <c:idx val="4"/>
          <c:order val="2"/>
          <c:tx>
            <c:strRef>
              <c:f>'Pure Decorrelation'!$L$295</c:f>
              <c:strCache>
                <c:ptCount val="1"/>
                <c:pt idx="0">
                  <c:v>Gain &gt; 1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'Pure Decorrelation'!$M$292:$W$292</c:f>
              <c:strCache>
                <c:ptCount val="11"/>
                <c:pt idx="0">
                  <c:v>BNL</c:v>
                </c:pt>
                <c:pt idx="1">
                  <c:v>BNL Causal</c:v>
                </c:pt>
                <c:pt idx="2">
                  <c:v>BNL Causal HM</c:v>
                </c:pt>
                <c:pt idx="3">
                  <c:v>SFS</c:v>
                </c:pt>
                <c:pt idx="4">
                  <c:v>SFS Causal</c:v>
                </c:pt>
                <c:pt idx="5">
                  <c:v>SaLSa</c:v>
                </c:pt>
                <c:pt idx="6">
                  <c:v>SaLSa Causal</c:v>
                </c:pt>
                <c:pt idx="7">
                  <c:v>D&amp;C</c:v>
                </c:pt>
                <c:pt idx="8">
                  <c:v>D&amp;C Causal</c:v>
                </c:pt>
                <c:pt idx="9">
                  <c:v>BBS</c:v>
                </c:pt>
                <c:pt idx="10">
                  <c:v>BBS Causal</c:v>
                </c:pt>
              </c:strCache>
            </c:strRef>
          </c:cat>
          <c:val>
            <c:numRef>
              <c:f>'Pure Decorrelation'!$AK$295:$AU$295</c:f>
              <c:numCache>
                <c:formatCode>0.0</c:formatCode>
                <c:ptCount val="11"/>
                <c:pt idx="0">
                  <c:v>1.7971716234256747</c:v>
                </c:pt>
                <c:pt idx="1">
                  <c:v>2.1569308062738854</c:v>
                </c:pt>
                <c:pt idx="2">
                  <c:v>2.1645693650018072</c:v>
                </c:pt>
                <c:pt idx="3">
                  <c:v>2.5982986893985074</c:v>
                </c:pt>
                <c:pt idx="4">
                  <c:v>2.1383929732488465</c:v>
                </c:pt>
                <c:pt idx="5">
                  <c:v>2.545011598347628</c:v>
                </c:pt>
                <c:pt idx="6">
                  <c:v>2.8835694174529634</c:v>
                </c:pt>
                <c:pt idx="7">
                  <c:v>1.7512053000158632</c:v>
                </c:pt>
                <c:pt idx="8">
                  <c:v>0.63328844147617935</c:v>
                </c:pt>
                <c:pt idx="9">
                  <c:v>4.7928285947069531</c:v>
                </c:pt>
                <c:pt idx="10">
                  <c:v>6.786654906255718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40A-4A6D-B1E5-462AE3115565}"/>
            </c:ext>
          </c:extLst>
        </c:ser>
        <c:ser>
          <c:idx val="2"/>
          <c:order val="3"/>
          <c:tx>
            <c:strRef>
              <c:f>'Pure Decorrelation'!$X$294</c:f>
              <c:strCache>
                <c:ptCount val="1"/>
                <c:pt idx="0">
                  <c:v>Target; Gain &gt; 1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'Pure Decorrelation'!$AK$294:$AU$294</c:f>
              <c:numCache>
                <c:formatCode>0.0</c:formatCode>
                <c:ptCount val="11"/>
                <c:pt idx="0">
                  <c:v>1.5157325189036781</c:v>
                </c:pt>
                <c:pt idx="1">
                  <c:v>2.3172761038033056</c:v>
                </c:pt>
                <c:pt idx="2">
                  <c:v>2.305931110400707</c:v>
                </c:pt>
                <c:pt idx="3">
                  <c:v>1.993778915150324</c:v>
                </c:pt>
                <c:pt idx="4">
                  <c:v>2.8360420178491039</c:v>
                </c:pt>
                <c:pt idx="5">
                  <c:v>1.8572222648508614</c:v>
                </c:pt>
                <c:pt idx="6">
                  <c:v>3.1552396998071348</c:v>
                </c:pt>
                <c:pt idx="7">
                  <c:v>1.7801549573458035</c:v>
                </c:pt>
                <c:pt idx="8">
                  <c:v>0.63259933039953464</c:v>
                </c:pt>
                <c:pt idx="9">
                  <c:v>4.0497119881561963</c:v>
                </c:pt>
                <c:pt idx="10">
                  <c:v>9.2020376972010141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40A-4A6D-B1E5-462AE31155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59822864"/>
        <c:axId val="1559363408"/>
      </c:barChart>
      <c:catAx>
        <c:axId val="15598228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9363408"/>
        <c:crossesAt val="0.1"/>
        <c:auto val="1"/>
        <c:lblAlgn val="ctr"/>
        <c:lblOffset val="100"/>
        <c:noMultiLvlLbl val="0"/>
      </c:catAx>
      <c:valAx>
        <c:axId val="1559363408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</a:t>
                </a:r>
                <a:r>
                  <a:rPr lang="en-US" baseline="0"/>
                  <a:t> (s)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E+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98228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# of Dominance Checks [mean]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2"/>
          <c:order val="0"/>
          <c:tx>
            <c:strRef>
              <c:f>'Pure Decorrelation'!$L$299</c:f>
              <c:strCache>
                <c:ptCount val="1"/>
                <c:pt idx="0">
                  <c:v>Target;Gain &gt; 1; #pref=2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'Pure Decorrelation'!$M$292:$W$292</c:f>
              <c:strCache>
                <c:ptCount val="11"/>
                <c:pt idx="0">
                  <c:v>BNL</c:v>
                </c:pt>
                <c:pt idx="1">
                  <c:v>BNL Causal</c:v>
                </c:pt>
                <c:pt idx="2">
                  <c:v>BNL Causal HM</c:v>
                </c:pt>
                <c:pt idx="3">
                  <c:v>SFS</c:v>
                </c:pt>
                <c:pt idx="4">
                  <c:v>SFS Causal</c:v>
                </c:pt>
                <c:pt idx="5">
                  <c:v>SaLSa</c:v>
                </c:pt>
                <c:pt idx="6">
                  <c:v>SaLSa Causal</c:v>
                </c:pt>
                <c:pt idx="7">
                  <c:v>D&amp;C</c:v>
                </c:pt>
                <c:pt idx="8">
                  <c:v>D&amp;C Causal</c:v>
                </c:pt>
                <c:pt idx="9">
                  <c:v>BBS</c:v>
                </c:pt>
                <c:pt idx="10">
                  <c:v>BBS Causal</c:v>
                </c:pt>
              </c:strCache>
            </c:strRef>
          </c:cat>
          <c:val>
            <c:numRef>
              <c:f>'Pure Decorrelation'!$M$299:$W$299</c:f>
              <c:numCache>
                <c:formatCode>0.0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C95-4728-959E-6D95859D6A7F}"/>
            </c:ext>
          </c:extLst>
        </c:ser>
        <c:ser>
          <c:idx val="3"/>
          <c:order val="1"/>
          <c:tx>
            <c:strRef>
              <c:f>'Pure Decorrelation'!$L$300</c:f>
              <c:strCache>
                <c:ptCount val="1"/>
                <c:pt idx="0">
                  <c:v>Target; Gain &gt; 1; #pref=3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'Pure Decorrelation'!$M$292:$W$292</c:f>
              <c:strCache>
                <c:ptCount val="11"/>
                <c:pt idx="0">
                  <c:v>BNL</c:v>
                </c:pt>
                <c:pt idx="1">
                  <c:v>BNL Causal</c:v>
                </c:pt>
                <c:pt idx="2">
                  <c:v>BNL Causal HM</c:v>
                </c:pt>
                <c:pt idx="3">
                  <c:v>SFS</c:v>
                </c:pt>
                <c:pt idx="4">
                  <c:v>SFS Causal</c:v>
                </c:pt>
                <c:pt idx="5">
                  <c:v>SaLSa</c:v>
                </c:pt>
                <c:pt idx="6">
                  <c:v>SaLSa Causal</c:v>
                </c:pt>
                <c:pt idx="7">
                  <c:v>D&amp;C</c:v>
                </c:pt>
                <c:pt idx="8">
                  <c:v>D&amp;C Causal</c:v>
                </c:pt>
                <c:pt idx="9">
                  <c:v>BBS</c:v>
                </c:pt>
                <c:pt idx="10">
                  <c:v>BBS Causal</c:v>
                </c:pt>
              </c:strCache>
            </c:strRef>
          </c:cat>
          <c:val>
            <c:numRef>
              <c:f>'Pure Decorrelation'!$M$300:$W$300</c:f>
              <c:numCache>
                <c:formatCode>0.0</c:formatCode>
                <c:ptCount val="11"/>
                <c:pt idx="0">
                  <c:v>1469812.7</c:v>
                </c:pt>
                <c:pt idx="1">
                  <c:v>6192786.0999999996</c:v>
                </c:pt>
                <c:pt idx="2">
                  <c:v>6195472.4500000002</c:v>
                </c:pt>
                <c:pt idx="3">
                  <c:v>3287460.4000000004</c:v>
                </c:pt>
                <c:pt idx="4">
                  <c:v>6591998.5999999996</c:v>
                </c:pt>
                <c:pt idx="5">
                  <c:v>2539103.2000000002</c:v>
                </c:pt>
                <c:pt idx="6">
                  <c:v>8299081.1500000004</c:v>
                </c:pt>
                <c:pt idx="7">
                  <c:v>6021818.5499999998</c:v>
                </c:pt>
                <c:pt idx="8">
                  <c:v>4301928.3499999996</c:v>
                </c:pt>
                <c:pt idx="9">
                  <c:v>6407506.0499999998</c:v>
                </c:pt>
                <c:pt idx="10">
                  <c:v>11808698.35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C95-4728-959E-6D95859D6A7F}"/>
            </c:ext>
          </c:extLst>
        </c:ser>
        <c:ser>
          <c:idx val="0"/>
          <c:order val="2"/>
          <c:tx>
            <c:strRef>
              <c:f>'Pure Decorrelation'!$L$301</c:f>
              <c:strCache>
                <c:ptCount val="1"/>
                <c:pt idx="0">
                  <c:v>Target; Gain &gt; 1; #pref=4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'Pure Decorrelation'!$M$301:$W$301</c:f>
              <c:numCache>
                <c:formatCode>0.0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C95-4728-959E-6D95859D6A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59822864"/>
        <c:axId val="1559363408"/>
      </c:barChart>
      <c:catAx>
        <c:axId val="15598228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9363408"/>
        <c:crosses val="autoZero"/>
        <c:auto val="1"/>
        <c:lblAlgn val="ctr"/>
        <c:lblOffset val="100"/>
        <c:noMultiLvlLbl val="0"/>
      </c:catAx>
      <c:valAx>
        <c:axId val="1559363408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# Dominance Checks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E+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98228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Execution Time (sequential) [mean]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2"/>
          <c:order val="0"/>
          <c:tx>
            <c:strRef>
              <c:f>'Pure Decorrelation'!$X$299</c:f>
              <c:strCache>
                <c:ptCount val="1"/>
                <c:pt idx="0">
                  <c:v>Target;Gain &gt; 1; #pref=2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'Pure Decorrelation'!$Y$292:$AI$292</c:f>
              <c:strCache>
                <c:ptCount val="11"/>
                <c:pt idx="0">
                  <c:v>BNL</c:v>
                </c:pt>
                <c:pt idx="1">
                  <c:v>BNL Causal</c:v>
                </c:pt>
                <c:pt idx="2">
                  <c:v>BNL Causal HM</c:v>
                </c:pt>
                <c:pt idx="3">
                  <c:v>SFS</c:v>
                </c:pt>
                <c:pt idx="4">
                  <c:v>SFS Causal</c:v>
                </c:pt>
                <c:pt idx="5">
                  <c:v>SaLSa</c:v>
                </c:pt>
                <c:pt idx="6">
                  <c:v>SaLSa Causal</c:v>
                </c:pt>
                <c:pt idx="7">
                  <c:v>D&amp;C</c:v>
                </c:pt>
                <c:pt idx="8">
                  <c:v>D&amp;C Causal</c:v>
                </c:pt>
                <c:pt idx="9">
                  <c:v>BBS</c:v>
                </c:pt>
                <c:pt idx="10">
                  <c:v>BBS Causal</c:v>
                </c:pt>
              </c:strCache>
            </c:strRef>
          </c:cat>
          <c:val>
            <c:numRef>
              <c:f>'Pure Decorrelation'!$Y$299:$AI$299</c:f>
              <c:numCache>
                <c:formatCode>0.0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109-42B6-9E57-CB87811184C1}"/>
            </c:ext>
          </c:extLst>
        </c:ser>
        <c:ser>
          <c:idx val="3"/>
          <c:order val="1"/>
          <c:tx>
            <c:strRef>
              <c:f>'Pure Decorrelation'!$X$300</c:f>
              <c:strCache>
                <c:ptCount val="1"/>
                <c:pt idx="0">
                  <c:v>Target; Gain &gt; 1; #pref=3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'Pure Decorrelation'!$Y$292:$AI$292</c:f>
              <c:strCache>
                <c:ptCount val="11"/>
                <c:pt idx="0">
                  <c:v>BNL</c:v>
                </c:pt>
                <c:pt idx="1">
                  <c:v>BNL Causal</c:v>
                </c:pt>
                <c:pt idx="2">
                  <c:v>BNL Causal HM</c:v>
                </c:pt>
                <c:pt idx="3">
                  <c:v>SFS</c:v>
                </c:pt>
                <c:pt idx="4">
                  <c:v>SFS Causal</c:v>
                </c:pt>
                <c:pt idx="5">
                  <c:v>SaLSa</c:v>
                </c:pt>
                <c:pt idx="6">
                  <c:v>SaLSa Causal</c:v>
                </c:pt>
                <c:pt idx="7">
                  <c:v>D&amp;C</c:v>
                </c:pt>
                <c:pt idx="8">
                  <c:v>D&amp;C Causal</c:v>
                </c:pt>
                <c:pt idx="9">
                  <c:v>BBS</c:v>
                </c:pt>
                <c:pt idx="10">
                  <c:v>BBS Causal</c:v>
                </c:pt>
              </c:strCache>
            </c:strRef>
          </c:cat>
          <c:val>
            <c:numRef>
              <c:f>'Pure Decorrelation'!$Y$300:$AI$300</c:f>
              <c:numCache>
                <c:formatCode>0.0</c:formatCode>
                <c:ptCount val="11"/>
                <c:pt idx="0">
                  <c:v>1.5157325189036781</c:v>
                </c:pt>
                <c:pt idx="1">
                  <c:v>4.8092755203804698</c:v>
                </c:pt>
                <c:pt idx="2">
                  <c:v>4.7871692724846078</c:v>
                </c:pt>
                <c:pt idx="3">
                  <c:v>1.993778915150324</c:v>
                </c:pt>
                <c:pt idx="4">
                  <c:v>5.8020739249419426</c:v>
                </c:pt>
                <c:pt idx="5">
                  <c:v>1.8572222648508614</c:v>
                </c:pt>
                <c:pt idx="6">
                  <c:v>6.1741845091775751</c:v>
                </c:pt>
                <c:pt idx="7">
                  <c:v>3.2812831796007229</c:v>
                </c:pt>
                <c:pt idx="8">
                  <c:v>2.752172866900219</c:v>
                </c:pt>
                <c:pt idx="9">
                  <c:v>4.0497119881561963</c:v>
                </c:pt>
                <c:pt idx="10">
                  <c:v>12.154942797916013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109-42B6-9E57-CB87811184C1}"/>
            </c:ext>
          </c:extLst>
        </c:ser>
        <c:ser>
          <c:idx val="0"/>
          <c:order val="2"/>
          <c:tx>
            <c:strRef>
              <c:f>'Pure Decorrelation'!$X$301</c:f>
              <c:strCache>
                <c:ptCount val="1"/>
                <c:pt idx="0">
                  <c:v>Target; Gain &gt; 1; #pref=4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'Pure Decorrelation'!$Y$292:$AI$292</c:f>
              <c:strCache>
                <c:ptCount val="11"/>
                <c:pt idx="0">
                  <c:v>BNL</c:v>
                </c:pt>
                <c:pt idx="1">
                  <c:v>BNL Causal</c:v>
                </c:pt>
                <c:pt idx="2">
                  <c:v>BNL Causal HM</c:v>
                </c:pt>
                <c:pt idx="3">
                  <c:v>SFS</c:v>
                </c:pt>
                <c:pt idx="4">
                  <c:v>SFS Causal</c:v>
                </c:pt>
                <c:pt idx="5">
                  <c:v>SaLSa</c:v>
                </c:pt>
                <c:pt idx="6">
                  <c:v>SaLSa Causal</c:v>
                </c:pt>
                <c:pt idx="7">
                  <c:v>D&amp;C</c:v>
                </c:pt>
                <c:pt idx="8">
                  <c:v>D&amp;C Causal</c:v>
                </c:pt>
                <c:pt idx="9">
                  <c:v>BBS</c:v>
                </c:pt>
                <c:pt idx="10">
                  <c:v>BBS Causal</c:v>
                </c:pt>
              </c:strCache>
            </c:strRef>
          </c:cat>
          <c:val>
            <c:numRef>
              <c:f>'Pure Decorrelation'!$Y$301:$AI$301</c:f>
              <c:numCache>
                <c:formatCode>0.0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109-42B6-9E57-CB87811184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59822864"/>
        <c:axId val="1559363408"/>
      </c:barChart>
      <c:catAx>
        <c:axId val="15598228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9363408"/>
        <c:crossesAt val="0.1"/>
        <c:auto val="1"/>
        <c:lblAlgn val="ctr"/>
        <c:lblOffset val="100"/>
        <c:noMultiLvlLbl val="0"/>
      </c:catAx>
      <c:valAx>
        <c:axId val="1559363408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Time (s)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E+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98228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Execution Time (parallel) [mean]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2"/>
          <c:order val="0"/>
          <c:tx>
            <c:strRef>
              <c:f>'Pure Decorrelation'!$AJ$299</c:f>
              <c:strCache>
                <c:ptCount val="1"/>
                <c:pt idx="0">
                  <c:v>Target;Gain &gt; 1; #pref=2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'Pure Decorrelation'!$AK$292:$AU$292</c:f>
              <c:strCache>
                <c:ptCount val="11"/>
                <c:pt idx="0">
                  <c:v>BNL</c:v>
                </c:pt>
                <c:pt idx="1">
                  <c:v>BNL Causal</c:v>
                </c:pt>
                <c:pt idx="2">
                  <c:v>BNL Causal HM</c:v>
                </c:pt>
                <c:pt idx="3">
                  <c:v>SFS</c:v>
                </c:pt>
                <c:pt idx="4">
                  <c:v>SFS Causal</c:v>
                </c:pt>
                <c:pt idx="5">
                  <c:v>SaLSa</c:v>
                </c:pt>
                <c:pt idx="6">
                  <c:v>SaLSa Causal</c:v>
                </c:pt>
                <c:pt idx="7">
                  <c:v>D&amp;C</c:v>
                </c:pt>
                <c:pt idx="8">
                  <c:v>D&amp;C Causal</c:v>
                </c:pt>
                <c:pt idx="9">
                  <c:v>BBS</c:v>
                </c:pt>
                <c:pt idx="10">
                  <c:v>BBS Causal</c:v>
                </c:pt>
              </c:strCache>
            </c:strRef>
          </c:cat>
          <c:val>
            <c:numRef>
              <c:f>'Pure Decorrelation'!$AK$299:$AU$299</c:f>
              <c:numCache>
                <c:formatCode>0.0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2D3-4AB8-8479-95A0FA4D59DE}"/>
            </c:ext>
          </c:extLst>
        </c:ser>
        <c:ser>
          <c:idx val="3"/>
          <c:order val="1"/>
          <c:tx>
            <c:strRef>
              <c:f>'Pure Decorrelation'!$AJ$300</c:f>
              <c:strCache>
                <c:ptCount val="1"/>
                <c:pt idx="0">
                  <c:v>Target; Gain &gt; 1; #pref=3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'Pure Decorrelation'!$AK$292:$AU$292</c:f>
              <c:strCache>
                <c:ptCount val="11"/>
                <c:pt idx="0">
                  <c:v>BNL</c:v>
                </c:pt>
                <c:pt idx="1">
                  <c:v>BNL Causal</c:v>
                </c:pt>
                <c:pt idx="2">
                  <c:v>BNL Causal HM</c:v>
                </c:pt>
                <c:pt idx="3">
                  <c:v>SFS</c:v>
                </c:pt>
                <c:pt idx="4">
                  <c:v>SFS Causal</c:v>
                </c:pt>
                <c:pt idx="5">
                  <c:v>SaLSa</c:v>
                </c:pt>
                <c:pt idx="6">
                  <c:v>SaLSa Causal</c:v>
                </c:pt>
                <c:pt idx="7">
                  <c:v>D&amp;C</c:v>
                </c:pt>
                <c:pt idx="8">
                  <c:v>D&amp;C Causal</c:v>
                </c:pt>
                <c:pt idx="9">
                  <c:v>BBS</c:v>
                </c:pt>
                <c:pt idx="10">
                  <c:v>BBS Causal</c:v>
                </c:pt>
              </c:strCache>
            </c:strRef>
          </c:cat>
          <c:val>
            <c:numRef>
              <c:f>'Pure Decorrelation'!$AK$300:$AU$300</c:f>
              <c:numCache>
                <c:formatCode>0.0</c:formatCode>
                <c:ptCount val="11"/>
                <c:pt idx="0">
                  <c:v>1.5157325189036781</c:v>
                </c:pt>
                <c:pt idx="1">
                  <c:v>2.3172761038033056</c:v>
                </c:pt>
                <c:pt idx="2">
                  <c:v>2.305931110400707</c:v>
                </c:pt>
                <c:pt idx="3">
                  <c:v>1.993778915150324</c:v>
                </c:pt>
                <c:pt idx="4">
                  <c:v>2.8360420178491039</c:v>
                </c:pt>
                <c:pt idx="5">
                  <c:v>1.8572222648508614</c:v>
                </c:pt>
                <c:pt idx="6">
                  <c:v>3.1552396998071348</c:v>
                </c:pt>
                <c:pt idx="7">
                  <c:v>1.7801549573458035</c:v>
                </c:pt>
                <c:pt idx="8">
                  <c:v>0.63259933039953464</c:v>
                </c:pt>
                <c:pt idx="9">
                  <c:v>4.0497119881561963</c:v>
                </c:pt>
                <c:pt idx="10">
                  <c:v>9.2020376972010141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2D3-4AB8-8479-95A0FA4D59DE}"/>
            </c:ext>
          </c:extLst>
        </c:ser>
        <c:ser>
          <c:idx val="0"/>
          <c:order val="2"/>
          <c:tx>
            <c:strRef>
              <c:f>'Pure Decorrelation'!$AJ$301</c:f>
              <c:strCache>
                <c:ptCount val="1"/>
                <c:pt idx="0">
                  <c:v>Target; Gain &gt; 1; #pref=4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'Pure Decorrelation'!$AK$292:$AU$292</c:f>
              <c:strCache>
                <c:ptCount val="11"/>
                <c:pt idx="0">
                  <c:v>BNL</c:v>
                </c:pt>
                <c:pt idx="1">
                  <c:v>BNL Causal</c:v>
                </c:pt>
                <c:pt idx="2">
                  <c:v>BNL Causal HM</c:v>
                </c:pt>
                <c:pt idx="3">
                  <c:v>SFS</c:v>
                </c:pt>
                <c:pt idx="4">
                  <c:v>SFS Causal</c:v>
                </c:pt>
                <c:pt idx="5">
                  <c:v>SaLSa</c:v>
                </c:pt>
                <c:pt idx="6">
                  <c:v>SaLSa Causal</c:v>
                </c:pt>
                <c:pt idx="7">
                  <c:v>D&amp;C</c:v>
                </c:pt>
                <c:pt idx="8">
                  <c:v>D&amp;C Causal</c:v>
                </c:pt>
                <c:pt idx="9">
                  <c:v>BBS</c:v>
                </c:pt>
                <c:pt idx="10">
                  <c:v>BBS Causal</c:v>
                </c:pt>
              </c:strCache>
            </c:strRef>
          </c:cat>
          <c:val>
            <c:numRef>
              <c:f>'Pure Decorrelation'!$AK$301:$AU$301</c:f>
              <c:numCache>
                <c:formatCode>0.0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2D3-4AB8-8479-95A0FA4D59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59822864"/>
        <c:axId val="1559363408"/>
      </c:barChart>
      <c:catAx>
        <c:axId val="15598228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9363408"/>
        <c:crossesAt val="0.1"/>
        <c:auto val="1"/>
        <c:lblAlgn val="ctr"/>
        <c:lblOffset val="100"/>
        <c:noMultiLvlLbl val="0"/>
      </c:catAx>
      <c:valAx>
        <c:axId val="1559363408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Time (s)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E+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98228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# of Dominance Checks [median]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'Pure Decorrelation'!$L$322</c:f>
              <c:strCache>
                <c:ptCount val="1"/>
                <c:pt idx="0">
                  <c:v>Gain &lt;=0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'Pure Decorrelation'!$M$292:$W$292</c:f>
              <c:strCache>
                <c:ptCount val="11"/>
                <c:pt idx="0">
                  <c:v>BNL</c:v>
                </c:pt>
                <c:pt idx="1">
                  <c:v>BNL Causal</c:v>
                </c:pt>
                <c:pt idx="2">
                  <c:v>BNL Causal HM</c:v>
                </c:pt>
                <c:pt idx="3">
                  <c:v>SFS</c:v>
                </c:pt>
                <c:pt idx="4">
                  <c:v>SFS Causal</c:v>
                </c:pt>
                <c:pt idx="5">
                  <c:v>SaLSa</c:v>
                </c:pt>
                <c:pt idx="6">
                  <c:v>SaLSa Causal</c:v>
                </c:pt>
                <c:pt idx="7">
                  <c:v>D&amp;C</c:v>
                </c:pt>
                <c:pt idx="8">
                  <c:v>D&amp;C Causal</c:v>
                </c:pt>
                <c:pt idx="9">
                  <c:v>BBS</c:v>
                </c:pt>
                <c:pt idx="10">
                  <c:v>BBS Causal</c:v>
                </c:pt>
              </c:strCache>
            </c:strRef>
          </c:cat>
          <c:val>
            <c:numRef>
              <c:f>'Pure Decorrelation'!$M$322:$W$322</c:f>
              <c:numCache>
                <c:formatCode>0.0</c:formatCode>
                <c:ptCount val="11"/>
                <c:pt idx="0">
                  <c:v>2105916</c:v>
                </c:pt>
                <c:pt idx="1">
                  <c:v>4515661.4000000004</c:v>
                </c:pt>
                <c:pt idx="2">
                  <c:v>4409347.5999999996</c:v>
                </c:pt>
                <c:pt idx="3">
                  <c:v>2004888.8</c:v>
                </c:pt>
                <c:pt idx="4">
                  <c:v>2024346.6</c:v>
                </c:pt>
                <c:pt idx="5">
                  <c:v>1554018</c:v>
                </c:pt>
                <c:pt idx="6">
                  <c:v>2677909</c:v>
                </c:pt>
                <c:pt idx="7">
                  <c:v>4386936.5999999996</c:v>
                </c:pt>
                <c:pt idx="8">
                  <c:v>3936779.4</c:v>
                </c:pt>
                <c:pt idx="9">
                  <c:v>5237953.0999999996</c:v>
                </c:pt>
                <c:pt idx="10">
                  <c:v>3751928.4000000004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379-48C7-A92E-68B0CCFE3885}"/>
            </c:ext>
          </c:extLst>
        </c:ser>
        <c:ser>
          <c:idx val="0"/>
          <c:order val="1"/>
          <c:tx>
            <c:strRef>
              <c:f>'Pure Decorrelation'!$L$321</c:f>
              <c:strCache>
                <c:ptCount val="1"/>
                <c:pt idx="0">
                  <c:v>Gain &gt; 0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'Pure Decorrelation'!$M$292:$W$292</c:f>
              <c:strCache>
                <c:ptCount val="11"/>
                <c:pt idx="0">
                  <c:v>BNL</c:v>
                </c:pt>
                <c:pt idx="1">
                  <c:v>BNL Causal</c:v>
                </c:pt>
                <c:pt idx="2">
                  <c:v>BNL Causal HM</c:v>
                </c:pt>
                <c:pt idx="3">
                  <c:v>SFS</c:v>
                </c:pt>
                <c:pt idx="4">
                  <c:v>SFS Causal</c:v>
                </c:pt>
                <c:pt idx="5">
                  <c:v>SaLSa</c:v>
                </c:pt>
                <c:pt idx="6">
                  <c:v>SaLSa Causal</c:v>
                </c:pt>
                <c:pt idx="7">
                  <c:v>D&amp;C</c:v>
                </c:pt>
                <c:pt idx="8">
                  <c:v>D&amp;C Causal</c:v>
                </c:pt>
                <c:pt idx="9">
                  <c:v>BBS</c:v>
                </c:pt>
                <c:pt idx="10">
                  <c:v>BBS Causal</c:v>
                </c:pt>
              </c:strCache>
            </c:strRef>
          </c:cat>
          <c:val>
            <c:numRef>
              <c:f>'Pure Decorrelation'!$M$321:$W$321</c:f>
              <c:numCache>
                <c:formatCode>0.0</c:formatCode>
                <c:ptCount val="11"/>
                <c:pt idx="0">
                  <c:v>2180548</c:v>
                </c:pt>
                <c:pt idx="1">
                  <c:v>2542488.9000000004</c:v>
                </c:pt>
                <c:pt idx="2">
                  <c:v>2588585.7999999998</c:v>
                </c:pt>
                <c:pt idx="3">
                  <c:v>3414928.4</c:v>
                </c:pt>
                <c:pt idx="4">
                  <c:v>1176291.2</c:v>
                </c:pt>
                <c:pt idx="5">
                  <c:v>2518613.2000000002</c:v>
                </c:pt>
                <c:pt idx="6">
                  <c:v>1529571</c:v>
                </c:pt>
                <c:pt idx="7">
                  <c:v>4704170.5999999996</c:v>
                </c:pt>
                <c:pt idx="8">
                  <c:v>4226673.8</c:v>
                </c:pt>
                <c:pt idx="9">
                  <c:v>7952324.9000000004</c:v>
                </c:pt>
                <c:pt idx="10">
                  <c:v>2257997.4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379-48C7-A92E-68B0CCFE3885}"/>
            </c:ext>
          </c:extLst>
        </c:ser>
        <c:ser>
          <c:idx val="4"/>
          <c:order val="2"/>
          <c:tx>
            <c:strRef>
              <c:f>'Pure Decorrelation'!$L$319</c:f>
              <c:strCache>
                <c:ptCount val="1"/>
                <c:pt idx="0">
                  <c:v>Gain &gt; 1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'Pure Decorrelation'!$M$292:$W$292</c:f>
              <c:strCache>
                <c:ptCount val="11"/>
                <c:pt idx="0">
                  <c:v>BNL</c:v>
                </c:pt>
                <c:pt idx="1">
                  <c:v>BNL Causal</c:v>
                </c:pt>
                <c:pt idx="2">
                  <c:v>BNL Causal HM</c:v>
                </c:pt>
                <c:pt idx="3">
                  <c:v>SFS</c:v>
                </c:pt>
                <c:pt idx="4">
                  <c:v>SFS Causal</c:v>
                </c:pt>
                <c:pt idx="5">
                  <c:v>SaLSa</c:v>
                </c:pt>
                <c:pt idx="6">
                  <c:v>SaLSa Causal</c:v>
                </c:pt>
                <c:pt idx="7">
                  <c:v>D&amp;C</c:v>
                </c:pt>
                <c:pt idx="8">
                  <c:v>D&amp;C Causal</c:v>
                </c:pt>
                <c:pt idx="9">
                  <c:v>BBS</c:v>
                </c:pt>
                <c:pt idx="10">
                  <c:v>BBS Causal</c:v>
                </c:pt>
              </c:strCache>
            </c:strRef>
          </c:cat>
          <c:val>
            <c:numRef>
              <c:f>'Pure Decorrelation'!$M$319:$W$319</c:f>
              <c:numCache>
                <c:formatCode>0.0</c:formatCode>
                <c:ptCount val="11"/>
                <c:pt idx="0">
                  <c:v>1961958.6</c:v>
                </c:pt>
                <c:pt idx="1">
                  <c:v>3783158.7</c:v>
                </c:pt>
                <c:pt idx="2">
                  <c:v>3796459.5</c:v>
                </c:pt>
                <c:pt idx="3">
                  <c:v>4116457.1</c:v>
                </c:pt>
                <c:pt idx="4">
                  <c:v>1965082.3</c:v>
                </c:pt>
                <c:pt idx="5">
                  <c:v>3604157.2</c:v>
                </c:pt>
                <c:pt idx="6">
                  <c:v>2054778.9</c:v>
                </c:pt>
                <c:pt idx="7">
                  <c:v>6065863.5</c:v>
                </c:pt>
                <c:pt idx="8">
                  <c:v>4294696.4000000004</c:v>
                </c:pt>
                <c:pt idx="9">
                  <c:v>8631431.6999999993</c:v>
                </c:pt>
                <c:pt idx="10">
                  <c:v>3671487.5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379-48C7-A92E-68B0CCFE3885}"/>
            </c:ext>
          </c:extLst>
        </c:ser>
        <c:ser>
          <c:idx val="2"/>
          <c:order val="3"/>
          <c:tx>
            <c:strRef>
              <c:f>'Pure Decorrelation'!$L$318</c:f>
              <c:strCache>
                <c:ptCount val="1"/>
                <c:pt idx="0">
                  <c:v>Target; Gain &gt; 1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'Pure Decorrelation'!$M$318:$W$318</c:f>
              <c:numCache>
                <c:formatCode>0.0</c:formatCode>
                <c:ptCount val="11"/>
                <c:pt idx="0">
                  <c:v>1376328.9</c:v>
                </c:pt>
                <c:pt idx="1">
                  <c:v>6194340.5999999996</c:v>
                </c:pt>
                <c:pt idx="2">
                  <c:v>6195803.1000000006</c:v>
                </c:pt>
                <c:pt idx="3">
                  <c:v>2670047.5000000005</c:v>
                </c:pt>
                <c:pt idx="4">
                  <c:v>6068916.7000000002</c:v>
                </c:pt>
                <c:pt idx="5">
                  <c:v>2496014.2000000002</c:v>
                </c:pt>
                <c:pt idx="6">
                  <c:v>7879573.4000000004</c:v>
                </c:pt>
                <c:pt idx="7">
                  <c:v>6047848</c:v>
                </c:pt>
                <c:pt idx="8">
                  <c:v>4306684.3000000007</c:v>
                </c:pt>
                <c:pt idx="9">
                  <c:v>5831410.5999999996</c:v>
                </c:pt>
                <c:pt idx="10">
                  <c:v>11810186.999999998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379-48C7-A92E-68B0CCFE38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59822864"/>
        <c:axId val="1559363408"/>
      </c:barChart>
      <c:catAx>
        <c:axId val="15598228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9363408"/>
        <c:crosses val="autoZero"/>
        <c:auto val="1"/>
        <c:lblAlgn val="ctr"/>
        <c:lblOffset val="100"/>
        <c:noMultiLvlLbl val="0"/>
      </c:catAx>
      <c:valAx>
        <c:axId val="1559363408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# Dominance Checks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E+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98228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Execution Time (sequential) [median]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'Pure Decorrelation'!$X$322</c:f>
              <c:strCache>
                <c:ptCount val="1"/>
                <c:pt idx="0">
                  <c:v>Gain &lt;=0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'Pure Decorrelation'!$M$292:$W$292</c:f>
              <c:strCache>
                <c:ptCount val="11"/>
                <c:pt idx="0">
                  <c:v>BNL</c:v>
                </c:pt>
                <c:pt idx="1">
                  <c:v>BNL Causal</c:v>
                </c:pt>
                <c:pt idx="2">
                  <c:v>BNL Causal HM</c:v>
                </c:pt>
                <c:pt idx="3">
                  <c:v>SFS</c:v>
                </c:pt>
                <c:pt idx="4">
                  <c:v>SFS Causal</c:v>
                </c:pt>
                <c:pt idx="5">
                  <c:v>SaLSa</c:v>
                </c:pt>
                <c:pt idx="6">
                  <c:v>SaLSa Causal</c:v>
                </c:pt>
                <c:pt idx="7">
                  <c:v>D&amp;C</c:v>
                </c:pt>
                <c:pt idx="8">
                  <c:v>D&amp;C Causal</c:v>
                </c:pt>
                <c:pt idx="9">
                  <c:v>BBS</c:v>
                </c:pt>
                <c:pt idx="10">
                  <c:v>BBS Causal</c:v>
                </c:pt>
              </c:strCache>
            </c:strRef>
          </c:cat>
          <c:val>
            <c:numRef>
              <c:f>'Pure Decorrelation'!$Y$322:$AI$322</c:f>
              <c:numCache>
                <c:formatCode>0.0</c:formatCode>
                <c:ptCount val="11"/>
                <c:pt idx="0">
                  <c:v>2.0488016599090768</c:v>
                </c:pt>
                <c:pt idx="1">
                  <c:v>3.88630205517984</c:v>
                </c:pt>
                <c:pt idx="2">
                  <c:v>3.8082143031177109</c:v>
                </c:pt>
                <c:pt idx="3">
                  <c:v>2.6307585176924482</c:v>
                </c:pt>
                <c:pt idx="4">
                  <c:v>2.5142614884185606</c:v>
                </c:pt>
                <c:pt idx="5">
                  <c:v>1.8118640359025449</c:v>
                </c:pt>
                <c:pt idx="6">
                  <c:v>3.2369918864162175</c:v>
                </c:pt>
                <c:pt idx="7">
                  <c:v>2.0574611207877749</c:v>
                </c:pt>
                <c:pt idx="8">
                  <c:v>2.5322192193358206</c:v>
                </c:pt>
                <c:pt idx="9">
                  <c:v>4.3921865666983653</c:v>
                </c:pt>
                <c:pt idx="10">
                  <c:v>5.601430224272189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008-47FF-8321-245095EBD108}"/>
            </c:ext>
          </c:extLst>
        </c:ser>
        <c:ser>
          <c:idx val="0"/>
          <c:order val="1"/>
          <c:tx>
            <c:strRef>
              <c:f>'Pure Decorrelation'!$X$321</c:f>
              <c:strCache>
                <c:ptCount val="1"/>
                <c:pt idx="0">
                  <c:v>Gain &gt; 0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'Pure Decorrelation'!$M$292:$W$292</c:f>
              <c:strCache>
                <c:ptCount val="11"/>
                <c:pt idx="0">
                  <c:v>BNL</c:v>
                </c:pt>
                <c:pt idx="1">
                  <c:v>BNL Causal</c:v>
                </c:pt>
                <c:pt idx="2">
                  <c:v>BNL Causal HM</c:v>
                </c:pt>
                <c:pt idx="3">
                  <c:v>SFS</c:v>
                </c:pt>
                <c:pt idx="4">
                  <c:v>SFS Causal</c:v>
                </c:pt>
                <c:pt idx="5">
                  <c:v>SaLSa</c:v>
                </c:pt>
                <c:pt idx="6">
                  <c:v>SaLSa Causal</c:v>
                </c:pt>
                <c:pt idx="7">
                  <c:v>D&amp;C</c:v>
                </c:pt>
                <c:pt idx="8">
                  <c:v>D&amp;C Causal</c:v>
                </c:pt>
                <c:pt idx="9">
                  <c:v>BBS</c:v>
                </c:pt>
                <c:pt idx="10">
                  <c:v>BBS Causal</c:v>
                </c:pt>
              </c:strCache>
            </c:strRef>
          </c:cat>
          <c:val>
            <c:numRef>
              <c:f>'Pure Decorrelation'!$Y$321:$AI$321</c:f>
              <c:numCache>
                <c:formatCode>0.0</c:formatCode>
                <c:ptCount val="11"/>
                <c:pt idx="0">
                  <c:v>2.1818415603018364</c:v>
                </c:pt>
                <c:pt idx="1">
                  <c:v>2.7028319875185844</c:v>
                </c:pt>
                <c:pt idx="2">
                  <c:v>2.7259169636585288</c:v>
                </c:pt>
                <c:pt idx="3">
                  <c:v>3.1200727530987931</c:v>
                </c:pt>
                <c:pt idx="4">
                  <c:v>1.8102396551170385</c:v>
                </c:pt>
                <c:pt idx="5">
                  <c:v>3.1835487852978988</c:v>
                </c:pt>
                <c:pt idx="6">
                  <c:v>2.6741529900231402</c:v>
                </c:pt>
                <c:pt idx="7">
                  <c:v>2.7643143267952834</c:v>
                </c:pt>
                <c:pt idx="8">
                  <c:v>2.7465713891841013</c:v>
                </c:pt>
                <c:pt idx="9">
                  <c:v>5.2562587622029238</c:v>
                </c:pt>
                <c:pt idx="10">
                  <c:v>4.0874334951920899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008-47FF-8321-245095EBD108}"/>
            </c:ext>
          </c:extLst>
        </c:ser>
        <c:ser>
          <c:idx val="4"/>
          <c:order val="2"/>
          <c:tx>
            <c:strRef>
              <c:f>'Pure Decorrelation'!$X$319</c:f>
              <c:strCache>
                <c:ptCount val="1"/>
                <c:pt idx="0">
                  <c:v>Gain &gt; 1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'Pure Decorrelation'!$M$292:$W$292</c:f>
              <c:strCache>
                <c:ptCount val="11"/>
                <c:pt idx="0">
                  <c:v>BNL</c:v>
                </c:pt>
                <c:pt idx="1">
                  <c:v>BNL Causal</c:v>
                </c:pt>
                <c:pt idx="2">
                  <c:v>BNL Causal HM</c:v>
                </c:pt>
                <c:pt idx="3">
                  <c:v>SFS</c:v>
                </c:pt>
                <c:pt idx="4">
                  <c:v>SFS Causal</c:v>
                </c:pt>
                <c:pt idx="5">
                  <c:v>SaLSa</c:v>
                </c:pt>
                <c:pt idx="6">
                  <c:v>SaLSa Causal</c:v>
                </c:pt>
                <c:pt idx="7">
                  <c:v>D&amp;C</c:v>
                </c:pt>
                <c:pt idx="8">
                  <c:v>D&amp;C Causal</c:v>
                </c:pt>
                <c:pt idx="9">
                  <c:v>BBS</c:v>
                </c:pt>
                <c:pt idx="10">
                  <c:v>BBS Causal</c:v>
                </c:pt>
              </c:strCache>
            </c:strRef>
          </c:cat>
          <c:val>
            <c:numRef>
              <c:f>'Pure Decorrelation'!$Y$319:$AI$319</c:f>
              <c:numCache>
                <c:formatCode>0.0</c:formatCode>
                <c:ptCount val="11"/>
                <c:pt idx="0">
                  <c:v>1.994389339297777</c:v>
                </c:pt>
                <c:pt idx="1">
                  <c:v>3.3046362864726682</c:v>
                </c:pt>
                <c:pt idx="2">
                  <c:v>3.279943466943223</c:v>
                </c:pt>
                <c:pt idx="3">
                  <c:v>3.08103304929391</c:v>
                </c:pt>
                <c:pt idx="4">
                  <c:v>2.2813870226702422</c:v>
                </c:pt>
                <c:pt idx="5">
                  <c:v>3.3062882401864044</c:v>
                </c:pt>
                <c:pt idx="6">
                  <c:v>2.4636784827627705</c:v>
                </c:pt>
                <c:pt idx="7">
                  <c:v>3.2753439203894232</c:v>
                </c:pt>
                <c:pt idx="8">
                  <c:v>2.7325759380590178</c:v>
                </c:pt>
                <c:pt idx="9">
                  <c:v>5.2562587622029238</c:v>
                </c:pt>
                <c:pt idx="10">
                  <c:v>5.3626447213056956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008-47FF-8321-245095EBD108}"/>
            </c:ext>
          </c:extLst>
        </c:ser>
        <c:ser>
          <c:idx val="2"/>
          <c:order val="3"/>
          <c:tx>
            <c:strRef>
              <c:f>'Pure Decorrelation'!$X$318</c:f>
              <c:strCache>
                <c:ptCount val="1"/>
                <c:pt idx="0">
                  <c:v>Target; Gain &gt; 1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'Pure Decorrelation'!$Y$318:$AI$318</c:f>
              <c:numCache>
                <c:formatCode>0.0</c:formatCode>
                <c:ptCount val="11"/>
                <c:pt idx="0">
                  <c:v>1.4841177330003119</c:v>
                </c:pt>
                <c:pt idx="1">
                  <c:v>4.7459485677594788</c:v>
                </c:pt>
                <c:pt idx="2">
                  <c:v>4.7204560982820114</c:v>
                </c:pt>
                <c:pt idx="3">
                  <c:v>1.9827381994022288</c:v>
                </c:pt>
                <c:pt idx="4">
                  <c:v>5.753285099982171</c:v>
                </c:pt>
                <c:pt idx="5">
                  <c:v>1.9420126211014577</c:v>
                </c:pt>
                <c:pt idx="6">
                  <c:v>5.4463316953624581</c:v>
                </c:pt>
                <c:pt idx="7">
                  <c:v>3.2899270238063765</c:v>
                </c:pt>
                <c:pt idx="8">
                  <c:v>2.7440912251186096</c:v>
                </c:pt>
                <c:pt idx="9">
                  <c:v>4.3423835637106096</c:v>
                </c:pt>
                <c:pt idx="10">
                  <c:v>12.034519325516886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008-47FF-8321-245095EBD1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59822864"/>
        <c:axId val="1559363408"/>
      </c:barChart>
      <c:catAx>
        <c:axId val="15598228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9363408"/>
        <c:crossesAt val="0.1"/>
        <c:auto val="1"/>
        <c:lblAlgn val="ctr"/>
        <c:lblOffset val="100"/>
        <c:noMultiLvlLbl val="0"/>
      </c:catAx>
      <c:valAx>
        <c:axId val="1559363408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</a:t>
                </a:r>
                <a:r>
                  <a:rPr lang="en-US" baseline="0"/>
                  <a:t> (s)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E+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98228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Execution Time (parallel) [median]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'Pure Decorrelation'!$AJ$322</c:f>
              <c:strCache>
                <c:ptCount val="1"/>
                <c:pt idx="0">
                  <c:v>Gain &lt;=0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'Pure Decorrelation'!$M$292:$W$292</c:f>
              <c:strCache>
                <c:ptCount val="11"/>
                <c:pt idx="0">
                  <c:v>BNL</c:v>
                </c:pt>
                <c:pt idx="1">
                  <c:v>BNL Causal</c:v>
                </c:pt>
                <c:pt idx="2">
                  <c:v>BNL Causal HM</c:v>
                </c:pt>
                <c:pt idx="3">
                  <c:v>SFS</c:v>
                </c:pt>
                <c:pt idx="4">
                  <c:v>SFS Causal</c:v>
                </c:pt>
                <c:pt idx="5">
                  <c:v>SaLSa</c:v>
                </c:pt>
                <c:pt idx="6">
                  <c:v>SaLSa Causal</c:v>
                </c:pt>
                <c:pt idx="7">
                  <c:v>D&amp;C</c:v>
                </c:pt>
                <c:pt idx="8">
                  <c:v>D&amp;C Causal</c:v>
                </c:pt>
                <c:pt idx="9">
                  <c:v>BBS</c:v>
                </c:pt>
                <c:pt idx="10">
                  <c:v>BBS Causal</c:v>
                </c:pt>
              </c:strCache>
            </c:strRef>
          </c:cat>
          <c:val>
            <c:numRef>
              <c:f>'Pure Decorrelation'!$AK$322:$AU$322</c:f>
              <c:numCache>
                <c:formatCode>0.0</c:formatCode>
                <c:ptCount val="11"/>
                <c:pt idx="0">
                  <c:v>2.0488016599090768</c:v>
                </c:pt>
                <c:pt idx="1">
                  <c:v>1.5684507026977377</c:v>
                </c:pt>
                <c:pt idx="2">
                  <c:v>1.6031097703962591</c:v>
                </c:pt>
                <c:pt idx="3">
                  <c:v>2.6307585176924482</c:v>
                </c:pt>
                <c:pt idx="4">
                  <c:v>1.1432070954993834</c:v>
                </c:pt>
                <c:pt idx="5">
                  <c:v>1.8118640359025449</c:v>
                </c:pt>
                <c:pt idx="6">
                  <c:v>1.34598274291493</c:v>
                </c:pt>
                <c:pt idx="7">
                  <c:v>1.1781442390754822</c:v>
                </c:pt>
                <c:pt idx="8">
                  <c:v>0.58811861658468845</c:v>
                </c:pt>
                <c:pt idx="9">
                  <c:v>4.3921865666983653</c:v>
                </c:pt>
                <c:pt idx="10">
                  <c:v>3.783085880987346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1E6-42B4-8BF6-681589054F16}"/>
            </c:ext>
          </c:extLst>
        </c:ser>
        <c:ser>
          <c:idx val="0"/>
          <c:order val="1"/>
          <c:tx>
            <c:strRef>
              <c:f>'Pure Decorrelation'!$AJ$321</c:f>
              <c:strCache>
                <c:ptCount val="1"/>
                <c:pt idx="0">
                  <c:v>Gain &gt; 0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'Pure Decorrelation'!$M$292:$W$292</c:f>
              <c:strCache>
                <c:ptCount val="11"/>
                <c:pt idx="0">
                  <c:v>BNL</c:v>
                </c:pt>
                <c:pt idx="1">
                  <c:v>BNL Causal</c:v>
                </c:pt>
                <c:pt idx="2">
                  <c:v>BNL Causal HM</c:v>
                </c:pt>
                <c:pt idx="3">
                  <c:v>SFS</c:v>
                </c:pt>
                <c:pt idx="4">
                  <c:v>SFS Causal</c:v>
                </c:pt>
                <c:pt idx="5">
                  <c:v>SaLSa</c:v>
                </c:pt>
                <c:pt idx="6">
                  <c:v>SaLSa Causal</c:v>
                </c:pt>
                <c:pt idx="7">
                  <c:v>D&amp;C</c:v>
                </c:pt>
                <c:pt idx="8">
                  <c:v>D&amp;C Causal</c:v>
                </c:pt>
                <c:pt idx="9">
                  <c:v>BBS</c:v>
                </c:pt>
                <c:pt idx="10">
                  <c:v>BBS Causal</c:v>
                </c:pt>
              </c:strCache>
            </c:strRef>
          </c:cat>
          <c:val>
            <c:numRef>
              <c:f>'Pure Decorrelation'!$AK$321:$AU$321</c:f>
              <c:numCache>
                <c:formatCode>0.0</c:formatCode>
                <c:ptCount val="11"/>
                <c:pt idx="0">
                  <c:v>2.1818415603018364</c:v>
                </c:pt>
                <c:pt idx="1">
                  <c:v>1.0437003973114769</c:v>
                </c:pt>
                <c:pt idx="2">
                  <c:v>1.060798514593625</c:v>
                </c:pt>
                <c:pt idx="3">
                  <c:v>3.1200727530987931</c:v>
                </c:pt>
                <c:pt idx="4">
                  <c:v>0.77292836238921159</c:v>
                </c:pt>
                <c:pt idx="5">
                  <c:v>3.1835487852978988</c:v>
                </c:pt>
                <c:pt idx="6">
                  <c:v>0.97517370100831613</c:v>
                </c:pt>
                <c:pt idx="7">
                  <c:v>1.4295334258931689</c:v>
                </c:pt>
                <c:pt idx="8">
                  <c:v>0.6857167932961602</c:v>
                </c:pt>
                <c:pt idx="9">
                  <c:v>5.2562587622029238</c:v>
                </c:pt>
                <c:pt idx="10">
                  <c:v>2.6334180672944054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1E6-42B4-8BF6-681589054F16}"/>
            </c:ext>
          </c:extLst>
        </c:ser>
        <c:ser>
          <c:idx val="4"/>
          <c:order val="2"/>
          <c:tx>
            <c:strRef>
              <c:f>'Pure Decorrelation'!$AJ$319</c:f>
              <c:strCache>
                <c:ptCount val="1"/>
                <c:pt idx="0">
                  <c:v>Gain &gt; 1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'Pure Decorrelation'!$M$292:$W$292</c:f>
              <c:strCache>
                <c:ptCount val="11"/>
                <c:pt idx="0">
                  <c:v>BNL</c:v>
                </c:pt>
                <c:pt idx="1">
                  <c:v>BNL Causal</c:v>
                </c:pt>
                <c:pt idx="2">
                  <c:v>BNL Causal HM</c:v>
                </c:pt>
                <c:pt idx="3">
                  <c:v>SFS</c:v>
                </c:pt>
                <c:pt idx="4">
                  <c:v>SFS Causal</c:v>
                </c:pt>
                <c:pt idx="5">
                  <c:v>SaLSa</c:v>
                </c:pt>
                <c:pt idx="6">
                  <c:v>SaLSa Causal</c:v>
                </c:pt>
                <c:pt idx="7">
                  <c:v>D&amp;C</c:v>
                </c:pt>
                <c:pt idx="8">
                  <c:v>D&amp;C Causal</c:v>
                </c:pt>
                <c:pt idx="9">
                  <c:v>BBS</c:v>
                </c:pt>
                <c:pt idx="10">
                  <c:v>BBS Causal</c:v>
                </c:pt>
              </c:strCache>
            </c:strRef>
          </c:cat>
          <c:val>
            <c:numRef>
              <c:f>'Pure Decorrelation'!$AK$319:$AU$319</c:f>
              <c:numCache>
                <c:formatCode>0.0</c:formatCode>
                <c:ptCount val="11"/>
                <c:pt idx="0">
                  <c:v>1.994389339297777</c:v>
                </c:pt>
                <c:pt idx="1">
                  <c:v>1.5104574513039553</c:v>
                </c:pt>
                <c:pt idx="2">
                  <c:v>1.5139728645037396</c:v>
                </c:pt>
                <c:pt idx="3">
                  <c:v>3.08103304929391</c:v>
                </c:pt>
                <c:pt idx="4">
                  <c:v>1.058589507304714</c:v>
                </c:pt>
                <c:pt idx="5">
                  <c:v>3.3062882401864044</c:v>
                </c:pt>
                <c:pt idx="6">
                  <c:v>1.0841765296005179</c:v>
                </c:pt>
                <c:pt idx="7">
                  <c:v>1.7587230959732549</c:v>
                </c:pt>
                <c:pt idx="8">
                  <c:v>0.59635522139142272</c:v>
                </c:pt>
                <c:pt idx="9">
                  <c:v>5.2562587622029238</c:v>
                </c:pt>
                <c:pt idx="10">
                  <c:v>3.6619337448035365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1E6-42B4-8BF6-681589054F16}"/>
            </c:ext>
          </c:extLst>
        </c:ser>
        <c:ser>
          <c:idx val="2"/>
          <c:order val="3"/>
          <c:tx>
            <c:strRef>
              <c:f>'Pure Decorrelation'!$AJ$318</c:f>
              <c:strCache>
                <c:ptCount val="1"/>
                <c:pt idx="0">
                  <c:v>Target; Gain &gt; 1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'Pure Decorrelation'!$AK$318:$AU$318</c:f>
              <c:numCache>
                <c:formatCode>0.0</c:formatCode>
                <c:ptCount val="11"/>
                <c:pt idx="0">
                  <c:v>1.4841177330003119</c:v>
                </c:pt>
                <c:pt idx="1">
                  <c:v>2.2740846335014799</c:v>
                </c:pt>
                <c:pt idx="2">
                  <c:v>2.2620840710820631</c:v>
                </c:pt>
                <c:pt idx="3">
                  <c:v>1.9827381994022288</c:v>
                </c:pt>
                <c:pt idx="4">
                  <c:v>2.8127514280058672</c:v>
                </c:pt>
                <c:pt idx="5">
                  <c:v>1.9420126211014577</c:v>
                </c:pt>
                <c:pt idx="6">
                  <c:v>2.9509565514978022</c:v>
                </c:pt>
                <c:pt idx="7">
                  <c:v>1.7659199884918055</c:v>
                </c:pt>
                <c:pt idx="8">
                  <c:v>0.63466554118203933</c:v>
                </c:pt>
                <c:pt idx="9">
                  <c:v>4.3423835637106096</c:v>
                </c:pt>
                <c:pt idx="10">
                  <c:v>9.0099450242996699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1E6-42B4-8BF6-681589054F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59822864"/>
        <c:axId val="1559363408"/>
      </c:barChart>
      <c:catAx>
        <c:axId val="15598228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9363408"/>
        <c:crossesAt val="0.1"/>
        <c:auto val="1"/>
        <c:lblAlgn val="ctr"/>
        <c:lblOffset val="100"/>
        <c:noMultiLvlLbl val="0"/>
      </c:catAx>
      <c:valAx>
        <c:axId val="1559363408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</a:t>
                </a:r>
                <a:r>
                  <a:rPr lang="en-US" baseline="0"/>
                  <a:t> (s)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E+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98228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# of Dominance Checks [median]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2"/>
          <c:order val="0"/>
          <c:tx>
            <c:strRef>
              <c:f>'Pure Decorrelation'!$L$323</c:f>
              <c:strCache>
                <c:ptCount val="1"/>
                <c:pt idx="0">
                  <c:v>Target;Gain &gt; 1; #pref=2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'Pure Decorrelation'!$M$316:$W$316</c:f>
              <c:strCache>
                <c:ptCount val="11"/>
                <c:pt idx="0">
                  <c:v>BNL</c:v>
                </c:pt>
                <c:pt idx="1">
                  <c:v>BNL Causal</c:v>
                </c:pt>
                <c:pt idx="2">
                  <c:v>BNL Causal HM</c:v>
                </c:pt>
                <c:pt idx="3">
                  <c:v>SFS</c:v>
                </c:pt>
                <c:pt idx="4">
                  <c:v>SFS Causal</c:v>
                </c:pt>
                <c:pt idx="5">
                  <c:v>SaLSa</c:v>
                </c:pt>
                <c:pt idx="6">
                  <c:v>SaLSa Causal</c:v>
                </c:pt>
                <c:pt idx="7">
                  <c:v>D&amp;C</c:v>
                </c:pt>
                <c:pt idx="8">
                  <c:v>D&amp;C Causal</c:v>
                </c:pt>
                <c:pt idx="9">
                  <c:v>BBS</c:v>
                </c:pt>
                <c:pt idx="10">
                  <c:v>BBS Causal</c:v>
                </c:pt>
              </c:strCache>
            </c:strRef>
          </c:cat>
          <c:val>
            <c:numRef>
              <c:f>'Pure Decorrelation'!$M$323:$W$323</c:f>
              <c:numCache>
                <c:formatCode>0.0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C4E-4FB9-81F9-F3D53FED1404}"/>
            </c:ext>
          </c:extLst>
        </c:ser>
        <c:ser>
          <c:idx val="3"/>
          <c:order val="1"/>
          <c:tx>
            <c:strRef>
              <c:f>'Pure Decorrelation'!$L$324</c:f>
              <c:strCache>
                <c:ptCount val="1"/>
                <c:pt idx="0">
                  <c:v>Target; Gain &gt; 1; #pref=3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'Pure Decorrelation'!$M$316:$W$316</c:f>
              <c:strCache>
                <c:ptCount val="11"/>
                <c:pt idx="0">
                  <c:v>BNL</c:v>
                </c:pt>
                <c:pt idx="1">
                  <c:v>BNL Causal</c:v>
                </c:pt>
                <c:pt idx="2">
                  <c:v>BNL Causal HM</c:v>
                </c:pt>
                <c:pt idx="3">
                  <c:v>SFS</c:v>
                </c:pt>
                <c:pt idx="4">
                  <c:v>SFS Causal</c:v>
                </c:pt>
                <c:pt idx="5">
                  <c:v>SaLSa</c:v>
                </c:pt>
                <c:pt idx="6">
                  <c:v>SaLSa Causal</c:v>
                </c:pt>
                <c:pt idx="7">
                  <c:v>D&amp;C</c:v>
                </c:pt>
                <c:pt idx="8">
                  <c:v>D&amp;C Causal</c:v>
                </c:pt>
                <c:pt idx="9">
                  <c:v>BBS</c:v>
                </c:pt>
                <c:pt idx="10">
                  <c:v>BBS Causal</c:v>
                </c:pt>
              </c:strCache>
            </c:strRef>
          </c:cat>
          <c:val>
            <c:numRef>
              <c:f>'Pure Decorrelation'!$M$324:$W$324</c:f>
              <c:numCache>
                <c:formatCode>0.0</c:formatCode>
                <c:ptCount val="11"/>
                <c:pt idx="0">
                  <c:v>1376328.9</c:v>
                </c:pt>
                <c:pt idx="1">
                  <c:v>6194340.5999999996</c:v>
                </c:pt>
                <c:pt idx="2">
                  <c:v>6195803.1000000006</c:v>
                </c:pt>
                <c:pt idx="3">
                  <c:v>2670047.5000000005</c:v>
                </c:pt>
                <c:pt idx="4">
                  <c:v>6068916.7000000002</c:v>
                </c:pt>
                <c:pt idx="5">
                  <c:v>2496014.2000000002</c:v>
                </c:pt>
                <c:pt idx="6">
                  <c:v>7879573.4000000004</c:v>
                </c:pt>
                <c:pt idx="7">
                  <c:v>6047848</c:v>
                </c:pt>
                <c:pt idx="8">
                  <c:v>4306684.3000000007</c:v>
                </c:pt>
                <c:pt idx="9">
                  <c:v>5831410.5999999996</c:v>
                </c:pt>
                <c:pt idx="10">
                  <c:v>11810186.999999998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C4E-4FB9-81F9-F3D53FED1404}"/>
            </c:ext>
          </c:extLst>
        </c:ser>
        <c:ser>
          <c:idx val="0"/>
          <c:order val="2"/>
          <c:tx>
            <c:strRef>
              <c:f>'Pure Decorrelation'!$L$325</c:f>
              <c:strCache>
                <c:ptCount val="1"/>
                <c:pt idx="0">
                  <c:v>Target; Gain &gt; 1; #pref=4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'Pure Decorrelation'!$M$316:$W$316</c:f>
              <c:strCache>
                <c:ptCount val="11"/>
                <c:pt idx="0">
                  <c:v>BNL</c:v>
                </c:pt>
                <c:pt idx="1">
                  <c:v>BNL Causal</c:v>
                </c:pt>
                <c:pt idx="2">
                  <c:v>BNL Causal HM</c:v>
                </c:pt>
                <c:pt idx="3">
                  <c:v>SFS</c:v>
                </c:pt>
                <c:pt idx="4">
                  <c:v>SFS Causal</c:v>
                </c:pt>
                <c:pt idx="5">
                  <c:v>SaLSa</c:v>
                </c:pt>
                <c:pt idx="6">
                  <c:v>SaLSa Causal</c:v>
                </c:pt>
                <c:pt idx="7">
                  <c:v>D&amp;C</c:v>
                </c:pt>
                <c:pt idx="8">
                  <c:v>D&amp;C Causal</c:v>
                </c:pt>
                <c:pt idx="9">
                  <c:v>BBS</c:v>
                </c:pt>
                <c:pt idx="10">
                  <c:v>BBS Causal</c:v>
                </c:pt>
              </c:strCache>
            </c:strRef>
          </c:cat>
          <c:val>
            <c:numRef>
              <c:f>'Pure Decorrelation'!$M$325:$W$325</c:f>
              <c:numCache>
                <c:formatCode>0.0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C4E-4FB9-81F9-F3D53FED14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59822864"/>
        <c:axId val="1559363408"/>
      </c:barChart>
      <c:catAx>
        <c:axId val="15598228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9363408"/>
        <c:crosses val="autoZero"/>
        <c:auto val="1"/>
        <c:lblAlgn val="ctr"/>
        <c:lblOffset val="100"/>
        <c:noMultiLvlLbl val="0"/>
      </c:catAx>
      <c:valAx>
        <c:axId val="1559363408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# Dominance Checks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E+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98228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Execution Time (sequential) [median]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2"/>
          <c:order val="0"/>
          <c:tx>
            <c:strRef>
              <c:f>'Pure Decorrelation'!$X$323</c:f>
              <c:strCache>
                <c:ptCount val="1"/>
                <c:pt idx="0">
                  <c:v>Target;Gain &gt; 1; #pref=2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'Pure Decorrelation'!$Y$316:$AI$316</c:f>
              <c:strCache>
                <c:ptCount val="11"/>
                <c:pt idx="0">
                  <c:v>BNL</c:v>
                </c:pt>
                <c:pt idx="1">
                  <c:v>BNL Causal</c:v>
                </c:pt>
                <c:pt idx="2">
                  <c:v>BNL Causal HM</c:v>
                </c:pt>
                <c:pt idx="3">
                  <c:v>SFS</c:v>
                </c:pt>
                <c:pt idx="4">
                  <c:v>SFS Causal</c:v>
                </c:pt>
                <c:pt idx="5">
                  <c:v>SaLSa</c:v>
                </c:pt>
                <c:pt idx="6">
                  <c:v>SaLSa Causal</c:v>
                </c:pt>
                <c:pt idx="7">
                  <c:v>D&amp;C</c:v>
                </c:pt>
                <c:pt idx="8">
                  <c:v>D&amp;C Causal</c:v>
                </c:pt>
                <c:pt idx="9">
                  <c:v>BBS</c:v>
                </c:pt>
                <c:pt idx="10">
                  <c:v>BBS Causal</c:v>
                </c:pt>
              </c:strCache>
            </c:strRef>
          </c:cat>
          <c:val>
            <c:numRef>
              <c:f>'Pure Decorrelation'!$Y$323:$AI$323</c:f>
              <c:numCache>
                <c:formatCode>0.0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2B7-4DA4-8354-F09FBD5997DE}"/>
            </c:ext>
          </c:extLst>
        </c:ser>
        <c:ser>
          <c:idx val="3"/>
          <c:order val="1"/>
          <c:tx>
            <c:strRef>
              <c:f>'Pure Decorrelation'!$X$324</c:f>
              <c:strCache>
                <c:ptCount val="1"/>
                <c:pt idx="0">
                  <c:v>Target; Gain &gt; 1; #pref=3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'Pure Decorrelation'!$Y$316:$AI$316</c:f>
              <c:strCache>
                <c:ptCount val="11"/>
                <c:pt idx="0">
                  <c:v>BNL</c:v>
                </c:pt>
                <c:pt idx="1">
                  <c:v>BNL Causal</c:v>
                </c:pt>
                <c:pt idx="2">
                  <c:v>BNL Causal HM</c:v>
                </c:pt>
                <c:pt idx="3">
                  <c:v>SFS</c:v>
                </c:pt>
                <c:pt idx="4">
                  <c:v>SFS Causal</c:v>
                </c:pt>
                <c:pt idx="5">
                  <c:v>SaLSa</c:v>
                </c:pt>
                <c:pt idx="6">
                  <c:v>SaLSa Causal</c:v>
                </c:pt>
                <c:pt idx="7">
                  <c:v>D&amp;C</c:v>
                </c:pt>
                <c:pt idx="8">
                  <c:v>D&amp;C Causal</c:v>
                </c:pt>
                <c:pt idx="9">
                  <c:v>BBS</c:v>
                </c:pt>
                <c:pt idx="10">
                  <c:v>BBS Causal</c:v>
                </c:pt>
              </c:strCache>
            </c:strRef>
          </c:cat>
          <c:val>
            <c:numRef>
              <c:f>'Pure Decorrelation'!$Y$324:$AI$324</c:f>
              <c:numCache>
                <c:formatCode>0.0</c:formatCode>
                <c:ptCount val="11"/>
                <c:pt idx="0">
                  <c:v>1.4841177330003119</c:v>
                </c:pt>
                <c:pt idx="1">
                  <c:v>4.7459485677594788</c:v>
                </c:pt>
                <c:pt idx="2">
                  <c:v>4.7204560982820114</c:v>
                </c:pt>
                <c:pt idx="3">
                  <c:v>1.9827381994022288</c:v>
                </c:pt>
                <c:pt idx="4">
                  <c:v>5.753285099982171</c:v>
                </c:pt>
                <c:pt idx="5">
                  <c:v>1.9420126211014577</c:v>
                </c:pt>
                <c:pt idx="6">
                  <c:v>5.4463316953624581</c:v>
                </c:pt>
                <c:pt idx="7">
                  <c:v>3.2899270238063765</c:v>
                </c:pt>
                <c:pt idx="8">
                  <c:v>2.7440912251186096</c:v>
                </c:pt>
                <c:pt idx="9">
                  <c:v>4.3423835637106096</c:v>
                </c:pt>
                <c:pt idx="10">
                  <c:v>12.034519325516886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2B7-4DA4-8354-F09FBD5997DE}"/>
            </c:ext>
          </c:extLst>
        </c:ser>
        <c:ser>
          <c:idx val="0"/>
          <c:order val="2"/>
          <c:tx>
            <c:strRef>
              <c:f>'Pure Decorrelation'!$X$325</c:f>
              <c:strCache>
                <c:ptCount val="1"/>
                <c:pt idx="0">
                  <c:v>Target; Gain &gt; 1; #pref=4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'Pure Decorrelation'!$Y$316:$AI$316</c:f>
              <c:strCache>
                <c:ptCount val="11"/>
                <c:pt idx="0">
                  <c:v>BNL</c:v>
                </c:pt>
                <c:pt idx="1">
                  <c:v>BNL Causal</c:v>
                </c:pt>
                <c:pt idx="2">
                  <c:v>BNL Causal HM</c:v>
                </c:pt>
                <c:pt idx="3">
                  <c:v>SFS</c:v>
                </c:pt>
                <c:pt idx="4">
                  <c:v>SFS Causal</c:v>
                </c:pt>
                <c:pt idx="5">
                  <c:v>SaLSa</c:v>
                </c:pt>
                <c:pt idx="6">
                  <c:v>SaLSa Causal</c:v>
                </c:pt>
                <c:pt idx="7">
                  <c:v>D&amp;C</c:v>
                </c:pt>
                <c:pt idx="8">
                  <c:v>D&amp;C Causal</c:v>
                </c:pt>
                <c:pt idx="9">
                  <c:v>BBS</c:v>
                </c:pt>
                <c:pt idx="10">
                  <c:v>BBS Causal</c:v>
                </c:pt>
              </c:strCache>
            </c:strRef>
          </c:cat>
          <c:val>
            <c:numRef>
              <c:f>'Pure Decorrelation'!$Y$325:$AI$325</c:f>
              <c:numCache>
                <c:formatCode>0.0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2B7-4DA4-8354-F09FBD5997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59822864"/>
        <c:axId val="1559363408"/>
      </c:barChart>
      <c:catAx>
        <c:axId val="15598228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9363408"/>
        <c:crossesAt val="0.1"/>
        <c:auto val="1"/>
        <c:lblAlgn val="ctr"/>
        <c:lblOffset val="100"/>
        <c:noMultiLvlLbl val="0"/>
      </c:catAx>
      <c:valAx>
        <c:axId val="1559363408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Time (s)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E+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98228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Execution Time (parallel) [median]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2"/>
          <c:order val="0"/>
          <c:tx>
            <c:strRef>
              <c:f>'Pure Decorrelation'!$AJ$323</c:f>
              <c:strCache>
                <c:ptCount val="1"/>
                <c:pt idx="0">
                  <c:v>Target;Gain &gt; 1; #pref=2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'Pure Decorrelation'!$AK$316:$AU$316</c:f>
              <c:strCache>
                <c:ptCount val="11"/>
                <c:pt idx="0">
                  <c:v>BNL</c:v>
                </c:pt>
                <c:pt idx="1">
                  <c:v>BNL Causal</c:v>
                </c:pt>
                <c:pt idx="2">
                  <c:v>BNL Causal HM</c:v>
                </c:pt>
                <c:pt idx="3">
                  <c:v>SFS</c:v>
                </c:pt>
                <c:pt idx="4">
                  <c:v>SFS Causal</c:v>
                </c:pt>
                <c:pt idx="5">
                  <c:v>SaLSa</c:v>
                </c:pt>
                <c:pt idx="6">
                  <c:v>SaLSa Causal</c:v>
                </c:pt>
                <c:pt idx="7">
                  <c:v>D&amp;C</c:v>
                </c:pt>
                <c:pt idx="8">
                  <c:v>D&amp;C Causal</c:v>
                </c:pt>
                <c:pt idx="9">
                  <c:v>BBS</c:v>
                </c:pt>
                <c:pt idx="10">
                  <c:v>BBS Causal</c:v>
                </c:pt>
              </c:strCache>
            </c:strRef>
          </c:cat>
          <c:val>
            <c:numRef>
              <c:f>'Pure Decorrelation'!$AK$323:$AU$323</c:f>
              <c:numCache>
                <c:formatCode>0.0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01C-4CA3-870D-2C157EC55A00}"/>
            </c:ext>
          </c:extLst>
        </c:ser>
        <c:ser>
          <c:idx val="3"/>
          <c:order val="1"/>
          <c:tx>
            <c:strRef>
              <c:f>'Pure Decorrelation'!$AJ$324</c:f>
              <c:strCache>
                <c:ptCount val="1"/>
                <c:pt idx="0">
                  <c:v>Target; Gain &gt; 1; #pref=3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'Pure Decorrelation'!$AK$316:$AU$316</c:f>
              <c:strCache>
                <c:ptCount val="11"/>
                <c:pt idx="0">
                  <c:v>BNL</c:v>
                </c:pt>
                <c:pt idx="1">
                  <c:v>BNL Causal</c:v>
                </c:pt>
                <c:pt idx="2">
                  <c:v>BNL Causal HM</c:v>
                </c:pt>
                <c:pt idx="3">
                  <c:v>SFS</c:v>
                </c:pt>
                <c:pt idx="4">
                  <c:v>SFS Causal</c:v>
                </c:pt>
                <c:pt idx="5">
                  <c:v>SaLSa</c:v>
                </c:pt>
                <c:pt idx="6">
                  <c:v>SaLSa Causal</c:v>
                </c:pt>
                <c:pt idx="7">
                  <c:v>D&amp;C</c:v>
                </c:pt>
                <c:pt idx="8">
                  <c:v>D&amp;C Causal</c:v>
                </c:pt>
                <c:pt idx="9">
                  <c:v>BBS</c:v>
                </c:pt>
                <c:pt idx="10">
                  <c:v>BBS Causal</c:v>
                </c:pt>
              </c:strCache>
            </c:strRef>
          </c:cat>
          <c:val>
            <c:numRef>
              <c:f>'Pure Decorrelation'!$AK$324:$AU$324</c:f>
              <c:numCache>
                <c:formatCode>0.0</c:formatCode>
                <c:ptCount val="11"/>
                <c:pt idx="0">
                  <c:v>1.4841177330003119</c:v>
                </c:pt>
                <c:pt idx="1">
                  <c:v>2.2740846335014799</c:v>
                </c:pt>
                <c:pt idx="2">
                  <c:v>2.2620840710820631</c:v>
                </c:pt>
                <c:pt idx="3">
                  <c:v>1.9827381994022288</c:v>
                </c:pt>
                <c:pt idx="4">
                  <c:v>2.8127514280058672</c:v>
                </c:pt>
                <c:pt idx="5">
                  <c:v>1.9420126211014577</c:v>
                </c:pt>
                <c:pt idx="6">
                  <c:v>2.9509565514978022</c:v>
                </c:pt>
                <c:pt idx="7">
                  <c:v>1.7659199884918055</c:v>
                </c:pt>
                <c:pt idx="8">
                  <c:v>0.63466554118203933</c:v>
                </c:pt>
                <c:pt idx="9">
                  <c:v>4.3423835637106096</c:v>
                </c:pt>
                <c:pt idx="10">
                  <c:v>9.0099450242996699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01C-4CA3-870D-2C157EC55A00}"/>
            </c:ext>
          </c:extLst>
        </c:ser>
        <c:ser>
          <c:idx val="0"/>
          <c:order val="2"/>
          <c:tx>
            <c:strRef>
              <c:f>'Pure Decorrelation'!$AJ$325</c:f>
              <c:strCache>
                <c:ptCount val="1"/>
                <c:pt idx="0">
                  <c:v>Target; Gain &gt; 1; #pref=4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'Pure Decorrelation'!$AK$316:$AU$316</c:f>
              <c:strCache>
                <c:ptCount val="11"/>
                <c:pt idx="0">
                  <c:v>BNL</c:v>
                </c:pt>
                <c:pt idx="1">
                  <c:v>BNL Causal</c:v>
                </c:pt>
                <c:pt idx="2">
                  <c:v>BNL Causal HM</c:v>
                </c:pt>
                <c:pt idx="3">
                  <c:v>SFS</c:v>
                </c:pt>
                <c:pt idx="4">
                  <c:v>SFS Causal</c:v>
                </c:pt>
                <c:pt idx="5">
                  <c:v>SaLSa</c:v>
                </c:pt>
                <c:pt idx="6">
                  <c:v>SaLSa Causal</c:v>
                </c:pt>
                <c:pt idx="7">
                  <c:v>D&amp;C</c:v>
                </c:pt>
                <c:pt idx="8">
                  <c:v>D&amp;C Causal</c:v>
                </c:pt>
                <c:pt idx="9">
                  <c:v>BBS</c:v>
                </c:pt>
                <c:pt idx="10">
                  <c:v>BBS Causal</c:v>
                </c:pt>
              </c:strCache>
            </c:strRef>
          </c:cat>
          <c:val>
            <c:numRef>
              <c:f>'Pure Decorrelation'!$AK$325:$AU$325</c:f>
              <c:numCache>
                <c:formatCode>0.0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01C-4CA3-870D-2C157EC55A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59822864"/>
        <c:axId val="1559363408"/>
      </c:barChart>
      <c:catAx>
        <c:axId val="15598228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9363408"/>
        <c:crossesAt val="0.1"/>
        <c:auto val="1"/>
        <c:lblAlgn val="ctr"/>
        <c:lblOffset val="100"/>
        <c:noMultiLvlLbl val="0"/>
      </c:catAx>
      <c:valAx>
        <c:axId val="1559363408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Time (s)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E+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98228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Dominance Check Improvement</a:t>
            </a:r>
            <a:r>
              <a:rPr lang="en-US" baseline="0"/>
              <a:t> wrt. BNL [mean]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'Pure Decorrelation'!$M$962</c:f>
              <c:strCache>
                <c:ptCount val="1"/>
                <c:pt idx="0">
                  <c:v>Gain &lt;=0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'Pure Decorrelation'!$N$956:$S$956</c:f>
              <c:strCache>
                <c:ptCount val="6"/>
                <c:pt idx="0">
                  <c:v>BNL Causal</c:v>
                </c:pt>
                <c:pt idx="1">
                  <c:v>BNL Causal HM</c:v>
                </c:pt>
                <c:pt idx="2">
                  <c:v>SFS Causal</c:v>
                </c:pt>
                <c:pt idx="3">
                  <c:v>SaLSa Causal</c:v>
                </c:pt>
                <c:pt idx="4">
                  <c:v>D&amp;C Causal</c:v>
                </c:pt>
                <c:pt idx="5">
                  <c:v>BBS Causal</c:v>
                </c:pt>
              </c:strCache>
            </c:strRef>
          </c:cat>
          <c:val>
            <c:numRef>
              <c:f>'Pure Decorrelation'!$N$962:$S$962</c:f>
              <c:numCache>
                <c:formatCode>0%</c:formatCode>
                <c:ptCount val="6"/>
                <c:pt idx="0">
                  <c:v>-2.5255484043620524</c:v>
                </c:pt>
                <c:pt idx="1">
                  <c:v>-2.6596689034471304</c:v>
                </c:pt>
                <c:pt idx="2">
                  <c:v>-2.3055700918785043</c:v>
                </c:pt>
                <c:pt idx="3">
                  <c:v>-2.7959253222852425</c:v>
                </c:pt>
                <c:pt idx="4">
                  <c:v>-2.1001514099913252</c:v>
                </c:pt>
                <c:pt idx="5">
                  <c:v>-4.7704723988781614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6B3-4853-8A13-099348403E1C}"/>
            </c:ext>
          </c:extLst>
        </c:ser>
        <c:ser>
          <c:idx val="2"/>
          <c:order val="1"/>
          <c:tx>
            <c:strRef>
              <c:f>'Pure Decorrelation'!$M$961</c:f>
              <c:strCache>
                <c:ptCount val="1"/>
                <c:pt idx="0">
                  <c:v>Gain &gt; 0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'Pure Decorrelation'!$N$961:$S$961</c:f>
              <c:numCache>
                <c:formatCode>0%</c:formatCode>
                <c:ptCount val="6"/>
                <c:pt idx="0">
                  <c:v>-3.4298691430615404</c:v>
                </c:pt>
                <c:pt idx="1">
                  <c:v>-3.4596211044771392</c:v>
                </c:pt>
                <c:pt idx="2">
                  <c:v>-2.7621083234151573</c:v>
                </c:pt>
                <c:pt idx="3">
                  <c:v>-3.8545390262381716</c:v>
                </c:pt>
                <c:pt idx="4">
                  <c:v>-2.0033265934670159</c:v>
                </c:pt>
                <c:pt idx="5">
                  <c:v>-5.0601917587458232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6B3-4853-8A13-099348403E1C}"/>
            </c:ext>
          </c:extLst>
        </c:ser>
        <c:ser>
          <c:idx val="3"/>
          <c:order val="2"/>
          <c:tx>
            <c:strRef>
              <c:f>'Pure Decorrelation'!$M$959</c:f>
              <c:strCache>
                <c:ptCount val="1"/>
                <c:pt idx="0">
                  <c:v>Gain &gt; 1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'Pure Decorrelation'!$N$959:$S$959</c:f>
              <c:numCache>
                <c:formatCode>0%</c:formatCode>
                <c:ptCount val="6"/>
                <c:pt idx="0">
                  <c:v>-6.4452860781772721</c:v>
                </c:pt>
                <c:pt idx="1">
                  <c:v>-6.4667035699941504</c:v>
                </c:pt>
                <c:pt idx="2">
                  <c:v>-6.9190913455406733</c:v>
                </c:pt>
                <c:pt idx="3">
                  <c:v>-8.9944176060159293</c:v>
                </c:pt>
                <c:pt idx="4">
                  <c:v>-2.9277157341971365</c:v>
                </c:pt>
                <c:pt idx="5">
                  <c:v>-12.264162621346419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6B3-4853-8A13-099348403E1C}"/>
            </c:ext>
          </c:extLst>
        </c:ser>
        <c:ser>
          <c:idx val="1"/>
          <c:order val="3"/>
          <c:tx>
            <c:strRef>
              <c:f>'Pure Decorrelation'!$M$958</c:f>
              <c:strCache>
                <c:ptCount val="1"/>
                <c:pt idx="0">
                  <c:v>Target; Gain &gt; 1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'Pure Decorrelation'!$N$958:$S$958</c:f>
              <c:numCache>
                <c:formatCode>0%</c:formatCode>
                <c:ptCount val="6"/>
                <c:pt idx="0">
                  <c:v>-11.062314494462797</c:v>
                </c:pt>
                <c:pt idx="1">
                  <c:v>-11.062670850171772</c:v>
                </c:pt>
                <c:pt idx="2">
                  <c:v>-13.165278586721312</c:v>
                </c:pt>
                <c:pt idx="3">
                  <c:v>-15.948893363576907</c:v>
                </c:pt>
                <c:pt idx="4">
                  <c:v>-4.6286805528961921</c:v>
                </c:pt>
                <c:pt idx="5">
                  <c:v>-22.92863285832631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6B3-4853-8A13-099348403E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96855792"/>
        <c:axId val="1899211536"/>
      </c:barChart>
      <c:catAx>
        <c:axId val="18968557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9211536"/>
        <c:crosses val="autoZero"/>
        <c:auto val="1"/>
        <c:lblAlgn val="ctr"/>
        <c:lblOffset val="100"/>
        <c:noMultiLvlLbl val="0"/>
      </c:catAx>
      <c:valAx>
        <c:axId val="1899211536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Perforamnce Improvement wrt. BNL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68557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Execution Time Improvement</a:t>
            </a:r>
            <a:r>
              <a:rPr lang="en-US" baseline="0"/>
              <a:t> wrt. </a:t>
            </a:r>
            <a:r>
              <a:rPr lang="en-US" sz="1400" baseline="0"/>
              <a:t>BNL (sequential) [mean]</a:t>
            </a:r>
            <a:endParaRPr lang="en-US" sz="14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'Pure Decorrelation'!$U$962</c:f>
              <c:strCache>
                <c:ptCount val="1"/>
                <c:pt idx="0">
                  <c:v>Gain &lt;=0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'Pure Decorrelation'!$V$956:$AA$956</c:f>
              <c:strCache>
                <c:ptCount val="6"/>
                <c:pt idx="0">
                  <c:v>BNL Causal</c:v>
                </c:pt>
                <c:pt idx="1">
                  <c:v>BNL Causal HM</c:v>
                </c:pt>
                <c:pt idx="2">
                  <c:v>SFS Causal</c:v>
                </c:pt>
                <c:pt idx="3">
                  <c:v>SaLSa Causal</c:v>
                </c:pt>
                <c:pt idx="4">
                  <c:v>D&amp;C Causal</c:v>
                </c:pt>
                <c:pt idx="5">
                  <c:v>BBS Causal</c:v>
                </c:pt>
              </c:strCache>
            </c:strRef>
          </c:cat>
          <c:val>
            <c:numRef>
              <c:f>'Pure Decorrelation'!$V$962:$AA$962</c:f>
              <c:numCache>
                <c:formatCode>0%</c:formatCode>
                <c:ptCount val="6"/>
                <c:pt idx="0">
                  <c:v>-1.0906992693557578</c:v>
                </c:pt>
                <c:pt idx="1">
                  <c:v>-1.140512575808168</c:v>
                </c:pt>
                <c:pt idx="2">
                  <c:v>-1.1554544568059582</c:v>
                </c:pt>
                <c:pt idx="3">
                  <c:v>-1.1076719017651893</c:v>
                </c:pt>
                <c:pt idx="4">
                  <c:v>-0.49586001115044676</c:v>
                </c:pt>
                <c:pt idx="5">
                  <c:v>-3.9410376478316653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8F1-441E-A3CF-21F486D1E2A6}"/>
            </c:ext>
          </c:extLst>
        </c:ser>
        <c:ser>
          <c:idx val="2"/>
          <c:order val="1"/>
          <c:tx>
            <c:strRef>
              <c:f>'Pure Decorrelation'!$U$961</c:f>
              <c:strCache>
                <c:ptCount val="1"/>
                <c:pt idx="0">
                  <c:v>Gain &gt; 0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'Pure Decorrelation'!$V$961:$AA$961</c:f>
              <c:numCache>
                <c:formatCode>0%</c:formatCode>
                <c:ptCount val="6"/>
                <c:pt idx="0">
                  <c:v>-1.6946746282843874</c:v>
                </c:pt>
                <c:pt idx="1">
                  <c:v>-1.6943828604148363</c:v>
                </c:pt>
                <c:pt idx="2">
                  <c:v>-1.487317819991488</c:v>
                </c:pt>
                <c:pt idx="3">
                  <c:v>-2.0505296317301744</c:v>
                </c:pt>
                <c:pt idx="4">
                  <c:v>-0.65752848715454792</c:v>
                </c:pt>
                <c:pt idx="5">
                  <c:v>-4.4534225539997312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8F1-441E-A3CF-21F486D1E2A6}"/>
            </c:ext>
          </c:extLst>
        </c:ser>
        <c:ser>
          <c:idx val="3"/>
          <c:order val="2"/>
          <c:tx>
            <c:strRef>
              <c:f>'Pure Decorrelation'!$U$959</c:f>
              <c:strCache>
                <c:ptCount val="1"/>
                <c:pt idx="0">
                  <c:v>Gain &gt; 1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'Pure Decorrelation'!$V$959:$AA$959</c:f>
              <c:numCache>
                <c:formatCode>0%</c:formatCode>
                <c:ptCount val="6"/>
                <c:pt idx="0">
                  <c:v>-2.9491068726277687</c:v>
                </c:pt>
                <c:pt idx="1">
                  <c:v>-2.9415996286705859</c:v>
                </c:pt>
                <c:pt idx="2">
                  <c:v>-3.4674372454059967</c:v>
                </c:pt>
                <c:pt idx="3">
                  <c:v>-4.0573700091263927</c:v>
                </c:pt>
                <c:pt idx="4">
                  <c:v>-0.89418348480018184</c:v>
                </c:pt>
                <c:pt idx="5">
                  <c:v>-8.3702868455440971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8F1-441E-A3CF-21F486D1E2A6}"/>
            </c:ext>
          </c:extLst>
        </c:ser>
        <c:ser>
          <c:idx val="1"/>
          <c:order val="3"/>
          <c:tx>
            <c:strRef>
              <c:f>'Pure Decorrelation'!$U$958</c:f>
              <c:strCache>
                <c:ptCount val="1"/>
                <c:pt idx="0">
                  <c:v>Target; Gain &gt; 1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'Pure Decorrelation'!$V$958:$AA$958</c:f>
              <c:numCache>
                <c:formatCode>0%</c:formatCode>
                <c:ptCount val="6"/>
                <c:pt idx="0">
                  <c:v>-4.9154881071178824</c:v>
                </c:pt>
                <c:pt idx="1">
                  <c:v>-4.889591761078214</c:v>
                </c:pt>
                <c:pt idx="2">
                  <c:v>-6.5316298577625123</c:v>
                </c:pt>
                <c:pt idx="3">
                  <c:v>-6.8457086294098364</c:v>
                </c:pt>
                <c:pt idx="4">
                  <c:v>-1.5521252467586875</c:v>
                </c:pt>
                <c:pt idx="5">
                  <c:v>-14.623495955966064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8F1-441E-A3CF-21F486D1E2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96855792"/>
        <c:axId val="1899211536"/>
      </c:barChart>
      <c:catAx>
        <c:axId val="18968557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9211536"/>
        <c:crosses val="autoZero"/>
        <c:auto val="1"/>
        <c:lblAlgn val="ctr"/>
        <c:lblOffset val="100"/>
        <c:noMultiLvlLbl val="0"/>
      </c:catAx>
      <c:valAx>
        <c:axId val="1899211536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Perforamnce Improvement wrt. BNL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68557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Dominance Check Improvement</a:t>
            </a:r>
            <a:r>
              <a:rPr lang="en-US" baseline="0"/>
              <a:t> wrt. BNL</a:t>
            </a: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 [mean]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'Pure Decorrelation'!$M$963</c:f>
              <c:strCache>
                <c:ptCount val="1"/>
                <c:pt idx="0">
                  <c:v>Target; Gain &gt; 1; #pref=2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'Pure Decorrelation'!$N$956:$S$956</c:f>
              <c:strCache>
                <c:ptCount val="6"/>
                <c:pt idx="0">
                  <c:v>BNL Causal</c:v>
                </c:pt>
                <c:pt idx="1">
                  <c:v>BNL Causal HM</c:v>
                </c:pt>
                <c:pt idx="2">
                  <c:v>SFS Causal</c:v>
                </c:pt>
                <c:pt idx="3">
                  <c:v>SaLSa Causal</c:v>
                </c:pt>
                <c:pt idx="4">
                  <c:v>D&amp;C Causal</c:v>
                </c:pt>
                <c:pt idx="5">
                  <c:v>BBS Causal</c:v>
                </c:pt>
              </c:strCache>
            </c:strRef>
          </c:cat>
          <c:val>
            <c:numRef>
              <c:f>'Pure Decorrelation'!$N$963:$S$963</c:f>
              <c:numCache>
                <c:formatCode>0%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442-44C0-BDD4-0577022C9729}"/>
            </c:ext>
          </c:extLst>
        </c:ser>
        <c:ser>
          <c:idx val="0"/>
          <c:order val="1"/>
          <c:tx>
            <c:strRef>
              <c:f>'Pure Decorrelation'!$M$964</c:f>
              <c:strCache>
                <c:ptCount val="1"/>
                <c:pt idx="0">
                  <c:v>Target; Gain &gt; 1; #pref=3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'Pure Decorrelation'!$N$956:$S$956</c:f>
              <c:strCache>
                <c:ptCount val="6"/>
                <c:pt idx="0">
                  <c:v>BNL Causal</c:v>
                </c:pt>
                <c:pt idx="1">
                  <c:v>BNL Causal HM</c:v>
                </c:pt>
                <c:pt idx="2">
                  <c:v>SFS Causal</c:v>
                </c:pt>
                <c:pt idx="3">
                  <c:v>SaLSa Causal</c:v>
                </c:pt>
                <c:pt idx="4">
                  <c:v>D&amp;C Causal</c:v>
                </c:pt>
                <c:pt idx="5">
                  <c:v>BBS Causal</c:v>
                </c:pt>
              </c:strCache>
            </c:strRef>
          </c:cat>
          <c:val>
            <c:numRef>
              <c:f>'Pure Decorrelation'!$N$964:$S$964</c:f>
              <c:numCache>
                <c:formatCode>0%</c:formatCode>
                <c:ptCount val="6"/>
                <c:pt idx="0">
                  <c:v>-11.062314494462797</c:v>
                </c:pt>
                <c:pt idx="1">
                  <c:v>-11.062670850171772</c:v>
                </c:pt>
                <c:pt idx="2">
                  <c:v>-13.165278586721312</c:v>
                </c:pt>
                <c:pt idx="3">
                  <c:v>-15.948893363576907</c:v>
                </c:pt>
                <c:pt idx="4">
                  <c:v>-4.6286805528961921</c:v>
                </c:pt>
                <c:pt idx="5">
                  <c:v>-22.92863285832631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442-44C0-BDD4-0577022C9729}"/>
            </c:ext>
          </c:extLst>
        </c:ser>
        <c:ser>
          <c:idx val="2"/>
          <c:order val="2"/>
          <c:tx>
            <c:strRef>
              <c:f>'Pure Decorrelation'!$M$965</c:f>
              <c:strCache>
                <c:ptCount val="1"/>
                <c:pt idx="0">
                  <c:v>Target; Gain &gt; 1; #pref=4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'Pure Decorrelation'!$N$965:$S$965</c:f>
              <c:numCache>
                <c:formatCode>0%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442-44C0-BDD4-0577022C97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96855792"/>
        <c:axId val="1899211536"/>
      </c:barChart>
      <c:catAx>
        <c:axId val="18968557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9211536"/>
        <c:crosses val="autoZero"/>
        <c:auto val="1"/>
        <c:lblAlgn val="ctr"/>
        <c:lblOffset val="100"/>
        <c:noMultiLvlLbl val="0"/>
      </c:catAx>
      <c:valAx>
        <c:axId val="18992115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Perforamnce Improvement wrt. BNL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68557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Execution Time Improvement</a:t>
            </a:r>
            <a:r>
              <a:rPr lang="en-US" baseline="0"/>
              <a:t> wrt. </a:t>
            </a:r>
            <a:r>
              <a:rPr lang="en-US" sz="1400" baseline="0"/>
              <a:t>BNL (sequential)</a:t>
            </a: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 [mean]</a:t>
            </a:r>
            <a:endParaRPr lang="en-US" sz="14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'Pure Decorrelation'!$U$963</c:f>
              <c:strCache>
                <c:ptCount val="1"/>
                <c:pt idx="0">
                  <c:v>Target; Gain &gt; 1; #pref=2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'Pure Decorrelation'!$V$956:$AA$956</c:f>
              <c:strCache>
                <c:ptCount val="6"/>
                <c:pt idx="0">
                  <c:v>BNL Causal</c:v>
                </c:pt>
                <c:pt idx="1">
                  <c:v>BNL Causal HM</c:v>
                </c:pt>
                <c:pt idx="2">
                  <c:v>SFS Causal</c:v>
                </c:pt>
                <c:pt idx="3">
                  <c:v>SaLSa Causal</c:v>
                </c:pt>
                <c:pt idx="4">
                  <c:v>D&amp;C Causal</c:v>
                </c:pt>
                <c:pt idx="5">
                  <c:v>BBS Causal</c:v>
                </c:pt>
              </c:strCache>
            </c:strRef>
          </c:cat>
          <c:val>
            <c:numRef>
              <c:f>'Pure Decorrelation'!$V$963:$AA$963</c:f>
              <c:numCache>
                <c:formatCode>0%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BC3-4C8D-A3CE-F07FDD5C9658}"/>
            </c:ext>
          </c:extLst>
        </c:ser>
        <c:ser>
          <c:idx val="0"/>
          <c:order val="1"/>
          <c:tx>
            <c:strRef>
              <c:f>'Pure Decorrelation'!$U$964</c:f>
              <c:strCache>
                <c:ptCount val="1"/>
                <c:pt idx="0">
                  <c:v>Target; Gain &gt; 1; #pref=3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'Pure Decorrelation'!$V$956:$AA$956</c:f>
              <c:strCache>
                <c:ptCount val="6"/>
                <c:pt idx="0">
                  <c:v>BNL Causal</c:v>
                </c:pt>
                <c:pt idx="1">
                  <c:v>BNL Causal HM</c:v>
                </c:pt>
                <c:pt idx="2">
                  <c:v>SFS Causal</c:v>
                </c:pt>
                <c:pt idx="3">
                  <c:v>SaLSa Causal</c:v>
                </c:pt>
                <c:pt idx="4">
                  <c:v>D&amp;C Causal</c:v>
                </c:pt>
                <c:pt idx="5">
                  <c:v>BBS Causal</c:v>
                </c:pt>
              </c:strCache>
            </c:strRef>
          </c:cat>
          <c:val>
            <c:numRef>
              <c:f>'Pure Decorrelation'!$V$964:$AA$964</c:f>
              <c:numCache>
                <c:formatCode>0%</c:formatCode>
                <c:ptCount val="6"/>
                <c:pt idx="0">
                  <c:v>-4.9154881071178824</c:v>
                </c:pt>
                <c:pt idx="1">
                  <c:v>-4.889591761078214</c:v>
                </c:pt>
                <c:pt idx="2">
                  <c:v>-6.5316298577625123</c:v>
                </c:pt>
                <c:pt idx="3">
                  <c:v>-6.8457086294098364</c:v>
                </c:pt>
                <c:pt idx="4">
                  <c:v>-1.5521252467586875</c:v>
                </c:pt>
                <c:pt idx="5">
                  <c:v>-14.623495955966064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BC3-4C8D-A3CE-F07FDD5C9658}"/>
            </c:ext>
          </c:extLst>
        </c:ser>
        <c:ser>
          <c:idx val="2"/>
          <c:order val="2"/>
          <c:tx>
            <c:strRef>
              <c:f>'Pure Decorrelation'!$U$965</c:f>
              <c:strCache>
                <c:ptCount val="1"/>
                <c:pt idx="0">
                  <c:v>Target; Gain &gt; 1; #pref=4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'Pure Decorrelation'!$V$965:$AA$965</c:f>
              <c:numCache>
                <c:formatCode>0%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BC3-4C8D-A3CE-F07FDD5C96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96855792"/>
        <c:axId val="1899211536"/>
      </c:barChart>
      <c:catAx>
        <c:axId val="18968557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9211536"/>
        <c:crosses val="autoZero"/>
        <c:auto val="1"/>
        <c:lblAlgn val="ctr"/>
        <c:lblOffset val="100"/>
        <c:noMultiLvlLbl val="0"/>
      </c:catAx>
      <c:valAx>
        <c:axId val="1899211536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Perforamnce Improvement wrt. BNL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68557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#</a:t>
            </a:r>
            <a:r>
              <a:rPr lang="en-US" baseline="0"/>
              <a:t> of Dominance Checks vs. (Estimated) Gain - non-causal algorithms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'Pure Decorrelation'!$M$2</c:f>
              <c:strCache>
                <c:ptCount val="1"/>
                <c:pt idx="0">
                  <c:v>BNL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trendline>
            <c:spPr>
              <a:ln w="19050" cap="rnd">
                <a:solidFill>
                  <a:srgbClr val="FF0000"/>
                </a:solidFill>
                <a:prstDash val="dash"/>
              </a:ln>
              <a:effectLst/>
            </c:spPr>
            <c:trendlineType val="exp"/>
            <c:dispRSqr val="0"/>
            <c:dispEq val="0"/>
          </c:trendline>
          <c:xVal>
            <c:numRef>
              <c:f>'Pure Decorrelation'!$AY$3:$AY$290</c:f>
              <c:numCache>
                <c:formatCode>General</c:formatCode>
                <c:ptCount val="288"/>
                <c:pt idx="0">
                  <c:v>1</c:v>
                </c:pt>
                <c:pt idx="1">
                  <c:v>-3</c:v>
                </c:pt>
                <c:pt idx="2">
                  <c:v>-3</c:v>
                </c:pt>
                <c:pt idx="3">
                  <c:v>1</c:v>
                </c:pt>
                <c:pt idx="4">
                  <c:v>9</c:v>
                </c:pt>
                <c:pt idx="5">
                  <c:v>1</c:v>
                </c:pt>
                <c:pt idx="6">
                  <c:v>-3</c:v>
                </c:pt>
                <c:pt idx="7">
                  <c:v>-3</c:v>
                </c:pt>
                <c:pt idx="8">
                  <c:v>-3</c:v>
                </c:pt>
                <c:pt idx="9">
                  <c:v>-3</c:v>
                </c:pt>
                <c:pt idx="10">
                  <c:v>1</c:v>
                </c:pt>
                <c:pt idx="11">
                  <c:v>9</c:v>
                </c:pt>
                <c:pt idx="12">
                  <c:v>1</c:v>
                </c:pt>
                <c:pt idx="13">
                  <c:v>-3</c:v>
                </c:pt>
                <c:pt idx="14">
                  <c:v>-3</c:v>
                </c:pt>
                <c:pt idx="15">
                  <c:v>1</c:v>
                </c:pt>
                <c:pt idx="16">
                  <c:v>-2</c:v>
                </c:pt>
                <c:pt idx="17">
                  <c:v>4</c:v>
                </c:pt>
                <c:pt idx="18">
                  <c:v>0</c:v>
                </c:pt>
                <c:pt idx="19">
                  <c:v>-2</c:v>
                </c:pt>
                <c:pt idx="20">
                  <c:v>-2</c:v>
                </c:pt>
                <c:pt idx="21">
                  <c:v>0</c:v>
                </c:pt>
                <c:pt idx="22">
                  <c:v>4</c:v>
                </c:pt>
                <c:pt idx="23">
                  <c:v>-2</c:v>
                </c:pt>
                <c:pt idx="24">
                  <c:v>-0.33333333333333331</c:v>
                </c:pt>
                <c:pt idx="25">
                  <c:v>-0.33333333333333331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-1.666666666666667</c:v>
                </c:pt>
                <c:pt idx="31">
                  <c:v>-1.666666666666667</c:v>
                </c:pt>
                <c:pt idx="32">
                  <c:v>-1.666666666666667</c:v>
                </c:pt>
                <c:pt idx="33">
                  <c:v>-1.666666666666667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-0.33333333333333331</c:v>
                </c:pt>
                <c:pt idx="39">
                  <c:v>-0.33333333333333331</c:v>
                </c:pt>
                <c:pt idx="40">
                  <c:v>-2</c:v>
                </c:pt>
                <c:pt idx="41">
                  <c:v>-2</c:v>
                </c:pt>
                <c:pt idx="42">
                  <c:v>8</c:v>
                </c:pt>
                <c:pt idx="43">
                  <c:v>-4</c:v>
                </c:pt>
                <c:pt idx="44">
                  <c:v>-4</c:v>
                </c:pt>
                <c:pt idx="45">
                  <c:v>8</c:v>
                </c:pt>
                <c:pt idx="46">
                  <c:v>-2</c:v>
                </c:pt>
                <c:pt idx="47">
                  <c:v>-2</c:v>
                </c:pt>
                <c:pt idx="48">
                  <c:v>-2</c:v>
                </c:pt>
                <c:pt idx="49">
                  <c:v>-2</c:v>
                </c:pt>
                <c:pt idx="50">
                  <c:v>8</c:v>
                </c:pt>
                <c:pt idx="51">
                  <c:v>-4</c:v>
                </c:pt>
                <c:pt idx="52">
                  <c:v>-4</c:v>
                </c:pt>
                <c:pt idx="53">
                  <c:v>8</c:v>
                </c:pt>
                <c:pt idx="54">
                  <c:v>-2</c:v>
                </c:pt>
                <c:pt idx="55">
                  <c:v>-2</c:v>
                </c:pt>
              </c:numCache>
            </c:numRef>
          </c:xVal>
          <c:yVal>
            <c:numRef>
              <c:f>'Pure Decorrelation'!$M$3:$M$290</c:f>
              <c:numCache>
                <c:formatCode>General</c:formatCode>
                <c:ptCount val="288"/>
                <c:pt idx="0">
                  <c:v>984737.8</c:v>
                </c:pt>
                <c:pt idx="1">
                  <c:v>9774060</c:v>
                </c:pt>
                <c:pt idx="2">
                  <c:v>4329316.4000000004</c:v>
                </c:pt>
                <c:pt idx="3">
                  <c:v>4797310.5999999996</c:v>
                </c:pt>
                <c:pt idx="4">
                  <c:v>1254500</c:v>
                </c:pt>
                <c:pt idx="5">
                  <c:v>4819087.5999999996</c:v>
                </c:pt>
                <c:pt idx="6">
                  <c:v>2186441.2000000002</c:v>
                </c:pt>
                <c:pt idx="7">
                  <c:v>1359597.6</c:v>
                </c:pt>
                <c:pt idx="8">
                  <c:v>6171416.2000000002</c:v>
                </c:pt>
                <c:pt idx="9">
                  <c:v>6077126.4000000004</c:v>
                </c:pt>
                <c:pt idx="10">
                  <c:v>4373945.5999999996</c:v>
                </c:pt>
                <c:pt idx="11">
                  <c:v>1743369.2</c:v>
                </c:pt>
                <c:pt idx="12">
                  <c:v>11750880.199999999</c:v>
                </c:pt>
                <c:pt idx="13">
                  <c:v>4086782.6</c:v>
                </c:pt>
                <c:pt idx="14">
                  <c:v>7112853</c:v>
                </c:pt>
                <c:pt idx="15">
                  <c:v>492450</c:v>
                </c:pt>
                <c:pt idx="16">
                  <c:v>6218015.5999999996</c:v>
                </c:pt>
                <c:pt idx="17">
                  <c:v>572109.80000000005</c:v>
                </c:pt>
                <c:pt idx="18">
                  <c:v>4386124.8</c:v>
                </c:pt>
                <c:pt idx="19">
                  <c:v>1288357.8</c:v>
                </c:pt>
                <c:pt idx="20">
                  <c:v>878753.2</c:v>
                </c:pt>
                <c:pt idx="21">
                  <c:v>1877990.2</c:v>
                </c:pt>
                <c:pt idx="22">
                  <c:v>371955.6</c:v>
                </c:pt>
                <c:pt idx="23">
                  <c:v>1837465.8</c:v>
                </c:pt>
                <c:pt idx="24">
                  <c:v>2025390.8</c:v>
                </c:pt>
                <c:pt idx="25">
                  <c:v>510392.8</c:v>
                </c:pt>
                <c:pt idx="26">
                  <c:v>1949791.8</c:v>
                </c:pt>
                <c:pt idx="27">
                  <c:v>1020647.2</c:v>
                </c:pt>
                <c:pt idx="28">
                  <c:v>2208859.6</c:v>
                </c:pt>
                <c:pt idx="29">
                  <c:v>896596.6</c:v>
                </c:pt>
                <c:pt idx="30">
                  <c:v>3045439.2</c:v>
                </c:pt>
                <c:pt idx="31">
                  <c:v>2290113.4</c:v>
                </c:pt>
                <c:pt idx="32">
                  <c:v>8055849.7999999998</c:v>
                </c:pt>
                <c:pt idx="33">
                  <c:v>11188592.4</c:v>
                </c:pt>
                <c:pt idx="34">
                  <c:v>2119756</c:v>
                </c:pt>
                <c:pt idx="35">
                  <c:v>3176321.4</c:v>
                </c:pt>
                <c:pt idx="36">
                  <c:v>2509577.6</c:v>
                </c:pt>
                <c:pt idx="37">
                  <c:v>2722210.4</c:v>
                </c:pt>
                <c:pt idx="38">
                  <c:v>584782.4</c:v>
                </c:pt>
                <c:pt idx="39">
                  <c:v>668118.80000000005</c:v>
                </c:pt>
                <c:pt idx="40">
                  <c:v>1465680.2</c:v>
                </c:pt>
                <c:pt idx="41">
                  <c:v>7040893.2000000002</c:v>
                </c:pt>
                <c:pt idx="42">
                  <c:v>2754637.4</c:v>
                </c:pt>
                <c:pt idx="43">
                  <c:v>414114.2</c:v>
                </c:pt>
                <c:pt idx="44">
                  <c:v>328897.59999999998</c:v>
                </c:pt>
                <c:pt idx="45">
                  <c:v>2180548</c:v>
                </c:pt>
                <c:pt idx="46">
                  <c:v>6904071</c:v>
                </c:pt>
                <c:pt idx="47">
                  <c:v>1297565.2</c:v>
                </c:pt>
                <c:pt idx="48">
                  <c:v>1465680.2</c:v>
                </c:pt>
                <c:pt idx="49">
                  <c:v>7040893.2000000002</c:v>
                </c:pt>
                <c:pt idx="50">
                  <c:v>2754637.4</c:v>
                </c:pt>
                <c:pt idx="51">
                  <c:v>414114.2</c:v>
                </c:pt>
                <c:pt idx="52">
                  <c:v>328897.59999999998</c:v>
                </c:pt>
                <c:pt idx="53">
                  <c:v>2180548</c:v>
                </c:pt>
                <c:pt idx="54">
                  <c:v>6904071</c:v>
                </c:pt>
                <c:pt idx="55">
                  <c:v>1297565.2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6BA-4966-9AE7-C104B196F79E}"/>
            </c:ext>
          </c:extLst>
        </c:ser>
        <c:ser>
          <c:idx val="2"/>
          <c:order val="1"/>
          <c:tx>
            <c:strRef>
              <c:f>'Pure Decorrelation'!$P$2</c:f>
              <c:strCache>
                <c:ptCount val="1"/>
                <c:pt idx="0">
                  <c:v>SFS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4"/>
                </a:solidFill>
                <a:prstDash val="dash"/>
              </a:ln>
              <a:effectLst/>
            </c:spPr>
            <c:trendlineType val="exp"/>
            <c:dispRSqr val="0"/>
            <c:dispEq val="0"/>
          </c:trendline>
          <c:xVal>
            <c:numRef>
              <c:f>'Pure Decorrelation'!$AY$3:$AY$290</c:f>
              <c:numCache>
                <c:formatCode>General</c:formatCode>
                <c:ptCount val="288"/>
                <c:pt idx="0">
                  <c:v>1</c:v>
                </c:pt>
                <c:pt idx="1">
                  <c:v>-3</c:v>
                </c:pt>
                <c:pt idx="2">
                  <c:v>-3</c:v>
                </c:pt>
                <c:pt idx="3">
                  <c:v>1</c:v>
                </c:pt>
                <c:pt idx="4">
                  <c:v>9</c:v>
                </c:pt>
                <c:pt idx="5">
                  <c:v>1</c:v>
                </c:pt>
                <c:pt idx="6">
                  <c:v>-3</c:v>
                </c:pt>
                <c:pt idx="7">
                  <c:v>-3</c:v>
                </c:pt>
                <c:pt idx="8">
                  <c:v>-3</c:v>
                </c:pt>
                <c:pt idx="9">
                  <c:v>-3</c:v>
                </c:pt>
                <c:pt idx="10">
                  <c:v>1</c:v>
                </c:pt>
                <c:pt idx="11">
                  <c:v>9</c:v>
                </c:pt>
                <c:pt idx="12">
                  <c:v>1</c:v>
                </c:pt>
                <c:pt idx="13">
                  <c:v>-3</c:v>
                </c:pt>
                <c:pt idx="14">
                  <c:v>-3</c:v>
                </c:pt>
                <c:pt idx="15">
                  <c:v>1</c:v>
                </c:pt>
                <c:pt idx="16">
                  <c:v>-2</c:v>
                </c:pt>
                <c:pt idx="17">
                  <c:v>4</c:v>
                </c:pt>
                <c:pt idx="18">
                  <c:v>0</c:v>
                </c:pt>
                <c:pt idx="19">
                  <c:v>-2</c:v>
                </c:pt>
                <c:pt idx="20">
                  <c:v>-2</c:v>
                </c:pt>
                <c:pt idx="21">
                  <c:v>0</c:v>
                </c:pt>
                <c:pt idx="22">
                  <c:v>4</c:v>
                </c:pt>
                <c:pt idx="23">
                  <c:v>-2</c:v>
                </c:pt>
                <c:pt idx="24">
                  <c:v>-0.33333333333333331</c:v>
                </c:pt>
                <c:pt idx="25">
                  <c:v>-0.33333333333333331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-1.666666666666667</c:v>
                </c:pt>
                <c:pt idx="31">
                  <c:v>-1.666666666666667</c:v>
                </c:pt>
                <c:pt idx="32">
                  <c:v>-1.666666666666667</c:v>
                </c:pt>
                <c:pt idx="33">
                  <c:v>-1.666666666666667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-0.33333333333333331</c:v>
                </c:pt>
                <c:pt idx="39">
                  <c:v>-0.33333333333333331</c:v>
                </c:pt>
                <c:pt idx="40">
                  <c:v>-2</c:v>
                </c:pt>
                <c:pt idx="41">
                  <c:v>-2</c:v>
                </c:pt>
                <c:pt idx="42">
                  <c:v>8</c:v>
                </c:pt>
                <c:pt idx="43">
                  <c:v>-4</c:v>
                </c:pt>
                <c:pt idx="44">
                  <c:v>-4</c:v>
                </c:pt>
                <c:pt idx="45">
                  <c:v>8</c:v>
                </c:pt>
                <c:pt idx="46">
                  <c:v>-2</c:v>
                </c:pt>
                <c:pt idx="47">
                  <c:v>-2</c:v>
                </c:pt>
                <c:pt idx="48">
                  <c:v>-2</c:v>
                </c:pt>
                <c:pt idx="49">
                  <c:v>-2</c:v>
                </c:pt>
                <c:pt idx="50">
                  <c:v>8</c:v>
                </c:pt>
                <c:pt idx="51">
                  <c:v>-4</c:v>
                </c:pt>
                <c:pt idx="52">
                  <c:v>-4</c:v>
                </c:pt>
                <c:pt idx="53">
                  <c:v>8</c:v>
                </c:pt>
                <c:pt idx="54">
                  <c:v>-2</c:v>
                </c:pt>
                <c:pt idx="55">
                  <c:v>-2</c:v>
                </c:pt>
              </c:numCache>
            </c:numRef>
          </c:xVal>
          <c:yVal>
            <c:numRef>
              <c:f>'Pure Decorrelation'!$P$3:$P$290</c:f>
              <c:numCache>
                <c:formatCode>General</c:formatCode>
                <c:ptCount val="288"/>
                <c:pt idx="0">
                  <c:v>1004122.8</c:v>
                </c:pt>
                <c:pt idx="1">
                  <c:v>14747945.4</c:v>
                </c:pt>
                <c:pt idx="2">
                  <c:v>1278792.2</c:v>
                </c:pt>
                <c:pt idx="3">
                  <c:v>1475770.8</c:v>
                </c:pt>
                <c:pt idx="4">
                  <c:v>3405256</c:v>
                </c:pt>
                <c:pt idx="5">
                  <c:v>5594837.2000000002</c:v>
                </c:pt>
                <c:pt idx="6">
                  <c:v>1589889</c:v>
                </c:pt>
                <c:pt idx="7">
                  <c:v>602084</c:v>
                </c:pt>
                <c:pt idx="8">
                  <c:v>8419143.5999999996</c:v>
                </c:pt>
                <c:pt idx="9">
                  <c:v>14297375.6</c:v>
                </c:pt>
                <c:pt idx="10">
                  <c:v>4791875</c:v>
                </c:pt>
                <c:pt idx="11">
                  <c:v>3424600.8</c:v>
                </c:pt>
                <c:pt idx="12">
                  <c:v>18218009.600000001</c:v>
                </c:pt>
                <c:pt idx="13">
                  <c:v>3127021.2</c:v>
                </c:pt>
                <c:pt idx="14">
                  <c:v>8723892</c:v>
                </c:pt>
                <c:pt idx="15">
                  <c:v>264522.40000000002</c:v>
                </c:pt>
                <c:pt idx="16">
                  <c:v>14902021.800000001</c:v>
                </c:pt>
                <c:pt idx="17">
                  <c:v>531781.6</c:v>
                </c:pt>
                <c:pt idx="18">
                  <c:v>2573293.2000000002</c:v>
                </c:pt>
                <c:pt idx="19">
                  <c:v>8049014.7999999998</c:v>
                </c:pt>
                <c:pt idx="20">
                  <c:v>1835525</c:v>
                </c:pt>
                <c:pt idx="21">
                  <c:v>1753422.2</c:v>
                </c:pt>
                <c:pt idx="22">
                  <c:v>240817.6</c:v>
                </c:pt>
                <c:pt idx="23">
                  <c:v>2405833.6</c:v>
                </c:pt>
                <c:pt idx="24">
                  <c:v>2641017.4</c:v>
                </c:pt>
                <c:pt idx="25">
                  <c:v>376094.8</c:v>
                </c:pt>
                <c:pt idx="26">
                  <c:v>2545954.4</c:v>
                </c:pt>
                <c:pt idx="27">
                  <c:v>238307</c:v>
                </c:pt>
                <c:pt idx="28">
                  <c:v>869035.6</c:v>
                </c:pt>
                <c:pt idx="29">
                  <c:v>357592.6</c:v>
                </c:pt>
                <c:pt idx="30">
                  <c:v>535062</c:v>
                </c:pt>
                <c:pt idx="31">
                  <c:v>270661.59999999998</c:v>
                </c:pt>
                <c:pt idx="32">
                  <c:v>44794298</c:v>
                </c:pt>
                <c:pt idx="33">
                  <c:v>65436608.200000003</c:v>
                </c:pt>
                <c:pt idx="34">
                  <c:v>2798305.8</c:v>
                </c:pt>
                <c:pt idx="35">
                  <c:v>8110191.4000000004</c:v>
                </c:pt>
                <c:pt idx="36">
                  <c:v>8535142.8000000007</c:v>
                </c:pt>
                <c:pt idx="37">
                  <c:v>13103222.199999999</c:v>
                </c:pt>
                <c:pt idx="38">
                  <c:v>281783.40000000002</c:v>
                </c:pt>
                <c:pt idx="39">
                  <c:v>275748.8</c:v>
                </c:pt>
                <c:pt idx="40">
                  <c:v>2004888.8</c:v>
                </c:pt>
                <c:pt idx="41">
                  <c:v>6888278.7999999998</c:v>
                </c:pt>
                <c:pt idx="42">
                  <c:v>4808313.4000000004</c:v>
                </c:pt>
                <c:pt idx="43">
                  <c:v>355969</c:v>
                </c:pt>
                <c:pt idx="44">
                  <c:v>235216.4</c:v>
                </c:pt>
                <c:pt idx="45">
                  <c:v>7568929</c:v>
                </c:pt>
                <c:pt idx="46">
                  <c:v>4053004.4</c:v>
                </c:pt>
                <c:pt idx="47">
                  <c:v>962221.8</c:v>
                </c:pt>
                <c:pt idx="48">
                  <c:v>2004888.8</c:v>
                </c:pt>
                <c:pt idx="49">
                  <c:v>6888278.7999999998</c:v>
                </c:pt>
                <c:pt idx="50">
                  <c:v>4808313.4000000004</c:v>
                </c:pt>
                <c:pt idx="51">
                  <c:v>355969</c:v>
                </c:pt>
                <c:pt idx="52">
                  <c:v>235216.4</c:v>
                </c:pt>
                <c:pt idx="53">
                  <c:v>7568929</c:v>
                </c:pt>
                <c:pt idx="54">
                  <c:v>4053004.4</c:v>
                </c:pt>
                <c:pt idx="55">
                  <c:v>962221.8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16BA-4966-9AE7-C104B196F79E}"/>
            </c:ext>
          </c:extLst>
        </c:ser>
        <c:ser>
          <c:idx val="4"/>
          <c:order val="2"/>
          <c:tx>
            <c:strRef>
              <c:f>'Pure Decorrelation'!$R$2</c:f>
              <c:strCache>
                <c:ptCount val="1"/>
                <c:pt idx="0">
                  <c:v>SaLSa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6"/>
                </a:solidFill>
                <a:prstDash val="dash"/>
              </a:ln>
              <a:effectLst/>
            </c:spPr>
            <c:trendlineType val="exp"/>
            <c:dispRSqr val="0"/>
            <c:dispEq val="0"/>
          </c:trendline>
          <c:xVal>
            <c:numRef>
              <c:f>'Pure Decorrelation'!$AY$3:$AY$290</c:f>
              <c:numCache>
                <c:formatCode>General</c:formatCode>
                <c:ptCount val="288"/>
                <c:pt idx="0">
                  <c:v>1</c:v>
                </c:pt>
                <c:pt idx="1">
                  <c:v>-3</c:v>
                </c:pt>
                <c:pt idx="2">
                  <c:v>-3</c:v>
                </c:pt>
                <c:pt idx="3">
                  <c:v>1</c:v>
                </c:pt>
                <c:pt idx="4">
                  <c:v>9</c:v>
                </c:pt>
                <c:pt idx="5">
                  <c:v>1</c:v>
                </c:pt>
                <c:pt idx="6">
                  <c:v>-3</c:v>
                </c:pt>
                <c:pt idx="7">
                  <c:v>-3</c:v>
                </c:pt>
                <c:pt idx="8">
                  <c:v>-3</c:v>
                </c:pt>
                <c:pt idx="9">
                  <c:v>-3</c:v>
                </c:pt>
                <c:pt idx="10">
                  <c:v>1</c:v>
                </c:pt>
                <c:pt idx="11">
                  <c:v>9</c:v>
                </c:pt>
                <c:pt idx="12">
                  <c:v>1</c:v>
                </c:pt>
                <c:pt idx="13">
                  <c:v>-3</c:v>
                </c:pt>
                <c:pt idx="14">
                  <c:v>-3</c:v>
                </c:pt>
                <c:pt idx="15">
                  <c:v>1</c:v>
                </c:pt>
                <c:pt idx="16">
                  <c:v>-2</c:v>
                </c:pt>
                <c:pt idx="17">
                  <c:v>4</c:v>
                </c:pt>
                <c:pt idx="18">
                  <c:v>0</c:v>
                </c:pt>
                <c:pt idx="19">
                  <c:v>-2</c:v>
                </c:pt>
                <c:pt idx="20">
                  <c:v>-2</c:v>
                </c:pt>
                <c:pt idx="21">
                  <c:v>0</c:v>
                </c:pt>
                <c:pt idx="22">
                  <c:v>4</c:v>
                </c:pt>
                <c:pt idx="23">
                  <c:v>-2</c:v>
                </c:pt>
                <c:pt idx="24">
                  <c:v>-0.33333333333333331</c:v>
                </c:pt>
                <c:pt idx="25">
                  <c:v>-0.33333333333333331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-1.666666666666667</c:v>
                </c:pt>
                <c:pt idx="31">
                  <c:v>-1.666666666666667</c:v>
                </c:pt>
                <c:pt idx="32">
                  <c:v>-1.666666666666667</c:v>
                </c:pt>
                <c:pt idx="33">
                  <c:v>-1.666666666666667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-0.33333333333333331</c:v>
                </c:pt>
                <c:pt idx="39">
                  <c:v>-0.33333333333333331</c:v>
                </c:pt>
                <c:pt idx="40">
                  <c:v>-2</c:v>
                </c:pt>
                <c:pt idx="41">
                  <c:v>-2</c:v>
                </c:pt>
                <c:pt idx="42">
                  <c:v>8</c:v>
                </c:pt>
                <c:pt idx="43">
                  <c:v>-4</c:v>
                </c:pt>
                <c:pt idx="44">
                  <c:v>-4</c:v>
                </c:pt>
                <c:pt idx="45">
                  <c:v>8</c:v>
                </c:pt>
                <c:pt idx="46">
                  <c:v>-2</c:v>
                </c:pt>
                <c:pt idx="47">
                  <c:v>-2</c:v>
                </c:pt>
                <c:pt idx="48">
                  <c:v>-2</c:v>
                </c:pt>
                <c:pt idx="49">
                  <c:v>-2</c:v>
                </c:pt>
                <c:pt idx="50">
                  <c:v>8</c:v>
                </c:pt>
                <c:pt idx="51">
                  <c:v>-4</c:v>
                </c:pt>
                <c:pt idx="52">
                  <c:v>-4</c:v>
                </c:pt>
                <c:pt idx="53">
                  <c:v>8</c:v>
                </c:pt>
                <c:pt idx="54">
                  <c:v>-2</c:v>
                </c:pt>
                <c:pt idx="55">
                  <c:v>-2</c:v>
                </c:pt>
              </c:numCache>
            </c:numRef>
          </c:xVal>
          <c:yVal>
            <c:numRef>
              <c:f>'Pure Decorrelation'!$R$3:$R$290</c:f>
              <c:numCache>
                <c:formatCode>General</c:formatCode>
                <c:ptCount val="288"/>
                <c:pt idx="0">
                  <c:v>881239.4</c:v>
                </c:pt>
                <c:pt idx="1">
                  <c:v>16571915</c:v>
                </c:pt>
                <c:pt idx="2">
                  <c:v>616378.19999999995</c:v>
                </c:pt>
                <c:pt idx="3">
                  <c:v>1030299.8</c:v>
                </c:pt>
                <c:pt idx="4">
                  <c:v>1465331.4</c:v>
                </c:pt>
                <c:pt idx="5">
                  <c:v>4114032.2</c:v>
                </c:pt>
                <c:pt idx="6">
                  <c:v>616867</c:v>
                </c:pt>
                <c:pt idx="7">
                  <c:v>362702.6</c:v>
                </c:pt>
                <c:pt idx="8">
                  <c:v>9256532.1999999993</c:v>
                </c:pt>
                <c:pt idx="9">
                  <c:v>9345182.5999999996</c:v>
                </c:pt>
                <c:pt idx="10">
                  <c:v>3330299.8</c:v>
                </c:pt>
                <c:pt idx="11">
                  <c:v>2642237</c:v>
                </c:pt>
                <c:pt idx="12">
                  <c:v>17723012.199999999</c:v>
                </c:pt>
                <c:pt idx="13">
                  <c:v>3627884.8</c:v>
                </c:pt>
                <c:pt idx="14">
                  <c:v>6128639</c:v>
                </c:pt>
                <c:pt idx="15">
                  <c:v>253435.8</c:v>
                </c:pt>
                <c:pt idx="16">
                  <c:v>15785104.199999999</c:v>
                </c:pt>
                <c:pt idx="17">
                  <c:v>425951</c:v>
                </c:pt>
                <c:pt idx="18">
                  <c:v>7628471.2000000002</c:v>
                </c:pt>
                <c:pt idx="19">
                  <c:v>2096160</c:v>
                </c:pt>
                <c:pt idx="20">
                  <c:v>1062859</c:v>
                </c:pt>
                <c:pt idx="21">
                  <c:v>1693590.8</c:v>
                </c:pt>
                <c:pt idx="22">
                  <c:v>47009</c:v>
                </c:pt>
                <c:pt idx="23">
                  <c:v>2353739.6</c:v>
                </c:pt>
                <c:pt idx="24">
                  <c:v>1830487.8</c:v>
                </c:pt>
                <c:pt idx="25">
                  <c:v>129116.6</c:v>
                </c:pt>
                <c:pt idx="26">
                  <c:v>1544494.4</c:v>
                </c:pt>
                <c:pt idx="27">
                  <c:v>153050.6</c:v>
                </c:pt>
                <c:pt idx="28">
                  <c:v>692113</c:v>
                </c:pt>
                <c:pt idx="29">
                  <c:v>274926.2</c:v>
                </c:pt>
                <c:pt idx="30">
                  <c:v>531586.4</c:v>
                </c:pt>
                <c:pt idx="31">
                  <c:v>266982.40000000002</c:v>
                </c:pt>
                <c:pt idx="32">
                  <c:v>12997115.6</c:v>
                </c:pt>
                <c:pt idx="33">
                  <c:v>13756660.6</c:v>
                </c:pt>
                <c:pt idx="34">
                  <c:v>2394989.4</c:v>
                </c:pt>
                <c:pt idx="35">
                  <c:v>5959335.2000000002</c:v>
                </c:pt>
                <c:pt idx="36">
                  <c:v>5751810.2000000002</c:v>
                </c:pt>
                <c:pt idx="37">
                  <c:v>8635362.4000000004</c:v>
                </c:pt>
                <c:pt idx="38">
                  <c:v>276818.40000000002</c:v>
                </c:pt>
                <c:pt idx="39">
                  <c:v>268625.8</c:v>
                </c:pt>
                <c:pt idx="40">
                  <c:v>1414445.2</c:v>
                </c:pt>
                <c:pt idx="41">
                  <c:v>15975768.6</c:v>
                </c:pt>
                <c:pt idx="42">
                  <c:v>4566077.4000000004</c:v>
                </c:pt>
                <c:pt idx="43">
                  <c:v>185834.8</c:v>
                </c:pt>
                <c:pt idx="44">
                  <c:v>67910.8</c:v>
                </c:pt>
                <c:pt idx="45">
                  <c:v>5117375.4000000004</c:v>
                </c:pt>
                <c:pt idx="46">
                  <c:v>10738918.4</c:v>
                </c:pt>
                <c:pt idx="47">
                  <c:v>840370</c:v>
                </c:pt>
                <c:pt idx="48">
                  <c:v>1414445.2</c:v>
                </c:pt>
                <c:pt idx="49">
                  <c:v>15975768.6</c:v>
                </c:pt>
                <c:pt idx="50">
                  <c:v>4566077.4000000004</c:v>
                </c:pt>
                <c:pt idx="51">
                  <c:v>185834.8</c:v>
                </c:pt>
                <c:pt idx="52">
                  <c:v>67910.8</c:v>
                </c:pt>
                <c:pt idx="53">
                  <c:v>5117375.4000000004</c:v>
                </c:pt>
                <c:pt idx="54">
                  <c:v>10738918.4</c:v>
                </c:pt>
                <c:pt idx="55">
                  <c:v>840370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16BA-4966-9AE7-C104B196F79E}"/>
            </c:ext>
          </c:extLst>
        </c:ser>
        <c:ser>
          <c:idx val="6"/>
          <c:order val="3"/>
          <c:tx>
            <c:strRef>
              <c:f>'Pure Decorrelation'!$T$2</c:f>
              <c:strCache>
                <c:ptCount val="1"/>
                <c:pt idx="0">
                  <c:v>D&amp;C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5"/>
                </a:solidFill>
                <a:prstDash val="dash"/>
              </a:ln>
              <a:effectLst/>
            </c:spPr>
            <c:trendlineType val="exp"/>
            <c:dispRSqr val="0"/>
            <c:dispEq val="0"/>
          </c:trendline>
          <c:xVal>
            <c:numRef>
              <c:f>'Pure Decorrelation'!$AY$3:$AY$290</c:f>
              <c:numCache>
                <c:formatCode>General</c:formatCode>
                <c:ptCount val="288"/>
                <c:pt idx="0">
                  <c:v>1</c:v>
                </c:pt>
                <c:pt idx="1">
                  <c:v>-3</c:v>
                </c:pt>
                <c:pt idx="2">
                  <c:v>-3</c:v>
                </c:pt>
                <c:pt idx="3">
                  <c:v>1</c:v>
                </c:pt>
                <c:pt idx="4">
                  <c:v>9</c:v>
                </c:pt>
                <c:pt idx="5">
                  <c:v>1</c:v>
                </c:pt>
                <c:pt idx="6">
                  <c:v>-3</c:v>
                </c:pt>
                <c:pt idx="7">
                  <c:v>-3</c:v>
                </c:pt>
                <c:pt idx="8">
                  <c:v>-3</c:v>
                </c:pt>
                <c:pt idx="9">
                  <c:v>-3</c:v>
                </c:pt>
                <c:pt idx="10">
                  <c:v>1</c:v>
                </c:pt>
                <c:pt idx="11">
                  <c:v>9</c:v>
                </c:pt>
                <c:pt idx="12">
                  <c:v>1</c:v>
                </c:pt>
                <c:pt idx="13">
                  <c:v>-3</c:v>
                </c:pt>
                <c:pt idx="14">
                  <c:v>-3</c:v>
                </c:pt>
                <c:pt idx="15">
                  <c:v>1</c:v>
                </c:pt>
                <c:pt idx="16">
                  <c:v>-2</c:v>
                </c:pt>
                <c:pt idx="17">
                  <c:v>4</c:v>
                </c:pt>
                <c:pt idx="18">
                  <c:v>0</c:v>
                </c:pt>
                <c:pt idx="19">
                  <c:v>-2</c:v>
                </c:pt>
                <c:pt idx="20">
                  <c:v>-2</c:v>
                </c:pt>
                <c:pt idx="21">
                  <c:v>0</c:v>
                </c:pt>
                <c:pt idx="22">
                  <c:v>4</c:v>
                </c:pt>
                <c:pt idx="23">
                  <c:v>-2</c:v>
                </c:pt>
                <c:pt idx="24">
                  <c:v>-0.33333333333333331</c:v>
                </c:pt>
                <c:pt idx="25">
                  <c:v>-0.33333333333333331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-1.666666666666667</c:v>
                </c:pt>
                <c:pt idx="31">
                  <c:v>-1.666666666666667</c:v>
                </c:pt>
                <c:pt idx="32">
                  <c:v>-1.666666666666667</c:v>
                </c:pt>
                <c:pt idx="33">
                  <c:v>-1.666666666666667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-0.33333333333333331</c:v>
                </c:pt>
                <c:pt idx="39">
                  <c:v>-0.33333333333333331</c:v>
                </c:pt>
                <c:pt idx="40">
                  <c:v>-2</c:v>
                </c:pt>
                <c:pt idx="41">
                  <c:v>-2</c:v>
                </c:pt>
                <c:pt idx="42">
                  <c:v>8</c:v>
                </c:pt>
                <c:pt idx="43">
                  <c:v>-4</c:v>
                </c:pt>
                <c:pt idx="44">
                  <c:v>-4</c:v>
                </c:pt>
                <c:pt idx="45">
                  <c:v>8</c:v>
                </c:pt>
                <c:pt idx="46">
                  <c:v>-2</c:v>
                </c:pt>
                <c:pt idx="47">
                  <c:v>-2</c:v>
                </c:pt>
                <c:pt idx="48">
                  <c:v>-2</c:v>
                </c:pt>
                <c:pt idx="49">
                  <c:v>-2</c:v>
                </c:pt>
                <c:pt idx="50">
                  <c:v>8</c:v>
                </c:pt>
                <c:pt idx="51">
                  <c:v>-4</c:v>
                </c:pt>
                <c:pt idx="52">
                  <c:v>-4</c:v>
                </c:pt>
                <c:pt idx="53">
                  <c:v>8</c:v>
                </c:pt>
                <c:pt idx="54">
                  <c:v>-2</c:v>
                </c:pt>
                <c:pt idx="55">
                  <c:v>-2</c:v>
                </c:pt>
              </c:numCache>
            </c:numRef>
          </c:xVal>
          <c:yVal>
            <c:numRef>
              <c:f>'Pure Decorrelation'!$T$3:$T$290</c:f>
              <c:numCache>
                <c:formatCode>General</c:formatCode>
                <c:ptCount val="288"/>
                <c:pt idx="0">
                  <c:v>4185627.2</c:v>
                </c:pt>
                <c:pt idx="1">
                  <c:v>4907318.2</c:v>
                </c:pt>
                <c:pt idx="2">
                  <c:v>4215981.4000000004</c:v>
                </c:pt>
                <c:pt idx="3">
                  <c:v>4594408.8</c:v>
                </c:pt>
                <c:pt idx="4">
                  <c:v>4677209.5999999996</c:v>
                </c:pt>
                <c:pt idx="5">
                  <c:v>4018927.8</c:v>
                </c:pt>
                <c:pt idx="6">
                  <c:v>4560935.4000000004</c:v>
                </c:pt>
                <c:pt idx="7">
                  <c:v>3787607.6</c:v>
                </c:pt>
                <c:pt idx="8">
                  <c:v>4215910.2</c:v>
                </c:pt>
                <c:pt idx="9">
                  <c:v>4852422.4000000004</c:v>
                </c:pt>
                <c:pt idx="10">
                  <c:v>4221177.5999999996</c:v>
                </c:pt>
                <c:pt idx="11">
                  <c:v>4575869</c:v>
                </c:pt>
                <c:pt idx="12">
                  <c:v>4731131.5999999996</c:v>
                </c:pt>
                <c:pt idx="13">
                  <c:v>4001025.4</c:v>
                </c:pt>
                <c:pt idx="14">
                  <c:v>4576948.2</c:v>
                </c:pt>
                <c:pt idx="15">
                  <c:v>3780204.6</c:v>
                </c:pt>
                <c:pt idx="16">
                  <c:v>4656903.2</c:v>
                </c:pt>
                <c:pt idx="17">
                  <c:v>4641178.5999999996</c:v>
                </c:pt>
                <c:pt idx="18">
                  <c:v>4391893.8</c:v>
                </c:pt>
                <c:pt idx="19">
                  <c:v>4381979.4000000004</c:v>
                </c:pt>
                <c:pt idx="20">
                  <c:v>4322342.5999999996</c:v>
                </c:pt>
                <c:pt idx="21">
                  <c:v>4319504.5999999996</c:v>
                </c:pt>
                <c:pt idx="22">
                  <c:v>4421463</c:v>
                </c:pt>
                <c:pt idx="23">
                  <c:v>4447722.5999999996</c:v>
                </c:pt>
                <c:pt idx="24">
                  <c:v>4660083.8</c:v>
                </c:pt>
                <c:pt idx="25">
                  <c:v>4658087</c:v>
                </c:pt>
                <c:pt idx="26">
                  <c:v>5350565.4000000004</c:v>
                </c:pt>
                <c:pt idx="27">
                  <c:v>5344374.2</c:v>
                </c:pt>
                <c:pt idx="28">
                  <c:v>4485341.8</c:v>
                </c:pt>
                <c:pt idx="29">
                  <c:v>4488895</c:v>
                </c:pt>
                <c:pt idx="30">
                  <c:v>5304660</c:v>
                </c:pt>
                <c:pt idx="31">
                  <c:v>5285159.8</c:v>
                </c:pt>
                <c:pt idx="32">
                  <c:v>8289557.2000000002</c:v>
                </c:pt>
                <c:pt idx="33">
                  <c:v>8299787.7999999998</c:v>
                </c:pt>
                <c:pt idx="34">
                  <c:v>5026362.5999999996</c:v>
                </c:pt>
                <c:pt idx="35">
                  <c:v>5031203.2</c:v>
                </c:pt>
                <c:pt idx="36">
                  <c:v>5993899</c:v>
                </c:pt>
                <c:pt idx="37">
                  <c:v>5991858.4000000004</c:v>
                </c:pt>
                <c:pt idx="38">
                  <c:v>3746597.2</c:v>
                </c:pt>
                <c:pt idx="39">
                  <c:v>3752541.2</c:v>
                </c:pt>
                <c:pt idx="40">
                  <c:v>3393315.6</c:v>
                </c:pt>
                <c:pt idx="41">
                  <c:v>7598860.4000000004</c:v>
                </c:pt>
                <c:pt idx="42">
                  <c:v>7454517.4000000004</c:v>
                </c:pt>
                <c:pt idx="43">
                  <c:v>3528815.8</c:v>
                </c:pt>
                <c:pt idx="44">
                  <c:v>3395854.4</c:v>
                </c:pt>
                <c:pt idx="45">
                  <c:v>7570115.2000000002</c:v>
                </c:pt>
                <c:pt idx="46">
                  <c:v>7483609.4000000004</c:v>
                </c:pt>
                <c:pt idx="47">
                  <c:v>3530230</c:v>
                </c:pt>
                <c:pt idx="48">
                  <c:v>3393315.6</c:v>
                </c:pt>
                <c:pt idx="49">
                  <c:v>7598860.4000000004</c:v>
                </c:pt>
                <c:pt idx="50">
                  <c:v>7454517.4000000004</c:v>
                </c:pt>
                <c:pt idx="51">
                  <c:v>3528815.8</c:v>
                </c:pt>
                <c:pt idx="52">
                  <c:v>3395854.4</c:v>
                </c:pt>
                <c:pt idx="53">
                  <c:v>7570115.2000000002</c:v>
                </c:pt>
                <c:pt idx="54">
                  <c:v>7483609.4000000004</c:v>
                </c:pt>
                <c:pt idx="55">
                  <c:v>3530230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16BA-4966-9AE7-C104B196F79E}"/>
            </c:ext>
          </c:extLst>
        </c:ser>
        <c:ser>
          <c:idx val="8"/>
          <c:order val="4"/>
          <c:tx>
            <c:strRef>
              <c:f>'Pure Decorrelation'!$V$2</c:f>
              <c:strCache>
                <c:ptCount val="1"/>
                <c:pt idx="0">
                  <c:v>BBS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00B050"/>
              </a:solidFill>
              <a:ln w="9525">
                <a:solidFill>
                  <a:srgbClr val="00B050"/>
                </a:solidFill>
              </a:ln>
              <a:effectLst/>
            </c:spPr>
          </c:marker>
          <c:trendline>
            <c:spPr>
              <a:ln w="19050" cap="rnd">
                <a:solidFill>
                  <a:srgbClr val="00B050"/>
                </a:solidFill>
                <a:prstDash val="dash"/>
              </a:ln>
              <a:effectLst/>
            </c:spPr>
            <c:trendlineType val="exp"/>
            <c:dispRSqr val="0"/>
            <c:dispEq val="0"/>
          </c:trendline>
          <c:xVal>
            <c:numRef>
              <c:f>'Pure Decorrelation'!$AY$3:$AY$290</c:f>
              <c:numCache>
                <c:formatCode>General</c:formatCode>
                <c:ptCount val="288"/>
                <c:pt idx="0">
                  <c:v>1</c:v>
                </c:pt>
                <c:pt idx="1">
                  <c:v>-3</c:v>
                </c:pt>
                <c:pt idx="2">
                  <c:v>-3</c:v>
                </c:pt>
                <c:pt idx="3">
                  <c:v>1</c:v>
                </c:pt>
                <c:pt idx="4">
                  <c:v>9</c:v>
                </c:pt>
                <c:pt idx="5">
                  <c:v>1</c:v>
                </c:pt>
                <c:pt idx="6">
                  <c:v>-3</c:v>
                </c:pt>
                <c:pt idx="7">
                  <c:v>-3</c:v>
                </c:pt>
                <c:pt idx="8">
                  <c:v>-3</c:v>
                </c:pt>
                <c:pt idx="9">
                  <c:v>-3</c:v>
                </c:pt>
                <c:pt idx="10">
                  <c:v>1</c:v>
                </c:pt>
                <c:pt idx="11">
                  <c:v>9</c:v>
                </c:pt>
                <c:pt idx="12">
                  <c:v>1</c:v>
                </c:pt>
                <c:pt idx="13">
                  <c:v>-3</c:v>
                </c:pt>
                <c:pt idx="14">
                  <c:v>-3</c:v>
                </c:pt>
                <c:pt idx="15">
                  <c:v>1</c:v>
                </c:pt>
                <c:pt idx="16">
                  <c:v>-2</c:v>
                </c:pt>
                <c:pt idx="17">
                  <c:v>4</c:v>
                </c:pt>
                <c:pt idx="18">
                  <c:v>0</c:v>
                </c:pt>
                <c:pt idx="19">
                  <c:v>-2</c:v>
                </c:pt>
                <c:pt idx="20">
                  <c:v>-2</c:v>
                </c:pt>
                <c:pt idx="21">
                  <c:v>0</c:v>
                </c:pt>
                <c:pt idx="22">
                  <c:v>4</c:v>
                </c:pt>
                <c:pt idx="23">
                  <c:v>-2</c:v>
                </c:pt>
                <c:pt idx="24">
                  <c:v>-0.33333333333333331</c:v>
                </c:pt>
                <c:pt idx="25">
                  <c:v>-0.33333333333333331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-1.666666666666667</c:v>
                </c:pt>
                <c:pt idx="31">
                  <c:v>-1.666666666666667</c:v>
                </c:pt>
                <c:pt idx="32">
                  <c:v>-1.666666666666667</c:v>
                </c:pt>
                <c:pt idx="33">
                  <c:v>-1.666666666666667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-0.33333333333333331</c:v>
                </c:pt>
                <c:pt idx="39">
                  <c:v>-0.33333333333333331</c:v>
                </c:pt>
                <c:pt idx="40">
                  <c:v>-2</c:v>
                </c:pt>
                <c:pt idx="41">
                  <c:v>-2</c:v>
                </c:pt>
                <c:pt idx="42">
                  <c:v>8</c:v>
                </c:pt>
                <c:pt idx="43">
                  <c:v>-4</c:v>
                </c:pt>
                <c:pt idx="44">
                  <c:v>-4</c:v>
                </c:pt>
                <c:pt idx="45">
                  <c:v>8</c:v>
                </c:pt>
                <c:pt idx="46">
                  <c:v>-2</c:v>
                </c:pt>
                <c:pt idx="47">
                  <c:v>-2</c:v>
                </c:pt>
                <c:pt idx="48">
                  <c:v>-2</c:v>
                </c:pt>
                <c:pt idx="49">
                  <c:v>-2</c:v>
                </c:pt>
                <c:pt idx="50">
                  <c:v>8</c:v>
                </c:pt>
                <c:pt idx="51">
                  <c:v>-4</c:v>
                </c:pt>
                <c:pt idx="52">
                  <c:v>-4</c:v>
                </c:pt>
                <c:pt idx="53">
                  <c:v>8</c:v>
                </c:pt>
                <c:pt idx="54">
                  <c:v>-2</c:v>
                </c:pt>
                <c:pt idx="55">
                  <c:v>-2</c:v>
                </c:pt>
              </c:numCache>
            </c:numRef>
          </c:xVal>
          <c:yVal>
            <c:numRef>
              <c:f>'Pure Decorrelation'!$V$3:$V$290</c:f>
              <c:numCache>
                <c:formatCode>General</c:formatCode>
                <c:ptCount val="288"/>
                <c:pt idx="0">
                  <c:v>1396199.2</c:v>
                </c:pt>
                <c:pt idx="1">
                  <c:v>21091677.399999999</c:v>
                </c:pt>
                <c:pt idx="2">
                  <c:v>2636300</c:v>
                </c:pt>
                <c:pt idx="3">
                  <c:v>8246724.5999999996</c:v>
                </c:pt>
                <c:pt idx="4">
                  <c:v>7657925.2000000002</c:v>
                </c:pt>
                <c:pt idx="5">
                  <c:v>24198068.199999999</c:v>
                </c:pt>
                <c:pt idx="6">
                  <c:v>575641.80000000005</c:v>
                </c:pt>
                <c:pt idx="7">
                  <c:v>230918.39999999999</c:v>
                </c:pt>
                <c:pt idx="8">
                  <c:v>19259379.600000001</c:v>
                </c:pt>
                <c:pt idx="9">
                  <c:v>31495538.800000001</c:v>
                </c:pt>
                <c:pt idx="10">
                  <c:v>5883243.7999999998</c:v>
                </c:pt>
                <c:pt idx="11">
                  <c:v>7388502.4000000004</c:v>
                </c:pt>
                <c:pt idx="12">
                  <c:v>26229788.399999999</c:v>
                </c:pt>
                <c:pt idx="13">
                  <c:v>15964690.4</c:v>
                </c:pt>
                <c:pt idx="14">
                  <c:v>5662981.7999999998</c:v>
                </c:pt>
                <c:pt idx="15">
                  <c:v>6495.2</c:v>
                </c:pt>
                <c:pt idx="16">
                  <c:v>15292114.800000001</c:v>
                </c:pt>
                <c:pt idx="17">
                  <c:v>2057883</c:v>
                </c:pt>
                <c:pt idx="18">
                  <c:v>7755154.4000000004</c:v>
                </c:pt>
                <c:pt idx="19">
                  <c:v>3344334.4</c:v>
                </c:pt>
                <c:pt idx="20">
                  <c:v>4812924.4000000004</c:v>
                </c:pt>
                <c:pt idx="21">
                  <c:v>6489848.2000000002</c:v>
                </c:pt>
                <c:pt idx="22">
                  <c:v>381348.6</c:v>
                </c:pt>
                <c:pt idx="23">
                  <c:v>6130407.5999999996</c:v>
                </c:pt>
                <c:pt idx="24">
                  <c:v>3086489.6000000001</c:v>
                </c:pt>
                <c:pt idx="25">
                  <c:v>306763.40000000002</c:v>
                </c:pt>
                <c:pt idx="26">
                  <c:v>5329729.2</c:v>
                </c:pt>
                <c:pt idx="27">
                  <c:v>69272.600000000006</c:v>
                </c:pt>
                <c:pt idx="28">
                  <c:v>2299098.2000000002</c:v>
                </c:pt>
                <c:pt idx="29">
                  <c:v>213845.8</c:v>
                </c:pt>
                <c:pt idx="30">
                  <c:v>1574101</c:v>
                </c:pt>
                <c:pt idx="31">
                  <c:v>40982.6</c:v>
                </c:pt>
                <c:pt idx="32">
                  <c:v>74116162.400000006</c:v>
                </c:pt>
                <c:pt idx="33">
                  <c:v>97544876.200000003</c:v>
                </c:pt>
                <c:pt idx="34">
                  <c:v>15958521.4</c:v>
                </c:pt>
                <c:pt idx="35">
                  <c:v>24978322.199999999</c:v>
                </c:pt>
                <c:pt idx="36">
                  <c:v>8420866.5999999996</c:v>
                </c:pt>
                <c:pt idx="37">
                  <c:v>12723913.6</c:v>
                </c:pt>
                <c:pt idx="38">
                  <c:v>41970.2</c:v>
                </c:pt>
                <c:pt idx="39">
                  <c:v>58445</c:v>
                </c:pt>
                <c:pt idx="40">
                  <c:v>7725292.4000000004</c:v>
                </c:pt>
                <c:pt idx="41">
                  <c:v>20961509</c:v>
                </c:pt>
                <c:pt idx="42">
                  <c:v>13585854.4</c:v>
                </c:pt>
                <c:pt idx="43">
                  <c:v>708200.2</c:v>
                </c:pt>
                <c:pt idx="44">
                  <c:v>335678.2</c:v>
                </c:pt>
                <c:pt idx="45">
                  <c:v>9604938.1999999993</c:v>
                </c:pt>
                <c:pt idx="46">
                  <c:v>43890192.200000003</c:v>
                </c:pt>
                <c:pt idx="47">
                  <c:v>3234570.4</c:v>
                </c:pt>
                <c:pt idx="48">
                  <c:v>7725292.4000000004</c:v>
                </c:pt>
                <c:pt idx="49">
                  <c:v>20961509</c:v>
                </c:pt>
                <c:pt idx="50">
                  <c:v>13585854.4</c:v>
                </c:pt>
                <c:pt idx="51">
                  <c:v>708200.2</c:v>
                </c:pt>
                <c:pt idx="52">
                  <c:v>335678.2</c:v>
                </c:pt>
                <c:pt idx="53">
                  <c:v>9604938.1999999993</c:v>
                </c:pt>
                <c:pt idx="54">
                  <c:v>43890192.200000003</c:v>
                </c:pt>
                <c:pt idx="55">
                  <c:v>3234570.4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16BA-4966-9AE7-C104B196F7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13725055"/>
        <c:axId val="488865151"/>
      </c:scatterChart>
      <c:valAx>
        <c:axId val="513725055"/>
        <c:scaling>
          <c:orientation val="minMax"/>
          <c:max val="5"/>
          <c:min val="0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Gain</a:t>
                </a:r>
              </a:p>
            </c:rich>
          </c:tx>
          <c:layout>
            <c:manualLayout>
              <c:xMode val="edge"/>
              <c:yMode val="edge"/>
              <c:x val="0.8967157209742912"/>
              <c:y val="0.2976195016758948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8865151"/>
        <c:crossesAt val="100000"/>
        <c:crossBetween val="midCat"/>
      </c:valAx>
      <c:valAx>
        <c:axId val="488865151"/>
        <c:scaling>
          <c:logBase val="10"/>
          <c:orientation val="minMax"/>
          <c:max val="100000000"/>
          <c:min val="1E-3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# of Dominance Checks</a:t>
                </a:r>
              </a:p>
            </c:rich>
          </c:tx>
          <c:layout>
            <c:manualLayout>
              <c:xMode val="edge"/>
              <c:yMode val="edge"/>
              <c:x val="1.2347941661323185E-2"/>
              <c:y val="0.314875311707336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372505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8.0149167607308072E-2"/>
          <c:y val="0.85130074920925514"/>
          <c:w val="0.83859775287305227"/>
          <c:h val="0.1349266439282726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Time (sequential) vs. (Estimated) Gain -</a:t>
            </a:r>
            <a:r>
              <a:rPr lang="en-US" baseline="0"/>
              <a:t> </a:t>
            </a:r>
            <a:r>
              <a:rPr lang="en-US"/>
              <a:t>non-causal</a:t>
            </a:r>
            <a:r>
              <a:rPr lang="en-US" baseline="0"/>
              <a:t> </a:t>
            </a:r>
            <a:r>
              <a:rPr lang="en-US"/>
              <a:t>algorithms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5.3468871866955363E-2"/>
          <c:y val="0.12785291579821928"/>
          <c:w val="0.9124666606793389"/>
          <c:h val="0.66461270209977208"/>
        </c:manualLayout>
      </c:layout>
      <c:scatterChart>
        <c:scatterStyle val="lineMarker"/>
        <c:varyColors val="0"/>
        <c:ser>
          <c:idx val="1"/>
          <c:order val="0"/>
          <c:tx>
            <c:strRef>
              <c:f>'Pure Decorrelation'!$Y$2</c:f>
              <c:strCache>
                <c:ptCount val="1"/>
                <c:pt idx="0">
                  <c:v>BNL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trendline>
            <c:spPr>
              <a:ln w="19050" cap="rnd">
                <a:solidFill>
                  <a:srgbClr val="FF0000"/>
                </a:solidFill>
                <a:prstDash val="dash"/>
              </a:ln>
              <a:effectLst/>
            </c:spPr>
            <c:trendlineType val="exp"/>
            <c:dispRSqr val="0"/>
            <c:dispEq val="0"/>
          </c:trendline>
          <c:xVal>
            <c:numRef>
              <c:f>'Pure Decorrelation'!$AY$3:$AY$290</c:f>
              <c:numCache>
                <c:formatCode>General</c:formatCode>
                <c:ptCount val="288"/>
                <c:pt idx="0">
                  <c:v>1</c:v>
                </c:pt>
                <c:pt idx="1">
                  <c:v>-3</c:v>
                </c:pt>
                <c:pt idx="2">
                  <c:v>-3</c:v>
                </c:pt>
                <c:pt idx="3">
                  <c:v>1</c:v>
                </c:pt>
                <c:pt idx="4">
                  <c:v>9</c:v>
                </c:pt>
                <c:pt idx="5">
                  <c:v>1</c:v>
                </c:pt>
                <c:pt idx="6">
                  <c:v>-3</c:v>
                </c:pt>
                <c:pt idx="7">
                  <c:v>-3</c:v>
                </c:pt>
                <c:pt idx="8">
                  <c:v>-3</c:v>
                </c:pt>
                <c:pt idx="9">
                  <c:v>-3</c:v>
                </c:pt>
                <c:pt idx="10">
                  <c:v>1</c:v>
                </c:pt>
                <c:pt idx="11">
                  <c:v>9</c:v>
                </c:pt>
                <c:pt idx="12">
                  <c:v>1</c:v>
                </c:pt>
                <c:pt idx="13">
                  <c:v>-3</c:v>
                </c:pt>
                <c:pt idx="14">
                  <c:v>-3</c:v>
                </c:pt>
                <c:pt idx="15">
                  <c:v>1</c:v>
                </c:pt>
                <c:pt idx="16">
                  <c:v>-2</c:v>
                </c:pt>
                <c:pt idx="17">
                  <c:v>4</c:v>
                </c:pt>
                <c:pt idx="18">
                  <c:v>0</c:v>
                </c:pt>
                <c:pt idx="19">
                  <c:v>-2</c:v>
                </c:pt>
                <c:pt idx="20">
                  <c:v>-2</c:v>
                </c:pt>
                <c:pt idx="21">
                  <c:v>0</c:v>
                </c:pt>
                <c:pt idx="22">
                  <c:v>4</c:v>
                </c:pt>
                <c:pt idx="23">
                  <c:v>-2</c:v>
                </c:pt>
                <c:pt idx="24">
                  <c:v>-0.33333333333333331</c:v>
                </c:pt>
                <c:pt idx="25">
                  <c:v>-0.33333333333333331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-1.666666666666667</c:v>
                </c:pt>
                <c:pt idx="31">
                  <c:v>-1.666666666666667</c:v>
                </c:pt>
                <c:pt idx="32">
                  <c:v>-1.666666666666667</c:v>
                </c:pt>
                <c:pt idx="33">
                  <c:v>-1.666666666666667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-0.33333333333333331</c:v>
                </c:pt>
                <c:pt idx="39">
                  <c:v>-0.33333333333333331</c:v>
                </c:pt>
                <c:pt idx="40">
                  <c:v>-2</c:v>
                </c:pt>
                <c:pt idx="41">
                  <c:v>-2</c:v>
                </c:pt>
                <c:pt idx="42">
                  <c:v>8</c:v>
                </c:pt>
                <c:pt idx="43">
                  <c:v>-4</c:v>
                </c:pt>
                <c:pt idx="44">
                  <c:v>-4</c:v>
                </c:pt>
                <c:pt idx="45">
                  <c:v>8</c:v>
                </c:pt>
                <c:pt idx="46">
                  <c:v>-2</c:v>
                </c:pt>
                <c:pt idx="47">
                  <c:v>-2</c:v>
                </c:pt>
                <c:pt idx="48">
                  <c:v>-2</c:v>
                </c:pt>
                <c:pt idx="49">
                  <c:v>-2</c:v>
                </c:pt>
                <c:pt idx="50">
                  <c:v>8</c:v>
                </c:pt>
                <c:pt idx="51">
                  <c:v>-4</c:v>
                </c:pt>
                <c:pt idx="52">
                  <c:v>-4</c:v>
                </c:pt>
                <c:pt idx="53">
                  <c:v>8</c:v>
                </c:pt>
                <c:pt idx="54">
                  <c:v>-2</c:v>
                </c:pt>
                <c:pt idx="55">
                  <c:v>-2</c:v>
                </c:pt>
              </c:numCache>
            </c:numRef>
          </c:xVal>
          <c:yVal>
            <c:numRef>
              <c:f>'Pure Decorrelation'!$Y$3:$Y$290</c:f>
              <c:numCache>
                <c:formatCode>General</c:formatCode>
                <c:ptCount val="288"/>
                <c:pt idx="0">
                  <c:v>1.371865545783657</c:v>
                </c:pt>
                <c:pt idx="1">
                  <c:v>8.3853129845927477</c:v>
                </c:pt>
                <c:pt idx="2">
                  <c:v>3.828655961796176</c:v>
                </c:pt>
                <c:pt idx="3">
                  <c:v>4.3051407293882216</c:v>
                </c:pt>
                <c:pt idx="4">
                  <c:v>1.745998588623479</c:v>
                </c:pt>
                <c:pt idx="5">
                  <c:v>5.2910014783963559</c:v>
                </c:pt>
                <c:pt idx="6">
                  <c:v>2.1583616274059749</c:v>
                </c:pt>
                <c:pt idx="7">
                  <c:v>1.650413250201382</c:v>
                </c:pt>
                <c:pt idx="8">
                  <c:v>6.5145960593828933</c:v>
                </c:pt>
                <c:pt idx="9">
                  <c:v>6.1149931791936982</c:v>
                </c:pt>
                <c:pt idx="10">
                  <c:v>4.0645884803845549</c:v>
                </c:pt>
                <c:pt idx="11">
                  <c:v>1.9127117983996871</c:v>
                </c:pt>
                <c:pt idx="12">
                  <c:v>10.45097025480354</c:v>
                </c:pt>
                <c:pt idx="13">
                  <c:v>4.4390055509982629</c:v>
                </c:pt>
                <c:pt idx="14">
                  <c:v>5.9886686897953041</c:v>
                </c:pt>
                <c:pt idx="15">
                  <c:v>0.64339787062490361</c:v>
                </c:pt>
                <c:pt idx="16">
                  <c:v>5.6175818871939551</c:v>
                </c:pt>
                <c:pt idx="17">
                  <c:v>0.89216858580475678</c:v>
                </c:pt>
                <c:pt idx="18">
                  <c:v>3.794481852778699</c:v>
                </c:pt>
                <c:pt idx="19">
                  <c:v>1.445537967397831</c:v>
                </c:pt>
                <c:pt idx="20">
                  <c:v>1.098856685613282</c:v>
                </c:pt>
                <c:pt idx="21">
                  <c:v>1.897604321409017</c:v>
                </c:pt>
                <c:pt idx="22">
                  <c:v>0.58044448941946025</c:v>
                </c:pt>
                <c:pt idx="23">
                  <c:v>1.846656037610956</c:v>
                </c:pt>
                <c:pt idx="24">
                  <c:v>2.4244014645810239</c:v>
                </c:pt>
                <c:pt idx="25">
                  <c:v>0.8823009623913094</c:v>
                </c:pt>
                <c:pt idx="26">
                  <c:v>2.122808769205585</c:v>
                </c:pt>
                <c:pt idx="27">
                  <c:v>1.0972910949960351</c:v>
                </c:pt>
                <c:pt idx="28">
                  <c:v>2.3979166123899631</c:v>
                </c:pt>
                <c:pt idx="29">
                  <c:v>1.137155857193284</c:v>
                </c:pt>
                <c:pt idx="30">
                  <c:v>2.7747687028022479</c:v>
                </c:pt>
                <c:pt idx="31">
                  <c:v>1.9392416924121789</c:v>
                </c:pt>
                <c:pt idx="32">
                  <c:v>7.5373838686035013</c:v>
                </c:pt>
                <c:pt idx="33">
                  <c:v>9.9851183565915562</c:v>
                </c:pt>
                <c:pt idx="34">
                  <c:v>2.2408743513980882</c:v>
                </c:pt>
                <c:pt idx="35">
                  <c:v>3.111349141795654</c:v>
                </c:pt>
                <c:pt idx="36">
                  <c:v>2.618572360207327</c:v>
                </c:pt>
                <c:pt idx="37">
                  <c:v>2.9550370576092968</c:v>
                </c:pt>
                <c:pt idx="38">
                  <c:v>0.75574777179863306</c:v>
                </c:pt>
                <c:pt idx="39">
                  <c:v>0.80918713120045138</c:v>
                </c:pt>
                <c:pt idx="40">
                  <c:v>1.902499650395475</c:v>
                </c:pt>
                <c:pt idx="41">
                  <c:v>5.3365994693944234</c:v>
                </c:pt>
                <c:pt idx="42">
                  <c:v>2.5534792633843608</c:v>
                </c:pt>
                <c:pt idx="43">
                  <c:v>0.75192192260874435</c:v>
                </c:pt>
                <c:pt idx="44">
                  <c:v>0.66578590900171553</c:v>
                </c:pt>
                <c:pt idx="45">
                  <c:v>2.102253261383157</c:v>
                </c:pt>
                <c:pt idx="46">
                  <c:v>5.5792168012238106</c:v>
                </c:pt>
                <c:pt idx="47">
                  <c:v>1.5322433036053551</c:v>
                </c:pt>
                <c:pt idx="48">
                  <c:v>1.861848116992042</c:v>
                </c:pt>
                <c:pt idx="49">
                  <c:v>5.3923703755950552</c:v>
                </c:pt>
                <c:pt idx="50">
                  <c:v>2.514250120194629</c:v>
                </c:pt>
                <c:pt idx="51">
                  <c:v>0.77918909660074864</c:v>
                </c:pt>
                <c:pt idx="52">
                  <c:v>0.6644083174061961</c:v>
                </c:pt>
                <c:pt idx="53">
                  <c:v>2.0760668801958668</c:v>
                </c:pt>
                <c:pt idx="54">
                  <c:v>5.6198922085925007</c:v>
                </c:pt>
                <c:pt idx="55">
                  <c:v>1.6101251087966379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FCD-43FC-A550-CC1DF91A3395}"/>
            </c:ext>
          </c:extLst>
        </c:ser>
        <c:ser>
          <c:idx val="3"/>
          <c:order val="1"/>
          <c:tx>
            <c:strRef>
              <c:f>'Pure Decorrelation'!$AB$2</c:f>
              <c:strCache>
                <c:ptCount val="1"/>
                <c:pt idx="0">
                  <c:v>SFS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5"/>
                </a:solidFill>
                <a:prstDash val="dash"/>
              </a:ln>
              <a:effectLst/>
            </c:spPr>
            <c:trendlineType val="exp"/>
            <c:dispRSqr val="0"/>
            <c:dispEq val="0"/>
          </c:trendline>
          <c:xVal>
            <c:numRef>
              <c:f>'Pure Decorrelation'!$AY$3:$AY$290</c:f>
              <c:numCache>
                <c:formatCode>General</c:formatCode>
                <c:ptCount val="288"/>
                <c:pt idx="0">
                  <c:v>1</c:v>
                </c:pt>
                <c:pt idx="1">
                  <c:v>-3</c:v>
                </c:pt>
                <c:pt idx="2">
                  <c:v>-3</c:v>
                </c:pt>
                <c:pt idx="3">
                  <c:v>1</c:v>
                </c:pt>
                <c:pt idx="4">
                  <c:v>9</c:v>
                </c:pt>
                <c:pt idx="5">
                  <c:v>1</c:v>
                </c:pt>
                <c:pt idx="6">
                  <c:v>-3</c:v>
                </c:pt>
                <c:pt idx="7">
                  <c:v>-3</c:v>
                </c:pt>
                <c:pt idx="8">
                  <c:v>-3</c:v>
                </c:pt>
                <c:pt idx="9">
                  <c:v>-3</c:v>
                </c:pt>
                <c:pt idx="10">
                  <c:v>1</c:v>
                </c:pt>
                <c:pt idx="11">
                  <c:v>9</c:v>
                </c:pt>
                <c:pt idx="12">
                  <c:v>1</c:v>
                </c:pt>
                <c:pt idx="13">
                  <c:v>-3</c:v>
                </c:pt>
                <c:pt idx="14">
                  <c:v>-3</c:v>
                </c:pt>
                <c:pt idx="15">
                  <c:v>1</c:v>
                </c:pt>
                <c:pt idx="16">
                  <c:v>-2</c:v>
                </c:pt>
                <c:pt idx="17">
                  <c:v>4</c:v>
                </c:pt>
                <c:pt idx="18">
                  <c:v>0</c:v>
                </c:pt>
                <c:pt idx="19">
                  <c:v>-2</c:v>
                </c:pt>
                <c:pt idx="20">
                  <c:v>-2</c:v>
                </c:pt>
                <c:pt idx="21">
                  <c:v>0</c:v>
                </c:pt>
                <c:pt idx="22">
                  <c:v>4</c:v>
                </c:pt>
                <c:pt idx="23">
                  <c:v>-2</c:v>
                </c:pt>
                <c:pt idx="24">
                  <c:v>-0.33333333333333331</c:v>
                </c:pt>
                <c:pt idx="25">
                  <c:v>-0.33333333333333331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-1.666666666666667</c:v>
                </c:pt>
                <c:pt idx="31">
                  <c:v>-1.666666666666667</c:v>
                </c:pt>
                <c:pt idx="32">
                  <c:v>-1.666666666666667</c:v>
                </c:pt>
                <c:pt idx="33">
                  <c:v>-1.666666666666667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-0.33333333333333331</c:v>
                </c:pt>
                <c:pt idx="39">
                  <c:v>-0.33333333333333331</c:v>
                </c:pt>
                <c:pt idx="40">
                  <c:v>-2</c:v>
                </c:pt>
                <c:pt idx="41">
                  <c:v>-2</c:v>
                </c:pt>
                <c:pt idx="42">
                  <c:v>8</c:v>
                </c:pt>
                <c:pt idx="43">
                  <c:v>-4</c:v>
                </c:pt>
                <c:pt idx="44">
                  <c:v>-4</c:v>
                </c:pt>
                <c:pt idx="45">
                  <c:v>8</c:v>
                </c:pt>
                <c:pt idx="46">
                  <c:v>-2</c:v>
                </c:pt>
                <c:pt idx="47">
                  <c:v>-2</c:v>
                </c:pt>
                <c:pt idx="48">
                  <c:v>-2</c:v>
                </c:pt>
                <c:pt idx="49">
                  <c:v>-2</c:v>
                </c:pt>
                <c:pt idx="50">
                  <c:v>8</c:v>
                </c:pt>
                <c:pt idx="51">
                  <c:v>-4</c:v>
                </c:pt>
                <c:pt idx="52">
                  <c:v>-4</c:v>
                </c:pt>
                <c:pt idx="53">
                  <c:v>8</c:v>
                </c:pt>
                <c:pt idx="54">
                  <c:v>-2</c:v>
                </c:pt>
                <c:pt idx="55">
                  <c:v>-2</c:v>
                </c:pt>
              </c:numCache>
            </c:numRef>
          </c:xVal>
          <c:yVal>
            <c:numRef>
              <c:f>'Pure Decorrelation'!$AB$3:$AB$290</c:f>
              <c:numCache>
                <c:formatCode>General</c:formatCode>
                <c:ptCount val="288"/>
                <c:pt idx="0">
                  <c:v>1.607515723194229</c:v>
                </c:pt>
                <c:pt idx="1">
                  <c:v>7.9825206500012431</c:v>
                </c:pt>
                <c:pt idx="2">
                  <c:v>2.3397782895946881</c:v>
                </c:pt>
                <c:pt idx="3">
                  <c:v>2.570054528606124</c:v>
                </c:pt>
                <c:pt idx="4">
                  <c:v>3.1992729973979288</c:v>
                </c:pt>
                <c:pt idx="5">
                  <c:v>6.9649183743982572</c:v>
                </c:pt>
                <c:pt idx="6">
                  <c:v>2.0238635920046359</c:v>
                </c:pt>
                <c:pt idx="7">
                  <c:v>1.3091880222025789</c:v>
                </c:pt>
                <c:pt idx="8">
                  <c:v>10.051684918999671</c:v>
                </c:pt>
                <c:pt idx="9">
                  <c:v>12.623190893605351</c:v>
                </c:pt>
                <c:pt idx="10">
                  <c:v>3.125943288201233</c:v>
                </c:pt>
                <c:pt idx="11">
                  <c:v>3.1142022179963531</c:v>
                </c:pt>
                <c:pt idx="12">
                  <c:v>11.2256593482045</c:v>
                </c:pt>
                <c:pt idx="13">
                  <c:v>4.1721198601939253</c:v>
                </c:pt>
                <c:pt idx="14">
                  <c:v>4.6316629145934716</c:v>
                </c:pt>
                <c:pt idx="15">
                  <c:v>0.49780697500100363</c:v>
                </c:pt>
                <c:pt idx="16">
                  <c:v>15.090376014600039</c:v>
                </c:pt>
                <c:pt idx="17">
                  <c:v>0.98109290699940177</c:v>
                </c:pt>
                <c:pt idx="18">
                  <c:v>3.3510496179980689</c:v>
                </c:pt>
                <c:pt idx="19">
                  <c:v>3.4821474546042741</c:v>
                </c:pt>
                <c:pt idx="20">
                  <c:v>2.081038791389437</c:v>
                </c:pt>
                <c:pt idx="21">
                  <c:v>2.129146062006475</c:v>
                </c:pt>
                <c:pt idx="22">
                  <c:v>0.55770489339483897</c:v>
                </c:pt>
                <c:pt idx="23">
                  <c:v>1.846905863791471</c:v>
                </c:pt>
                <c:pt idx="24">
                  <c:v>3.8309627838141749</c:v>
                </c:pt>
                <c:pt idx="25">
                  <c:v>0.90406667239731175</c:v>
                </c:pt>
                <c:pt idx="26">
                  <c:v>3.2485579386004249</c:v>
                </c:pt>
                <c:pt idx="27">
                  <c:v>0.72263551979558538</c:v>
                </c:pt>
                <c:pt idx="28">
                  <c:v>1.6270694562001149</c:v>
                </c:pt>
                <c:pt idx="29">
                  <c:v>0.83747717619407924</c:v>
                </c:pt>
                <c:pt idx="30">
                  <c:v>1.067409315204713</c:v>
                </c:pt>
                <c:pt idx="31">
                  <c:v>0.58294456840376374</c:v>
                </c:pt>
                <c:pt idx="32">
                  <c:v>39.800297811412022</c:v>
                </c:pt>
                <c:pt idx="33">
                  <c:v>57.666907840210477</c:v>
                </c:pt>
                <c:pt idx="34">
                  <c:v>3.2751115972001572</c:v>
                </c:pt>
                <c:pt idx="35">
                  <c:v>7.9253563984064384</c:v>
                </c:pt>
                <c:pt idx="36">
                  <c:v>7.1323527527973054</c:v>
                </c:pt>
                <c:pt idx="37">
                  <c:v>10.68076406139298</c:v>
                </c:pt>
                <c:pt idx="38">
                  <c:v>0.53571821199147962</c:v>
                </c:pt>
                <c:pt idx="39">
                  <c:v>0.49300265400088389</c:v>
                </c:pt>
                <c:pt idx="40">
                  <c:v>2.936456027795793</c:v>
                </c:pt>
                <c:pt idx="41">
                  <c:v>5.8321243659942414</c:v>
                </c:pt>
                <c:pt idx="42">
                  <c:v>3.0478638805914668</c:v>
                </c:pt>
                <c:pt idx="43">
                  <c:v>0.82043510299408806</c:v>
                </c:pt>
                <c:pt idx="44">
                  <c:v>0.67798933740705247</c:v>
                </c:pt>
                <c:pt idx="45">
                  <c:v>3.4499347586010121</c:v>
                </c:pt>
                <c:pt idx="46">
                  <c:v>4.1103654580016151</c:v>
                </c:pt>
                <c:pt idx="47">
                  <c:v>1.584057154197944</c:v>
                </c:pt>
                <c:pt idx="48">
                  <c:v>2.9217387457902082</c:v>
                </c:pt>
                <c:pt idx="49">
                  <c:v>5.8948070557962637</c:v>
                </c:pt>
                <c:pt idx="50">
                  <c:v>2.984383491805056</c:v>
                </c:pt>
                <c:pt idx="51">
                  <c:v>0.8100274110096507</c:v>
                </c:pt>
                <c:pt idx="52">
                  <c:v>0.67254301119828597</c:v>
                </c:pt>
                <c:pt idx="53">
                  <c:v>3.4519343684019992</c:v>
                </c:pt>
                <c:pt idx="54">
                  <c:v>4.1171102266060187</c:v>
                </c:pt>
                <c:pt idx="55">
                  <c:v>1.5657116741931529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8FCD-43FC-A550-CC1DF91A3395}"/>
            </c:ext>
          </c:extLst>
        </c:ser>
        <c:ser>
          <c:idx val="5"/>
          <c:order val="2"/>
          <c:tx>
            <c:strRef>
              <c:f>'Pure Decorrelation'!$AD$2</c:f>
              <c:strCache>
                <c:ptCount val="1"/>
                <c:pt idx="0">
                  <c:v>SaLSa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6"/>
                </a:solidFill>
                <a:prstDash val="dash"/>
              </a:ln>
              <a:effectLst/>
            </c:spPr>
            <c:trendlineType val="exp"/>
            <c:dispRSqr val="0"/>
            <c:dispEq val="0"/>
          </c:trendline>
          <c:xVal>
            <c:numRef>
              <c:f>'Pure Decorrelation'!$AY$3:$AY$290</c:f>
              <c:numCache>
                <c:formatCode>General</c:formatCode>
                <c:ptCount val="288"/>
                <c:pt idx="0">
                  <c:v>1</c:v>
                </c:pt>
                <c:pt idx="1">
                  <c:v>-3</c:v>
                </c:pt>
                <c:pt idx="2">
                  <c:v>-3</c:v>
                </c:pt>
                <c:pt idx="3">
                  <c:v>1</c:v>
                </c:pt>
                <c:pt idx="4">
                  <c:v>9</c:v>
                </c:pt>
                <c:pt idx="5">
                  <c:v>1</c:v>
                </c:pt>
                <c:pt idx="6">
                  <c:v>-3</c:v>
                </c:pt>
                <c:pt idx="7">
                  <c:v>-3</c:v>
                </c:pt>
                <c:pt idx="8">
                  <c:v>-3</c:v>
                </c:pt>
                <c:pt idx="9">
                  <c:v>-3</c:v>
                </c:pt>
                <c:pt idx="10">
                  <c:v>1</c:v>
                </c:pt>
                <c:pt idx="11">
                  <c:v>9</c:v>
                </c:pt>
                <c:pt idx="12">
                  <c:v>1</c:v>
                </c:pt>
                <c:pt idx="13">
                  <c:v>-3</c:v>
                </c:pt>
                <c:pt idx="14">
                  <c:v>-3</c:v>
                </c:pt>
                <c:pt idx="15">
                  <c:v>1</c:v>
                </c:pt>
                <c:pt idx="16">
                  <c:v>-2</c:v>
                </c:pt>
                <c:pt idx="17">
                  <c:v>4</c:v>
                </c:pt>
                <c:pt idx="18">
                  <c:v>0</c:v>
                </c:pt>
                <c:pt idx="19">
                  <c:v>-2</c:v>
                </c:pt>
                <c:pt idx="20">
                  <c:v>-2</c:v>
                </c:pt>
                <c:pt idx="21">
                  <c:v>0</c:v>
                </c:pt>
                <c:pt idx="22">
                  <c:v>4</c:v>
                </c:pt>
                <c:pt idx="23">
                  <c:v>-2</c:v>
                </c:pt>
                <c:pt idx="24">
                  <c:v>-0.33333333333333331</c:v>
                </c:pt>
                <c:pt idx="25">
                  <c:v>-0.33333333333333331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-1.666666666666667</c:v>
                </c:pt>
                <c:pt idx="31">
                  <c:v>-1.666666666666667</c:v>
                </c:pt>
                <c:pt idx="32">
                  <c:v>-1.666666666666667</c:v>
                </c:pt>
                <c:pt idx="33">
                  <c:v>-1.666666666666667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-0.33333333333333331</c:v>
                </c:pt>
                <c:pt idx="39">
                  <c:v>-0.33333333333333331</c:v>
                </c:pt>
                <c:pt idx="40">
                  <c:v>-2</c:v>
                </c:pt>
                <c:pt idx="41">
                  <c:v>-2</c:v>
                </c:pt>
                <c:pt idx="42">
                  <c:v>8</c:v>
                </c:pt>
                <c:pt idx="43">
                  <c:v>-4</c:v>
                </c:pt>
                <c:pt idx="44">
                  <c:v>-4</c:v>
                </c:pt>
                <c:pt idx="45">
                  <c:v>8</c:v>
                </c:pt>
                <c:pt idx="46">
                  <c:v>-2</c:v>
                </c:pt>
                <c:pt idx="47">
                  <c:v>-2</c:v>
                </c:pt>
                <c:pt idx="48">
                  <c:v>-2</c:v>
                </c:pt>
                <c:pt idx="49">
                  <c:v>-2</c:v>
                </c:pt>
                <c:pt idx="50">
                  <c:v>8</c:v>
                </c:pt>
                <c:pt idx="51">
                  <c:v>-4</c:v>
                </c:pt>
                <c:pt idx="52">
                  <c:v>-4</c:v>
                </c:pt>
                <c:pt idx="53">
                  <c:v>8</c:v>
                </c:pt>
                <c:pt idx="54">
                  <c:v>-2</c:v>
                </c:pt>
                <c:pt idx="55">
                  <c:v>-2</c:v>
                </c:pt>
              </c:numCache>
            </c:numRef>
          </c:xVal>
          <c:yVal>
            <c:numRef>
              <c:f>'Pure Decorrelation'!$AD$3:$AD$290</c:f>
              <c:numCache>
                <c:formatCode>General</c:formatCode>
                <c:ptCount val="288"/>
                <c:pt idx="0">
                  <c:v>1.090254262799863</c:v>
                </c:pt>
                <c:pt idx="1">
                  <c:v>11.33787458079169</c:v>
                </c:pt>
                <c:pt idx="2">
                  <c:v>1.726516963983886</c:v>
                </c:pt>
                <c:pt idx="3">
                  <c:v>2.8279425699962299</c:v>
                </c:pt>
                <c:pt idx="4">
                  <c:v>2.892981030000374</c:v>
                </c:pt>
                <c:pt idx="5">
                  <c:v>6.292093955213204</c:v>
                </c:pt>
                <c:pt idx="6">
                  <c:v>1.6820758899906649</c:v>
                </c:pt>
                <c:pt idx="7">
                  <c:v>1.7599425997934299</c:v>
                </c:pt>
                <c:pt idx="8">
                  <c:v>9.2313233244116422</c:v>
                </c:pt>
                <c:pt idx="9">
                  <c:v>10.21535429179203</c:v>
                </c:pt>
                <c:pt idx="10">
                  <c:v>3.0631603482179339</c:v>
                </c:pt>
                <c:pt idx="11">
                  <c:v>3.349249165982473</c:v>
                </c:pt>
                <c:pt idx="12">
                  <c:v>14.37439649540465</c:v>
                </c:pt>
                <c:pt idx="13">
                  <c:v>5.1547001075814478</c:v>
                </c:pt>
                <c:pt idx="14">
                  <c:v>4.3273795805871487</c:v>
                </c:pt>
                <c:pt idx="15">
                  <c:v>1.1861672768020071</c:v>
                </c:pt>
                <c:pt idx="16">
                  <c:v>11.911601949005849</c:v>
                </c:pt>
                <c:pt idx="17">
                  <c:v>0.57538598420796916</c:v>
                </c:pt>
                <c:pt idx="18">
                  <c:v>6.5826911246054802</c:v>
                </c:pt>
                <c:pt idx="19">
                  <c:v>2.1735031197778878</c:v>
                </c:pt>
                <c:pt idx="20">
                  <c:v>1.2051741965929981</c:v>
                </c:pt>
                <c:pt idx="21">
                  <c:v>1.862124941998627</c:v>
                </c:pt>
                <c:pt idx="22">
                  <c:v>0.16480432800017289</c:v>
                </c:pt>
                <c:pt idx="23">
                  <c:v>2.7856085193809119</c:v>
                </c:pt>
                <c:pt idx="24">
                  <c:v>2.6486254643998111</c:v>
                </c:pt>
                <c:pt idx="25">
                  <c:v>0.27055353180039682</c:v>
                </c:pt>
                <c:pt idx="26">
                  <c:v>3.0041490091942249</c:v>
                </c:pt>
                <c:pt idx="27">
                  <c:v>0.9176138213952072</c:v>
                </c:pt>
                <c:pt idx="28">
                  <c:v>2.103708121401723</c:v>
                </c:pt>
                <c:pt idx="29">
                  <c:v>1.359888433397282</c:v>
                </c:pt>
                <c:pt idx="30">
                  <c:v>1.7616031298064629</c:v>
                </c:pt>
                <c:pt idx="31">
                  <c:v>1.2359690894023521</c:v>
                </c:pt>
                <c:pt idx="32">
                  <c:v>10.122431857616171</c:v>
                </c:pt>
                <c:pt idx="33">
                  <c:v>11.383886065392289</c:v>
                </c:pt>
                <c:pt idx="34">
                  <c:v>3.833016005612444</c:v>
                </c:pt>
                <c:pt idx="35">
                  <c:v>7.4259792456170546</c:v>
                </c:pt>
                <c:pt idx="36">
                  <c:v>6.870425169204827</c:v>
                </c:pt>
                <c:pt idx="37">
                  <c:v>9.8686936927842908</c:v>
                </c:pt>
                <c:pt idx="38">
                  <c:v>1.246333532617427</c:v>
                </c:pt>
                <c:pt idx="39">
                  <c:v>1.195716652018018</c:v>
                </c:pt>
                <c:pt idx="40">
                  <c:v>1.4799231829936621</c:v>
                </c:pt>
                <c:pt idx="41">
                  <c:v>10.95409533240599</c:v>
                </c:pt>
                <c:pt idx="42">
                  <c:v>3.385036309016868</c:v>
                </c:pt>
                <c:pt idx="43">
                  <c:v>0.32482367020566011</c:v>
                </c:pt>
                <c:pt idx="44">
                  <c:v>0.16871945860330009</c:v>
                </c:pt>
                <c:pt idx="45">
                  <c:v>3.3039372223778631</c:v>
                </c:pt>
                <c:pt idx="46">
                  <c:v>7.890123893995769</c:v>
                </c:pt>
                <c:pt idx="47">
                  <c:v>1.158267263800371</c:v>
                </c:pt>
                <c:pt idx="48">
                  <c:v>1.480782668793108</c:v>
                </c:pt>
                <c:pt idx="49">
                  <c:v>11.030469641997479</c:v>
                </c:pt>
                <c:pt idx="50">
                  <c:v>3.3800594892003568</c:v>
                </c:pt>
                <c:pt idx="51">
                  <c:v>0.32678078720346088</c:v>
                </c:pt>
                <c:pt idx="52">
                  <c:v>0.16668115700595079</c:v>
                </c:pt>
                <c:pt idx="53">
                  <c:v>3.3086392579949462</c:v>
                </c:pt>
                <c:pt idx="54">
                  <c:v>8.0108321953914121</c:v>
                </c:pt>
                <c:pt idx="55">
                  <c:v>1.156565344217233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8FCD-43FC-A550-CC1DF91A3395}"/>
            </c:ext>
          </c:extLst>
        </c:ser>
        <c:ser>
          <c:idx val="7"/>
          <c:order val="3"/>
          <c:tx>
            <c:strRef>
              <c:f>'Pure Decorrelation'!$AF$2</c:f>
              <c:strCache>
                <c:ptCount val="1"/>
                <c:pt idx="0">
                  <c:v>D&amp;C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>
                    <a:lumMod val="60000"/>
                  </a:schemeClr>
                </a:solidFill>
                <a:prstDash val="dash"/>
              </a:ln>
              <a:effectLst/>
            </c:spPr>
            <c:trendlineType val="exp"/>
            <c:dispRSqr val="0"/>
            <c:dispEq val="0"/>
          </c:trendline>
          <c:xVal>
            <c:numRef>
              <c:f>'Pure Decorrelation'!$AY$3:$AY$290</c:f>
              <c:numCache>
                <c:formatCode>General</c:formatCode>
                <c:ptCount val="288"/>
                <c:pt idx="0">
                  <c:v>1</c:v>
                </c:pt>
                <c:pt idx="1">
                  <c:v>-3</c:v>
                </c:pt>
                <c:pt idx="2">
                  <c:v>-3</c:v>
                </c:pt>
                <c:pt idx="3">
                  <c:v>1</c:v>
                </c:pt>
                <c:pt idx="4">
                  <c:v>9</c:v>
                </c:pt>
                <c:pt idx="5">
                  <c:v>1</c:v>
                </c:pt>
                <c:pt idx="6">
                  <c:v>-3</c:v>
                </c:pt>
                <c:pt idx="7">
                  <c:v>-3</c:v>
                </c:pt>
                <c:pt idx="8">
                  <c:v>-3</c:v>
                </c:pt>
                <c:pt idx="9">
                  <c:v>-3</c:v>
                </c:pt>
                <c:pt idx="10">
                  <c:v>1</c:v>
                </c:pt>
                <c:pt idx="11">
                  <c:v>9</c:v>
                </c:pt>
                <c:pt idx="12">
                  <c:v>1</c:v>
                </c:pt>
                <c:pt idx="13">
                  <c:v>-3</c:v>
                </c:pt>
                <c:pt idx="14">
                  <c:v>-3</c:v>
                </c:pt>
                <c:pt idx="15">
                  <c:v>1</c:v>
                </c:pt>
                <c:pt idx="16">
                  <c:v>-2</c:v>
                </c:pt>
                <c:pt idx="17">
                  <c:v>4</c:v>
                </c:pt>
                <c:pt idx="18">
                  <c:v>0</c:v>
                </c:pt>
                <c:pt idx="19">
                  <c:v>-2</c:v>
                </c:pt>
                <c:pt idx="20">
                  <c:v>-2</c:v>
                </c:pt>
                <c:pt idx="21">
                  <c:v>0</c:v>
                </c:pt>
                <c:pt idx="22">
                  <c:v>4</c:v>
                </c:pt>
                <c:pt idx="23">
                  <c:v>-2</c:v>
                </c:pt>
                <c:pt idx="24">
                  <c:v>-0.33333333333333331</c:v>
                </c:pt>
                <c:pt idx="25">
                  <c:v>-0.33333333333333331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-1.666666666666667</c:v>
                </c:pt>
                <c:pt idx="31">
                  <c:v>-1.666666666666667</c:v>
                </c:pt>
                <c:pt idx="32">
                  <c:v>-1.666666666666667</c:v>
                </c:pt>
                <c:pt idx="33">
                  <c:v>-1.666666666666667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-0.33333333333333331</c:v>
                </c:pt>
                <c:pt idx="39">
                  <c:v>-0.33333333333333331</c:v>
                </c:pt>
                <c:pt idx="40">
                  <c:v>-2</c:v>
                </c:pt>
                <c:pt idx="41">
                  <c:v>-2</c:v>
                </c:pt>
                <c:pt idx="42">
                  <c:v>8</c:v>
                </c:pt>
                <c:pt idx="43">
                  <c:v>-4</c:v>
                </c:pt>
                <c:pt idx="44">
                  <c:v>-4</c:v>
                </c:pt>
                <c:pt idx="45">
                  <c:v>8</c:v>
                </c:pt>
                <c:pt idx="46">
                  <c:v>-2</c:v>
                </c:pt>
                <c:pt idx="47">
                  <c:v>-2</c:v>
                </c:pt>
                <c:pt idx="48">
                  <c:v>-2</c:v>
                </c:pt>
                <c:pt idx="49">
                  <c:v>-2</c:v>
                </c:pt>
                <c:pt idx="50">
                  <c:v>8</c:v>
                </c:pt>
                <c:pt idx="51">
                  <c:v>-4</c:v>
                </c:pt>
                <c:pt idx="52">
                  <c:v>-4</c:v>
                </c:pt>
                <c:pt idx="53">
                  <c:v>8</c:v>
                </c:pt>
                <c:pt idx="54">
                  <c:v>-2</c:v>
                </c:pt>
                <c:pt idx="55">
                  <c:v>-2</c:v>
                </c:pt>
              </c:numCache>
            </c:numRef>
          </c:xVal>
          <c:yVal>
            <c:numRef>
              <c:f>'Pure Decorrelation'!$AF$3:$AF$290</c:f>
              <c:numCache>
                <c:formatCode>General</c:formatCode>
                <c:ptCount val="288"/>
                <c:pt idx="0">
                  <c:v>1.5241145187756051</c:v>
                </c:pt>
                <c:pt idx="1">
                  <c:v>2.1943270763615148</c:v>
                </c:pt>
                <c:pt idx="2">
                  <c:v>1.5807120505487551</c:v>
                </c:pt>
                <c:pt idx="3">
                  <c:v>1.8526587278232911</c:v>
                </c:pt>
                <c:pt idx="4">
                  <c:v>2.0297542882035491</c:v>
                </c:pt>
                <c:pt idx="5">
                  <c:v>1.5069673505728129</c:v>
                </c:pt>
                <c:pt idx="6">
                  <c:v>1.853701166633982</c:v>
                </c:pt>
                <c:pt idx="7">
                  <c:v>1.216635976650287</c:v>
                </c:pt>
                <c:pt idx="8">
                  <c:v>1.6626729771611279</c:v>
                </c:pt>
                <c:pt idx="9">
                  <c:v>2.24621086360421</c:v>
                </c:pt>
                <c:pt idx="10">
                  <c:v>1.6403527827700599</c:v>
                </c:pt>
                <c:pt idx="11">
                  <c:v>1.858801947976463</c:v>
                </c:pt>
                <c:pt idx="12">
                  <c:v>2.1013031546375709</c:v>
                </c:pt>
                <c:pt idx="13">
                  <c:v>1.4913043438224121</c:v>
                </c:pt>
                <c:pt idx="14">
                  <c:v>1.876531615969725</c:v>
                </c:pt>
                <c:pt idx="15">
                  <c:v>1.2118877856060859</c:v>
                </c:pt>
                <c:pt idx="16">
                  <c:v>2.280906761763617</c:v>
                </c:pt>
                <c:pt idx="17">
                  <c:v>2.2631393956136892</c:v>
                </c:pt>
                <c:pt idx="18">
                  <c:v>2.1139266665908512</c:v>
                </c:pt>
                <c:pt idx="19">
                  <c:v>2.1156589821679521</c:v>
                </c:pt>
                <c:pt idx="20">
                  <c:v>2.0761692461906929</c:v>
                </c:pt>
                <c:pt idx="21">
                  <c:v>2.0387529953848569</c:v>
                </c:pt>
                <c:pt idx="22">
                  <c:v>2.0931816507829351</c:v>
                </c:pt>
                <c:pt idx="23">
                  <c:v>2.097028564231004</c:v>
                </c:pt>
                <c:pt idx="24">
                  <c:v>2.9674528408213519</c:v>
                </c:pt>
                <c:pt idx="25">
                  <c:v>2.966305187810212</c:v>
                </c:pt>
                <c:pt idx="26">
                  <c:v>3.4792706321808509</c:v>
                </c:pt>
                <c:pt idx="27">
                  <c:v>3.4492979084025142</c:v>
                </c:pt>
                <c:pt idx="28">
                  <c:v>2.749821871402673</c:v>
                </c:pt>
                <c:pt idx="29">
                  <c:v>2.7788067821878939</c:v>
                </c:pt>
                <c:pt idx="30">
                  <c:v>3.385776222427376</c:v>
                </c:pt>
                <c:pt idx="31">
                  <c:v>3.3490013273782102</c:v>
                </c:pt>
                <c:pt idx="32">
                  <c:v>6.8983103680773636</c:v>
                </c:pt>
                <c:pt idx="33">
                  <c:v>6.9309000123757869</c:v>
                </c:pt>
                <c:pt idx="34">
                  <c:v>3.291180088592228</c:v>
                </c:pt>
                <c:pt idx="35">
                  <c:v>3.3207204420352361</c:v>
                </c:pt>
                <c:pt idx="36">
                  <c:v>4.2620156406075704</c:v>
                </c:pt>
                <c:pt idx="37">
                  <c:v>4.3082756964256994</c:v>
                </c:pt>
                <c:pt idx="38">
                  <c:v>1.8662045348086389</c:v>
                </c:pt>
                <c:pt idx="39">
                  <c:v>1.8701255076215599</c:v>
                </c:pt>
                <c:pt idx="40">
                  <c:v>1.3229826851980759</c:v>
                </c:pt>
                <c:pt idx="41">
                  <c:v>4.3795528340036984</c:v>
                </c:pt>
                <c:pt idx="42">
                  <c:v>4.2875484451651573</c:v>
                </c:pt>
                <c:pt idx="43">
                  <c:v>1.462565600441303</c:v>
                </c:pt>
                <c:pt idx="44">
                  <c:v>1.3200254647759719</c:v>
                </c:pt>
                <c:pt idx="45">
                  <c:v>4.4195225265924822</c:v>
                </c:pt>
                <c:pt idx="46">
                  <c:v>4.3547141756047498</c:v>
                </c:pt>
                <c:pt idx="47">
                  <c:v>1.4594753703684551</c:v>
                </c:pt>
                <c:pt idx="48">
                  <c:v>1.321313021192327</c:v>
                </c:pt>
                <c:pt idx="49">
                  <c:v>4.3977052083821038</c:v>
                </c:pt>
                <c:pt idx="50">
                  <c:v>4.3167146519990638</c:v>
                </c:pt>
                <c:pt idx="51">
                  <c:v>1.4739836696418931</c:v>
                </c:pt>
                <c:pt idx="52">
                  <c:v>1.318546923808753</c:v>
                </c:pt>
                <c:pt idx="53">
                  <c:v>4.4520970200072041</c:v>
                </c:pt>
                <c:pt idx="54">
                  <c:v>4.3502841889741832</c:v>
                </c:pt>
                <c:pt idx="55">
                  <c:v>1.469855338009074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8FCD-43FC-A550-CC1DF91A3395}"/>
            </c:ext>
          </c:extLst>
        </c:ser>
        <c:ser>
          <c:idx val="9"/>
          <c:order val="4"/>
          <c:tx>
            <c:strRef>
              <c:f>'Pure Decorrelation'!$AH$2</c:f>
              <c:strCache>
                <c:ptCount val="1"/>
                <c:pt idx="0">
                  <c:v>BBS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trendline>
            <c:spPr>
              <a:ln w="19050" cap="rnd">
                <a:solidFill>
                  <a:srgbClr val="00B050"/>
                </a:solidFill>
                <a:prstDash val="dash"/>
              </a:ln>
              <a:effectLst/>
            </c:spPr>
            <c:trendlineType val="exp"/>
            <c:dispRSqr val="0"/>
            <c:dispEq val="0"/>
          </c:trendline>
          <c:xVal>
            <c:numRef>
              <c:f>'Pure Decorrelation'!$AY$3:$AY$290</c:f>
              <c:numCache>
                <c:formatCode>General</c:formatCode>
                <c:ptCount val="288"/>
                <c:pt idx="0">
                  <c:v>1</c:v>
                </c:pt>
                <c:pt idx="1">
                  <c:v>-3</c:v>
                </c:pt>
                <c:pt idx="2">
                  <c:v>-3</c:v>
                </c:pt>
                <c:pt idx="3">
                  <c:v>1</c:v>
                </c:pt>
                <c:pt idx="4">
                  <c:v>9</c:v>
                </c:pt>
                <c:pt idx="5">
                  <c:v>1</c:v>
                </c:pt>
                <c:pt idx="6">
                  <c:v>-3</c:v>
                </c:pt>
                <c:pt idx="7">
                  <c:v>-3</c:v>
                </c:pt>
                <c:pt idx="8">
                  <c:v>-3</c:v>
                </c:pt>
                <c:pt idx="9">
                  <c:v>-3</c:v>
                </c:pt>
                <c:pt idx="10">
                  <c:v>1</c:v>
                </c:pt>
                <c:pt idx="11">
                  <c:v>9</c:v>
                </c:pt>
                <c:pt idx="12">
                  <c:v>1</c:v>
                </c:pt>
                <c:pt idx="13">
                  <c:v>-3</c:v>
                </c:pt>
                <c:pt idx="14">
                  <c:v>-3</c:v>
                </c:pt>
                <c:pt idx="15">
                  <c:v>1</c:v>
                </c:pt>
                <c:pt idx="16">
                  <c:v>-2</c:v>
                </c:pt>
                <c:pt idx="17">
                  <c:v>4</c:v>
                </c:pt>
                <c:pt idx="18">
                  <c:v>0</c:v>
                </c:pt>
                <c:pt idx="19">
                  <c:v>-2</c:v>
                </c:pt>
                <c:pt idx="20">
                  <c:v>-2</c:v>
                </c:pt>
                <c:pt idx="21">
                  <c:v>0</c:v>
                </c:pt>
                <c:pt idx="22">
                  <c:v>4</c:v>
                </c:pt>
                <c:pt idx="23">
                  <c:v>-2</c:v>
                </c:pt>
                <c:pt idx="24">
                  <c:v>-0.33333333333333331</c:v>
                </c:pt>
                <c:pt idx="25">
                  <c:v>-0.33333333333333331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-1.666666666666667</c:v>
                </c:pt>
                <c:pt idx="31">
                  <c:v>-1.666666666666667</c:v>
                </c:pt>
                <c:pt idx="32">
                  <c:v>-1.666666666666667</c:v>
                </c:pt>
                <c:pt idx="33">
                  <c:v>-1.666666666666667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-0.33333333333333331</c:v>
                </c:pt>
                <c:pt idx="39">
                  <c:v>-0.33333333333333331</c:v>
                </c:pt>
                <c:pt idx="40">
                  <c:v>-2</c:v>
                </c:pt>
                <c:pt idx="41">
                  <c:v>-2</c:v>
                </c:pt>
                <c:pt idx="42">
                  <c:v>8</c:v>
                </c:pt>
                <c:pt idx="43">
                  <c:v>-4</c:v>
                </c:pt>
                <c:pt idx="44">
                  <c:v>-4</c:v>
                </c:pt>
                <c:pt idx="45">
                  <c:v>8</c:v>
                </c:pt>
                <c:pt idx="46">
                  <c:v>-2</c:v>
                </c:pt>
                <c:pt idx="47">
                  <c:v>-2</c:v>
                </c:pt>
                <c:pt idx="48">
                  <c:v>-2</c:v>
                </c:pt>
                <c:pt idx="49">
                  <c:v>-2</c:v>
                </c:pt>
                <c:pt idx="50">
                  <c:v>8</c:v>
                </c:pt>
                <c:pt idx="51">
                  <c:v>-4</c:v>
                </c:pt>
                <c:pt idx="52">
                  <c:v>-4</c:v>
                </c:pt>
                <c:pt idx="53">
                  <c:v>8</c:v>
                </c:pt>
                <c:pt idx="54">
                  <c:v>-2</c:v>
                </c:pt>
                <c:pt idx="55">
                  <c:v>-2</c:v>
                </c:pt>
              </c:numCache>
            </c:numRef>
          </c:xVal>
          <c:yVal>
            <c:numRef>
              <c:f>'Pure Decorrelation'!$AH$3:$AH$290</c:f>
              <c:numCache>
                <c:formatCode>General</c:formatCode>
                <c:ptCount val="288"/>
                <c:pt idx="0">
                  <c:v>2.958229601394851</c:v>
                </c:pt>
                <c:pt idx="1">
                  <c:v>7.951091266609728</c:v>
                </c:pt>
                <c:pt idx="2">
                  <c:v>3.668314809398725</c:v>
                </c:pt>
                <c:pt idx="3">
                  <c:v>5.3781421782216059</c:v>
                </c:pt>
                <c:pt idx="4">
                  <c:v>5.2049517270061187</c:v>
                </c:pt>
                <c:pt idx="5">
                  <c:v>8.443171339598484</c:v>
                </c:pt>
                <c:pt idx="6">
                  <c:v>2.9026718026143499</c:v>
                </c:pt>
                <c:pt idx="7">
                  <c:v>1.5905149184050971</c:v>
                </c:pt>
                <c:pt idx="8">
                  <c:v>10.64112575000618</c:v>
                </c:pt>
                <c:pt idx="9">
                  <c:v>11.2255332886125</c:v>
                </c:pt>
                <c:pt idx="10">
                  <c:v>4.403506841009948</c:v>
                </c:pt>
                <c:pt idx="11">
                  <c:v>4.9357865429949017</c:v>
                </c:pt>
                <c:pt idx="12">
                  <c:v>11.96196870759595</c:v>
                </c:pt>
                <c:pt idx="13">
                  <c:v>6.8338560923933986</c:v>
                </c:pt>
                <c:pt idx="14">
                  <c:v>4.5048450400005091</c:v>
                </c:pt>
                <c:pt idx="15">
                  <c:v>3.3740477997343941E-2</c:v>
                </c:pt>
                <c:pt idx="16">
                  <c:v>7.9992575424024839</c:v>
                </c:pt>
                <c:pt idx="17">
                  <c:v>3.37720133002149</c:v>
                </c:pt>
                <c:pt idx="18">
                  <c:v>5.090311671386007</c:v>
                </c:pt>
                <c:pt idx="19">
                  <c:v>4.1502917225938294</c:v>
                </c:pt>
                <c:pt idx="20">
                  <c:v>4.1566794968093754</c:v>
                </c:pt>
                <c:pt idx="21">
                  <c:v>4.6340719502186403</c:v>
                </c:pt>
                <c:pt idx="22">
                  <c:v>1.019564961001743</c:v>
                </c:pt>
                <c:pt idx="23">
                  <c:v>4.7785796128096987</c:v>
                </c:pt>
                <c:pt idx="24">
                  <c:v>4.2795280933962214</c:v>
                </c:pt>
                <c:pt idx="25">
                  <c:v>0.88293545380001892</c:v>
                </c:pt>
                <c:pt idx="26">
                  <c:v>4.60953829200007</c:v>
                </c:pt>
                <c:pt idx="27">
                  <c:v>0.23842336820671331</c:v>
                </c:pt>
                <c:pt idx="28">
                  <c:v>3.6544800510047941</c:v>
                </c:pt>
                <c:pt idx="29">
                  <c:v>0.86053827641298997</c:v>
                </c:pt>
                <c:pt idx="30">
                  <c:v>3.412068652221933</c:v>
                </c:pt>
                <c:pt idx="31">
                  <c:v>0.22413913637865329</c:v>
                </c:pt>
                <c:pt idx="32">
                  <c:v>32.926972743798977</c:v>
                </c:pt>
                <c:pt idx="33">
                  <c:v>43.740880621201363</c:v>
                </c:pt>
                <c:pt idx="34">
                  <c:v>8.1075362024013877</c:v>
                </c:pt>
                <c:pt idx="35">
                  <c:v>11.006260724167809</c:v>
                </c:pt>
                <c:pt idx="36">
                  <c:v>5.6527373148011977</c:v>
                </c:pt>
                <c:pt idx="37">
                  <c:v>6.9150585178169424</c:v>
                </c:pt>
                <c:pt idx="38">
                  <c:v>0.19960493859834971</c:v>
                </c:pt>
                <c:pt idx="39">
                  <c:v>0.30479348279768598</c:v>
                </c:pt>
                <c:pt idx="40">
                  <c:v>5.4008630300057119</c:v>
                </c:pt>
                <c:pt idx="41">
                  <c:v>8.8987105053849511</c:v>
                </c:pt>
                <c:pt idx="42">
                  <c:v>6.6112681110156704</c:v>
                </c:pt>
                <c:pt idx="43">
                  <c:v>1.9473045285907571</c:v>
                </c:pt>
                <c:pt idx="44">
                  <c:v>1.2836925331968809</c:v>
                </c:pt>
                <c:pt idx="45">
                  <c:v>5.3917744240141472</c:v>
                </c:pt>
                <c:pt idx="46">
                  <c:v>16.090350138198119</c:v>
                </c:pt>
                <c:pt idx="47">
                  <c:v>3.7654075426049531</c:v>
                </c:pt>
                <c:pt idx="48">
                  <c:v>5.5219533706083892</c:v>
                </c:pt>
                <c:pt idx="49">
                  <c:v>8.9970373118063431</c:v>
                </c:pt>
                <c:pt idx="50">
                  <c:v>6.494515864201821</c:v>
                </c:pt>
                <c:pt idx="51">
                  <c:v>1.92940665219212</c:v>
                </c:pt>
                <c:pt idx="52">
                  <c:v>1.2645105713978411</c:v>
                </c:pt>
                <c:pt idx="53">
                  <c:v>5.3075657973997297</c:v>
                </c:pt>
                <c:pt idx="54">
                  <c:v>16.049553153594029</c:v>
                </c:pt>
                <c:pt idx="55">
                  <c:v>3.7276116537977941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8FCD-43FC-A550-CC1DF91A33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13725055"/>
        <c:axId val="488865151"/>
      </c:scatterChart>
      <c:valAx>
        <c:axId val="513725055"/>
        <c:scaling>
          <c:orientation val="minMax"/>
          <c:max val="5"/>
          <c:min val="0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Gain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8865151"/>
        <c:crosses val="autoZero"/>
        <c:crossBetween val="midCat"/>
      </c:valAx>
      <c:valAx>
        <c:axId val="488865151"/>
        <c:scaling>
          <c:logBase val="10"/>
          <c:orientation val="minMax"/>
          <c:min val="1E-3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 (s)</a:t>
                </a:r>
              </a:p>
            </c:rich>
          </c:tx>
          <c:layout>
            <c:manualLayout>
              <c:xMode val="edge"/>
              <c:yMode val="edge"/>
              <c:x val="1.0202020899843948E-2"/>
              <c:y val="0.3940352152414991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372505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4.9059023956218299E-2"/>
          <c:y val="0.87083311506227701"/>
          <c:w val="0.92175080203315873"/>
          <c:h val="0.1153942300984974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Time (sequential) vs. (Estimated) Gain -</a:t>
            </a:r>
            <a:r>
              <a:rPr lang="en-US" baseline="0"/>
              <a:t> </a:t>
            </a:r>
            <a:r>
              <a:rPr lang="en-US"/>
              <a:t>causal</a:t>
            </a:r>
            <a:r>
              <a:rPr lang="en-US" baseline="0"/>
              <a:t> </a:t>
            </a:r>
            <a:r>
              <a:rPr lang="en-US"/>
              <a:t>algorithms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5.3468871866955363E-2"/>
          <c:y val="0.12785291579821928"/>
          <c:w val="0.9124666606793389"/>
          <c:h val="0.66461270209977208"/>
        </c:manualLayout>
      </c:layout>
      <c:scatterChart>
        <c:scatterStyle val="lineMarker"/>
        <c:varyColors val="0"/>
        <c:ser>
          <c:idx val="1"/>
          <c:order val="0"/>
          <c:tx>
            <c:strRef>
              <c:f>'Pure Decorrelation'!$Z$2</c:f>
              <c:strCache>
                <c:ptCount val="1"/>
                <c:pt idx="0">
                  <c:v>BNL Causal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trendline>
            <c:spPr>
              <a:ln w="19050" cap="rnd">
                <a:solidFill>
                  <a:srgbClr val="FF0000"/>
                </a:solidFill>
                <a:prstDash val="dash"/>
              </a:ln>
              <a:effectLst/>
            </c:spPr>
            <c:trendlineType val="exp"/>
            <c:dispRSqr val="0"/>
            <c:dispEq val="0"/>
          </c:trendline>
          <c:xVal>
            <c:numRef>
              <c:f>'Pure Decorrelation'!$AY$3:$AY$290</c:f>
              <c:numCache>
                <c:formatCode>General</c:formatCode>
                <c:ptCount val="288"/>
                <c:pt idx="0">
                  <c:v>1</c:v>
                </c:pt>
                <c:pt idx="1">
                  <c:v>-3</c:v>
                </c:pt>
                <c:pt idx="2">
                  <c:v>-3</c:v>
                </c:pt>
                <c:pt idx="3">
                  <c:v>1</c:v>
                </c:pt>
                <c:pt idx="4">
                  <c:v>9</c:v>
                </c:pt>
                <c:pt idx="5">
                  <c:v>1</c:v>
                </c:pt>
                <c:pt idx="6">
                  <c:v>-3</c:v>
                </c:pt>
                <c:pt idx="7">
                  <c:v>-3</c:v>
                </c:pt>
                <c:pt idx="8">
                  <c:v>-3</c:v>
                </c:pt>
                <c:pt idx="9">
                  <c:v>-3</c:v>
                </c:pt>
                <c:pt idx="10">
                  <c:v>1</c:v>
                </c:pt>
                <c:pt idx="11">
                  <c:v>9</c:v>
                </c:pt>
                <c:pt idx="12">
                  <c:v>1</c:v>
                </c:pt>
                <c:pt idx="13">
                  <c:v>-3</c:v>
                </c:pt>
                <c:pt idx="14">
                  <c:v>-3</c:v>
                </c:pt>
                <c:pt idx="15">
                  <c:v>1</c:v>
                </c:pt>
                <c:pt idx="16">
                  <c:v>-2</c:v>
                </c:pt>
                <c:pt idx="17">
                  <c:v>4</c:v>
                </c:pt>
                <c:pt idx="18">
                  <c:v>0</c:v>
                </c:pt>
                <c:pt idx="19">
                  <c:v>-2</c:v>
                </c:pt>
                <c:pt idx="20">
                  <c:v>-2</c:v>
                </c:pt>
                <c:pt idx="21">
                  <c:v>0</c:v>
                </c:pt>
                <c:pt idx="22">
                  <c:v>4</c:v>
                </c:pt>
                <c:pt idx="23">
                  <c:v>-2</c:v>
                </c:pt>
                <c:pt idx="24">
                  <c:v>-0.33333333333333331</c:v>
                </c:pt>
                <c:pt idx="25">
                  <c:v>-0.33333333333333331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-1.666666666666667</c:v>
                </c:pt>
                <c:pt idx="31">
                  <c:v>-1.666666666666667</c:v>
                </c:pt>
                <c:pt idx="32">
                  <c:v>-1.666666666666667</c:v>
                </c:pt>
                <c:pt idx="33">
                  <c:v>-1.666666666666667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-0.33333333333333331</c:v>
                </c:pt>
                <c:pt idx="39">
                  <c:v>-0.33333333333333331</c:v>
                </c:pt>
                <c:pt idx="40">
                  <c:v>-2</c:v>
                </c:pt>
                <c:pt idx="41">
                  <c:v>-2</c:v>
                </c:pt>
                <c:pt idx="42">
                  <c:v>8</c:v>
                </c:pt>
                <c:pt idx="43">
                  <c:v>-4</c:v>
                </c:pt>
                <c:pt idx="44">
                  <c:v>-4</c:v>
                </c:pt>
                <c:pt idx="45">
                  <c:v>8</c:v>
                </c:pt>
                <c:pt idx="46">
                  <c:v>-2</c:v>
                </c:pt>
                <c:pt idx="47">
                  <c:v>-2</c:v>
                </c:pt>
                <c:pt idx="48">
                  <c:v>-2</c:v>
                </c:pt>
                <c:pt idx="49">
                  <c:v>-2</c:v>
                </c:pt>
                <c:pt idx="50">
                  <c:v>8</c:v>
                </c:pt>
                <c:pt idx="51">
                  <c:v>-4</c:v>
                </c:pt>
                <c:pt idx="52">
                  <c:v>-4</c:v>
                </c:pt>
                <c:pt idx="53">
                  <c:v>8</c:v>
                </c:pt>
                <c:pt idx="54">
                  <c:v>-2</c:v>
                </c:pt>
                <c:pt idx="55">
                  <c:v>-2</c:v>
                </c:pt>
              </c:numCache>
            </c:numRef>
          </c:xVal>
          <c:yVal>
            <c:numRef>
              <c:f>'Pure Decorrelation'!$Z$3:$Z$290</c:f>
              <c:numCache>
                <c:formatCode>General</c:formatCode>
                <c:ptCount val="288"/>
                <c:pt idx="0">
                  <c:v>7.3616698622121479</c:v>
                </c:pt>
                <c:pt idx="1">
                  <c:v>3.8032575646066111</c:v>
                </c:pt>
                <c:pt idx="2">
                  <c:v>4.4432907190057449</c:v>
                </c:pt>
                <c:pt idx="3">
                  <c:v>2.2448574927519069</c:v>
                </c:pt>
                <c:pt idx="4">
                  <c:v>6.7369938235962774</c:v>
                </c:pt>
                <c:pt idx="5">
                  <c:v>4.2471253887633793</c:v>
                </c:pt>
                <c:pt idx="6">
                  <c:v>3.9812016531941481</c:v>
                </c:pt>
                <c:pt idx="7">
                  <c:v>2.958620946400333</c:v>
                </c:pt>
                <c:pt idx="8">
                  <c:v>5.4953547633718696</c:v>
                </c:pt>
                <c:pt idx="9">
                  <c:v>5.2643429044052024</c:v>
                </c:pt>
                <c:pt idx="10">
                  <c:v>3.0854348990367719</c:v>
                </c:pt>
                <c:pt idx="11">
                  <c:v>4.7608887273818246</c:v>
                </c:pt>
                <c:pt idx="12">
                  <c:v>4.1558674317435358</c:v>
                </c:pt>
                <c:pt idx="13">
                  <c:v>6.7243578864028679</c:v>
                </c:pt>
                <c:pt idx="14">
                  <c:v>2.5857897356152528</c:v>
                </c:pt>
                <c:pt idx="15">
                  <c:v>6.1564673291519281</c:v>
                </c:pt>
                <c:pt idx="16">
                  <c:v>1.921075872832444</c:v>
                </c:pt>
                <c:pt idx="17">
                  <c:v>7.9231275779777208</c:v>
                </c:pt>
                <c:pt idx="18">
                  <c:v>2.5381297488464041</c:v>
                </c:pt>
                <c:pt idx="19">
                  <c:v>4.3606929179863076</c:v>
                </c:pt>
                <c:pt idx="20">
                  <c:v>3.9693465457530692</c:v>
                </c:pt>
                <c:pt idx="21">
                  <c:v>1.932087326038163</c:v>
                </c:pt>
                <c:pt idx="22">
                  <c:v>7.643513289955445</c:v>
                </c:pt>
                <c:pt idx="23">
                  <c:v>1.382153910188936</c:v>
                </c:pt>
                <c:pt idx="24">
                  <c:v>2.4937410808051941</c:v>
                </c:pt>
                <c:pt idx="25">
                  <c:v>2.9774100322625601</c:v>
                </c:pt>
                <c:pt idx="26">
                  <c:v>2.1033353518578219</c:v>
                </c:pt>
                <c:pt idx="27">
                  <c:v>3.0004086321801879</c:v>
                </c:pt>
                <c:pt idx="28">
                  <c:v>1.9060908651561479</c:v>
                </c:pt>
                <c:pt idx="29">
                  <c:v>2.2852236437960531</c:v>
                </c:pt>
                <c:pt idx="30">
                  <c:v>2.038446970155928</c:v>
                </c:pt>
                <c:pt idx="31">
                  <c:v>2.307339913002215</c:v>
                </c:pt>
                <c:pt idx="32">
                  <c:v>4.2425374508253304</c:v>
                </c:pt>
                <c:pt idx="33">
                  <c:v>3.9778892977861688</c:v>
                </c:pt>
                <c:pt idx="34">
                  <c:v>2.6420893276459538</c:v>
                </c:pt>
                <c:pt idx="35">
                  <c:v>2.3719219365506432</c:v>
                </c:pt>
                <c:pt idx="36">
                  <c:v>2.7635746473912151</c:v>
                </c:pt>
                <c:pt idx="37">
                  <c:v>2.2097069859853939</c:v>
                </c:pt>
                <c:pt idx="38">
                  <c:v>1.994037356541958</c:v>
                </c:pt>
                <c:pt idx="39">
                  <c:v>1.6150102013023571</c:v>
                </c:pt>
                <c:pt idx="40">
                  <c:v>4.9801150533952754</c:v>
                </c:pt>
                <c:pt idx="41">
                  <c:v>1.8564399290480651</c:v>
                </c:pt>
                <c:pt idx="42">
                  <c:v>1.8399957141955381</c:v>
                </c:pt>
                <c:pt idx="43">
                  <c:v>4.9027848363039084</c:v>
                </c:pt>
                <c:pt idx="44">
                  <c:v>5.1267592488089573</c:v>
                </c:pt>
                <c:pt idx="45">
                  <c:v>1.813629608426709</c:v>
                </c:pt>
                <c:pt idx="46">
                  <c:v>1.8793893110239881</c:v>
                </c:pt>
                <c:pt idx="47">
                  <c:v>4.6285508893663074</c:v>
                </c:pt>
                <c:pt idx="48">
                  <c:v>4.9674278675229289</c:v>
                </c:pt>
                <c:pt idx="49">
                  <c:v>1.842803465586621</c:v>
                </c:pt>
                <c:pt idx="50">
                  <c:v>1.848383845563512</c:v>
                </c:pt>
                <c:pt idx="51">
                  <c:v>4.9519085906329563</c:v>
                </c:pt>
                <c:pt idx="52">
                  <c:v>5.1342710784170773</c:v>
                </c:pt>
                <c:pt idx="53">
                  <c:v>1.822077368025202</c:v>
                </c:pt>
                <c:pt idx="54">
                  <c:v>1.8990763028035871</c:v>
                </c:pt>
                <c:pt idx="55">
                  <c:v>4.6331241680076349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8C0-405C-A118-F132C6716B1A}"/>
            </c:ext>
          </c:extLst>
        </c:ser>
        <c:ser>
          <c:idx val="3"/>
          <c:order val="1"/>
          <c:tx>
            <c:strRef>
              <c:f>'Pure Decorrelation'!$AC$2</c:f>
              <c:strCache>
                <c:ptCount val="1"/>
                <c:pt idx="0">
                  <c:v>SFS Causal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5"/>
                </a:solidFill>
                <a:prstDash val="dash"/>
              </a:ln>
              <a:effectLst/>
            </c:spPr>
            <c:trendlineType val="exp"/>
            <c:dispRSqr val="0"/>
            <c:dispEq val="0"/>
          </c:trendline>
          <c:xVal>
            <c:numRef>
              <c:f>'Pure Decorrelation'!$AY$3:$AY$290</c:f>
              <c:numCache>
                <c:formatCode>General</c:formatCode>
                <c:ptCount val="288"/>
                <c:pt idx="0">
                  <c:v>1</c:v>
                </c:pt>
                <c:pt idx="1">
                  <c:v>-3</c:v>
                </c:pt>
                <c:pt idx="2">
                  <c:v>-3</c:v>
                </c:pt>
                <c:pt idx="3">
                  <c:v>1</c:v>
                </c:pt>
                <c:pt idx="4">
                  <c:v>9</c:v>
                </c:pt>
                <c:pt idx="5">
                  <c:v>1</c:v>
                </c:pt>
                <c:pt idx="6">
                  <c:v>-3</c:v>
                </c:pt>
                <c:pt idx="7">
                  <c:v>-3</c:v>
                </c:pt>
                <c:pt idx="8">
                  <c:v>-3</c:v>
                </c:pt>
                <c:pt idx="9">
                  <c:v>-3</c:v>
                </c:pt>
                <c:pt idx="10">
                  <c:v>1</c:v>
                </c:pt>
                <c:pt idx="11">
                  <c:v>9</c:v>
                </c:pt>
                <c:pt idx="12">
                  <c:v>1</c:v>
                </c:pt>
                <c:pt idx="13">
                  <c:v>-3</c:v>
                </c:pt>
                <c:pt idx="14">
                  <c:v>-3</c:v>
                </c:pt>
                <c:pt idx="15">
                  <c:v>1</c:v>
                </c:pt>
                <c:pt idx="16">
                  <c:v>-2</c:v>
                </c:pt>
                <c:pt idx="17">
                  <c:v>4</c:v>
                </c:pt>
                <c:pt idx="18">
                  <c:v>0</c:v>
                </c:pt>
                <c:pt idx="19">
                  <c:v>-2</c:v>
                </c:pt>
                <c:pt idx="20">
                  <c:v>-2</c:v>
                </c:pt>
                <c:pt idx="21">
                  <c:v>0</c:v>
                </c:pt>
                <c:pt idx="22">
                  <c:v>4</c:v>
                </c:pt>
                <c:pt idx="23">
                  <c:v>-2</c:v>
                </c:pt>
                <c:pt idx="24">
                  <c:v>-0.33333333333333331</c:v>
                </c:pt>
                <c:pt idx="25">
                  <c:v>-0.33333333333333331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-1.666666666666667</c:v>
                </c:pt>
                <c:pt idx="31">
                  <c:v>-1.666666666666667</c:v>
                </c:pt>
                <c:pt idx="32">
                  <c:v>-1.666666666666667</c:v>
                </c:pt>
                <c:pt idx="33">
                  <c:v>-1.666666666666667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-0.33333333333333331</c:v>
                </c:pt>
                <c:pt idx="39">
                  <c:v>-0.33333333333333331</c:v>
                </c:pt>
                <c:pt idx="40">
                  <c:v>-2</c:v>
                </c:pt>
                <c:pt idx="41">
                  <c:v>-2</c:v>
                </c:pt>
                <c:pt idx="42">
                  <c:v>8</c:v>
                </c:pt>
                <c:pt idx="43">
                  <c:v>-4</c:v>
                </c:pt>
                <c:pt idx="44">
                  <c:v>-4</c:v>
                </c:pt>
                <c:pt idx="45">
                  <c:v>8</c:v>
                </c:pt>
                <c:pt idx="46">
                  <c:v>-2</c:v>
                </c:pt>
                <c:pt idx="47">
                  <c:v>-2</c:v>
                </c:pt>
                <c:pt idx="48">
                  <c:v>-2</c:v>
                </c:pt>
                <c:pt idx="49">
                  <c:v>-2</c:v>
                </c:pt>
                <c:pt idx="50">
                  <c:v>8</c:v>
                </c:pt>
                <c:pt idx="51">
                  <c:v>-4</c:v>
                </c:pt>
                <c:pt idx="52">
                  <c:v>-4</c:v>
                </c:pt>
                <c:pt idx="53">
                  <c:v>8</c:v>
                </c:pt>
                <c:pt idx="54">
                  <c:v>-2</c:v>
                </c:pt>
                <c:pt idx="55">
                  <c:v>-2</c:v>
                </c:pt>
              </c:numCache>
            </c:numRef>
          </c:xVal>
          <c:yVal>
            <c:numRef>
              <c:f>'Pure Decorrelation'!$AC$3:$AC$290</c:f>
              <c:numCache>
                <c:formatCode>General</c:formatCode>
                <c:ptCount val="288"/>
                <c:pt idx="0">
                  <c:v>5.2482227500062439</c:v>
                </c:pt>
                <c:pt idx="1">
                  <c:v>2.201966765586985</c:v>
                </c:pt>
                <c:pt idx="2">
                  <c:v>2.714683988422621</c:v>
                </c:pt>
                <c:pt idx="3">
                  <c:v>1.329627793986583</c:v>
                </c:pt>
                <c:pt idx="4">
                  <c:v>4.8323710231925361</c:v>
                </c:pt>
                <c:pt idx="5">
                  <c:v>2.550881217647111</c:v>
                </c:pt>
                <c:pt idx="6">
                  <c:v>2.9633647755836141</c:v>
                </c:pt>
                <c:pt idx="7">
                  <c:v>2.033639943017624</c:v>
                </c:pt>
                <c:pt idx="8">
                  <c:v>3.3562829126080032</c:v>
                </c:pt>
                <c:pt idx="9">
                  <c:v>3.3510143795982001</c:v>
                </c:pt>
                <c:pt idx="10">
                  <c:v>1.753664275392657</c:v>
                </c:pt>
                <c:pt idx="11">
                  <c:v>3.0985967031621842</c:v>
                </c:pt>
                <c:pt idx="12">
                  <c:v>2.45893694239785</c:v>
                </c:pt>
                <c:pt idx="13">
                  <c:v>3.6182557169639038</c:v>
                </c:pt>
                <c:pt idx="14">
                  <c:v>1.3071354023821189</c:v>
                </c:pt>
                <c:pt idx="15">
                  <c:v>4.042952708801022</c:v>
                </c:pt>
                <c:pt idx="16">
                  <c:v>1.659220825618831</c:v>
                </c:pt>
                <c:pt idx="17">
                  <c:v>10.33577997999382</c:v>
                </c:pt>
                <c:pt idx="18">
                  <c:v>1.975204401224619</c:v>
                </c:pt>
                <c:pt idx="19">
                  <c:v>4.7352273318159863</c:v>
                </c:pt>
                <c:pt idx="20">
                  <c:v>4.2347406831686376</c:v>
                </c:pt>
                <c:pt idx="21">
                  <c:v>1.8675069799937769</c:v>
                </c:pt>
                <c:pt idx="22">
                  <c:v>10.042392857786041</c:v>
                </c:pt>
                <c:pt idx="23">
                  <c:v>1.2092779776197859</c:v>
                </c:pt>
                <c:pt idx="24">
                  <c:v>1.7700964562129231</c:v>
                </c:pt>
                <c:pt idx="25">
                  <c:v>2.3138389884145001</c:v>
                </c:pt>
                <c:pt idx="26">
                  <c:v>1.5496212327794641</c:v>
                </c:pt>
                <c:pt idx="27">
                  <c:v>2.3201638008060401</c:v>
                </c:pt>
                <c:pt idx="28">
                  <c:v>1.3177771238144489</c:v>
                </c:pt>
                <c:pt idx="29">
                  <c:v>1.5232326506345999</c:v>
                </c:pt>
                <c:pt idx="30">
                  <c:v>1.219587308395421</c:v>
                </c:pt>
                <c:pt idx="31">
                  <c:v>1.6195933199895081</c:v>
                </c:pt>
                <c:pt idx="32">
                  <c:v>3.0930033673939761</c:v>
                </c:pt>
                <c:pt idx="33">
                  <c:v>3.4203098379832229</c:v>
                </c:pt>
                <c:pt idx="34">
                  <c:v>1.8761283132364039</c:v>
                </c:pt>
                <c:pt idx="35">
                  <c:v>1.6733004663954489</c:v>
                </c:pt>
                <c:pt idx="36">
                  <c:v>1.8562952965905419</c:v>
                </c:pt>
                <c:pt idx="37">
                  <c:v>1.7641840136435349</c:v>
                </c:pt>
                <c:pt idx="38">
                  <c:v>1.2664119723893239</c:v>
                </c:pt>
                <c:pt idx="39">
                  <c:v>1.058827181003289</c:v>
                </c:pt>
                <c:pt idx="40">
                  <c:v>6.3120730026392264</c:v>
                </c:pt>
                <c:pt idx="41">
                  <c:v>1.3524713988124859</c:v>
                </c:pt>
                <c:pt idx="42">
                  <c:v>1.457264181610662</c:v>
                </c:pt>
                <c:pt idx="43">
                  <c:v>5.8185497546393892</c:v>
                </c:pt>
                <c:pt idx="44">
                  <c:v>6.5662426132126708</c:v>
                </c:pt>
                <c:pt idx="45">
                  <c:v>1.3761264486296569</c:v>
                </c:pt>
                <c:pt idx="46">
                  <c:v>1.287869949964807</c:v>
                </c:pt>
                <c:pt idx="47">
                  <c:v>5.5614670427690722</c:v>
                </c:pt>
                <c:pt idx="48">
                  <c:v>6.30943013659562</c:v>
                </c:pt>
                <c:pt idx="49">
                  <c:v>1.354931629775092</c:v>
                </c:pt>
                <c:pt idx="50">
                  <c:v>1.4641773421783</c:v>
                </c:pt>
                <c:pt idx="51">
                  <c:v>5.8305480990209606</c:v>
                </c:pt>
                <c:pt idx="52">
                  <c:v>6.5710855214041661</c:v>
                </c:pt>
                <c:pt idx="53">
                  <c:v>1.3659455198096111</c:v>
                </c:pt>
                <c:pt idx="54">
                  <c:v>1.243325025995728</c:v>
                </c:pt>
                <c:pt idx="55">
                  <c:v>5.469029417214915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A8C0-405C-A118-F132C6716B1A}"/>
            </c:ext>
          </c:extLst>
        </c:ser>
        <c:ser>
          <c:idx val="5"/>
          <c:order val="2"/>
          <c:tx>
            <c:strRef>
              <c:f>'Pure Decorrelation'!$AE$2</c:f>
              <c:strCache>
                <c:ptCount val="1"/>
                <c:pt idx="0">
                  <c:v>SaLSa Causal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6"/>
                </a:solidFill>
                <a:prstDash val="dash"/>
              </a:ln>
              <a:effectLst/>
            </c:spPr>
            <c:trendlineType val="exp"/>
            <c:dispRSqr val="0"/>
            <c:dispEq val="0"/>
          </c:trendline>
          <c:xVal>
            <c:numRef>
              <c:f>'Pure Decorrelation'!$AY$3:$AY$290</c:f>
              <c:numCache>
                <c:formatCode>General</c:formatCode>
                <c:ptCount val="288"/>
                <c:pt idx="0">
                  <c:v>1</c:v>
                </c:pt>
                <c:pt idx="1">
                  <c:v>-3</c:v>
                </c:pt>
                <c:pt idx="2">
                  <c:v>-3</c:v>
                </c:pt>
                <c:pt idx="3">
                  <c:v>1</c:v>
                </c:pt>
                <c:pt idx="4">
                  <c:v>9</c:v>
                </c:pt>
                <c:pt idx="5">
                  <c:v>1</c:v>
                </c:pt>
                <c:pt idx="6">
                  <c:v>-3</c:v>
                </c:pt>
                <c:pt idx="7">
                  <c:v>-3</c:v>
                </c:pt>
                <c:pt idx="8">
                  <c:v>-3</c:v>
                </c:pt>
                <c:pt idx="9">
                  <c:v>-3</c:v>
                </c:pt>
                <c:pt idx="10">
                  <c:v>1</c:v>
                </c:pt>
                <c:pt idx="11">
                  <c:v>9</c:v>
                </c:pt>
                <c:pt idx="12">
                  <c:v>1</c:v>
                </c:pt>
                <c:pt idx="13">
                  <c:v>-3</c:v>
                </c:pt>
                <c:pt idx="14">
                  <c:v>-3</c:v>
                </c:pt>
                <c:pt idx="15">
                  <c:v>1</c:v>
                </c:pt>
                <c:pt idx="16">
                  <c:v>-2</c:v>
                </c:pt>
                <c:pt idx="17">
                  <c:v>4</c:v>
                </c:pt>
                <c:pt idx="18">
                  <c:v>0</c:v>
                </c:pt>
                <c:pt idx="19">
                  <c:v>-2</c:v>
                </c:pt>
                <c:pt idx="20">
                  <c:v>-2</c:v>
                </c:pt>
                <c:pt idx="21">
                  <c:v>0</c:v>
                </c:pt>
                <c:pt idx="22">
                  <c:v>4</c:v>
                </c:pt>
                <c:pt idx="23">
                  <c:v>-2</c:v>
                </c:pt>
                <c:pt idx="24">
                  <c:v>-0.33333333333333331</c:v>
                </c:pt>
                <c:pt idx="25">
                  <c:v>-0.33333333333333331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-1.666666666666667</c:v>
                </c:pt>
                <c:pt idx="31">
                  <c:v>-1.666666666666667</c:v>
                </c:pt>
                <c:pt idx="32">
                  <c:v>-1.666666666666667</c:v>
                </c:pt>
                <c:pt idx="33">
                  <c:v>-1.666666666666667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-0.33333333333333331</c:v>
                </c:pt>
                <c:pt idx="39">
                  <c:v>-0.33333333333333331</c:v>
                </c:pt>
                <c:pt idx="40">
                  <c:v>-2</c:v>
                </c:pt>
                <c:pt idx="41">
                  <c:v>-2</c:v>
                </c:pt>
                <c:pt idx="42">
                  <c:v>8</c:v>
                </c:pt>
                <c:pt idx="43">
                  <c:v>-4</c:v>
                </c:pt>
                <c:pt idx="44">
                  <c:v>-4</c:v>
                </c:pt>
                <c:pt idx="45">
                  <c:v>8</c:v>
                </c:pt>
                <c:pt idx="46">
                  <c:v>-2</c:v>
                </c:pt>
                <c:pt idx="47">
                  <c:v>-2</c:v>
                </c:pt>
                <c:pt idx="48">
                  <c:v>-2</c:v>
                </c:pt>
                <c:pt idx="49">
                  <c:v>-2</c:v>
                </c:pt>
                <c:pt idx="50">
                  <c:v>8</c:v>
                </c:pt>
                <c:pt idx="51">
                  <c:v>-4</c:v>
                </c:pt>
                <c:pt idx="52">
                  <c:v>-4</c:v>
                </c:pt>
                <c:pt idx="53">
                  <c:v>8</c:v>
                </c:pt>
                <c:pt idx="54">
                  <c:v>-2</c:v>
                </c:pt>
                <c:pt idx="55">
                  <c:v>-2</c:v>
                </c:pt>
              </c:numCache>
            </c:numRef>
          </c:xVal>
          <c:yVal>
            <c:numRef>
              <c:f>'Pure Decorrelation'!$AE$3:$AE$290</c:f>
              <c:numCache>
                <c:formatCode>General</c:formatCode>
                <c:ptCount val="288"/>
                <c:pt idx="0">
                  <c:v>8.1007790300296616</c:v>
                </c:pt>
                <c:pt idx="1">
                  <c:v>3.3661470956401902</c:v>
                </c:pt>
                <c:pt idx="2">
                  <c:v>2.9614979039411988</c:v>
                </c:pt>
                <c:pt idx="3">
                  <c:v>1.922627424821258</c:v>
                </c:pt>
                <c:pt idx="4">
                  <c:v>10.556205437984319</c:v>
                </c:pt>
                <c:pt idx="5">
                  <c:v>4.1369935586000786</c:v>
                </c:pt>
                <c:pt idx="6">
                  <c:v>3.1078366771922452</c:v>
                </c:pt>
                <c:pt idx="7">
                  <c:v>2.587982779555023</c:v>
                </c:pt>
                <c:pt idx="8">
                  <c:v>5.8270503188367</c:v>
                </c:pt>
                <c:pt idx="9">
                  <c:v>6.7976655208389278</c:v>
                </c:pt>
                <c:pt idx="10">
                  <c:v>2.3240295772091479</c:v>
                </c:pt>
                <c:pt idx="11">
                  <c:v>3.409203715564217</c:v>
                </c:pt>
                <c:pt idx="12">
                  <c:v>3.4165343588218091</c:v>
                </c:pt>
                <c:pt idx="13">
                  <c:v>6.1073857924086044</c:v>
                </c:pt>
                <c:pt idx="14">
                  <c:v>1.984821832634043</c:v>
                </c:pt>
                <c:pt idx="15">
                  <c:v>4.7535574079491196</c:v>
                </c:pt>
                <c:pt idx="16">
                  <c:v>1.6832071901531891</c:v>
                </c:pt>
                <c:pt idx="17">
                  <c:v>12.4606167497579</c:v>
                </c:pt>
                <c:pt idx="18">
                  <c:v>2.3251188130350782</c:v>
                </c:pt>
                <c:pt idx="19">
                  <c:v>5.6201024070032872</c:v>
                </c:pt>
                <c:pt idx="20">
                  <c:v>3.9941168367629869</c:v>
                </c:pt>
                <c:pt idx="21">
                  <c:v>2.1109957279637461</c:v>
                </c:pt>
                <c:pt idx="22">
                  <c:v>9.3745101407635936</c:v>
                </c:pt>
                <c:pt idx="23">
                  <c:v>0.8850436618318781</c:v>
                </c:pt>
                <c:pt idx="24">
                  <c:v>2.5378986787865871</c:v>
                </c:pt>
                <c:pt idx="25">
                  <c:v>3.7911802558228369</c:v>
                </c:pt>
                <c:pt idx="26">
                  <c:v>2.2389552005915898</c:v>
                </c:pt>
                <c:pt idx="27">
                  <c:v>3.575464170449413</c:v>
                </c:pt>
                <c:pt idx="28">
                  <c:v>2.0378140760702079</c:v>
                </c:pt>
                <c:pt idx="29">
                  <c:v>2.2056480408529748</c:v>
                </c:pt>
                <c:pt idx="30">
                  <c:v>1.916659091226756</c:v>
                </c:pt>
                <c:pt idx="31">
                  <c:v>2.358896609593649</c:v>
                </c:pt>
                <c:pt idx="32">
                  <c:v>5.3214484768221153</c:v>
                </c:pt>
                <c:pt idx="33">
                  <c:v>4.805407834309154</c:v>
                </c:pt>
                <c:pt idx="34">
                  <c:v>3.1446050197817379</c:v>
                </c:pt>
                <c:pt idx="35">
                  <c:v>2.7510037308325992</c:v>
                </c:pt>
                <c:pt idx="36">
                  <c:v>2.5973022492136808</c:v>
                </c:pt>
                <c:pt idx="37">
                  <c:v>2.5130253963987341</c:v>
                </c:pt>
                <c:pt idx="38">
                  <c:v>2.0006146182306108</c:v>
                </c:pt>
                <c:pt idx="39">
                  <c:v>1.752842661424074</c:v>
                </c:pt>
                <c:pt idx="40">
                  <c:v>4.5821201770217161</c:v>
                </c:pt>
                <c:pt idx="41">
                  <c:v>1.3931679290486501</c:v>
                </c:pt>
                <c:pt idx="42">
                  <c:v>1.3467373165301979</c:v>
                </c:pt>
                <c:pt idx="43">
                  <c:v>4.6631845549563877</c:v>
                </c:pt>
                <c:pt idx="44">
                  <c:v>5.5688926025177352</c:v>
                </c:pt>
                <c:pt idx="45">
                  <c:v>1.5144181198091251</c:v>
                </c:pt>
                <c:pt idx="46">
                  <c:v>1.3746861003106461</c:v>
                </c:pt>
                <c:pt idx="47">
                  <c:v>4.3554114585625943</c:v>
                </c:pt>
                <c:pt idx="48">
                  <c:v>4.5842264658189382</c:v>
                </c:pt>
                <c:pt idx="49">
                  <c:v>1.4074665306368841</c:v>
                </c:pt>
                <c:pt idx="50">
                  <c:v>1.343457896227483</c:v>
                </c:pt>
                <c:pt idx="51">
                  <c:v>4.7211990595911626</c:v>
                </c:pt>
                <c:pt idx="52">
                  <c:v>5.5708028916269541</c:v>
                </c:pt>
                <c:pt idx="53">
                  <c:v>1.5181532499613239</c:v>
                </c:pt>
                <c:pt idx="54">
                  <c:v>1.401037230074871</c:v>
                </c:pt>
                <c:pt idx="55">
                  <c:v>4.4205508390092287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A8C0-405C-A118-F132C6716B1A}"/>
            </c:ext>
          </c:extLst>
        </c:ser>
        <c:ser>
          <c:idx val="7"/>
          <c:order val="3"/>
          <c:tx>
            <c:strRef>
              <c:f>'Pure Decorrelation'!$AG$2</c:f>
              <c:strCache>
                <c:ptCount val="1"/>
                <c:pt idx="0">
                  <c:v>D&amp;C Causal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>
                    <a:lumMod val="60000"/>
                  </a:schemeClr>
                </a:solidFill>
                <a:prstDash val="dash"/>
              </a:ln>
              <a:effectLst/>
            </c:spPr>
            <c:trendlineType val="exp"/>
            <c:dispRSqr val="0"/>
            <c:dispEq val="0"/>
          </c:trendline>
          <c:xVal>
            <c:numRef>
              <c:f>'Pure Decorrelation'!$AY$3:$AY$290</c:f>
              <c:numCache>
                <c:formatCode>General</c:formatCode>
                <c:ptCount val="288"/>
                <c:pt idx="0">
                  <c:v>1</c:v>
                </c:pt>
                <c:pt idx="1">
                  <c:v>-3</c:v>
                </c:pt>
                <c:pt idx="2">
                  <c:v>-3</c:v>
                </c:pt>
                <c:pt idx="3">
                  <c:v>1</c:v>
                </c:pt>
                <c:pt idx="4">
                  <c:v>9</c:v>
                </c:pt>
                <c:pt idx="5">
                  <c:v>1</c:v>
                </c:pt>
                <c:pt idx="6">
                  <c:v>-3</c:v>
                </c:pt>
                <c:pt idx="7">
                  <c:v>-3</c:v>
                </c:pt>
                <c:pt idx="8">
                  <c:v>-3</c:v>
                </c:pt>
                <c:pt idx="9">
                  <c:v>-3</c:v>
                </c:pt>
                <c:pt idx="10">
                  <c:v>1</c:v>
                </c:pt>
                <c:pt idx="11">
                  <c:v>9</c:v>
                </c:pt>
                <c:pt idx="12">
                  <c:v>1</c:v>
                </c:pt>
                <c:pt idx="13">
                  <c:v>-3</c:v>
                </c:pt>
                <c:pt idx="14">
                  <c:v>-3</c:v>
                </c:pt>
                <c:pt idx="15">
                  <c:v>1</c:v>
                </c:pt>
                <c:pt idx="16">
                  <c:v>-2</c:v>
                </c:pt>
                <c:pt idx="17">
                  <c:v>4</c:v>
                </c:pt>
                <c:pt idx="18">
                  <c:v>0</c:v>
                </c:pt>
                <c:pt idx="19">
                  <c:v>-2</c:v>
                </c:pt>
                <c:pt idx="20">
                  <c:v>-2</c:v>
                </c:pt>
                <c:pt idx="21">
                  <c:v>0</c:v>
                </c:pt>
                <c:pt idx="22">
                  <c:v>4</c:v>
                </c:pt>
                <c:pt idx="23">
                  <c:v>-2</c:v>
                </c:pt>
                <c:pt idx="24">
                  <c:v>-0.33333333333333331</c:v>
                </c:pt>
                <c:pt idx="25">
                  <c:v>-0.33333333333333331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-1.666666666666667</c:v>
                </c:pt>
                <c:pt idx="31">
                  <c:v>-1.666666666666667</c:v>
                </c:pt>
                <c:pt idx="32">
                  <c:v>-1.666666666666667</c:v>
                </c:pt>
                <c:pt idx="33">
                  <c:v>-1.666666666666667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-0.33333333333333331</c:v>
                </c:pt>
                <c:pt idx="39">
                  <c:v>-0.33333333333333331</c:v>
                </c:pt>
                <c:pt idx="40">
                  <c:v>-2</c:v>
                </c:pt>
                <c:pt idx="41">
                  <c:v>-2</c:v>
                </c:pt>
                <c:pt idx="42">
                  <c:v>8</c:v>
                </c:pt>
                <c:pt idx="43">
                  <c:v>-4</c:v>
                </c:pt>
                <c:pt idx="44">
                  <c:v>-4</c:v>
                </c:pt>
                <c:pt idx="45">
                  <c:v>8</c:v>
                </c:pt>
                <c:pt idx="46">
                  <c:v>-2</c:v>
                </c:pt>
                <c:pt idx="47">
                  <c:v>-2</c:v>
                </c:pt>
                <c:pt idx="48">
                  <c:v>-2</c:v>
                </c:pt>
                <c:pt idx="49">
                  <c:v>-2</c:v>
                </c:pt>
                <c:pt idx="50">
                  <c:v>8</c:v>
                </c:pt>
                <c:pt idx="51">
                  <c:v>-4</c:v>
                </c:pt>
                <c:pt idx="52">
                  <c:v>-4</c:v>
                </c:pt>
                <c:pt idx="53">
                  <c:v>8</c:v>
                </c:pt>
                <c:pt idx="54">
                  <c:v>-2</c:v>
                </c:pt>
                <c:pt idx="55">
                  <c:v>-2</c:v>
                </c:pt>
              </c:numCache>
            </c:numRef>
          </c:xVal>
          <c:yVal>
            <c:numRef>
              <c:f>'Pure Decorrelation'!$AG$3:$AG$290</c:f>
              <c:numCache>
                <c:formatCode>General</c:formatCode>
                <c:ptCount val="288"/>
                <c:pt idx="0">
                  <c:v>2.7269406535662708</c:v>
                </c:pt>
                <c:pt idx="1">
                  <c:v>2.3247524692094879</c:v>
                </c:pt>
                <c:pt idx="2">
                  <c:v>2.2169169667176898</c:v>
                </c:pt>
                <c:pt idx="3">
                  <c:v>1.9668248630710881</c:v>
                </c:pt>
                <c:pt idx="4">
                  <c:v>2.5032137821544889</c:v>
                </c:pt>
                <c:pt idx="5">
                  <c:v>2.529447287891526</c:v>
                </c:pt>
                <c:pt idx="6">
                  <c:v>2.0354692695313128</c:v>
                </c:pt>
                <c:pt idx="7">
                  <c:v>2.1878350301296452</c:v>
                </c:pt>
                <c:pt idx="8">
                  <c:v>2.7369826912414279</c:v>
                </c:pt>
                <c:pt idx="9">
                  <c:v>2.4651818728190849</c:v>
                </c:pt>
                <c:pt idx="10">
                  <c:v>2.2280405089724811</c:v>
                </c:pt>
                <c:pt idx="11">
                  <c:v>2.1302449715672989</c:v>
                </c:pt>
                <c:pt idx="12">
                  <c:v>2.3911654933937831</c:v>
                </c:pt>
                <c:pt idx="13">
                  <c:v>2.6628234198084102</c:v>
                </c:pt>
                <c:pt idx="14">
                  <c:v>1.999528189527336</c:v>
                </c:pt>
                <c:pt idx="15">
                  <c:v>2.322022740810644</c:v>
                </c:pt>
                <c:pt idx="16">
                  <c:v>2.5654198582051322</c:v>
                </c:pt>
                <c:pt idx="17">
                  <c:v>2.7580866762436931</c:v>
                </c:pt>
                <c:pt idx="18">
                  <c:v>2.4855748114059679</c:v>
                </c:pt>
                <c:pt idx="19">
                  <c:v>2.5624369639554061</c:v>
                </c:pt>
                <c:pt idx="20">
                  <c:v>2.527456875192001</c:v>
                </c:pt>
                <c:pt idx="21">
                  <c:v>2.432663213426713</c:v>
                </c:pt>
                <c:pt idx="22">
                  <c:v>2.7169363917666489</c:v>
                </c:pt>
                <c:pt idx="23">
                  <c:v>2.4876472136122181</c:v>
                </c:pt>
                <c:pt idx="24">
                  <c:v>3.873624345741701</c:v>
                </c:pt>
                <c:pt idx="25">
                  <c:v>3.9279745661769989</c:v>
                </c:pt>
                <c:pt idx="26">
                  <c:v>3.413151442143135</c:v>
                </c:pt>
                <c:pt idx="27">
                  <c:v>3.4527820721268649</c:v>
                </c:pt>
                <c:pt idx="28">
                  <c:v>3.1726732333307148</c:v>
                </c:pt>
                <c:pt idx="29">
                  <c:v>3.2164279501535931</c:v>
                </c:pt>
                <c:pt idx="30">
                  <c:v>2.8262343152309768</c:v>
                </c:pt>
                <c:pt idx="31">
                  <c:v>2.8358109623426571</c:v>
                </c:pt>
                <c:pt idx="32">
                  <c:v>4.7475804739515297</c:v>
                </c:pt>
                <c:pt idx="33">
                  <c:v>4.7672439370653592</c:v>
                </c:pt>
                <c:pt idx="34">
                  <c:v>3.525603719684296</c:v>
                </c:pt>
                <c:pt idx="35">
                  <c:v>3.5486295429640449</c:v>
                </c:pt>
                <c:pt idx="36">
                  <c:v>3.3305800510453989</c:v>
                </c:pt>
                <c:pt idx="37">
                  <c:v>3.2850682910764588</c:v>
                </c:pt>
                <c:pt idx="38">
                  <c:v>2.5095026858034539</c:v>
                </c:pt>
                <c:pt idx="39">
                  <c:v>2.4872383047360929</c:v>
                </c:pt>
                <c:pt idx="40">
                  <c:v>2.507928721455392</c:v>
                </c:pt>
                <c:pt idx="41">
                  <c:v>2.729313315392937</c:v>
                </c:pt>
                <c:pt idx="42">
                  <c:v>2.735056102124509</c:v>
                </c:pt>
                <c:pt idx="43">
                  <c:v>2.5565355605795048</c:v>
                </c:pt>
                <c:pt idx="44">
                  <c:v>2.5369815634796402</c:v>
                </c:pt>
                <c:pt idx="45">
                  <c:v>2.78851500650635</c:v>
                </c:pt>
                <c:pt idx="46">
                  <c:v>2.7016268900013531</c:v>
                </c:pt>
                <c:pt idx="47">
                  <c:v>2.496211720944848</c:v>
                </c:pt>
                <c:pt idx="48">
                  <c:v>2.5116834107786419</c:v>
                </c:pt>
                <c:pt idx="49">
                  <c:v>2.7383545761113059</c:v>
                </c:pt>
                <c:pt idx="50">
                  <c:v>2.7300957739935261</c:v>
                </c:pt>
                <c:pt idx="51">
                  <c:v>2.554100408637896</c:v>
                </c:pt>
                <c:pt idx="52">
                  <c:v>2.5195303986431101</c:v>
                </c:pt>
                <c:pt idx="53">
                  <c:v>2.803572625597007</c:v>
                </c:pt>
                <c:pt idx="54">
                  <c:v>2.719788894709199</c:v>
                </c:pt>
                <c:pt idx="55">
                  <c:v>2.5232849020743742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A8C0-405C-A118-F132C6716B1A}"/>
            </c:ext>
          </c:extLst>
        </c:ser>
        <c:ser>
          <c:idx val="9"/>
          <c:order val="4"/>
          <c:tx>
            <c:strRef>
              <c:f>'Pure Decorrelation'!$AI$2</c:f>
              <c:strCache>
                <c:ptCount val="1"/>
                <c:pt idx="0">
                  <c:v>BBS Causal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00B050"/>
              </a:solidFill>
              <a:ln w="9525">
                <a:solidFill>
                  <a:srgbClr val="00B050"/>
                </a:solidFill>
              </a:ln>
              <a:effectLst/>
            </c:spPr>
          </c:marker>
          <c:trendline>
            <c:spPr>
              <a:ln w="19050" cap="rnd">
                <a:solidFill>
                  <a:srgbClr val="00B050"/>
                </a:solidFill>
                <a:prstDash val="dash"/>
              </a:ln>
              <a:effectLst/>
            </c:spPr>
            <c:trendlineType val="exp"/>
            <c:dispRSqr val="0"/>
            <c:dispEq val="0"/>
          </c:trendline>
          <c:xVal>
            <c:numRef>
              <c:f>'Pure Decorrelation'!$AY$3:$AY$290</c:f>
              <c:numCache>
                <c:formatCode>General</c:formatCode>
                <c:ptCount val="288"/>
                <c:pt idx="0">
                  <c:v>1</c:v>
                </c:pt>
                <c:pt idx="1">
                  <c:v>-3</c:v>
                </c:pt>
                <c:pt idx="2">
                  <c:v>-3</c:v>
                </c:pt>
                <c:pt idx="3">
                  <c:v>1</c:v>
                </c:pt>
                <c:pt idx="4">
                  <c:v>9</c:v>
                </c:pt>
                <c:pt idx="5">
                  <c:v>1</c:v>
                </c:pt>
                <c:pt idx="6">
                  <c:v>-3</c:v>
                </c:pt>
                <c:pt idx="7">
                  <c:v>-3</c:v>
                </c:pt>
                <c:pt idx="8">
                  <c:v>-3</c:v>
                </c:pt>
                <c:pt idx="9">
                  <c:v>-3</c:v>
                </c:pt>
                <c:pt idx="10">
                  <c:v>1</c:v>
                </c:pt>
                <c:pt idx="11">
                  <c:v>9</c:v>
                </c:pt>
                <c:pt idx="12">
                  <c:v>1</c:v>
                </c:pt>
                <c:pt idx="13">
                  <c:v>-3</c:v>
                </c:pt>
                <c:pt idx="14">
                  <c:v>-3</c:v>
                </c:pt>
                <c:pt idx="15">
                  <c:v>1</c:v>
                </c:pt>
                <c:pt idx="16">
                  <c:v>-2</c:v>
                </c:pt>
                <c:pt idx="17">
                  <c:v>4</c:v>
                </c:pt>
                <c:pt idx="18">
                  <c:v>0</c:v>
                </c:pt>
                <c:pt idx="19">
                  <c:v>-2</c:v>
                </c:pt>
                <c:pt idx="20">
                  <c:v>-2</c:v>
                </c:pt>
                <c:pt idx="21">
                  <c:v>0</c:v>
                </c:pt>
                <c:pt idx="22">
                  <c:v>4</c:v>
                </c:pt>
                <c:pt idx="23">
                  <c:v>-2</c:v>
                </c:pt>
                <c:pt idx="24">
                  <c:v>-0.33333333333333331</c:v>
                </c:pt>
                <c:pt idx="25">
                  <c:v>-0.33333333333333331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-1.666666666666667</c:v>
                </c:pt>
                <c:pt idx="31">
                  <c:v>-1.666666666666667</c:v>
                </c:pt>
                <c:pt idx="32">
                  <c:v>-1.666666666666667</c:v>
                </c:pt>
                <c:pt idx="33">
                  <c:v>-1.666666666666667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-0.33333333333333331</c:v>
                </c:pt>
                <c:pt idx="39">
                  <c:v>-0.33333333333333331</c:v>
                </c:pt>
                <c:pt idx="40">
                  <c:v>-2</c:v>
                </c:pt>
                <c:pt idx="41">
                  <c:v>-2</c:v>
                </c:pt>
                <c:pt idx="42">
                  <c:v>8</c:v>
                </c:pt>
                <c:pt idx="43">
                  <c:v>-4</c:v>
                </c:pt>
                <c:pt idx="44">
                  <c:v>-4</c:v>
                </c:pt>
                <c:pt idx="45">
                  <c:v>8</c:v>
                </c:pt>
                <c:pt idx="46">
                  <c:v>-2</c:v>
                </c:pt>
                <c:pt idx="47">
                  <c:v>-2</c:v>
                </c:pt>
                <c:pt idx="48">
                  <c:v>-2</c:v>
                </c:pt>
                <c:pt idx="49">
                  <c:v>-2</c:v>
                </c:pt>
                <c:pt idx="50">
                  <c:v>8</c:v>
                </c:pt>
                <c:pt idx="51">
                  <c:v>-4</c:v>
                </c:pt>
                <c:pt idx="52">
                  <c:v>-4</c:v>
                </c:pt>
                <c:pt idx="53">
                  <c:v>8</c:v>
                </c:pt>
                <c:pt idx="54">
                  <c:v>-2</c:v>
                </c:pt>
                <c:pt idx="55">
                  <c:v>-2</c:v>
                </c:pt>
              </c:numCache>
            </c:numRef>
          </c:xVal>
          <c:yVal>
            <c:numRef>
              <c:f>'Pure Decorrelation'!$AI$3:$AI$290</c:f>
              <c:numCache>
                <c:formatCode>General</c:formatCode>
                <c:ptCount val="288"/>
                <c:pt idx="0">
                  <c:v>14.57607608536491</c:v>
                </c:pt>
                <c:pt idx="1">
                  <c:v>5.5401984097436072</c:v>
                </c:pt>
                <c:pt idx="2">
                  <c:v>7.5135419702040966</c:v>
                </c:pt>
                <c:pt idx="3">
                  <c:v>3.0659769427729771</c:v>
                </c:pt>
                <c:pt idx="4">
                  <c:v>9.8846657634712756</c:v>
                </c:pt>
                <c:pt idx="5">
                  <c:v>6.5814193752594292</c:v>
                </c:pt>
                <c:pt idx="6">
                  <c:v>5.0440308159682896</c:v>
                </c:pt>
                <c:pt idx="7">
                  <c:v>4.9674127032631077</c:v>
                </c:pt>
                <c:pt idx="8">
                  <c:v>8.6416806893888864</c:v>
                </c:pt>
                <c:pt idx="9">
                  <c:v>8.0396502943593084</c:v>
                </c:pt>
                <c:pt idx="10">
                  <c:v>4.2895956472144459</c:v>
                </c:pt>
                <c:pt idx="11">
                  <c:v>7.1900989536661646</c:v>
                </c:pt>
                <c:pt idx="12">
                  <c:v>5.3582710998132823</c:v>
                </c:pt>
                <c:pt idx="13">
                  <c:v>10.16716714564245</c:v>
                </c:pt>
                <c:pt idx="14">
                  <c:v>2.9993149652145799</c:v>
                </c:pt>
                <c:pt idx="15">
                  <c:v>10.37070599120343</c:v>
                </c:pt>
                <c:pt idx="16">
                  <c:v>3.5528840234153898</c:v>
                </c:pt>
                <c:pt idx="17">
                  <c:v>20.589141067001041</c:v>
                </c:pt>
                <c:pt idx="18">
                  <c:v>5.6626620388007716</c:v>
                </c:pt>
                <c:pt idx="19">
                  <c:v>8.531593541009352</c:v>
                </c:pt>
                <c:pt idx="20">
                  <c:v>8.6783305603894405</c:v>
                </c:pt>
                <c:pt idx="21">
                  <c:v>4.6382920386153277</c:v>
                </c:pt>
                <c:pt idx="22">
                  <c:v>21.115049038035799</c:v>
                </c:pt>
                <c:pt idx="23">
                  <c:v>2.1235996897565199</c:v>
                </c:pt>
                <c:pt idx="24">
                  <c:v>3.947800132038537</c:v>
                </c:pt>
                <c:pt idx="25">
                  <c:v>4.9364758931798862</c:v>
                </c:pt>
                <c:pt idx="26">
                  <c:v>3.0471179021755228</c:v>
                </c:pt>
                <c:pt idx="27">
                  <c:v>4.3351111252442944</c:v>
                </c:pt>
                <c:pt idx="28">
                  <c:v>2.711057039233856</c:v>
                </c:pt>
                <c:pt idx="29">
                  <c:v>2.9836701461928898</c:v>
                </c:pt>
                <c:pt idx="30">
                  <c:v>2.2066137972753501</c:v>
                </c:pt>
                <c:pt idx="31">
                  <c:v>2.898894636041951</c:v>
                </c:pt>
                <c:pt idx="32">
                  <c:v>7.2977516940212812</c:v>
                </c:pt>
                <c:pt idx="33">
                  <c:v>6.5312290398171173</c:v>
                </c:pt>
                <c:pt idx="34">
                  <c:v>4.0587124772137031</c:v>
                </c:pt>
                <c:pt idx="35">
                  <c:v>3.4596571773639879</c:v>
                </c:pt>
                <c:pt idx="36">
                  <c:v>4.1161545131704766</c:v>
                </c:pt>
                <c:pt idx="37">
                  <c:v>3.278930743830279</c:v>
                </c:pt>
                <c:pt idx="38">
                  <c:v>2.3644629029789939</c:v>
                </c:pt>
                <c:pt idx="39">
                  <c:v>1.7328149286331609</c:v>
                </c:pt>
                <c:pt idx="40">
                  <c:v>13.11254044899251</c:v>
                </c:pt>
                <c:pt idx="41">
                  <c:v>3.2193845726898869</c:v>
                </c:pt>
                <c:pt idx="42">
                  <c:v>3.4886999977985398</c:v>
                </c:pt>
                <c:pt idx="43">
                  <c:v>14.77405531820841</c:v>
                </c:pt>
                <c:pt idx="44">
                  <c:v>16.00778404596495</c:v>
                </c:pt>
                <c:pt idx="45">
                  <c:v>3.535190488945227</c:v>
                </c:pt>
                <c:pt idx="46">
                  <c:v>3.2972298610140571</c:v>
                </c:pt>
                <c:pt idx="47">
                  <c:v>12.83027978665195</c:v>
                </c:pt>
                <c:pt idx="48">
                  <c:v>13.13344436703483</c:v>
                </c:pt>
                <c:pt idx="49">
                  <c:v>3.2286614071228539</c:v>
                </c:pt>
                <c:pt idx="50">
                  <c:v>3.4798975840327331</c:v>
                </c:pt>
                <c:pt idx="51">
                  <c:v>14.83473644539481</c:v>
                </c:pt>
                <c:pt idx="52">
                  <c:v>15.772875270759689</c:v>
                </c:pt>
                <c:pt idx="53">
                  <c:v>3.435683502594475</c:v>
                </c:pt>
                <c:pt idx="54">
                  <c:v>3.2163415404036639</c:v>
                </c:pt>
                <c:pt idx="55">
                  <c:v>12.09687779435189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A8C0-405C-A118-F132C6716B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13725055"/>
        <c:axId val="488865151"/>
      </c:scatterChart>
      <c:valAx>
        <c:axId val="513725055"/>
        <c:scaling>
          <c:orientation val="minMax"/>
          <c:max val="5"/>
          <c:min val="0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Gain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8865151"/>
        <c:crosses val="autoZero"/>
        <c:crossBetween val="midCat"/>
      </c:valAx>
      <c:valAx>
        <c:axId val="488865151"/>
        <c:scaling>
          <c:logBase val="10"/>
          <c:orientation val="minMax"/>
          <c:max val="100"/>
          <c:min val="1E-3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Time(s)</a:t>
                </a:r>
              </a:p>
            </c:rich>
          </c:tx>
          <c:layout>
            <c:manualLayout>
              <c:xMode val="edge"/>
              <c:yMode val="edge"/>
              <c:x val="1.2242425079812739E-2"/>
              <c:y val="0.3979304375346236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372505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4.9059023956218299E-2"/>
          <c:y val="0.87083311506227701"/>
          <c:w val="0.92175080203315873"/>
          <c:h val="0.1153942300984974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# of Dominance Checks vs. (Estimated) Gain -</a:t>
            </a:r>
            <a:r>
              <a:rPr lang="en-US" baseline="0"/>
              <a:t> </a:t>
            </a:r>
            <a:r>
              <a:rPr lang="en-US"/>
              <a:t>causal</a:t>
            </a:r>
            <a:r>
              <a:rPr lang="en-US" baseline="0"/>
              <a:t> </a:t>
            </a:r>
            <a:r>
              <a:rPr lang="en-US"/>
              <a:t>algorithms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5.3468871866955363E-2"/>
          <c:y val="0.12785291579821928"/>
          <c:w val="0.9124666606793389"/>
          <c:h val="0.66461270209977208"/>
        </c:manualLayout>
      </c:layout>
      <c:scatterChart>
        <c:scatterStyle val="lineMarker"/>
        <c:varyColors val="0"/>
        <c:ser>
          <c:idx val="1"/>
          <c:order val="0"/>
          <c:tx>
            <c:strRef>
              <c:f>'Pure Decorrelation'!$N$2</c:f>
              <c:strCache>
                <c:ptCount val="1"/>
                <c:pt idx="0">
                  <c:v>BNL Causal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trendline>
            <c:spPr>
              <a:ln w="19050" cap="rnd">
                <a:solidFill>
                  <a:srgbClr val="FF0000"/>
                </a:solidFill>
                <a:prstDash val="dash"/>
              </a:ln>
              <a:effectLst/>
            </c:spPr>
            <c:trendlineType val="exp"/>
            <c:dispRSqr val="0"/>
            <c:dispEq val="0"/>
          </c:trendline>
          <c:xVal>
            <c:numRef>
              <c:f>'Pure Decorrelation'!$AY$3:$AY$290</c:f>
              <c:numCache>
                <c:formatCode>General</c:formatCode>
                <c:ptCount val="288"/>
                <c:pt idx="0">
                  <c:v>1</c:v>
                </c:pt>
                <c:pt idx="1">
                  <c:v>-3</c:v>
                </c:pt>
                <c:pt idx="2">
                  <c:v>-3</c:v>
                </c:pt>
                <c:pt idx="3">
                  <c:v>1</c:v>
                </c:pt>
                <c:pt idx="4">
                  <c:v>9</c:v>
                </c:pt>
                <c:pt idx="5">
                  <c:v>1</c:v>
                </c:pt>
                <c:pt idx="6">
                  <c:v>-3</c:v>
                </c:pt>
                <c:pt idx="7">
                  <c:v>-3</c:v>
                </c:pt>
                <c:pt idx="8">
                  <c:v>-3</c:v>
                </c:pt>
                <c:pt idx="9">
                  <c:v>-3</c:v>
                </c:pt>
                <c:pt idx="10">
                  <c:v>1</c:v>
                </c:pt>
                <c:pt idx="11">
                  <c:v>9</c:v>
                </c:pt>
                <c:pt idx="12">
                  <c:v>1</c:v>
                </c:pt>
                <c:pt idx="13">
                  <c:v>-3</c:v>
                </c:pt>
                <c:pt idx="14">
                  <c:v>-3</c:v>
                </c:pt>
                <c:pt idx="15">
                  <c:v>1</c:v>
                </c:pt>
                <c:pt idx="16">
                  <c:v>-2</c:v>
                </c:pt>
                <c:pt idx="17">
                  <c:v>4</c:v>
                </c:pt>
                <c:pt idx="18">
                  <c:v>0</c:v>
                </c:pt>
                <c:pt idx="19">
                  <c:v>-2</c:v>
                </c:pt>
                <c:pt idx="20">
                  <c:v>-2</c:v>
                </c:pt>
                <c:pt idx="21">
                  <c:v>0</c:v>
                </c:pt>
                <c:pt idx="22">
                  <c:v>4</c:v>
                </c:pt>
                <c:pt idx="23">
                  <c:v>-2</c:v>
                </c:pt>
                <c:pt idx="24">
                  <c:v>-0.33333333333333331</c:v>
                </c:pt>
                <c:pt idx="25">
                  <c:v>-0.33333333333333331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-1.666666666666667</c:v>
                </c:pt>
                <c:pt idx="31">
                  <c:v>-1.666666666666667</c:v>
                </c:pt>
                <c:pt idx="32">
                  <c:v>-1.666666666666667</c:v>
                </c:pt>
                <c:pt idx="33">
                  <c:v>-1.666666666666667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-0.33333333333333331</c:v>
                </c:pt>
                <c:pt idx="39">
                  <c:v>-0.33333333333333331</c:v>
                </c:pt>
                <c:pt idx="40">
                  <c:v>-2</c:v>
                </c:pt>
                <c:pt idx="41">
                  <c:v>-2</c:v>
                </c:pt>
                <c:pt idx="42">
                  <c:v>8</c:v>
                </c:pt>
                <c:pt idx="43">
                  <c:v>-4</c:v>
                </c:pt>
                <c:pt idx="44">
                  <c:v>-4</c:v>
                </c:pt>
                <c:pt idx="45">
                  <c:v>8</c:v>
                </c:pt>
                <c:pt idx="46">
                  <c:v>-2</c:v>
                </c:pt>
                <c:pt idx="47">
                  <c:v>-2</c:v>
                </c:pt>
                <c:pt idx="48">
                  <c:v>-2</c:v>
                </c:pt>
                <c:pt idx="49">
                  <c:v>-2</c:v>
                </c:pt>
                <c:pt idx="50">
                  <c:v>8</c:v>
                </c:pt>
                <c:pt idx="51">
                  <c:v>-4</c:v>
                </c:pt>
                <c:pt idx="52">
                  <c:v>-4</c:v>
                </c:pt>
                <c:pt idx="53">
                  <c:v>8</c:v>
                </c:pt>
                <c:pt idx="54">
                  <c:v>-2</c:v>
                </c:pt>
                <c:pt idx="55">
                  <c:v>-2</c:v>
                </c:pt>
              </c:numCache>
            </c:numRef>
          </c:xVal>
          <c:yVal>
            <c:numRef>
              <c:f>'Pure Decorrelation'!$N$3:$N$290</c:f>
              <c:numCache>
                <c:formatCode>General</c:formatCode>
                <c:ptCount val="288"/>
                <c:pt idx="0">
                  <c:v>10022863.4</c:v>
                </c:pt>
                <c:pt idx="1">
                  <c:v>4768147.5999999996</c:v>
                </c:pt>
                <c:pt idx="2">
                  <c:v>5708330.4000000004</c:v>
                </c:pt>
                <c:pt idx="3">
                  <c:v>2327862</c:v>
                </c:pt>
                <c:pt idx="4">
                  <c:v>8211267.7999999998</c:v>
                </c:pt>
                <c:pt idx="5">
                  <c:v>4932159</c:v>
                </c:pt>
                <c:pt idx="6">
                  <c:v>4570545.2</c:v>
                </c:pt>
                <c:pt idx="7">
                  <c:v>3167304.6</c:v>
                </c:pt>
                <c:pt idx="8">
                  <c:v>6805158.4000000004</c:v>
                </c:pt>
                <c:pt idx="9">
                  <c:v>6523186.2000000002</c:v>
                </c:pt>
                <c:pt idx="10">
                  <c:v>3525196.8</c:v>
                </c:pt>
                <c:pt idx="11">
                  <c:v>5681416.4000000004</c:v>
                </c:pt>
                <c:pt idx="12">
                  <c:v>4956663</c:v>
                </c:pt>
                <c:pt idx="13">
                  <c:v>8396950.8000000007</c:v>
                </c:pt>
                <c:pt idx="14">
                  <c:v>2746243.4</c:v>
                </c:pt>
                <c:pt idx="15">
                  <c:v>7435345.5999999996</c:v>
                </c:pt>
                <c:pt idx="16">
                  <c:v>2023825.2</c:v>
                </c:pt>
                <c:pt idx="17">
                  <c:v>10584724</c:v>
                </c:pt>
                <c:pt idx="18">
                  <c:v>2953382.2</c:v>
                </c:pt>
                <c:pt idx="19">
                  <c:v>5320058.5999999996</c:v>
                </c:pt>
                <c:pt idx="20">
                  <c:v>4774228</c:v>
                </c:pt>
                <c:pt idx="21">
                  <c:v>1881454.6</c:v>
                </c:pt>
                <c:pt idx="22">
                  <c:v>10503780.199999999</c:v>
                </c:pt>
                <c:pt idx="23">
                  <c:v>1194820.3999999999</c:v>
                </c:pt>
                <c:pt idx="24">
                  <c:v>2244574.4</c:v>
                </c:pt>
                <c:pt idx="25">
                  <c:v>2692511</c:v>
                </c:pt>
                <c:pt idx="26">
                  <c:v>1761354.2</c:v>
                </c:pt>
                <c:pt idx="27">
                  <c:v>2696304.4</c:v>
                </c:pt>
                <c:pt idx="28">
                  <c:v>1509720</c:v>
                </c:pt>
                <c:pt idx="29">
                  <c:v>1848423.2</c:v>
                </c:pt>
                <c:pt idx="30">
                  <c:v>1741757</c:v>
                </c:pt>
                <c:pt idx="31">
                  <c:v>1858165</c:v>
                </c:pt>
                <c:pt idx="32">
                  <c:v>4692546.5999999996</c:v>
                </c:pt>
                <c:pt idx="33">
                  <c:v>4460777.5999999996</c:v>
                </c:pt>
                <c:pt idx="34">
                  <c:v>2536581.2000000002</c:v>
                </c:pt>
                <c:pt idx="35">
                  <c:v>2195321</c:v>
                </c:pt>
                <c:pt idx="36">
                  <c:v>2548396.6</c:v>
                </c:pt>
                <c:pt idx="37">
                  <c:v>1872928.2</c:v>
                </c:pt>
                <c:pt idx="38">
                  <c:v>1611173</c:v>
                </c:pt>
                <c:pt idx="39">
                  <c:v>1201692.6000000001</c:v>
                </c:pt>
                <c:pt idx="40">
                  <c:v>5992022.4000000004</c:v>
                </c:pt>
                <c:pt idx="41">
                  <c:v>1976134.8</c:v>
                </c:pt>
                <c:pt idx="42">
                  <c:v>1884901</c:v>
                </c:pt>
                <c:pt idx="43">
                  <c:v>6016041.2000000002</c:v>
                </c:pt>
                <c:pt idx="44">
                  <c:v>6006067.5999999996</c:v>
                </c:pt>
                <c:pt idx="45">
                  <c:v>1797739.2</c:v>
                </c:pt>
                <c:pt idx="46">
                  <c:v>1996186.6</c:v>
                </c:pt>
                <c:pt idx="47">
                  <c:v>5590503.7999999998</c:v>
                </c:pt>
                <c:pt idx="48">
                  <c:v>5992022.4000000004</c:v>
                </c:pt>
                <c:pt idx="49">
                  <c:v>1976134.8</c:v>
                </c:pt>
                <c:pt idx="50">
                  <c:v>1884901</c:v>
                </c:pt>
                <c:pt idx="51">
                  <c:v>6016041.2000000002</c:v>
                </c:pt>
                <c:pt idx="52">
                  <c:v>6006067.5999999996</c:v>
                </c:pt>
                <c:pt idx="53">
                  <c:v>1797739.2</c:v>
                </c:pt>
                <c:pt idx="54">
                  <c:v>1996186.6</c:v>
                </c:pt>
                <c:pt idx="55">
                  <c:v>5590503.7999999998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814-485C-B3BE-FBE2FD2920A9}"/>
            </c:ext>
          </c:extLst>
        </c:ser>
        <c:ser>
          <c:idx val="3"/>
          <c:order val="1"/>
          <c:tx>
            <c:strRef>
              <c:f>'Pure Decorrelation'!$Q$2</c:f>
              <c:strCache>
                <c:ptCount val="1"/>
                <c:pt idx="0">
                  <c:v>SFS Causal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5"/>
                </a:solidFill>
                <a:prstDash val="dash"/>
              </a:ln>
              <a:effectLst/>
            </c:spPr>
            <c:trendlineType val="exp"/>
            <c:dispRSqr val="0"/>
            <c:dispEq val="0"/>
          </c:trendline>
          <c:xVal>
            <c:numRef>
              <c:f>'Pure Decorrelation'!$AY$3:$AY$290</c:f>
              <c:numCache>
                <c:formatCode>General</c:formatCode>
                <c:ptCount val="288"/>
                <c:pt idx="0">
                  <c:v>1</c:v>
                </c:pt>
                <c:pt idx="1">
                  <c:v>-3</c:v>
                </c:pt>
                <c:pt idx="2">
                  <c:v>-3</c:v>
                </c:pt>
                <c:pt idx="3">
                  <c:v>1</c:v>
                </c:pt>
                <c:pt idx="4">
                  <c:v>9</c:v>
                </c:pt>
                <c:pt idx="5">
                  <c:v>1</c:v>
                </c:pt>
                <c:pt idx="6">
                  <c:v>-3</c:v>
                </c:pt>
                <c:pt idx="7">
                  <c:v>-3</c:v>
                </c:pt>
                <c:pt idx="8">
                  <c:v>-3</c:v>
                </c:pt>
                <c:pt idx="9">
                  <c:v>-3</c:v>
                </c:pt>
                <c:pt idx="10">
                  <c:v>1</c:v>
                </c:pt>
                <c:pt idx="11">
                  <c:v>9</c:v>
                </c:pt>
                <c:pt idx="12">
                  <c:v>1</c:v>
                </c:pt>
                <c:pt idx="13">
                  <c:v>-3</c:v>
                </c:pt>
                <c:pt idx="14">
                  <c:v>-3</c:v>
                </c:pt>
                <c:pt idx="15">
                  <c:v>1</c:v>
                </c:pt>
                <c:pt idx="16">
                  <c:v>-2</c:v>
                </c:pt>
                <c:pt idx="17">
                  <c:v>4</c:v>
                </c:pt>
                <c:pt idx="18">
                  <c:v>0</c:v>
                </c:pt>
                <c:pt idx="19">
                  <c:v>-2</c:v>
                </c:pt>
                <c:pt idx="20">
                  <c:v>-2</c:v>
                </c:pt>
                <c:pt idx="21">
                  <c:v>0</c:v>
                </c:pt>
                <c:pt idx="22">
                  <c:v>4</c:v>
                </c:pt>
                <c:pt idx="23">
                  <c:v>-2</c:v>
                </c:pt>
                <c:pt idx="24">
                  <c:v>-0.33333333333333331</c:v>
                </c:pt>
                <c:pt idx="25">
                  <c:v>-0.33333333333333331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-1.666666666666667</c:v>
                </c:pt>
                <c:pt idx="31">
                  <c:v>-1.666666666666667</c:v>
                </c:pt>
                <c:pt idx="32">
                  <c:v>-1.666666666666667</c:v>
                </c:pt>
                <c:pt idx="33">
                  <c:v>-1.666666666666667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-0.33333333333333331</c:v>
                </c:pt>
                <c:pt idx="39">
                  <c:v>-0.33333333333333331</c:v>
                </c:pt>
                <c:pt idx="40">
                  <c:v>-2</c:v>
                </c:pt>
                <c:pt idx="41">
                  <c:v>-2</c:v>
                </c:pt>
                <c:pt idx="42">
                  <c:v>8</c:v>
                </c:pt>
                <c:pt idx="43">
                  <c:v>-4</c:v>
                </c:pt>
                <c:pt idx="44">
                  <c:v>-4</c:v>
                </c:pt>
                <c:pt idx="45">
                  <c:v>8</c:v>
                </c:pt>
                <c:pt idx="46">
                  <c:v>-2</c:v>
                </c:pt>
                <c:pt idx="47">
                  <c:v>-2</c:v>
                </c:pt>
                <c:pt idx="48">
                  <c:v>-2</c:v>
                </c:pt>
                <c:pt idx="49">
                  <c:v>-2</c:v>
                </c:pt>
                <c:pt idx="50">
                  <c:v>8</c:v>
                </c:pt>
                <c:pt idx="51">
                  <c:v>-4</c:v>
                </c:pt>
                <c:pt idx="52">
                  <c:v>-4</c:v>
                </c:pt>
                <c:pt idx="53">
                  <c:v>8</c:v>
                </c:pt>
                <c:pt idx="54">
                  <c:v>-2</c:v>
                </c:pt>
                <c:pt idx="55">
                  <c:v>-2</c:v>
                </c:pt>
              </c:numCache>
            </c:numRef>
          </c:xVal>
          <c:yVal>
            <c:numRef>
              <c:f>'Pure Decorrelation'!$Q$3:$Q$290</c:f>
              <c:numCache>
                <c:formatCode>General</c:formatCode>
                <c:ptCount val="288"/>
                <c:pt idx="0">
                  <c:v>5817876.7999999998</c:v>
                </c:pt>
                <c:pt idx="1">
                  <c:v>1555096.6</c:v>
                </c:pt>
                <c:pt idx="2">
                  <c:v>2762314.2</c:v>
                </c:pt>
                <c:pt idx="3">
                  <c:v>639802.80000000005</c:v>
                </c:pt>
                <c:pt idx="4">
                  <c:v>5392684.4000000004</c:v>
                </c:pt>
                <c:pt idx="5">
                  <c:v>1744670</c:v>
                </c:pt>
                <c:pt idx="6">
                  <c:v>2689294.8</c:v>
                </c:pt>
                <c:pt idx="7">
                  <c:v>1300983.6000000001</c:v>
                </c:pt>
                <c:pt idx="8">
                  <c:v>2905263.6</c:v>
                </c:pt>
                <c:pt idx="9">
                  <c:v>2766018.8</c:v>
                </c:pt>
                <c:pt idx="10">
                  <c:v>1227249</c:v>
                </c:pt>
                <c:pt idx="11">
                  <c:v>3042341.4</c:v>
                </c:pt>
                <c:pt idx="12">
                  <c:v>1879359.4</c:v>
                </c:pt>
                <c:pt idx="13">
                  <c:v>3011644.8</c:v>
                </c:pt>
                <c:pt idx="14">
                  <c:v>708396.6</c:v>
                </c:pt>
                <c:pt idx="15">
                  <c:v>4031802.4</c:v>
                </c:pt>
                <c:pt idx="16">
                  <c:v>1047875</c:v>
                </c:pt>
                <c:pt idx="17">
                  <c:v>11250010.199999999</c:v>
                </c:pt>
                <c:pt idx="18">
                  <c:v>1570631</c:v>
                </c:pt>
                <c:pt idx="19">
                  <c:v>4599516.4000000004</c:v>
                </c:pt>
                <c:pt idx="20">
                  <c:v>3975867.4</c:v>
                </c:pt>
                <c:pt idx="21">
                  <c:v>1472009.4</c:v>
                </c:pt>
                <c:pt idx="22">
                  <c:v>13520284</c:v>
                </c:pt>
                <c:pt idx="23">
                  <c:v>740416</c:v>
                </c:pt>
                <c:pt idx="24">
                  <c:v>902289.6</c:v>
                </c:pt>
                <c:pt idx="25">
                  <c:v>1219518</c:v>
                </c:pt>
                <c:pt idx="26">
                  <c:v>775358</c:v>
                </c:pt>
                <c:pt idx="27">
                  <c:v>1261997.2</c:v>
                </c:pt>
                <c:pt idx="28">
                  <c:v>584817.19999999995</c:v>
                </c:pt>
                <c:pt idx="29">
                  <c:v>671157.4</c:v>
                </c:pt>
                <c:pt idx="30">
                  <c:v>526935.80000000005</c:v>
                </c:pt>
                <c:pt idx="31">
                  <c:v>736101.4</c:v>
                </c:pt>
                <c:pt idx="32">
                  <c:v>2478062.2000000002</c:v>
                </c:pt>
                <c:pt idx="33">
                  <c:v>3009998.2</c:v>
                </c:pt>
                <c:pt idx="34">
                  <c:v>1142575.3999999999</c:v>
                </c:pt>
                <c:pt idx="35">
                  <c:v>938764.80000000005</c:v>
                </c:pt>
                <c:pt idx="36">
                  <c:v>1163907.2</c:v>
                </c:pt>
                <c:pt idx="37">
                  <c:v>1188675.2</c:v>
                </c:pt>
                <c:pt idx="38">
                  <c:v>632717.80000000005</c:v>
                </c:pt>
                <c:pt idx="39">
                  <c:v>454519</c:v>
                </c:pt>
                <c:pt idx="40">
                  <c:v>5939480.5999999996</c:v>
                </c:pt>
                <c:pt idx="41">
                  <c:v>839369</c:v>
                </c:pt>
                <c:pt idx="42">
                  <c:v>887823.2</c:v>
                </c:pt>
                <c:pt idx="43">
                  <c:v>6159425.2000000002</c:v>
                </c:pt>
                <c:pt idx="44">
                  <c:v>7402034</c:v>
                </c:pt>
                <c:pt idx="45">
                  <c:v>709877</c:v>
                </c:pt>
                <c:pt idx="46">
                  <c:v>759550</c:v>
                </c:pt>
                <c:pt idx="47">
                  <c:v>5738462.5999999996</c:v>
                </c:pt>
                <c:pt idx="48">
                  <c:v>5939480.5999999996</c:v>
                </c:pt>
                <c:pt idx="49">
                  <c:v>839369</c:v>
                </c:pt>
                <c:pt idx="50">
                  <c:v>887823.2</c:v>
                </c:pt>
                <c:pt idx="51">
                  <c:v>6159425.2000000002</c:v>
                </c:pt>
                <c:pt idx="52">
                  <c:v>7402034</c:v>
                </c:pt>
                <c:pt idx="53">
                  <c:v>709877</c:v>
                </c:pt>
                <c:pt idx="54">
                  <c:v>759550</c:v>
                </c:pt>
                <c:pt idx="55">
                  <c:v>5738462.5999999996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D814-485C-B3BE-FBE2FD2920A9}"/>
            </c:ext>
          </c:extLst>
        </c:ser>
        <c:ser>
          <c:idx val="5"/>
          <c:order val="2"/>
          <c:tx>
            <c:strRef>
              <c:f>'Pure Decorrelation'!$S$2</c:f>
              <c:strCache>
                <c:ptCount val="1"/>
                <c:pt idx="0">
                  <c:v>SaLSa Causal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6"/>
                </a:solidFill>
                <a:prstDash val="dash"/>
              </a:ln>
              <a:effectLst/>
            </c:spPr>
            <c:trendlineType val="exp"/>
            <c:dispRSqr val="0"/>
            <c:dispEq val="0"/>
          </c:trendline>
          <c:xVal>
            <c:numRef>
              <c:f>'Pure Decorrelation'!$AY$3:$AY$290</c:f>
              <c:numCache>
                <c:formatCode>General</c:formatCode>
                <c:ptCount val="288"/>
                <c:pt idx="0">
                  <c:v>1</c:v>
                </c:pt>
                <c:pt idx="1">
                  <c:v>-3</c:v>
                </c:pt>
                <c:pt idx="2">
                  <c:v>-3</c:v>
                </c:pt>
                <c:pt idx="3">
                  <c:v>1</c:v>
                </c:pt>
                <c:pt idx="4">
                  <c:v>9</c:v>
                </c:pt>
                <c:pt idx="5">
                  <c:v>1</c:v>
                </c:pt>
                <c:pt idx="6">
                  <c:v>-3</c:v>
                </c:pt>
                <c:pt idx="7">
                  <c:v>-3</c:v>
                </c:pt>
                <c:pt idx="8">
                  <c:v>-3</c:v>
                </c:pt>
                <c:pt idx="9">
                  <c:v>-3</c:v>
                </c:pt>
                <c:pt idx="10">
                  <c:v>1</c:v>
                </c:pt>
                <c:pt idx="11">
                  <c:v>9</c:v>
                </c:pt>
                <c:pt idx="12">
                  <c:v>1</c:v>
                </c:pt>
                <c:pt idx="13">
                  <c:v>-3</c:v>
                </c:pt>
                <c:pt idx="14">
                  <c:v>-3</c:v>
                </c:pt>
                <c:pt idx="15">
                  <c:v>1</c:v>
                </c:pt>
                <c:pt idx="16">
                  <c:v>-2</c:v>
                </c:pt>
                <c:pt idx="17">
                  <c:v>4</c:v>
                </c:pt>
                <c:pt idx="18">
                  <c:v>0</c:v>
                </c:pt>
                <c:pt idx="19">
                  <c:v>-2</c:v>
                </c:pt>
                <c:pt idx="20">
                  <c:v>-2</c:v>
                </c:pt>
                <c:pt idx="21">
                  <c:v>0</c:v>
                </c:pt>
                <c:pt idx="22">
                  <c:v>4</c:v>
                </c:pt>
                <c:pt idx="23">
                  <c:v>-2</c:v>
                </c:pt>
                <c:pt idx="24">
                  <c:v>-0.33333333333333331</c:v>
                </c:pt>
                <c:pt idx="25">
                  <c:v>-0.33333333333333331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-1.666666666666667</c:v>
                </c:pt>
                <c:pt idx="31">
                  <c:v>-1.666666666666667</c:v>
                </c:pt>
                <c:pt idx="32">
                  <c:v>-1.666666666666667</c:v>
                </c:pt>
                <c:pt idx="33">
                  <c:v>-1.666666666666667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-0.33333333333333331</c:v>
                </c:pt>
                <c:pt idx="39">
                  <c:v>-0.33333333333333331</c:v>
                </c:pt>
                <c:pt idx="40">
                  <c:v>-2</c:v>
                </c:pt>
                <c:pt idx="41">
                  <c:v>-2</c:v>
                </c:pt>
                <c:pt idx="42">
                  <c:v>8</c:v>
                </c:pt>
                <c:pt idx="43">
                  <c:v>-4</c:v>
                </c:pt>
                <c:pt idx="44">
                  <c:v>-4</c:v>
                </c:pt>
                <c:pt idx="45">
                  <c:v>8</c:v>
                </c:pt>
                <c:pt idx="46">
                  <c:v>-2</c:v>
                </c:pt>
                <c:pt idx="47">
                  <c:v>-2</c:v>
                </c:pt>
                <c:pt idx="48">
                  <c:v>-2</c:v>
                </c:pt>
                <c:pt idx="49">
                  <c:v>-2</c:v>
                </c:pt>
                <c:pt idx="50">
                  <c:v>8</c:v>
                </c:pt>
                <c:pt idx="51">
                  <c:v>-4</c:v>
                </c:pt>
                <c:pt idx="52">
                  <c:v>-4</c:v>
                </c:pt>
                <c:pt idx="53">
                  <c:v>8</c:v>
                </c:pt>
                <c:pt idx="54">
                  <c:v>-2</c:v>
                </c:pt>
                <c:pt idx="55">
                  <c:v>-2</c:v>
                </c:pt>
              </c:numCache>
            </c:numRef>
          </c:xVal>
          <c:yVal>
            <c:numRef>
              <c:f>'Pure Decorrelation'!$S$3:$S$290</c:f>
              <c:numCache>
                <c:formatCode>General</c:formatCode>
                <c:ptCount val="288"/>
                <c:pt idx="0">
                  <c:v>10274494</c:v>
                </c:pt>
                <c:pt idx="1">
                  <c:v>3159799.4</c:v>
                </c:pt>
                <c:pt idx="2">
                  <c:v>2267205</c:v>
                </c:pt>
                <c:pt idx="3">
                  <c:v>781966.2</c:v>
                </c:pt>
                <c:pt idx="4">
                  <c:v>11978384</c:v>
                </c:pt>
                <c:pt idx="5">
                  <c:v>4301307.4000000004</c:v>
                </c:pt>
                <c:pt idx="6">
                  <c:v>2147966.7999999998</c:v>
                </c:pt>
                <c:pt idx="7">
                  <c:v>1474098.6</c:v>
                </c:pt>
                <c:pt idx="8">
                  <c:v>6328932</c:v>
                </c:pt>
                <c:pt idx="9">
                  <c:v>7992747.4000000004</c:v>
                </c:pt>
                <c:pt idx="10">
                  <c:v>1129757.3999999999</c:v>
                </c:pt>
                <c:pt idx="11">
                  <c:v>2579986.7999999998</c:v>
                </c:pt>
                <c:pt idx="12">
                  <c:v>2634966.7999999998</c:v>
                </c:pt>
                <c:pt idx="13">
                  <c:v>6840819.7999999998</c:v>
                </c:pt>
                <c:pt idx="14">
                  <c:v>783665.4</c:v>
                </c:pt>
                <c:pt idx="15">
                  <c:v>4447089.2</c:v>
                </c:pt>
                <c:pt idx="16">
                  <c:v>1498358.4</c:v>
                </c:pt>
                <c:pt idx="17">
                  <c:v>16252444.199999999</c:v>
                </c:pt>
                <c:pt idx="18">
                  <c:v>2641644.6</c:v>
                </c:pt>
                <c:pt idx="19">
                  <c:v>7026087.5999999996</c:v>
                </c:pt>
                <c:pt idx="20">
                  <c:v>4764882.4000000004</c:v>
                </c:pt>
                <c:pt idx="21">
                  <c:v>2143220</c:v>
                </c:pt>
                <c:pt idx="22">
                  <c:v>14229575.800000001</c:v>
                </c:pt>
                <c:pt idx="23">
                  <c:v>561014.4</c:v>
                </c:pt>
                <c:pt idx="24">
                  <c:v>1443151.4</c:v>
                </c:pt>
                <c:pt idx="25">
                  <c:v>2714173.4</c:v>
                </c:pt>
                <c:pt idx="26">
                  <c:v>843022.8</c:v>
                </c:pt>
                <c:pt idx="27">
                  <c:v>2480272.4</c:v>
                </c:pt>
                <c:pt idx="28">
                  <c:v>553166.6</c:v>
                </c:pt>
                <c:pt idx="29">
                  <c:v>582111.4</c:v>
                </c:pt>
                <c:pt idx="30">
                  <c:v>503087.8</c:v>
                </c:pt>
                <c:pt idx="31">
                  <c:v>690026.4</c:v>
                </c:pt>
                <c:pt idx="32">
                  <c:v>4921309.4000000004</c:v>
                </c:pt>
                <c:pt idx="33">
                  <c:v>4394764.8</c:v>
                </c:pt>
                <c:pt idx="34">
                  <c:v>1751202.6</c:v>
                </c:pt>
                <c:pt idx="35">
                  <c:v>1481246.2</c:v>
                </c:pt>
                <c:pt idx="36">
                  <c:v>1037210.4</c:v>
                </c:pt>
                <c:pt idx="37">
                  <c:v>1018766</c:v>
                </c:pt>
                <c:pt idx="38">
                  <c:v>607142.40000000002</c:v>
                </c:pt>
                <c:pt idx="39">
                  <c:v>411834.2</c:v>
                </c:pt>
                <c:pt idx="40">
                  <c:v>6599989.7999999998</c:v>
                </c:pt>
                <c:pt idx="41">
                  <c:v>1062903.2</c:v>
                </c:pt>
                <c:pt idx="42">
                  <c:v>1184733.6000000001</c:v>
                </c:pt>
                <c:pt idx="43">
                  <c:v>7151927.2000000002</c:v>
                </c:pt>
                <c:pt idx="44">
                  <c:v>7594684.2000000002</c:v>
                </c:pt>
                <c:pt idx="45">
                  <c:v>1529571</c:v>
                </c:pt>
                <c:pt idx="46">
                  <c:v>943697.6</c:v>
                </c:pt>
                <c:pt idx="47">
                  <c:v>6096867.4000000004</c:v>
                </c:pt>
                <c:pt idx="48">
                  <c:v>6599989.7999999998</c:v>
                </c:pt>
                <c:pt idx="49">
                  <c:v>1062903.2</c:v>
                </c:pt>
                <c:pt idx="50">
                  <c:v>1184733.6000000001</c:v>
                </c:pt>
                <c:pt idx="51">
                  <c:v>7151927.2000000002</c:v>
                </c:pt>
                <c:pt idx="52">
                  <c:v>7594684.2000000002</c:v>
                </c:pt>
                <c:pt idx="53">
                  <c:v>1529571</c:v>
                </c:pt>
                <c:pt idx="54">
                  <c:v>943697.6</c:v>
                </c:pt>
                <c:pt idx="55">
                  <c:v>6096867.4000000004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D814-485C-B3BE-FBE2FD2920A9}"/>
            </c:ext>
          </c:extLst>
        </c:ser>
        <c:ser>
          <c:idx val="7"/>
          <c:order val="3"/>
          <c:tx>
            <c:strRef>
              <c:f>'Pure Decorrelation'!$U$2</c:f>
              <c:strCache>
                <c:ptCount val="1"/>
                <c:pt idx="0">
                  <c:v>D&amp;C Causal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>
                    <a:lumMod val="60000"/>
                  </a:schemeClr>
                </a:solidFill>
                <a:prstDash val="dash"/>
              </a:ln>
              <a:effectLst/>
            </c:spPr>
            <c:trendlineType val="exp"/>
            <c:dispRSqr val="0"/>
            <c:dispEq val="0"/>
          </c:trendline>
          <c:xVal>
            <c:numRef>
              <c:f>'Pure Decorrelation'!$AY$3:$AY$290</c:f>
              <c:numCache>
                <c:formatCode>General</c:formatCode>
                <c:ptCount val="288"/>
                <c:pt idx="0">
                  <c:v>1</c:v>
                </c:pt>
                <c:pt idx="1">
                  <c:v>-3</c:v>
                </c:pt>
                <c:pt idx="2">
                  <c:v>-3</c:v>
                </c:pt>
                <c:pt idx="3">
                  <c:v>1</c:v>
                </c:pt>
                <c:pt idx="4">
                  <c:v>9</c:v>
                </c:pt>
                <c:pt idx="5">
                  <c:v>1</c:v>
                </c:pt>
                <c:pt idx="6">
                  <c:v>-3</c:v>
                </c:pt>
                <c:pt idx="7">
                  <c:v>-3</c:v>
                </c:pt>
                <c:pt idx="8">
                  <c:v>-3</c:v>
                </c:pt>
                <c:pt idx="9">
                  <c:v>-3</c:v>
                </c:pt>
                <c:pt idx="10">
                  <c:v>1</c:v>
                </c:pt>
                <c:pt idx="11">
                  <c:v>9</c:v>
                </c:pt>
                <c:pt idx="12">
                  <c:v>1</c:v>
                </c:pt>
                <c:pt idx="13">
                  <c:v>-3</c:v>
                </c:pt>
                <c:pt idx="14">
                  <c:v>-3</c:v>
                </c:pt>
                <c:pt idx="15">
                  <c:v>1</c:v>
                </c:pt>
                <c:pt idx="16">
                  <c:v>-2</c:v>
                </c:pt>
                <c:pt idx="17">
                  <c:v>4</c:v>
                </c:pt>
                <c:pt idx="18">
                  <c:v>0</c:v>
                </c:pt>
                <c:pt idx="19">
                  <c:v>-2</c:v>
                </c:pt>
                <c:pt idx="20">
                  <c:v>-2</c:v>
                </c:pt>
                <c:pt idx="21">
                  <c:v>0</c:v>
                </c:pt>
                <c:pt idx="22">
                  <c:v>4</c:v>
                </c:pt>
                <c:pt idx="23">
                  <c:v>-2</c:v>
                </c:pt>
                <c:pt idx="24">
                  <c:v>-0.33333333333333331</c:v>
                </c:pt>
                <c:pt idx="25">
                  <c:v>-0.33333333333333331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-1.666666666666667</c:v>
                </c:pt>
                <c:pt idx="31">
                  <c:v>-1.666666666666667</c:v>
                </c:pt>
                <c:pt idx="32">
                  <c:v>-1.666666666666667</c:v>
                </c:pt>
                <c:pt idx="33">
                  <c:v>-1.666666666666667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-0.33333333333333331</c:v>
                </c:pt>
                <c:pt idx="39">
                  <c:v>-0.33333333333333331</c:v>
                </c:pt>
                <c:pt idx="40">
                  <c:v>-2</c:v>
                </c:pt>
                <c:pt idx="41">
                  <c:v>-2</c:v>
                </c:pt>
                <c:pt idx="42">
                  <c:v>8</c:v>
                </c:pt>
                <c:pt idx="43">
                  <c:v>-4</c:v>
                </c:pt>
                <c:pt idx="44">
                  <c:v>-4</c:v>
                </c:pt>
                <c:pt idx="45">
                  <c:v>8</c:v>
                </c:pt>
                <c:pt idx="46">
                  <c:v>-2</c:v>
                </c:pt>
                <c:pt idx="47">
                  <c:v>-2</c:v>
                </c:pt>
                <c:pt idx="48">
                  <c:v>-2</c:v>
                </c:pt>
                <c:pt idx="49">
                  <c:v>-2</c:v>
                </c:pt>
                <c:pt idx="50">
                  <c:v>8</c:v>
                </c:pt>
                <c:pt idx="51">
                  <c:v>-4</c:v>
                </c:pt>
                <c:pt idx="52">
                  <c:v>-4</c:v>
                </c:pt>
                <c:pt idx="53">
                  <c:v>8</c:v>
                </c:pt>
                <c:pt idx="54">
                  <c:v>-2</c:v>
                </c:pt>
                <c:pt idx="55">
                  <c:v>-2</c:v>
                </c:pt>
              </c:numCache>
            </c:numRef>
          </c:xVal>
          <c:yVal>
            <c:numRef>
              <c:f>'Pure Decorrelation'!$U$3:$U$290</c:f>
              <c:numCache>
                <c:formatCode>General</c:formatCode>
                <c:ptCount val="288"/>
                <c:pt idx="0">
                  <c:v>4336446.8</c:v>
                </c:pt>
                <c:pt idx="1">
                  <c:v>3939126.4</c:v>
                </c:pt>
                <c:pt idx="2">
                  <c:v>3916185.8</c:v>
                </c:pt>
                <c:pt idx="3">
                  <c:v>3608168.8</c:v>
                </c:pt>
                <c:pt idx="4">
                  <c:v>4016900.4</c:v>
                </c:pt>
                <c:pt idx="5">
                  <c:v>4004214.4</c:v>
                </c:pt>
                <c:pt idx="6">
                  <c:v>3691327.6</c:v>
                </c:pt>
                <c:pt idx="7">
                  <c:v>3761598.4</c:v>
                </c:pt>
                <c:pt idx="8">
                  <c:v>4184912</c:v>
                </c:pt>
                <c:pt idx="9">
                  <c:v>3966619.4</c:v>
                </c:pt>
                <c:pt idx="10">
                  <c:v>3820898.8</c:v>
                </c:pt>
                <c:pt idx="11">
                  <c:v>3750440.2</c:v>
                </c:pt>
                <c:pt idx="12">
                  <c:v>3896406.6</c:v>
                </c:pt>
                <c:pt idx="13">
                  <c:v>4105374</c:v>
                </c:pt>
                <c:pt idx="14">
                  <c:v>3606709.8</c:v>
                </c:pt>
                <c:pt idx="15">
                  <c:v>3884984.4</c:v>
                </c:pt>
                <c:pt idx="16">
                  <c:v>4045584.4</c:v>
                </c:pt>
                <c:pt idx="17">
                  <c:v>4318672.2</c:v>
                </c:pt>
                <c:pt idx="18">
                  <c:v>3935569.8</c:v>
                </c:pt>
                <c:pt idx="19">
                  <c:v>4040090.4</c:v>
                </c:pt>
                <c:pt idx="20">
                  <c:v>3968592.2</c:v>
                </c:pt>
                <c:pt idx="21">
                  <c:v>3874163.2</c:v>
                </c:pt>
                <c:pt idx="22">
                  <c:v>4244866.8</c:v>
                </c:pt>
                <c:pt idx="23">
                  <c:v>3953049.4</c:v>
                </c:pt>
                <c:pt idx="24">
                  <c:v>4660911.4000000004</c:v>
                </c:pt>
                <c:pt idx="25">
                  <c:v>4722347.2</c:v>
                </c:pt>
                <c:pt idx="26">
                  <c:v>4293950.5999999996</c:v>
                </c:pt>
                <c:pt idx="27">
                  <c:v>4370663</c:v>
                </c:pt>
                <c:pt idx="28">
                  <c:v>4068067.2</c:v>
                </c:pt>
                <c:pt idx="29">
                  <c:v>4093600</c:v>
                </c:pt>
                <c:pt idx="30">
                  <c:v>3810564.6</c:v>
                </c:pt>
                <c:pt idx="31">
                  <c:v>3832642.6</c:v>
                </c:pt>
                <c:pt idx="32">
                  <c:v>5496003.5999999996</c:v>
                </c:pt>
                <c:pt idx="33">
                  <c:v>5477577.2000000002</c:v>
                </c:pt>
                <c:pt idx="34">
                  <c:v>4421166</c:v>
                </c:pt>
                <c:pt idx="35">
                  <c:v>4426128.2</c:v>
                </c:pt>
                <c:pt idx="36">
                  <c:v>4208480.8</c:v>
                </c:pt>
                <c:pt idx="37">
                  <c:v>4144492.6</c:v>
                </c:pt>
                <c:pt idx="38">
                  <c:v>3507208</c:v>
                </c:pt>
                <c:pt idx="39">
                  <c:v>3490266</c:v>
                </c:pt>
                <c:pt idx="40">
                  <c:v>3868766.8</c:v>
                </c:pt>
                <c:pt idx="41">
                  <c:v>4303944.4000000004</c:v>
                </c:pt>
                <c:pt idx="42">
                  <c:v>4294696.4000000004</c:v>
                </c:pt>
                <c:pt idx="43">
                  <c:v>3936779.4</c:v>
                </c:pt>
                <c:pt idx="44">
                  <c:v>3911157.2</c:v>
                </c:pt>
                <c:pt idx="45">
                  <c:v>4349478</c:v>
                </c:pt>
                <c:pt idx="46">
                  <c:v>4253533.5999999996</c:v>
                </c:pt>
                <c:pt idx="47">
                  <c:v>3882255</c:v>
                </c:pt>
                <c:pt idx="48">
                  <c:v>3868766.8</c:v>
                </c:pt>
                <c:pt idx="49">
                  <c:v>4303944.4000000004</c:v>
                </c:pt>
                <c:pt idx="50">
                  <c:v>4294696.4000000004</c:v>
                </c:pt>
                <c:pt idx="51">
                  <c:v>3936779.4</c:v>
                </c:pt>
                <c:pt idx="52">
                  <c:v>3911157.2</c:v>
                </c:pt>
                <c:pt idx="53">
                  <c:v>4349478</c:v>
                </c:pt>
                <c:pt idx="54">
                  <c:v>4253533.5999999996</c:v>
                </c:pt>
                <c:pt idx="55">
                  <c:v>3882255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D814-485C-B3BE-FBE2FD2920A9}"/>
            </c:ext>
          </c:extLst>
        </c:ser>
        <c:ser>
          <c:idx val="9"/>
          <c:order val="4"/>
          <c:tx>
            <c:strRef>
              <c:f>'Pure Decorrelation'!$W$2</c:f>
              <c:strCache>
                <c:ptCount val="1"/>
                <c:pt idx="0">
                  <c:v>BBS Causal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00B050"/>
              </a:solidFill>
              <a:ln w="9525">
                <a:solidFill>
                  <a:srgbClr val="00B050"/>
                </a:solidFill>
              </a:ln>
              <a:effectLst/>
            </c:spPr>
          </c:marker>
          <c:trendline>
            <c:spPr>
              <a:ln w="19050" cap="rnd">
                <a:solidFill>
                  <a:srgbClr val="00B050"/>
                </a:solidFill>
                <a:prstDash val="dash"/>
              </a:ln>
              <a:effectLst/>
            </c:spPr>
            <c:trendlineType val="exp"/>
            <c:dispRSqr val="0"/>
            <c:dispEq val="0"/>
          </c:trendline>
          <c:xVal>
            <c:numRef>
              <c:f>'Pure Decorrelation'!$AY$3:$AY$290</c:f>
              <c:numCache>
                <c:formatCode>General</c:formatCode>
                <c:ptCount val="288"/>
                <c:pt idx="0">
                  <c:v>1</c:v>
                </c:pt>
                <c:pt idx="1">
                  <c:v>-3</c:v>
                </c:pt>
                <c:pt idx="2">
                  <c:v>-3</c:v>
                </c:pt>
                <c:pt idx="3">
                  <c:v>1</c:v>
                </c:pt>
                <c:pt idx="4">
                  <c:v>9</c:v>
                </c:pt>
                <c:pt idx="5">
                  <c:v>1</c:v>
                </c:pt>
                <c:pt idx="6">
                  <c:v>-3</c:v>
                </c:pt>
                <c:pt idx="7">
                  <c:v>-3</c:v>
                </c:pt>
                <c:pt idx="8">
                  <c:v>-3</c:v>
                </c:pt>
                <c:pt idx="9">
                  <c:v>-3</c:v>
                </c:pt>
                <c:pt idx="10">
                  <c:v>1</c:v>
                </c:pt>
                <c:pt idx="11">
                  <c:v>9</c:v>
                </c:pt>
                <c:pt idx="12">
                  <c:v>1</c:v>
                </c:pt>
                <c:pt idx="13">
                  <c:v>-3</c:v>
                </c:pt>
                <c:pt idx="14">
                  <c:v>-3</c:v>
                </c:pt>
                <c:pt idx="15">
                  <c:v>1</c:v>
                </c:pt>
                <c:pt idx="16">
                  <c:v>-2</c:v>
                </c:pt>
                <c:pt idx="17">
                  <c:v>4</c:v>
                </c:pt>
                <c:pt idx="18">
                  <c:v>0</c:v>
                </c:pt>
                <c:pt idx="19">
                  <c:v>-2</c:v>
                </c:pt>
                <c:pt idx="20">
                  <c:v>-2</c:v>
                </c:pt>
                <c:pt idx="21">
                  <c:v>0</c:v>
                </c:pt>
                <c:pt idx="22">
                  <c:v>4</c:v>
                </c:pt>
                <c:pt idx="23">
                  <c:v>-2</c:v>
                </c:pt>
                <c:pt idx="24">
                  <c:v>-0.33333333333333331</c:v>
                </c:pt>
                <c:pt idx="25">
                  <c:v>-0.33333333333333331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-1.666666666666667</c:v>
                </c:pt>
                <c:pt idx="31">
                  <c:v>-1.666666666666667</c:v>
                </c:pt>
                <c:pt idx="32">
                  <c:v>-1.666666666666667</c:v>
                </c:pt>
                <c:pt idx="33">
                  <c:v>-1.666666666666667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-0.33333333333333331</c:v>
                </c:pt>
                <c:pt idx="39">
                  <c:v>-0.33333333333333331</c:v>
                </c:pt>
                <c:pt idx="40">
                  <c:v>-2</c:v>
                </c:pt>
                <c:pt idx="41">
                  <c:v>-2</c:v>
                </c:pt>
                <c:pt idx="42">
                  <c:v>8</c:v>
                </c:pt>
                <c:pt idx="43">
                  <c:v>-4</c:v>
                </c:pt>
                <c:pt idx="44">
                  <c:v>-4</c:v>
                </c:pt>
                <c:pt idx="45">
                  <c:v>8</c:v>
                </c:pt>
                <c:pt idx="46">
                  <c:v>-2</c:v>
                </c:pt>
                <c:pt idx="47">
                  <c:v>-2</c:v>
                </c:pt>
                <c:pt idx="48">
                  <c:v>-2</c:v>
                </c:pt>
                <c:pt idx="49">
                  <c:v>-2</c:v>
                </c:pt>
                <c:pt idx="50">
                  <c:v>8</c:v>
                </c:pt>
                <c:pt idx="51">
                  <c:v>-4</c:v>
                </c:pt>
                <c:pt idx="52">
                  <c:v>-4</c:v>
                </c:pt>
                <c:pt idx="53">
                  <c:v>8</c:v>
                </c:pt>
                <c:pt idx="54">
                  <c:v>-2</c:v>
                </c:pt>
                <c:pt idx="55">
                  <c:v>-2</c:v>
                </c:pt>
              </c:numCache>
            </c:numRef>
          </c:xVal>
          <c:yVal>
            <c:numRef>
              <c:f>'Pure Decorrelation'!$W$3:$W$290</c:f>
              <c:numCache>
                <c:formatCode>General</c:formatCode>
                <c:ptCount val="288"/>
                <c:pt idx="0">
                  <c:v>8664971.5999999996</c:v>
                </c:pt>
                <c:pt idx="1">
                  <c:v>2550318.6</c:v>
                </c:pt>
                <c:pt idx="2">
                  <c:v>3949562.8</c:v>
                </c:pt>
                <c:pt idx="3">
                  <c:v>1026269.8</c:v>
                </c:pt>
                <c:pt idx="4">
                  <c:v>7117200.4000000004</c:v>
                </c:pt>
                <c:pt idx="5">
                  <c:v>2695408.4</c:v>
                </c:pt>
                <c:pt idx="6">
                  <c:v>2539553.2000000002</c:v>
                </c:pt>
                <c:pt idx="7">
                  <c:v>2099069.6</c:v>
                </c:pt>
                <c:pt idx="8">
                  <c:v>3812327.2</c:v>
                </c:pt>
                <c:pt idx="9">
                  <c:v>3691529.6</c:v>
                </c:pt>
                <c:pt idx="10">
                  <c:v>2247583.4</c:v>
                </c:pt>
                <c:pt idx="11">
                  <c:v>4680236.4000000004</c:v>
                </c:pt>
                <c:pt idx="12">
                  <c:v>2303932</c:v>
                </c:pt>
                <c:pt idx="13">
                  <c:v>4317869.4000000004</c:v>
                </c:pt>
                <c:pt idx="14">
                  <c:v>1139695.8</c:v>
                </c:pt>
                <c:pt idx="15">
                  <c:v>5616552.4000000004</c:v>
                </c:pt>
                <c:pt idx="16">
                  <c:v>2250255.4</c:v>
                </c:pt>
                <c:pt idx="17">
                  <c:v>21356422</c:v>
                </c:pt>
                <c:pt idx="18">
                  <c:v>5968810.5999999996</c:v>
                </c:pt>
                <c:pt idx="19">
                  <c:v>5872072.7999999998</c:v>
                </c:pt>
                <c:pt idx="20">
                  <c:v>6080492.2000000002</c:v>
                </c:pt>
                <c:pt idx="21">
                  <c:v>4737267</c:v>
                </c:pt>
                <c:pt idx="22">
                  <c:v>20957635.399999999</c:v>
                </c:pt>
                <c:pt idx="23">
                  <c:v>1099095.8</c:v>
                </c:pt>
                <c:pt idx="24">
                  <c:v>1107015.6000000001</c:v>
                </c:pt>
                <c:pt idx="25">
                  <c:v>1496390.8</c:v>
                </c:pt>
                <c:pt idx="26">
                  <c:v>898367.6</c:v>
                </c:pt>
                <c:pt idx="27">
                  <c:v>1361871.2</c:v>
                </c:pt>
                <c:pt idx="28">
                  <c:v>687920</c:v>
                </c:pt>
                <c:pt idx="29">
                  <c:v>757993.4</c:v>
                </c:pt>
                <c:pt idx="30">
                  <c:v>524776.4</c:v>
                </c:pt>
                <c:pt idx="31">
                  <c:v>1026636.4</c:v>
                </c:pt>
                <c:pt idx="32">
                  <c:v>4257848.5999999996</c:v>
                </c:pt>
                <c:pt idx="33">
                  <c:v>4428309.5999999996</c:v>
                </c:pt>
                <c:pt idx="34">
                  <c:v>1950872.6</c:v>
                </c:pt>
                <c:pt idx="35">
                  <c:v>1595597.2</c:v>
                </c:pt>
                <c:pt idx="36">
                  <c:v>1453194</c:v>
                </c:pt>
                <c:pt idx="37">
                  <c:v>1550320.6</c:v>
                </c:pt>
                <c:pt idx="38">
                  <c:v>646396</c:v>
                </c:pt>
                <c:pt idx="39">
                  <c:v>370872.8</c:v>
                </c:pt>
                <c:pt idx="40">
                  <c:v>11541162.199999999</c:v>
                </c:pt>
                <c:pt idx="41">
                  <c:v>2647887.4</c:v>
                </c:pt>
                <c:pt idx="42">
                  <c:v>2257997.4</c:v>
                </c:pt>
                <c:pt idx="43">
                  <c:v>11324861.6</c:v>
                </c:pt>
                <c:pt idx="44">
                  <c:v>13070692.199999999</c:v>
                </c:pt>
                <c:pt idx="45">
                  <c:v>2662738.6</c:v>
                </c:pt>
                <c:pt idx="46">
                  <c:v>2839996.2</c:v>
                </c:pt>
                <c:pt idx="47">
                  <c:v>9972709.5999999996</c:v>
                </c:pt>
                <c:pt idx="48">
                  <c:v>11541162.199999999</c:v>
                </c:pt>
                <c:pt idx="49">
                  <c:v>2647887.4</c:v>
                </c:pt>
                <c:pt idx="50">
                  <c:v>2257997.4</c:v>
                </c:pt>
                <c:pt idx="51">
                  <c:v>11324861.6</c:v>
                </c:pt>
                <c:pt idx="52">
                  <c:v>13070692.199999999</c:v>
                </c:pt>
                <c:pt idx="53">
                  <c:v>2662738.6</c:v>
                </c:pt>
                <c:pt idx="54">
                  <c:v>2839996.2</c:v>
                </c:pt>
                <c:pt idx="55">
                  <c:v>9972709.5999999996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D814-485C-B3BE-FBE2FD2920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13725055"/>
        <c:axId val="488865151"/>
      </c:scatterChart>
      <c:valAx>
        <c:axId val="513725055"/>
        <c:scaling>
          <c:orientation val="minMax"/>
          <c:max val="5"/>
          <c:min val="0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Gain</a:t>
                </a:r>
              </a:p>
            </c:rich>
          </c:tx>
          <c:layout>
            <c:manualLayout>
              <c:xMode val="edge"/>
              <c:yMode val="edge"/>
              <c:x val="0.89467546086223626"/>
              <c:y val="0.3167659042243796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8865151"/>
        <c:crossesAt val="100000"/>
        <c:crossBetween val="midCat"/>
      </c:valAx>
      <c:valAx>
        <c:axId val="488865151"/>
        <c:scaling>
          <c:logBase val="10"/>
          <c:orientation val="minMax"/>
          <c:min val="1E-3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# of Dominance Checks</a:t>
                </a:r>
              </a:p>
            </c:rich>
          </c:tx>
          <c:layout>
            <c:manualLayout>
              <c:xMode val="edge"/>
              <c:yMode val="edge"/>
              <c:x val="9.8290927923659257E-3"/>
              <c:y val="0.2886213789434655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372505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4.9059023956218299E-2"/>
          <c:y val="0.87083311506227701"/>
          <c:w val="0.92175080203315873"/>
          <c:h val="0.1153942300984974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Dominance Check Improvement</a:t>
            </a:r>
            <a:r>
              <a:rPr lang="en-US" baseline="0"/>
              <a:t> wrt. Non-Causal Baseline [mean]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'Pure Decorrelation'!$L$636</c:f>
              <c:strCache>
                <c:ptCount val="1"/>
                <c:pt idx="0">
                  <c:v>Gain &lt;= 0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Lbl>
              <c:idx val="3"/>
              <c:layout>
                <c:manualLayout>
                  <c:x val="-5.9070188321656954E-2"/>
                  <c:y val="0.28324737092427216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B8FF-4ED9-8DDB-F1FD89975D53}"/>
                </c:ext>
              </c:extLst>
            </c:dLbl>
            <c:dLbl>
              <c:idx val="5"/>
              <c:layout>
                <c:manualLayout>
                  <c:x val="-5.7639386238481721E-2"/>
                  <c:y val="0.27989166622628547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B8FF-4ED9-8DDB-F1FD89975D5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Base"/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'Pure Decorrelation'!$M$632:$R$632</c:f>
              <c:strCache>
                <c:ptCount val="6"/>
                <c:pt idx="0">
                  <c:v>BNL Causal</c:v>
                </c:pt>
                <c:pt idx="1">
                  <c:v>BNL Causal HM</c:v>
                </c:pt>
                <c:pt idx="2">
                  <c:v>SFS Causal</c:v>
                </c:pt>
                <c:pt idx="3">
                  <c:v>SaLSa Causal</c:v>
                </c:pt>
                <c:pt idx="4">
                  <c:v>D&amp;C Causal</c:v>
                </c:pt>
                <c:pt idx="5">
                  <c:v>BBS Causal</c:v>
                </c:pt>
              </c:strCache>
            </c:strRef>
          </c:cat>
          <c:val>
            <c:numRef>
              <c:f>'Pure Decorrelation'!$M$636:$R$636</c:f>
              <c:numCache>
                <c:formatCode>0%</c:formatCode>
                <c:ptCount val="6"/>
                <c:pt idx="0">
                  <c:v>-2.5255484043620524</c:v>
                </c:pt>
                <c:pt idx="1">
                  <c:v>-2.6596689034471304</c:v>
                </c:pt>
                <c:pt idx="2">
                  <c:v>-3.104867217883363</c:v>
                </c:pt>
                <c:pt idx="3">
                  <c:v>-10.155910980933466</c:v>
                </c:pt>
                <c:pt idx="4">
                  <c:v>0.1035444682827604</c:v>
                </c:pt>
                <c:pt idx="5">
                  <c:v>-4.665236998702798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8FF-4ED9-8DDB-F1FD89975D53}"/>
            </c:ext>
          </c:extLst>
        </c:ser>
        <c:ser>
          <c:idx val="1"/>
          <c:order val="1"/>
          <c:tx>
            <c:strRef>
              <c:f>'Pure Decorrelation'!$L$635</c:f>
              <c:strCache>
                <c:ptCount val="1"/>
                <c:pt idx="0">
                  <c:v>Gain &gt; 0 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'Pure Decorrelation'!$M$632:$R$632</c:f>
              <c:strCache>
                <c:ptCount val="6"/>
                <c:pt idx="0">
                  <c:v>BNL Causal</c:v>
                </c:pt>
                <c:pt idx="1">
                  <c:v>BNL Causal HM</c:v>
                </c:pt>
                <c:pt idx="2">
                  <c:v>SFS Causal</c:v>
                </c:pt>
                <c:pt idx="3">
                  <c:v>SaLSa Causal</c:v>
                </c:pt>
                <c:pt idx="4">
                  <c:v>D&amp;C Causal</c:v>
                </c:pt>
                <c:pt idx="5">
                  <c:v>BBS Causal</c:v>
                </c:pt>
              </c:strCache>
            </c:strRef>
          </c:cat>
          <c:val>
            <c:numRef>
              <c:f>'Pure Decorrelation'!$M$635:$R$635</c:f>
              <c:numCache>
                <c:formatCode>0%</c:formatCode>
                <c:ptCount val="6"/>
                <c:pt idx="0">
                  <c:v>-3.4298691430615404</c:v>
                </c:pt>
                <c:pt idx="1">
                  <c:v>-3.4596211044771392</c:v>
                </c:pt>
                <c:pt idx="2">
                  <c:v>-4.0622317459505695</c:v>
                </c:pt>
                <c:pt idx="3">
                  <c:v>-17.343958974047787</c:v>
                </c:pt>
                <c:pt idx="4">
                  <c:v>0.1801400154536591</c:v>
                </c:pt>
                <c:pt idx="5">
                  <c:v>-42.798729064505785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8FF-4ED9-8DDB-F1FD89975D53}"/>
            </c:ext>
          </c:extLst>
        </c:ser>
        <c:ser>
          <c:idx val="2"/>
          <c:order val="2"/>
          <c:tx>
            <c:strRef>
              <c:f>'Pure Decorrelation'!$L$634</c:f>
              <c:strCache>
                <c:ptCount val="1"/>
                <c:pt idx="0">
                  <c:v>Gain &gt; 1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'Pure Decorrelation'!$M$634:$R$634</c:f>
              <c:numCache>
                <c:formatCode>0%</c:formatCode>
                <c:ptCount val="6"/>
                <c:pt idx="0">
                  <c:v>-6.4452860781772721</c:v>
                </c:pt>
                <c:pt idx="1">
                  <c:v>-6.4667035699941504</c:v>
                </c:pt>
                <c:pt idx="2">
                  <c:v>-9.0409316409463827</c:v>
                </c:pt>
                <c:pt idx="3">
                  <c:v>-42.890290068668683</c:v>
                </c:pt>
                <c:pt idx="4">
                  <c:v>0.26620424032322459</c:v>
                </c:pt>
                <c:pt idx="5">
                  <c:v>-7.4730236251446378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8FF-4ED9-8DDB-F1FD89975D53}"/>
            </c:ext>
          </c:extLst>
        </c:ser>
        <c:ser>
          <c:idx val="3"/>
          <c:order val="3"/>
          <c:tx>
            <c:strRef>
              <c:f>'Pure Decorrelation'!$L$637</c:f>
              <c:strCache>
                <c:ptCount val="1"/>
                <c:pt idx="0">
                  <c:v>Target; Gain &gt; 1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'Pure Decorrelation'!$M$637:$R$637</c:f>
              <c:numCache>
                <c:formatCode>0%</c:formatCode>
                <c:ptCount val="6"/>
                <c:pt idx="0">
                  <c:v>-8.3625975519647167</c:v>
                </c:pt>
                <c:pt idx="1">
                  <c:v>-8.3882202709178131</c:v>
                </c:pt>
                <c:pt idx="2">
                  <c:v>-11.425189526897274</c:v>
                </c:pt>
                <c:pt idx="3">
                  <c:v>-45.458392633334348</c:v>
                </c:pt>
                <c:pt idx="4">
                  <c:v>0.13853676834767059</c:v>
                </c:pt>
                <c:pt idx="5">
                  <c:v>-116.13383478037903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B8FF-4ED9-8DDB-F1FD89975D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96855792"/>
        <c:axId val="1899211536"/>
      </c:barChart>
      <c:catAx>
        <c:axId val="18968557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9211536"/>
        <c:crosses val="autoZero"/>
        <c:auto val="1"/>
        <c:lblAlgn val="ctr"/>
        <c:lblOffset val="100"/>
        <c:noMultiLvlLbl val="0"/>
      </c:catAx>
      <c:valAx>
        <c:axId val="1899211536"/>
        <c:scaling>
          <c:orientation val="minMax"/>
          <c:max val="1"/>
          <c:min val="-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Perforamnce Improvement wrt. BNL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68557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3135648768757575"/>
          <c:y val="0.92323785869048247"/>
          <c:w val="0.51185829941294314"/>
          <c:h val="5.716925823264901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Execution Time Improvement</a:t>
            </a:r>
            <a:r>
              <a:rPr lang="en-US" baseline="0"/>
              <a:t> wrt. </a:t>
            </a:r>
            <a:r>
              <a:rPr lang="en-US" sz="1400" baseline="0"/>
              <a:t>BNL (parallel)</a:t>
            </a: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 [mean]</a:t>
            </a:r>
            <a:endParaRPr lang="en-US" sz="14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'Pure Decorrelation'!$AC$962</c:f>
              <c:strCache>
                <c:ptCount val="1"/>
                <c:pt idx="0">
                  <c:v>Gain &lt;=0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'Pure Decorrelation'!$V$956:$AA$956</c:f>
              <c:strCache>
                <c:ptCount val="6"/>
                <c:pt idx="0">
                  <c:v>BNL Causal</c:v>
                </c:pt>
                <c:pt idx="1">
                  <c:v>BNL Causal HM</c:v>
                </c:pt>
                <c:pt idx="2">
                  <c:v>SFS Causal</c:v>
                </c:pt>
                <c:pt idx="3">
                  <c:v>SaLSa Causal</c:v>
                </c:pt>
                <c:pt idx="4">
                  <c:v>D&amp;C Causal</c:v>
                </c:pt>
                <c:pt idx="5">
                  <c:v>BBS Causal</c:v>
                </c:pt>
              </c:strCache>
            </c:strRef>
          </c:cat>
          <c:val>
            <c:numRef>
              <c:f>'Pure Decorrelation'!$AD$962:$AI$962</c:f>
              <c:numCache>
                <c:formatCode>0%</c:formatCode>
                <c:ptCount val="6"/>
                <c:pt idx="0">
                  <c:v>5.583695624189812E-2</c:v>
                </c:pt>
                <c:pt idx="1">
                  <c:v>2.0369456754458846E-3</c:v>
                </c:pt>
                <c:pt idx="2">
                  <c:v>-2.8075936447073815E-2</c:v>
                </c:pt>
                <c:pt idx="3">
                  <c:v>-3.9774558908224844E-2</c:v>
                </c:pt>
                <c:pt idx="4">
                  <c:v>0.64917505574826706</c:v>
                </c:pt>
                <c:pt idx="5">
                  <c:v>-2.801589708054784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BA6-4453-97F9-5A331A48740A}"/>
            </c:ext>
          </c:extLst>
        </c:ser>
        <c:ser>
          <c:idx val="2"/>
          <c:order val="1"/>
          <c:tx>
            <c:strRef>
              <c:f>'Pure Decorrelation'!$AC$961</c:f>
              <c:strCache>
                <c:ptCount val="1"/>
                <c:pt idx="0">
                  <c:v>Gain &gt; 0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'Pure Decorrelation'!$AD$961:$AI$961</c:f>
              <c:numCache>
                <c:formatCode>0%</c:formatCode>
                <c:ptCount val="6"/>
                <c:pt idx="0">
                  <c:v>-0.23780232777881391</c:v>
                </c:pt>
                <c:pt idx="1">
                  <c:v>-0.24597134991556865</c:v>
                </c:pt>
                <c:pt idx="2">
                  <c:v>-0.18839771377775724</c:v>
                </c:pt>
                <c:pt idx="3">
                  <c:v>-0.49112450422639592</c:v>
                </c:pt>
                <c:pt idx="4">
                  <c:v>0.59936805436071516</c:v>
                </c:pt>
                <c:pt idx="5">
                  <c:v>-3.1667371999191043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BA6-4453-97F9-5A331A48740A}"/>
            </c:ext>
          </c:extLst>
        </c:ser>
        <c:ser>
          <c:idx val="3"/>
          <c:order val="2"/>
          <c:tx>
            <c:strRef>
              <c:f>'Pure Decorrelation'!$AC$959</c:f>
              <c:strCache>
                <c:ptCount val="1"/>
                <c:pt idx="0">
                  <c:v>Gain &gt; 1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'Pure Decorrelation'!$AD$959:$AI$959</c:f>
              <c:numCache>
                <c:formatCode>0%</c:formatCode>
                <c:ptCount val="6"/>
                <c:pt idx="0">
                  <c:v>-1.0139386590706494</c:v>
                </c:pt>
                <c:pt idx="1">
                  <c:v>-1.0153769333867597</c:v>
                </c:pt>
                <c:pt idx="2">
                  <c:v>-1.2570878309566975</c:v>
                </c:pt>
                <c:pt idx="3">
                  <c:v>-1.7762704549640065</c:v>
                </c:pt>
                <c:pt idx="4">
                  <c:v>0.53301843419721762</c:v>
                </c:pt>
                <c:pt idx="5">
                  <c:v>-6.2679716795006399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BA6-4453-97F9-5A331A48740A}"/>
            </c:ext>
          </c:extLst>
        </c:ser>
        <c:ser>
          <c:idx val="1"/>
          <c:order val="3"/>
          <c:tx>
            <c:strRef>
              <c:f>'Pure Decorrelation'!$AC$958</c:f>
              <c:strCache>
                <c:ptCount val="1"/>
                <c:pt idx="0">
                  <c:v>Target; Gain &gt; 1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'Pure Decorrelation'!$AD$958:$AI$958</c:f>
              <c:numCache>
                <c:formatCode>0%</c:formatCode>
                <c:ptCount val="6"/>
                <c:pt idx="0">
                  <c:v>-1.9617386481349186</c:v>
                </c:pt>
                <c:pt idx="1">
                  <c:v>-1.9489462407962228</c:v>
                </c:pt>
                <c:pt idx="2">
                  <c:v>-2.7487465678209388</c:v>
                </c:pt>
                <c:pt idx="3">
                  <c:v>-3.1164949490656277</c:v>
                </c:pt>
                <c:pt idx="4">
                  <c:v>0.38169511424242697</c:v>
                </c:pt>
                <c:pt idx="5">
                  <c:v>-11.230867466622268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BA6-4453-97F9-5A331A4874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96855792"/>
        <c:axId val="1899211536"/>
      </c:barChart>
      <c:catAx>
        <c:axId val="18968557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9211536"/>
        <c:crosses val="autoZero"/>
        <c:auto val="1"/>
        <c:lblAlgn val="ctr"/>
        <c:lblOffset val="100"/>
        <c:noMultiLvlLbl val="0"/>
      </c:catAx>
      <c:valAx>
        <c:axId val="1899211536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Perforamnce Improvement wrt. BNL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68557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Execution Time Improvement</a:t>
            </a:r>
            <a:r>
              <a:rPr lang="en-US" baseline="0"/>
              <a:t> wrt. </a:t>
            </a:r>
            <a:r>
              <a:rPr lang="en-US" sz="1400" baseline="0"/>
              <a:t>BNL (parallel)</a:t>
            </a: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 [mean]</a:t>
            </a:r>
            <a:endParaRPr lang="en-US" sz="14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'Pure Decorrelation'!$AC$963</c:f>
              <c:strCache>
                <c:ptCount val="1"/>
                <c:pt idx="0">
                  <c:v>Target; Gain &gt; 1; #pref=2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'Pure Decorrelation'!$AD$956:$AI$956</c:f>
              <c:strCache>
                <c:ptCount val="6"/>
                <c:pt idx="0">
                  <c:v>BNL Causal</c:v>
                </c:pt>
                <c:pt idx="1">
                  <c:v>BNL Causal HM</c:v>
                </c:pt>
                <c:pt idx="2">
                  <c:v>SFS Causal</c:v>
                </c:pt>
                <c:pt idx="3">
                  <c:v>SaLSa Causal</c:v>
                </c:pt>
                <c:pt idx="4">
                  <c:v>D&amp;C Causal</c:v>
                </c:pt>
                <c:pt idx="5">
                  <c:v>BBS Causal</c:v>
                </c:pt>
              </c:strCache>
            </c:strRef>
          </c:cat>
          <c:val>
            <c:numRef>
              <c:f>'Pure Decorrelation'!$AD$963:$AI$963</c:f>
              <c:numCache>
                <c:formatCode>0%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D36-49EF-B38C-15E47D7EB1DE}"/>
            </c:ext>
          </c:extLst>
        </c:ser>
        <c:ser>
          <c:idx val="0"/>
          <c:order val="1"/>
          <c:tx>
            <c:strRef>
              <c:f>'Pure Decorrelation'!$AC$964</c:f>
              <c:strCache>
                <c:ptCount val="1"/>
                <c:pt idx="0">
                  <c:v>Target; Gain &gt; 1; #pref=3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'Pure Decorrelation'!$AD$956:$AI$956</c:f>
              <c:strCache>
                <c:ptCount val="6"/>
                <c:pt idx="0">
                  <c:v>BNL Causal</c:v>
                </c:pt>
                <c:pt idx="1">
                  <c:v>BNL Causal HM</c:v>
                </c:pt>
                <c:pt idx="2">
                  <c:v>SFS Causal</c:v>
                </c:pt>
                <c:pt idx="3">
                  <c:v>SaLSa Causal</c:v>
                </c:pt>
                <c:pt idx="4">
                  <c:v>D&amp;C Causal</c:v>
                </c:pt>
                <c:pt idx="5">
                  <c:v>BBS Causal</c:v>
                </c:pt>
              </c:strCache>
            </c:strRef>
          </c:cat>
          <c:val>
            <c:numRef>
              <c:f>'Pure Decorrelation'!$AD$964:$AI$964</c:f>
              <c:numCache>
                <c:formatCode>0%</c:formatCode>
                <c:ptCount val="6"/>
                <c:pt idx="0">
                  <c:v>-1.9617386481349186</c:v>
                </c:pt>
                <c:pt idx="1">
                  <c:v>-1.9489462407962228</c:v>
                </c:pt>
                <c:pt idx="2">
                  <c:v>-2.7487465678209388</c:v>
                </c:pt>
                <c:pt idx="3">
                  <c:v>-3.1164949490656277</c:v>
                </c:pt>
                <c:pt idx="4">
                  <c:v>0.38169511424242697</c:v>
                </c:pt>
                <c:pt idx="5">
                  <c:v>-11.230867466622268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D36-49EF-B38C-15E47D7EB1DE}"/>
            </c:ext>
          </c:extLst>
        </c:ser>
        <c:ser>
          <c:idx val="2"/>
          <c:order val="2"/>
          <c:tx>
            <c:strRef>
              <c:f>'Pure Decorrelation'!$AC$965</c:f>
              <c:strCache>
                <c:ptCount val="1"/>
                <c:pt idx="0">
                  <c:v>Target; Gain &gt; 1; #pref=4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'Pure Decorrelation'!$AD$956:$AI$956</c:f>
              <c:strCache>
                <c:ptCount val="6"/>
                <c:pt idx="0">
                  <c:v>BNL Causal</c:v>
                </c:pt>
                <c:pt idx="1">
                  <c:v>BNL Causal HM</c:v>
                </c:pt>
                <c:pt idx="2">
                  <c:v>SFS Causal</c:v>
                </c:pt>
                <c:pt idx="3">
                  <c:v>SaLSa Causal</c:v>
                </c:pt>
                <c:pt idx="4">
                  <c:v>D&amp;C Causal</c:v>
                </c:pt>
                <c:pt idx="5">
                  <c:v>BBS Causal</c:v>
                </c:pt>
              </c:strCache>
            </c:strRef>
          </c:cat>
          <c:val>
            <c:numRef>
              <c:f>'Pure Decorrelation'!$AD$965:$AI$965</c:f>
              <c:numCache>
                <c:formatCode>0%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D36-49EF-B38C-15E47D7EB1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96855792"/>
        <c:axId val="1899211536"/>
      </c:barChart>
      <c:catAx>
        <c:axId val="18968557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9211536"/>
        <c:crosses val="autoZero"/>
        <c:auto val="1"/>
        <c:lblAlgn val="ctr"/>
        <c:lblOffset val="100"/>
        <c:noMultiLvlLbl val="0"/>
      </c:catAx>
      <c:valAx>
        <c:axId val="1899211536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Perforamnce Improvement wrt. BNL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68557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Time (parallel) vs. (Estimated) Gain -</a:t>
            </a:r>
            <a:r>
              <a:rPr lang="en-US" baseline="0"/>
              <a:t> </a:t>
            </a:r>
            <a:r>
              <a:rPr lang="en-US"/>
              <a:t>non-causal</a:t>
            </a:r>
            <a:r>
              <a:rPr lang="en-US" baseline="0"/>
              <a:t> </a:t>
            </a:r>
            <a:r>
              <a:rPr lang="en-US"/>
              <a:t>algorithms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5.3468871866955363E-2"/>
          <c:y val="0.12785291579821928"/>
          <c:w val="0.9124666606793389"/>
          <c:h val="0.66461270209977208"/>
        </c:manualLayout>
      </c:layout>
      <c:scatterChart>
        <c:scatterStyle val="lineMarker"/>
        <c:varyColors val="0"/>
        <c:ser>
          <c:idx val="1"/>
          <c:order val="0"/>
          <c:tx>
            <c:strRef>
              <c:f>'Pure Decorrelation'!$AK$2</c:f>
              <c:strCache>
                <c:ptCount val="1"/>
                <c:pt idx="0">
                  <c:v>BNL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trendline>
            <c:spPr>
              <a:ln w="19050" cap="rnd">
                <a:solidFill>
                  <a:srgbClr val="FF0000"/>
                </a:solidFill>
                <a:prstDash val="dash"/>
              </a:ln>
              <a:effectLst/>
            </c:spPr>
            <c:trendlineType val="exp"/>
            <c:dispRSqr val="0"/>
            <c:dispEq val="0"/>
          </c:trendline>
          <c:xVal>
            <c:numRef>
              <c:f>'Pure Decorrelation'!$AY$3:$AY$290</c:f>
              <c:numCache>
                <c:formatCode>General</c:formatCode>
                <c:ptCount val="288"/>
                <c:pt idx="0">
                  <c:v>1</c:v>
                </c:pt>
                <c:pt idx="1">
                  <c:v>-3</c:v>
                </c:pt>
                <c:pt idx="2">
                  <c:v>-3</c:v>
                </c:pt>
                <c:pt idx="3">
                  <c:v>1</c:v>
                </c:pt>
                <c:pt idx="4">
                  <c:v>9</c:v>
                </c:pt>
                <c:pt idx="5">
                  <c:v>1</c:v>
                </c:pt>
                <c:pt idx="6">
                  <c:v>-3</c:v>
                </c:pt>
                <c:pt idx="7">
                  <c:v>-3</c:v>
                </c:pt>
                <c:pt idx="8">
                  <c:v>-3</c:v>
                </c:pt>
                <c:pt idx="9">
                  <c:v>-3</c:v>
                </c:pt>
                <c:pt idx="10">
                  <c:v>1</c:v>
                </c:pt>
                <c:pt idx="11">
                  <c:v>9</c:v>
                </c:pt>
                <c:pt idx="12">
                  <c:v>1</c:v>
                </c:pt>
                <c:pt idx="13">
                  <c:v>-3</c:v>
                </c:pt>
                <c:pt idx="14">
                  <c:v>-3</c:v>
                </c:pt>
                <c:pt idx="15">
                  <c:v>1</c:v>
                </c:pt>
                <c:pt idx="16">
                  <c:v>-2</c:v>
                </c:pt>
                <c:pt idx="17">
                  <c:v>4</c:v>
                </c:pt>
                <c:pt idx="18">
                  <c:v>0</c:v>
                </c:pt>
                <c:pt idx="19">
                  <c:v>-2</c:v>
                </c:pt>
                <c:pt idx="20">
                  <c:v>-2</c:v>
                </c:pt>
                <c:pt idx="21">
                  <c:v>0</c:v>
                </c:pt>
                <c:pt idx="22">
                  <c:v>4</c:v>
                </c:pt>
                <c:pt idx="23">
                  <c:v>-2</c:v>
                </c:pt>
                <c:pt idx="24">
                  <c:v>-0.33333333333333331</c:v>
                </c:pt>
                <c:pt idx="25">
                  <c:v>-0.33333333333333331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-1.666666666666667</c:v>
                </c:pt>
                <c:pt idx="31">
                  <c:v>-1.666666666666667</c:v>
                </c:pt>
                <c:pt idx="32">
                  <c:v>-1.666666666666667</c:v>
                </c:pt>
                <c:pt idx="33">
                  <c:v>-1.666666666666667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-0.33333333333333331</c:v>
                </c:pt>
                <c:pt idx="39">
                  <c:v>-0.33333333333333331</c:v>
                </c:pt>
                <c:pt idx="40">
                  <c:v>-2</c:v>
                </c:pt>
                <c:pt idx="41">
                  <c:v>-2</c:v>
                </c:pt>
                <c:pt idx="42">
                  <c:v>8</c:v>
                </c:pt>
                <c:pt idx="43">
                  <c:v>-4</c:v>
                </c:pt>
                <c:pt idx="44">
                  <c:v>-4</c:v>
                </c:pt>
                <c:pt idx="45">
                  <c:v>8</c:v>
                </c:pt>
                <c:pt idx="46">
                  <c:v>-2</c:v>
                </c:pt>
                <c:pt idx="47">
                  <c:v>-2</c:v>
                </c:pt>
                <c:pt idx="48">
                  <c:v>-2</c:v>
                </c:pt>
                <c:pt idx="49">
                  <c:v>-2</c:v>
                </c:pt>
                <c:pt idx="50">
                  <c:v>8</c:v>
                </c:pt>
                <c:pt idx="51">
                  <c:v>-4</c:v>
                </c:pt>
                <c:pt idx="52">
                  <c:v>-4</c:v>
                </c:pt>
                <c:pt idx="53">
                  <c:v>8</c:v>
                </c:pt>
                <c:pt idx="54">
                  <c:v>-2</c:v>
                </c:pt>
                <c:pt idx="55">
                  <c:v>-2</c:v>
                </c:pt>
              </c:numCache>
            </c:numRef>
          </c:xVal>
          <c:yVal>
            <c:numRef>
              <c:f>'Pure Decorrelation'!$AK$3:$AK$290</c:f>
              <c:numCache>
                <c:formatCode>General</c:formatCode>
                <c:ptCount val="288"/>
                <c:pt idx="0">
                  <c:v>1.371865545783657</c:v>
                </c:pt>
                <c:pt idx="1">
                  <c:v>8.3853129845927477</c:v>
                </c:pt>
                <c:pt idx="2">
                  <c:v>3.828655961796176</c:v>
                </c:pt>
                <c:pt idx="3">
                  <c:v>4.3051407293882216</c:v>
                </c:pt>
                <c:pt idx="4">
                  <c:v>1.745998588623479</c:v>
                </c:pt>
                <c:pt idx="5">
                  <c:v>5.2910014783963559</c:v>
                </c:pt>
                <c:pt idx="6">
                  <c:v>2.1583616274059749</c:v>
                </c:pt>
                <c:pt idx="7">
                  <c:v>1.650413250201382</c:v>
                </c:pt>
                <c:pt idx="8">
                  <c:v>6.5145960593828933</c:v>
                </c:pt>
                <c:pt idx="9">
                  <c:v>6.1149931791936982</c:v>
                </c:pt>
                <c:pt idx="10">
                  <c:v>4.0645884803845549</c:v>
                </c:pt>
                <c:pt idx="11">
                  <c:v>1.9127117983996871</c:v>
                </c:pt>
                <c:pt idx="12">
                  <c:v>10.45097025480354</c:v>
                </c:pt>
                <c:pt idx="13">
                  <c:v>4.4390055509982629</c:v>
                </c:pt>
                <c:pt idx="14">
                  <c:v>5.9886686897953041</c:v>
                </c:pt>
                <c:pt idx="15">
                  <c:v>0.64339787062490361</c:v>
                </c:pt>
                <c:pt idx="16">
                  <c:v>5.6175818871939551</c:v>
                </c:pt>
                <c:pt idx="17">
                  <c:v>0.89216858580475678</c:v>
                </c:pt>
                <c:pt idx="18">
                  <c:v>3.794481852778699</c:v>
                </c:pt>
                <c:pt idx="19">
                  <c:v>1.445537967397831</c:v>
                </c:pt>
                <c:pt idx="20">
                  <c:v>1.098856685613282</c:v>
                </c:pt>
                <c:pt idx="21">
                  <c:v>1.897604321409017</c:v>
                </c:pt>
                <c:pt idx="22">
                  <c:v>0.58044448941946025</c:v>
                </c:pt>
                <c:pt idx="23">
                  <c:v>1.846656037610956</c:v>
                </c:pt>
                <c:pt idx="24">
                  <c:v>2.4244014645810239</c:v>
                </c:pt>
                <c:pt idx="25">
                  <c:v>0.8823009623913094</c:v>
                </c:pt>
                <c:pt idx="26">
                  <c:v>2.122808769205585</c:v>
                </c:pt>
                <c:pt idx="27">
                  <c:v>1.0972910949960351</c:v>
                </c:pt>
                <c:pt idx="28">
                  <c:v>2.3979166123899631</c:v>
                </c:pt>
                <c:pt idx="29">
                  <c:v>1.137155857193284</c:v>
                </c:pt>
                <c:pt idx="30">
                  <c:v>2.7747687028022479</c:v>
                </c:pt>
                <c:pt idx="31">
                  <c:v>1.9392416924121789</c:v>
                </c:pt>
                <c:pt idx="32">
                  <c:v>7.5373838686035013</c:v>
                </c:pt>
                <c:pt idx="33">
                  <c:v>9.9851183565915562</c:v>
                </c:pt>
                <c:pt idx="34">
                  <c:v>2.2408743513980882</c:v>
                </c:pt>
                <c:pt idx="35">
                  <c:v>3.111349141795654</c:v>
                </c:pt>
                <c:pt idx="36">
                  <c:v>2.618572360207327</c:v>
                </c:pt>
                <c:pt idx="37">
                  <c:v>2.9550370576092968</c:v>
                </c:pt>
                <c:pt idx="38">
                  <c:v>0.75574777179863306</c:v>
                </c:pt>
                <c:pt idx="39">
                  <c:v>0.80918713120045138</c:v>
                </c:pt>
                <c:pt idx="40">
                  <c:v>1.902499650395475</c:v>
                </c:pt>
                <c:pt idx="41">
                  <c:v>5.3365994693944234</c:v>
                </c:pt>
                <c:pt idx="42">
                  <c:v>2.5534792633843608</c:v>
                </c:pt>
                <c:pt idx="43">
                  <c:v>0.75192192260874435</c:v>
                </c:pt>
                <c:pt idx="44">
                  <c:v>0.66578590900171553</c:v>
                </c:pt>
                <c:pt idx="45">
                  <c:v>2.102253261383157</c:v>
                </c:pt>
                <c:pt idx="46">
                  <c:v>5.5792168012238106</c:v>
                </c:pt>
                <c:pt idx="47">
                  <c:v>1.5322433036053551</c:v>
                </c:pt>
                <c:pt idx="48">
                  <c:v>1.861848116992042</c:v>
                </c:pt>
                <c:pt idx="49">
                  <c:v>5.3923703755950552</c:v>
                </c:pt>
                <c:pt idx="50">
                  <c:v>2.514250120194629</c:v>
                </c:pt>
                <c:pt idx="51">
                  <c:v>0.77918909660074864</c:v>
                </c:pt>
                <c:pt idx="52">
                  <c:v>0.6644083174061961</c:v>
                </c:pt>
                <c:pt idx="53">
                  <c:v>2.0760668801958668</c:v>
                </c:pt>
                <c:pt idx="54">
                  <c:v>5.6198922085925007</c:v>
                </c:pt>
                <c:pt idx="55">
                  <c:v>1.6101251087966379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9A2-4C20-9476-B6A55B9E398D}"/>
            </c:ext>
          </c:extLst>
        </c:ser>
        <c:ser>
          <c:idx val="3"/>
          <c:order val="1"/>
          <c:tx>
            <c:strRef>
              <c:f>'Pure Decorrelation'!$AN$2</c:f>
              <c:strCache>
                <c:ptCount val="1"/>
                <c:pt idx="0">
                  <c:v>SFS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5"/>
                </a:solidFill>
                <a:prstDash val="dash"/>
              </a:ln>
              <a:effectLst/>
            </c:spPr>
            <c:trendlineType val="exp"/>
            <c:dispRSqr val="0"/>
            <c:dispEq val="0"/>
          </c:trendline>
          <c:xVal>
            <c:numRef>
              <c:f>'Pure Decorrelation'!$AY$3:$AY$290</c:f>
              <c:numCache>
                <c:formatCode>General</c:formatCode>
                <c:ptCount val="288"/>
                <c:pt idx="0">
                  <c:v>1</c:v>
                </c:pt>
                <c:pt idx="1">
                  <c:v>-3</c:v>
                </c:pt>
                <c:pt idx="2">
                  <c:v>-3</c:v>
                </c:pt>
                <c:pt idx="3">
                  <c:v>1</c:v>
                </c:pt>
                <c:pt idx="4">
                  <c:v>9</c:v>
                </c:pt>
                <c:pt idx="5">
                  <c:v>1</c:v>
                </c:pt>
                <c:pt idx="6">
                  <c:v>-3</c:v>
                </c:pt>
                <c:pt idx="7">
                  <c:v>-3</c:v>
                </c:pt>
                <c:pt idx="8">
                  <c:v>-3</c:v>
                </c:pt>
                <c:pt idx="9">
                  <c:v>-3</c:v>
                </c:pt>
                <c:pt idx="10">
                  <c:v>1</c:v>
                </c:pt>
                <c:pt idx="11">
                  <c:v>9</c:v>
                </c:pt>
                <c:pt idx="12">
                  <c:v>1</c:v>
                </c:pt>
                <c:pt idx="13">
                  <c:v>-3</c:v>
                </c:pt>
                <c:pt idx="14">
                  <c:v>-3</c:v>
                </c:pt>
                <c:pt idx="15">
                  <c:v>1</c:v>
                </c:pt>
                <c:pt idx="16">
                  <c:v>-2</c:v>
                </c:pt>
                <c:pt idx="17">
                  <c:v>4</c:v>
                </c:pt>
                <c:pt idx="18">
                  <c:v>0</c:v>
                </c:pt>
                <c:pt idx="19">
                  <c:v>-2</c:v>
                </c:pt>
                <c:pt idx="20">
                  <c:v>-2</c:v>
                </c:pt>
                <c:pt idx="21">
                  <c:v>0</c:v>
                </c:pt>
                <c:pt idx="22">
                  <c:v>4</c:v>
                </c:pt>
                <c:pt idx="23">
                  <c:v>-2</c:v>
                </c:pt>
                <c:pt idx="24">
                  <c:v>-0.33333333333333331</c:v>
                </c:pt>
                <c:pt idx="25">
                  <c:v>-0.33333333333333331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-1.666666666666667</c:v>
                </c:pt>
                <c:pt idx="31">
                  <c:v>-1.666666666666667</c:v>
                </c:pt>
                <c:pt idx="32">
                  <c:v>-1.666666666666667</c:v>
                </c:pt>
                <c:pt idx="33">
                  <c:v>-1.666666666666667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-0.33333333333333331</c:v>
                </c:pt>
                <c:pt idx="39">
                  <c:v>-0.33333333333333331</c:v>
                </c:pt>
                <c:pt idx="40">
                  <c:v>-2</c:v>
                </c:pt>
                <c:pt idx="41">
                  <c:v>-2</c:v>
                </c:pt>
                <c:pt idx="42">
                  <c:v>8</c:v>
                </c:pt>
                <c:pt idx="43">
                  <c:v>-4</c:v>
                </c:pt>
                <c:pt idx="44">
                  <c:v>-4</c:v>
                </c:pt>
                <c:pt idx="45">
                  <c:v>8</c:v>
                </c:pt>
                <c:pt idx="46">
                  <c:v>-2</c:v>
                </c:pt>
                <c:pt idx="47">
                  <c:v>-2</c:v>
                </c:pt>
                <c:pt idx="48">
                  <c:v>-2</c:v>
                </c:pt>
                <c:pt idx="49">
                  <c:v>-2</c:v>
                </c:pt>
                <c:pt idx="50">
                  <c:v>8</c:v>
                </c:pt>
                <c:pt idx="51">
                  <c:v>-4</c:v>
                </c:pt>
                <c:pt idx="52">
                  <c:v>-4</c:v>
                </c:pt>
                <c:pt idx="53">
                  <c:v>8</c:v>
                </c:pt>
                <c:pt idx="54">
                  <c:v>-2</c:v>
                </c:pt>
                <c:pt idx="55">
                  <c:v>-2</c:v>
                </c:pt>
              </c:numCache>
            </c:numRef>
          </c:xVal>
          <c:yVal>
            <c:numRef>
              <c:f>'Pure Decorrelation'!$AN$3:$AN$290</c:f>
              <c:numCache>
                <c:formatCode>General</c:formatCode>
                <c:ptCount val="288"/>
                <c:pt idx="0">
                  <c:v>1.607515723194229</c:v>
                </c:pt>
                <c:pt idx="1">
                  <c:v>7.9825206500012431</c:v>
                </c:pt>
                <c:pt idx="2">
                  <c:v>2.3397782895946881</c:v>
                </c:pt>
                <c:pt idx="3">
                  <c:v>2.570054528606124</c:v>
                </c:pt>
                <c:pt idx="4">
                  <c:v>3.1992729973979288</c:v>
                </c:pt>
                <c:pt idx="5">
                  <c:v>6.9649183743982572</c:v>
                </c:pt>
                <c:pt idx="6">
                  <c:v>2.0238635920046359</c:v>
                </c:pt>
                <c:pt idx="7">
                  <c:v>1.3091880222025789</c:v>
                </c:pt>
                <c:pt idx="8">
                  <c:v>10.051684918999671</c:v>
                </c:pt>
                <c:pt idx="9">
                  <c:v>12.623190893605351</c:v>
                </c:pt>
                <c:pt idx="10">
                  <c:v>3.125943288201233</c:v>
                </c:pt>
                <c:pt idx="11">
                  <c:v>3.1142022179963531</c:v>
                </c:pt>
                <c:pt idx="12">
                  <c:v>11.2256593482045</c:v>
                </c:pt>
                <c:pt idx="13">
                  <c:v>4.1721198601939253</c:v>
                </c:pt>
                <c:pt idx="14">
                  <c:v>4.6316629145934716</c:v>
                </c:pt>
                <c:pt idx="15">
                  <c:v>0.49780697500100363</c:v>
                </c:pt>
                <c:pt idx="16">
                  <c:v>15.090376014600039</c:v>
                </c:pt>
                <c:pt idx="17">
                  <c:v>0.98109290699940177</c:v>
                </c:pt>
                <c:pt idx="18">
                  <c:v>3.3510496179980689</c:v>
                </c:pt>
                <c:pt idx="19">
                  <c:v>3.4821474546042741</c:v>
                </c:pt>
                <c:pt idx="20">
                  <c:v>2.081038791389437</c:v>
                </c:pt>
                <c:pt idx="21">
                  <c:v>2.129146062006475</c:v>
                </c:pt>
                <c:pt idx="22">
                  <c:v>0.55770489339483897</c:v>
                </c:pt>
                <c:pt idx="23">
                  <c:v>1.846905863791471</c:v>
                </c:pt>
                <c:pt idx="24">
                  <c:v>3.8309627838141749</c:v>
                </c:pt>
                <c:pt idx="25">
                  <c:v>0.90406667239731175</c:v>
                </c:pt>
                <c:pt idx="26">
                  <c:v>3.2485579386004249</c:v>
                </c:pt>
                <c:pt idx="27">
                  <c:v>0.72263551979558538</c:v>
                </c:pt>
                <c:pt idx="28">
                  <c:v>1.6270694562001149</c:v>
                </c:pt>
                <c:pt idx="29">
                  <c:v>0.83747717619407924</c:v>
                </c:pt>
                <c:pt idx="30">
                  <c:v>1.067409315204713</c:v>
                </c:pt>
                <c:pt idx="31">
                  <c:v>0.58294456840376374</c:v>
                </c:pt>
                <c:pt idx="32">
                  <c:v>39.800297811412022</c:v>
                </c:pt>
                <c:pt idx="33">
                  <c:v>57.666907840210477</c:v>
                </c:pt>
                <c:pt idx="34">
                  <c:v>3.2751115972001572</c:v>
                </c:pt>
                <c:pt idx="35">
                  <c:v>7.9253563984064384</c:v>
                </c:pt>
                <c:pt idx="36">
                  <c:v>7.1323527527973054</c:v>
                </c:pt>
                <c:pt idx="37">
                  <c:v>10.68076406139298</c:v>
                </c:pt>
                <c:pt idx="38">
                  <c:v>0.53571821199147962</c:v>
                </c:pt>
                <c:pt idx="39">
                  <c:v>0.49300265400088389</c:v>
                </c:pt>
                <c:pt idx="40">
                  <c:v>2.936456027795793</c:v>
                </c:pt>
                <c:pt idx="41">
                  <c:v>5.8321243659942414</c:v>
                </c:pt>
                <c:pt idx="42">
                  <c:v>3.0478638805914668</c:v>
                </c:pt>
                <c:pt idx="43">
                  <c:v>0.82043510299408806</c:v>
                </c:pt>
                <c:pt idx="44">
                  <c:v>0.67798933740705247</c:v>
                </c:pt>
                <c:pt idx="45">
                  <c:v>3.4499347586010121</c:v>
                </c:pt>
                <c:pt idx="46">
                  <c:v>4.1103654580016151</c:v>
                </c:pt>
                <c:pt idx="47">
                  <c:v>1.584057154197944</c:v>
                </c:pt>
                <c:pt idx="48">
                  <c:v>2.9217387457902082</c:v>
                </c:pt>
                <c:pt idx="49">
                  <c:v>5.8948070557962637</c:v>
                </c:pt>
                <c:pt idx="50">
                  <c:v>2.984383491805056</c:v>
                </c:pt>
                <c:pt idx="51">
                  <c:v>0.8100274110096507</c:v>
                </c:pt>
                <c:pt idx="52">
                  <c:v>0.67254301119828597</c:v>
                </c:pt>
                <c:pt idx="53">
                  <c:v>3.4519343684019992</c:v>
                </c:pt>
                <c:pt idx="54">
                  <c:v>4.1171102266060187</c:v>
                </c:pt>
                <c:pt idx="55">
                  <c:v>1.5657116741931529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09A2-4C20-9476-B6A55B9E398D}"/>
            </c:ext>
          </c:extLst>
        </c:ser>
        <c:ser>
          <c:idx val="5"/>
          <c:order val="2"/>
          <c:tx>
            <c:strRef>
              <c:f>'Pure Decorrelation'!$AP$2</c:f>
              <c:strCache>
                <c:ptCount val="1"/>
                <c:pt idx="0">
                  <c:v>SaLSa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6"/>
                </a:solidFill>
                <a:prstDash val="dash"/>
              </a:ln>
              <a:effectLst/>
            </c:spPr>
            <c:trendlineType val="exp"/>
            <c:dispRSqr val="0"/>
            <c:dispEq val="0"/>
          </c:trendline>
          <c:xVal>
            <c:numRef>
              <c:f>'Pure Decorrelation'!$AY$3:$AY$290</c:f>
              <c:numCache>
                <c:formatCode>General</c:formatCode>
                <c:ptCount val="288"/>
                <c:pt idx="0">
                  <c:v>1</c:v>
                </c:pt>
                <c:pt idx="1">
                  <c:v>-3</c:v>
                </c:pt>
                <c:pt idx="2">
                  <c:v>-3</c:v>
                </c:pt>
                <c:pt idx="3">
                  <c:v>1</c:v>
                </c:pt>
                <c:pt idx="4">
                  <c:v>9</c:v>
                </c:pt>
                <c:pt idx="5">
                  <c:v>1</c:v>
                </c:pt>
                <c:pt idx="6">
                  <c:v>-3</c:v>
                </c:pt>
                <c:pt idx="7">
                  <c:v>-3</c:v>
                </c:pt>
                <c:pt idx="8">
                  <c:v>-3</c:v>
                </c:pt>
                <c:pt idx="9">
                  <c:v>-3</c:v>
                </c:pt>
                <c:pt idx="10">
                  <c:v>1</c:v>
                </c:pt>
                <c:pt idx="11">
                  <c:v>9</c:v>
                </c:pt>
                <c:pt idx="12">
                  <c:v>1</c:v>
                </c:pt>
                <c:pt idx="13">
                  <c:v>-3</c:v>
                </c:pt>
                <c:pt idx="14">
                  <c:v>-3</c:v>
                </c:pt>
                <c:pt idx="15">
                  <c:v>1</c:v>
                </c:pt>
                <c:pt idx="16">
                  <c:v>-2</c:v>
                </c:pt>
                <c:pt idx="17">
                  <c:v>4</c:v>
                </c:pt>
                <c:pt idx="18">
                  <c:v>0</c:v>
                </c:pt>
                <c:pt idx="19">
                  <c:v>-2</c:v>
                </c:pt>
                <c:pt idx="20">
                  <c:v>-2</c:v>
                </c:pt>
                <c:pt idx="21">
                  <c:v>0</c:v>
                </c:pt>
                <c:pt idx="22">
                  <c:v>4</c:v>
                </c:pt>
                <c:pt idx="23">
                  <c:v>-2</c:v>
                </c:pt>
                <c:pt idx="24">
                  <c:v>-0.33333333333333331</c:v>
                </c:pt>
                <c:pt idx="25">
                  <c:v>-0.33333333333333331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-1.666666666666667</c:v>
                </c:pt>
                <c:pt idx="31">
                  <c:v>-1.666666666666667</c:v>
                </c:pt>
                <c:pt idx="32">
                  <c:v>-1.666666666666667</c:v>
                </c:pt>
                <c:pt idx="33">
                  <c:v>-1.666666666666667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-0.33333333333333331</c:v>
                </c:pt>
                <c:pt idx="39">
                  <c:v>-0.33333333333333331</c:v>
                </c:pt>
                <c:pt idx="40">
                  <c:v>-2</c:v>
                </c:pt>
                <c:pt idx="41">
                  <c:v>-2</c:v>
                </c:pt>
                <c:pt idx="42">
                  <c:v>8</c:v>
                </c:pt>
                <c:pt idx="43">
                  <c:v>-4</c:v>
                </c:pt>
                <c:pt idx="44">
                  <c:v>-4</c:v>
                </c:pt>
                <c:pt idx="45">
                  <c:v>8</c:v>
                </c:pt>
                <c:pt idx="46">
                  <c:v>-2</c:v>
                </c:pt>
                <c:pt idx="47">
                  <c:v>-2</c:v>
                </c:pt>
                <c:pt idx="48">
                  <c:v>-2</c:v>
                </c:pt>
                <c:pt idx="49">
                  <c:v>-2</c:v>
                </c:pt>
                <c:pt idx="50">
                  <c:v>8</c:v>
                </c:pt>
                <c:pt idx="51">
                  <c:v>-4</c:v>
                </c:pt>
                <c:pt idx="52">
                  <c:v>-4</c:v>
                </c:pt>
                <c:pt idx="53">
                  <c:v>8</c:v>
                </c:pt>
                <c:pt idx="54">
                  <c:v>-2</c:v>
                </c:pt>
                <c:pt idx="55">
                  <c:v>-2</c:v>
                </c:pt>
              </c:numCache>
            </c:numRef>
          </c:xVal>
          <c:yVal>
            <c:numRef>
              <c:f>'Pure Decorrelation'!$AP$3:$AP$290</c:f>
              <c:numCache>
                <c:formatCode>General</c:formatCode>
                <c:ptCount val="288"/>
                <c:pt idx="0">
                  <c:v>1.090254262799863</c:v>
                </c:pt>
                <c:pt idx="1">
                  <c:v>11.33787458079169</c:v>
                </c:pt>
                <c:pt idx="2">
                  <c:v>1.726516963983886</c:v>
                </c:pt>
                <c:pt idx="3">
                  <c:v>2.8279425699962299</c:v>
                </c:pt>
                <c:pt idx="4">
                  <c:v>2.892981030000374</c:v>
                </c:pt>
                <c:pt idx="5">
                  <c:v>6.292093955213204</c:v>
                </c:pt>
                <c:pt idx="6">
                  <c:v>1.6820758899906649</c:v>
                </c:pt>
                <c:pt idx="7">
                  <c:v>1.7599425997934299</c:v>
                </c:pt>
                <c:pt idx="8">
                  <c:v>9.2313233244116422</c:v>
                </c:pt>
                <c:pt idx="9">
                  <c:v>10.21535429179203</c:v>
                </c:pt>
                <c:pt idx="10">
                  <c:v>3.0631603482179339</c:v>
                </c:pt>
                <c:pt idx="11">
                  <c:v>3.349249165982473</c:v>
                </c:pt>
                <c:pt idx="12">
                  <c:v>14.37439649540465</c:v>
                </c:pt>
                <c:pt idx="13">
                  <c:v>5.1547001075814478</c:v>
                </c:pt>
                <c:pt idx="14">
                  <c:v>4.3273795805871487</c:v>
                </c:pt>
                <c:pt idx="15">
                  <c:v>1.1861672768020071</c:v>
                </c:pt>
                <c:pt idx="16">
                  <c:v>11.911601949005849</c:v>
                </c:pt>
                <c:pt idx="17">
                  <c:v>0.57538598420796916</c:v>
                </c:pt>
                <c:pt idx="18">
                  <c:v>6.5826911246054802</c:v>
                </c:pt>
                <c:pt idx="19">
                  <c:v>2.1735031197778878</c:v>
                </c:pt>
                <c:pt idx="20">
                  <c:v>1.2051741965929981</c:v>
                </c:pt>
                <c:pt idx="21">
                  <c:v>1.862124941998627</c:v>
                </c:pt>
                <c:pt idx="22">
                  <c:v>0.16480432800017289</c:v>
                </c:pt>
                <c:pt idx="23">
                  <c:v>2.7856085193809119</c:v>
                </c:pt>
                <c:pt idx="24">
                  <c:v>2.6486254643998111</c:v>
                </c:pt>
                <c:pt idx="25">
                  <c:v>0.27055353180039682</c:v>
                </c:pt>
                <c:pt idx="26">
                  <c:v>3.0041490091942249</c:v>
                </c:pt>
                <c:pt idx="27">
                  <c:v>0.9176138213952072</c:v>
                </c:pt>
                <c:pt idx="28">
                  <c:v>2.103708121401723</c:v>
                </c:pt>
                <c:pt idx="29">
                  <c:v>1.359888433397282</c:v>
                </c:pt>
                <c:pt idx="30">
                  <c:v>1.7616031298064629</c:v>
                </c:pt>
                <c:pt idx="31">
                  <c:v>1.2359690894023521</c:v>
                </c:pt>
                <c:pt idx="32">
                  <c:v>10.122431857616171</c:v>
                </c:pt>
                <c:pt idx="33">
                  <c:v>11.383886065392289</c:v>
                </c:pt>
                <c:pt idx="34">
                  <c:v>3.833016005612444</c:v>
                </c:pt>
                <c:pt idx="35">
                  <c:v>7.4259792456170546</c:v>
                </c:pt>
                <c:pt idx="36">
                  <c:v>6.870425169204827</c:v>
                </c:pt>
                <c:pt idx="37">
                  <c:v>9.8686936927842908</c:v>
                </c:pt>
                <c:pt idx="38">
                  <c:v>1.246333532617427</c:v>
                </c:pt>
                <c:pt idx="39">
                  <c:v>1.195716652018018</c:v>
                </c:pt>
                <c:pt idx="40">
                  <c:v>1.4799231829936621</c:v>
                </c:pt>
                <c:pt idx="41">
                  <c:v>10.95409533240599</c:v>
                </c:pt>
                <c:pt idx="42">
                  <c:v>3.385036309016868</c:v>
                </c:pt>
                <c:pt idx="43">
                  <c:v>0.32482367020566011</c:v>
                </c:pt>
                <c:pt idx="44">
                  <c:v>0.16871945860330009</c:v>
                </c:pt>
                <c:pt idx="45">
                  <c:v>3.3039372223778631</c:v>
                </c:pt>
                <c:pt idx="46">
                  <c:v>7.890123893995769</c:v>
                </c:pt>
                <c:pt idx="47">
                  <c:v>1.158267263800371</c:v>
                </c:pt>
                <c:pt idx="48">
                  <c:v>1.480782668793108</c:v>
                </c:pt>
                <c:pt idx="49">
                  <c:v>11.030469641997479</c:v>
                </c:pt>
                <c:pt idx="50">
                  <c:v>3.3800594892003568</c:v>
                </c:pt>
                <c:pt idx="51">
                  <c:v>0.32678078720346088</c:v>
                </c:pt>
                <c:pt idx="52">
                  <c:v>0.16668115700595079</c:v>
                </c:pt>
                <c:pt idx="53">
                  <c:v>3.3086392579949462</c:v>
                </c:pt>
                <c:pt idx="54">
                  <c:v>8.0108321953914121</c:v>
                </c:pt>
                <c:pt idx="55">
                  <c:v>1.156565344217233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09A2-4C20-9476-B6A55B9E398D}"/>
            </c:ext>
          </c:extLst>
        </c:ser>
        <c:ser>
          <c:idx val="7"/>
          <c:order val="3"/>
          <c:tx>
            <c:strRef>
              <c:f>'Pure Decorrelation'!$AR$2</c:f>
              <c:strCache>
                <c:ptCount val="1"/>
                <c:pt idx="0">
                  <c:v>D&amp;C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>
                    <a:lumMod val="60000"/>
                  </a:schemeClr>
                </a:solidFill>
                <a:prstDash val="dash"/>
              </a:ln>
              <a:effectLst/>
            </c:spPr>
            <c:trendlineType val="exp"/>
            <c:dispRSqr val="0"/>
            <c:dispEq val="0"/>
          </c:trendline>
          <c:xVal>
            <c:numRef>
              <c:f>'Pure Decorrelation'!$AY$3:$AY$290</c:f>
              <c:numCache>
                <c:formatCode>General</c:formatCode>
                <c:ptCount val="288"/>
                <c:pt idx="0">
                  <c:v>1</c:v>
                </c:pt>
                <c:pt idx="1">
                  <c:v>-3</c:v>
                </c:pt>
                <c:pt idx="2">
                  <c:v>-3</c:v>
                </c:pt>
                <c:pt idx="3">
                  <c:v>1</c:v>
                </c:pt>
                <c:pt idx="4">
                  <c:v>9</c:v>
                </c:pt>
                <c:pt idx="5">
                  <c:v>1</c:v>
                </c:pt>
                <c:pt idx="6">
                  <c:v>-3</c:v>
                </c:pt>
                <c:pt idx="7">
                  <c:v>-3</c:v>
                </c:pt>
                <c:pt idx="8">
                  <c:v>-3</c:v>
                </c:pt>
                <c:pt idx="9">
                  <c:v>-3</c:v>
                </c:pt>
                <c:pt idx="10">
                  <c:v>1</c:v>
                </c:pt>
                <c:pt idx="11">
                  <c:v>9</c:v>
                </c:pt>
                <c:pt idx="12">
                  <c:v>1</c:v>
                </c:pt>
                <c:pt idx="13">
                  <c:v>-3</c:v>
                </c:pt>
                <c:pt idx="14">
                  <c:v>-3</c:v>
                </c:pt>
                <c:pt idx="15">
                  <c:v>1</c:v>
                </c:pt>
                <c:pt idx="16">
                  <c:v>-2</c:v>
                </c:pt>
                <c:pt idx="17">
                  <c:v>4</c:v>
                </c:pt>
                <c:pt idx="18">
                  <c:v>0</c:v>
                </c:pt>
                <c:pt idx="19">
                  <c:v>-2</c:v>
                </c:pt>
                <c:pt idx="20">
                  <c:v>-2</c:v>
                </c:pt>
                <c:pt idx="21">
                  <c:v>0</c:v>
                </c:pt>
                <c:pt idx="22">
                  <c:v>4</c:v>
                </c:pt>
                <c:pt idx="23">
                  <c:v>-2</c:v>
                </c:pt>
                <c:pt idx="24">
                  <c:v>-0.33333333333333331</c:v>
                </c:pt>
                <c:pt idx="25">
                  <c:v>-0.33333333333333331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-1.666666666666667</c:v>
                </c:pt>
                <c:pt idx="31">
                  <c:v>-1.666666666666667</c:v>
                </c:pt>
                <c:pt idx="32">
                  <c:v>-1.666666666666667</c:v>
                </c:pt>
                <c:pt idx="33">
                  <c:v>-1.666666666666667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-0.33333333333333331</c:v>
                </c:pt>
                <c:pt idx="39">
                  <c:v>-0.33333333333333331</c:v>
                </c:pt>
                <c:pt idx="40">
                  <c:v>-2</c:v>
                </c:pt>
                <c:pt idx="41">
                  <c:v>-2</c:v>
                </c:pt>
                <c:pt idx="42">
                  <c:v>8</c:v>
                </c:pt>
                <c:pt idx="43">
                  <c:v>-4</c:v>
                </c:pt>
                <c:pt idx="44">
                  <c:v>-4</c:v>
                </c:pt>
                <c:pt idx="45">
                  <c:v>8</c:v>
                </c:pt>
                <c:pt idx="46">
                  <c:v>-2</c:v>
                </c:pt>
                <c:pt idx="47">
                  <c:v>-2</c:v>
                </c:pt>
                <c:pt idx="48">
                  <c:v>-2</c:v>
                </c:pt>
                <c:pt idx="49">
                  <c:v>-2</c:v>
                </c:pt>
                <c:pt idx="50">
                  <c:v>8</c:v>
                </c:pt>
                <c:pt idx="51">
                  <c:v>-4</c:v>
                </c:pt>
                <c:pt idx="52">
                  <c:v>-4</c:v>
                </c:pt>
                <c:pt idx="53">
                  <c:v>8</c:v>
                </c:pt>
                <c:pt idx="54">
                  <c:v>-2</c:v>
                </c:pt>
                <c:pt idx="55">
                  <c:v>-2</c:v>
                </c:pt>
              </c:numCache>
            </c:numRef>
          </c:xVal>
          <c:yVal>
            <c:numRef>
              <c:f>'Pure Decorrelation'!$AR$3:$AR$290</c:f>
              <c:numCache>
                <c:formatCode>General</c:formatCode>
                <c:ptCount val="288"/>
                <c:pt idx="0">
                  <c:v>0.97509710196172816</c:v>
                </c:pt>
                <c:pt idx="1">
                  <c:v>1.2434554775711151</c:v>
                </c:pt>
                <c:pt idx="2">
                  <c:v>1.0567209487431679</c:v>
                </c:pt>
                <c:pt idx="3">
                  <c:v>1.07301487083314</c:v>
                </c:pt>
                <c:pt idx="4">
                  <c:v>1.109715382009745</c:v>
                </c:pt>
                <c:pt idx="5">
                  <c:v>1.004748235177249</c:v>
                </c:pt>
                <c:pt idx="6">
                  <c:v>1.087151012045797</c:v>
                </c:pt>
                <c:pt idx="7">
                  <c:v>0.7880801608669572</c:v>
                </c:pt>
                <c:pt idx="8">
                  <c:v>1.056042246764991</c:v>
                </c:pt>
                <c:pt idx="9">
                  <c:v>1.2590690026176159</c:v>
                </c:pt>
                <c:pt idx="10">
                  <c:v>1.0916917691822161</c:v>
                </c:pt>
                <c:pt idx="11">
                  <c:v>1.0765884193708191</c:v>
                </c:pt>
                <c:pt idx="12">
                  <c:v>1.150393931823783</c:v>
                </c:pt>
                <c:pt idx="13">
                  <c:v>1.003793796000537</c:v>
                </c:pt>
                <c:pt idx="14">
                  <c:v>1.1061279749730599</c:v>
                </c:pt>
                <c:pt idx="15">
                  <c:v>0.79128102920949461</c:v>
                </c:pt>
                <c:pt idx="16">
                  <c:v>1.183351993176621</c:v>
                </c:pt>
                <c:pt idx="17">
                  <c:v>1.181116468808614</c:v>
                </c:pt>
                <c:pt idx="18">
                  <c:v>1.204127251601312</c:v>
                </c:pt>
                <c:pt idx="19">
                  <c:v>1.2002171619795261</c:v>
                </c:pt>
                <c:pt idx="20">
                  <c:v>1.191944363783114</c:v>
                </c:pt>
                <c:pt idx="21">
                  <c:v>1.1729364849743431</c:v>
                </c:pt>
                <c:pt idx="22">
                  <c:v>1.20664220697945</c:v>
                </c:pt>
                <c:pt idx="23">
                  <c:v>1.224009379220661</c:v>
                </c:pt>
                <c:pt idx="24">
                  <c:v>1.5276819468010221</c:v>
                </c:pt>
                <c:pt idx="25">
                  <c:v>1.540750118799042</c:v>
                </c:pt>
                <c:pt idx="26">
                  <c:v>1.8180135925882499</c:v>
                </c:pt>
                <c:pt idx="27">
                  <c:v>1.8065973819931971</c:v>
                </c:pt>
                <c:pt idx="28">
                  <c:v>1.4239268882083711</c:v>
                </c:pt>
                <c:pt idx="29">
                  <c:v>1.4351399635779669</c:v>
                </c:pt>
                <c:pt idx="30">
                  <c:v>1.751859251025599</c:v>
                </c:pt>
                <c:pt idx="31">
                  <c:v>1.7205430071684531</c:v>
                </c:pt>
                <c:pt idx="32">
                  <c:v>3.6288225524593138</c:v>
                </c:pt>
                <c:pt idx="33">
                  <c:v>3.6586028103716668</c:v>
                </c:pt>
                <c:pt idx="34">
                  <c:v>1.677795233984944</c:v>
                </c:pt>
                <c:pt idx="35">
                  <c:v>1.689737277617678</c:v>
                </c:pt>
                <c:pt idx="36">
                  <c:v>2.188733715808485</c:v>
                </c:pt>
                <c:pt idx="37">
                  <c:v>2.2152492642169821</c:v>
                </c:pt>
                <c:pt idx="38">
                  <c:v>1.000468734407332</c:v>
                </c:pt>
                <c:pt idx="39">
                  <c:v>1.0130848216242161</c:v>
                </c:pt>
                <c:pt idx="40">
                  <c:v>0.68709089061012496</c:v>
                </c:pt>
                <c:pt idx="41">
                  <c:v>2.3783643595990731</c:v>
                </c:pt>
                <c:pt idx="42">
                  <c:v>2.3108039849670599</c:v>
                </c:pt>
                <c:pt idx="43">
                  <c:v>0.75985731503460552</c:v>
                </c:pt>
                <c:pt idx="44">
                  <c:v>0.68287158077582721</c:v>
                </c:pt>
                <c:pt idx="45">
                  <c:v>2.3919147843960671</c:v>
                </c:pt>
                <c:pt idx="46">
                  <c:v>2.3477656343835411</c:v>
                </c:pt>
                <c:pt idx="47">
                  <c:v>0.75913349817274134</c:v>
                </c:pt>
                <c:pt idx="48">
                  <c:v>0.68710941958706828</c:v>
                </c:pt>
                <c:pt idx="49">
                  <c:v>2.3901146465679628</c:v>
                </c:pt>
                <c:pt idx="50">
                  <c:v>2.3251977700041611</c:v>
                </c:pt>
                <c:pt idx="51">
                  <c:v>0.76647441304521635</c:v>
                </c:pt>
                <c:pt idx="52">
                  <c:v>0.68224895698949695</c:v>
                </c:pt>
                <c:pt idx="53">
                  <c:v>2.4076633835909891</c:v>
                </c:pt>
                <c:pt idx="54">
                  <c:v>2.343239914183505</c:v>
                </c:pt>
                <c:pt idx="55">
                  <c:v>0.76345814041560511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09A2-4C20-9476-B6A55B9E398D}"/>
            </c:ext>
          </c:extLst>
        </c:ser>
        <c:ser>
          <c:idx val="9"/>
          <c:order val="4"/>
          <c:tx>
            <c:strRef>
              <c:f>'Pure Decorrelation'!$AT$2</c:f>
              <c:strCache>
                <c:ptCount val="1"/>
                <c:pt idx="0">
                  <c:v>BBS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trendline>
            <c:spPr>
              <a:ln w="19050" cap="rnd">
                <a:solidFill>
                  <a:srgbClr val="00B050"/>
                </a:solidFill>
                <a:prstDash val="dash"/>
              </a:ln>
              <a:effectLst/>
            </c:spPr>
            <c:trendlineType val="exp"/>
            <c:dispRSqr val="0"/>
            <c:dispEq val="0"/>
          </c:trendline>
          <c:xVal>
            <c:numRef>
              <c:f>'Pure Decorrelation'!$AY$3:$AY$290</c:f>
              <c:numCache>
                <c:formatCode>General</c:formatCode>
                <c:ptCount val="288"/>
                <c:pt idx="0">
                  <c:v>1</c:v>
                </c:pt>
                <c:pt idx="1">
                  <c:v>-3</c:v>
                </c:pt>
                <c:pt idx="2">
                  <c:v>-3</c:v>
                </c:pt>
                <c:pt idx="3">
                  <c:v>1</c:v>
                </c:pt>
                <c:pt idx="4">
                  <c:v>9</c:v>
                </c:pt>
                <c:pt idx="5">
                  <c:v>1</c:v>
                </c:pt>
                <c:pt idx="6">
                  <c:v>-3</c:v>
                </c:pt>
                <c:pt idx="7">
                  <c:v>-3</c:v>
                </c:pt>
                <c:pt idx="8">
                  <c:v>-3</c:v>
                </c:pt>
                <c:pt idx="9">
                  <c:v>-3</c:v>
                </c:pt>
                <c:pt idx="10">
                  <c:v>1</c:v>
                </c:pt>
                <c:pt idx="11">
                  <c:v>9</c:v>
                </c:pt>
                <c:pt idx="12">
                  <c:v>1</c:v>
                </c:pt>
                <c:pt idx="13">
                  <c:v>-3</c:v>
                </c:pt>
                <c:pt idx="14">
                  <c:v>-3</c:v>
                </c:pt>
                <c:pt idx="15">
                  <c:v>1</c:v>
                </c:pt>
                <c:pt idx="16">
                  <c:v>-2</c:v>
                </c:pt>
                <c:pt idx="17">
                  <c:v>4</c:v>
                </c:pt>
                <c:pt idx="18">
                  <c:v>0</c:v>
                </c:pt>
                <c:pt idx="19">
                  <c:v>-2</c:v>
                </c:pt>
                <c:pt idx="20">
                  <c:v>-2</c:v>
                </c:pt>
                <c:pt idx="21">
                  <c:v>0</c:v>
                </c:pt>
                <c:pt idx="22">
                  <c:v>4</c:v>
                </c:pt>
                <c:pt idx="23">
                  <c:v>-2</c:v>
                </c:pt>
                <c:pt idx="24">
                  <c:v>-0.33333333333333331</c:v>
                </c:pt>
                <c:pt idx="25">
                  <c:v>-0.33333333333333331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-1.666666666666667</c:v>
                </c:pt>
                <c:pt idx="31">
                  <c:v>-1.666666666666667</c:v>
                </c:pt>
                <c:pt idx="32">
                  <c:v>-1.666666666666667</c:v>
                </c:pt>
                <c:pt idx="33">
                  <c:v>-1.666666666666667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-0.33333333333333331</c:v>
                </c:pt>
                <c:pt idx="39">
                  <c:v>-0.33333333333333331</c:v>
                </c:pt>
                <c:pt idx="40">
                  <c:v>-2</c:v>
                </c:pt>
                <c:pt idx="41">
                  <c:v>-2</c:v>
                </c:pt>
                <c:pt idx="42">
                  <c:v>8</c:v>
                </c:pt>
                <c:pt idx="43">
                  <c:v>-4</c:v>
                </c:pt>
                <c:pt idx="44">
                  <c:v>-4</c:v>
                </c:pt>
                <c:pt idx="45">
                  <c:v>8</c:v>
                </c:pt>
                <c:pt idx="46">
                  <c:v>-2</c:v>
                </c:pt>
                <c:pt idx="47">
                  <c:v>-2</c:v>
                </c:pt>
                <c:pt idx="48">
                  <c:v>-2</c:v>
                </c:pt>
                <c:pt idx="49">
                  <c:v>-2</c:v>
                </c:pt>
                <c:pt idx="50">
                  <c:v>8</c:v>
                </c:pt>
                <c:pt idx="51">
                  <c:v>-4</c:v>
                </c:pt>
                <c:pt idx="52">
                  <c:v>-4</c:v>
                </c:pt>
                <c:pt idx="53">
                  <c:v>8</c:v>
                </c:pt>
                <c:pt idx="54">
                  <c:v>-2</c:v>
                </c:pt>
                <c:pt idx="55">
                  <c:v>-2</c:v>
                </c:pt>
              </c:numCache>
            </c:numRef>
          </c:xVal>
          <c:yVal>
            <c:numRef>
              <c:f>'Pure Decorrelation'!$AT$3:$AT$290</c:f>
              <c:numCache>
                <c:formatCode>General</c:formatCode>
                <c:ptCount val="288"/>
                <c:pt idx="0">
                  <c:v>2.958229601394851</c:v>
                </c:pt>
                <c:pt idx="1">
                  <c:v>7.951091266609728</c:v>
                </c:pt>
                <c:pt idx="2">
                  <c:v>3.668314809398725</c:v>
                </c:pt>
                <c:pt idx="3">
                  <c:v>5.3781421782216059</c:v>
                </c:pt>
                <c:pt idx="4">
                  <c:v>5.2049517270061187</c:v>
                </c:pt>
                <c:pt idx="5">
                  <c:v>8.443171339598484</c:v>
                </c:pt>
                <c:pt idx="6">
                  <c:v>2.9026718026143499</c:v>
                </c:pt>
                <c:pt idx="7">
                  <c:v>1.5905149184050971</c:v>
                </c:pt>
                <c:pt idx="8">
                  <c:v>10.64112575000618</c:v>
                </c:pt>
                <c:pt idx="9">
                  <c:v>11.2255332886125</c:v>
                </c:pt>
                <c:pt idx="10">
                  <c:v>4.403506841009948</c:v>
                </c:pt>
                <c:pt idx="11">
                  <c:v>4.9357865429949017</c:v>
                </c:pt>
                <c:pt idx="12">
                  <c:v>11.96196870759595</c:v>
                </c:pt>
                <c:pt idx="13">
                  <c:v>6.8338560923933986</c:v>
                </c:pt>
                <c:pt idx="14">
                  <c:v>4.5048450400005091</c:v>
                </c:pt>
                <c:pt idx="15">
                  <c:v>3.3740477997343941E-2</c:v>
                </c:pt>
                <c:pt idx="16">
                  <c:v>7.9992575424024839</c:v>
                </c:pt>
                <c:pt idx="17">
                  <c:v>3.37720133002149</c:v>
                </c:pt>
                <c:pt idx="18">
                  <c:v>5.090311671386007</c:v>
                </c:pt>
                <c:pt idx="19">
                  <c:v>4.1502917225938294</c:v>
                </c:pt>
                <c:pt idx="20">
                  <c:v>4.1566794968093754</c:v>
                </c:pt>
                <c:pt idx="21">
                  <c:v>4.6340719502186403</c:v>
                </c:pt>
                <c:pt idx="22">
                  <c:v>1.019564961001743</c:v>
                </c:pt>
                <c:pt idx="23">
                  <c:v>4.7785796128096987</c:v>
                </c:pt>
                <c:pt idx="24">
                  <c:v>4.2795280933962214</c:v>
                </c:pt>
                <c:pt idx="25">
                  <c:v>0.88293545380001892</c:v>
                </c:pt>
                <c:pt idx="26">
                  <c:v>4.60953829200007</c:v>
                </c:pt>
                <c:pt idx="27">
                  <c:v>0.23842336820671331</c:v>
                </c:pt>
                <c:pt idx="28">
                  <c:v>3.6544800510047941</c:v>
                </c:pt>
                <c:pt idx="29">
                  <c:v>0.86053827641298997</c:v>
                </c:pt>
                <c:pt idx="30">
                  <c:v>3.412068652221933</c:v>
                </c:pt>
                <c:pt idx="31">
                  <c:v>0.22413913637865329</c:v>
                </c:pt>
                <c:pt idx="32">
                  <c:v>32.926972743798977</c:v>
                </c:pt>
                <c:pt idx="33">
                  <c:v>43.740880621201363</c:v>
                </c:pt>
                <c:pt idx="34">
                  <c:v>8.1075362024013877</c:v>
                </c:pt>
                <c:pt idx="35">
                  <c:v>11.006260724167809</c:v>
                </c:pt>
                <c:pt idx="36">
                  <c:v>5.6527373148011977</c:v>
                </c:pt>
                <c:pt idx="37">
                  <c:v>6.9150585178169424</c:v>
                </c:pt>
                <c:pt idx="38">
                  <c:v>0.19960493859834971</c:v>
                </c:pt>
                <c:pt idx="39">
                  <c:v>0.30479348279768598</c:v>
                </c:pt>
                <c:pt idx="40">
                  <c:v>5.4008630300057119</c:v>
                </c:pt>
                <c:pt idx="41">
                  <c:v>8.8987105053849511</c:v>
                </c:pt>
                <c:pt idx="42">
                  <c:v>6.6112681110156704</c:v>
                </c:pt>
                <c:pt idx="43">
                  <c:v>1.9473045285907571</c:v>
                </c:pt>
                <c:pt idx="44">
                  <c:v>1.2836925331968809</c:v>
                </c:pt>
                <c:pt idx="45">
                  <c:v>5.3917744240141472</c:v>
                </c:pt>
                <c:pt idx="46">
                  <c:v>16.090350138198119</c:v>
                </c:pt>
                <c:pt idx="47">
                  <c:v>3.7654075426049531</c:v>
                </c:pt>
                <c:pt idx="48">
                  <c:v>5.5219533706083892</c:v>
                </c:pt>
                <c:pt idx="49">
                  <c:v>8.9970373118063431</c:v>
                </c:pt>
                <c:pt idx="50">
                  <c:v>6.494515864201821</c:v>
                </c:pt>
                <c:pt idx="51">
                  <c:v>1.92940665219212</c:v>
                </c:pt>
                <c:pt idx="52">
                  <c:v>1.2645105713978411</c:v>
                </c:pt>
                <c:pt idx="53">
                  <c:v>5.3075657973997297</c:v>
                </c:pt>
                <c:pt idx="54">
                  <c:v>16.049553153594029</c:v>
                </c:pt>
                <c:pt idx="55">
                  <c:v>3.7276116537977941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09A2-4C20-9476-B6A55B9E39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13725055"/>
        <c:axId val="488865151"/>
      </c:scatterChart>
      <c:valAx>
        <c:axId val="513725055"/>
        <c:scaling>
          <c:orientation val="minMax"/>
          <c:max val="5"/>
          <c:min val="0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Gain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8865151"/>
        <c:crosses val="autoZero"/>
        <c:crossBetween val="midCat"/>
      </c:valAx>
      <c:valAx>
        <c:axId val="488865151"/>
        <c:scaling>
          <c:logBase val="10"/>
          <c:orientation val="minMax"/>
          <c:min val="1E-3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 (s)</a:t>
                </a:r>
              </a:p>
            </c:rich>
          </c:tx>
          <c:layout>
            <c:manualLayout>
              <c:xMode val="edge"/>
              <c:yMode val="edge"/>
              <c:x val="1.0202020899843948E-2"/>
              <c:y val="0.3940352152414991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372505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4.9059023956218299E-2"/>
          <c:y val="0.87083311506227701"/>
          <c:w val="0.92175080203315873"/>
          <c:h val="0.1153942300984974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Time (parallel) vs. (Estimated) Gain -</a:t>
            </a:r>
            <a:r>
              <a:rPr lang="en-US" baseline="0"/>
              <a:t> </a:t>
            </a:r>
            <a:r>
              <a:rPr lang="en-US"/>
              <a:t>causal</a:t>
            </a:r>
            <a:r>
              <a:rPr lang="en-US" baseline="0"/>
              <a:t> </a:t>
            </a:r>
            <a:r>
              <a:rPr lang="en-US"/>
              <a:t>algorithms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5.3468871866955363E-2"/>
          <c:y val="0.12785291579821928"/>
          <c:w val="0.9124666606793389"/>
          <c:h val="0.66461270209977208"/>
        </c:manualLayout>
      </c:layout>
      <c:scatterChart>
        <c:scatterStyle val="lineMarker"/>
        <c:varyColors val="0"/>
        <c:ser>
          <c:idx val="1"/>
          <c:order val="0"/>
          <c:tx>
            <c:strRef>
              <c:f>'Pure Decorrelation'!$AL$2</c:f>
              <c:strCache>
                <c:ptCount val="1"/>
                <c:pt idx="0">
                  <c:v>BNL Causal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trendline>
            <c:spPr>
              <a:ln w="19050" cap="rnd">
                <a:solidFill>
                  <a:srgbClr val="FF0000"/>
                </a:solidFill>
                <a:prstDash val="dash"/>
              </a:ln>
              <a:effectLst/>
            </c:spPr>
            <c:trendlineType val="exp"/>
            <c:dispRSqr val="0"/>
            <c:dispEq val="0"/>
          </c:trendline>
          <c:xVal>
            <c:numRef>
              <c:f>'Pure Decorrelation'!$AY$3:$AY$290</c:f>
              <c:numCache>
                <c:formatCode>General</c:formatCode>
                <c:ptCount val="288"/>
                <c:pt idx="0">
                  <c:v>1</c:v>
                </c:pt>
                <c:pt idx="1">
                  <c:v>-3</c:v>
                </c:pt>
                <c:pt idx="2">
                  <c:v>-3</c:v>
                </c:pt>
                <c:pt idx="3">
                  <c:v>1</c:v>
                </c:pt>
                <c:pt idx="4">
                  <c:v>9</c:v>
                </c:pt>
                <c:pt idx="5">
                  <c:v>1</c:v>
                </c:pt>
                <c:pt idx="6">
                  <c:v>-3</c:v>
                </c:pt>
                <c:pt idx="7">
                  <c:v>-3</c:v>
                </c:pt>
                <c:pt idx="8">
                  <c:v>-3</c:v>
                </c:pt>
                <c:pt idx="9">
                  <c:v>-3</c:v>
                </c:pt>
                <c:pt idx="10">
                  <c:v>1</c:v>
                </c:pt>
                <c:pt idx="11">
                  <c:v>9</c:v>
                </c:pt>
                <c:pt idx="12">
                  <c:v>1</c:v>
                </c:pt>
                <c:pt idx="13">
                  <c:v>-3</c:v>
                </c:pt>
                <c:pt idx="14">
                  <c:v>-3</c:v>
                </c:pt>
                <c:pt idx="15">
                  <c:v>1</c:v>
                </c:pt>
                <c:pt idx="16">
                  <c:v>-2</c:v>
                </c:pt>
                <c:pt idx="17">
                  <c:v>4</c:v>
                </c:pt>
                <c:pt idx="18">
                  <c:v>0</c:v>
                </c:pt>
                <c:pt idx="19">
                  <c:v>-2</c:v>
                </c:pt>
                <c:pt idx="20">
                  <c:v>-2</c:v>
                </c:pt>
                <c:pt idx="21">
                  <c:v>0</c:v>
                </c:pt>
                <c:pt idx="22">
                  <c:v>4</c:v>
                </c:pt>
                <c:pt idx="23">
                  <c:v>-2</c:v>
                </c:pt>
                <c:pt idx="24">
                  <c:v>-0.33333333333333331</c:v>
                </c:pt>
                <c:pt idx="25">
                  <c:v>-0.33333333333333331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-1.666666666666667</c:v>
                </c:pt>
                <c:pt idx="31">
                  <c:v>-1.666666666666667</c:v>
                </c:pt>
                <c:pt idx="32">
                  <c:v>-1.666666666666667</c:v>
                </c:pt>
                <c:pt idx="33">
                  <c:v>-1.666666666666667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-0.33333333333333331</c:v>
                </c:pt>
                <c:pt idx="39">
                  <c:v>-0.33333333333333331</c:v>
                </c:pt>
                <c:pt idx="40">
                  <c:v>-2</c:v>
                </c:pt>
                <c:pt idx="41">
                  <c:v>-2</c:v>
                </c:pt>
                <c:pt idx="42">
                  <c:v>8</c:v>
                </c:pt>
                <c:pt idx="43">
                  <c:v>-4</c:v>
                </c:pt>
                <c:pt idx="44">
                  <c:v>-4</c:v>
                </c:pt>
                <c:pt idx="45">
                  <c:v>8</c:v>
                </c:pt>
                <c:pt idx="46">
                  <c:v>-2</c:v>
                </c:pt>
                <c:pt idx="47">
                  <c:v>-2</c:v>
                </c:pt>
                <c:pt idx="48">
                  <c:v>-2</c:v>
                </c:pt>
                <c:pt idx="49">
                  <c:v>-2</c:v>
                </c:pt>
                <c:pt idx="50">
                  <c:v>8</c:v>
                </c:pt>
                <c:pt idx="51">
                  <c:v>-4</c:v>
                </c:pt>
                <c:pt idx="52">
                  <c:v>-4</c:v>
                </c:pt>
                <c:pt idx="53">
                  <c:v>8</c:v>
                </c:pt>
                <c:pt idx="54">
                  <c:v>-2</c:v>
                </c:pt>
                <c:pt idx="55">
                  <c:v>-2</c:v>
                </c:pt>
              </c:numCache>
            </c:numRef>
          </c:xVal>
          <c:yVal>
            <c:numRef>
              <c:f>'Pure Decorrelation'!$AL$3:$AL$290</c:f>
              <c:numCache>
                <c:formatCode>General</c:formatCode>
                <c:ptCount val="288"/>
                <c:pt idx="0">
                  <c:v>2.5448768859729172</c:v>
                </c:pt>
                <c:pt idx="1">
                  <c:v>1.646166047197767</c:v>
                </c:pt>
                <c:pt idx="2">
                  <c:v>1.5569136271835311</c:v>
                </c:pt>
                <c:pt idx="3">
                  <c:v>0.87471072617918255</c:v>
                </c:pt>
                <c:pt idx="4">
                  <c:v>4.2834748519933781</c:v>
                </c:pt>
                <c:pt idx="5">
                  <c:v>1.6044603035552429</c:v>
                </c:pt>
                <c:pt idx="6">
                  <c:v>1.9623006657697259</c:v>
                </c:pt>
                <c:pt idx="7">
                  <c:v>1.062223675998393</c:v>
                </c:pt>
                <c:pt idx="8">
                  <c:v>2.270572908793111</c:v>
                </c:pt>
                <c:pt idx="9">
                  <c:v>2.621938515407964</c:v>
                </c:pt>
                <c:pt idx="10">
                  <c:v>1.19052803539671</c:v>
                </c:pt>
                <c:pt idx="11">
                  <c:v>2.2804257138050161</c:v>
                </c:pt>
                <c:pt idx="12">
                  <c:v>1.832786726567428</c:v>
                </c:pt>
                <c:pt idx="13">
                  <c:v>2.5583764257840809</c:v>
                </c:pt>
                <c:pt idx="14">
                  <c:v>1.0736192691838371</c:v>
                </c:pt>
                <c:pt idx="15">
                  <c:v>2.5678783181821929</c:v>
                </c:pt>
                <c:pt idx="16">
                  <c:v>0.7994292568066157</c:v>
                </c:pt>
                <c:pt idx="17">
                  <c:v>3.807680078200065</c:v>
                </c:pt>
                <c:pt idx="18">
                  <c:v>1.074580994830467</c:v>
                </c:pt>
                <c:pt idx="19">
                  <c:v>2.1000688459840609</c:v>
                </c:pt>
                <c:pt idx="20">
                  <c:v>1.834210740600247</c:v>
                </c:pt>
                <c:pt idx="21">
                  <c:v>0.92237989461282266</c:v>
                </c:pt>
                <c:pt idx="22">
                  <c:v>4.0334865774144406</c:v>
                </c:pt>
                <c:pt idx="23">
                  <c:v>0.73292296036379412</c:v>
                </c:pt>
                <c:pt idx="24">
                  <c:v>0.94597003799863155</c:v>
                </c:pt>
                <c:pt idx="25">
                  <c:v>1.2483959720353599</c:v>
                </c:pt>
                <c:pt idx="26">
                  <c:v>0.84481222480535512</c:v>
                </c:pt>
                <c:pt idx="27">
                  <c:v>1.375217469385825</c:v>
                </c:pt>
                <c:pt idx="28">
                  <c:v>0.77741088437614958</c:v>
                </c:pt>
                <c:pt idx="29">
                  <c:v>1.0227380236145109</c:v>
                </c:pt>
                <c:pt idx="30">
                  <c:v>0.88449546041665594</c:v>
                </c:pt>
                <c:pt idx="31">
                  <c:v>1.0541573584428989</c:v>
                </c:pt>
                <c:pt idx="32">
                  <c:v>1.6903794326120991</c:v>
                </c:pt>
                <c:pt idx="33">
                  <c:v>1.579987778211944</c:v>
                </c:pt>
                <c:pt idx="34">
                  <c:v>0.9959491821937263</c:v>
                </c:pt>
                <c:pt idx="35">
                  <c:v>0.93805467741331083</c:v>
                </c:pt>
                <c:pt idx="36">
                  <c:v>1.0646627710084431</c:v>
                </c:pt>
                <c:pt idx="37">
                  <c:v>0.80352945319609714</c:v>
                </c:pt>
                <c:pt idx="38">
                  <c:v>0.7896783370058984</c:v>
                </c:pt>
                <c:pt idx="39">
                  <c:v>0.66329525696346536</c:v>
                </c:pt>
                <c:pt idx="40">
                  <c:v>1.9556955639971421</c:v>
                </c:pt>
                <c:pt idx="41">
                  <c:v>0.68663855983177202</c:v>
                </c:pt>
                <c:pt idx="42">
                  <c:v>0.68559304416412492</c:v>
                </c:pt>
                <c:pt idx="43">
                  <c:v>2.4001645768061279</c:v>
                </c:pt>
                <c:pt idx="44">
                  <c:v>2.6040352908079512</c:v>
                </c:pt>
                <c:pt idx="45">
                  <c:v>0.73684842501534153</c:v>
                </c:pt>
                <c:pt idx="46">
                  <c:v>0.71123779600020498</c:v>
                </c:pt>
                <c:pt idx="47">
                  <c:v>1.821200734388549</c:v>
                </c:pt>
                <c:pt idx="48">
                  <c:v>1.9590936589753261</c:v>
                </c:pt>
                <c:pt idx="49">
                  <c:v>0.6811291566118598</c:v>
                </c:pt>
                <c:pt idx="50">
                  <c:v>0.68744857079582289</c:v>
                </c:pt>
                <c:pt idx="51">
                  <c:v>2.4364672156167222</c:v>
                </c:pt>
                <c:pt idx="52">
                  <c:v>2.6120564130367709</c:v>
                </c:pt>
                <c:pt idx="53">
                  <c:v>0.74048918880289416</c:v>
                </c:pt>
                <c:pt idx="54">
                  <c:v>0.7184106901753694</c:v>
                </c:pt>
                <c:pt idx="55">
                  <c:v>1.8149053826113231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EB1-4ECA-A801-5CA3C700ECD7}"/>
            </c:ext>
          </c:extLst>
        </c:ser>
        <c:ser>
          <c:idx val="3"/>
          <c:order val="1"/>
          <c:tx>
            <c:strRef>
              <c:f>'Pure Decorrelation'!$AO$2</c:f>
              <c:strCache>
                <c:ptCount val="1"/>
                <c:pt idx="0">
                  <c:v>SFS Causal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5"/>
                </a:solidFill>
                <a:prstDash val="dash"/>
              </a:ln>
              <a:effectLst/>
            </c:spPr>
            <c:trendlineType val="exp"/>
            <c:dispRSqr val="0"/>
            <c:dispEq val="0"/>
          </c:trendline>
          <c:xVal>
            <c:numRef>
              <c:f>'Pure Decorrelation'!$AY$3:$AY$290</c:f>
              <c:numCache>
                <c:formatCode>General</c:formatCode>
                <c:ptCount val="288"/>
                <c:pt idx="0">
                  <c:v>1</c:v>
                </c:pt>
                <c:pt idx="1">
                  <c:v>-3</c:v>
                </c:pt>
                <c:pt idx="2">
                  <c:v>-3</c:v>
                </c:pt>
                <c:pt idx="3">
                  <c:v>1</c:v>
                </c:pt>
                <c:pt idx="4">
                  <c:v>9</c:v>
                </c:pt>
                <c:pt idx="5">
                  <c:v>1</c:v>
                </c:pt>
                <c:pt idx="6">
                  <c:v>-3</c:v>
                </c:pt>
                <c:pt idx="7">
                  <c:v>-3</c:v>
                </c:pt>
                <c:pt idx="8">
                  <c:v>-3</c:v>
                </c:pt>
                <c:pt idx="9">
                  <c:v>-3</c:v>
                </c:pt>
                <c:pt idx="10">
                  <c:v>1</c:v>
                </c:pt>
                <c:pt idx="11">
                  <c:v>9</c:v>
                </c:pt>
                <c:pt idx="12">
                  <c:v>1</c:v>
                </c:pt>
                <c:pt idx="13">
                  <c:v>-3</c:v>
                </c:pt>
                <c:pt idx="14">
                  <c:v>-3</c:v>
                </c:pt>
                <c:pt idx="15">
                  <c:v>1</c:v>
                </c:pt>
                <c:pt idx="16">
                  <c:v>-2</c:v>
                </c:pt>
                <c:pt idx="17">
                  <c:v>4</c:v>
                </c:pt>
                <c:pt idx="18">
                  <c:v>0</c:v>
                </c:pt>
                <c:pt idx="19">
                  <c:v>-2</c:v>
                </c:pt>
                <c:pt idx="20">
                  <c:v>-2</c:v>
                </c:pt>
                <c:pt idx="21">
                  <c:v>0</c:v>
                </c:pt>
                <c:pt idx="22">
                  <c:v>4</c:v>
                </c:pt>
                <c:pt idx="23">
                  <c:v>-2</c:v>
                </c:pt>
                <c:pt idx="24">
                  <c:v>-0.33333333333333331</c:v>
                </c:pt>
                <c:pt idx="25">
                  <c:v>-0.33333333333333331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-1.666666666666667</c:v>
                </c:pt>
                <c:pt idx="31">
                  <c:v>-1.666666666666667</c:v>
                </c:pt>
                <c:pt idx="32">
                  <c:v>-1.666666666666667</c:v>
                </c:pt>
                <c:pt idx="33">
                  <c:v>-1.666666666666667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-0.33333333333333331</c:v>
                </c:pt>
                <c:pt idx="39">
                  <c:v>-0.33333333333333331</c:v>
                </c:pt>
                <c:pt idx="40">
                  <c:v>-2</c:v>
                </c:pt>
                <c:pt idx="41">
                  <c:v>-2</c:v>
                </c:pt>
                <c:pt idx="42">
                  <c:v>8</c:v>
                </c:pt>
                <c:pt idx="43">
                  <c:v>-4</c:v>
                </c:pt>
                <c:pt idx="44">
                  <c:v>-4</c:v>
                </c:pt>
                <c:pt idx="45">
                  <c:v>8</c:v>
                </c:pt>
                <c:pt idx="46">
                  <c:v>-2</c:v>
                </c:pt>
                <c:pt idx="47">
                  <c:v>-2</c:v>
                </c:pt>
                <c:pt idx="48">
                  <c:v>-2</c:v>
                </c:pt>
                <c:pt idx="49">
                  <c:v>-2</c:v>
                </c:pt>
                <c:pt idx="50">
                  <c:v>8</c:v>
                </c:pt>
                <c:pt idx="51">
                  <c:v>-4</c:v>
                </c:pt>
                <c:pt idx="52">
                  <c:v>-4</c:v>
                </c:pt>
                <c:pt idx="53">
                  <c:v>8</c:v>
                </c:pt>
                <c:pt idx="54">
                  <c:v>-2</c:v>
                </c:pt>
                <c:pt idx="55">
                  <c:v>-2</c:v>
                </c:pt>
              </c:numCache>
            </c:numRef>
          </c:xVal>
          <c:yVal>
            <c:numRef>
              <c:f>'Pure Decorrelation'!$AO$3:$AO$290</c:f>
              <c:numCache>
                <c:formatCode>General</c:formatCode>
                <c:ptCount val="288"/>
                <c:pt idx="0">
                  <c:v>1.883196123607922</c:v>
                </c:pt>
                <c:pt idx="1">
                  <c:v>0.97883885038318108</c:v>
                </c:pt>
                <c:pt idx="2">
                  <c:v>1.235776852385607</c:v>
                </c:pt>
                <c:pt idx="3">
                  <c:v>0.63183793218340722</c:v>
                </c:pt>
                <c:pt idx="4">
                  <c:v>3.0720110869966448</c:v>
                </c:pt>
                <c:pt idx="5">
                  <c:v>1.048642413620837</c:v>
                </c:pt>
                <c:pt idx="6">
                  <c:v>1.4115784065914341</c:v>
                </c:pt>
                <c:pt idx="7">
                  <c:v>0.77097515040659348</c:v>
                </c:pt>
                <c:pt idx="8">
                  <c:v>1.5883352892007681</c:v>
                </c:pt>
                <c:pt idx="9">
                  <c:v>1.7806580112024679</c:v>
                </c:pt>
                <c:pt idx="10">
                  <c:v>0.77954667237936515</c:v>
                </c:pt>
                <c:pt idx="11">
                  <c:v>1.501202533399919</c:v>
                </c:pt>
                <c:pt idx="12">
                  <c:v>1.154609910998261</c:v>
                </c:pt>
                <c:pt idx="13">
                  <c:v>1.530600520590087</c:v>
                </c:pt>
                <c:pt idx="14">
                  <c:v>0.62938220938085576</c:v>
                </c:pt>
                <c:pt idx="15">
                  <c:v>1.741025536198868</c:v>
                </c:pt>
                <c:pt idx="16">
                  <c:v>0.75647047599777584</c:v>
                </c:pt>
                <c:pt idx="17">
                  <c:v>5.0095263748022258</c:v>
                </c:pt>
                <c:pt idx="18">
                  <c:v>0.90242136620800006</c:v>
                </c:pt>
                <c:pt idx="19">
                  <c:v>2.280094120197464</c:v>
                </c:pt>
                <c:pt idx="20">
                  <c:v>2.0923197573923971</c:v>
                </c:pt>
                <c:pt idx="21">
                  <c:v>0.98711089820135389</c:v>
                </c:pt>
                <c:pt idx="22">
                  <c:v>5.1383745444007216</c:v>
                </c:pt>
                <c:pt idx="23">
                  <c:v>0.76624301419942642</c:v>
                </c:pt>
                <c:pt idx="24">
                  <c:v>0.7636533488170244</c:v>
                </c:pt>
                <c:pt idx="25">
                  <c:v>1.061737556598382</c:v>
                </c:pt>
                <c:pt idx="26">
                  <c:v>0.66728932739933955</c:v>
                </c:pt>
                <c:pt idx="27">
                  <c:v>1.103199051012052</c:v>
                </c:pt>
                <c:pt idx="28">
                  <c:v>0.61436649399111043</c:v>
                </c:pt>
                <c:pt idx="29">
                  <c:v>0.76631005239905792</c:v>
                </c:pt>
                <c:pt idx="30">
                  <c:v>0.55683776439982469</c:v>
                </c:pt>
                <c:pt idx="31">
                  <c:v>0.78980252559995279</c:v>
                </c:pt>
                <c:pt idx="32">
                  <c:v>1.224676634400385</c:v>
                </c:pt>
                <c:pt idx="33">
                  <c:v>1.528548461804166</c:v>
                </c:pt>
                <c:pt idx="34">
                  <c:v>0.78942597220302557</c:v>
                </c:pt>
                <c:pt idx="35">
                  <c:v>0.723769653798081</c:v>
                </c:pt>
                <c:pt idx="36">
                  <c:v>0.76587132859858675</c:v>
                </c:pt>
                <c:pt idx="37">
                  <c:v>0.69415848460630514</c:v>
                </c:pt>
                <c:pt idx="38">
                  <c:v>0.52918931678286751</c:v>
                </c:pt>
                <c:pt idx="39">
                  <c:v>0.45844631140353159</c:v>
                </c:pt>
                <c:pt idx="40">
                  <c:v>3.0763704230135769</c:v>
                </c:pt>
                <c:pt idx="41">
                  <c:v>0.56141735260607672</c:v>
                </c:pt>
                <c:pt idx="42">
                  <c:v>0.57750049419701099</c:v>
                </c:pt>
                <c:pt idx="43">
                  <c:v>3.169797798414947</c:v>
                </c:pt>
                <c:pt idx="44">
                  <c:v>2.8906800519966049</c:v>
                </c:pt>
                <c:pt idx="45">
                  <c:v>0.61226160000078378</c:v>
                </c:pt>
                <c:pt idx="46">
                  <c:v>0.56948466699686828</c:v>
                </c:pt>
                <c:pt idx="47">
                  <c:v>2.5375866396003399</c:v>
                </c:pt>
                <c:pt idx="48">
                  <c:v>3.099472499196418</c:v>
                </c:pt>
                <c:pt idx="49">
                  <c:v>0.56899174619466064</c:v>
                </c:pt>
                <c:pt idx="50">
                  <c:v>0.58029067098395903</c:v>
                </c:pt>
                <c:pt idx="51">
                  <c:v>3.1904509494081141</c:v>
                </c:pt>
                <c:pt idx="52">
                  <c:v>2.9003609276027418</c:v>
                </c:pt>
                <c:pt idx="53">
                  <c:v>0.6159764812095091</c:v>
                </c:pt>
                <c:pt idx="54">
                  <c:v>0.54161536140018141</c:v>
                </c:pt>
                <c:pt idx="55">
                  <c:v>2.490949966589687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CEB1-4ECA-A801-5CA3C700ECD7}"/>
            </c:ext>
          </c:extLst>
        </c:ser>
        <c:ser>
          <c:idx val="5"/>
          <c:order val="2"/>
          <c:tx>
            <c:strRef>
              <c:f>'Pure Decorrelation'!$AQ$2</c:f>
              <c:strCache>
                <c:ptCount val="1"/>
                <c:pt idx="0">
                  <c:v>SaLSa Causal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6"/>
                </a:solidFill>
                <a:prstDash val="dash"/>
              </a:ln>
              <a:effectLst/>
            </c:spPr>
            <c:trendlineType val="exp"/>
            <c:dispRSqr val="0"/>
            <c:dispEq val="0"/>
          </c:trendline>
          <c:xVal>
            <c:numRef>
              <c:f>'Pure Decorrelation'!$AY$3:$AY$290</c:f>
              <c:numCache>
                <c:formatCode>General</c:formatCode>
                <c:ptCount val="288"/>
                <c:pt idx="0">
                  <c:v>1</c:v>
                </c:pt>
                <c:pt idx="1">
                  <c:v>-3</c:v>
                </c:pt>
                <c:pt idx="2">
                  <c:v>-3</c:v>
                </c:pt>
                <c:pt idx="3">
                  <c:v>1</c:v>
                </c:pt>
                <c:pt idx="4">
                  <c:v>9</c:v>
                </c:pt>
                <c:pt idx="5">
                  <c:v>1</c:v>
                </c:pt>
                <c:pt idx="6">
                  <c:v>-3</c:v>
                </c:pt>
                <c:pt idx="7">
                  <c:v>-3</c:v>
                </c:pt>
                <c:pt idx="8">
                  <c:v>-3</c:v>
                </c:pt>
                <c:pt idx="9">
                  <c:v>-3</c:v>
                </c:pt>
                <c:pt idx="10">
                  <c:v>1</c:v>
                </c:pt>
                <c:pt idx="11">
                  <c:v>9</c:v>
                </c:pt>
                <c:pt idx="12">
                  <c:v>1</c:v>
                </c:pt>
                <c:pt idx="13">
                  <c:v>-3</c:v>
                </c:pt>
                <c:pt idx="14">
                  <c:v>-3</c:v>
                </c:pt>
                <c:pt idx="15">
                  <c:v>1</c:v>
                </c:pt>
                <c:pt idx="16">
                  <c:v>-2</c:v>
                </c:pt>
                <c:pt idx="17">
                  <c:v>4</c:v>
                </c:pt>
                <c:pt idx="18">
                  <c:v>0</c:v>
                </c:pt>
                <c:pt idx="19">
                  <c:v>-2</c:v>
                </c:pt>
                <c:pt idx="20">
                  <c:v>-2</c:v>
                </c:pt>
                <c:pt idx="21">
                  <c:v>0</c:v>
                </c:pt>
                <c:pt idx="22">
                  <c:v>4</c:v>
                </c:pt>
                <c:pt idx="23">
                  <c:v>-2</c:v>
                </c:pt>
                <c:pt idx="24">
                  <c:v>-0.33333333333333331</c:v>
                </c:pt>
                <c:pt idx="25">
                  <c:v>-0.33333333333333331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-1.666666666666667</c:v>
                </c:pt>
                <c:pt idx="31">
                  <c:v>-1.666666666666667</c:v>
                </c:pt>
                <c:pt idx="32">
                  <c:v>-1.666666666666667</c:v>
                </c:pt>
                <c:pt idx="33">
                  <c:v>-1.666666666666667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-0.33333333333333331</c:v>
                </c:pt>
                <c:pt idx="39">
                  <c:v>-0.33333333333333331</c:v>
                </c:pt>
                <c:pt idx="40">
                  <c:v>-2</c:v>
                </c:pt>
                <c:pt idx="41">
                  <c:v>-2</c:v>
                </c:pt>
                <c:pt idx="42">
                  <c:v>8</c:v>
                </c:pt>
                <c:pt idx="43">
                  <c:v>-4</c:v>
                </c:pt>
                <c:pt idx="44">
                  <c:v>-4</c:v>
                </c:pt>
                <c:pt idx="45">
                  <c:v>8</c:v>
                </c:pt>
                <c:pt idx="46">
                  <c:v>-2</c:v>
                </c:pt>
                <c:pt idx="47">
                  <c:v>-2</c:v>
                </c:pt>
                <c:pt idx="48">
                  <c:v>-2</c:v>
                </c:pt>
                <c:pt idx="49">
                  <c:v>-2</c:v>
                </c:pt>
                <c:pt idx="50">
                  <c:v>8</c:v>
                </c:pt>
                <c:pt idx="51">
                  <c:v>-4</c:v>
                </c:pt>
                <c:pt idx="52">
                  <c:v>-4</c:v>
                </c:pt>
                <c:pt idx="53">
                  <c:v>8</c:v>
                </c:pt>
                <c:pt idx="54">
                  <c:v>-2</c:v>
                </c:pt>
                <c:pt idx="55">
                  <c:v>-2</c:v>
                </c:pt>
              </c:numCache>
            </c:numRef>
          </c:xVal>
          <c:yVal>
            <c:numRef>
              <c:f>'Pure Decorrelation'!$AQ$3:$AQ$290</c:f>
              <c:numCache>
                <c:formatCode>General</c:formatCode>
                <c:ptCount val="288"/>
                <c:pt idx="0">
                  <c:v>2.9239905918249862</c:v>
                </c:pt>
                <c:pt idx="1">
                  <c:v>1.2861934142420071</c:v>
                </c:pt>
                <c:pt idx="2">
                  <c:v>1.1493316369946109</c:v>
                </c:pt>
                <c:pt idx="3">
                  <c:v>0.74748457759851594</c:v>
                </c:pt>
                <c:pt idx="4">
                  <c:v>7.730213014408946</c:v>
                </c:pt>
                <c:pt idx="5">
                  <c:v>1.614074858790264</c:v>
                </c:pt>
                <c:pt idx="6">
                  <c:v>1.405772071587853</c:v>
                </c:pt>
                <c:pt idx="7">
                  <c:v>0.84869093080051239</c:v>
                </c:pt>
                <c:pt idx="8">
                  <c:v>2.3235059678321699</c:v>
                </c:pt>
                <c:pt idx="9">
                  <c:v>3.925472252606415</c:v>
                </c:pt>
                <c:pt idx="10">
                  <c:v>0.83620562839787449</c:v>
                </c:pt>
                <c:pt idx="11">
                  <c:v>1.4923651995952241</c:v>
                </c:pt>
                <c:pt idx="12">
                  <c:v>1.423356654215604</c:v>
                </c:pt>
                <c:pt idx="13">
                  <c:v>2.1539793555857609</c:v>
                </c:pt>
                <c:pt idx="14">
                  <c:v>0.75997273359680551</c:v>
                </c:pt>
                <c:pt idx="15">
                  <c:v>1.9375769079895691</c:v>
                </c:pt>
                <c:pt idx="16">
                  <c:v>0.8422154613770545</c:v>
                </c:pt>
                <c:pt idx="17">
                  <c:v>6.1740752518177029</c:v>
                </c:pt>
                <c:pt idx="18">
                  <c:v>1.2316048830165529</c:v>
                </c:pt>
                <c:pt idx="19">
                  <c:v>2.7527442501741461</c:v>
                </c:pt>
                <c:pt idx="20">
                  <c:v>1.9559515665867371</c:v>
                </c:pt>
                <c:pt idx="21">
                  <c:v>1.1558898015995509</c:v>
                </c:pt>
                <c:pt idx="22">
                  <c:v>5.2259252433897929</c:v>
                </c:pt>
                <c:pt idx="23">
                  <c:v>0.68386722140712664</c:v>
                </c:pt>
                <c:pt idx="24">
                  <c:v>1.08740701781353</c:v>
                </c:pt>
                <c:pt idx="25">
                  <c:v>1.846622504980769</c:v>
                </c:pt>
                <c:pt idx="26">
                  <c:v>0.84702215919969603</c:v>
                </c:pt>
                <c:pt idx="27">
                  <c:v>1.675000095006544</c:v>
                </c:pt>
                <c:pt idx="28">
                  <c:v>0.79438565783202653</c:v>
                </c:pt>
                <c:pt idx="29">
                  <c:v>0.94730259861098598</c:v>
                </c:pt>
                <c:pt idx="30">
                  <c:v>0.72560098598478362</c:v>
                </c:pt>
                <c:pt idx="31">
                  <c:v>0.97309810320148249</c:v>
                </c:pt>
                <c:pt idx="32">
                  <c:v>1.899268189596478</c:v>
                </c:pt>
                <c:pt idx="33">
                  <c:v>1.8700171775883061</c:v>
                </c:pt>
                <c:pt idx="34">
                  <c:v>1.260354175220709</c:v>
                </c:pt>
                <c:pt idx="35">
                  <c:v>0.9797301752143539</c:v>
                </c:pt>
                <c:pt idx="36">
                  <c:v>0.97061722680227835</c:v>
                </c:pt>
                <c:pt idx="37">
                  <c:v>0.86663820501416922</c:v>
                </c:pt>
                <c:pt idx="38">
                  <c:v>0.69866446864325549</c:v>
                </c:pt>
                <c:pt idx="39">
                  <c:v>0.66013446721481162</c:v>
                </c:pt>
                <c:pt idx="40">
                  <c:v>1.7396299373824149</c:v>
                </c:pt>
                <c:pt idx="41">
                  <c:v>0.61859949162462724</c:v>
                </c:pt>
                <c:pt idx="42">
                  <c:v>0.54910154638346287</c:v>
                </c:pt>
                <c:pt idx="43">
                  <c:v>2.5008298611734059</c:v>
                </c:pt>
                <c:pt idx="44">
                  <c:v>3.4153938223724252</c:v>
                </c:pt>
                <c:pt idx="45">
                  <c:v>0.67591678000753741</c:v>
                </c:pt>
                <c:pt idx="46">
                  <c:v>0.56992651455802845</c:v>
                </c:pt>
                <c:pt idx="47">
                  <c:v>1.831324407388456</c:v>
                </c:pt>
                <c:pt idx="48">
                  <c:v>1.758913789398503</c:v>
                </c:pt>
                <c:pt idx="49">
                  <c:v>0.62492158861132341</c:v>
                </c:pt>
                <c:pt idx="50">
                  <c:v>0.54497044441523035</c:v>
                </c:pt>
                <c:pt idx="51">
                  <c:v>2.5379836030188021</c:v>
                </c:pt>
                <c:pt idx="52">
                  <c:v>3.416785896231886</c:v>
                </c:pt>
                <c:pt idx="53">
                  <c:v>0.67598785960581154</c:v>
                </c:pt>
                <c:pt idx="54">
                  <c:v>0.58433372562285513</c:v>
                </c:pt>
                <c:pt idx="55">
                  <c:v>1.854991611384321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CEB1-4ECA-A801-5CA3C700ECD7}"/>
            </c:ext>
          </c:extLst>
        </c:ser>
        <c:ser>
          <c:idx val="7"/>
          <c:order val="3"/>
          <c:tx>
            <c:strRef>
              <c:f>'Pure Decorrelation'!$AS$2</c:f>
              <c:strCache>
                <c:ptCount val="1"/>
                <c:pt idx="0">
                  <c:v>D&amp;C Causal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>
                    <a:lumMod val="60000"/>
                  </a:schemeClr>
                </a:solidFill>
                <a:prstDash val="dash"/>
              </a:ln>
              <a:effectLst/>
            </c:spPr>
            <c:trendlineType val="exp"/>
            <c:dispRSqr val="0"/>
            <c:dispEq val="0"/>
          </c:trendline>
          <c:xVal>
            <c:numRef>
              <c:f>'Pure Decorrelation'!$AY$3:$AY$290</c:f>
              <c:numCache>
                <c:formatCode>General</c:formatCode>
                <c:ptCount val="288"/>
                <c:pt idx="0">
                  <c:v>1</c:v>
                </c:pt>
                <c:pt idx="1">
                  <c:v>-3</c:v>
                </c:pt>
                <c:pt idx="2">
                  <c:v>-3</c:v>
                </c:pt>
                <c:pt idx="3">
                  <c:v>1</c:v>
                </c:pt>
                <c:pt idx="4">
                  <c:v>9</c:v>
                </c:pt>
                <c:pt idx="5">
                  <c:v>1</c:v>
                </c:pt>
                <c:pt idx="6">
                  <c:v>-3</c:v>
                </c:pt>
                <c:pt idx="7">
                  <c:v>-3</c:v>
                </c:pt>
                <c:pt idx="8">
                  <c:v>-3</c:v>
                </c:pt>
                <c:pt idx="9">
                  <c:v>-3</c:v>
                </c:pt>
                <c:pt idx="10">
                  <c:v>1</c:v>
                </c:pt>
                <c:pt idx="11">
                  <c:v>9</c:v>
                </c:pt>
                <c:pt idx="12">
                  <c:v>1</c:v>
                </c:pt>
                <c:pt idx="13">
                  <c:v>-3</c:v>
                </c:pt>
                <c:pt idx="14">
                  <c:v>-3</c:v>
                </c:pt>
                <c:pt idx="15">
                  <c:v>1</c:v>
                </c:pt>
                <c:pt idx="16">
                  <c:v>-2</c:v>
                </c:pt>
                <c:pt idx="17">
                  <c:v>4</c:v>
                </c:pt>
                <c:pt idx="18">
                  <c:v>0</c:v>
                </c:pt>
                <c:pt idx="19">
                  <c:v>-2</c:v>
                </c:pt>
                <c:pt idx="20">
                  <c:v>-2</c:v>
                </c:pt>
                <c:pt idx="21">
                  <c:v>0</c:v>
                </c:pt>
                <c:pt idx="22">
                  <c:v>4</c:v>
                </c:pt>
                <c:pt idx="23">
                  <c:v>-2</c:v>
                </c:pt>
                <c:pt idx="24">
                  <c:v>-0.33333333333333331</c:v>
                </c:pt>
                <c:pt idx="25">
                  <c:v>-0.33333333333333331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-1.666666666666667</c:v>
                </c:pt>
                <c:pt idx="31">
                  <c:v>-1.666666666666667</c:v>
                </c:pt>
                <c:pt idx="32">
                  <c:v>-1.666666666666667</c:v>
                </c:pt>
                <c:pt idx="33">
                  <c:v>-1.666666666666667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-0.33333333333333331</c:v>
                </c:pt>
                <c:pt idx="39">
                  <c:v>-0.33333333333333331</c:v>
                </c:pt>
                <c:pt idx="40">
                  <c:v>-2</c:v>
                </c:pt>
                <c:pt idx="41">
                  <c:v>-2</c:v>
                </c:pt>
                <c:pt idx="42">
                  <c:v>8</c:v>
                </c:pt>
                <c:pt idx="43">
                  <c:v>-4</c:v>
                </c:pt>
                <c:pt idx="44">
                  <c:v>-4</c:v>
                </c:pt>
                <c:pt idx="45">
                  <c:v>8</c:v>
                </c:pt>
                <c:pt idx="46">
                  <c:v>-2</c:v>
                </c:pt>
                <c:pt idx="47">
                  <c:v>-2</c:v>
                </c:pt>
                <c:pt idx="48">
                  <c:v>-2</c:v>
                </c:pt>
                <c:pt idx="49">
                  <c:v>-2</c:v>
                </c:pt>
                <c:pt idx="50">
                  <c:v>8</c:v>
                </c:pt>
                <c:pt idx="51">
                  <c:v>-4</c:v>
                </c:pt>
                <c:pt idx="52">
                  <c:v>-4</c:v>
                </c:pt>
                <c:pt idx="53">
                  <c:v>8</c:v>
                </c:pt>
                <c:pt idx="54">
                  <c:v>-2</c:v>
                </c:pt>
                <c:pt idx="55">
                  <c:v>-2</c:v>
                </c:pt>
              </c:numCache>
            </c:numRef>
          </c:xVal>
          <c:yVal>
            <c:numRef>
              <c:f>'Pure Decorrelation'!$AS$3:$AS$290</c:f>
              <c:numCache>
                <c:formatCode>General</c:formatCode>
                <c:ptCount val="288"/>
                <c:pt idx="0">
                  <c:v>0.64183103158138688</c:v>
                </c:pt>
                <c:pt idx="1">
                  <c:v>0.63097686200635505</c:v>
                </c:pt>
                <c:pt idx="2">
                  <c:v>0.56853996699210252</c:v>
                </c:pt>
                <c:pt idx="3">
                  <c:v>0.53986057523870845</c:v>
                </c:pt>
                <c:pt idx="4">
                  <c:v>0.77787959835259246</c:v>
                </c:pt>
                <c:pt idx="5">
                  <c:v>0.62829524958506222</c:v>
                </c:pt>
                <c:pt idx="6">
                  <c:v>0.60014934520004315</c:v>
                </c:pt>
                <c:pt idx="7">
                  <c:v>0.56963751740986479</c:v>
                </c:pt>
                <c:pt idx="8">
                  <c:v>0.6510023555601947</c:v>
                </c:pt>
                <c:pt idx="9">
                  <c:v>0.63015220101224256</c:v>
                </c:pt>
                <c:pt idx="10">
                  <c:v>0.59449439820600669</c:v>
                </c:pt>
                <c:pt idx="11">
                  <c:v>0.60571621462004255</c:v>
                </c:pt>
                <c:pt idx="12">
                  <c:v>0.68909673239104452</c:v>
                </c:pt>
                <c:pt idx="13">
                  <c:v>0.66429546660510819</c:v>
                </c:pt>
                <c:pt idx="14">
                  <c:v>0.58398874480044471</c:v>
                </c:pt>
                <c:pt idx="15">
                  <c:v>0.61890311605529857</c:v>
                </c:pt>
                <c:pt idx="16">
                  <c:v>0.58539356938563292</c:v>
                </c:pt>
                <c:pt idx="17">
                  <c:v>0.68233685420127588</c:v>
                </c:pt>
                <c:pt idx="18">
                  <c:v>0.53223258556099606</c:v>
                </c:pt>
                <c:pt idx="19">
                  <c:v>0.56327914716675875</c:v>
                </c:pt>
                <c:pt idx="20">
                  <c:v>0.55983460455900058</c:v>
                </c:pt>
                <c:pt idx="21">
                  <c:v>0.52426158942980694</c:v>
                </c:pt>
                <c:pt idx="22">
                  <c:v>0.69739050958305593</c:v>
                </c:pt>
                <c:pt idx="23">
                  <c:v>0.5860841009183787</c:v>
                </c:pt>
                <c:pt idx="24">
                  <c:v>0.84093664835672821</c:v>
                </c:pt>
                <c:pt idx="25">
                  <c:v>0.85037993309088056</c:v>
                </c:pt>
                <c:pt idx="26">
                  <c:v>0.76215711293043564</c:v>
                </c:pt>
                <c:pt idx="27">
                  <c:v>0.78072043743450192</c:v>
                </c:pt>
                <c:pt idx="28">
                  <c:v>0.73173760236240926</c:v>
                </c:pt>
                <c:pt idx="29">
                  <c:v>0.74560813657008107</c:v>
                </c:pt>
                <c:pt idx="30">
                  <c:v>0.67317559673683713</c:v>
                </c:pt>
                <c:pt idx="31">
                  <c:v>0.68648729436099531</c:v>
                </c:pt>
                <c:pt idx="32">
                  <c:v>1.014855797553901</c:v>
                </c:pt>
                <c:pt idx="33">
                  <c:v>1.0267087336047549</c:v>
                </c:pt>
                <c:pt idx="34">
                  <c:v>0.7834495407994837</c:v>
                </c:pt>
                <c:pt idx="35">
                  <c:v>0.78888303457060827</c:v>
                </c:pt>
                <c:pt idx="36">
                  <c:v>0.78494180319830775</c:v>
                </c:pt>
                <c:pt idx="37">
                  <c:v>0.76131236584624273</c:v>
                </c:pt>
                <c:pt idx="38">
                  <c:v>0.62653864917811009</c:v>
                </c:pt>
                <c:pt idx="39">
                  <c:v>0.62745492877438669</c:v>
                </c:pt>
                <c:pt idx="40">
                  <c:v>0.57074219618225475</c:v>
                </c:pt>
                <c:pt idx="41">
                  <c:v>0.56510997997829693</c:v>
                </c:pt>
                <c:pt idx="42">
                  <c:v>0.56747586461715405</c:v>
                </c:pt>
                <c:pt idx="43">
                  <c:v>0.62093643894186246</c:v>
                </c:pt>
                <c:pt idx="44">
                  <c:v>0.59498779582791028</c:v>
                </c:pt>
                <c:pt idx="45">
                  <c:v>0.58483853262150665</c:v>
                </c:pt>
                <c:pt idx="46">
                  <c:v>0.55864039844600488</c:v>
                </c:pt>
                <c:pt idx="47">
                  <c:v>0.55999845417682081</c:v>
                </c:pt>
                <c:pt idx="48">
                  <c:v>0.57423141357721763</c:v>
                </c:pt>
                <c:pt idx="49">
                  <c:v>0.5714106356375851</c:v>
                </c:pt>
                <c:pt idx="50">
                  <c:v>0.5636757296510041</c:v>
                </c:pt>
                <c:pt idx="51">
                  <c:v>0.6199029401759617</c:v>
                </c:pt>
                <c:pt idx="52">
                  <c:v>0.59015313225099819</c:v>
                </c:pt>
                <c:pt idx="53">
                  <c:v>0.58699422816280278</c:v>
                </c:pt>
                <c:pt idx="54">
                  <c:v>0.57161720376461744</c:v>
                </c:pt>
                <c:pt idx="55">
                  <c:v>0.56937649102183063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CEB1-4ECA-A801-5CA3C700ECD7}"/>
            </c:ext>
          </c:extLst>
        </c:ser>
        <c:ser>
          <c:idx val="9"/>
          <c:order val="4"/>
          <c:tx>
            <c:strRef>
              <c:f>'Pure Decorrelation'!$AU$2</c:f>
              <c:strCache>
                <c:ptCount val="1"/>
                <c:pt idx="0">
                  <c:v>BBS Causal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00B050"/>
              </a:solidFill>
              <a:ln w="9525">
                <a:solidFill>
                  <a:srgbClr val="00B050"/>
                </a:solidFill>
              </a:ln>
              <a:effectLst/>
            </c:spPr>
          </c:marker>
          <c:trendline>
            <c:spPr>
              <a:ln w="19050" cap="rnd">
                <a:solidFill>
                  <a:srgbClr val="00B050"/>
                </a:solidFill>
                <a:prstDash val="dash"/>
              </a:ln>
              <a:effectLst/>
            </c:spPr>
            <c:trendlineType val="exp"/>
            <c:dispRSqr val="0"/>
            <c:dispEq val="0"/>
          </c:trendline>
          <c:xVal>
            <c:numRef>
              <c:f>'Pure Decorrelation'!$AY$3:$AY$290</c:f>
              <c:numCache>
                <c:formatCode>General</c:formatCode>
                <c:ptCount val="288"/>
                <c:pt idx="0">
                  <c:v>1</c:v>
                </c:pt>
                <c:pt idx="1">
                  <c:v>-3</c:v>
                </c:pt>
                <c:pt idx="2">
                  <c:v>-3</c:v>
                </c:pt>
                <c:pt idx="3">
                  <c:v>1</c:v>
                </c:pt>
                <c:pt idx="4">
                  <c:v>9</c:v>
                </c:pt>
                <c:pt idx="5">
                  <c:v>1</c:v>
                </c:pt>
                <c:pt idx="6">
                  <c:v>-3</c:v>
                </c:pt>
                <c:pt idx="7">
                  <c:v>-3</c:v>
                </c:pt>
                <c:pt idx="8">
                  <c:v>-3</c:v>
                </c:pt>
                <c:pt idx="9">
                  <c:v>-3</c:v>
                </c:pt>
                <c:pt idx="10">
                  <c:v>1</c:v>
                </c:pt>
                <c:pt idx="11">
                  <c:v>9</c:v>
                </c:pt>
                <c:pt idx="12">
                  <c:v>1</c:v>
                </c:pt>
                <c:pt idx="13">
                  <c:v>-3</c:v>
                </c:pt>
                <c:pt idx="14">
                  <c:v>-3</c:v>
                </c:pt>
                <c:pt idx="15">
                  <c:v>1</c:v>
                </c:pt>
                <c:pt idx="16">
                  <c:v>-2</c:v>
                </c:pt>
                <c:pt idx="17">
                  <c:v>4</c:v>
                </c:pt>
                <c:pt idx="18">
                  <c:v>0</c:v>
                </c:pt>
                <c:pt idx="19">
                  <c:v>-2</c:v>
                </c:pt>
                <c:pt idx="20">
                  <c:v>-2</c:v>
                </c:pt>
                <c:pt idx="21">
                  <c:v>0</c:v>
                </c:pt>
                <c:pt idx="22">
                  <c:v>4</c:v>
                </c:pt>
                <c:pt idx="23">
                  <c:v>-2</c:v>
                </c:pt>
                <c:pt idx="24">
                  <c:v>-0.33333333333333331</c:v>
                </c:pt>
                <c:pt idx="25">
                  <c:v>-0.33333333333333331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-1.666666666666667</c:v>
                </c:pt>
                <c:pt idx="31">
                  <c:v>-1.666666666666667</c:v>
                </c:pt>
                <c:pt idx="32">
                  <c:v>-1.666666666666667</c:v>
                </c:pt>
                <c:pt idx="33">
                  <c:v>-1.666666666666667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-0.33333333333333331</c:v>
                </c:pt>
                <c:pt idx="39">
                  <c:v>-0.33333333333333331</c:v>
                </c:pt>
                <c:pt idx="40">
                  <c:v>-2</c:v>
                </c:pt>
                <c:pt idx="41">
                  <c:v>-2</c:v>
                </c:pt>
                <c:pt idx="42">
                  <c:v>8</c:v>
                </c:pt>
                <c:pt idx="43">
                  <c:v>-4</c:v>
                </c:pt>
                <c:pt idx="44">
                  <c:v>-4</c:v>
                </c:pt>
                <c:pt idx="45">
                  <c:v>8</c:v>
                </c:pt>
                <c:pt idx="46">
                  <c:v>-2</c:v>
                </c:pt>
                <c:pt idx="47">
                  <c:v>-2</c:v>
                </c:pt>
                <c:pt idx="48">
                  <c:v>-2</c:v>
                </c:pt>
                <c:pt idx="49">
                  <c:v>-2</c:v>
                </c:pt>
                <c:pt idx="50">
                  <c:v>8</c:v>
                </c:pt>
                <c:pt idx="51">
                  <c:v>-4</c:v>
                </c:pt>
                <c:pt idx="52">
                  <c:v>-4</c:v>
                </c:pt>
                <c:pt idx="53">
                  <c:v>8</c:v>
                </c:pt>
                <c:pt idx="54">
                  <c:v>-2</c:v>
                </c:pt>
                <c:pt idx="55">
                  <c:v>-2</c:v>
                </c:pt>
              </c:numCache>
            </c:numRef>
          </c:xVal>
          <c:yVal>
            <c:numRef>
              <c:f>'Pure Decorrelation'!$AU$3:$AU$290</c:f>
              <c:numCache>
                <c:formatCode>General</c:formatCode>
                <c:ptCount val="288"/>
                <c:pt idx="0">
                  <c:v>11.772233658388719</c:v>
                </c:pt>
                <c:pt idx="1">
                  <c:v>3.943318069167435</c:v>
                </c:pt>
                <c:pt idx="2">
                  <c:v>5.5275729479966689</c:v>
                </c:pt>
                <c:pt idx="3">
                  <c:v>1.910186011367478</c:v>
                </c:pt>
                <c:pt idx="4">
                  <c:v>8.2927166930167004</c:v>
                </c:pt>
                <c:pt idx="5">
                  <c:v>4.9306730620330201</c:v>
                </c:pt>
                <c:pt idx="6">
                  <c:v>3.622853692807257</c:v>
                </c:pt>
                <c:pt idx="7">
                  <c:v>3.388165322830901</c:v>
                </c:pt>
                <c:pt idx="8">
                  <c:v>6.7449299822212199</c:v>
                </c:pt>
                <c:pt idx="9">
                  <c:v>6.3221945607801899</c:v>
                </c:pt>
                <c:pt idx="10">
                  <c:v>2.6821505653904749</c:v>
                </c:pt>
                <c:pt idx="11">
                  <c:v>5.4135304288123738</c:v>
                </c:pt>
                <c:pt idx="12">
                  <c:v>3.917118695226963</c:v>
                </c:pt>
                <c:pt idx="13">
                  <c:v>8.2573940334259532</c:v>
                </c:pt>
                <c:pt idx="14">
                  <c:v>1.8290251086000351</c:v>
                </c:pt>
                <c:pt idx="15">
                  <c:v>8.3462473839870661</c:v>
                </c:pt>
                <c:pt idx="16">
                  <c:v>1.924169786612038</c:v>
                </c:pt>
                <c:pt idx="17">
                  <c:v>16.146299704012929</c:v>
                </c:pt>
                <c:pt idx="18">
                  <c:v>3.3521887897863052</c:v>
                </c:pt>
                <c:pt idx="19">
                  <c:v>6.3688907785923217</c:v>
                </c:pt>
                <c:pt idx="20">
                  <c:v>6.3122146217850972</c:v>
                </c:pt>
                <c:pt idx="21">
                  <c:v>2.9887966054142452</c:v>
                </c:pt>
                <c:pt idx="22">
                  <c:v>16.944566728593781</c:v>
                </c:pt>
                <c:pt idx="23">
                  <c:v>1.1734690229990521</c:v>
                </c:pt>
                <c:pt idx="24">
                  <c:v>2.5655628746259032</c:v>
                </c:pt>
                <c:pt idx="25">
                  <c:v>3.501903341384605</c:v>
                </c:pt>
                <c:pt idx="26">
                  <c:v>1.884051420155447</c:v>
                </c:pt>
                <c:pt idx="27">
                  <c:v>3.0976202208199539</c:v>
                </c:pt>
                <c:pt idx="28">
                  <c:v>1.584442603215575</c:v>
                </c:pt>
                <c:pt idx="29">
                  <c:v>1.8808963319868779</c:v>
                </c:pt>
                <c:pt idx="30">
                  <c:v>1.326138090412132</c:v>
                </c:pt>
                <c:pt idx="31">
                  <c:v>1.953569766599685</c:v>
                </c:pt>
                <c:pt idx="32">
                  <c:v>5.1922275535878724</c:v>
                </c:pt>
                <c:pt idx="33">
                  <c:v>4.4924214618164111</c:v>
                </c:pt>
                <c:pt idx="34">
                  <c:v>2.5846855691983359</c:v>
                </c:pt>
                <c:pt idx="35">
                  <c:v>2.0908328647841699</c:v>
                </c:pt>
                <c:pt idx="36">
                  <c:v>2.8301512327860112</c:v>
                </c:pt>
                <c:pt idx="37">
                  <c:v>1.859634643374011</c:v>
                </c:pt>
                <c:pt idx="38">
                  <c:v>1.6584218096104451</c:v>
                </c:pt>
                <c:pt idx="39">
                  <c:v>1.1165313164237891</c:v>
                </c:pt>
                <c:pt idx="40">
                  <c:v>9.5047258693841279</c:v>
                </c:pt>
                <c:pt idx="41">
                  <c:v>1.5136320330202579</c:v>
                </c:pt>
                <c:pt idx="42">
                  <c:v>1.8685042786179109</c:v>
                </c:pt>
                <c:pt idx="43">
                  <c:v>12.34205780877965</c:v>
                </c:pt>
                <c:pt idx="44">
                  <c:v>13.182267385395241</c:v>
                </c:pt>
                <c:pt idx="45">
                  <c:v>1.9103370607946999</c:v>
                </c:pt>
                <c:pt idx="46">
                  <c:v>1.566371955373324</c:v>
                </c:pt>
                <c:pt idx="47">
                  <c:v>9.5205874869949181</c:v>
                </c:pt>
                <c:pt idx="48">
                  <c:v>9.5020538747892722</c:v>
                </c:pt>
                <c:pt idx="49">
                  <c:v>1.530521003960166</c:v>
                </c:pt>
                <c:pt idx="50">
                  <c:v>1.8735903445864099</c:v>
                </c:pt>
                <c:pt idx="51">
                  <c:v>12.394444969389591</c:v>
                </c:pt>
                <c:pt idx="52">
                  <c:v>12.95856265637558</c:v>
                </c:pt>
                <c:pt idx="53">
                  <c:v>1.843694011610933</c:v>
                </c:pt>
                <c:pt idx="54">
                  <c:v>1.526065446203575</c:v>
                </c:pt>
                <c:pt idx="55">
                  <c:v>8.8627511644037433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CEB1-4ECA-A801-5CA3C700EC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13725055"/>
        <c:axId val="488865151"/>
      </c:scatterChart>
      <c:valAx>
        <c:axId val="513725055"/>
        <c:scaling>
          <c:orientation val="minMax"/>
          <c:max val="5"/>
          <c:min val="0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Gain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8865151"/>
        <c:crosses val="autoZero"/>
        <c:crossBetween val="midCat"/>
      </c:valAx>
      <c:valAx>
        <c:axId val="488865151"/>
        <c:scaling>
          <c:logBase val="10"/>
          <c:orientation val="minMax"/>
          <c:max val="100"/>
          <c:min val="1E-3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Time(s)</a:t>
                </a:r>
              </a:p>
            </c:rich>
          </c:tx>
          <c:layout>
            <c:manualLayout>
              <c:xMode val="edge"/>
              <c:yMode val="edge"/>
              <c:x val="1.2242425079812739E-2"/>
              <c:y val="0.3979304375346236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372505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4.9059023956218299E-2"/>
          <c:y val="0.87083311506227701"/>
          <c:w val="0.92175080203315873"/>
          <c:h val="0.1153942300984974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Dominance Check Improvement</a:t>
            </a:r>
            <a:r>
              <a:rPr lang="en-US" baseline="0"/>
              <a:t> wrt. BNL [median]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'Pure Decorrelation'!$M$987</c:f>
              <c:strCache>
                <c:ptCount val="1"/>
                <c:pt idx="0">
                  <c:v>Gain &lt;=0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'Pure Decorrelation'!$N$956:$S$956</c:f>
              <c:strCache>
                <c:ptCount val="6"/>
                <c:pt idx="0">
                  <c:v>BNL Causal</c:v>
                </c:pt>
                <c:pt idx="1">
                  <c:v>BNL Causal HM</c:v>
                </c:pt>
                <c:pt idx="2">
                  <c:v>SFS Causal</c:v>
                </c:pt>
                <c:pt idx="3">
                  <c:v>SaLSa Causal</c:v>
                </c:pt>
                <c:pt idx="4">
                  <c:v>D&amp;C Causal</c:v>
                </c:pt>
                <c:pt idx="5">
                  <c:v>BBS Causal</c:v>
                </c:pt>
              </c:strCache>
            </c:strRef>
          </c:cat>
          <c:val>
            <c:numRef>
              <c:f>'Pure Decorrelation'!$N$987:$S$987</c:f>
              <c:numCache>
                <c:formatCode>0%</c:formatCode>
                <c:ptCount val="6"/>
                <c:pt idx="0">
                  <c:v>-0.21337360091238927</c:v>
                </c:pt>
                <c:pt idx="1">
                  <c:v>-0.23870757029586975</c:v>
                </c:pt>
                <c:pt idx="2">
                  <c:v>0.34082736896254856</c:v>
                </c:pt>
                <c:pt idx="3">
                  <c:v>-3.9633151401652841E-3</c:v>
                </c:pt>
                <c:pt idx="4">
                  <c:v>-0.87560583962333949</c:v>
                </c:pt>
                <c:pt idx="5">
                  <c:v>1.5585918529230636E-2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401-4CE1-B960-7876E4793E38}"/>
            </c:ext>
          </c:extLst>
        </c:ser>
        <c:ser>
          <c:idx val="2"/>
          <c:order val="1"/>
          <c:tx>
            <c:strRef>
              <c:f>'Pure Decorrelation'!$M$986</c:f>
              <c:strCache>
                <c:ptCount val="1"/>
                <c:pt idx="0">
                  <c:v>Gain &gt; 0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'Pure Decorrelation'!$N$986:$S$986</c:f>
              <c:numCache>
                <c:formatCode>0%</c:formatCode>
                <c:ptCount val="6"/>
                <c:pt idx="0">
                  <c:v>4.0588322603669159E-2</c:v>
                </c:pt>
                <c:pt idx="1">
                  <c:v>2.698426944979921E-2</c:v>
                </c:pt>
                <c:pt idx="2">
                  <c:v>0.58283998124921554</c:v>
                </c:pt>
                <c:pt idx="3">
                  <c:v>0.32464632729750353</c:v>
                </c:pt>
                <c:pt idx="4">
                  <c:v>-0.99467198153858571</c:v>
                </c:pt>
                <c:pt idx="5">
                  <c:v>0.16744023547619663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401-4CE1-B960-7876E4793E38}"/>
            </c:ext>
          </c:extLst>
        </c:ser>
        <c:ser>
          <c:idx val="3"/>
          <c:order val="2"/>
          <c:tx>
            <c:strRef>
              <c:f>'Pure Decorrelation'!$M$984</c:f>
              <c:strCache>
                <c:ptCount val="1"/>
                <c:pt idx="0">
                  <c:v>Gain &gt; 1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'Pure Decorrelation'!$N$984:$S$984</c:f>
              <c:numCache>
                <c:formatCode>0%</c:formatCode>
                <c:ptCount val="6"/>
                <c:pt idx="0">
                  <c:v>-1.041657689239857</c:v>
                </c:pt>
                <c:pt idx="1">
                  <c:v>-1.0585942039102256</c:v>
                </c:pt>
                <c:pt idx="2">
                  <c:v>-3.5321411591079044E-2</c:v>
                </c:pt>
                <c:pt idx="3">
                  <c:v>-9.0673621257265635E-2</c:v>
                </c:pt>
                <c:pt idx="4">
                  <c:v>-1.0729659261840061</c:v>
                </c:pt>
                <c:pt idx="5">
                  <c:v>-0.9528627799699021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401-4CE1-B960-7876E4793E38}"/>
            </c:ext>
          </c:extLst>
        </c:ser>
        <c:ser>
          <c:idx val="1"/>
          <c:order val="3"/>
          <c:tx>
            <c:strRef>
              <c:f>'Pure Decorrelation'!$M$983</c:f>
              <c:strCache>
                <c:ptCount val="1"/>
                <c:pt idx="0">
                  <c:v>Target; Gain &gt; 1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'Pure Decorrelation'!$N$983:$S$983</c:f>
              <c:numCache>
                <c:formatCode>0%</c:formatCode>
                <c:ptCount val="6"/>
                <c:pt idx="0">
                  <c:v>-8.6628272726222537</c:v>
                </c:pt>
                <c:pt idx="1">
                  <c:v>-8.6500936403241333</c:v>
                </c:pt>
                <c:pt idx="2">
                  <c:v>-8.9948125692609917</c:v>
                </c:pt>
                <c:pt idx="3">
                  <c:v>-13.554686300856934</c:v>
                </c:pt>
                <c:pt idx="4">
                  <c:v>-3.7716745880105917</c:v>
                </c:pt>
                <c:pt idx="5">
                  <c:v>-18.275184605943824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401-4CE1-B960-7876E4793E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96855792"/>
        <c:axId val="1899211536"/>
      </c:barChart>
      <c:catAx>
        <c:axId val="18968557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9211536"/>
        <c:crosses val="autoZero"/>
        <c:auto val="1"/>
        <c:lblAlgn val="ctr"/>
        <c:lblOffset val="100"/>
        <c:noMultiLvlLbl val="0"/>
      </c:catAx>
      <c:valAx>
        <c:axId val="1899211536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Perforamnce Improvement wrt. BNL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68557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Execution Time Improvement</a:t>
            </a:r>
            <a:r>
              <a:rPr lang="en-US" baseline="0"/>
              <a:t> wrt. </a:t>
            </a:r>
            <a:r>
              <a:rPr lang="en-US" sz="1400" baseline="0"/>
              <a:t>BNL (sequential) [median]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'Pure Decorrelation'!$U$987</c:f>
              <c:strCache>
                <c:ptCount val="1"/>
                <c:pt idx="0">
                  <c:v>Gain &lt;=0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'Pure Decorrelation'!$V$956:$AA$956</c:f>
              <c:strCache>
                <c:ptCount val="6"/>
                <c:pt idx="0">
                  <c:v>BNL Causal</c:v>
                </c:pt>
                <c:pt idx="1">
                  <c:v>BNL Causal HM</c:v>
                </c:pt>
                <c:pt idx="2">
                  <c:v>SFS Causal</c:v>
                </c:pt>
                <c:pt idx="3">
                  <c:v>SaLSa Causal</c:v>
                </c:pt>
                <c:pt idx="4">
                  <c:v>D&amp;C Causal</c:v>
                </c:pt>
                <c:pt idx="5">
                  <c:v>BBS Causal</c:v>
                </c:pt>
              </c:strCache>
            </c:strRef>
          </c:cat>
          <c:val>
            <c:numRef>
              <c:f>'Pure Decorrelation'!$V$987:$AA$987</c:f>
              <c:numCache>
                <c:formatCode>0%</c:formatCode>
                <c:ptCount val="6"/>
                <c:pt idx="0">
                  <c:v>-0.17517546526360739</c:v>
                </c:pt>
                <c:pt idx="1">
                  <c:v>-0.19950170095226893</c:v>
                </c:pt>
                <c:pt idx="2">
                  <c:v>0.17486330488880972</c:v>
                </c:pt>
                <c:pt idx="3">
                  <c:v>-0.16442730575519499</c:v>
                </c:pt>
                <c:pt idx="4">
                  <c:v>-0.30009684274388171</c:v>
                </c:pt>
                <c:pt idx="5">
                  <c:v>-1.0519378381677624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8C7-4AAD-B072-6A081F45B612}"/>
            </c:ext>
          </c:extLst>
        </c:ser>
        <c:ser>
          <c:idx val="2"/>
          <c:order val="1"/>
          <c:tx>
            <c:strRef>
              <c:f>'Pure Decorrelation'!$U$986</c:f>
              <c:strCache>
                <c:ptCount val="1"/>
                <c:pt idx="0">
                  <c:v>Gain &gt; 0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'Pure Decorrelation'!$V$986:$AA$986</c:f>
              <c:numCache>
                <c:formatCode>0%</c:formatCode>
                <c:ptCount val="6"/>
                <c:pt idx="0">
                  <c:v>6.5757550761744221E-2</c:v>
                </c:pt>
                <c:pt idx="1">
                  <c:v>6.1172476504743112E-2</c:v>
                </c:pt>
                <c:pt idx="2">
                  <c:v>0.31657767988520169</c:v>
                </c:pt>
                <c:pt idx="3">
                  <c:v>6.1969619327012816E-2</c:v>
                </c:pt>
                <c:pt idx="4">
                  <c:v>-0.32476838652148055</c:v>
                </c:pt>
                <c:pt idx="5">
                  <c:v>-0.61340403905954122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8C7-4AAD-B072-6A081F45B612}"/>
            </c:ext>
          </c:extLst>
        </c:ser>
        <c:ser>
          <c:idx val="3"/>
          <c:order val="2"/>
          <c:tx>
            <c:strRef>
              <c:f>'Pure Decorrelation'!$U$984</c:f>
              <c:strCache>
                <c:ptCount val="1"/>
                <c:pt idx="0">
                  <c:v>Gain &gt; 1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'Pure Decorrelation'!$V$984:$AA$984</c:f>
              <c:numCache>
                <c:formatCode>0%</c:formatCode>
                <c:ptCount val="6"/>
                <c:pt idx="0">
                  <c:v>-0.68336812538083513</c:v>
                </c:pt>
                <c:pt idx="1">
                  <c:v>-0.67629283755303915</c:v>
                </c:pt>
                <c:pt idx="2">
                  <c:v>-0.13897529197573361</c:v>
                </c:pt>
                <c:pt idx="3">
                  <c:v>-0.25682846131596959</c:v>
                </c:pt>
                <c:pt idx="4">
                  <c:v>-0.3384330231287272</c:v>
                </c:pt>
                <c:pt idx="5">
                  <c:v>-1.7203661299315329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8C7-4AAD-B072-6A081F45B612}"/>
            </c:ext>
          </c:extLst>
        </c:ser>
        <c:ser>
          <c:idx val="1"/>
          <c:order val="3"/>
          <c:tx>
            <c:strRef>
              <c:f>'Pure Decorrelation'!$U$983</c:f>
              <c:strCache>
                <c:ptCount val="1"/>
                <c:pt idx="0">
                  <c:v>Target; Gain &gt; 1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'Pure Decorrelation'!$V$983:$AA$983</c:f>
              <c:numCache>
                <c:formatCode>0%</c:formatCode>
                <c:ptCount val="6"/>
                <c:pt idx="0">
                  <c:v>-3.8792049494376832</c:v>
                </c:pt>
                <c:pt idx="1">
                  <c:v>-3.8571287949865209</c:v>
                </c:pt>
                <c:pt idx="2">
                  <c:v>-5.121478228099261</c:v>
                </c:pt>
                <c:pt idx="3">
                  <c:v>-6.3489628793117472</c:v>
                </c:pt>
                <c:pt idx="4">
                  <c:v>-1.2209330756601335</c:v>
                </c:pt>
                <c:pt idx="5">
                  <c:v>-11.366267649592142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8C7-4AAD-B072-6A081F45B6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96855792"/>
        <c:axId val="1899211536"/>
      </c:barChart>
      <c:catAx>
        <c:axId val="18968557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9211536"/>
        <c:crosses val="autoZero"/>
        <c:auto val="1"/>
        <c:lblAlgn val="ctr"/>
        <c:lblOffset val="100"/>
        <c:noMultiLvlLbl val="0"/>
      </c:catAx>
      <c:valAx>
        <c:axId val="1899211536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Perforamnce Improvement wrt. BNL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68557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Execution Time Improvement</a:t>
            </a:r>
            <a:r>
              <a:rPr lang="en-US" baseline="0"/>
              <a:t> wrt. </a:t>
            </a:r>
            <a:r>
              <a:rPr lang="en-US" sz="1400" baseline="0"/>
              <a:t>BNL (parallel)</a:t>
            </a: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 [median]</a:t>
            </a:r>
            <a:endParaRPr lang="en-US" sz="14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'Pure Decorrelation'!$AC$987</c:f>
              <c:strCache>
                <c:ptCount val="1"/>
                <c:pt idx="0">
                  <c:v>Gain &lt;=0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'Pure Decorrelation'!$V$956:$AA$956</c:f>
              <c:strCache>
                <c:ptCount val="6"/>
                <c:pt idx="0">
                  <c:v>BNL Causal</c:v>
                </c:pt>
                <c:pt idx="1">
                  <c:v>BNL Causal HM</c:v>
                </c:pt>
                <c:pt idx="2">
                  <c:v>SFS Causal</c:v>
                </c:pt>
                <c:pt idx="3">
                  <c:v>SaLSa Causal</c:v>
                </c:pt>
                <c:pt idx="4">
                  <c:v>D&amp;C Causal</c:v>
                </c:pt>
                <c:pt idx="5">
                  <c:v>BBS Causal</c:v>
                </c:pt>
              </c:strCache>
            </c:strRef>
          </c:cat>
          <c:val>
            <c:numRef>
              <c:f>'Pure Decorrelation'!$AD$987:$AI$987</c:f>
              <c:numCache>
                <c:formatCode>0%</c:formatCode>
                <c:ptCount val="6"/>
                <c:pt idx="0">
                  <c:v>0.48516572557708787</c:v>
                </c:pt>
                <c:pt idx="1">
                  <c:v>0.45997820211444868</c:v>
                </c:pt>
                <c:pt idx="2">
                  <c:v>0.58889533615559442</c:v>
                </c:pt>
                <c:pt idx="3">
                  <c:v>0.49198877493026877</c:v>
                </c:pt>
                <c:pt idx="4">
                  <c:v>0.71097310959516413</c:v>
                </c:pt>
                <c:pt idx="5">
                  <c:v>-0.41177780291530569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54E-4F4F-8759-991C95F278CE}"/>
            </c:ext>
          </c:extLst>
        </c:ser>
        <c:ser>
          <c:idx val="2"/>
          <c:order val="1"/>
          <c:tx>
            <c:strRef>
              <c:f>'Pure Decorrelation'!$AC$986</c:f>
              <c:strCache>
                <c:ptCount val="1"/>
                <c:pt idx="0">
                  <c:v>Gain &gt; 0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'Pure Decorrelation'!$AD$986:$AI$986</c:f>
              <c:numCache>
                <c:formatCode>0%</c:formatCode>
                <c:ptCount val="6"/>
                <c:pt idx="0">
                  <c:v>0.62267603163335505</c:v>
                </c:pt>
                <c:pt idx="1">
                  <c:v>0.61662145607918717</c:v>
                </c:pt>
                <c:pt idx="2">
                  <c:v>0.70540987280153167</c:v>
                </c:pt>
                <c:pt idx="3">
                  <c:v>0.6490259153637048</c:v>
                </c:pt>
                <c:pt idx="4">
                  <c:v>0.69754249312206118</c:v>
                </c:pt>
                <c:pt idx="5">
                  <c:v>7.9696416727871949E-2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54E-4F4F-8759-991C95F278CE}"/>
            </c:ext>
          </c:extLst>
        </c:ser>
        <c:ser>
          <c:idx val="3"/>
          <c:order val="2"/>
          <c:tx>
            <c:strRef>
              <c:f>'Pure Decorrelation'!$AC$984</c:f>
              <c:strCache>
                <c:ptCount val="1"/>
                <c:pt idx="0">
                  <c:v>Gain &gt; 1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'Pure Decorrelation'!$AD$984:$AI$984</c:f>
              <c:numCache>
                <c:formatCode>0%</c:formatCode>
                <c:ptCount val="6"/>
                <c:pt idx="0">
                  <c:v>0.22553685319755185</c:v>
                </c:pt>
                <c:pt idx="1">
                  <c:v>0.22390211047280062</c:v>
                </c:pt>
                <c:pt idx="2">
                  <c:v>0.45922041723051399</c:v>
                </c:pt>
                <c:pt idx="3">
                  <c:v>0.44707743356766061</c:v>
                </c:pt>
                <c:pt idx="4">
                  <c:v>0.70028865013862784</c:v>
                </c:pt>
                <c:pt idx="5">
                  <c:v>-0.86949999682041756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54E-4F4F-8759-991C95F278CE}"/>
            </c:ext>
          </c:extLst>
        </c:ser>
        <c:ser>
          <c:idx val="1"/>
          <c:order val="3"/>
          <c:tx>
            <c:strRef>
              <c:f>'Pure Decorrelation'!$AC$983</c:f>
              <c:strCache>
                <c:ptCount val="1"/>
                <c:pt idx="0">
                  <c:v>Target; Gain &gt; 1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'Pure Decorrelation'!$AD$983:$AI$983</c:f>
              <c:numCache>
                <c:formatCode>0%</c:formatCode>
                <c:ptCount val="6"/>
                <c:pt idx="0">
                  <c:v>-1.3122859439635812</c:v>
                </c:pt>
                <c:pt idx="1">
                  <c:v>-1.2956780348963621</c:v>
                </c:pt>
                <c:pt idx="2">
                  <c:v>-1.9558516599167044</c:v>
                </c:pt>
                <c:pt idx="3">
                  <c:v>-2.6229554866376423</c:v>
                </c:pt>
                <c:pt idx="4">
                  <c:v>0.47622475341747261</c:v>
                </c:pt>
                <c:pt idx="5">
                  <c:v>-8.4929415174586147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54E-4F4F-8759-991C95F278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96855792"/>
        <c:axId val="1899211536"/>
      </c:barChart>
      <c:catAx>
        <c:axId val="18968557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9211536"/>
        <c:crosses val="autoZero"/>
        <c:auto val="1"/>
        <c:lblAlgn val="ctr"/>
        <c:lblOffset val="100"/>
        <c:noMultiLvlLbl val="0"/>
      </c:catAx>
      <c:valAx>
        <c:axId val="1899211536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Perforamnce Improvement wrt. BNL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68557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Dominance Check Improvement</a:t>
            </a:r>
            <a:r>
              <a:rPr lang="en-US" baseline="0"/>
              <a:t> wrt. BNL</a:t>
            </a: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 [median]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'Pure Decorrelation'!$M$988</c:f>
              <c:strCache>
                <c:ptCount val="1"/>
                <c:pt idx="0">
                  <c:v>Target; Gain &gt; 1; #pref=2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'Pure Decorrelation'!$N$981:$S$981</c:f>
              <c:strCache>
                <c:ptCount val="6"/>
                <c:pt idx="0">
                  <c:v>BNL Causal</c:v>
                </c:pt>
                <c:pt idx="1">
                  <c:v>BNL Causal HM</c:v>
                </c:pt>
                <c:pt idx="2">
                  <c:v>SFS Causal</c:v>
                </c:pt>
                <c:pt idx="3">
                  <c:v>SaLSa Causal</c:v>
                </c:pt>
                <c:pt idx="4">
                  <c:v>D&amp;C Causal</c:v>
                </c:pt>
                <c:pt idx="5">
                  <c:v>BBS Causal</c:v>
                </c:pt>
              </c:strCache>
            </c:strRef>
          </c:cat>
          <c:val>
            <c:numRef>
              <c:f>'Pure Decorrelation'!$N$988:$S$988</c:f>
              <c:numCache>
                <c:formatCode>0%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90A-4BF8-81E9-270F0694B55E}"/>
            </c:ext>
          </c:extLst>
        </c:ser>
        <c:ser>
          <c:idx val="0"/>
          <c:order val="1"/>
          <c:tx>
            <c:strRef>
              <c:f>'Pure Decorrelation'!$M$989</c:f>
              <c:strCache>
                <c:ptCount val="1"/>
                <c:pt idx="0">
                  <c:v>Target; Gain &gt; 1; #pref=3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'Pure Decorrelation'!$N$981:$S$981</c:f>
              <c:strCache>
                <c:ptCount val="6"/>
                <c:pt idx="0">
                  <c:v>BNL Causal</c:v>
                </c:pt>
                <c:pt idx="1">
                  <c:v>BNL Causal HM</c:v>
                </c:pt>
                <c:pt idx="2">
                  <c:v>SFS Causal</c:v>
                </c:pt>
                <c:pt idx="3">
                  <c:v>SaLSa Causal</c:v>
                </c:pt>
                <c:pt idx="4">
                  <c:v>D&amp;C Causal</c:v>
                </c:pt>
                <c:pt idx="5">
                  <c:v>BBS Causal</c:v>
                </c:pt>
              </c:strCache>
            </c:strRef>
          </c:cat>
          <c:val>
            <c:numRef>
              <c:f>'Pure Decorrelation'!$N$989:$S$989</c:f>
              <c:numCache>
                <c:formatCode>0%</c:formatCode>
                <c:ptCount val="6"/>
                <c:pt idx="0">
                  <c:v>-8.6628272726222537</c:v>
                </c:pt>
                <c:pt idx="1">
                  <c:v>-8.6500936403241333</c:v>
                </c:pt>
                <c:pt idx="2">
                  <c:v>-8.9948125692609917</c:v>
                </c:pt>
                <c:pt idx="3">
                  <c:v>-13.554686300856934</c:v>
                </c:pt>
                <c:pt idx="4">
                  <c:v>-3.7716745880105917</c:v>
                </c:pt>
                <c:pt idx="5">
                  <c:v>-18.275184605943824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90A-4BF8-81E9-270F0694B55E}"/>
            </c:ext>
          </c:extLst>
        </c:ser>
        <c:ser>
          <c:idx val="2"/>
          <c:order val="2"/>
          <c:tx>
            <c:strRef>
              <c:f>'Pure Decorrelation'!$M$990</c:f>
              <c:strCache>
                <c:ptCount val="1"/>
                <c:pt idx="0">
                  <c:v>Target; Gain &gt; 1; #pref=4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'Pure Decorrelation'!$N$981:$S$981</c:f>
              <c:strCache>
                <c:ptCount val="6"/>
                <c:pt idx="0">
                  <c:v>BNL Causal</c:v>
                </c:pt>
                <c:pt idx="1">
                  <c:v>BNL Causal HM</c:v>
                </c:pt>
                <c:pt idx="2">
                  <c:v>SFS Causal</c:v>
                </c:pt>
                <c:pt idx="3">
                  <c:v>SaLSa Causal</c:v>
                </c:pt>
                <c:pt idx="4">
                  <c:v>D&amp;C Causal</c:v>
                </c:pt>
                <c:pt idx="5">
                  <c:v>BBS Causal</c:v>
                </c:pt>
              </c:strCache>
            </c:strRef>
          </c:cat>
          <c:val>
            <c:numRef>
              <c:f>'Pure Decorrelation'!$N$990:$S$990</c:f>
              <c:numCache>
                <c:formatCode>0%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90A-4BF8-81E9-270F0694B5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96855792"/>
        <c:axId val="1899211536"/>
      </c:barChart>
      <c:catAx>
        <c:axId val="18968557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9211536"/>
        <c:crosses val="autoZero"/>
        <c:auto val="1"/>
        <c:lblAlgn val="ctr"/>
        <c:lblOffset val="100"/>
        <c:noMultiLvlLbl val="0"/>
      </c:catAx>
      <c:valAx>
        <c:axId val="18992115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Perforamnce Improvement wrt. BNL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68557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Execution Time Improvement</a:t>
            </a:r>
            <a:r>
              <a:rPr lang="en-US" baseline="0"/>
              <a:t> wrt. </a:t>
            </a:r>
            <a:r>
              <a:rPr lang="en-US" sz="1400" baseline="0"/>
              <a:t>BNL (sequential)</a:t>
            </a: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 [median]</a:t>
            </a:r>
            <a:endParaRPr lang="en-US" sz="14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'Pure Decorrelation'!$U$988</c:f>
              <c:strCache>
                <c:ptCount val="1"/>
                <c:pt idx="0">
                  <c:v>Target; Gain &gt; 1; #pref=2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'Pure Decorrelation'!$V$981:$AA$981</c:f>
              <c:strCache>
                <c:ptCount val="6"/>
                <c:pt idx="0">
                  <c:v>BNL Causal</c:v>
                </c:pt>
                <c:pt idx="1">
                  <c:v>BNL Causal HM</c:v>
                </c:pt>
                <c:pt idx="2">
                  <c:v>SFS Causal</c:v>
                </c:pt>
                <c:pt idx="3">
                  <c:v>SaLSa Causal</c:v>
                </c:pt>
                <c:pt idx="4">
                  <c:v>D&amp;C Causal</c:v>
                </c:pt>
                <c:pt idx="5">
                  <c:v>BBS Causal</c:v>
                </c:pt>
              </c:strCache>
            </c:strRef>
          </c:cat>
          <c:val>
            <c:numRef>
              <c:f>'Pure Decorrelation'!$V$988:$AA$988</c:f>
              <c:numCache>
                <c:formatCode>0%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581-4A61-9B96-D86BF298A4FF}"/>
            </c:ext>
          </c:extLst>
        </c:ser>
        <c:ser>
          <c:idx val="0"/>
          <c:order val="1"/>
          <c:tx>
            <c:strRef>
              <c:f>'Pure Decorrelation'!$U$989</c:f>
              <c:strCache>
                <c:ptCount val="1"/>
                <c:pt idx="0">
                  <c:v>Target; Gain &gt; 1; #pref=3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'Pure Decorrelation'!$V$981:$AA$981</c:f>
              <c:strCache>
                <c:ptCount val="6"/>
                <c:pt idx="0">
                  <c:v>BNL Causal</c:v>
                </c:pt>
                <c:pt idx="1">
                  <c:v>BNL Causal HM</c:v>
                </c:pt>
                <c:pt idx="2">
                  <c:v>SFS Causal</c:v>
                </c:pt>
                <c:pt idx="3">
                  <c:v>SaLSa Causal</c:v>
                </c:pt>
                <c:pt idx="4">
                  <c:v>D&amp;C Causal</c:v>
                </c:pt>
                <c:pt idx="5">
                  <c:v>BBS Causal</c:v>
                </c:pt>
              </c:strCache>
            </c:strRef>
          </c:cat>
          <c:val>
            <c:numRef>
              <c:f>'Pure Decorrelation'!$V$989:$AA$989</c:f>
              <c:numCache>
                <c:formatCode>0%</c:formatCode>
                <c:ptCount val="6"/>
                <c:pt idx="0">
                  <c:v>-3.8792049494376832</c:v>
                </c:pt>
                <c:pt idx="1">
                  <c:v>-3.8571287949865209</c:v>
                </c:pt>
                <c:pt idx="2">
                  <c:v>-5.121478228099261</c:v>
                </c:pt>
                <c:pt idx="3">
                  <c:v>-6.3489628793117472</c:v>
                </c:pt>
                <c:pt idx="4">
                  <c:v>-1.2209330756601335</c:v>
                </c:pt>
                <c:pt idx="5">
                  <c:v>-11.366267649592142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581-4A61-9B96-D86BF298A4FF}"/>
            </c:ext>
          </c:extLst>
        </c:ser>
        <c:ser>
          <c:idx val="2"/>
          <c:order val="2"/>
          <c:tx>
            <c:strRef>
              <c:f>'Pure Decorrelation'!$U$990</c:f>
              <c:strCache>
                <c:ptCount val="1"/>
                <c:pt idx="0">
                  <c:v>Target; Gain &gt; 1; #pref=4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'Pure Decorrelation'!$V$981:$AA$981</c:f>
              <c:strCache>
                <c:ptCount val="6"/>
                <c:pt idx="0">
                  <c:v>BNL Causal</c:v>
                </c:pt>
                <c:pt idx="1">
                  <c:v>BNL Causal HM</c:v>
                </c:pt>
                <c:pt idx="2">
                  <c:v>SFS Causal</c:v>
                </c:pt>
                <c:pt idx="3">
                  <c:v>SaLSa Causal</c:v>
                </c:pt>
                <c:pt idx="4">
                  <c:v>D&amp;C Causal</c:v>
                </c:pt>
                <c:pt idx="5">
                  <c:v>BBS Causal</c:v>
                </c:pt>
              </c:strCache>
            </c:strRef>
          </c:cat>
          <c:val>
            <c:numRef>
              <c:f>'Pure Decorrelation'!$V$990:$AA$990</c:f>
              <c:numCache>
                <c:formatCode>0%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581-4A61-9B96-D86BF298A4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96855792"/>
        <c:axId val="1899211536"/>
      </c:barChart>
      <c:catAx>
        <c:axId val="18968557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9211536"/>
        <c:crosses val="autoZero"/>
        <c:auto val="1"/>
        <c:lblAlgn val="ctr"/>
        <c:lblOffset val="100"/>
        <c:noMultiLvlLbl val="0"/>
      </c:catAx>
      <c:valAx>
        <c:axId val="1899211536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Perforamnce Improvement wrt. BNL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68557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Execution Time Improvement</a:t>
            </a:r>
            <a:r>
              <a:rPr lang="en-US" baseline="0"/>
              <a:t> wrt. </a:t>
            </a:r>
            <a:r>
              <a:rPr lang="en-US" sz="1400" baseline="0"/>
              <a:t>BNL (parallel) [median]</a:t>
            </a:r>
            <a:endParaRPr lang="en-US" sz="14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'Pure Decorrelation'!$AC$988</c:f>
              <c:strCache>
                <c:ptCount val="1"/>
                <c:pt idx="0">
                  <c:v>Target; Gain &gt; 1; #pref=2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'Pure Decorrelation'!$AD$981:$AI$981</c:f>
              <c:strCache>
                <c:ptCount val="6"/>
                <c:pt idx="0">
                  <c:v>BNL Causal</c:v>
                </c:pt>
                <c:pt idx="1">
                  <c:v>BNL Causal HM</c:v>
                </c:pt>
                <c:pt idx="2">
                  <c:v>SFS Causal</c:v>
                </c:pt>
                <c:pt idx="3">
                  <c:v>SaLSa Causal</c:v>
                </c:pt>
                <c:pt idx="4">
                  <c:v>D&amp;C Causal</c:v>
                </c:pt>
                <c:pt idx="5">
                  <c:v>BBS Causal</c:v>
                </c:pt>
              </c:strCache>
            </c:strRef>
          </c:cat>
          <c:val>
            <c:numRef>
              <c:f>'Pure Decorrelation'!$AD$988:$AI$988</c:f>
              <c:numCache>
                <c:formatCode>0%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249-44EE-92EC-040E6E1491C7}"/>
            </c:ext>
          </c:extLst>
        </c:ser>
        <c:ser>
          <c:idx val="0"/>
          <c:order val="1"/>
          <c:tx>
            <c:strRef>
              <c:f>'Pure Decorrelation'!$AC$989</c:f>
              <c:strCache>
                <c:ptCount val="1"/>
                <c:pt idx="0">
                  <c:v>Target; Gain &gt; 1; #pref=3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'Pure Decorrelation'!$AD$981:$AI$981</c:f>
              <c:strCache>
                <c:ptCount val="6"/>
                <c:pt idx="0">
                  <c:v>BNL Causal</c:v>
                </c:pt>
                <c:pt idx="1">
                  <c:v>BNL Causal HM</c:v>
                </c:pt>
                <c:pt idx="2">
                  <c:v>SFS Causal</c:v>
                </c:pt>
                <c:pt idx="3">
                  <c:v>SaLSa Causal</c:v>
                </c:pt>
                <c:pt idx="4">
                  <c:v>D&amp;C Causal</c:v>
                </c:pt>
                <c:pt idx="5">
                  <c:v>BBS Causal</c:v>
                </c:pt>
              </c:strCache>
            </c:strRef>
          </c:cat>
          <c:val>
            <c:numRef>
              <c:f>'Pure Decorrelation'!$AD$989:$AI$989</c:f>
              <c:numCache>
                <c:formatCode>0%</c:formatCode>
                <c:ptCount val="6"/>
                <c:pt idx="0">
                  <c:v>-1.3122859439635812</c:v>
                </c:pt>
                <c:pt idx="1">
                  <c:v>-1.2956780348963621</c:v>
                </c:pt>
                <c:pt idx="2">
                  <c:v>-1.9558516599167044</c:v>
                </c:pt>
                <c:pt idx="3">
                  <c:v>-2.6229554866376423</c:v>
                </c:pt>
                <c:pt idx="4">
                  <c:v>0.47622475341747261</c:v>
                </c:pt>
                <c:pt idx="5">
                  <c:v>-8.4929415174586147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249-44EE-92EC-040E6E1491C7}"/>
            </c:ext>
          </c:extLst>
        </c:ser>
        <c:ser>
          <c:idx val="2"/>
          <c:order val="2"/>
          <c:tx>
            <c:strRef>
              <c:f>'Pure Decorrelation'!$AC$990</c:f>
              <c:strCache>
                <c:ptCount val="1"/>
                <c:pt idx="0">
                  <c:v>Target; Gain &gt; 1; #pref=4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'Pure Decorrelation'!$AD$981:$AI$981</c:f>
              <c:strCache>
                <c:ptCount val="6"/>
                <c:pt idx="0">
                  <c:v>BNL Causal</c:v>
                </c:pt>
                <c:pt idx="1">
                  <c:v>BNL Causal HM</c:v>
                </c:pt>
                <c:pt idx="2">
                  <c:v>SFS Causal</c:v>
                </c:pt>
                <c:pt idx="3">
                  <c:v>SaLSa Causal</c:v>
                </c:pt>
                <c:pt idx="4">
                  <c:v>D&amp;C Causal</c:v>
                </c:pt>
                <c:pt idx="5">
                  <c:v>BBS Causal</c:v>
                </c:pt>
              </c:strCache>
            </c:strRef>
          </c:cat>
          <c:val>
            <c:numRef>
              <c:f>'Pure Decorrelation'!$AD$990:$AI$990</c:f>
              <c:numCache>
                <c:formatCode>0%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249-44EE-92EC-040E6E1491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96855792"/>
        <c:axId val="1899211536"/>
      </c:barChart>
      <c:catAx>
        <c:axId val="18968557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9211536"/>
        <c:crosses val="autoZero"/>
        <c:auto val="1"/>
        <c:lblAlgn val="ctr"/>
        <c:lblOffset val="100"/>
        <c:noMultiLvlLbl val="0"/>
      </c:catAx>
      <c:valAx>
        <c:axId val="1899211536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Perforamnce Improvement wrt. BNL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68557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Execution Time </a:t>
            </a:r>
            <a:r>
              <a:rPr lang="en-US" sz="1400"/>
              <a:t>Improvement</a:t>
            </a:r>
            <a:r>
              <a:rPr lang="en-US" sz="1400" baseline="0"/>
              <a:t> wrt</a:t>
            </a: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. Non-Causal Baseline (sequential) [mean]</a:t>
            </a:r>
            <a:endParaRPr lang="en-US" sz="14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'Pure Decorrelation'!$S$636</c:f>
              <c:strCache>
                <c:ptCount val="1"/>
                <c:pt idx="0">
                  <c:v>Gain &lt;= 0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Lbl>
              <c:idx val="3"/>
              <c:layout>
                <c:manualLayout>
                  <c:x val="-4.6828881610046662E-2"/>
                  <c:y val="0.38002298789832478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956E-4FAC-89E0-C706C04DD851}"/>
                </c:ext>
              </c:extLst>
            </c:dLbl>
            <c:dLbl>
              <c:idx val="5"/>
              <c:layout>
                <c:manualLayout>
                  <c:x val="-6.3601061585045179E-2"/>
                  <c:y val="0.38337869259631135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956E-4FAC-89E0-C706C04DD85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Base"/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'Pure Decorrelation'!$T$632:$Y$632</c:f>
              <c:strCache>
                <c:ptCount val="6"/>
                <c:pt idx="0">
                  <c:v>BNL Causal</c:v>
                </c:pt>
                <c:pt idx="1">
                  <c:v>BNL Causal HM</c:v>
                </c:pt>
                <c:pt idx="2">
                  <c:v>SFS Causal</c:v>
                </c:pt>
                <c:pt idx="3">
                  <c:v>SaLSa Causal</c:v>
                </c:pt>
                <c:pt idx="4">
                  <c:v>D&amp;C Causal</c:v>
                </c:pt>
                <c:pt idx="5">
                  <c:v>BBS Causal</c:v>
                </c:pt>
              </c:strCache>
            </c:strRef>
          </c:cat>
          <c:val>
            <c:numRef>
              <c:f>'Pure Decorrelation'!$T$636:$Y$636</c:f>
              <c:numCache>
                <c:formatCode>0%</c:formatCode>
                <c:ptCount val="6"/>
                <c:pt idx="0">
                  <c:v>-1.0906992693557578</c:v>
                </c:pt>
                <c:pt idx="1">
                  <c:v>-1.140512575808168</c:v>
                </c:pt>
                <c:pt idx="2">
                  <c:v>-1.0457309982460827</c:v>
                </c:pt>
                <c:pt idx="3">
                  <c:v>-3.3445097382481737</c:v>
                </c:pt>
                <c:pt idx="4">
                  <c:v>-0.27799824553573366</c:v>
                </c:pt>
                <c:pt idx="5">
                  <c:v>-2.21272781587184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56E-4FAC-89E0-C706C04DD851}"/>
            </c:ext>
          </c:extLst>
        </c:ser>
        <c:ser>
          <c:idx val="1"/>
          <c:order val="1"/>
          <c:tx>
            <c:strRef>
              <c:f>'Pure Decorrelation'!$S$635</c:f>
              <c:strCache>
                <c:ptCount val="1"/>
                <c:pt idx="0">
                  <c:v>Gain &gt; 0 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'Pure Decorrelation'!$T$632:$Y$632</c:f>
              <c:strCache>
                <c:ptCount val="6"/>
                <c:pt idx="0">
                  <c:v>BNL Causal</c:v>
                </c:pt>
                <c:pt idx="1">
                  <c:v>BNL Causal HM</c:v>
                </c:pt>
                <c:pt idx="2">
                  <c:v>SFS Causal</c:v>
                </c:pt>
                <c:pt idx="3">
                  <c:v>SaLSa Causal</c:v>
                </c:pt>
                <c:pt idx="4">
                  <c:v>D&amp;C Causal</c:v>
                </c:pt>
                <c:pt idx="5">
                  <c:v>BBS Causal</c:v>
                </c:pt>
              </c:strCache>
            </c:strRef>
          </c:cat>
          <c:val>
            <c:numRef>
              <c:f>'Pure Decorrelation'!$T$635:$Y$635</c:f>
              <c:numCache>
                <c:formatCode>0%</c:formatCode>
                <c:ptCount val="6"/>
                <c:pt idx="0">
                  <c:v>-1.6946746282843874</c:v>
                </c:pt>
                <c:pt idx="1">
                  <c:v>-1.6943828604148363</c:v>
                </c:pt>
                <c:pt idx="2">
                  <c:v>-1.4266472156802179</c:v>
                </c:pt>
                <c:pt idx="3">
                  <c:v>-3.8975197887488267</c:v>
                </c:pt>
                <c:pt idx="4">
                  <c:v>-0.10662127976960858</c:v>
                </c:pt>
                <c:pt idx="5">
                  <c:v>-15.939287565916754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56E-4FAC-89E0-C706C04DD851}"/>
            </c:ext>
          </c:extLst>
        </c:ser>
        <c:ser>
          <c:idx val="2"/>
          <c:order val="2"/>
          <c:tx>
            <c:strRef>
              <c:f>'Pure Decorrelation'!$S$634</c:f>
              <c:strCache>
                <c:ptCount val="1"/>
                <c:pt idx="0">
                  <c:v>Gain &gt; 1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'Pure Decorrelation'!$T$634:$Y$634</c:f>
              <c:numCache>
                <c:formatCode>0%</c:formatCode>
                <c:ptCount val="6"/>
                <c:pt idx="0">
                  <c:v>-2.9491068726277687</c:v>
                </c:pt>
                <c:pt idx="1">
                  <c:v>-2.9415996286705859</c:v>
                </c:pt>
                <c:pt idx="2">
                  <c:v>-3.1012981277198777</c:v>
                </c:pt>
                <c:pt idx="3">
                  <c:v>-9.6147627929460011</c:v>
                </c:pt>
                <c:pt idx="4">
                  <c:v>7.162355914757898E-2</c:v>
                </c:pt>
                <c:pt idx="5">
                  <c:v>-3.0660851080331994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956E-4FAC-89E0-C706C04DD851}"/>
            </c:ext>
          </c:extLst>
        </c:ser>
        <c:ser>
          <c:idx val="3"/>
          <c:order val="3"/>
          <c:tx>
            <c:strRef>
              <c:f>'Pure Decorrelation'!$S$637</c:f>
              <c:strCache>
                <c:ptCount val="1"/>
                <c:pt idx="0">
                  <c:v>Target; Gain &gt; 1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'Pure Decorrelation'!$T$637:$Y$637</c:f>
              <c:numCache>
                <c:formatCode>0%</c:formatCode>
                <c:ptCount val="6"/>
                <c:pt idx="0">
                  <c:v>-4.0192556298362128</c:v>
                </c:pt>
                <c:pt idx="1">
                  <c:v>-4.0012817340187947</c:v>
                </c:pt>
                <c:pt idx="2">
                  <c:v>-4.2294121118880641</c:v>
                </c:pt>
                <c:pt idx="3">
                  <c:v>-10.521485310082733</c:v>
                </c:pt>
                <c:pt idx="4">
                  <c:v>-0.21331264262236477</c:v>
                </c:pt>
                <c:pt idx="5">
                  <c:v>-41.667485442524224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956E-4FAC-89E0-C706C04DD8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96855792"/>
        <c:axId val="1899211536"/>
      </c:barChart>
      <c:catAx>
        <c:axId val="18968557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9211536"/>
        <c:crosses val="autoZero"/>
        <c:auto val="1"/>
        <c:lblAlgn val="ctr"/>
        <c:lblOffset val="100"/>
        <c:noMultiLvlLbl val="0"/>
      </c:catAx>
      <c:valAx>
        <c:axId val="1899211536"/>
        <c:scaling>
          <c:orientation val="minMax"/>
          <c:max val="1"/>
          <c:min val="-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Perforamnce Improvement wrt. BNL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68557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Execution Time </a:t>
            </a:r>
            <a:r>
              <a:rPr lang="en-US" sz="1400"/>
              <a:t>Improvement</a:t>
            </a:r>
            <a:r>
              <a:rPr lang="en-US" sz="1400" baseline="0"/>
              <a:t> wrt</a:t>
            </a: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. Non-Causal Baseline (parallel) [mean]</a:t>
            </a:r>
            <a:endParaRPr lang="en-US" sz="14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'Pure Decorrelation'!$Z$636</c:f>
              <c:strCache>
                <c:ptCount val="1"/>
                <c:pt idx="0">
                  <c:v>Gain &lt;= 0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'Pure Decorrelation'!$T$632:$Y$632</c:f>
              <c:strCache>
                <c:ptCount val="6"/>
                <c:pt idx="0">
                  <c:v>BNL Causal</c:v>
                </c:pt>
                <c:pt idx="1">
                  <c:v>BNL Causal HM</c:v>
                </c:pt>
                <c:pt idx="2">
                  <c:v>SFS Causal</c:v>
                </c:pt>
                <c:pt idx="3">
                  <c:v>SaLSa Causal</c:v>
                </c:pt>
                <c:pt idx="4">
                  <c:v>D&amp;C Causal</c:v>
                </c:pt>
                <c:pt idx="5">
                  <c:v>BBS Causal</c:v>
                </c:pt>
              </c:strCache>
            </c:strRef>
          </c:cat>
          <c:val>
            <c:numRef>
              <c:f>'Pure Decorrelation'!$AA$636:$AF$636</c:f>
              <c:numCache>
                <c:formatCode>0%</c:formatCode>
                <c:ptCount val="6"/>
                <c:pt idx="0">
                  <c:v>5.583695624189812E-2</c:v>
                </c:pt>
                <c:pt idx="1">
                  <c:v>2.0369456754458846E-3</c:v>
                </c:pt>
                <c:pt idx="2">
                  <c:v>3.0440662552162118E-2</c:v>
                </c:pt>
                <c:pt idx="3">
                  <c:v>-1.3309985155726558</c:v>
                </c:pt>
                <c:pt idx="4">
                  <c:v>0.45321454865960054</c:v>
                </c:pt>
                <c:pt idx="5">
                  <c:v>-1.3863486754821641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DEB-4793-9DF4-3071E9E575D8}"/>
            </c:ext>
          </c:extLst>
        </c:ser>
        <c:ser>
          <c:idx val="1"/>
          <c:order val="1"/>
          <c:tx>
            <c:strRef>
              <c:f>'Pure Decorrelation'!$Z$635</c:f>
              <c:strCache>
                <c:ptCount val="1"/>
                <c:pt idx="0">
                  <c:v>Gain &gt; 0 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'Pure Decorrelation'!$T$632:$Y$632</c:f>
              <c:strCache>
                <c:ptCount val="6"/>
                <c:pt idx="0">
                  <c:v>BNL Causal</c:v>
                </c:pt>
                <c:pt idx="1">
                  <c:v>BNL Causal HM</c:v>
                </c:pt>
                <c:pt idx="2">
                  <c:v>SFS Causal</c:v>
                </c:pt>
                <c:pt idx="3">
                  <c:v>SaLSa Causal</c:v>
                </c:pt>
                <c:pt idx="4">
                  <c:v>D&amp;C Causal</c:v>
                </c:pt>
                <c:pt idx="5">
                  <c:v>BBS Causal</c:v>
                </c:pt>
              </c:strCache>
            </c:strRef>
          </c:cat>
          <c:val>
            <c:numRef>
              <c:f>'Pure Decorrelation'!$AA$635:$AF$635</c:f>
              <c:numCache>
                <c:formatCode>0%</c:formatCode>
                <c:ptCount val="6"/>
                <c:pt idx="0">
                  <c:v>-0.23780232777881391</c:v>
                </c:pt>
                <c:pt idx="1">
                  <c:v>-0.24597134991556865</c:v>
                </c:pt>
                <c:pt idx="2">
                  <c:v>-0.15675081126584975</c:v>
                </c:pt>
                <c:pt idx="3">
                  <c:v>-1.5168104412376822</c:v>
                </c:pt>
                <c:pt idx="4">
                  <c:v>0.51686904830631364</c:v>
                </c:pt>
                <c:pt idx="5">
                  <c:v>-12.449221942680454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DEB-4793-9DF4-3071E9E575D8}"/>
            </c:ext>
          </c:extLst>
        </c:ser>
        <c:ser>
          <c:idx val="2"/>
          <c:order val="2"/>
          <c:tx>
            <c:strRef>
              <c:f>'Pure Decorrelation'!$Z$634</c:f>
              <c:strCache>
                <c:ptCount val="1"/>
                <c:pt idx="0">
                  <c:v>Gain &gt; 1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'Pure Decorrelation'!$AA$634:$AF$634</c:f>
              <c:numCache>
                <c:formatCode>0%</c:formatCode>
                <c:ptCount val="6"/>
                <c:pt idx="0">
                  <c:v>-1.0139386590706494</c:v>
                </c:pt>
                <c:pt idx="1">
                  <c:v>-1.0153769333867597</c:v>
                </c:pt>
                <c:pt idx="2">
                  <c:v>-1.0627002961746801</c:v>
                </c:pt>
                <c:pt idx="3">
                  <c:v>-4.7862715397137841</c:v>
                </c:pt>
                <c:pt idx="4">
                  <c:v>0.57555413724471394</c:v>
                </c:pt>
                <c:pt idx="5">
                  <c:v>-2.1703994955245487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DEB-4793-9DF4-3071E9E575D8}"/>
            </c:ext>
          </c:extLst>
        </c:ser>
        <c:ser>
          <c:idx val="3"/>
          <c:order val="3"/>
          <c:tx>
            <c:strRef>
              <c:f>'Pure Decorrelation'!$Z$637</c:f>
              <c:strCache>
                <c:ptCount val="1"/>
                <c:pt idx="0">
                  <c:v>Target; Gain &gt; 1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'Pure Decorrelation'!$AA$637:$AF$637</c:f>
              <c:numCache>
                <c:formatCode>0%</c:formatCode>
                <c:ptCount val="6"/>
                <c:pt idx="0">
                  <c:v>-1.2898525483686523</c:v>
                </c:pt>
                <c:pt idx="1">
                  <c:v>-1.2888745416455141</c:v>
                </c:pt>
                <c:pt idx="2">
                  <c:v>-1.4787727884841604</c:v>
                </c:pt>
                <c:pt idx="3">
                  <c:v>-4.9538368988240196</c:v>
                </c:pt>
                <c:pt idx="4">
                  <c:v>0.49212274991617572</c:v>
                </c:pt>
                <c:pt idx="5">
                  <c:v>-33.250657811881332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DEB-4793-9DF4-3071E9E575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96855792"/>
        <c:axId val="1899211536"/>
      </c:barChart>
      <c:catAx>
        <c:axId val="18968557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9211536"/>
        <c:crosses val="autoZero"/>
        <c:auto val="1"/>
        <c:lblAlgn val="ctr"/>
        <c:lblOffset val="100"/>
        <c:noMultiLvlLbl val="0"/>
      </c:catAx>
      <c:valAx>
        <c:axId val="1899211536"/>
        <c:scaling>
          <c:orientation val="minMax"/>
          <c:max val="1"/>
          <c:min val="-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Perforamnce Improvement wrt. BNL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68557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Dominance Check Improvement</a:t>
            </a:r>
            <a:r>
              <a:rPr lang="en-US" baseline="0"/>
              <a:t> wrt. Non-Causal Baseline [median]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'Pure Decorrelation'!$L$646</c:f>
              <c:strCache>
                <c:ptCount val="1"/>
                <c:pt idx="0">
                  <c:v>Gain &lt;= 0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'Pure Decorrelation'!$M$632:$R$632</c:f>
              <c:strCache>
                <c:ptCount val="6"/>
                <c:pt idx="0">
                  <c:v>BNL Causal</c:v>
                </c:pt>
                <c:pt idx="1">
                  <c:v>BNL Causal HM</c:v>
                </c:pt>
                <c:pt idx="2">
                  <c:v>SFS Causal</c:v>
                </c:pt>
                <c:pt idx="3">
                  <c:v>SaLSa Causal</c:v>
                </c:pt>
                <c:pt idx="4">
                  <c:v>D&amp;C Causal</c:v>
                </c:pt>
                <c:pt idx="5">
                  <c:v>BBS Causal</c:v>
                </c:pt>
              </c:strCache>
            </c:strRef>
          </c:cat>
          <c:val>
            <c:numRef>
              <c:f>'Pure Decorrelation'!$M$646:$R$646</c:f>
              <c:numCache>
                <c:formatCode>0%</c:formatCode>
                <c:ptCount val="6"/>
                <c:pt idx="0">
                  <c:v>-0.21337360091238927</c:v>
                </c:pt>
                <c:pt idx="1">
                  <c:v>-0.23870757029586975</c:v>
                </c:pt>
                <c:pt idx="2">
                  <c:v>2.6041991361695185E-2</c:v>
                </c:pt>
                <c:pt idx="3">
                  <c:v>-0.70936847546338733</c:v>
                </c:pt>
                <c:pt idx="4">
                  <c:v>7.9931938070264094E-2</c:v>
                </c:pt>
                <c:pt idx="5">
                  <c:v>-1.6512354584287514E-2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F3C-49C5-B88F-BEFCAED1A3FB}"/>
            </c:ext>
          </c:extLst>
        </c:ser>
        <c:ser>
          <c:idx val="1"/>
          <c:order val="1"/>
          <c:tx>
            <c:strRef>
              <c:f>'Pure Decorrelation'!$L$645</c:f>
              <c:strCache>
                <c:ptCount val="1"/>
                <c:pt idx="0">
                  <c:v>Gain &gt; 0 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'Pure Decorrelation'!$M$632:$R$632</c:f>
              <c:strCache>
                <c:ptCount val="6"/>
                <c:pt idx="0">
                  <c:v>BNL Causal</c:v>
                </c:pt>
                <c:pt idx="1">
                  <c:v>BNL Causal HM</c:v>
                </c:pt>
                <c:pt idx="2">
                  <c:v>SFS Causal</c:v>
                </c:pt>
                <c:pt idx="3">
                  <c:v>SaLSa Causal</c:v>
                </c:pt>
                <c:pt idx="4">
                  <c:v>D&amp;C Causal</c:v>
                </c:pt>
                <c:pt idx="5">
                  <c:v>BBS Causal</c:v>
                </c:pt>
              </c:strCache>
            </c:strRef>
          </c:cat>
          <c:val>
            <c:numRef>
              <c:f>'Pure Decorrelation'!$M$645:$R$645</c:f>
              <c:numCache>
                <c:formatCode>0%</c:formatCode>
                <c:ptCount val="6"/>
                <c:pt idx="0">
                  <c:v>4.0588322603669159E-2</c:v>
                </c:pt>
                <c:pt idx="1">
                  <c:v>2.698426944979921E-2</c:v>
                </c:pt>
                <c:pt idx="2">
                  <c:v>0.63992729803921711</c:v>
                </c:pt>
                <c:pt idx="3">
                  <c:v>0.25491806269390271</c:v>
                </c:pt>
                <c:pt idx="4">
                  <c:v>0.15880415226854147</c:v>
                </c:pt>
                <c:pt idx="5">
                  <c:v>0.72277399973276246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F3C-49C5-B88F-BEFCAED1A3FB}"/>
            </c:ext>
          </c:extLst>
        </c:ser>
        <c:ser>
          <c:idx val="2"/>
          <c:order val="2"/>
          <c:tx>
            <c:strRef>
              <c:f>'Pure Decorrelation'!$L$644</c:f>
              <c:strCache>
                <c:ptCount val="1"/>
                <c:pt idx="0">
                  <c:v>Gain &gt; 1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'Pure Decorrelation'!$M$644:$R$644</c:f>
              <c:numCache>
                <c:formatCode>0%</c:formatCode>
                <c:ptCount val="6"/>
                <c:pt idx="0">
                  <c:v>-1.041657689239857</c:v>
                </c:pt>
                <c:pt idx="1">
                  <c:v>-1.0585942039102256</c:v>
                </c:pt>
                <c:pt idx="2">
                  <c:v>0.46348911096410333</c:v>
                </c:pt>
                <c:pt idx="3">
                  <c:v>0.36233105100482382</c:v>
                </c:pt>
                <c:pt idx="4">
                  <c:v>0.30213367697906668</c:v>
                </c:pt>
                <c:pt idx="5">
                  <c:v>0.54466270672681349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F3C-49C5-B88F-BEFCAED1A3FB}"/>
            </c:ext>
          </c:extLst>
        </c:ser>
        <c:ser>
          <c:idx val="3"/>
          <c:order val="3"/>
          <c:tx>
            <c:strRef>
              <c:f>'Pure Decorrelation'!$L$647</c:f>
              <c:strCache>
                <c:ptCount val="1"/>
                <c:pt idx="0">
                  <c:v>Target; Gain &gt; 1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'Pure Decorrelation'!$M$647:$R$647</c:f>
              <c:numCache>
                <c:formatCode>0%</c:formatCode>
                <c:ptCount val="6"/>
                <c:pt idx="0">
                  <c:v>-4.5013244835669717</c:v>
                </c:pt>
                <c:pt idx="1">
                  <c:v>-4.538672481023962</c:v>
                </c:pt>
                <c:pt idx="2">
                  <c:v>-2.2334694937288995</c:v>
                </c:pt>
                <c:pt idx="3">
                  <c:v>-5.2291918556487031</c:v>
                </c:pt>
                <c:pt idx="4">
                  <c:v>8.1259382099852784E-2</c:v>
                </c:pt>
                <c:pt idx="5">
                  <c:v>-2.2526635557777199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F3C-49C5-B88F-BEFCAED1A3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96855792"/>
        <c:axId val="1899211536"/>
      </c:barChart>
      <c:catAx>
        <c:axId val="18968557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9211536"/>
        <c:crosses val="autoZero"/>
        <c:auto val="1"/>
        <c:lblAlgn val="ctr"/>
        <c:lblOffset val="100"/>
        <c:noMultiLvlLbl val="0"/>
      </c:catAx>
      <c:valAx>
        <c:axId val="1899211536"/>
        <c:scaling>
          <c:orientation val="minMax"/>
          <c:max val="1"/>
          <c:min val="-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Perforamnce Improvement wrt. BNL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68557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3135648768757575"/>
          <c:y val="0.92323785869048247"/>
          <c:w val="0.51185829941294314"/>
          <c:h val="5.716925823264901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Execution Time </a:t>
            </a:r>
            <a:r>
              <a:rPr lang="en-US" sz="1400"/>
              <a:t>Improvement</a:t>
            </a:r>
            <a:r>
              <a:rPr lang="en-US" sz="1400" baseline="0"/>
              <a:t> wrt</a:t>
            </a: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. Non-Causal Baseline (sequential) [median]</a:t>
            </a:r>
            <a:endParaRPr lang="en-US" sz="14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'Pure Decorrelation'!$S$646</c:f>
              <c:strCache>
                <c:ptCount val="1"/>
                <c:pt idx="0">
                  <c:v>Gain &lt;= 0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'Pure Decorrelation'!$T$632:$Y$632</c:f>
              <c:strCache>
                <c:ptCount val="6"/>
                <c:pt idx="0">
                  <c:v>BNL Causal</c:v>
                </c:pt>
                <c:pt idx="1">
                  <c:v>BNL Causal HM</c:v>
                </c:pt>
                <c:pt idx="2">
                  <c:v>SFS Causal</c:v>
                </c:pt>
                <c:pt idx="3">
                  <c:v>SaLSa Causal</c:v>
                </c:pt>
                <c:pt idx="4">
                  <c:v>D&amp;C Causal</c:v>
                </c:pt>
                <c:pt idx="5">
                  <c:v>BBS Causal</c:v>
                </c:pt>
              </c:strCache>
            </c:strRef>
          </c:cat>
          <c:val>
            <c:numRef>
              <c:f>'Pure Decorrelation'!$T$646:$Y$646</c:f>
              <c:numCache>
                <c:formatCode>0%</c:formatCode>
                <c:ptCount val="6"/>
                <c:pt idx="0">
                  <c:v>-0.17517546526360739</c:v>
                </c:pt>
                <c:pt idx="1">
                  <c:v>-0.19950170095226893</c:v>
                </c:pt>
                <c:pt idx="2">
                  <c:v>-0.15139945027627189</c:v>
                </c:pt>
                <c:pt idx="3">
                  <c:v>-0.3253768233718628</c:v>
                </c:pt>
                <c:pt idx="4">
                  <c:v>-0.21427113864499156</c:v>
                </c:pt>
                <c:pt idx="5">
                  <c:v>-0.61274214649325098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DE7-4216-AAFD-8E9F7E468A60}"/>
            </c:ext>
          </c:extLst>
        </c:ser>
        <c:ser>
          <c:idx val="1"/>
          <c:order val="1"/>
          <c:tx>
            <c:strRef>
              <c:f>'Pure Decorrelation'!$S$645</c:f>
              <c:strCache>
                <c:ptCount val="1"/>
                <c:pt idx="0">
                  <c:v>Gain &gt; 0 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'Pure Decorrelation'!$T$632:$Y$632</c:f>
              <c:strCache>
                <c:ptCount val="6"/>
                <c:pt idx="0">
                  <c:v>BNL Causal</c:v>
                </c:pt>
                <c:pt idx="1">
                  <c:v>BNL Causal HM</c:v>
                </c:pt>
                <c:pt idx="2">
                  <c:v>SFS Causal</c:v>
                </c:pt>
                <c:pt idx="3">
                  <c:v>SaLSa Causal</c:v>
                </c:pt>
                <c:pt idx="4">
                  <c:v>D&amp;C Causal</c:v>
                </c:pt>
                <c:pt idx="5">
                  <c:v>BBS Causal</c:v>
                </c:pt>
              </c:strCache>
            </c:strRef>
          </c:cat>
          <c:val>
            <c:numRef>
              <c:f>'Pure Decorrelation'!$T$645:$Y$645</c:f>
              <c:numCache>
                <c:formatCode>0%</c:formatCode>
                <c:ptCount val="6"/>
                <c:pt idx="0">
                  <c:v>6.5757550761744221E-2</c:v>
                </c:pt>
                <c:pt idx="1">
                  <c:v>6.1172476504743112E-2</c:v>
                </c:pt>
                <c:pt idx="2">
                  <c:v>0.46082142422268052</c:v>
                </c:pt>
                <c:pt idx="3">
                  <c:v>0.24800456437830326</c:v>
                </c:pt>
                <c:pt idx="4">
                  <c:v>-0.10458595928790959</c:v>
                </c:pt>
                <c:pt idx="5">
                  <c:v>0.2649925284885265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DE7-4216-AAFD-8E9F7E468A60}"/>
            </c:ext>
          </c:extLst>
        </c:ser>
        <c:ser>
          <c:idx val="2"/>
          <c:order val="2"/>
          <c:tx>
            <c:strRef>
              <c:f>'Pure Decorrelation'!$S$644</c:f>
              <c:strCache>
                <c:ptCount val="1"/>
                <c:pt idx="0">
                  <c:v>Gain &gt; 1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'Pure Decorrelation'!$T$644:$Y$644</c:f>
              <c:numCache>
                <c:formatCode>0%</c:formatCode>
                <c:ptCount val="6"/>
                <c:pt idx="0">
                  <c:v>-0.68336812538083513</c:v>
                </c:pt>
                <c:pt idx="1">
                  <c:v>-0.67629283755303915</c:v>
                </c:pt>
                <c:pt idx="2">
                  <c:v>0.25719903905133618</c:v>
                </c:pt>
                <c:pt idx="3">
                  <c:v>0.26162695251069129</c:v>
                </c:pt>
                <c:pt idx="4">
                  <c:v>0.10803103897822663</c:v>
                </c:pt>
                <c:pt idx="5">
                  <c:v>-5.6195874173252724E-2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DE7-4216-AAFD-8E9F7E468A60}"/>
            </c:ext>
          </c:extLst>
        </c:ser>
        <c:ser>
          <c:idx val="3"/>
          <c:order val="3"/>
          <c:tx>
            <c:strRef>
              <c:f>'Pure Decorrelation'!$S$647</c:f>
              <c:strCache>
                <c:ptCount val="1"/>
                <c:pt idx="0">
                  <c:v>Target; Gain &gt; 1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'Pure Decorrelation'!$T$647:$Y$647</c:f>
              <c:numCache>
                <c:formatCode>0%</c:formatCode>
                <c:ptCount val="6"/>
                <c:pt idx="0">
                  <c:v>-2.1219163923266593</c:v>
                </c:pt>
                <c:pt idx="1">
                  <c:v>-2.1057206846416641</c:v>
                </c:pt>
                <c:pt idx="2">
                  <c:v>-1.037355855328046</c:v>
                </c:pt>
                <c:pt idx="3">
                  <c:v>-1.4880852433119107</c:v>
                </c:pt>
                <c:pt idx="4">
                  <c:v>-0.18623675773089893</c:v>
                </c:pt>
                <c:pt idx="5">
                  <c:v>-1.8345709437107525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DE7-4216-AAFD-8E9F7E468A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96855792"/>
        <c:axId val="1899211536"/>
      </c:barChart>
      <c:catAx>
        <c:axId val="18968557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9211536"/>
        <c:crosses val="autoZero"/>
        <c:auto val="1"/>
        <c:lblAlgn val="ctr"/>
        <c:lblOffset val="100"/>
        <c:noMultiLvlLbl val="0"/>
      </c:catAx>
      <c:valAx>
        <c:axId val="1899211536"/>
        <c:scaling>
          <c:orientation val="minMax"/>
          <c:max val="1"/>
          <c:min val="-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Perforamnce Improvement wrt. BNL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68557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Execution Time </a:t>
            </a:r>
            <a:r>
              <a:rPr lang="en-US" sz="1400"/>
              <a:t>Improvement</a:t>
            </a:r>
            <a:r>
              <a:rPr lang="en-US" sz="1400" baseline="0"/>
              <a:t> wrt</a:t>
            </a: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. Non-Causal Baseline (parallel) [median]</a:t>
            </a:r>
            <a:endParaRPr lang="en-US" sz="14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'Pure Decorrelation'!$Z$646</c:f>
              <c:strCache>
                <c:ptCount val="1"/>
                <c:pt idx="0">
                  <c:v>Gain &lt;= 0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'Pure Decorrelation'!$T$632:$Y$632</c:f>
              <c:strCache>
                <c:ptCount val="6"/>
                <c:pt idx="0">
                  <c:v>BNL Causal</c:v>
                </c:pt>
                <c:pt idx="1">
                  <c:v>BNL Causal HM</c:v>
                </c:pt>
                <c:pt idx="2">
                  <c:v>SFS Causal</c:v>
                </c:pt>
                <c:pt idx="3">
                  <c:v>SaLSa Causal</c:v>
                </c:pt>
                <c:pt idx="4">
                  <c:v>D&amp;C Causal</c:v>
                </c:pt>
                <c:pt idx="5">
                  <c:v>BBS Causal</c:v>
                </c:pt>
              </c:strCache>
            </c:strRef>
          </c:cat>
          <c:val>
            <c:numRef>
              <c:f>'Pure Decorrelation'!$AA$646:$AF$646</c:f>
              <c:numCache>
                <c:formatCode>0%</c:formatCode>
                <c:ptCount val="6"/>
                <c:pt idx="0">
                  <c:v>0.48516572557708787</c:v>
                </c:pt>
                <c:pt idx="1">
                  <c:v>0.45997820211444868</c:v>
                </c:pt>
                <c:pt idx="2">
                  <c:v>0.47508399659794787</c:v>
                </c:pt>
                <c:pt idx="3">
                  <c:v>0.48284541270034886</c:v>
                </c:pt>
                <c:pt idx="4">
                  <c:v>0.46700976504600689</c:v>
                </c:pt>
                <c:pt idx="5">
                  <c:v>-0.22820834303711612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4A8-491C-9CCD-FC25332271A7}"/>
            </c:ext>
          </c:extLst>
        </c:ser>
        <c:ser>
          <c:idx val="1"/>
          <c:order val="1"/>
          <c:tx>
            <c:strRef>
              <c:f>'Pure Decorrelation'!$Z$645</c:f>
              <c:strCache>
                <c:ptCount val="1"/>
                <c:pt idx="0">
                  <c:v>Gain &gt; 0 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'Pure Decorrelation'!$T$632:$Y$632</c:f>
              <c:strCache>
                <c:ptCount val="6"/>
                <c:pt idx="0">
                  <c:v>BNL Causal</c:v>
                </c:pt>
                <c:pt idx="1">
                  <c:v>BNL Causal HM</c:v>
                </c:pt>
                <c:pt idx="2">
                  <c:v>SFS Causal</c:v>
                </c:pt>
                <c:pt idx="3">
                  <c:v>SaLSa Causal</c:v>
                </c:pt>
                <c:pt idx="4">
                  <c:v>D&amp;C Causal</c:v>
                </c:pt>
                <c:pt idx="5">
                  <c:v>BBS Causal</c:v>
                </c:pt>
              </c:strCache>
            </c:strRef>
          </c:cat>
          <c:val>
            <c:numRef>
              <c:f>'Pure Decorrelation'!$AA$645:$AF$645</c:f>
              <c:numCache>
                <c:formatCode>0%</c:formatCode>
                <c:ptCount val="6"/>
                <c:pt idx="0">
                  <c:v>0.62267603163335505</c:v>
                </c:pt>
                <c:pt idx="1">
                  <c:v>0.61662145607918717</c:v>
                </c:pt>
                <c:pt idx="2">
                  <c:v>0.75655799791203959</c:v>
                </c:pt>
                <c:pt idx="3">
                  <c:v>0.72253067298476492</c:v>
                </c:pt>
                <c:pt idx="4">
                  <c:v>0.49149398470353373</c:v>
                </c:pt>
                <c:pt idx="5">
                  <c:v>0.53288456821910657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4A8-491C-9CCD-FC25332271A7}"/>
            </c:ext>
          </c:extLst>
        </c:ser>
        <c:ser>
          <c:idx val="2"/>
          <c:order val="2"/>
          <c:tx>
            <c:strRef>
              <c:f>'Pure Decorrelation'!$Z$644</c:f>
              <c:strCache>
                <c:ptCount val="1"/>
                <c:pt idx="0">
                  <c:v>Gain &gt; 1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'Pure Decorrelation'!$AA$644:$AF$644</c:f>
              <c:numCache>
                <c:formatCode>0%</c:formatCode>
                <c:ptCount val="6"/>
                <c:pt idx="0">
                  <c:v>0.22553685319755185</c:v>
                </c:pt>
                <c:pt idx="1">
                  <c:v>0.22390211047280062</c:v>
                </c:pt>
                <c:pt idx="2">
                  <c:v>0.66175358553695474</c:v>
                </c:pt>
                <c:pt idx="3">
                  <c:v>0.67491939952468794</c:v>
                </c:pt>
                <c:pt idx="4">
                  <c:v>0.5958996576347565</c:v>
                </c:pt>
                <c:pt idx="5">
                  <c:v>0.27445116731312197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4A8-491C-9CCD-FC25332271A7}"/>
            </c:ext>
          </c:extLst>
        </c:ser>
        <c:ser>
          <c:idx val="3"/>
          <c:order val="3"/>
          <c:tx>
            <c:strRef>
              <c:f>'Pure Decorrelation'!$Z$647</c:f>
              <c:strCache>
                <c:ptCount val="1"/>
                <c:pt idx="0">
                  <c:v>Target; Gain &gt; 1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'Pure Decorrelation'!$AA$647:$AF$647</c:f>
              <c:numCache>
                <c:formatCode>0%</c:formatCode>
                <c:ptCount val="6"/>
                <c:pt idx="0">
                  <c:v>-0.1058635986282499</c:v>
                </c:pt>
                <c:pt idx="1">
                  <c:v>-0.10984189617933504</c:v>
                </c:pt>
                <c:pt idx="2">
                  <c:v>0.22545724699813624</c:v>
                </c:pt>
                <c:pt idx="3">
                  <c:v>-5.5445299287220084E-3</c:v>
                </c:pt>
                <c:pt idx="4">
                  <c:v>0.45420398494655301</c:v>
                </c:pt>
                <c:pt idx="5">
                  <c:v>-1.2065239160509307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4A8-491C-9CCD-FC25332271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96855792"/>
        <c:axId val="1899211536"/>
      </c:barChart>
      <c:catAx>
        <c:axId val="18968557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9211536"/>
        <c:crosses val="autoZero"/>
        <c:auto val="1"/>
        <c:lblAlgn val="ctr"/>
        <c:lblOffset val="100"/>
        <c:noMultiLvlLbl val="0"/>
      </c:catAx>
      <c:valAx>
        <c:axId val="1899211536"/>
        <c:scaling>
          <c:orientation val="minMax"/>
          <c:max val="1"/>
          <c:min val="-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Perforamnce Improvement wrt. BNL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68557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# of Dominance Checks [mean]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'Pure Decorrelation'!$L$298</c:f>
              <c:strCache>
                <c:ptCount val="1"/>
                <c:pt idx="0">
                  <c:v>Gain &lt;=0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'Pure Decorrelation'!$M$292:$W$292</c:f>
              <c:strCache>
                <c:ptCount val="11"/>
                <c:pt idx="0">
                  <c:v>BNL</c:v>
                </c:pt>
                <c:pt idx="1">
                  <c:v>BNL Causal</c:v>
                </c:pt>
                <c:pt idx="2">
                  <c:v>BNL Causal HM</c:v>
                </c:pt>
                <c:pt idx="3">
                  <c:v>SFS</c:v>
                </c:pt>
                <c:pt idx="4">
                  <c:v>SFS Causal</c:v>
                </c:pt>
                <c:pt idx="5">
                  <c:v>SaLSa</c:v>
                </c:pt>
                <c:pt idx="6">
                  <c:v>SaLSa Causal</c:v>
                </c:pt>
                <c:pt idx="7">
                  <c:v>D&amp;C</c:v>
                </c:pt>
                <c:pt idx="8">
                  <c:v>D&amp;C Causal</c:v>
                </c:pt>
                <c:pt idx="9">
                  <c:v>BBS</c:v>
                </c:pt>
                <c:pt idx="10">
                  <c:v>BBS Causal</c:v>
                </c:pt>
              </c:strCache>
            </c:strRef>
          </c:cat>
          <c:val>
            <c:numRef>
              <c:f>'Pure Decorrelation'!$M$298:$W$298</c:f>
              <c:numCache>
                <c:formatCode>0.0</c:formatCode>
                <c:ptCount val="11"/>
                <c:pt idx="0">
                  <c:v>3554571.2705882359</c:v>
                </c:pt>
                <c:pt idx="1">
                  <c:v>4014433.6941176462</c:v>
                </c:pt>
                <c:pt idx="2">
                  <c:v>4179462.9823529404</c:v>
                </c:pt>
                <c:pt idx="3">
                  <c:v>6703402.5352941221</c:v>
                </c:pt>
                <c:pt idx="4">
                  <c:v>2786532.7352941176</c:v>
                </c:pt>
                <c:pt idx="5">
                  <c:v>4872056.3352941172</c:v>
                </c:pt>
                <c:pt idx="6">
                  <c:v>3653413.8352941177</c:v>
                </c:pt>
                <c:pt idx="7">
                  <c:v>4808715.8882352952</c:v>
                </c:pt>
                <c:pt idx="8">
                  <c:v>4067626.3588235299</c:v>
                </c:pt>
                <c:pt idx="9">
                  <c:v>13859487.858823523</c:v>
                </c:pt>
                <c:pt idx="10">
                  <c:v>4904728.9588235281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1F2-4E21-AFA5-E2252E355BFA}"/>
            </c:ext>
          </c:extLst>
        </c:ser>
        <c:ser>
          <c:idx val="0"/>
          <c:order val="1"/>
          <c:tx>
            <c:strRef>
              <c:f>'Pure Decorrelation'!$L$297</c:f>
              <c:strCache>
                <c:ptCount val="1"/>
                <c:pt idx="0">
                  <c:v>Gain &gt; 0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'Pure Decorrelation'!$M$292:$W$292</c:f>
              <c:strCache>
                <c:ptCount val="11"/>
                <c:pt idx="0">
                  <c:v>BNL</c:v>
                </c:pt>
                <c:pt idx="1">
                  <c:v>BNL Causal</c:v>
                </c:pt>
                <c:pt idx="2">
                  <c:v>BNL Causal HM</c:v>
                </c:pt>
                <c:pt idx="3">
                  <c:v>SFS</c:v>
                </c:pt>
                <c:pt idx="4">
                  <c:v>SFS Causal</c:v>
                </c:pt>
                <c:pt idx="5">
                  <c:v>SaLSa</c:v>
                </c:pt>
                <c:pt idx="6">
                  <c:v>SaLSa Causal</c:v>
                </c:pt>
                <c:pt idx="7">
                  <c:v>D&amp;C</c:v>
                </c:pt>
                <c:pt idx="8">
                  <c:v>D&amp;C Causal</c:v>
                </c:pt>
                <c:pt idx="9">
                  <c:v>BBS</c:v>
                </c:pt>
                <c:pt idx="10">
                  <c:v>BBS Causal</c:v>
                </c:pt>
              </c:strCache>
            </c:strRef>
          </c:cat>
          <c:val>
            <c:numRef>
              <c:f>'Pure Decorrelation'!$M$297:$W$297</c:f>
              <c:numCache>
                <c:formatCode>0.0</c:formatCode>
                <c:ptCount val="11"/>
                <c:pt idx="0">
                  <c:v>2619748.9909090912</c:v>
                </c:pt>
                <c:pt idx="1">
                  <c:v>4205253.9727272736</c:v>
                </c:pt>
                <c:pt idx="2">
                  <c:v>4251045.5545454547</c:v>
                </c:pt>
                <c:pt idx="3">
                  <c:v>4557446.8363636369</c:v>
                </c:pt>
                <c:pt idx="4">
                  <c:v>2703124.2363636363</c:v>
                </c:pt>
                <c:pt idx="5">
                  <c:v>3485719.7545454549</c:v>
                </c:pt>
                <c:pt idx="6">
                  <c:v>3808435.4272727268</c:v>
                </c:pt>
                <c:pt idx="7">
                  <c:v>5254952.8454545466</c:v>
                </c:pt>
                <c:pt idx="8">
                  <c:v>4145313.4818181824</c:v>
                </c:pt>
                <c:pt idx="9">
                  <c:v>9082787.8818181809</c:v>
                </c:pt>
                <c:pt idx="10">
                  <c:v>4398355.4727272727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1F2-4E21-AFA5-E2252E355BFA}"/>
            </c:ext>
          </c:extLst>
        </c:ser>
        <c:ser>
          <c:idx val="4"/>
          <c:order val="2"/>
          <c:tx>
            <c:strRef>
              <c:f>'Pure Decorrelation'!$L$295</c:f>
              <c:strCache>
                <c:ptCount val="1"/>
                <c:pt idx="0">
                  <c:v>Gain &gt; 1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'Pure Decorrelation'!$M$292:$W$292</c:f>
              <c:strCache>
                <c:ptCount val="11"/>
                <c:pt idx="0">
                  <c:v>BNL</c:v>
                </c:pt>
                <c:pt idx="1">
                  <c:v>BNL Causal</c:v>
                </c:pt>
                <c:pt idx="2">
                  <c:v>BNL Causal HM</c:v>
                </c:pt>
                <c:pt idx="3">
                  <c:v>SFS</c:v>
                </c:pt>
                <c:pt idx="4">
                  <c:v>SFS Causal</c:v>
                </c:pt>
                <c:pt idx="5">
                  <c:v>SaLSa</c:v>
                </c:pt>
                <c:pt idx="6">
                  <c:v>SaLSa Causal</c:v>
                </c:pt>
                <c:pt idx="7">
                  <c:v>D&amp;C</c:v>
                </c:pt>
                <c:pt idx="8">
                  <c:v>D&amp;C Causal</c:v>
                </c:pt>
                <c:pt idx="9">
                  <c:v>BBS</c:v>
                </c:pt>
                <c:pt idx="10">
                  <c:v>BBS Causal</c:v>
                </c:pt>
              </c:strCache>
            </c:strRef>
          </c:cat>
          <c:val>
            <c:numRef>
              <c:f>'Pure Decorrelation'!$M$295:$W$295</c:f>
              <c:numCache>
                <c:formatCode>0.0</c:formatCode>
                <c:ptCount val="11"/>
                <c:pt idx="0">
                  <c:v>1726538.175</c:v>
                </c:pt>
                <c:pt idx="1">
                  <c:v>5293308.6000000006</c:v>
                </c:pt>
                <c:pt idx="2">
                  <c:v>5323570.125</c:v>
                </c:pt>
                <c:pt idx="3">
                  <c:v>4044617.5999999996</c:v>
                </c:pt>
                <c:pt idx="4">
                  <c:v>4550090.0500000007</c:v>
                </c:pt>
                <c:pt idx="5">
                  <c:v>2993429.25</c:v>
                </c:pt>
                <c:pt idx="6">
                  <c:v>6308625</c:v>
                </c:pt>
                <c:pt idx="7">
                  <c:v>6045623.1750000007</c:v>
                </c:pt>
                <c:pt idx="8">
                  <c:v>4202403.55</c:v>
                </c:pt>
                <c:pt idx="9">
                  <c:v>7983405.5499999989</c:v>
                </c:pt>
                <c:pt idx="10">
                  <c:v>7994120.7750000004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1F2-4E21-AFA5-E2252E355BFA}"/>
            </c:ext>
          </c:extLst>
        </c:ser>
        <c:ser>
          <c:idx val="2"/>
          <c:order val="3"/>
          <c:tx>
            <c:strRef>
              <c:f>'Pure Decorrelation'!$L$294</c:f>
              <c:strCache>
                <c:ptCount val="1"/>
                <c:pt idx="0">
                  <c:v>Target; Gain &gt; 1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'Pure Decorrelation'!$M$294:$W$294</c:f>
              <c:numCache>
                <c:formatCode>0.0</c:formatCode>
                <c:ptCount val="11"/>
                <c:pt idx="0">
                  <c:v>1469812.7</c:v>
                </c:pt>
                <c:pt idx="1">
                  <c:v>6192786.0999999996</c:v>
                </c:pt>
                <c:pt idx="2">
                  <c:v>6195472.4500000002</c:v>
                </c:pt>
                <c:pt idx="3">
                  <c:v>3287460.4000000004</c:v>
                </c:pt>
                <c:pt idx="4">
                  <c:v>6591998.5999999996</c:v>
                </c:pt>
                <c:pt idx="5">
                  <c:v>2539103.2000000002</c:v>
                </c:pt>
                <c:pt idx="6">
                  <c:v>8299081.1500000004</c:v>
                </c:pt>
                <c:pt idx="7">
                  <c:v>6021818.5499999998</c:v>
                </c:pt>
                <c:pt idx="8">
                  <c:v>4301928.3499999996</c:v>
                </c:pt>
                <c:pt idx="9">
                  <c:v>6407506.0499999998</c:v>
                </c:pt>
                <c:pt idx="10">
                  <c:v>11808698.35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1F2-4E21-AFA5-E2252E355B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59822864"/>
        <c:axId val="1559363408"/>
      </c:barChart>
      <c:catAx>
        <c:axId val="15598228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9363408"/>
        <c:crosses val="autoZero"/>
        <c:auto val="1"/>
        <c:lblAlgn val="ctr"/>
        <c:lblOffset val="100"/>
        <c:noMultiLvlLbl val="0"/>
      </c:catAx>
      <c:valAx>
        <c:axId val="1559363408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# Dominance Checks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E+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98228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Execution Time (sequential) [mean]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'Pure Decorrelation'!$L$298</c:f>
              <c:strCache>
                <c:ptCount val="1"/>
                <c:pt idx="0">
                  <c:v>Gain &lt;=0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'Pure Decorrelation'!$M$292:$W$292</c:f>
              <c:strCache>
                <c:ptCount val="11"/>
                <c:pt idx="0">
                  <c:v>BNL</c:v>
                </c:pt>
                <c:pt idx="1">
                  <c:v>BNL Causal</c:v>
                </c:pt>
                <c:pt idx="2">
                  <c:v>BNL Causal HM</c:v>
                </c:pt>
                <c:pt idx="3">
                  <c:v>SFS</c:v>
                </c:pt>
                <c:pt idx="4">
                  <c:v>SFS Causal</c:v>
                </c:pt>
                <c:pt idx="5">
                  <c:v>SaLSa</c:v>
                </c:pt>
                <c:pt idx="6">
                  <c:v>SaLSa Causal</c:v>
                </c:pt>
                <c:pt idx="7">
                  <c:v>D&amp;C</c:v>
                </c:pt>
                <c:pt idx="8">
                  <c:v>D&amp;C Causal</c:v>
                </c:pt>
                <c:pt idx="9">
                  <c:v>BBS</c:v>
                </c:pt>
                <c:pt idx="10">
                  <c:v>BBS Causal</c:v>
                </c:pt>
              </c:strCache>
            </c:strRef>
          </c:cat>
          <c:val>
            <c:numRef>
              <c:f>'Pure Decorrelation'!$Y$298:$AI$298</c:f>
              <c:numCache>
                <c:formatCode>0.0</c:formatCode>
                <c:ptCount val="11"/>
                <c:pt idx="0">
                  <c:v>3.3407345966459938</c:v>
                </c:pt>
                <c:pt idx="1">
                  <c:v>3.5237872217131283</c:v>
                </c:pt>
                <c:pt idx="2">
                  <c:v>3.6046005448329894</c:v>
                </c:pt>
                <c:pt idx="3">
                  <c:v>6.1746867168824844</c:v>
                </c:pt>
                <c:pt idx="4">
                  <c:v>3.1372415913950289</c:v>
                </c:pt>
                <c:pt idx="5">
                  <c:v>4.2932075032341173</c:v>
                </c:pt>
                <c:pt idx="6">
                  <c:v>3.4672549006820188</c:v>
                </c:pt>
                <c:pt idx="7">
                  <c:v>2.5208711696706492</c:v>
                </c:pt>
                <c:pt idx="8">
                  <c:v>2.72827172937173</c:v>
                </c:pt>
                <c:pt idx="9">
                  <c:v>7.0874843846421056</c:v>
                </c:pt>
                <c:pt idx="10">
                  <c:v>7.1629591990690269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B48-44BC-B575-8FF1E2E8EC09}"/>
            </c:ext>
          </c:extLst>
        </c:ser>
        <c:ser>
          <c:idx val="0"/>
          <c:order val="1"/>
          <c:tx>
            <c:strRef>
              <c:f>'Pure Decorrelation'!$L$297</c:f>
              <c:strCache>
                <c:ptCount val="1"/>
                <c:pt idx="0">
                  <c:v>Gain &gt; 0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'Pure Decorrelation'!$M$292:$W$292</c:f>
              <c:strCache>
                <c:ptCount val="11"/>
                <c:pt idx="0">
                  <c:v>BNL</c:v>
                </c:pt>
                <c:pt idx="1">
                  <c:v>BNL Causal</c:v>
                </c:pt>
                <c:pt idx="2">
                  <c:v>BNL Causal HM</c:v>
                </c:pt>
                <c:pt idx="3">
                  <c:v>SFS</c:v>
                </c:pt>
                <c:pt idx="4">
                  <c:v>SFS Causal</c:v>
                </c:pt>
                <c:pt idx="5">
                  <c:v>SaLSa</c:v>
                </c:pt>
                <c:pt idx="6">
                  <c:v>SaLSa Causal</c:v>
                </c:pt>
                <c:pt idx="7">
                  <c:v>D&amp;C</c:v>
                </c:pt>
                <c:pt idx="8">
                  <c:v>D&amp;C Causal</c:v>
                </c:pt>
                <c:pt idx="9">
                  <c:v>BBS</c:v>
                </c:pt>
                <c:pt idx="10">
                  <c:v>BBS Causal</c:v>
                </c:pt>
              </c:strCache>
            </c:strRef>
          </c:cat>
          <c:val>
            <c:numRef>
              <c:f>'Pure Decorrelation'!$Y$297:$AI$297</c:f>
              <c:numCache>
                <c:formatCode>0.0</c:formatCode>
                <c:ptCount val="11"/>
                <c:pt idx="0">
                  <c:v>2.6447882996173573</c:v>
                </c:pt>
                <c:pt idx="1">
                  <c:v>3.6782901704247872</c:v>
                </c:pt>
                <c:pt idx="2">
                  <c:v>3.6855984782710109</c:v>
                </c:pt>
                <c:pt idx="3">
                  <c:v>3.7376187569718411</c:v>
                </c:pt>
                <c:pt idx="4">
                  <c:v>2.9653473928406711</c:v>
                </c:pt>
                <c:pt idx="5">
                  <c:v>3.8444355088100894</c:v>
                </c:pt>
                <c:pt idx="6">
                  <c:v>3.9655291758281881</c:v>
                </c:pt>
                <c:pt idx="7">
                  <c:v>2.8726106049254834</c:v>
                </c:pt>
                <c:pt idx="8">
                  <c:v>2.8306854172810829</c:v>
                </c:pt>
                <c:pt idx="9">
                  <c:v>5.1166345750129869</c:v>
                </c:pt>
                <c:pt idx="10">
                  <c:v>6.5886764846181247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B48-44BC-B575-8FF1E2E8EC09}"/>
            </c:ext>
          </c:extLst>
        </c:ser>
        <c:ser>
          <c:idx val="4"/>
          <c:order val="2"/>
          <c:tx>
            <c:strRef>
              <c:f>'Pure Decorrelation'!$L$295</c:f>
              <c:strCache>
                <c:ptCount val="1"/>
                <c:pt idx="0">
                  <c:v>Gain &gt; 1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'Pure Decorrelation'!$M$292:$W$292</c:f>
              <c:strCache>
                <c:ptCount val="11"/>
                <c:pt idx="0">
                  <c:v>BNL</c:v>
                </c:pt>
                <c:pt idx="1">
                  <c:v>BNL Causal</c:v>
                </c:pt>
                <c:pt idx="2">
                  <c:v>BNL Causal HM</c:v>
                </c:pt>
                <c:pt idx="3">
                  <c:v>SFS</c:v>
                </c:pt>
                <c:pt idx="4">
                  <c:v>SFS Causal</c:v>
                </c:pt>
                <c:pt idx="5">
                  <c:v>SaLSa</c:v>
                </c:pt>
                <c:pt idx="6">
                  <c:v>SaLSa Causal</c:v>
                </c:pt>
                <c:pt idx="7">
                  <c:v>D&amp;C</c:v>
                </c:pt>
                <c:pt idx="8">
                  <c:v>D&amp;C Causal</c:v>
                </c:pt>
                <c:pt idx="9">
                  <c:v>BBS</c:v>
                </c:pt>
                <c:pt idx="10">
                  <c:v>BBS Causal</c:v>
                </c:pt>
              </c:strCache>
            </c:strRef>
          </c:cat>
          <c:val>
            <c:numRef>
              <c:f>'Pure Decorrelation'!$Y$295:$AI$295</c:f>
              <c:numCache>
                <c:formatCode>0.0</c:formatCode>
                <c:ptCount val="11"/>
                <c:pt idx="0">
                  <c:v>1.7971716234256747</c:v>
                </c:pt>
                <c:pt idx="1">
                  <c:v>4.2985762443902784</c:v>
                </c:pt>
                <c:pt idx="2">
                  <c:v>4.2961622184913724</c:v>
                </c:pt>
                <c:pt idx="3">
                  <c:v>2.5982986893985074</c:v>
                </c:pt>
                <c:pt idx="4">
                  <c:v>4.2465817570453517</c:v>
                </c:pt>
                <c:pt idx="5">
                  <c:v>2.545011598347628</c:v>
                </c:pt>
                <c:pt idx="6">
                  <c:v>5.190412828324769</c:v>
                </c:pt>
                <c:pt idx="7">
                  <c:v>3.2150949907925681</c:v>
                </c:pt>
                <c:pt idx="8">
                  <c:v>2.6457151662441905</c:v>
                </c:pt>
                <c:pt idx="9">
                  <c:v>4.7928285947069531</c:v>
                </c:pt>
                <c:pt idx="10">
                  <c:v>9.0898032994431563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B48-44BC-B575-8FF1E2E8EC09}"/>
            </c:ext>
          </c:extLst>
        </c:ser>
        <c:ser>
          <c:idx val="2"/>
          <c:order val="3"/>
          <c:tx>
            <c:strRef>
              <c:f>'Pure Decorrelation'!$X$294</c:f>
              <c:strCache>
                <c:ptCount val="1"/>
                <c:pt idx="0">
                  <c:v>Target; Gain &gt; 1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'Pure Decorrelation'!$Y$294:$AI$294</c:f>
              <c:numCache>
                <c:formatCode>0.0</c:formatCode>
                <c:ptCount val="11"/>
                <c:pt idx="0">
                  <c:v>1.5157325189036781</c:v>
                </c:pt>
                <c:pt idx="1">
                  <c:v>4.8092755203804698</c:v>
                </c:pt>
                <c:pt idx="2">
                  <c:v>4.7871692724846078</c:v>
                </c:pt>
                <c:pt idx="3">
                  <c:v>1.993778915150324</c:v>
                </c:pt>
                <c:pt idx="4">
                  <c:v>5.8020739249419426</c:v>
                </c:pt>
                <c:pt idx="5">
                  <c:v>1.8572222648508614</c:v>
                </c:pt>
                <c:pt idx="6">
                  <c:v>6.1741845091775751</c:v>
                </c:pt>
                <c:pt idx="7">
                  <c:v>3.2812831796007229</c:v>
                </c:pt>
                <c:pt idx="8">
                  <c:v>2.752172866900219</c:v>
                </c:pt>
                <c:pt idx="9">
                  <c:v>4.0497119881561963</c:v>
                </c:pt>
                <c:pt idx="10">
                  <c:v>12.154942797916013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B48-44BC-B575-8FF1E2E8EC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59822864"/>
        <c:axId val="1559363408"/>
      </c:barChart>
      <c:catAx>
        <c:axId val="15598228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9363408"/>
        <c:crossesAt val="0.1"/>
        <c:auto val="1"/>
        <c:lblAlgn val="ctr"/>
        <c:lblOffset val="100"/>
        <c:noMultiLvlLbl val="0"/>
      </c:catAx>
      <c:valAx>
        <c:axId val="1559363408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</a:t>
                </a:r>
                <a:r>
                  <a:rPr lang="en-US" baseline="0"/>
                  <a:t> (s)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E+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98228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Execution Time (parallel) [mean]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'Pure Decorrelation'!$L$298</c:f>
              <c:strCache>
                <c:ptCount val="1"/>
                <c:pt idx="0">
                  <c:v>Gain &lt;=0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'Pure Decorrelation'!$M$292:$W$292</c:f>
              <c:strCache>
                <c:ptCount val="11"/>
                <c:pt idx="0">
                  <c:v>BNL</c:v>
                </c:pt>
                <c:pt idx="1">
                  <c:v>BNL Causal</c:v>
                </c:pt>
                <c:pt idx="2">
                  <c:v>BNL Causal HM</c:v>
                </c:pt>
                <c:pt idx="3">
                  <c:v>SFS</c:v>
                </c:pt>
                <c:pt idx="4">
                  <c:v>SFS Causal</c:v>
                </c:pt>
                <c:pt idx="5">
                  <c:v>SaLSa</c:v>
                </c:pt>
                <c:pt idx="6">
                  <c:v>SaLSa Causal</c:v>
                </c:pt>
                <c:pt idx="7">
                  <c:v>D&amp;C</c:v>
                </c:pt>
                <c:pt idx="8">
                  <c:v>D&amp;C Causal</c:v>
                </c:pt>
                <c:pt idx="9">
                  <c:v>BBS</c:v>
                </c:pt>
                <c:pt idx="10">
                  <c:v>BBS Causal</c:v>
                </c:pt>
              </c:strCache>
            </c:strRef>
          </c:cat>
          <c:val>
            <c:numRef>
              <c:f>'Pure Decorrelation'!$AK$298:$AU$298</c:f>
              <c:numCache>
                <c:formatCode>0.0</c:formatCode>
                <c:ptCount val="11"/>
                <c:pt idx="0">
                  <c:v>3.3407345966459938</c:v>
                </c:pt>
                <c:pt idx="1">
                  <c:v>1.5139146617959556</c:v>
                </c:pt>
                <c:pt idx="2">
                  <c:v>1.6030214064514867</c:v>
                </c:pt>
                <c:pt idx="3">
                  <c:v>6.1746867168824844</c:v>
                </c:pt>
                <c:pt idx="4">
                  <c:v>1.4770845654459932</c:v>
                </c:pt>
                <c:pt idx="5">
                  <c:v>4.2932075032341173</c:v>
                </c:pt>
                <c:pt idx="6">
                  <c:v>1.5791070209175813</c:v>
                </c:pt>
                <c:pt idx="7">
                  <c:v>1.3784285078335363</c:v>
                </c:pt>
                <c:pt idx="8">
                  <c:v>0.63421978583073191</c:v>
                </c:pt>
                <c:pt idx="9">
                  <c:v>7.0874843846421056</c:v>
                </c:pt>
                <c:pt idx="10">
                  <c:v>5.2342941526926179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ED4-4159-8EE8-8FE2DA989BC1}"/>
            </c:ext>
          </c:extLst>
        </c:ser>
        <c:ser>
          <c:idx val="0"/>
          <c:order val="1"/>
          <c:tx>
            <c:strRef>
              <c:f>'Pure Decorrelation'!$L$297</c:f>
              <c:strCache>
                <c:ptCount val="1"/>
                <c:pt idx="0">
                  <c:v>Gain &gt; 0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'Pure Decorrelation'!$M$292:$W$292</c:f>
              <c:strCache>
                <c:ptCount val="11"/>
                <c:pt idx="0">
                  <c:v>BNL</c:v>
                </c:pt>
                <c:pt idx="1">
                  <c:v>BNL Causal</c:v>
                </c:pt>
                <c:pt idx="2">
                  <c:v>BNL Causal HM</c:v>
                </c:pt>
                <c:pt idx="3">
                  <c:v>SFS</c:v>
                </c:pt>
                <c:pt idx="4">
                  <c:v>SFS Causal</c:v>
                </c:pt>
                <c:pt idx="5">
                  <c:v>SaLSa</c:v>
                </c:pt>
                <c:pt idx="6">
                  <c:v>SaLSa Causal</c:v>
                </c:pt>
                <c:pt idx="7">
                  <c:v>D&amp;C</c:v>
                </c:pt>
                <c:pt idx="8">
                  <c:v>D&amp;C Causal</c:v>
                </c:pt>
                <c:pt idx="9">
                  <c:v>BBS</c:v>
                </c:pt>
                <c:pt idx="10">
                  <c:v>BBS Causal</c:v>
                </c:pt>
              </c:strCache>
            </c:strRef>
          </c:cat>
          <c:val>
            <c:numRef>
              <c:f>'Pure Decorrelation'!$AK$297:$AU$297</c:f>
              <c:numCache>
                <c:formatCode>0.0</c:formatCode>
                <c:ptCount val="11"/>
                <c:pt idx="0">
                  <c:v>2.6447882996173573</c:v>
                </c:pt>
                <c:pt idx="1">
                  <c:v>1.6224119150926442</c:v>
                </c:pt>
                <c:pt idx="2">
                  <c:v>1.6408292597736525</c:v>
                </c:pt>
                <c:pt idx="3">
                  <c:v>3.7376187569718411</c:v>
                </c:pt>
                <c:pt idx="4">
                  <c:v>1.3850178517721359</c:v>
                </c:pt>
                <c:pt idx="5">
                  <c:v>3.8444355088100894</c:v>
                </c:pt>
                <c:pt idx="6">
                  <c:v>1.8587406750609674</c:v>
                </c:pt>
                <c:pt idx="7">
                  <c:v>1.5614119389231995</c:v>
                </c:pt>
                <c:pt idx="8">
                  <c:v>0.67807266675359157</c:v>
                </c:pt>
                <c:pt idx="9">
                  <c:v>5.1166345750129869</c:v>
                </c:pt>
                <c:pt idx="10">
                  <c:v>4.8029165233072657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ED4-4159-8EE8-8FE2DA989BC1}"/>
            </c:ext>
          </c:extLst>
        </c:ser>
        <c:ser>
          <c:idx val="4"/>
          <c:order val="2"/>
          <c:tx>
            <c:strRef>
              <c:f>'Pure Decorrelation'!$L$295</c:f>
              <c:strCache>
                <c:ptCount val="1"/>
                <c:pt idx="0">
                  <c:v>Gain &gt; 1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'Pure Decorrelation'!$M$292:$W$292</c:f>
              <c:strCache>
                <c:ptCount val="11"/>
                <c:pt idx="0">
                  <c:v>BNL</c:v>
                </c:pt>
                <c:pt idx="1">
                  <c:v>BNL Causal</c:v>
                </c:pt>
                <c:pt idx="2">
                  <c:v>BNL Causal HM</c:v>
                </c:pt>
                <c:pt idx="3">
                  <c:v>SFS</c:v>
                </c:pt>
                <c:pt idx="4">
                  <c:v>SFS Causal</c:v>
                </c:pt>
                <c:pt idx="5">
                  <c:v>SaLSa</c:v>
                </c:pt>
                <c:pt idx="6">
                  <c:v>SaLSa Causal</c:v>
                </c:pt>
                <c:pt idx="7">
                  <c:v>D&amp;C</c:v>
                </c:pt>
                <c:pt idx="8">
                  <c:v>D&amp;C Causal</c:v>
                </c:pt>
                <c:pt idx="9">
                  <c:v>BBS</c:v>
                </c:pt>
                <c:pt idx="10">
                  <c:v>BBS Causal</c:v>
                </c:pt>
              </c:strCache>
            </c:strRef>
          </c:cat>
          <c:val>
            <c:numRef>
              <c:f>'Pure Decorrelation'!$AK$295:$AU$295</c:f>
              <c:numCache>
                <c:formatCode>0.0</c:formatCode>
                <c:ptCount val="11"/>
                <c:pt idx="0">
                  <c:v>1.7971716234256747</c:v>
                </c:pt>
                <c:pt idx="1">
                  <c:v>2.1569308062738854</c:v>
                </c:pt>
                <c:pt idx="2">
                  <c:v>2.1645693650018072</c:v>
                </c:pt>
                <c:pt idx="3">
                  <c:v>2.5982986893985074</c:v>
                </c:pt>
                <c:pt idx="4">
                  <c:v>2.1383929732488465</c:v>
                </c:pt>
                <c:pt idx="5">
                  <c:v>2.545011598347628</c:v>
                </c:pt>
                <c:pt idx="6">
                  <c:v>2.8835694174529634</c:v>
                </c:pt>
                <c:pt idx="7">
                  <c:v>1.7512053000158632</c:v>
                </c:pt>
                <c:pt idx="8">
                  <c:v>0.63328844147617935</c:v>
                </c:pt>
                <c:pt idx="9">
                  <c:v>4.7928285947069531</c:v>
                </c:pt>
                <c:pt idx="10">
                  <c:v>6.786654906255718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ED4-4159-8EE8-8FE2DA989BC1}"/>
            </c:ext>
          </c:extLst>
        </c:ser>
        <c:ser>
          <c:idx val="2"/>
          <c:order val="3"/>
          <c:tx>
            <c:strRef>
              <c:f>'Pure Decorrelation'!$X$294</c:f>
              <c:strCache>
                <c:ptCount val="1"/>
                <c:pt idx="0">
                  <c:v>Target; Gain &gt; 1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'Pure Decorrelation'!$AK$294:$AU$294</c:f>
              <c:numCache>
                <c:formatCode>0.0</c:formatCode>
                <c:ptCount val="11"/>
                <c:pt idx="0">
                  <c:v>1.5157325189036781</c:v>
                </c:pt>
                <c:pt idx="1">
                  <c:v>2.3172761038033056</c:v>
                </c:pt>
                <c:pt idx="2">
                  <c:v>2.305931110400707</c:v>
                </c:pt>
                <c:pt idx="3">
                  <c:v>1.993778915150324</c:v>
                </c:pt>
                <c:pt idx="4">
                  <c:v>2.8360420178491039</c:v>
                </c:pt>
                <c:pt idx="5">
                  <c:v>1.8572222648508614</c:v>
                </c:pt>
                <c:pt idx="6">
                  <c:v>3.1552396998071348</c:v>
                </c:pt>
                <c:pt idx="7">
                  <c:v>1.7801549573458035</c:v>
                </c:pt>
                <c:pt idx="8">
                  <c:v>0.63259933039953464</c:v>
                </c:pt>
                <c:pt idx="9">
                  <c:v>4.0497119881561963</c:v>
                </c:pt>
                <c:pt idx="10">
                  <c:v>9.2020376972010141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ED4-4159-8EE8-8FE2DA989B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59822864"/>
        <c:axId val="1559363408"/>
      </c:barChart>
      <c:catAx>
        <c:axId val="15598228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9363408"/>
        <c:crossesAt val="0.1"/>
        <c:auto val="1"/>
        <c:lblAlgn val="ctr"/>
        <c:lblOffset val="100"/>
        <c:noMultiLvlLbl val="0"/>
      </c:catAx>
      <c:valAx>
        <c:axId val="1559363408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</a:t>
                </a:r>
                <a:r>
                  <a:rPr lang="en-US" baseline="0"/>
                  <a:t> (s)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E+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98228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# of Dominance Checks [mean]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2"/>
          <c:order val="0"/>
          <c:tx>
            <c:strRef>
              <c:f>'Pure Decorrelation'!$L$299</c:f>
              <c:strCache>
                <c:ptCount val="1"/>
                <c:pt idx="0">
                  <c:v>Target;Gain &gt; 1; #pref=2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'Pure Decorrelation'!$M$292:$W$292</c:f>
              <c:strCache>
                <c:ptCount val="11"/>
                <c:pt idx="0">
                  <c:v>BNL</c:v>
                </c:pt>
                <c:pt idx="1">
                  <c:v>BNL Causal</c:v>
                </c:pt>
                <c:pt idx="2">
                  <c:v>BNL Causal HM</c:v>
                </c:pt>
                <c:pt idx="3">
                  <c:v>SFS</c:v>
                </c:pt>
                <c:pt idx="4">
                  <c:v>SFS Causal</c:v>
                </c:pt>
                <c:pt idx="5">
                  <c:v>SaLSa</c:v>
                </c:pt>
                <c:pt idx="6">
                  <c:v>SaLSa Causal</c:v>
                </c:pt>
                <c:pt idx="7">
                  <c:v>D&amp;C</c:v>
                </c:pt>
                <c:pt idx="8">
                  <c:v>D&amp;C Causal</c:v>
                </c:pt>
                <c:pt idx="9">
                  <c:v>BBS</c:v>
                </c:pt>
                <c:pt idx="10">
                  <c:v>BBS Causal</c:v>
                </c:pt>
              </c:strCache>
            </c:strRef>
          </c:cat>
          <c:val>
            <c:numRef>
              <c:f>'Pure Decorrelation'!$M$299:$W$299</c:f>
              <c:numCache>
                <c:formatCode>0.0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E2E-4E9D-A088-7BD010CE337F}"/>
            </c:ext>
          </c:extLst>
        </c:ser>
        <c:ser>
          <c:idx val="3"/>
          <c:order val="1"/>
          <c:tx>
            <c:strRef>
              <c:f>'Pure Decorrelation'!$L$300</c:f>
              <c:strCache>
                <c:ptCount val="1"/>
                <c:pt idx="0">
                  <c:v>Target; Gain &gt; 1; #pref=3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'Pure Decorrelation'!$M$292:$W$292</c:f>
              <c:strCache>
                <c:ptCount val="11"/>
                <c:pt idx="0">
                  <c:v>BNL</c:v>
                </c:pt>
                <c:pt idx="1">
                  <c:v>BNL Causal</c:v>
                </c:pt>
                <c:pt idx="2">
                  <c:v>BNL Causal HM</c:v>
                </c:pt>
                <c:pt idx="3">
                  <c:v>SFS</c:v>
                </c:pt>
                <c:pt idx="4">
                  <c:v>SFS Causal</c:v>
                </c:pt>
                <c:pt idx="5">
                  <c:v>SaLSa</c:v>
                </c:pt>
                <c:pt idx="6">
                  <c:v>SaLSa Causal</c:v>
                </c:pt>
                <c:pt idx="7">
                  <c:v>D&amp;C</c:v>
                </c:pt>
                <c:pt idx="8">
                  <c:v>D&amp;C Causal</c:v>
                </c:pt>
                <c:pt idx="9">
                  <c:v>BBS</c:v>
                </c:pt>
                <c:pt idx="10">
                  <c:v>BBS Causal</c:v>
                </c:pt>
              </c:strCache>
            </c:strRef>
          </c:cat>
          <c:val>
            <c:numRef>
              <c:f>'Pure Decorrelation'!$M$300:$W$300</c:f>
              <c:numCache>
                <c:formatCode>0.0</c:formatCode>
                <c:ptCount val="11"/>
                <c:pt idx="0">
                  <c:v>1469812.7</c:v>
                </c:pt>
                <c:pt idx="1">
                  <c:v>6192786.0999999996</c:v>
                </c:pt>
                <c:pt idx="2">
                  <c:v>6195472.4500000002</c:v>
                </c:pt>
                <c:pt idx="3">
                  <c:v>3287460.4000000004</c:v>
                </c:pt>
                <c:pt idx="4">
                  <c:v>6591998.5999999996</c:v>
                </c:pt>
                <c:pt idx="5">
                  <c:v>2539103.2000000002</c:v>
                </c:pt>
                <c:pt idx="6">
                  <c:v>8299081.1500000004</c:v>
                </c:pt>
                <c:pt idx="7">
                  <c:v>6021818.5499999998</c:v>
                </c:pt>
                <c:pt idx="8">
                  <c:v>4301928.3499999996</c:v>
                </c:pt>
                <c:pt idx="9">
                  <c:v>6407506.0499999998</c:v>
                </c:pt>
                <c:pt idx="10">
                  <c:v>11808698.35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E2E-4E9D-A088-7BD010CE337F}"/>
            </c:ext>
          </c:extLst>
        </c:ser>
        <c:ser>
          <c:idx val="0"/>
          <c:order val="2"/>
          <c:tx>
            <c:strRef>
              <c:f>'Pure Decorrelation'!$L$301</c:f>
              <c:strCache>
                <c:ptCount val="1"/>
                <c:pt idx="0">
                  <c:v>Target; Gain &gt; 1; #pref=4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'Pure Decorrelation'!$M$301:$W$301</c:f>
              <c:numCache>
                <c:formatCode>0.0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E2E-4E9D-A088-7BD010CE33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59822864"/>
        <c:axId val="1559363408"/>
      </c:barChart>
      <c:catAx>
        <c:axId val="15598228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9363408"/>
        <c:crosses val="autoZero"/>
        <c:auto val="1"/>
        <c:lblAlgn val="ctr"/>
        <c:lblOffset val="100"/>
        <c:noMultiLvlLbl val="0"/>
      </c:catAx>
      <c:valAx>
        <c:axId val="1559363408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# Dominance Checks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E+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98228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Execution Time (sequential) [mean]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2"/>
          <c:order val="0"/>
          <c:tx>
            <c:strRef>
              <c:f>'Pure Decorrelation'!$X$299</c:f>
              <c:strCache>
                <c:ptCount val="1"/>
                <c:pt idx="0">
                  <c:v>Target;Gain &gt; 1; #pref=2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'Pure Decorrelation'!$Y$292:$AI$292</c:f>
              <c:strCache>
                <c:ptCount val="11"/>
                <c:pt idx="0">
                  <c:v>BNL</c:v>
                </c:pt>
                <c:pt idx="1">
                  <c:v>BNL Causal</c:v>
                </c:pt>
                <c:pt idx="2">
                  <c:v>BNL Causal HM</c:v>
                </c:pt>
                <c:pt idx="3">
                  <c:v>SFS</c:v>
                </c:pt>
                <c:pt idx="4">
                  <c:v>SFS Causal</c:v>
                </c:pt>
                <c:pt idx="5">
                  <c:v>SaLSa</c:v>
                </c:pt>
                <c:pt idx="6">
                  <c:v>SaLSa Causal</c:v>
                </c:pt>
                <c:pt idx="7">
                  <c:v>D&amp;C</c:v>
                </c:pt>
                <c:pt idx="8">
                  <c:v>D&amp;C Causal</c:v>
                </c:pt>
                <c:pt idx="9">
                  <c:v>BBS</c:v>
                </c:pt>
                <c:pt idx="10">
                  <c:v>BBS Causal</c:v>
                </c:pt>
              </c:strCache>
            </c:strRef>
          </c:cat>
          <c:val>
            <c:numRef>
              <c:f>'Pure Decorrelation'!$Y$299:$AI$299</c:f>
              <c:numCache>
                <c:formatCode>0.0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2C5-4F03-A3AB-3998CFD7F991}"/>
            </c:ext>
          </c:extLst>
        </c:ser>
        <c:ser>
          <c:idx val="3"/>
          <c:order val="1"/>
          <c:tx>
            <c:strRef>
              <c:f>'Pure Decorrelation'!$X$300</c:f>
              <c:strCache>
                <c:ptCount val="1"/>
                <c:pt idx="0">
                  <c:v>Target; Gain &gt; 1; #pref=3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'Pure Decorrelation'!$Y$292:$AI$292</c:f>
              <c:strCache>
                <c:ptCount val="11"/>
                <c:pt idx="0">
                  <c:v>BNL</c:v>
                </c:pt>
                <c:pt idx="1">
                  <c:v>BNL Causal</c:v>
                </c:pt>
                <c:pt idx="2">
                  <c:v>BNL Causal HM</c:v>
                </c:pt>
                <c:pt idx="3">
                  <c:v>SFS</c:v>
                </c:pt>
                <c:pt idx="4">
                  <c:v>SFS Causal</c:v>
                </c:pt>
                <c:pt idx="5">
                  <c:v>SaLSa</c:v>
                </c:pt>
                <c:pt idx="6">
                  <c:v>SaLSa Causal</c:v>
                </c:pt>
                <c:pt idx="7">
                  <c:v>D&amp;C</c:v>
                </c:pt>
                <c:pt idx="8">
                  <c:v>D&amp;C Causal</c:v>
                </c:pt>
                <c:pt idx="9">
                  <c:v>BBS</c:v>
                </c:pt>
                <c:pt idx="10">
                  <c:v>BBS Causal</c:v>
                </c:pt>
              </c:strCache>
            </c:strRef>
          </c:cat>
          <c:val>
            <c:numRef>
              <c:f>'Pure Decorrelation'!$Y$300:$AI$300</c:f>
              <c:numCache>
                <c:formatCode>0.0</c:formatCode>
                <c:ptCount val="11"/>
                <c:pt idx="0">
                  <c:v>1.5157325189036781</c:v>
                </c:pt>
                <c:pt idx="1">
                  <c:v>4.8092755203804698</c:v>
                </c:pt>
                <c:pt idx="2">
                  <c:v>4.7871692724846078</c:v>
                </c:pt>
                <c:pt idx="3">
                  <c:v>1.993778915150324</c:v>
                </c:pt>
                <c:pt idx="4">
                  <c:v>5.8020739249419426</c:v>
                </c:pt>
                <c:pt idx="5">
                  <c:v>1.8572222648508614</c:v>
                </c:pt>
                <c:pt idx="6">
                  <c:v>6.1741845091775751</c:v>
                </c:pt>
                <c:pt idx="7">
                  <c:v>3.2812831796007229</c:v>
                </c:pt>
                <c:pt idx="8">
                  <c:v>2.752172866900219</c:v>
                </c:pt>
                <c:pt idx="9">
                  <c:v>4.0497119881561963</c:v>
                </c:pt>
                <c:pt idx="10">
                  <c:v>12.154942797916013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2C5-4F03-A3AB-3998CFD7F991}"/>
            </c:ext>
          </c:extLst>
        </c:ser>
        <c:ser>
          <c:idx val="0"/>
          <c:order val="2"/>
          <c:tx>
            <c:strRef>
              <c:f>'Pure Decorrelation'!$X$301</c:f>
              <c:strCache>
                <c:ptCount val="1"/>
                <c:pt idx="0">
                  <c:v>Target; Gain &gt; 1; #pref=4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'Pure Decorrelation'!$Y$292:$AI$292</c:f>
              <c:strCache>
                <c:ptCount val="11"/>
                <c:pt idx="0">
                  <c:v>BNL</c:v>
                </c:pt>
                <c:pt idx="1">
                  <c:v>BNL Causal</c:v>
                </c:pt>
                <c:pt idx="2">
                  <c:v>BNL Causal HM</c:v>
                </c:pt>
                <c:pt idx="3">
                  <c:v>SFS</c:v>
                </c:pt>
                <c:pt idx="4">
                  <c:v>SFS Causal</c:v>
                </c:pt>
                <c:pt idx="5">
                  <c:v>SaLSa</c:v>
                </c:pt>
                <c:pt idx="6">
                  <c:v>SaLSa Causal</c:v>
                </c:pt>
                <c:pt idx="7">
                  <c:v>D&amp;C</c:v>
                </c:pt>
                <c:pt idx="8">
                  <c:v>D&amp;C Causal</c:v>
                </c:pt>
                <c:pt idx="9">
                  <c:v>BBS</c:v>
                </c:pt>
                <c:pt idx="10">
                  <c:v>BBS Causal</c:v>
                </c:pt>
              </c:strCache>
            </c:strRef>
          </c:cat>
          <c:val>
            <c:numRef>
              <c:f>'Pure Decorrelation'!$Y$301:$AI$301</c:f>
              <c:numCache>
                <c:formatCode>0.0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2C5-4F03-A3AB-3998CFD7F9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59822864"/>
        <c:axId val="1559363408"/>
      </c:barChart>
      <c:catAx>
        <c:axId val="15598228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9363408"/>
        <c:crossesAt val="0.1"/>
        <c:auto val="1"/>
        <c:lblAlgn val="ctr"/>
        <c:lblOffset val="100"/>
        <c:noMultiLvlLbl val="0"/>
      </c:catAx>
      <c:valAx>
        <c:axId val="1559363408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Time (s)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E+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98228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Execution Time (parallel) [mean]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2"/>
          <c:order val="0"/>
          <c:tx>
            <c:strRef>
              <c:f>'Pure Decorrelation'!$AJ$299</c:f>
              <c:strCache>
                <c:ptCount val="1"/>
                <c:pt idx="0">
                  <c:v>Target;Gain &gt; 1; #pref=2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'Pure Decorrelation'!$AK$292:$AU$292</c:f>
              <c:strCache>
                <c:ptCount val="11"/>
                <c:pt idx="0">
                  <c:v>BNL</c:v>
                </c:pt>
                <c:pt idx="1">
                  <c:v>BNL Causal</c:v>
                </c:pt>
                <c:pt idx="2">
                  <c:v>BNL Causal HM</c:v>
                </c:pt>
                <c:pt idx="3">
                  <c:v>SFS</c:v>
                </c:pt>
                <c:pt idx="4">
                  <c:v>SFS Causal</c:v>
                </c:pt>
                <c:pt idx="5">
                  <c:v>SaLSa</c:v>
                </c:pt>
                <c:pt idx="6">
                  <c:v>SaLSa Causal</c:v>
                </c:pt>
                <c:pt idx="7">
                  <c:v>D&amp;C</c:v>
                </c:pt>
                <c:pt idx="8">
                  <c:v>D&amp;C Causal</c:v>
                </c:pt>
                <c:pt idx="9">
                  <c:v>BBS</c:v>
                </c:pt>
                <c:pt idx="10">
                  <c:v>BBS Causal</c:v>
                </c:pt>
              </c:strCache>
            </c:strRef>
          </c:cat>
          <c:val>
            <c:numRef>
              <c:f>'Pure Decorrelation'!$AK$299:$AU$299</c:f>
              <c:numCache>
                <c:formatCode>0.0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385-435F-A5BA-976F75122BD5}"/>
            </c:ext>
          </c:extLst>
        </c:ser>
        <c:ser>
          <c:idx val="3"/>
          <c:order val="1"/>
          <c:tx>
            <c:strRef>
              <c:f>'Pure Decorrelation'!$AJ$300</c:f>
              <c:strCache>
                <c:ptCount val="1"/>
                <c:pt idx="0">
                  <c:v>Target; Gain &gt; 1; #pref=3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'Pure Decorrelation'!$AK$292:$AU$292</c:f>
              <c:strCache>
                <c:ptCount val="11"/>
                <c:pt idx="0">
                  <c:v>BNL</c:v>
                </c:pt>
                <c:pt idx="1">
                  <c:v>BNL Causal</c:v>
                </c:pt>
                <c:pt idx="2">
                  <c:v>BNL Causal HM</c:v>
                </c:pt>
                <c:pt idx="3">
                  <c:v>SFS</c:v>
                </c:pt>
                <c:pt idx="4">
                  <c:v>SFS Causal</c:v>
                </c:pt>
                <c:pt idx="5">
                  <c:v>SaLSa</c:v>
                </c:pt>
                <c:pt idx="6">
                  <c:v>SaLSa Causal</c:v>
                </c:pt>
                <c:pt idx="7">
                  <c:v>D&amp;C</c:v>
                </c:pt>
                <c:pt idx="8">
                  <c:v>D&amp;C Causal</c:v>
                </c:pt>
                <c:pt idx="9">
                  <c:v>BBS</c:v>
                </c:pt>
                <c:pt idx="10">
                  <c:v>BBS Causal</c:v>
                </c:pt>
              </c:strCache>
            </c:strRef>
          </c:cat>
          <c:val>
            <c:numRef>
              <c:f>'Pure Decorrelation'!$AK$300:$AU$300</c:f>
              <c:numCache>
                <c:formatCode>0.0</c:formatCode>
                <c:ptCount val="11"/>
                <c:pt idx="0">
                  <c:v>1.5157325189036781</c:v>
                </c:pt>
                <c:pt idx="1">
                  <c:v>2.3172761038033056</c:v>
                </c:pt>
                <c:pt idx="2">
                  <c:v>2.305931110400707</c:v>
                </c:pt>
                <c:pt idx="3">
                  <c:v>1.993778915150324</c:v>
                </c:pt>
                <c:pt idx="4">
                  <c:v>2.8360420178491039</c:v>
                </c:pt>
                <c:pt idx="5">
                  <c:v>1.8572222648508614</c:v>
                </c:pt>
                <c:pt idx="6">
                  <c:v>3.1552396998071348</c:v>
                </c:pt>
                <c:pt idx="7">
                  <c:v>1.7801549573458035</c:v>
                </c:pt>
                <c:pt idx="8">
                  <c:v>0.63259933039953464</c:v>
                </c:pt>
                <c:pt idx="9">
                  <c:v>4.0497119881561963</c:v>
                </c:pt>
                <c:pt idx="10">
                  <c:v>9.2020376972010141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385-435F-A5BA-976F75122BD5}"/>
            </c:ext>
          </c:extLst>
        </c:ser>
        <c:ser>
          <c:idx val="0"/>
          <c:order val="2"/>
          <c:tx>
            <c:strRef>
              <c:f>'Pure Decorrelation'!$AJ$301</c:f>
              <c:strCache>
                <c:ptCount val="1"/>
                <c:pt idx="0">
                  <c:v>Target; Gain &gt; 1; #pref=4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'Pure Decorrelation'!$AK$292:$AU$292</c:f>
              <c:strCache>
                <c:ptCount val="11"/>
                <c:pt idx="0">
                  <c:v>BNL</c:v>
                </c:pt>
                <c:pt idx="1">
                  <c:v>BNL Causal</c:v>
                </c:pt>
                <c:pt idx="2">
                  <c:v>BNL Causal HM</c:v>
                </c:pt>
                <c:pt idx="3">
                  <c:v>SFS</c:v>
                </c:pt>
                <c:pt idx="4">
                  <c:v>SFS Causal</c:v>
                </c:pt>
                <c:pt idx="5">
                  <c:v>SaLSa</c:v>
                </c:pt>
                <c:pt idx="6">
                  <c:v>SaLSa Causal</c:v>
                </c:pt>
                <c:pt idx="7">
                  <c:v>D&amp;C</c:v>
                </c:pt>
                <c:pt idx="8">
                  <c:v>D&amp;C Causal</c:v>
                </c:pt>
                <c:pt idx="9">
                  <c:v>BBS</c:v>
                </c:pt>
                <c:pt idx="10">
                  <c:v>BBS Causal</c:v>
                </c:pt>
              </c:strCache>
            </c:strRef>
          </c:cat>
          <c:val>
            <c:numRef>
              <c:f>'Pure Decorrelation'!$AK$301:$AU$301</c:f>
              <c:numCache>
                <c:formatCode>0.0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385-435F-A5BA-976F75122B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59822864"/>
        <c:axId val="1559363408"/>
      </c:barChart>
      <c:catAx>
        <c:axId val="15598228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9363408"/>
        <c:crossesAt val="0.1"/>
        <c:auto val="1"/>
        <c:lblAlgn val="ctr"/>
        <c:lblOffset val="100"/>
        <c:noMultiLvlLbl val="0"/>
      </c:catAx>
      <c:valAx>
        <c:axId val="1559363408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Time (s)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E+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98228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# of Dominance Checks [median]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'Pure Decorrelation'!$L$322</c:f>
              <c:strCache>
                <c:ptCount val="1"/>
                <c:pt idx="0">
                  <c:v>Gain &lt;=0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'Pure Decorrelation'!$M$292:$W$292</c:f>
              <c:strCache>
                <c:ptCount val="11"/>
                <c:pt idx="0">
                  <c:v>BNL</c:v>
                </c:pt>
                <c:pt idx="1">
                  <c:v>BNL Causal</c:v>
                </c:pt>
                <c:pt idx="2">
                  <c:v>BNL Causal HM</c:v>
                </c:pt>
                <c:pt idx="3">
                  <c:v>SFS</c:v>
                </c:pt>
                <c:pt idx="4">
                  <c:v>SFS Causal</c:v>
                </c:pt>
                <c:pt idx="5">
                  <c:v>SaLSa</c:v>
                </c:pt>
                <c:pt idx="6">
                  <c:v>SaLSa Causal</c:v>
                </c:pt>
                <c:pt idx="7">
                  <c:v>D&amp;C</c:v>
                </c:pt>
                <c:pt idx="8">
                  <c:v>D&amp;C Causal</c:v>
                </c:pt>
                <c:pt idx="9">
                  <c:v>BBS</c:v>
                </c:pt>
                <c:pt idx="10">
                  <c:v>BBS Causal</c:v>
                </c:pt>
              </c:strCache>
            </c:strRef>
          </c:cat>
          <c:val>
            <c:numRef>
              <c:f>'Pure Decorrelation'!$M$322:$W$322</c:f>
              <c:numCache>
                <c:formatCode>0.0</c:formatCode>
                <c:ptCount val="11"/>
                <c:pt idx="0">
                  <c:v>2105916</c:v>
                </c:pt>
                <c:pt idx="1">
                  <c:v>4515661.4000000004</c:v>
                </c:pt>
                <c:pt idx="2">
                  <c:v>4409347.5999999996</c:v>
                </c:pt>
                <c:pt idx="3">
                  <c:v>2004888.8</c:v>
                </c:pt>
                <c:pt idx="4">
                  <c:v>2024346.6</c:v>
                </c:pt>
                <c:pt idx="5">
                  <c:v>1554018</c:v>
                </c:pt>
                <c:pt idx="6">
                  <c:v>2677909</c:v>
                </c:pt>
                <c:pt idx="7">
                  <c:v>4386936.5999999996</c:v>
                </c:pt>
                <c:pt idx="8">
                  <c:v>3936779.4</c:v>
                </c:pt>
                <c:pt idx="9">
                  <c:v>5237953.0999999996</c:v>
                </c:pt>
                <c:pt idx="10">
                  <c:v>3751928.4000000004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C9B-4913-AFDD-DAEA3719F5EC}"/>
            </c:ext>
          </c:extLst>
        </c:ser>
        <c:ser>
          <c:idx val="0"/>
          <c:order val="1"/>
          <c:tx>
            <c:strRef>
              <c:f>'Pure Decorrelation'!$L$321</c:f>
              <c:strCache>
                <c:ptCount val="1"/>
                <c:pt idx="0">
                  <c:v>Gain &gt; 0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'Pure Decorrelation'!$M$292:$W$292</c:f>
              <c:strCache>
                <c:ptCount val="11"/>
                <c:pt idx="0">
                  <c:v>BNL</c:v>
                </c:pt>
                <c:pt idx="1">
                  <c:v>BNL Causal</c:v>
                </c:pt>
                <c:pt idx="2">
                  <c:v>BNL Causal HM</c:v>
                </c:pt>
                <c:pt idx="3">
                  <c:v>SFS</c:v>
                </c:pt>
                <c:pt idx="4">
                  <c:v>SFS Causal</c:v>
                </c:pt>
                <c:pt idx="5">
                  <c:v>SaLSa</c:v>
                </c:pt>
                <c:pt idx="6">
                  <c:v>SaLSa Causal</c:v>
                </c:pt>
                <c:pt idx="7">
                  <c:v>D&amp;C</c:v>
                </c:pt>
                <c:pt idx="8">
                  <c:v>D&amp;C Causal</c:v>
                </c:pt>
                <c:pt idx="9">
                  <c:v>BBS</c:v>
                </c:pt>
                <c:pt idx="10">
                  <c:v>BBS Causal</c:v>
                </c:pt>
              </c:strCache>
            </c:strRef>
          </c:cat>
          <c:val>
            <c:numRef>
              <c:f>'Pure Decorrelation'!$M$321:$W$321</c:f>
              <c:numCache>
                <c:formatCode>0.0</c:formatCode>
                <c:ptCount val="11"/>
                <c:pt idx="0">
                  <c:v>2180548</c:v>
                </c:pt>
                <c:pt idx="1">
                  <c:v>2542488.9000000004</c:v>
                </c:pt>
                <c:pt idx="2">
                  <c:v>2588585.7999999998</c:v>
                </c:pt>
                <c:pt idx="3">
                  <c:v>3414928.4</c:v>
                </c:pt>
                <c:pt idx="4">
                  <c:v>1176291.2</c:v>
                </c:pt>
                <c:pt idx="5">
                  <c:v>2518613.2000000002</c:v>
                </c:pt>
                <c:pt idx="6">
                  <c:v>1529571</c:v>
                </c:pt>
                <c:pt idx="7">
                  <c:v>4704170.5999999996</c:v>
                </c:pt>
                <c:pt idx="8">
                  <c:v>4226673.8</c:v>
                </c:pt>
                <c:pt idx="9">
                  <c:v>7952324.9000000004</c:v>
                </c:pt>
                <c:pt idx="10">
                  <c:v>2257997.4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C9B-4913-AFDD-DAEA3719F5EC}"/>
            </c:ext>
          </c:extLst>
        </c:ser>
        <c:ser>
          <c:idx val="4"/>
          <c:order val="2"/>
          <c:tx>
            <c:strRef>
              <c:f>'Pure Decorrelation'!$L$319</c:f>
              <c:strCache>
                <c:ptCount val="1"/>
                <c:pt idx="0">
                  <c:v>Gain &gt; 1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'Pure Decorrelation'!$M$292:$W$292</c:f>
              <c:strCache>
                <c:ptCount val="11"/>
                <c:pt idx="0">
                  <c:v>BNL</c:v>
                </c:pt>
                <c:pt idx="1">
                  <c:v>BNL Causal</c:v>
                </c:pt>
                <c:pt idx="2">
                  <c:v>BNL Causal HM</c:v>
                </c:pt>
                <c:pt idx="3">
                  <c:v>SFS</c:v>
                </c:pt>
                <c:pt idx="4">
                  <c:v>SFS Causal</c:v>
                </c:pt>
                <c:pt idx="5">
                  <c:v>SaLSa</c:v>
                </c:pt>
                <c:pt idx="6">
                  <c:v>SaLSa Causal</c:v>
                </c:pt>
                <c:pt idx="7">
                  <c:v>D&amp;C</c:v>
                </c:pt>
                <c:pt idx="8">
                  <c:v>D&amp;C Causal</c:v>
                </c:pt>
                <c:pt idx="9">
                  <c:v>BBS</c:v>
                </c:pt>
                <c:pt idx="10">
                  <c:v>BBS Causal</c:v>
                </c:pt>
              </c:strCache>
            </c:strRef>
          </c:cat>
          <c:val>
            <c:numRef>
              <c:f>'Pure Decorrelation'!$M$319:$W$319</c:f>
              <c:numCache>
                <c:formatCode>0.0</c:formatCode>
                <c:ptCount val="11"/>
                <c:pt idx="0">
                  <c:v>1961958.6</c:v>
                </c:pt>
                <c:pt idx="1">
                  <c:v>3783158.7</c:v>
                </c:pt>
                <c:pt idx="2">
                  <c:v>3796459.5</c:v>
                </c:pt>
                <c:pt idx="3">
                  <c:v>4116457.1</c:v>
                </c:pt>
                <c:pt idx="4">
                  <c:v>1965082.3</c:v>
                </c:pt>
                <c:pt idx="5">
                  <c:v>3604157.2</c:v>
                </c:pt>
                <c:pt idx="6">
                  <c:v>2054778.9</c:v>
                </c:pt>
                <c:pt idx="7">
                  <c:v>6065863.5</c:v>
                </c:pt>
                <c:pt idx="8">
                  <c:v>4294696.4000000004</c:v>
                </c:pt>
                <c:pt idx="9">
                  <c:v>8631431.6999999993</c:v>
                </c:pt>
                <c:pt idx="10">
                  <c:v>3671487.5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C9B-4913-AFDD-DAEA3719F5EC}"/>
            </c:ext>
          </c:extLst>
        </c:ser>
        <c:ser>
          <c:idx val="2"/>
          <c:order val="3"/>
          <c:tx>
            <c:strRef>
              <c:f>'Pure Decorrelation'!$L$318</c:f>
              <c:strCache>
                <c:ptCount val="1"/>
                <c:pt idx="0">
                  <c:v>Target; Gain &gt; 1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'Pure Decorrelation'!$M$318:$W$318</c:f>
              <c:numCache>
                <c:formatCode>0.0</c:formatCode>
                <c:ptCount val="11"/>
                <c:pt idx="0">
                  <c:v>1376328.9</c:v>
                </c:pt>
                <c:pt idx="1">
                  <c:v>6194340.5999999996</c:v>
                </c:pt>
                <c:pt idx="2">
                  <c:v>6195803.1000000006</c:v>
                </c:pt>
                <c:pt idx="3">
                  <c:v>2670047.5000000005</c:v>
                </c:pt>
                <c:pt idx="4">
                  <c:v>6068916.7000000002</c:v>
                </c:pt>
                <c:pt idx="5">
                  <c:v>2496014.2000000002</c:v>
                </c:pt>
                <c:pt idx="6">
                  <c:v>7879573.4000000004</c:v>
                </c:pt>
                <c:pt idx="7">
                  <c:v>6047848</c:v>
                </c:pt>
                <c:pt idx="8">
                  <c:v>4306684.3000000007</c:v>
                </c:pt>
                <c:pt idx="9">
                  <c:v>5831410.5999999996</c:v>
                </c:pt>
                <c:pt idx="10">
                  <c:v>11810186.999999998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C9B-4913-AFDD-DAEA3719F5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59822864"/>
        <c:axId val="1559363408"/>
      </c:barChart>
      <c:catAx>
        <c:axId val="15598228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9363408"/>
        <c:crosses val="autoZero"/>
        <c:auto val="1"/>
        <c:lblAlgn val="ctr"/>
        <c:lblOffset val="100"/>
        <c:noMultiLvlLbl val="0"/>
      </c:catAx>
      <c:valAx>
        <c:axId val="1559363408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# Dominance Checks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E+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98228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Execution Time (sequential) [median]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'Pure Decorrelation'!$X$322</c:f>
              <c:strCache>
                <c:ptCount val="1"/>
                <c:pt idx="0">
                  <c:v>Gain &lt;=0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'Pure Decorrelation'!$M$292:$W$292</c:f>
              <c:strCache>
                <c:ptCount val="11"/>
                <c:pt idx="0">
                  <c:v>BNL</c:v>
                </c:pt>
                <c:pt idx="1">
                  <c:v>BNL Causal</c:v>
                </c:pt>
                <c:pt idx="2">
                  <c:v>BNL Causal HM</c:v>
                </c:pt>
                <c:pt idx="3">
                  <c:v>SFS</c:v>
                </c:pt>
                <c:pt idx="4">
                  <c:v>SFS Causal</c:v>
                </c:pt>
                <c:pt idx="5">
                  <c:v>SaLSa</c:v>
                </c:pt>
                <c:pt idx="6">
                  <c:v>SaLSa Causal</c:v>
                </c:pt>
                <c:pt idx="7">
                  <c:v>D&amp;C</c:v>
                </c:pt>
                <c:pt idx="8">
                  <c:v>D&amp;C Causal</c:v>
                </c:pt>
                <c:pt idx="9">
                  <c:v>BBS</c:v>
                </c:pt>
                <c:pt idx="10">
                  <c:v>BBS Causal</c:v>
                </c:pt>
              </c:strCache>
            </c:strRef>
          </c:cat>
          <c:val>
            <c:numRef>
              <c:f>'Pure Decorrelation'!$Y$322:$AI$322</c:f>
              <c:numCache>
                <c:formatCode>0.0</c:formatCode>
                <c:ptCount val="11"/>
                <c:pt idx="0">
                  <c:v>2.0488016599090768</c:v>
                </c:pt>
                <c:pt idx="1">
                  <c:v>3.88630205517984</c:v>
                </c:pt>
                <c:pt idx="2">
                  <c:v>3.8082143031177109</c:v>
                </c:pt>
                <c:pt idx="3">
                  <c:v>2.6307585176924482</c:v>
                </c:pt>
                <c:pt idx="4">
                  <c:v>2.5142614884185606</c:v>
                </c:pt>
                <c:pt idx="5">
                  <c:v>1.8118640359025449</c:v>
                </c:pt>
                <c:pt idx="6">
                  <c:v>3.2369918864162175</c:v>
                </c:pt>
                <c:pt idx="7">
                  <c:v>2.0574611207877749</c:v>
                </c:pt>
                <c:pt idx="8">
                  <c:v>2.5322192193358206</c:v>
                </c:pt>
                <c:pt idx="9">
                  <c:v>4.3921865666983653</c:v>
                </c:pt>
                <c:pt idx="10">
                  <c:v>5.601430224272189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742-4CCE-9D94-2E59C07FD166}"/>
            </c:ext>
          </c:extLst>
        </c:ser>
        <c:ser>
          <c:idx val="0"/>
          <c:order val="1"/>
          <c:tx>
            <c:strRef>
              <c:f>'Pure Decorrelation'!$X$321</c:f>
              <c:strCache>
                <c:ptCount val="1"/>
                <c:pt idx="0">
                  <c:v>Gain &gt; 0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'Pure Decorrelation'!$M$292:$W$292</c:f>
              <c:strCache>
                <c:ptCount val="11"/>
                <c:pt idx="0">
                  <c:v>BNL</c:v>
                </c:pt>
                <c:pt idx="1">
                  <c:v>BNL Causal</c:v>
                </c:pt>
                <c:pt idx="2">
                  <c:v>BNL Causal HM</c:v>
                </c:pt>
                <c:pt idx="3">
                  <c:v>SFS</c:v>
                </c:pt>
                <c:pt idx="4">
                  <c:v>SFS Causal</c:v>
                </c:pt>
                <c:pt idx="5">
                  <c:v>SaLSa</c:v>
                </c:pt>
                <c:pt idx="6">
                  <c:v>SaLSa Causal</c:v>
                </c:pt>
                <c:pt idx="7">
                  <c:v>D&amp;C</c:v>
                </c:pt>
                <c:pt idx="8">
                  <c:v>D&amp;C Causal</c:v>
                </c:pt>
                <c:pt idx="9">
                  <c:v>BBS</c:v>
                </c:pt>
                <c:pt idx="10">
                  <c:v>BBS Causal</c:v>
                </c:pt>
              </c:strCache>
            </c:strRef>
          </c:cat>
          <c:val>
            <c:numRef>
              <c:f>'Pure Decorrelation'!$Y$321:$AI$321</c:f>
              <c:numCache>
                <c:formatCode>0.0</c:formatCode>
                <c:ptCount val="11"/>
                <c:pt idx="0">
                  <c:v>2.1818415603018364</c:v>
                </c:pt>
                <c:pt idx="1">
                  <c:v>2.7028319875185844</c:v>
                </c:pt>
                <c:pt idx="2">
                  <c:v>2.7259169636585288</c:v>
                </c:pt>
                <c:pt idx="3">
                  <c:v>3.1200727530987931</c:v>
                </c:pt>
                <c:pt idx="4">
                  <c:v>1.8102396551170385</c:v>
                </c:pt>
                <c:pt idx="5">
                  <c:v>3.1835487852978988</c:v>
                </c:pt>
                <c:pt idx="6">
                  <c:v>2.6741529900231402</c:v>
                </c:pt>
                <c:pt idx="7">
                  <c:v>2.7643143267952834</c:v>
                </c:pt>
                <c:pt idx="8">
                  <c:v>2.7465713891841013</c:v>
                </c:pt>
                <c:pt idx="9">
                  <c:v>5.2562587622029238</c:v>
                </c:pt>
                <c:pt idx="10">
                  <c:v>4.0874334951920899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742-4CCE-9D94-2E59C07FD166}"/>
            </c:ext>
          </c:extLst>
        </c:ser>
        <c:ser>
          <c:idx val="4"/>
          <c:order val="2"/>
          <c:tx>
            <c:strRef>
              <c:f>'Pure Decorrelation'!$X$319</c:f>
              <c:strCache>
                <c:ptCount val="1"/>
                <c:pt idx="0">
                  <c:v>Gain &gt; 1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'Pure Decorrelation'!$M$292:$W$292</c:f>
              <c:strCache>
                <c:ptCount val="11"/>
                <c:pt idx="0">
                  <c:v>BNL</c:v>
                </c:pt>
                <c:pt idx="1">
                  <c:v>BNL Causal</c:v>
                </c:pt>
                <c:pt idx="2">
                  <c:v>BNL Causal HM</c:v>
                </c:pt>
                <c:pt idx="3">
                  <c:v>SFS</c:v>
                </c:pt>
                <c:pt idx="4">
                  <c:v>SFS Causal</c:v>
                </c:pt>
                <c:pt idx="5">
                  <c:v>SaLSa</c:v>
                </c:pt>
                <c:pt idx="6">
                  <c:v>SaLSa Causal</c:v>
                </c:pt>
                <c:pt idx="7">
                  <c:v>D&amp;C</c:v>
                </c:pt>
                <c:pt idx="8">
                  <c:v>D&amp;C Causal</c:v>
                </c:pt>
                <c:pt idx="9">
                  <c:v>BBS</c:v>
                </c:pt>
                <c:pt idx="10">
                  <c:v>BBS Causal</c:v>
                </c:pt>
              </c:strCache>
            </c:strRef>
          </c:cat>
          <c:val>
            <c:numRef>
              <c:f>'Pure Decorrelation'!$Y$319:$AI$319</c:f>
              <c:numCache>
                <c:formatCode>0.0</c:formatCode>
                <c:ptCount val="11"/>
                <c:pt idx="0">
                  <c:v>1.994389339297777</c:v>
                </c:pt>
                <c:pt idx="1">
                  <c:v>3.3046362864726682</c:v>
                </c:pt>
                <c:pt idx="2">
                  <c:v>3.279943466943223</c:v>
                </c:pt>
                <c:pt idx="3">
                  <c:v>3.08103304929391</c:v>
                </c:pt>
                <c:pt idx="4">
                  <c:v>2.2813870226702422</c:v>
                </c:pt>
                <c:pt idx="5">
                  <c:v>3.3062882401864044</c:v>
                </c:pt>
                <c:pt idx="6">
                  <c:v>2.4636784827627705</c:v>
                </c:pt>
                <c:pt idx="7">
                  <c:v>3.2753439203894232</c:v>
                </c:pt>
                <c:pt idx="8">
                  <c:v>2.7325759380590178</c:v>
                </c:pt>
                <c:pt idx="9">
                  <c:v>5.2562587622029238</c:v>
                </c:pt>
                <c:pt idx="10">
                  <c:v>5.3626447213056956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742-4CCE-9D94-2E59C07FD166}"/>
            </c:ext>
          </c:extLst>
        </c:ser>
        <c:ser>
          <c:idx val="2"/>
          <c:order val="3"/>
          <c:tx>
            <c:strRef>
              <c:f>'Pure Decorrelation'!$X$318</c:f>
              <c:strCache>
                <c:ptCount val="1"/>
                <c:pt idx="0">
                  <c:v>Target; Gain &gt; 1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'Pure Decorrelation'!$Y$318:$AI$318</c:f>
              <c:numCache>
                <c:formatCode>0.0</c:formatCode>
                <c:ptCount val="11"/>
                <c:pt idx="0">
                  <c:v>1.4841177330003119</c:v>
                </c:pt>
                <c:pt idx="1">
                  <c:v>4.7459485677594788</c:v>
                </c:pt>
                <c:pt idx="2">
                  <c:v>4.7204560982820114</c:v>
                </c:pt>
                <c:pt idx="3">
                  <c:v>1.9827381994022288</c:v>
                </c:pt>
                <c:pt idx="4">
                  <c:v>5.753285099982171</c:v>
                </c:pt>
                <c:pt idx="5">
                  <c:v>1.9420126211014577</c:v>
                </c:pt>
                <c:pt idx="6">
                  <c:v>5.4463316953624581</c:v>
                </c:pt>
                <c:pt idx="7">
                  <c:v>3.2899270238063765</c:v>
                </c:pt>
                <c:pt idx="8">
                  <c:v>2.7440912251186096</c:v>
                </c:pt>
                <c:pt idx="9">
                  <c:v>4.3423835637106096</c:v>
                </c:pt>
                <c:pt idx="10">
                  <c:v>12.034519325516886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742-4CCE-9D94-2E59C07FD1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59822864"/>
        <c:axId val="1559363408"/>
      </c:barChart>
      <c:catAx>
        <c:axId val="15598228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9363408"/>
        <c:crossesAt val="0.1"/>
        <c:auto val="1"/>
        <c:lblAlgn val="ctr"/>
        <c:lblOffset val="100"/>
        <c:noMultiLvlLbl val="0"/>
      </c:catAx>
      <c:valAx>
        <c:axId val="1559363408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</a:t>
                </a:r>
                <a:r>
                  <a:rPr lang="en-US" baseline="0"/>
                  <a:t> (s)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E+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98228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Execution Time (parallel) [median]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'Pure Decorrelation'!$AJ$322</c:f>
              <c:strCache>
                <c:ptCount val="1"/>
                <c:pt idx="0">
                  <c:v>Gain &lt;=0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'Pure Decorrelation'!$M$292:$W$292</c:f>
              <c:strCache>
                <c:ptCount val="11"/>
                <c:pt idx="0">
                  <c:v>BNL</c:v>
                </c:pt>
                <c:pt idx="1">
                  <c:v>BNL Causal</c:v>
                </c:pt>
                <c:pt idx="2">
                  <c:v>BNL Causal HM</c:v>
                </c:pt>
                <c:pt idx="3">
                  <c:v>SFS</c:v>
                </c:pt>
                <c:pt idx="4">
                  <c:v>SFS Causal</c:v>
                </c:pt>
                <c:pt idx="5">
                  <c:v>SaLSa</c:v>
                </c:pt>
                <c:pt idx="6">
                  <c:v>SaLSa Causal</c:v>
                </c:pt>
                <c:pt idx="7">
                  <c:v>D&amp;C</c:v>
                </c:pt>
                <c:pt idx="8">
                  <c:v>D&amp;C Causal</c:v>
                </c:pt>
                <c:pt idx="9">
                  <c:v>BBS</c:v>
                </c:pt>
                <c:pt idx="10">
                  <c:v>BBS Causal</c:v>
                </c:pt>
              </c:strCache>
            </c:strRef>
          </c:cat>
          <c:val>
            <c:numRef>
              <c:f>'Pure Decorrelation'!$AK$322:$AU$322</c:f>
              <c:numCache>
                <c:formatCode>0.0</c:formatCode>
                <c:ptCount val="11"/>
                <c:pt idx="0">
                  <c:v>2.0488016599090768</c:v>
                </c:pt>
                <c:pt idx="1">
                  <c:v>1.5684507026977377</c:v>
                </c:pt>
                <c:pt idx="2">
                  <c:v>1.6031097703962591</c:v>
                </c:pt>
                <c:pt idx="3">
                  <c:v>2.6307585176924482</c:v>
                </c:pt>
                <c:pt idx="4">
                  <c:v>1.1432070954993834</c:v>
                </c:pt>
                <c:pt idx="5">
                  <c:v>1.8118640359025449</c:v>
                </c:pt>
                <c:pt idx="6">
                  <c:v>1.34598274291493</c:v>
                </c:pt>
                <c:pt idx="7">
                  <c:v>1.1781442390754822</c:v>
                </c:pt>
                <c:pt idx="8">
                  <c:v>0.58811861658468845</c:v>
                </c:pt>
                <c:pt idx="9">
                  <c:v>4.3921865666983653</c:v>
                </c:pt>
                <c:pt idx="10">
                  <c:v>3.783085880987346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90B-48A9-9642-44C82B36C4EB}"/>
            </c:ext>
          </c:extLst>
        </c:ser>
        <c:ser>
          <c:idx val="0"/>
          <c:order val="1"/>
          <c:tx>
            <c:strRef>
              <c:f>'Pure Decorrelation'!$AJ$321</c:f>
              <c:strCache>
                <c:ptCount val="1"/>
                <c:pt idx="0">
                  <c:v>Gain &gt; 0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'Pure Decorrelation'!$M$292:$W$292</c:f>
              <c:strCache>
                <c:ptCount val="11"/>
                <c:pt idx="0">
                  <c:v>BNL</c:v>
                </c:pt>
                <c:pt idx="1">
                  <c:v>BNL Causal</c:v>
                </c:pt>
                <c:pt idx="2">
                  <c:v>BNL Causal HM</c:v>
                </c:pt>
                <c:pt idx="3">
                  <c:v>SFS</c:v>
                </c:pt>
                <c:pt idx="4">
                  <c:v>SFS Causal</c:v>
                </c:pt>
                <c:pt idx="5">
                  <c:v>SaLSa</c:v>
                </c:pt>
                <c:pt idx="6">
                  <c:v>SaLSa Causal</c:v>
                </c:pt>
                <c:pt idx="7">
                  <c:v>D&amp;C</c:v>
                </c:pt>
                <c:pt idx="8">
                  <c:v>D&amp;C Causal</c:v>
                </c:pt>
                <c:pt idx="9">
                  <c:v>BBS</c:v>
                </c:pt>
                <c:pt idx="10">
                  <c:v>BBS Causal</c:v>
                </c:pt>
              </c:strCache>
            </c:strRef>
          </c:cat>
          <c:val>
            <c:numRef>
              <c:f>'Pure Decorrelation'!$AK$321:$AU$321</c:f>
              <c:numCache>
                <c:formatCode>0.0</c:formatCode>
                <c:ptCount val="11"/>
                <c:pt idx="0">
                  <c:v>2.1818415603018364</c:v>
                </c:pt>
                <c:pt idx="1">
                  <c:v>1.0437003973114769</c:v>
                </c:pt>
                <c:pt idx="2">
                  <c:v>1.060798514593625</c:v>
                </c:pt>
                <c:pt idx="3">
                  <c:v>3.1200727530987931</c:v>
                </c:pt>
                <c:pt idx="4">
                  <c:v>0.77292836238921159</c:v>
                </c:pt>
                <c:pt idx="5">
                  <c:v>3.1835487852978988</c:v>
                </c:pt>
                <c:pt idx="6">
                  <c:v>0.97517370100831613</c:v>
                </c:pt>
                <c:pt idx="7">
                  <c:v>1.4295334258931689</c:v>
                </c:pt>
                <c:pt idx="8">
                  <c:v>0.6857167932961602</c:v>
                </c:pt>
                <c:pt idx="9">
                  <c:v>5.2562587622029238</c:v>
                </c:pt>
                <c:pt idx="10">
                  <c:v>2.6334180672944054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90B-48A9-9642-44C82B36C4EB}"/>
            </c:ext>
          </c:extLst>
        </c:ser>
        <c:ser>
          <c:idx val="4"/>
          <c:order val="2"/>
          <c:tx>
            <c:strRef>
              <c:f>'Pure Decorrelation'!$AJ$319</c:f>
              <c:strCache>
                <c:ptCount val="1"/>
                <c:pt idx="0">
                  <c:v>Gain &gt; 1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'Pure Decorrelation'!$M$292:$W$292</c:f>
              <c:strCache>
                <c:ptCount val="11"/>
                <c:pt idx="0">
                  <c:v>BNL</c:v>
                </c:pt>
                <c:pt idx="1">
                  <c:v>BNL Causal</c:v>
                </c:pt>
                <c:pt idx="2">
                  <c:v>BNL Causal HM</c:v>
                </c:pt>
                <c:pt idx="3">
                  <c:v>SFS</c:v>
                </c:pt>
                <c:pt idx="4">
                  <c:v>SFS Causal</c:v>
                </c:pt>
                <c:pt idx="5">
                  <c:v>SaLSa</c:v>
                </c:pt>
                <c:pt idx="6">
                  <c:v>SaLSa Causal</c:v>
                </c:pt>
                <c:pt idx="7">
                  <c:v>D&amp;C</c:v>
                </c:pt>
                <c:pt idx="8">
                  <c:v>D&amp;C Causal</c:v>
                </c:pt>
                <c:pt idx="9">
                  <c:v>BBS</c:v>
                </c:pt>
                <c:pt idx="10">
                  <c:v>BBS Causal</c:v>
                </c:pt>
              </c:strCache>
            </c:strRef>
          </c:cat>
          <c:val>
            <c:numRef>
              <c:f>'Pure Decorrelation'!$AK$319:$AU$319</c:f>
              <c:numCache>
                <c:formatCode>0.0</c:formatCode>
                <c:ptCount val="11"/>
                <c:pt idx="0">
                  <c:v>1.994389339297777</c:v>
                </c:pt>
                <c:pt idx="1">
                  <c:v>1.5104574513039553</c:v>
                </c:pt>
                <c:pt idx="2">
                  <c:v>1.5139728645037396</c:v>
                </c:pt>
                <c:pt idx="3">
                  <c:v>3.08103304929391</c:v>
                </c:pt>
                <c:pt idx="4">
                  <c:v>1.058589507304714</c:v>
                </c:pt>
                <c:pt idx="5">
                  <c:v>3.3062882401864044</c:v>
                </c:pt>
                <c:pt idx="6">
                  <c:v>1.0841765296005179</c:v>
                </c:pt>
                <c:pt idx="7">
                  <c:v>1.7587230959732549</c:v>
                </c:pt>
                <c:pt idx="8">
                  <c:v>0.59635522139142272</c:v>
                </c:pt>
                <c:pt idx="9">
                  <c:v>5.2562587622029238</c:v>
                </c:pt>
                <c:pt idx="10">
                  <c:v>3.6619337448035365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90B-48A9-9642-44C82B36C4EB}"/>
            </c:ext>
          </c:extLst>
        </c:ser>
        <c:ser>
          <c:idx val="2"/>
          <c:order val="3"/>
          <c:tx>
            <c:strRef>
              <c:f>'Pure Decorrelation'!$AJ$318</c:f>
              <c:strCache>
                <c:ptCount val="1"/>
                <c:pt idx="0">
                  <c:v>Target; Gain &gt; 1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'Pure Decorrelation'!$AK$318:$AU$318</c:f>
              <c:numCache>
                <c:formatCode>0.0</c:formatCode>
                <c:ptCount val="11"/>
                <c:pt idx="0">
                  <c:v>1.4841177330003119</c:v>
                </c:pt>
                <c:pt idx="1">
                  <c:v>2.2740846335014799</c:v>
                </c:pt>
                <c:pt idx="2">
                  <c:v>2.2620840710820631</c:v>
                </c:pt>
                <c:pt idx="3">
                  <c:v>1.9827381994022288</c:v>
                </c:pt>
                <c:pt idx="4">
                  <c:v>2.8127514280058672</c:v>
                </c:pt>
                <c:pt idx="5">
                  <c:v>1.9420126211014577</c:v>
                </c:pt>
                <c:pt idx="6">
                  <c:v>2.9509565514978022</c:v>
                </c:pt>
                <c:pt idx="7">
                  <c:v>1.7659199884918055</c:v>
                </c:pt>
                <c:pt idx="8">
                  <c:v>0.63466554118203933</c:v>
                </c:pt>
                <c:pt idx="9">
                  <c:v>4.3423835637106096</c:v>
                </c:pt>
                <c:pt idx="10">
                  <c:v>9.0099450242996699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90B-48A9-9642-44C82B36C4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59822864"/>
        <c:axId val="1559363408"/>
      </c:barChart>
      <c:catAx>
        <c:axId val="15598228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9363408"/>
        <c:crossesAt val="0.1"/>
        <c:auto val="1"/>
        <c:lblAlgn val="ctr"/>
        <c:lblOffset val="100"/>
        <c:noMultiLvlLbl val="0"/>
      </c:catAx>
      <c:valAx>
        <c:axId val="1559363408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</a:t>
                </a:r>
                <a:r>
                  <a:rPr lang="en-US" baseline="0"/>
                  <a:t> (s)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E+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98228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# of Dominance Checks [median]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2"/>
          <c:order val="0"/>
          <c:tx>
            <c:strRef>
              <c:f>'Pure Decorrelation'!$L$323</c:f>
              <c:strCache>
                <c:ptCount val="1"/>
                <c:pt idx="0">
                  <c:v>Target;Gain &gt; 1; #pref=2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'Pure Decorrelation'!$M$316:$W$316</c:f>
              <c:strCache>
                <c:ptCount val="11"/>
                <c:pt idx="0">
                  <c:v>BNL</c:v>
                </c:pt>
                <c:pt idx="1">
                  <c:v>BNL Causal</c:v>
                </c:pt>
                <c:pt idx="2">
                  <c:v>BNL Causal HM</c:v>
                </c:pt>
                <c:pt idx="3">
                  <c:v>SFS</c:v>
                </c:pt>
                <c:pt idx="4">
                  <c:v>SFS Causal</c:v>
                </c:pt>
                <c:pt idx="5">
                  <c:v>SaLSa</c:v>
                </c:pt>
                <c:pt idx="6">
                  <c:v>SaLSa Causal</c:v>
                </c:pt>
                <c:pt idx="7">
                  <c:v>D&amp;C</c:v>
                </c:pt>
                <c:pt idx="8">
                  <c:v>D&amp;C Causal</c:v>
                </c:pt>
                <c:pt idx="9">
                  <c:v>BBS</c:v>
                </c:pt>
                <c:pt idx="10">
                  <c:v>BBS Causal</c:v>
                </c:pt>
              </c:strCache>
            </c:strRef>
          </c:cat>
          <c:val>
            <c:numRef>
              <c:f>'Pure Decorrelation'!$M$323:$W$323</c:f>
              <c:numCache>
                <c:formatCode>0.0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AF2-41A6-B95E-AD786EFAA3E4}"/>
            </c:ext>
          </c:extLst>
        </c:ser>
        <c:ser>
          <c:idx val="3"/>
          <c:order val="1"/>
          <c:tx>
            <c:strRef>
              <c:f>'Pure Decorrelation'!$L$324</c:f>
              <c:strCache>
                <c:ptCount val="1"/>
                <c:pt idx="0">
                  <c:v>Target; Gain &gt; 1; #pref=3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'Pure Decorrelation'!$M$316:$W$316</c:f>
              <c:strCache>
                <c:ptCount val="11"/>
                <c:pt idx="0">
                  <c:v>BNL</c:v>
                </c:pt>
                <c:pt idx="1">
                  <c:v>BNL Causal</c:v>
                </c:pt>
                <c:pt idx="2">
                  <c:v>BNL Causal HM</c:v>
                </c:pt>
                <c:pt idx="3">
                  <c:v>SFS</c:v>
                </c:pt>
                <c:pt idx="4">
                  <c:v>SFS Causal</c:v>
                </c:pt>
                <c:pt idx="5">
                  <c:v>SaLSa</c:v>
                </c:pt>
                <c:pt idx="6">
                  <c:v>SaLSa Causal</c:v>
                </c:pt>
                <c:pt idx="7">
                  <c:v>D&amp;C</c:v>
                </c:pt>
                <c:pt idx="8">
                  <c:v>D&amp;C Causal</c:v>
                </c:pt>
                <c:pt idx="9">
                  <c:v>BBS</c:v>
                </c:pt>
                <c:pt idx="10">
                  <c:v>BBS Causal</c:v>
                </c:pt>
              </c:strCache>
            </c:strRef>
          </c:cat>
          <c:val>
            <c:numRef>
              <c:f>'Pure Decorrelation'!$M$324:$W$324</c:f>
              <c:numCache>
                <c:formatCode>0.0</c:formatCode>
                <c:ptCount val="11"/>
                <c:pt idx="0">
                  <c:v>1376328.9</c:v>
                </c:pt>
                <c:pt idx="1">
                  <c:v>6194340.5999999996</c:v>
                </c:pt>
                <c:pt idx="2">
                  <c:v>6195803.1000000006</c:v>
                </c:pt>
                <c:pt idx="3">
                  <c:v>2670047.5000000005</c:v>
                </c:pt>
                <c:pt idx="4">
                  <c:v>6068916.7000000002</c:v>
                </c:pt>
                <c:pt idx="5">
                  <c:v>2496014.2000000002</c:v>
                </c:pt>
                <c:pt idx="6">
                  <c:v>7879573.4000000004</c:v>
                </c:pt>
                <c:pt idx="7">
                  <c:v>6047848</c:v>
                </c:pt>
                <c:pt idx="8">
                  <c:v>4306684.3000000007</c:v>
                </c:pt>
                <c:pt idx="9">
                  <c:v>5831410.5999999996</c:v>
                </c:pt>
                <c:pt idx="10">
                  <c:v>11810186.999999998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AF2-41A6-B95E-AD786EFAA3E4}"/>
            </c:ext>
          </c:extLst>
        </c:ser>
        <c:ser>
          <c:idx val="0"/>
          <c:order val="2"/>
          <c:tx>
            <c:strRef>
              <c:f>'Pure Decorrelation'!$L$325</c:f>
              <c:strCache>
                <c:ptCount val="1"/>
                <c:pt idx="0">
                  <c:v>Target; Gain &gt; 1; #pref=4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'Pure Decorrelation'!$M$316:$W$316</c:f>
              <c:strCache>
                <c:ptCount val="11"/>
                <c:pt idx="0">
                  <c:v>BNL</c:v>
                </c:pt>
                <c:pt idx="1">
                  <c:v>BNL Causal</c:v>
                </c:pt>
                <c:pt idx="2">
                  <c:v>BNL Causal HM</c:v>
                </c:pt>
                <c:pt idx="3">
                  <c:v>SFS</c:v>
                </c:pt>
                <c:pt idx="4">
                  <c:v>SFS Causal</c:v>
                </c:pt>
                <c:pt idx="5">
                  <c:v>SaLSa</c:v>
                </c:pt>
                <c:pt idx="6">
                  <c:v>SaLSa Causal</c:v>
                </c:pt>
                <c:pt idx="7">
                  <c:v>D&amp;C</c:v>
                </c:pt>
                <c:pt idx="8">
                  <c:v>D&amp;C Causal</c:v>
                </c:pt>
                <c:pt idx="9">
                  <c:v>BBS</c:v>
                </c:pt>
                <c:pt idx="10">
                  <c:v>BBS Causal</c:v>
                </c:pt>
              </c:strCache>
            </c:strRef>
          </c:cat>
          <c:val>
            <c:numRef>
              <c:f>'Pure Decorrelation'!$M$325:$W$325</c:f>
              <c:numCache>
                <c:formatCode>0.0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AF2-41A6-B95E-AD786EFAA3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59822864"/>
        <c:axId val="1559363408"/>
      </c:barChart>
      <c:catAx>
        <c:axId val="15598228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9363408"/>
        <c:crosses val="autoZero"/>
        <c:auto val="1"/>
        <c:lblAlgn val="ctr"/>
        <c:lblOffset val="100"/>
        <c:noMultiLvlLbl val="0"/>
      </c:catAx>
      <c:valAx>
        <c:axId val="1559363408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# Dominance Checks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E+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98228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Execution Time (sequential) [median]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2"/>
          <c:order val="0"/>
          <c:tx>
            <c:strRef>
              <c:f>'Pure Decorrelation'!$X$323</c:f>
              <c:strCache>
                <c:ptCount val="1"/>
                <c:pt idx="0">
                  <c:v>Target;Gain &gt; 1; #pref=2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'Pure Decorrelation'!$Y$316:$AI$316</c:f>
              <c:strCache>
                <c:ptCount val="11"/>
                <c:pt idx="0">
                  <c:v>BNL</c:v>
                </c:pt>
                <c:pt idx="1">
                  <c:v>BNL Causal</c:v>
                </c:pt>
                <c:pt idx="2">
                  <c:v>BNL Causal HM</c:v>
                </c:pt>
                <c:pt idx="3">
                  <c:v>SFS</c:v>
                </c:pt>
                <c:pt idx="4">
                  <c:v>SFS Causal</c:v>
                </c:pt>
                <c:pt idx="5">
                  <c:v>SaLSa</c:v>
                </c:pt>
                <c:pt idx="6">
                  <c:v>SaLSa Causal</c:v>
                </c:pt>
                <c:pt idx="7">
                  <c:v>D&amp;C</c:v>
                </c:pt>
                <c:pt idx="8">
                  <c:v>D&amp;C Causal</c:v>
                </c:pt>
                <c:pt idx="9">
                  <c:v>BBS</c:v>
                </c:pt>
                <c:pt idx="10">
                  <c:v>BBS Causal</c:v>
                </c:pt>
              </c:strCache>
            </c:strRef>
          </c:cat>
          <c:val>
            <c:numRef>
              <c:f>'Pure Decorrelation'!$Y$323:$AI$323</c:f>
              <c:numCache>
                <c:formatCode>0.0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B07-4F9E-B815-300F6F208E7B}"/>
            </c:ext>
          </c:extLst>
        </c:ser>
        <c:ser>
          <c:idx val="3"/>
          <c:order val="1"/>
          <c:tx>
            <c:strRef>
              <c:f>'Pure Decorrelation'!$X$324</c:f>
              <c:strCache>
                <c:ptCount val="1"/>
                <c:pt idx="0">
                  <c:v>Target; Gain &gt; 1; #pref=3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'Pure Decorrelation'!$Y$316:$AI$316</c:f>
              <c:strCache>
                <c:ptCount val="11"/>
                <c:pt idx="0">
                  <c:v>BNL</c:v>
                </c:pt>
                <c:pt idx="1">
                  <c:v>BNL Causal</c:v>
                </c:pt>
                <c:pt idx="2">
                  <c:v>BNL Causal HM</c:v>
                </c:pt>
                <c:pt idx="3">
                  <c:v>SFS</c:v>
                </c:pt>
                <c:pt idx="4">
                  <c:v>SFS Causal</c:v>
                </c:pt>
                <c:pt idx="5">
                  <c:v>SaLSa</c:v>
                </c:pt>
                <c:pt idx="6">
                  <c:v>SaLSa Causal</c:v>
                </c:pt>
                <c:pt idx="7">
                  <c:v>D&amp;C</c:v>
                </c:pt>
                <c:pt idx="8">
                  <c:v>D&amp;C Causal</c:v>
                </c:pt>
                <c:pt idx="9">
                  <c:v>BBS</c:v>
                </c:pt>
                <c:pt idx="10">
                  <c:v>BBS Causal</c:v>
                </c:pt>
              </c:strCache>
            </c:strRef>
          </c:cat>
          <c:val>
            <c:numRef>
              <c:f>'Pure Decorrelation'!$Y$324:$AI$324</c:f>
              <c:numCache>
                <c:formatCode>0.0</c:formatCode>
                <c:ptCount val="11"/>
                <c:pt idx="0">
                  <c:v>1.4841177330003119</c:v>
                </c:pt>
                <c:pt idx="1">
                  <c:v>4.7459485677594788</c:v>
                </c:pt>
                <c:pt idx="2">
                  <c:v>4.7204560982820114</c:v>
                </c:pt>
                <c:pt idx="3">
                  <c:v>1.9827381994022288</c:v>
                </c:pt>
                <c:pt idx="4">
                  <c:v>5.753285099982171</c:v>
                </c:pt>
                <c:pt idx="5">
                  <c:v>1.9420126211014577</c:v>
                </c:pt>
                <c:pt idx="6">
                  <c:v>5.4463316953624581</c:v>
                </c:pt>
                <c:pt idx="7">
                  <c:v>3.2899270238063765</c:v>
                </c:pt>
                <c:pt idx="8">
                  <c:v>2.7440912251186096</c:v>
                </c:pt>
                <c:pt idx="9">
                  <c:v>4.3423835637106096</c:v>
                </c:pt>
                <c:pt idx="10">
                  <c:v>12.034519325516886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B07-4F9E-B815-300F6F208E7B}"/>
            </c:ext>
          </c:extLst>
        </c:ser>
        <c:ser>
          <c:idx val="0"/>
          <c:order val="2"/>
          <c:tx>
            <c:strRef>
              <c:f>'Pure Decorrelation'!$X$325</c:f>
              <c:strCache>
                <c:ptCount val="1"/>
                <c:pt idx="0">
                  <c:v>Target; Gain &gt; 1; #pref=4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'Pure Decorrelation'!$Y$316:$AI$316</c:f>
              <c:strCache>
                <c:ptCount val="11"/>
                <c:pt idx="0">
                  <c:v>BNL</c:v>
                </c:pt>
                <c:pt idx="1">
                  <c:v>BNL Causal</c:v>
                </c:pt>
                <c:pt idx="2">
                  <c:v>BNL Causal HM</c:v>
                </c:pt>
                <c:pt idx="3">
                  <c:v>SFS</c:v>
                </c:pt>
                <c:pt idx="4">
                  <c:v>SFS Causal</c:v>
                </c:pt>
                <c:pt idx="5">
                  <c:v>SaLSa</c:v>
                </c:pt>
                <c:pt idx="6">
                  <c:v>SaLSa Causal</c:v>
                </c:pt>
                <c:pt idx="7">
                  <c:v>D&amp;C</c:v>
                </c:pt>
                <c:pt idx="8">
                  <c:v>D&amp;C Causal</c:v>
                </c:pt>
                <c:pt idx="9">
                  <c:v>BBS</c:v>
                </c:pt>
                <c:pt idx="10">
                  <c:v>BBS Causal</c:v>
                </c:pt>
              </c:strCache>
            </c:strRef>
          </c:cat>
          <c:val>
            <c:numRef>
              <c:f>'Pure Decorrelation'!$Y$325:$AI$325</c:f>
              <c:numCache>
                <c:formatCode>0.0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B07-4F9E-B815-300F6F208E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59822864"/>
        <c:axId val="1559363408"/>
      </c:barChart>
      <c:catAx>
        <c:axId val="15598228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9363408"/>
        <c:crossesAt val="0.1"/>
        <c:auto val="1"/>
        <c:lblAlgn val="ctr"/>
        <c:lblOffset val="100"/>
        <c:noMultiLvlLbl val="0"/>
      </c:catAx>
      <c:valAx>
        <c:axId val="1559363408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Time (s)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E+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98228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Execution Time (parallel) [median]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2"/>
          <c:order val="0"/>
          <c:tx>
            <c:strRef>
              <c:f>'Pure Decorrelation'!$AJ$323</c:f>
              <c:strCache>
                <c:ptCount val="1"/>
                <c:pt idx="0">
                  <c:v>Target;Gain &gt; 1; #pref=2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'Pure Decorrelation'!$AK$316:$AU$316</c:f>
              <c:strCache>
                <c:ptCount val="11"/>
                <c:pt idx="0">
                  <c:v>BNL</c:v>
                </c:pt>
                <c:pt idx="1">
                  <c:v>BNL Causal</c:v>
                </c:pt>
                <c:pt idx="2">
                  <c:v>BNL Causal HM</c:v>
                </c:pt>
                <c:pt idx="3">
                  <c:v>SFS</c:v>
                </c:pt>
                <c:pt idx="4">
                  <c:v>SFS Causal</c:v>
                </c:pt>
                <c:pt idx="5">
                  <c:v>SaLSa</c:v>
                </c:pt>
                <c:pt idx="6">
                  <c:v>SaLSa Causal</c:v>
                </c:pt>
                <c:pt idx="7">
                  <c:v>D&amp;C</c:v>
                </c:pt>
                <c:pt idx="8">
                  <c:v>D&amp;C Causal</c:v>
                </c:pt>
                <c:pt idx="9">
                  <c:v>BBS</c:v>
                </c:pt>
                <c:pt idx="10">
                  <c:v>BBS Causal</c:v>
                </c:pt>
              </c:strCache>
            </c:strRef>
          </c:cat>
          <c:val>
            <c:numRef>
              <c:f>'Pure Decorrelation'!$AK$323:$AU$323</c:f>
              <c:numCache>
                <c:formatCode>0.0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5E0-41DC-9684-038B754A9CC7}"/>
            </c:ext>
          </c:extLst>
        </c:ser>
        <c:ser>
          <c:idx val="3"/>
          <c:order val="1"/>
          <c:tx>
            <c:strRef>
              <c:f>'Pure Decorrelation'!$AJ$324</c:f>
              <c:strCache>
                <c:ptCount val="1"/>
                <c:pt idx="0">
                  <c:v>Target; Gain &gt; 1; #pref=3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'Pure Decorrelation'!$AK$316:$AU$316</c:f>
              <c:strCache>
                <c:ptCount val="11"/>
                <c:pt idx="0">
                  <c:v>BNL</c:v>
                </c:pt>
                <c:pt idx="1">
                  <c:v>BNL Causal</c:v>
                </c:pt>
                <c:pt idx="2">
                  <c:v>BNL Causal HM</c:v>
                </c:pt>
                <c:pt idx="3">
                  <c:v>SFS</c:v>
                </c:pt>
                <c:pt idx="4">
                  <c:v>SFS Causal</c:v>
                </c:pt>
                <c:pt idx="5">
                  <c:v>SaLSa</c:v>
                </c:pt>
                <c:pt idx="6">
                  <c:v>SaLSa Causal</c:v>
                </c:pt>
                <c:pt idx="7">
                  <c:v>D&amp;C</c:v>
                </c:pt>
                <c:pt idx="8">
                  <c:v>D&amp;C Causal</c:v>
                </c:pt>
                <c:pt idx="9">
                  <c:v>BBS</c:v>
                </c:pt>
                <c:pt idx="10">
                  <c:v>BBS Causal</c:v>
                </c:pt>
              </c:strCache>
            </c:strRef>
          </c:cat>
          <c:val>
            <c:numRef>
              <c:f>'Pure Decorrelation'!$AK$324:$AU$324</c:f>
              <c:numCache>
                <c:formatCode>0.0</c:formatCode>
                <c:ptCount val="11"/>
                <c:pt idx="0">
                  <c:v>1.4841177330003119</c:v>
                </c:pt>
                <c:pt idx="1">
                  <c:v>2.2740846335014799</c:v>
                </c:pt>
                <c:pt idx="2">
                  <c:v>2.2620840710820631</c:v>
                </c:pt>
                <c:pt idx="3">
                  <c:v>1.9827381994022288</c:v>
                </c:pt>
                <c:pt idx="4">
                  <c:v>2.8127514280058672</c:v>
                </c:pt>
                <c:pt idx="5">
                  <c:v>1.9420126211014577</c:v>
                </c:pt>
                <c:pt idx="6">
                  <c:v>2.9509565514978022</c:v>
                </c:pt>
                <c:pt idx="7">
                  <c:v>1.7659199884918055</c:v>
                </c:pt>
                <c:pt idx="8">
                  <c:v>0.63466554118203933</c:v>
                </c:pt>
                <c:pt idx="9">
                  <c:v>4.3423835637106096</c:v>
                </c:pt>
                <c:pt idx="10">
                  <c:v>9.0099450242996699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5E0-41DC-9684-038B754A9CC7}"/>
            </c:ext>
          </c:extLst>
        </c:ser>
        <c:ser>
          <c:idx val="0"/>
          <c:order val="2"/>
          <c:tx>
            <c:strRef>
              <c:f>'Pure Decorrelation'!$AJ$325</c:f>
              <c:strCache>
                <c:ptCount val="1"/>
                <c:pt idx="0">
                  <c:v>Target; Gain &gt; 1; #pref=4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'Pure Decorrelation'!$AK$316:$AU$316</c:f>
              <c:strCache>
                <c:ptCount val="11"/>
                <c:pt idx="0">
                  <c:v>BNL</c:v>
                </c:pt>
                <c:pt idx="1">
                  <c:v>BNL Causal</c:v>
                </c:pt>
                <c:pt idx="2">
                  <c:v>BNL Causal HM</c:v>
                </c:pt>
                <c:pt idx="3">
                  <c:v>SFS</c:v>
                </c:pt>
                <c:pt idx="4">
                  <c:v>SFS Causal</c:v>
                </c:pt>
                <c:pt idx="5">
                  <c:v>SaLSa</c:v>
                </c:pt>
                <c:pt idx="6">
                  <c:v>SaLSa Causal</c:v>
                </c:pt>
                <c:pt idx="7">
                  <c:v>D&amp;C</c:v>
                </c:pt>
                <c:pt idx="8">
                  <c:v>D&amp;C Causal</c:v>
                </c:pt>
                <c:pt idx="9">
                  <c:v>BBS</c:v>
                </c:pt>
                <c:pt idx="10">
                  <c:v>BBS Causal</c:v>
                </c:pt>
              </c:strCache>
            </c:strRef>
          </c:cat>
          <c:val>
            <c:numRef>
              <c:f>'Pure Decorrelation'!$AK$325:$AU$325</c:f>
              <c:numCache>
                <c:formatCode>0.0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5E0-41DC-9684-038B754A9C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59822864"/>
        <c:axId val="1559363408"/>
      </c:barChart>
      <c:catAx>
        <c:axId val="15598228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9363408"/>
        <c:crossesAt val="0.1"/>
        <c:auto val="1"/>
        <c:lblAlgn val="ctr"/>
        <c:lblOffset val="100"/>
        <c:noMultiLvlLbl val="0"/>
      </c:catAx>
      <c:valAx>
        <c:axId val="1559363408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Time (s)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E+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98228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Dominance Check Improvement</a:t>
            </a:r>
            <a:r>
              <a:rPr lang="en-US" baseline="0"/>
              <a:t> wrt. BNL [mean]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'Pure Decorrelation'!$M$962</c:f>
              <c:strCache>
                <c:ptCount val="1"/>
                <c:pt idx="0">
                  <c:v>Gain &lt;=0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'Pure Decorrelation'!$N$956:$S$956</c:f>
              <c:strCache>
                <c:ptCount val="6"/>
                <c:pt idx="0">
                  <c:v>BNL Causal</c:v>
                </c:pt>
                <c:pt idx="1">
                  <c:v>BNL Causal HM</c:v>
                </c:pt>
                <c:pt idx="2">
                  <c:v>SFS Causal</c:v>
                </c:pt>
                <c:pt idx="3">
                  <c:v>SaLSa Causal</c:v>
                </c:pt>
                <c:pt idx="4">
                  <c:v>D&amp;C Causal</c:v>
                </c:pt>
                <c:pt idx="5">
                  <c:v>BBS Causal</c:v>
                </c:pt>
              </c:strCache>
            </c:strRef>
          </c:cat>
          <c:val>
            <c:numRef>
              <c:f>'Pure Decorrelation'!$N$962:$S$962</c:f>
              <c:numCache>
                <c:formatCode>0%</c:formatCode>
                <c:ptCount val="6"/>
                <c:pt idx="0">
                  <c:v>-2.5255484043620524</c:v>
                </c:pt>
                <c:pt idx="1">
                  <c:v>-2.6596689034471304</c:v>
                </c:pt>
                <c:pt idx="2">
                  <c:v>-2.3055700918785043</c:v>
                </c:pt>
                <c:pt idx="3">
                  <c:v>-2.7959253222852425</c:v>
                </c:pt>
                <c:pt idx="4">
                  <c:v>-2.1001514099913252</c:v>
                </c:pt>
                <c:pt idx="5">
                  <c:v>-4.7704723988781614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09E-4B0C-8045-573EA494DC3C}"/>
            </c:ext>
          </c:extLst>
        </c:ser>
        <c:ser>
          <c:idx val="2"/>
          <c:order val="1"/>
          <c:tx>
            <c:strRef>
              <c:f>'Pure Decorrelation'!$M$961</c:f>
              <c:strCache>
                <c:ptCount val="1"/>
                <c:pt idx="0">
                  <c:v>Gain &gt; 0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'Pure Decorrelation'!$N$961:$S$961</c:f>
              <c:numCache>
                <c:formatCode>0%</c:formatCode>
                <c:ptCount val="6"/>
                <c:pt idx="0">
                  <c:v>-3.4298691430615404</c:v>
                </c:pt>
                <c:pt idx="1">
                  <c:v>-3.4596211044771392</c:v>
                </c:pt>
                <c:pt idx="2">
                  <c:v>-2.7621083234151573</c:v>
                </c:pt>
                <c:pt idx="3">
                  <c:v>-3.8545390262381716</c:v>
                </c:pt>
                <c:pt idx="4">
                  <c:v>-2.0033265934670159</c:v>
                </c:pt>
                <c:pt idx="5">
                  <c:v>-5.0601917587458232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09E-4B0C-8045-573EA494DC3C}"/>
            </c:ext>
          </c:extLst>
        </c:ser>
        <c:ser>
          <c:idx val="3"/>
          <c:order val="2"/>
          <c:tx>
            <c:strRef>
              <c:f>'Pure Decorrelation'!$M$959</c:f>
              <c:strCache>
                <c:ptCount val="1"/>
                <c:pt idx="0">
                  <c:v>Gain &gt; 1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'Pure Decorrelation'!$N$959:$S$959</c:f>
              <c:numCache>
                <c:formatCode>0%</c:formatCode>
                <c:ptCount val="6"/>
                <c:pt idx="0">
                  <c:v>-6.4452860781772721</c:v>
                </c:pt>
                <c:pt idx="1">
                  <c:v>-6.4667035699941504</c:v>
                </c:pt>
                <c:pt idx="2">
                  <c:v>-6.9190913455406733</c:v>
                </c:pt>
                <c:pt idx="3">
                  <c:v>-8.9944176060159293</c:v>
                </c:pt>
                <c:pt idx="4">
                  <c:v>-2.9277157341971365</c:v>
                </c:pt>
                <c:pt idx="5">
                  <c:v>-12.264162621346419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09E-4B0C-8045-573EA494DC3C}"/>
            </c:ext>
          </c:extLst>
        </c:ser>
        <c:ser>
          <c:idx val="1"/>
          <c:order val="3"/>
          <c:tx>
            <c:strRef>
              <c:f>'Pure Decorrelation'!$M$958</c:f>
              <c:strCache>
                <c:ptCount val="1"/>
                <c:pt idx="0">
                  <c:v>Target; Gain &gt; 1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'Pure Decorrelation'!$N$958:$S$958</c:f>
              <c:numCache>
                <c:formatCode>0%</c:formatCode>
                <c:ptCount val="6"/>
                <c:pt idx="0">
                  <c:v>-11.062314494462797</c:v>
                </c:pt>
                <c:pt idx="1">
                  <c:v>-11.062670850171772</c:v>
                </c:pt>
                <c:pt idx="2">
                  <c:v>-13.165278586721312</c:v>
                </c:pt>
                <c:pt idx="3">
                  <c:v>-15.948893363576907</c:v>
                </c:pt>
                <c:pt idx="4">
                  <c:v>-4.6286805528961921</c:v>
                </c:pt>
                <c:pt idx="5">
                  <c:v>-22.92863285832631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09E-4B0C-8045-573EA494DC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96855792"/>
        <c:axId val="1899211536"/>
      </c:barChart>
      <c:catAx>
        <c:axId val="18968557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9211536"/>
        <c:crosses val="autoZero"/>
        <c:auto val="1"/>
        <c:lblAlgn val="ctr"/>
        <c:lblOffset val="100"/>
        <c:noMultiLvlLbl val="0"/>
      </c:catAx>
      <c:valAx>
        <c:axId val="1899211536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Perforamnce Improvement wrt. BNL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68557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Execution Time Improvement</a:t>
            </a:r>
            <a:r>
              <a:rPr lang="en-US" baseline="0"/>
              <a:t> wrt. </a:t>
            </a:r>
            <a:r>
              <a:rPr lang="en-US" sz="1400" baseline="0"/>
              <a:t>BNL (sequential) [mean]</a:t>
            </a:r>
            <a:endParaRPr lang="en-US" sz="14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'Pure Decorrelation'!$U$962</c:f>
              <c:strCache>
                <c:ptCount val="1"/>
                <c:pt idx="0">
                  <c:v>Gain &lt;=0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'Pure Decorrelation'!$V$956:$AA$956</c:f>
              <c:strCache>
                <c:ptCount val="6"/>
                <c:pt idx="0">
                  <c:v>BNL Causal</c:v>
                </c:pt>
                <c:pt idx="1">
                  <c:v>BNL Causal HM</c:v>
                </c:pt>
                <c:pt idx="2">
                  <c:v>SFS Causal</c:v>
                </c:pt>
                <c:pt idx="3">
                  <c:v>SaLSa Causal</c:v>
                </c:pt>
                <c:pt idx="4">
                  <c:v>D&amp;C Causal</c:v>
                </c:pt>
                <c:pt idx="5">
                  <c:v>BBS Causal</c:v>
                </c:pt>
              </c:strCache>
            </c:strRef>
          </c:cat>
          <c:val>
            <c:numRef>
              <c:f>'Pure Decorrelation'!$V$962:$AA$962</c:f>
              <c:numCache>
                <c:formatCode>0%</c:formatCode>
                <c:ptCount val="6"/>
                <c:pt idx="0">
                  <c:v>-1.0906992693557578</c:v>
                </c:pt>
                <c:pt idx="1">
                  <c:v>-1.140512575808168</c:v>
                </c:pt>
                <c:pt idx="2">
                  <c:v>-1.1554544568059582</c:v>
                </c:pt>
                <c:pt idx="3">
                  <c:v>-1.1076719017651893</c:v>
                </c:pt>
                <c:pt idx="4">
                  <c:v>-0.49586001115044676</c:v>
                </c:pt>
                <c:pt idx="5">
                  <c:v>-3.9410376478316653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D9D-4441-8A0F-2B7C0D348FF8}"/>
            </c:ext>
          </c:extLst>
        </c:ser>
        <c:ser>
          <c:idx val="2"/>
          <c:order val="1"/>
          <c:tx>
            <c:strRef>
              <c:f>'Pure Decorrelation'!$U$961</c:f>
              <c:strCache>
                <c:ptCount val="1"/>
                <c:pt idx="0">
                  <c:v>Gain &gt; 0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'Pure Decorrelation'!$V$961:$AA$961</c:f>
              <c:numCache>
                <c:formatCode>0%</c:formatCode>
                <c:ptCount val="6"/>
                <c:pt idx="0">
                  <c:v>-1.6946746282843874</c:v>
                </c:pt>
                <c:pt idx="1">
                  <c:v>-1.6943828604148363</c:v>
                </c:pt>
                <c:pt idx="2">
                  <c:v>-1.487317819991488</c:v>
                </c:pt>
                <c:pt idx="3">
                  <c:v>-2.0505296317301744</c:v>
                </c:pt>
                <c:pt idx="4">
                  <c:v>-0.65752848715454792</c:v>
                </c:pt>
                <c:pt idx="5">
                  <c:v>-4.4534225539997312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D9D-4441-8A0F-2B7C0D348FF8}"/>
            </c:ext>
          </c:extLst>
        </c:ser>
        <c:ser>
          <c:idx val="3"/>
          <c:order val="2"/>
          <c:tx>
            <c:strRef>
              <c:f>'Pure Decorrelation'!$U$959</c:f>
              <c:strCache>
                <c:ptCount val="1"/>
                <c:pt idx="0">
                  <c:v>Gain &gt; 1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'Pure Decorrelation'!$V$959:$AA$959</c:f>
              <c:numCache>
                <c:formatCode>0%</c:formatCode>
                <c:ptCount val="6"/>
                <c:pt idx="0">
                  <c:v>-2.9491068726277687</c:v>
                </c:pt>
                <c:pt idx="1">
                  <c:v>-2.9415996286705859</c:v>
                </c:pt>
                <c:pt idx="2">
                  <c:v>-3.4674372454059967</c:v>
                </c:pt>
                <c:pt idx="3">
                  <c:v>-4.0573700091263927</c:v>
                </c:pt>
                <c:pt idx="4">
                  <c:v>-0.89418348480018184</c:v>
                </c:pt>
                <c:pt idx="5">
                  <c:v>-8.3702868455440971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D9D-4441-8A0F-2B7C0D348FF8}"/>
            </c:ext>
          </c:extLst>
        </c:ser>
        <c:ser>
          <c:idx val="1"/>
          <c:order val="3"/>
          <c:tx>
            <c:strRef>
              <c:f>'Pure Decorrelation'!$U$958</c:f>
              <c:strCache>
                <c:ptCount val="1"/>
                <c:pt idx="0">
                  <c:v>Target; Gain &gt; 1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'Pure Decorrelation'!$V$958:$AA$958</c:f>
              <c:numCache>
                <c:formatCode>0%</c:formatCode>
                <c:ptCount val="6"/>
                <c:pt idx="0">
                  <c:v>-4.9154881071178824</c:v>
                </c:pt>
                <c:pt idx="1">
                  <c:v>-4.889591761078214</c:v>
                </c:pt>
                <c:pt idx="2">
                  <c:v>-6.5316298577625123</c:v>
                </c:pt>
                <c:pt idx="3">
                  <c:v>-6.8457086294098364</c:v>
                </c:pt>
                <c:pt idx="4">
                  <c:v>-1.5521252467586875</c:v>
                </c:pt>
                <c:pt idx="5">
                  <c:v>-14.623495955966064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D9D-4441-8A0F-2B7C0D348F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96855792"/>
        <c:axId val="1899211536"/>
      </c:barChart>
      <c:catAx>
        <c:axId val="18968557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9211536"/>
        <c:crosses val="autoZero"/>
        <c:auto val="1"/>
        <c:lblAlgn val="ctr"/>
        <c:lblOffset val="100"/>
        <c:noMultiLvlLbl val="0"/>
      </c:catAx>
      <c:valAx>
        <c:axId val="1899211536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Perforamnce Improvement wrt. BNL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68557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Dominance Check Improvement</a:t>
            </a:r>
            <a:r>
              <a:rPr lang="en-US" baseline="0"/>
              <a:t> wrt. BNL</a:t>
            </a: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 [mean]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'Pure Decorrelation'!$M$963</c:f>
              <c:strCache>
                <c:ptCount val="1"/>
                <c:pt idx="0">
                  <c:v>Target; Gain &gt; 1; #pref=2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'Pure Decorrelation'!$N$956:$S$956</c:f>
              <c:strCache>
                <c:ptCount val="6"/>
                <c:pt idx="0">
                  <c:v>BNL Causal</c:v>
                </c:pt>
                <c:pt idx="1">
                  <c:v>BNL Causal HM</c:v>
                </c:pt>
                <c:pt idx="2">
                  <c:v>SFS Causal</c:v>
                </c:pt>
                <c:pt idx="3">
                  <c:v>SaLSa Causal</c:v>
                </c:pt>
                <c:pt idx="4">
                  <c:v>D&amp;C Causal</c:v>
                </c:pt>
                <c:pt idx="5">
                  <c:v>BBS Causal</c:v>
                </c:pt>
              </c:strCache>
            </c:strRef>
          </c:cat>
          <c:val>
            <c:numRef>
              <c:f>'Pure Decorrelation'!$N$963:$S$963</c:f>
              <c:numCache>
                <c:formatCode>0%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B8E-4912-B9B5-9EF28DDB36AA}"/>
            </c:ext>
          </c:extLst>
        </c:ser>
        <c:ser>
          <c:idx val="0"/>
          <c:order val="1"/>
          <c:tx>
            <c:strRef>
              <c:f>'Pure Decorrelation'!$M$964</c:f>
              <c:strCache>
                <c:ptCount val="1"/>
                <c:pt idx="0">
                  <c:v>Target; Gain &gt; 1; #pref=3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'Pure Decorrelation'!$N$956:$S$956</c:f>
              <c:strCache>
                <c:ptCount val="6"/>
                <c:pt idx="0">
                  <c:v>BNL Causal</c:v>
                </c:pt>
                <c:pt idx="1">
                  <c:v>BNL Causal HM</c:v>
                </c:pt>
                <c:pt idx="2">
                  <c:v>SFS Causal</c:v>
                </c:pt>
                <c:pt idx="3">
                  <c:v>SaLSa Causal</c:v>
                </c:pt>
                <c:pt idx="4">
                  <c:v>D&amp;C Causal</c:v>
                </c:pt>
                <c:pt idx="5">
                  <c:v>BBS Causal</c:v>
                </c:pt>
              </c:strCache>
            </c:strRef>
          </c:cat>
          <c:val>
            <c:numRef>
              <c:f>'Pure Decorrelation'!$N$964:$S$964</c:f>
              <c:numCache>
                <c:formatCode>0%</c:formatCode>
                <c:ptCount val="6"/>
                <c:pt idx="0">
                  <c:v>-11.062314494462797</c:v>
                </c:pt>
                <c:pt idx="1">
                  <c:v>-11.062670850171772</c:v>
                </c:pt>
                <c:pt idx="2">
                  <c:v>-13.165278586721312</c:v>
                </c:pt>
                <c:pt idx="3">
                  <c:v>-15.948893363576907</c:v>
                </c:pt>
                <c:pt idx="4">
                  <c:v>-4.6286805528961921</c:v>
                </c:pt>
                <c:pt idx="5">
                  <c:v>-22.92863285832631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B8E-4912-B9B5-9EF28DDB36AA}"/>
            </c:ext>
          </c:extLst>
        </c:ser>
        <c:ser>
          <c:idx val="2"/>
          <c:order val="2"/>
          <c:tx>
            <c:strRef>
              <c:f>'Pure Decorrelation'!$M$965</c:f>
              <c:strCache>
                <c:ptCount val="1"/>
                <c:pt idx="0">
                  <c:v>Target; Gain &gt; 1; #pref=4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'Pure Decorrelation'!$N$965:$S$965</c:f>
              <c:numCache>
                <c:formatCode>0%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B8E-4912-B9B5-9EF28DDB36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96855792"/>
        <c:axId val="1899211536"/>
      </c:barChart>
      <c:catAx>
        <c:axId val="18968557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9211536"/>
        <c:crosses val="autoZero"/>
        <c:auto val="1"/>
        <c:lblAlgn val="ctr"/>
        <c:lblOffset val="100"/>
        <c:noMultiLvlLbl val="0"/>
      </c:catAx>
      <c:valAx>
        <c:axId val="18992115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Perforamnce Improvement wrt. BNL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68557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Execution Time Improvement</a:t>
            </a:r>
            <a:r>
              <a:rPr lang="en-US" baseline="0"/>
              <a:t> wrt. </a:t>
            </a:r>
            <a:r>
              <a:rPr lang="en-US" sz="1400" baseline="0"/>
              <a:t>BNL (sequential)</a:t>
            </a: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 [mean]</a:t>
            </a:r>
            <a:endParaRPr lang="en-US" sz="14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'Pure Decorrelation'!$U$963</c:f>
              <c:strCache>
                <c:ptCount val="1"/>
                <c:pt idx="0">
                  <c:v>Target; Gain &gt; 1; #pref=2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'Pure Decorrelation'!$V$956:$AA$956</c:f>
              <c:strCache>
                <c:ptCount val="6"/>
                <c:pt idx="0">
                  <c:v>BNL Causal</c:v>
                </c:pt>
                <c:pt idx="1">
                  <c:v>BNL Causal HM</c:v>
                </c:pt>
                <c:pt idx="2">
                  <c:v>SFS Causal</c:v>
                </c:pt>
                <c:pt idx="3">
                  <c:v>SaLSa Causal</c:v>
                </c:pt>
                <c:pt idx="4">
                  <c:v>D&amp;C Causal</c:v>
                </c:pt>
                <c:pt idx="5">
                  <c:v>BBS Causal</c:v>
                </c:pt>
              </c:strCache>
            </c:strRef>
          </c:cat>
          <c:val>
            <c:numRef>
              <c:f>'Pure Decorrelation'!$V$963:$AA$963</c:f>
              <c:numCache>
                <c:formatCode>0%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7E3-499C-A34E-7E80C88FE3D7}"/>
            </c:ext>
          </c:extLst>
        </c:ser>
        <c:ser>
          <c:idx val="0"/>
          <c:order val="1"/>
          <c:tx>
            <c:strRef>
              <c:f>'Pure Decorrelation'!$U$964</c:f>
              <c:strCache>
                <c:ptCount val="1"/>
                <c:pt idx="0">
                  <c:v>Target; Gain &gt; 1; #pref=3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'Pure Decorrelation'!$V$956:$AA$956</c:f>
              <c:strCache>
                <c:ptCount val="6"/>
                <c:pt idx="0">
                  <c:v>BNL Causal</c:v>
                </c:pt>
                <c:pt idx="1">
                  <c:v>BNL Causal HM</c:v>
                </c:pt>
                <c:pt idx="2">
                  <c:v>SFS Causal</c:v>
                </c:pt>
                <c:pt idx="3">
                  <c:v>SaLSa Causal</c:v>
                </c:pt>
                <c:pt idx="4">
                  <c:v>D&amp;C Causal</c:v>
                </c:pt>
                <c:pt idx="5">
                  <c:v>BBS Causal</c:v>
                </c:pt>
              </c:strCache>
            </c:strRef>
          </c:cat>
          <c:val>
            <c:numRef>
              <c:f>'Pure Decorrelation'!$V$964:$AA$964</c:f>
              <c:numCache>
                <c:formatCode>0%</c:formatCode>
                <c:ptCount val="6"/>
                <c:pt idx="0">
                  <c:v>-4.9154881071178824</c:v>
                </c:pt>
                <c:pt idx="1">
                  <c:v>-4.889591761078214</c:v>
                </c:pt>
                <c:pt idx="2">
                  <c:v>-6.5316298577625123</c:v>
                </c:pt>
                <c:pt idx="3">
                  <c:v>-6.8457086294098364</c:v>
                </c:pt>
                <c:pt idx="4">
                  <c:v>-1.5521252467586875</c:v>
                </c:pt>
                <c:pt idx="5">
                  <c:v>-14.623495955966064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7E3-499C-A34E-7E80C88FE3D7}"/>
            </c:ext>
          </c:extLst>
        </c:ser>
        <c:ser>
          <c:idx val="2"/>
          <c:order val="2"/>
          <c:tx>
            <c:strRef>
              <c:f>'Pure Decorrelation'!$U$965</c:f>
              <c:strCache>
                <c:ptCount val="1"/>
                <c:pt idx="0">
                  <c:v>Target; Gain &gt; 1; #pref=4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'Pure Decorrelation'!$V$965:$AA$965</c:f>
              <c:numCache>
                <c:formatCode>0%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7E3-499C-A34E-7E80C88FE3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96855792"/>
        <c:axId val="1899211536"/>
      </c:barChart>
      <c:catAx>
        <c:axId val="18968557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9211536"/>
        <c:crosses val="autoZero"/>
        <c:auto val="1"/>
        <c:lblAlgn val="ctr"/>
        <c:lblOffset val="100"/>
        <c:noMultiLvlLbl val="0"/>
      </c:catAx>
      <c:valAx>
        <c:axId val="1899211536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Perforamnce Improvement wrt. BNL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68557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#</a:t>
            </a:r>
            <a:r>
              <a:rPr lang="en-US" baseline="0"/>
              <a:t> of Dominance Checks vs. (Estimated) Gain - non-causal algorithms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'Pure Decorrelation'!$M$2</c:f>
              <c:strCache>
                <c:ptCount val="1"/>
                <c:pt idx="0">
                  <c:v>BNL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trendline>
            <c:spPr>
              <a:ln w="19050" cap="rnd">
                <a:solidFill>
                  <a:srgbClr val="FF0000"/>
                </a:solidFill>
                <a:prstDash val="dash"/>
              </a:ln>
              <a:effectLst/>
            </c:spPr>
            <c:trendlineType val="exp"/>
            <c:dispRSqr val="0"/>
            <c:dispEq val="0"/>
          </c:trendline>
          <c:xVal>
            <c:numRef>
              <c:f>'Pure Decorrelation'!$AY$3:$AY$290</c:f>
              <c:numCache>
                <c:formatCode>General</c:formatCode>
                <c:ptCount val="288"/>
                <c:pt idx="0">
                  <c:v>1</c:v>
                </c:pt>
                <c:pt idx="1">
                  <c:v>-3</c:v>
                </c:pt>
                <c:pt idx="2">
                  <c:v>-3</c:v>
                </c:pt>
                <c:pt idx="3">
                  <c:v>1</c:v>
                </c:pt>
                <c:pt idx="4">
                  <c:v>9</c:v>
                </c:pt>
                <c:pt idx="5">
                  <c:v>1</c:v>
                </c:pt>
                <c:pt idx="6">
                  <c:v>-3</c:v>
                </c:pt>
                <c:pt idx="7">
                  <c:v>-3</c:v>
                </c:pt>
                <c:pt idx="8">
                  <c:v>-3</c:v>
                </c:pt>
                <c:pt idx="9">
                  <c:v>-3</c:v>
                </c:pt>
                <c:pt idx="10">
                  <c:v>1</c:v>
                </c:pt>
                <c:pt idx="11">
                  <c:v>9</c:v>
                </c:pt>
                <c:pt idx="12">
                  <c:v>1</c:v>
                </c:pt>
                <c:pt idx="13">
                  <c:v>-3</c:v>
                </c:pt>
                <c:pt idx="14">
                  <c:v>-3</c:v>
                </c:pt>
                <c:pt idx="15">
                  <c:v>1</c:v>
                </c:pt>
                <c:pt idx="16">
                  <c:v>-2</c:v>
                </c:pt>
                <c:pt idx="17">
                  <c:v>4</c:v>
                </c:pt>
                <c:pt idx="18">
                  <c:v>0</c:v>
                </c:pt>
                <c:pt idx="19">
                  <c:v>-2</c:v>
                </c:pt>
                <c:pt idx="20">
                  <c:v>-2</c:v>
                </c:pt>
                <c:pt idx="21">
                  <c:v>0</c:v>
                </c:pt>
                <c:pt idx="22">
                  <c:v>4</c:v>
                </c:pt>
                <c:pt idx="23">
                  <c:v>-2</c:v>
                </c:pt>
                <c:pt idx="24">
                  <c:v>-0.33333333333333331</c:v>
                </c:pt>
                <c:pt idx="25">
                  <c:v>-0.33333333333333331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-1.666666666666667</c:v>
                </c:pt>
                <c:pt idx="31">
                  <c:v>-1.666666666666667</c:v>
                </c:pt>
                <c:pt idx="32">
                  <c:v>-1.666666666666667</c:v>
                </c:pt>
                <c:pt idx="33">
                  <c:v>-1.666666666666667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-0.33333333333333331</c:v>
                </c:pt>
                <c:pt idx="39">
                  <c:v>-0.33333333333333331</c:v>
                </c:pt>
                <c:pt idx="40">
                  <c:v>-2</c:v>
                </c:pt>
                <c:pt idx="41">
                  <c:v>-2</c:v>
                </c:pt>
                <c:pt idx="42">
                  <c:v>8</c:v>
                </c:pt>
                <c:pt idx="43">
                  <c:v>-4</c:v>
                </c:pt>
                <c:pt idx="44">
                  <c:v>-4</c:v>
                </c:pt>
                <c:pt idx="45">
                  <c:v>8</c:v>
                </c:pt>
                <c:pt idx="46">
                  <c:v>-2</c:v>
                </c:pt>
                <c:pt idx="47">
                  <c:v>-2</c:v>
                </c:pt>
                <c:pt idx="48">
                  <c:v>-2</c:v>
                </c:pt>
                <c:pt idx="49">
                  <c:v>-2</c:v>
                </c:pt>
                <c:pt idx="50">
                  <c:v>8</c:v>
                </c:pt>
                <c:pt idx="51">
                  <c:v>-4</c:v>
                </c:pt>
                <c:pt idx="52">
                  <c:v>-4</c:v>
                </c:pt>
                <c:pt idx="53">
                  <c:v>8</c:v>
                </c:pt>
                <c:pt idx="54">
                  <c:v>-2</c:v>
                </c:pt>
                <c:pt idx="55">
                  <c:v>-2</c:v>
                </c:pt>
              </c:numCache>
            </c:numRef>
          </c:xVal>
          <c:yVal>
            <c:numRef>
              <c:f>'Pure Decorrelation'!$M$3:$M$290</c:f>
              <c:numCache>
                <c:formatCode>General</c:formatCode>
                <c:ptCount val="288"/>
                <c:pt idx="0">
                  <c:v>984737.8</c:v>
                </c:pt>
                <c:pt idx="1">
                  <c:v>9774060</c:v>
                </c:pt>
                <c:pt idx="2">
                  <c:v>4329316.4000000004</c:v>
                </c:pt>
                <c:pt idx="3">
                  <c:v>4797310.5999999996</c:v>
                </c:pt>
                <c:pt idx="4">
                  <c:v>1254500</c:v>
                </c:pt>
                <c:pt idx="5">
                  <c:v>4819087.5999999996</c:v>
                </c:pt>
                <c:pt idx="6">
                  <c:v>2186441.2000000002</c:v>
                </c:pt>
                <c:pt idx="7">
                  <c:v>1359597.6</c:v>
                </c:pt>
                <c:pt idx="8">
                  <c:v>6171416.2000000002</c:v>
                </c:pt>
                <c:pt idx="9">
                  <c:v>6077126.4000000004</c:v>
                </c:pt>
                <c:pt idx="10">
                  <c:v>4373945.5999999996</c:v>
                </c:pt>
                <c:pt idx="11">
                  <c:v>1743369.2</c:v>
                </c:pt>
                <c:pt idx="12">
                  <c:v>11750880.199999999</c:v>
                </c:pt>
                <c:pt idx="13">
                  <c:v>4086782.6</c:v>
                </c:pt>
                <c:pt idx="14">
                  <c:v>7112853</c:v>
                </c:pt>
                <c:pt idx="15">
                  <c:v>492450</c:v>
                </c:pt>
                <c:pt idx="16">
                  <c:v>6218015.5999999996</c:v>
                </c:pt>
                <c:pt idx="17">
                  <c:v>572109.80000000005</c:v>
                </c:pt>
                <c:pt idx="18">
                  <c:v>4386124.8</c:v>
                </c:pt>
                <c:pt idx="19">
                  <c:v>1288357.8</c:v>
                </c:pt>
                <c:pt idx="20">
                  <c:v>878753.2</c:v>
                </c:pt>
                <c:pt idx="21">
                  <c:v>1877990.2</c:v>
                </c:pt>
                <c:pt idx="22">
                  <c:v>371955.6</c:v>
                </c:pt>
                <c:pt idx="23">
                  <c:v>1837465.8</c:v>
                </c:pt>
                <c:pt idx="24">
                  <c:v>2025390.8</c:v>
                </c:pt>
                <c:pt idx="25">
                  <c:v>510392.8</c:v>
                </c:pt>
                <c:pt idx="26">
                  <c:v>1949791.8</c:v>
                </c:pt>
                <c:pt idx="27">
                  <c:v>1020647.2</c:v>
                </c:pt>
                <c:pt idx="28">
                  <c:v>2208859.6</c:v>
                </c:pt>
                <c:pt idx="29">
                  <c:v>896596.6</c:v>
                </c:pt>
                <c:pt idx="30">
                  <c:v>3045439.2</c:v>
                </c:pt>
                <c:pt idx="31">
                  <c:v>2290113.4</c:v>
                </c:pt>
                <c:pt idx="32">
                  <c:v>8055849.7999999998</c:v>
                </c:pt>
                <c:pt idx="33">
                  <c:v>11188592.4</c:v>
                </c:pt>
                <c:pt idx="34">
                  <c:v>2119756</c:v>
                </c:pt>
                <c:pt idx="35">
                  <c:v>3176321.4</c:v>
                </c:pt>
                <c:pt idx="36">
                  <c:v>2509577.6</c:v>
                </c:pt>
                <c:pt idx="37">
                  <c:v>2722210.4</c:v>
                </c:pt>
                <c:pt idx="38">
                  <c:v>584782.4</c:v>
                </c:pt>
                <c:pt idx="39">
                  <c:v>668118.80000000005</c:v>
                </c:pt>
                <c:pt idx="40">
                  <c:v>1465680.2</c:v>
                </c:pt>
                <c:pt idx="41">
                  <c:v>7040893.2000000002</c:v>
                </c:pt>
                <c:pt idx="42">
                  <c:v>2754637.4</c:v>
                </c:pt>
                <c:pt idx="43">
                  <c:v>414114.2</c:v>
                </c:pt>
                <c:pt idx="44">
                  <c:v>328897.59999999998</c:v>
                </c:pt>
                <c:pt idx="45">
                  <c:v>2180548</c:v>
                </c:pt>
                <c:pt idx="46">
                  <c:v>6904071</c:v>
                </c:pt>
                <c:pt idx="47">
                  <c:v>1297565.2</c:v>
                </c:pt>
                <c:pt idx="48">
                  <c:v>1465680.2</c:v>
                </c:pt>
                <c:pt idx="49">
                  <c:v>7040893.2000000002</c:v>
                </c:pt>
                <c:pt idx="50">
                  <c:v>2754637.4</c:v>
                </c:pt>
                <c:pt idx="51">
                  <c:v>414114.2</c:v>
                </c:pt>
                <c:pt idx="52">
                  <c:v>328897.59999999998</c:v>
                </c:pt>
                <c:pt idx="53">
                  <c:v>2180548</c:v>
                </c:pt>
                <c:pt idx="54">
                  <c:v>6904071</c:v>
                </c:pt>
                <c:pt idx="55">
                  <c:v>1297565.2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758-48F0-AAE3-D2D31B9F9DD3}"/>
            </c:ext>
          </c:extLst>
        </c:ser>
        <c:ser>
          <c:idx val="2"/>
          <c:order val="1"/>
          <c:tx>
            <c:strRef>
              <c:f>'Pure Decorrelation'!$P$2</c:f>
              <c:strCache>
                <c:ptCount val="1"/>
                <c:pt idx="0">
                  <c:v>SFS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4"/>
                </a:solidFill>
                <a:prstDash val="dash"/>
              </a:ln>
              <a:effectLst/>
            </c:spPr>
            <c:trendlineType val="exp"/>
            <c:dispRSqr val="0"/>
            <c:dispEq val="0"/>
          </c:trendline>
          <c:xVal>
            <c:numRef>
              <c:f>'Pure Decorrelation'!$AY$3:$AY$290</c:f>
              <c:numCache>
                <c:formatCode>General</c:formatCode>
                <c:ptCount val="288"/>
                <c:pt idx="0">
                  <c:v>1</c:v>
                </c:pt>
                <c:pt idx="1">
                  <c:v>-3</c:v>
                </c:pt>
                <c:pt idx="2">
                  <c:v>-3</c:v>
                </c:pt>
                <c:pt idx="3">
                  <c:v>1</c:v>
                </c:pt>
                <c:pt idx="4">
                  <c:v>9</c:v>
                </c:pt>
                <c:pt idx="5">
                  <c:v>1</c:v>
                </c:pt>
                <c:pt idx="6">
                  <c:v>-3</c:v>
                </c:pt>
                <c:pt idx="7">
                  <c:v>-3</c:v>
                </c:pt>
                <c:pt idx="8">
                  <c:v>-3</c:v>
                </c:pt>
                <c:pt idx="9">
                  <c:v>-3</c:v>
                </c:pt>
                <c:pt idx="10">
                  <c:v>1</c:v>
                </c:pt>
                <c:pt idx="11">
                  <c:v>9</c:v>
                </c:pt>
                <c:pt idx="12">
                  <c:v>1</c:v>
                </c:pt>
                <c:pt idx="13">
                  <c:v>-3</c:v>
                </c:pt>
                <c:pt idx="14">
                  <c:v>-3</c:v>
                </c:pt>
                <c:pt idx="15">
                  <c:v>1</c:v>
                </c:pt>
                <c:pt idx="16">
                  <c:v>-2</c:v>
                </c:pt>
                <c:pt idx="17">
                  <c:v>4</c:v>
                </c:pt>
                <c:pt idx="18">
                  <c:v>0</c:v>
                </c:pt>
                <c:pt idx="19">
                  <c:v>-2</c:v>
                </c:pt>
                <c:pt idx="20">
                  <c:v>-2</c:v>
                </c:pt>
                <c:pt idx="21">
                  <c:v>0</c:v>
                </c:pt>
                <c:pt idx="22">
                  <c:v>4</c:v>
                </c:pt>
                <c:pt idx="23">
                  <c:v>-2</c:v>
                </c:pt>
                <c:pt idx="24">
                  <c:v>-0.33333333333333331</c:v>
                </c:pt>
                <c:pt idx="25">
                  <c:v>-0.33333333333333331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-1.666666666666667</c:v>
                </c:pt>
                <c:pt idx="31">
                  <c:v>-1.666666666666667</c:v>
                </c:pt>
                <c:pt idx="32">
                  <c:v>-1.666666666666667</c:v>
                </c:pt>
                <c:pt idx="33">
                  <c:v>-1.666666666666667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-0.33333333333333331</c:v>
                </c:pt>
                <c:pt idx="39">
                  <c:v>-0.33333333333333331</c:v>
                </c:pt>
                <c:pt idx="40">
                  <c:v>-2</c:v>
                </c:pt>
                <c:pt idx="41">
                  <c:v>-2</c:v>
                </c:pt>
                <c:pt idx="42">
                  <c:v>8</c:v>
                </c:pt>
                <c:pt idx="43">
                  <c:v>-4</c:v>
                </c:pt>
                <c:pt idx="44">
                  <c:v>-4</c:v>
                </c:pt>
                <c:pt idx="45">
                  <c:v>8</c:v>
                </c:pt>
                <c:pt idx="46">
                  <c:v>-2</c:v>
                </c:pt>
                <c:pt idx="47">
                  <c:v>-2</c:v>
                </c:pt>
                <c:pt idx="48">
                  <c:v>-2</c:v>
                </c:pt>
                <c:pt idx="49">
                  <c:v>-2</c:v>
                </c:pt>
                <c:pt idx="50">
                  <c:v>8</c:v>
                </c:pt>
                <c:pt idx="51">
                  <c:v>-4</c:v>
                </c:pt>
                <c:pt idx="52">
                  <c:v>-4</c:v>
                </c:pt>
                <c:pt idx="53">
                  <c:v>8</c:v>
                </c:pt>
                <c:pt idx="54">
                  <c:v>-2</c:v>
                </c:pt>
                <c:pt idx="55">
                  <c:v>-2</c:v>
                </c:pt>
              </c:numCache>
            </c:numRef>
          </c:xVal>
          <c:yVal>
            <c:numRef>
              <c:f>'Pure Decorrelation'!$P$3:$P$290</c:f>
              <c:numCache>
                <c:formatCode>General</c:formatCode>
                <c:ptCount val="288"/>
                <c:pt idx="0">
                  <c:v>1004122.8</c:v>
                </c:pt>
                <c:pt idx="1">
                  <c:v>14747945.4</c:v>
                </c:pt>
                <c:pt idx="2">
                  <c:v>1278792.2</c:v>
                </c:pt>
                <c:pt idx="3">
                  <c:v>1475770.8</c:v>
                </c:pt>
                <c:pt idx="4">
                  <c:v>3405256</c:v>
                </c:pt>
                <c:pt idx="5">
                  <c:v>5594837.2000000002</c:v>
                </c:pt>
                <c:pt idx="6">
                  <c:v>1589889</c:v>
                </c:pt>
                <c:pt idx="7">
                  <c:v>602084</c:v>
                </c:pt>
                <c:pt idx="8">
                  <c:v>8419143.5999999996</c:v>
                </c:pt>
                <c:pt idx="9">
                  <c:v>14297375.6</c:v>
                </c:pt>
                <c:pt idx="10">
                  <c:v>4791875</c:v>
                </c:pt>
                <c:pt idx="11">
                  <c:v>3424600.8</c:v>
                </c:pt>
                <c:pt idx="12">
                  <c:v>18218009.600000001</c:v>
                </c:pt>
                <c:pt idx="13">
                  <c:v>3127021.2</c:v>
                </c:pt>
                <c:pt idx="14">
                  <c:v>8723892</c:v>
                </c:pt>
                <c:pt idx="15">
                  <c:v>264522.40000000002</c:v>
                </c:pt>
                <c:pt idx="16">
                  <c:v>14902021.800000001</c:v>
                </c:pt>
                <c:pt idx="17">
                  <c:v>531781.6</c:v>
                </c:pt>
                <c:pt idx="18">
                  <c:v>2573293.2000000002</c:v>
                </c:pt>
                <c:pt idx="19">
                  <c:v>8049014.7999999998</c:v>
                </c:pt>
                <c:pt idx="20">
                  <c:v>1835525</c:v>
                </c:pt>
                <c:pt idx="21">
                  <c:v>1753422.2</c:v>
                </c:pt>
                <c:pt idx="22">
                  <c:v>240817.6</c:v>
                </c:pt>
                <c:pt idx="23">
                  <c:v>2405833.6</c:v>
                </c:pt>
                <c:pt idx="24">
                  <c:v>2641017.4</c:v>
                </c:pt>
                <c:pt idx="25">
                  <c:v>376094.8</c:v>
                </c:pt>
                <c:pt idx="26">
                  <c:v>2545954.4</c:v>
                </c:pt>
                <c:pt idx="27">
                  <c:v>238307</c:v>
                </c:pt>
                <c:pt idx="28">
                  <c:v>869035.6</c:v>
                </c:pt>
                <c:pt idx="29">
                  <c:v>357592.6</c:v>
                </c:pt>
                <c:pt idx="30">
                  <c:v>535062</c:v>
                </c:pt>
                <c:pt idx="31">
                  <c:v>270661.59999999998</c:v>
                </c:pt>
                <c:pt idx="32">
                  <c:v>44794298</c:v>
                </c:pt>
                <c:pt idx="33">
                  <c:v>65436608.200000003</c:v>
                </c:pt>
                <c:pt idx="34">
                  <c:v>2798305.8</c:v>
                </c:pt>
                <c:pt idx="35">
                  <c:v>8110191.4000000004</c:v>
                </c:pt>
                <c:pt idx="36">
                  <c:v>8535142.8000000007</c:v>
                </c:pt>
                <c:pt idx="37">
                  <c:v>13103222.199999999</c:v>
                </c:pt>
                <c:pt idx="38">
                  <c:v>281783.40000000002</c:v>
                </c:pt>
                <c:pt idx="39">
                  <c:v>275748.8</c:v>
                </c:pt>
                <c:pt idx="40">
                  <c:v>2004888.8</c:v>
                </c:pt>
                <c:pt idx="41">
                  <c:v>6888278.7999999998</c:v>
                </c:pt>
                <c:pt idx="42">
                  <c:v>4808313.4000000004</c:v>
                </c:pt>
                <c:pt idx="43">
                  <c:v>355969</c:v>
                </c:pt>
                <c:pt idx="44">
                  <c:v>235216.4</c:v>
                </c:pt>
                <c:pt idx="45">
                  <c:v>7568929</c:v>
                </c:pt>
                <c:pt idx="46">
                  <c:v>4053004.4</c:v>
                </c:pt>
                <c:pt idx="47">
                  <c:v>962221.8</c:v>
                </c:pt>
                <c:pt idx="48">
                  <c:v>2004888.8</c:v>
                </c:pt>
                <c:pt idx="49">
                  <c:v>6888278.7999999998</c:v>
                </c:pt>
                <c:pt idx="50">
                  <c:v>4808313.4000000004</c:v>
                </c:pt>
                <c:pt idx="51">
                  <c:v>355969</c:v>
                </c:pt>
                <c:pt idx="52">
                  <c:v>235216.4</c:v>
                </c:pt>
                <c:pt idx="53">
                  <c:v>7568929</c:v>
                </c:pt>
                <c:pt idx="54">
                  <c:v>4053004.4</c:v>
                </c:pt>
                <c:pt idx="55">
                  <c:v>962221.8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4758-48F0-AAE3-D2D31B9F9DD3}"/>
            </c:ext>
          </c:extLst>
        </c:ser>
        <c:ser>
          <c:idx val="4"/>
          <c:order val="2"/>
          <c:tx>
            <c:strRef>
              <c:f>'Pure Decorrelation'!$R$2</c:f>
              <c:strCache>
                <c:ptCount val="1"/>
                <c:pt idx="0">
                  <c:v>SaLSa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6"/>
                </a:solidFill>
                <a:prstDash val="dash"/>
              </a:ln>
              <a:effectLst/>
            </c:spPr>
            <c:trendlineType val="exp"/>
            <c:dispRSqr val="0"/>
            <c:dispEq val="0"/>
          </c:trendline>
          <c:xVal>
            <c:numRef>
              <c:f>'Pure Decorrelation'!$AY$3:$AY$290</c:f>
              <c:numCache>
                <c:formatCode>General</c:formatCode>
                <c:ptCount val="288"/>
                <c:pt idx="0">
                  <c:v>1</c:v>
                </c:pt>
                <c:pt idx="1">
                  <c:v>-3</c:v>
                </c:pt>
                <c:pt idx="2">
                  <c:v>-3</c:v>
                </c:pt>
                <c:pt idx="3">
                  <c:v>1</c:v>
                </c:pt>
                <c:pt idx="4">
                  <c:v>9</c:v>
                </c:pt>
                <c:pt idx="5">
                  <c:v>1</c:v>
                </c:pt>
                <c:pt idx="6">
                  <c:v>-3</c:v>
                </c:pt>
                <c:pt idx="7">
                  <c:v>-3</c:v>
                </c:pt>
                <c:pt idx="8">
                  <c:v>-3</c:v>
                </c:pt>
                <c:pt idx="9">
                  <c:v>-3</c:v>
                </c:pt>
                <c:pt idx="10">
                  <c:v>1</c:v>
                </c:pt>
                <c:pt idx="11">
                  <c:v>9</c:v>
                </c:pt>
                <c:pt idx="12">
                  <c:v>1</c:v>
                </c:pt>
                <c:pt idx="13">
                  <c:v>-3</c:v>
                </c:pt>
                <c:pt idx="14">
                  <c:v>-3</c:v>
                </c:pt>
                <c:pt idx="15">
                  <c:v>1</c:v>
                </c:pt>
                <c:pt idx="16">
                  <c:v>-2</c:v>
                </c:pt>
                <c:pt idx="17">
                  <c:v>4</c:v>
                </c:pt>
                <c:pt idx="18">
                  <c:v>0</c:v>
                </c:pt>
                <c:pt idx="19">
                  <c:v>-2</c:v>
                </c:pt>
                <c:pt idx="20">
                  <c:v>-2</c:v>
                </c:pt>
                <c:pt idx="21">
                  <c:v>0</c:v>
                </c:pt>
                <c:pt idx="22">
                  <c:v>4</c:v>
                </c:pt>
                <c:pt idx="23">
                  <c:v>-2</c:v>
                </c:pt>
                <c:pt idx="24">
                  <c:v>-0.33333333333333331</c:v>
                </c:pt>
                <c:pt idx="25">
                  <c:v>-0.33333333333333331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-1.666666666666667</c:v>
                </c:pt>
                <c:pt idx="31">
                  <c:v>-1.666666666666667</c:v>
                </c:pt>
                <c:pt idx="32">
                  <c:v>-1.666666666666667</c:v>
                </c:pt>
                <c:pt idx="33">
                  <c:v>-1.666666666666667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-0.33333333333333331</c:v>
                </c:pt>
                <c:pt idx="39">
                  <c:v>-0.33333333333333331</c:v>
                </c:pt>
                <c:pt idx="40">
                  <c:v>-2</c:v>
                </c:pt>
                <c:pt idx="41">
                  <c:v>-2</c:v>
                </c:pt>
                <c:pt idx="42">
                  <c:v>8</c:v>
                </c:pt>
                <c:pt idx="43">
                  <c:v>-4</c:v>
                </c:pt>
                <c:pt idx="44">
                  <c:v>-4</c:v>
                </c:pt>
                <c:pt idx="45">
                  <c:v>8</c:v>
                </c:pt>
                <c:pt idx="46">
                  <c:v>-2</c:v>
                </c:pt>
                <c:pt idx="47">
                  <c:v>-2</c:v>
                </c:pt>
                <c:pt idx="48">
                  <c:v>-2</c:v>
                </c:pt>
                <c:pt idx="49">
                  <c:v>-2</c:v>
                </c:pt>
                <c:pt idx="50">
                  <c:v>8</c:v>
                </c:pt>
                <c:pt idx="51">
                  <c:v>-4</c:v>
                </c:pt>
                <c:pt idx="52">
                  <c:v>-4</c:v>
                </c:pt>
                <c:pt idx="53">
                  <c:v>8</c:v>
                </c:pt>
                <c:pt idx="54">
                  <c:v>-2</c:v>
                </c:pt>
                <c:pt idx="55">
                  <c:v>-2</c:v>
                </c:pt>
              </c:numCache>
            </c:numRef>
          </c:xVal>
          <c:yVal>
            <c:numRef>
              <c:f>'Pure Decorrelation'!$R$3:$R$290</c:f>
              <c:numCache>
                <c:formatCode>General</c:formatCode>
                <c:ptCount val="288"/>
                <c:pt idx="0">
                  <c:v>881239.4</c:v>
                </c:pt>
                <c:pt idx="1">
                  <c:v>16571915</c:v>
                </c:pt>
                <c:pt idx="2">
                  <c:v>616378.19999999995</c:v>
                </c:pt>
                <c:pt idx="3">
                  <c:v>1030299.8</c:v>
                </c:pt>
                <c:pt idx="4">
                  <c:v>1465331.4</c:v>
                </c:pt>
                <c:pt idx="5">
                  <c:v>4114032.2</c:v>
                </c:pt>
                <c:pt idx="6">
                  <c:v>616867</c:v>
                </c:pt>
                <c:pt idx="7">
                  <c:v>362702.6</c:v>
                </c:pt>
                <c:pt idx="8">
                  <c:v>9256532.1999999993</c:v>
                </c:pt>
                <c:pt idx="9">
                  <c:v>9345182.5999999996</c:v>
                </c:pt>
                <c:pt idx="10">
                  <c:v>3330299.8</c:v>
                </c:pt>
                <c:pt idx="11">
                  <c:v>2642237</c:v>
                </c:pt>
                <c:pt idx="12">
                  <c:v>17723012.199999999</c:v>
                </c:pt>
                <c:pt idx="13">
                  <c:v>3627884.8</c:v>
                </c:pt>
                <c:pt idx="14">
                  <c:v>6128639</c:v>
                </c:pt>
                <c:pt idx="15">
                  <c:v>253435.8</c:v>
                </c:pt>
                <c:pt idx="16">
                  <c:v>15785104.199999999</c:v>
                </c:pt>
                <c:pt idx="17">
                  <c:v>425951</c:v>
                </c:pt>
                <c:pt idx="18">
                  <c:v>7628471.2000000002</c:v>
                </c:pt>
                <c:pt idx="19">
                  <c:v>2096160</c:v>
                </c:pt>
                <c:pt idx="20">
                  <c:v>1062859</c:v>
                </c:pt>
                <c:pt idx="21">
                  <c:v>1693590.8</c:v>
                </c:pt>
                <c:pt idx="22">
                  <c:v>47009</c:v>
                </c:pt>
                <c:pt idx="23">
                  <c:v>2353739.6</c:v>
                </c:pt>
                <c:pt idx="24">
                  <c:v>1830487.8</c:v>
                </c:pt>
                <c:pt idx="25">
                  <c:v>129116.6</c:v>
                </c:pt>
                <c:pt idx="26">
                  <c:v>1544494.4</c:v>
                </c:pt>
                <c:pt idx="27">
                  <c:v>153050.6</c:v>
                </c:pt>
                <c:pt idx="28">
                  <c:v>692113</c:v>
                </c:pt>
                <c:pt idx="29">
                  <c:v>274926.2</c:v>
                </c:pt>
                <c:pt idx="30">
                  <c:v>531586.4</c:v>
                </c:pt>
                <c:pt idx="31">
                  <c:v>266982.40000000002</c:v>
                </c:pt>
                <c:pt idx="32">
                  <c:v>12997115.6</c:v>
                </c:pt>
                <c:pt idx="33">
                  <c:v>13756660.6</c:v>
                </c:pt>
                <c:pt idx="34">
                  <c:v>2394989.4</c:v>
                </c:pt>
                <c:pt idx="35">
                  <c:v>5959335.2000000002</c:v>
                </c:pt>
                <c:pt idx="36">
                  <c:v>5751810.2000000002</c:v>
                </c:pt>
                <c:pt idx="37">
                  <c:v>8635362.4000000004</c:v>
                </c:pt>
                <c:pt idx="38">
                  <c:v>276818.40000000002</c:v>
                </c:pt>
                <c:pt idx="39">
                  <c:v>268625.8</c:v>
                </c:pt>
                <c:pt idx="40">
                  <c:v>1414445.2</c:v>
                </c:pt>
                <c:pt idx="41">
                  <c:v>15975768.6</c:v>
                </c:pt>
                <c:pt idx="42">
                  <c:v>4566077.4000000004</c:v>
                </c:pt>
                <c:pt idx="43">
                  <c:v>185834.8</c:v>
                </c:pt>
                <c:pt idx="44">
                  <c:v>67910.8</c:v>
                </c:pt>
                <c:pt idx="45">
                  <c:v>5117375.4000000004</c:v>
                </c:pt>
                <c:pt idx="46">
                  <c:v>10738918.4</c:v>
                </c:pt>
                <c:pt idx="47">
                  <c:v>840370</c:v>
                </c:pt>
                <c:pt idx="48">
                  <c:v>1414445.2</c:v>
                </c:pt>
                <c:pt idx="49">
                  <c:v>15975768.6</c:v>
                </c:pt>
                <c:pt idx="50">
                  <c:v>4566077.4000000004</c:v>
                </c:pt>
                <c:pt idx="51">
                  <c:v>185834.8</c:v>
                </c:pt>
                <c:pt idx="52">
                  <c:v>67910.8</c:v>
                </c:pt>
                <c:pt idx="53">
                  <c:v>5117375.4000000004</c:v>
                </c:pt>
                <c:pt idx="54">
                  <c:v>10738918.4</c:v>
                </c:pt>
                <c:pt idx="55">
                  <c:v>840370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4758-48F0-AAE3-D2D31B9F9DD3}"/>
            </c:ext>
          </c:extLst>
        </c:ser>
        <c:ser>
          <c:idx val="6"/>
          <c:order val="3"/>
          <c:tx>
            <c:strRef>
              <c:f>'Pure Decorrelation'!$T$2</c:f>
              <c:strCache>
                <c:ptCount val="1"/>
                <c:pt idx="0">
                  <c:v>D&amp;C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5"/>
                </a:solidFill>
                <a:prstDash val="dash"/>
              </a:ln>
              <a:effectLst/>
            </c:spPr>
            <c:trendlineType val="exp"/>
            <c:dispRSqr val="0"/>
            <c:dispEq val="0"/>
          </c:trendline>
          <c:xVal>
            <c:numRef>
              <c:f>'Pure Decorrelation'!$AY$3:$AY$290</c:f>
              <c:numCache>
                <c:formatCode>General</c:formatCode>
                <c:ptCount val="288"/>
                <c:pt idx="0">
                  <c:v>1</c:v>
                </c:pt>
                <c:pt idx="1">
                  <c:v>-3</c:v>
                </c:pt>
                <c:pt idx="2">
                  <c:v>-3</c:v>
                </c:pt>
                <c:pt idx="3">
                  <c:v>1</c:v>
                </c:pt>
                <c:pt idx="4">
                  <c:v>9</c:v>
                </c:pt>
                <c:pt idx="5">
                  <c:v>1</c:v>
                </c:pt>
                <c:pt idx="6">
                  <c:v>-3</c:v>
                </c:pt>
                <c:pt idx="7">
                  <c:v>-3</c:v>
                </c:pt>
                <c:pt idx="8">
                  <c:v>-3</c:v>
                </c:pt>
                <c:pt idx="9">
                  <c:v>-3</c:v>
                </c:pt>
                <c:pt idx="10">
                  <c:v>1</c:v>
                </c:pt>
                <c:pt idx="11">
                  <c:v>9</c:v>
                </c:pt>
                <c:pt idx="12">
                  <c:v>1</c:v>
                </c:pt>
                <c:pt idx="13">
                  <c:v>-3</c:v>
                </c:pt>
                <c:pt idx="14">
                  <c:v>-3</c:v>
                </c:pt>
                <c:pt idx="15">
                  <c:v>1</c:v>
                </c:pt>
                <c:pt idx="16">
                  <c:v>-2</c:v>
                </c:pt>
                <c:pt idx="17">
                  <c:v>4</c:v>
                </c:pt>
                <c:pt idx="18">
                  <c:v>0</c:v>
                </c:pt>
                <c:pt idx="19">
                  <c:v>-2</c:v>
                </c:pt>
                <c:pt idx="20">
                  <c:v>-2</c:v>
                </c:pt>
                <c:pt idx="21">
                  <c:v>0</c:v>
                </c:pt>
                <c:pt idx="22">
                  <c:v>4</c:v>
                </c:pt>
                <c:pt idx="23">
                  <c:v>-2</c:v>
                </c:pt>
                <c:pt idx="24">
                  <c:v>-0.33333333333333331</c:v>
                </c:pt>
                <c:pt idx="25">
                  <c:v>-0.33333333333333331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-1.666666666666667</c:v>
                </c:pt>
                <c:pt idx="31">
                  <c:v>-1.666666666666667</c:v>
                </c:pt>
                <c:pt idx="32">
                  <c:v>-1.666666666666667</c:v>
                </c:pt>
                <c:pt idx="33">
                  <c:v>-1.666666666666667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-0.33333333333333331</c:v>
                </c:pt>
                <c:pt idx="39">
                  <c:v>-0.33333333333333331</c:v>
                </c:pt>
                <c:pt idx="40">
                  <c:v>-2</c:v>
                </c:pt>
                <c:pt idx="41">
                  <c:v>-2</c:v>
                </c:pt>
                <c:pt idx="42">
                  <c:v>8</c:v>
                </c:pt>
                <c:pt idx="43">
                  <c:v>-4</c:v>
                </c:pt>
                <c:pt idx="44">
                  <c:v>-4</c:v>
                </c:pt>
                <c:pt idx="45">
                  <c:v>8</c:v>
                </c:pt>
                <c:pt idx="46">
                  <c:v>-2</c:v>
                </c:pt>
                <c:pt idx="47">
                  <c:v>-2</c:v>
                </c:pt>
                <c:pt idx="48">
                  <c:v>-2</c:v>
                </c:pt>
                <c:pt idx="49">
                  <c:v>-2</c:v>
                </c:pt>
                <c:pt idx="50">
                  <c:v>8</c:v>
                </c:pt>
                <c:pt idx="51">
                  <c:v>-4</c:v>
                </c:pt>
                <c:pt idx="52">
                  <c:v>-4</c:v>
                </c:pt>
                <c:pt idx="53">
                  <c:v>8</c:v>
                </c:pt>
                <c:pt idx="54">
                  <c:v>-2</c:v>
                </c:pt>
                <c:pt idx="55">
                  <c:v>-2</c:v>
                </c:pt>
              </c:numCache>
            </c:numRef>
          </c:xVal>
          <c:yVal>
            <c:numRef>
              <c:f>'Pure Decorrelation'!$T$3:$T$290</c:f>
              <c:numCache>
                <c:formatCode>General</c:formatCode>
                <c:ptCount val="288"/>
                <c:pt idx="0">
                  <c:v>4185627.2</c:v>
                </c:pt>
                <c:pt idx="1">
                  <c:v>4907318.2</c:v>
                </c:pt>
                <c:pt idx="2">
                  <c:v>4215981.4000000004</c:v>
                </c:pt>
                <c:pt idx="3">
                  <c:v>4594408.8</c:v>
                </c:pt>
                <c:pt idx="4">
                  <c:v>4677209.5999999996</c:v>
                </c:pt>
                <c:pt idx="5">
                  <c:v>4018927.8</c:v>
                </c:pt>
                <c:pt idx="6">
                  <c:v>4560935.4000000004</c:v>
                </c:pt>
                <c:pt idx="7">
                  <c:v>3787607.6</c:v>
                </c:pt>
                <c:pt idx="8">
                  <c:v>4215910.2</c:v>
                </c:pt>
                <c:pt idx="9">
                  <c:v>4852422.4000000004</c:v>
                </c:pt>
                <c:pt idx="10">
                  <c:v>4221177.5999999996</c:v>
                </c:pt>
                <c:pt idx="11">
                  <c:v>4575869</c:v>
                </c:pt>
                <c:pt idx="12">
                  <c:v>4731131.5999999996</c:v>
                </c:pt>
                <c:pt idx="13">
                  <c:v>4001025.4</c:v>
                </c:pt>
                <c:pt idx="14">
                  <c:v>4576948.2</c:v>
                </c:pt>
                <c:pt idx="15">
                  <c:v>3780204.6</c:v>
                </c:pt>
                <c:pt idx="16">
                  <c:v>4656903.2</c:v>
                </c:pt>
                <c:pt idx="17">
                  <c:v>4641178.5999999996</c:v>
                </c:pt>
                <c:pt idx="18">
                  <c:v>4391893.8</c:v>
                </c:pt>
                <c:pt idx="19">
                  <c:v>4381979.4000000004</c:v>
                </c:pt>
                <c:pt idx="20">
                  <c:v>4322342.5999999996</c:v>
                </c:pt>
                <c:pt idx="21">
                  <c:v>4319504.5999999996</c:v>
                </c:pt>
                <c:pt idx="22">
                  <c:v>4421463</c:v>
                </c:pt>
                <c:pt idx="23">
                  <c:v>4447722.5999999996</c:v>
                </c:pt>
                <c:pt idx="24">
                  <c:v>4660083.8</c:v>
                </c:pt>
                <c:pt idx="25">
                  <c:v>4658087</c:v>
                </c:pt>
                <c:pt idx="26">
                  <c:v>5350565.4000000004</c:v>
                </c:pt>
                <c:pt idx="27">
                  <c:v>5344374.2</c:v>
                </c:pt>
                <c:pt idx="28">
                  <c:v>4485341.8</c:v>
                </c:pt>
                <c:pt idx="29">
                  <c:v>4488895</c:v>
                </c:pt>
                <c:pt idx="30">
                  <c:v>5304660</c:v>
                </c:pt>
                <c:pt idx="31">
                  <c:v>5285159.8</c:v>
                </c:pt>
                <c:pt idx="32">
                  <c:v>8289557.2000000002</c:v>
                </c:pt>
                <c:pt idx="33">
                  <c:v>8299787.7999999998</c:v>
                </c:pt>
                <c:pt idx="34">
                  <c:v>5026362.5999999996</c:v>
                </c:pt>
                <c:pt idx="35">
                  <c:v>5031203.2</c:v>
                </c:pt>
                <c:pt idx="36">
                  <c:v>5993899</c:v>
                </c:pt>
                <c:pt idx="37">
                  <c:v>5991858.4000000004</c:v>
                </c:pt>
                <c:pt idx="38">
                  <c:v>3746597.2</c:v>
                </c:pt>
                <c:pt idx="39">
                  <c:v>3752541.2</c:v>
                </c:pt>
                <c:pt idx="40">
                  <c:v>3393315.6</c:v>
                </c:pt>
                <c:pt idx="41">
                  <c:v>7598860.4000000004</c:v>
                </c:pt>
                <c:pt idx="42">
                  <c:v>7454517.4000000004</c:v>
                </c:pt>
                <c:pt idx="43">
                  <c:v>3528815.8</c:v>
                </c:pt>
                <c:pt idx="44">
                  <c:v>3395854.4</c:v>
                </c:pt>
                <c:pt idx="45">
                  <c:v>7570115.2000000002</c:v>
                </c:pt>
                <c:pt idx="46">
                  <c:v>7483609.4000000004</c:v>
                </c:pt>
                <c:pt idx="47">
                  <c:v>3530230</c:v>
                </c:pt>
                <c:pt idx="48">
                  <c:v>3393315.6</c:v>
                </c:pt>
                <c:pt idx="49">
                  <c:v>7598860.4000000004</c:v>
                </c:pt>
                <c:pt idx="50">
                  <c:v>7454517.4000000004</c:v>
                </c:pt>
                <c:pt idx="51">
                  <c:v>3528815.8</c:v>
                </c:pt>
                <c:pt idx="52">
                  <c:v>3395854.4</c:v>
                </c:pt>
                <c:pt idx="53">
                  <c:v>7570115.2000000002</c:v>
                </c:pt>
                <c:pt idx="54">
                  <c:v>7483609.4000000004</c:v>
                </c:pt>
                <c:pt idx="55">
                  <c:v>3530230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4758-48F0-AAE3-D2D31B9F9DD3}"/>
            </c:ext>
          </c:extLst>
        </c:ser>
        <c:ser>
          <c:idx val="8"/>
          <c:order val="4"/>
          <c:tx>
            <c:strRef>
              <c:f>'Pure Decorrelation'!$V$2</c:f>
              <c:strCache>
                <c:ptCount val="1"/>
                <c:pt idx="0">
                  <c:v>BBS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00B050"/>
              </a:solidFill>
              <a:ln w="9525">
                <a:solidFill>
                  <a:srgbClr val="00B050"/>
                </a:solidFill>
              </a:ln>
              <a:effectLst/>
            </c:spPr>
          </c:marker>
          <c:trendline>
            <c:spPr>
              <a:ln w="19050" cap="rnd">
                <a:solidFill>
                  <a:srgbClr val="00B050"/>
                </a:solidFill>
                <a:prstDash val="dash"/>
              </a:ln>
              <a:effectLst/>
            </c:spPr>
            <c:trendlineType val="exp"/>
            <c:dispRSqr val="0"/>
            <c:dispEq val="0"/>
          </c:trendline>
          <c:xVal>
            <c:numRef>
              <c:f>'Pure Decorrelation'!$AY$3:$AY$290</c:f>
              <c:numCache>
                <c:formatCode>General</c:formatCode>
                <c:ptCount val="288"/>
                <c:pt idx="0">
                  <c:v>1</c:v>
                </c:pt>
                <c:pt idx="1">
                  <c:v>-3</c:v>
                </c:pt>
                <c:pt idx="2">
                  <c:v>-3</c:v>
                </c:pt>
                <c:pt idx="3">
                  <c:v>1</c:v>
                </c:pt>
                <c:pt idx="4">
                  <c:v>9</c:v>
                </c:pt>
                <c:pt idx="5">
                  <c:v>1</c:v>
                </c:pt>
                <c:pt idx="6">
                  <c:v>-3</c:v>
                </c:pt>
                <c:pt idx="7">
                  <c:v>-3</c:v>
                </c:pt>
                <c:pt idx="8">
                  <c:v>-3</c:v>
                </c:pt>
                <c:pt idx="9">
                  <c:v>-3</c:v>
                </c:pt>
                <c:pt idx="10">
                  <c:v>1</c:v>
                </c:pt>
                <c:pt idx="11">
                  <c:v>9</c:v>
                </c:pt>
                <c:pt idx="12">
                  <c:v>1</c:v>
                </c:pt>
                <c:pt idx="13">
                  <c:v>-3</c:v>
                </c:pt>
                <c:pt idx="14">
                  <c:v>-3</c:v>
                </c:pt>
                <c:pt idx="15">
                  <c:v>1</c:v>
                </c:pt>
                <c:pt idx="16">
                  <c:v>-2</c:v>
                </c:pt>
                <c:pt idx="17">
                  <c:v>4</c:v>
                </c:pt>
                <c:pt idx="18">
                  <c:v>0</c:v>
                </c:pt>
                <c:pt idx="19">
                  <c:v>-2</c:v>
                </c:pt>
                <c:pt idx="20">
                  <c:v>-2</c:v>
                </c:pt>
                <c:pt idx="21">
                  <c:v>0</c:v>
                </c:pt>
                <c:pt idx="22">
                  <c:v>4</c:v>
                </c:pt>
                <c:pt idx="23">
                  <c:v>-2</c:v>
                </c:pt>
                <c:pt idx="24">
                  <c:v>-0.33333333333333331</c:v>
                </c:pt>
                <c:pt idx="25">
                  <c:v>-0.33333333333333331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-1.666666666666667</c:v>
                </c:pt>
                <c:pt idx="31">
                  <c:v>-1.666666666666667</c:v>
                </c:pt>
                <c:pt idx="32">
                  <c:v>-1.666666666666667</c:v>
                </c:pt>
                <c:pt idx="33">
                  <c:v>-1.666666666666667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-0.33333333333333331</c:v>
                </c:pt>
                <c:pt idx="39">
                  <c:v>-0.33333333333333331</c:v>
                </c:pt>
                <c:pt idx="40">
                  <c:v>-2</c:v>
                </c:pt>
                <c:pt idx="41">
                  <c:v>-2</c:v>
                </c:pt>
                <c:pt idx="42">
                  <c:v>8</c:v>
                </c:pt>
                <c:pt idx="43">
                  <c:v>-4</c:v>
                </c:pt>
                <c:pt idx="44">
                  <c:v>-4</c:v>
                </c:pt>
                <c:pt idx="45">
                  <c:v>8</c:v>
                </c:pt>
                <c:pt idx="46">
                  <c:v>-2</c:v>
                </c:pt>
                <c:pt idx="47">
                  <c:v>-2</c:v>
                </c:pt>
                <c:pt idx="48">
                  <c:v>-2</c:v>
                </c:pt>
                <c:pt idx="49">
                  <c:v>-2</c:v>
                </c:pt>
                <c:pt idx="50">
                  <c:v>8</c:v>
                </c:pt>
                <c:pt idx="51">
                  <c:v>-4</c:v>
                </c:pt>
                <c:pt idx="52">
                  <c:v>-4</c:v>
                </c:pt>
                <c:pt idx="53">
                  <c:v>8</c:v>
                </c:pt>
                <c:pt idx="54">
                  <c:v>-2</c:v>
                </c:pt>
                <c:pt idx="55">
                  <c:v>-2</c:v>
                </c:pt>
              </c:numCache>
            </c:numRef>
          </c:xVal>
          <c:yVal>
            <c:numRef>
              <c:f>'Pure Decorrelation'!$V$3:$V$290</c:f>
              <c:numCache>
                <c:formatCode>General</c:formatCode>
                <c:ptCount val="288"/>
                <c:pt idx="0">
                  <c:v>1396199.2</c:v>
                </c:pt>
                <c:pt idx="1">
                  <c:v>21091677.399999999</c:v>
                </c:pt>
                <c:pt idx="2">
                  <c:v>2636300</c:v>
                </c:pt>
                <c:pt idx="3">
                  <c:v>8246724.5999999996</c:v>
                </c:pt>
                <c:pt idx="4">
                  <c:v>7657925.2000000002</c:v>
                </c:pt>
                <c:pt idx="5">
                  <c:v>24198068.199999999</c:v>
                </c:pt>
                <c:pt idx="6">
                  <c:v>575641.80000000005</c:v>
                </c:pt>
                <c:pt idx="7">
                  <c:v>230918.39999999999</c:v>
                </c:pt>
                <c:pt idx="8">
                  <c:v>19259379.600000001</c:v>
                </c:pt>
                <c:pt idx="9">
                  <c:v>31495538.800000001</c:v>
                </c:pt>
                <c:pt idx="10">
                  <c:v>5883243.7999999998</c:v>
                </c:pt>
                <c:pt idx="11">
                  <c:v>7388502.4000000004</c:v>
                </c:pt>
                <c:pt idx="12">
                  <c:v>26229788.399999999</c:v>
                </c:pt>
                <c:pt idx="13">
                  <c:v>15964690.4</c:v>
                </c:pt>
                <c:pt idx="14">
                  <c:v>5662981.7999999998</c:v>
                </c:pt>
                <c:pt idx="15">
                  <c:v>6495.2</c:v>
                </c:pt>
                <c:pt idx="16">
                  <c:v>15292114.800000001</c:v>
                </c:pt>
                <c:pt idx="17">
                  <c:v>2057883</c:v>
                </c:pt>
                <c:pt idx="18">
                  <c:v>7755154.4000000004</c:v>
                </c:pt>
                <c:pt idx="19">
                  <c:v>3344334.4</c:v>
                </c:pt>
                <c:pt idx="20">
                  <c:v>4812924.4000000004</c:v>
                </c:pt>
                <c:pt idx="21">
                  <c:v>6489848.2000000002</c:v>
                </c:pt>
                <c:pt idx="22">
                  <c:v>381348.6</c:v>
                </c:pt>
                <c:pt idx="23">
                  <c:v>6130407.5999999996</c:v>
                </c:pt>
                <c:pt idx="24">
                  <c:v>3086489.6000000001</c:v>
                </c:pt>
                <c:pt idx="25">
                  <c:v>306763.40000000002</c:v>
                </c:pt>
                <c:pt idx="26">
                  <c:v>5329729.2</c:v>
                </c:pt>
                <c:pt idx="27">
                  <c:v>69272.600000000006</c:v>
                </c:pt>
                <c:pt idx="28">
                  <c:v>2299098.2000000002</c:v>
                </c:pt>
                <c:pt idx="29">
                  <c:v>213845.8</c:v>
                </c:pt>
                <c:pt idx="30">
                  <c:v>1574101</c:v>
                </c:pt>
                <c:pt idx="31">
                  <c:v>40982.6</c:v>
                </c:pt>
                <c:pt idx="32">
                  <c:v>74116162.400000006</c:v>
                </c:pt>
                <c:pt idx="33">
                  <c:v>97544876.200000003</c:v>
                </c:pt>
                <c:pt idx="34">
                  <c:v>15958521.4</c:v>
                </c:pt>
                <c:pt idx="35">
                  <c:v>24978322.199999999</c:v>
                </c:pt>
                <c:pt idx="36">
                  <c:v>8420866.5999999996</c:v>
                </c:pt>
                <c:pt idx="37">
                  <c:v>12723913.6</c:v>
                </c:pt>
                <c:pt idx="38">
                  <c:v>41970.2</c:v>
                </c:pt>
                <c:pt idx="39">
                  <c:v>58445</c:v>
                </c:pt>
                <c:pt idx="40">
                  <c:v>7725292.4000000004</c:v>
                </c:pt>
                <c:pt idx="41">
                  <c:v>20961509</c:v>
                </c:pt>
                <c:pt idx="42">
                  <c:v>13585854.4</c:v>
                </c:pt>
                <c:pt idx="43">
                  <c:v>708200.2</c:v>
                </c:pt>
                <c:pt idx="44">
                  <c:v>335678.2</c:v>
                </c:pt>
                <c:pt idx="45">
                  <c:v>9604938.1999999993</c:v>
                </c:pt>
                <c:pt idx="46">
                  <c:v>43890192.200000003</c:v>
                </c:pt>
                <c:pt idx="47">
                  <c:v>3234570.4</c:v>
                </c:pt>
                <c:pt idx="48">
                  <c:v>7725292.4000000004</c:v>
                </c:pt>
                <c:pt idx="49">
                  <c:v>20961509</c:v>
                </c:pt>
                <c:pt idx="50">
                  <c:v>13585854.4</c:v>
                </c:pt>
                <c:pt idx="51">
                  <c:v>708200.2</c:v>
                </c:pt>
                <c:pt idx="52">
                  <c:v>335678.2</c:v>
                </c:pt>
                <c:pt idx="53">
                  <c:v>9604938.1999999993</c:v>
                </c:pt>
                <c:pt idx="54">
                  <c:v>43890192.200000003</c:v>
                </c:pt>
                <c:pt idx="55">
                  <c:v>3234570.4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4758-48F0-AAE3-D2D31B9F9D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13725055"/>
        <c:axId val="488865151"/>
      </c:scatterChart>
      <c:valAx>
        <c:axId val="513725055"/>
        <c:scaling>
          <c:orientation val="minMax"/>
          <c:max val="5"/>
          <c:min val="0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Gain</a:t>
                </a:r>
              </a:p>
            </c:rich>
          </c:tx>
          <c:layout>
            <c:manualLayout>
              <c:xMode val="edge"/>
              <c:yMode val="edge"/>
              <c:x val="0.8967157209742912"/>
              <c:y val="0.2976195016758948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8865151"/>
        <c:crossesAt val="100000"/>
        <c:crossBetween val="midCat"/>
      </c:valAx>
      <c:valAx>
        <c:axId val="488865151"/>
        <c:scaling>
          <c:logBase val="10"/>
          <c:orientation val="minMax"/>
          <c:max val="100000000"/>
          <c:min val="1E-3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# of Dominance Checks</a:t>
                </a:r>
              </a:p>
            </c:rich>
          </c:tx>
          <c:layout>
            <c:manualLayout>
              <c:xMode val="edge"/>
              <c:yMode val="edge"/>
              <c:x val="1.2347941661323185E-2"/>
              <c:y val="0.314875311707336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372505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8.0149167607308072E-2"/>
          <c:y val="0.85130074920925514"/>
          <c:w val="0.83859775287305227"/>
          <c:h val="0.1349266439282726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Time (sequential) vs. (Estimated) Gain -</a:t>
            </a:r>
            <a:r>
              <a:rPr lang="en-US" baseline="0"/>
              <a:t> </a:t>
            </a:r>
            <a:r>
              <a:rPr lang="en-US"/>
              <a:t>non-causal</a:t>
            </a:r>
            <a:r>
              <a:rPr lang="en-US" baseline="0"/>
              <a:t> </a:t>
            </a:r>
            <a:r>
              <a:rPr lang="en-US"/>
              <a:t>algorithms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5.3468871866955363E-2"/>
          <c:y val="0.12785291579821928"/>
          <c:w val="0.9124666606793389"/>
          <c:h val="0.66461270209977208"/>
        </c:manualLayout>
      </c:layout>
      <c:scatterChart>
        <c:scatterStyle val="lineMarker"/>
        <c:varyColors val="0"/>
        <c:ser>
          <c:idx val="1"/>
          <c:order val="0"/>
          <c:tx>
            <c:strRef>
              <c:f>'Pure Decorrelation'!$Y$2</c:f>
              <c:strCache>
                <c:ptCount val="1"/>
                <c:pt idx="0">
                  <c:v>BNL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trendline>
            <c:spPr>
              <a:ln w="19050" cap="rnd">
                <a:solidFill>
                  <a:srgbClr val="FF0000"/>
                </a:solidFill>
                <a:prstDash val="dash"/>
              </a:ln>
              <a:effectLst/>
            </c:spPr>
            <c:trendlineType val="exp"/>
            <c:dispRSqr val="0"/>
            <c:dispEq val="0"/>
          </c:trendline>
          <c:xVal>
            <c:numRef>
              <c:f>'Pure Decorrelation'!$AY$3:$AY$290</c:f>
              <c:numCache>
                <c:formatCode>General</c:formatCode>
                <c:ptCount val="288"/>
                <c:pt idx="0">
                  <c:v>1</c:v>
                </c:pt>
                <c:pt idx="1">
                  <c:v>-3</c:v>
                </c:pt>
                <c:pt idx="2">
                  <c:v>-3</c:v>
                </c:pt>
                <c:pt idx="3">
                  <c:v>1</c:v>
                </c:pt>
                <c:pt idx="4">
                  <c:v>9</c:v>
                </c:pt>
                <c:pt idx="5">
                  <c:v>1</c:v>
                </c:pt>
                <c:pt idx="6">
                  <c:v>-3</c:v>
                </c:pt>
                <c:pt idx="7">
                  <c:v>-3</c:v>
                </c:pt>
                <c:pt idx="8">
                  <c:v>-3</c:v>
                </c:pt>
                <c:pt idx="9">
                  <c:v>-3</c:v>
                </c:pt>
                <c:pt idx="10">
                  <c:v>1</c:v>
                </c:pt>
                <c:pt idx="11">
                  <c:v>9</c:v>
                </c:pt>
                <c:pt idx="12">
                  <c:v>1</c:v>
                </c:pt>
                <c:pt idx="13">
                  <c:v>-3</c:v>
                </c:pt>
                <c:pt idx="14">
                  <c:v>-3</c:v>
                </c:pt>
                <c:pt idx="15">
                  <c:v>1</c:v>
                </c:pt>
                <c:pt idx="16">
                  <c:v>-2</c:v>
                </c:pt>
                <c:pt idx="17">
                  <c:v>4</c:v>
                </c:pt>
                <c:pt idx="18">
                  <c:v>0</c:v>
                </c:pt>
                <c:pt idx="19">
                  <c:v>-2</c:v>
                </c:pt>
                <c:pt idx="20">
                  <c:v>-2</c:v>
                </c:pt>
                <c:pt idx="21">
                  <c:v>0</c:v>
                </c:pt>
                <c:pt idx="22">
                  <c:v>4</c:v>
                </c:pt>
                <c:pt idx="23">
                  <c:v>-2</c:v>
                </c:pt>
                <c:pt idx="24">
                  <c:v>-0.33333333333333331</c:v>
                </c:pt>
                <c:pt idx="25">
                  <c:v>-0.33333333333333331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-1.666666666666667</c:v>
                </c:pt>
                <c:pt idx="31">
                  <c:v>-1.666666666666667</c:v>
                </c:pt>
                <c:pt idx="32">
                  <c:v>-1.666666666666667</c:v>
                </c:pt>
                <c:pt idx="33">
                  <c:v>-1.666666666666667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-0.33333333333333331</c:v>
                </c:pt>
                <c:pt idx="39">
                  <c:v>-0.33333333333333331</c:v>
                </c:pt>
                <c:pt idx="40">
                  <c:v>-2</c:v>
                </c:pt>
                <c:pt idx="41">
                  <c:v>-2</c:v>
                </c:pt>
                <c:pt idx="42">
                  <c:v>8</c:v>
                </c:pt>
                <c:pt idx="43">
                  <c:v>-4</c:v>
                </c:pt>
                <c:pt idx="44">
                  <c:v>-4</c:v>
                </c:pt>
                <c:pt idx="45">
                  <c:v>8</c:v>
                </c:pt>
                <c:pt idx="46">
                  <c:v>-2</c:v>
                </c:pt>
                <c:pt idx="47">
                  <c:v>-2</c:v>
                </c:pt>
                <c:pt idx="48">
                  <c:v>-2</c:v>
                </c:pt>
                <c:pt idx="49">
                  <c:v>-2</c:v>
                </c:pt>
                <c:pt idx="50">
                  <c:v>8</c:v>
                </c:pt>
                <c:pt idx="51">
                  <c:v>-4</c:v>
                </c:pt>
                <c:pt idx="52">
                  <c:v>-4</c:v>
                </c:pt>
                <c:pt idx="53">
                  <c:v>8</c:v>
                </c:pt>
                <c:pt idx="54">
                  <c:v>-2</c:v>
                </c:pt>
                <c:pt idx="55">
                  <c:v>-2</c:v>
                </c:pt>
              </c:numCache>
            </c:numRef>
          </c:xVal>
          <c:yVal>
            <c:numRef>
              <c:f>'Pure Decorrelation'!$Y$3:$Y$290</c:f>
              <c:numCache>
                <c:formatCode>General</c:formatCode>
                <c:ptCount val="288"/>
                <c:pt idx="0">
                  <c:v>1.371865545783657</c:v>
                </c:pt>
                <c:pt idx="1">
                  <c:v>8.3853129845927477</c:v>
                </c:pt>
                <c:pt idx="2">
                  <c:v>3.828655961796176</c:v>
                </c:pt>
                <c:pt idx="3">
                  <c:v>4.3051407293882216</c:v>
                </c:pt>
                <c:pt idx="4">
                  <c:v>1.745998588623479</c:v>
                </c:pt>
                <c:pt idx="5">
                  <c:v>5.2910014783963559</c:v>
                </c:pt>
                <c:pt idx="6">
                  <c:v>2.1583616274059749</c:v>
                </c:pt>
                <c:pt idx="7">
                  <c:v>1.650413250201382</c:v>
                </c:pt>
                <c:pt idx="8">
                  <c:v>6.5145960593828933</c:v>
                </c:pt>
                <c:pt idx="9">
                  <c:v>6.1149931791936982</c:v>
                </c:pt>
                <c:pt idx="10">
                  <c:v>4.0645884803845549</c:v>
                </c:pt>
                <c:pt idx="11">
                  <c:v>1.9127117983996871</c:v>
                </c:pt>
                <c:pt idx="12">
                  <c:v>10.45097025480354</c:v>
                </c:pt>
                <c:pt idx="13">
                  <c:v>4.4390055509982629</c:v>
                </c:pt>
                <c:pt idx="14">
                  <c:v>5.9886686897953041</c:v>
                </c:pt>
                <c:pt idx="15">
                  <c:v>0.64339787062490361</c:v>
                </c:pt>
                <c:pt idx="16">
                  <c:v>5.6175818871939551</c:v>
                </c:pt>
                <c:pt idx="17">
                  <c:v>0.89216858580475678</c:v>
                </c:pt>
                <c:pt idx="18">
                  <c:v>3.794481852778699</c:v>
                </c:pt>
                <c:pt idx="19">
                  <c:v>1.445537967397831</c:v>
                </c:pt>
                <c:pt idx="20">
                  <c:v>1.098856685613282</c:v>
                </c:pt>
                <c:pt idx="21">
                  <c:v>1.897604321409017</c:v>
                </c:pt>
                <c:pt idx="22">
                  <c:v>0.58044448941946025</c:v>
                </c:pt>
                <c:pt idx="23">
                  <c:v>1.846656037610956</c:v>
                </c:pt>
                <c:pt idx="24">
                  <c:v>2.4244014645810239</c:v>
                </c:pt>
                <c:pt idx="25">
                  <c:v>0.8823009623913094</c:v>
                </c:pt>
                <c:pt idx="26">
                  <c:v>2.122808769205585</c:v>
                </c:pt>
                <c:pt idx="27">
                  <c:v>1.0972910949960351</c:v>
                </c:pt>
                <c:pt idx="28">
                  <c:v>2.3979166123899631</c:v>
                </c:pt>
                <c:pt idx="29">
                  <c:v>1.137155857193284</c:v>
                </c:pt>
                <c:pt idx="30">
                  <c:v>2.7747687028022479</c:v>
                </c:pt>
                <c:pt idx="31">
                  <c:v>1.9392416924121789</c:v>
                </c:pt>
                <c:pt idx="32">
                  <c:v>7.5373838686035013</c:v>
                </c:pt>
                <c:pt idx="33">
                  <c:v>9.9851183565915562</c:v>
                </c:pt>
                <c:pt idx="34">
                  <c:v>2.2408743513980882</c:v>
                </c:pt>
                <c:pt idx="35">
                  <c:v>3.111349141795654</c:v>
                </c:pt>
                <c:pt idx="36">
                  <c:v>2.618572360207327</c:v>
                </c:pt>
                <c:pt idx="37">
                  <c:v>2.9550370576092968</c:v>
                </c:pt>
                <c:pt idx="38">
                  <c:v>0.75574777179863306</c:v>
                </c:pt>
                <c:pt idx="39">
                  <c:v>0.80918713120045138</c:v>
                </c:pt>
                <c:pt idx="40">
                  <c:v>1.902499650395475</c:v>
                </c:pt>
                <c:pt idx="41">
                  <c:v>5.3365994693944234</c:v>
                </c:pt>
                <c:pt idx="42">
                  <c:v>2.5534792633843608</c:v>
                </c:pt>
                <c:pt idx="43">
                  <c:v>0.75192192260874435</c:v>
                </c:pt>
                <c:pt idx="44">
                  <c:v>0.66578590900171553</c:v>
                </c:pt>
                <c:pt idx="45">
                  <c:v>2.102253261383157</c:v>
                </c:pt>
                <c:pt idx="46">
                  <c:v>5.5792168012238106</c:v>
                </c:pt>
                <c:pt idx="47">
                  <c:v>1.5322433036053551</c:v>
                </c:pt>
                <c:pt idx="48">
                  <c:v>1.861848116992042</c:v>
                </c:pt>
                <c:pt idx="49">
                  <c:v>5.3923703755950552</c:v>
                </c:pt>
                <c:pt idx="50">
                  <c:v>2.514250120194629</c:v>
                </c:pt>
                <c:pt idx="51">
                  <c:v>0.77918909660074864</c:v>
                </c:pt>
                <c:pt idx="52">
                  <c:v>0.6644083174061961</c:v>
                </c:pt>
                <c:pt idx="53">
                  <c:v>2.0760668801958668</c:v>
                </c:pt>
                <c:pt idx="54">
                  <c:v>5.6198922085925007</c:v>
                </c:pt>
                <c:pt idx="55">
                  <c:v>1.6101251087966379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838-4BFD-81A1-3C8E9A0327CB}"/>
            </c:ext>
          </c:extLst>
        </c:ser>
        <c:ser>
          <c:idx val="3"/>
          <c:order val="1"/>
          <c:tx>
            <c:strRef>
              <c:f>'Pure Decorrelation'!$AB$2</c:f>
              <c:strCache>
                <c:ptCount val="1"/>
                <c:pt idx="0">
                  <c:v>SFS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5"/>
                </a:solidFill>
                <a:prstDash val="dash"/>
              </a:ln>
              <a:effectLst/>
            </c:spPr>
            <c:trendlineType val="exp"/>
            <c:dispRSqr val="0"/>
            <c:dispEq val="0"/>
          </c:trendline>
          <c:xVal>
            <c:numRef>
              <c:f>'Pure Decorrelation'!$AY$3:$AY$290</c:f>
              <c:numCache>
                <c:formatCode>General</c:formatCode>
                <c:ptCount val="288"/>
                <c:pt idx="0">
                  <c:v>1</c:v>
                </c:pt>
                <c:pt idx="1">
                  <c:v>-3</c:v>
                </c:pt>
                <c:pt idx="2">
                  <c:v>-3</c:v>
                </c:pt>
                <c:pt idx="3">
                  <c:v>1</c:v>
                </c:pt>
                <c:pt idx="4">
                  <c:v>9</c:v>
                </c:pt>
                <c:pt idx="5">
                  <c:v>1</c:v>
                </c:pt>
                <c:pt idx="6">
                  <c:v>-3</c:v>
                </c:pt>
                <c:pt idx="7">
                  <c:v>-3</c:v>
                </c:pt>
                <c:pt idx="8">
                  <c:v>-3</c:v>
                </c:pt>
                <c:pt idx="9">
                  <c:v>-3</c:v>
                </c:pt>
                <c:pt idx="10">
                  <c:v>1</c:v>
                </c:pt>
                <c:pt idx="11">
                  <c:v>9</c:v>
                </c:pt>
                <c:pt idx="12">
                  <c:v>1</c:v>
                </c:pt>
                <c:pt idx="13">
                  <c:v>-3</c:v>
                </c:pt>
                <c:pt idx="14">
                  <c:v>-3</c:v>
                </c:pt>
                <c:pt idx="15">
                  <c:v>1</c:v>
                </c:pt>
                <c:pt idx="16">
                  <c:v>-2</c:v>
                </c:pt>
                <c:pt idx="17">
                  <c:v>4</c:v>
                </c:pt>
                <c:pt idx="18">
                  <c:v>0</c:v>
                </c:pt>
                <c:pt idx="19">
                  <c:v>-2</c:v>
                </c:pt>
                <c:pt idx="20">
                  <c:v>-2</c:v>
                </c:pt>
                <c:pt idx="21">
                  <c:v>0</c:v>
                </c:pt>
                <c:pt idx="22">
                  <c:v>4</c:v>
                </c:pt>
                <c:pt idx="23">
                  <c:v>-2</c:v>
                </c:pt>
                <c:pt idx="24">
                  <c:v>-0.33333333333333331</c:v>
                </c:pt>
                <c:pt idx="25">
                  <c:v>-0.33333333333333331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-1.666666666666667</c:v>
                </c:pt>
                <c:pt idx="31">
                  <c:v>-1.666666666666667</c:v>
                </c:pt>
                <c:pt idx="32">
                  <c:v>-1.666666666666667</c:v>
                </c:pt>
                <c:pt idx="33">
                  <c:v>-1.666666666666667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-0.33333333333333331</c:v>
                </c:pt>
                <c:pt idx="39">
                  <c:v>-0.33333333333333331</c:v>
                </c:pt>
                <c:pt idx="40">
                  <c:v>-2</c:v>
                </c:pt>
                <c:pt idx="41">
                  <c:v>-2</c:v>
                </c:pt>
                <c:pt idx="42">
                  <c:v>8</c:v>
                </c:pt>
                <c:pt idx="43">
                  <c:v>-4</c:v>
                </c:pt>
                <c:pt idx="44">
                  <c:v>-4</c:v>
                </c:pt>
                <c:pt idx="45">
                  <c:v>8</c:v>
                </c:pt>
                <c:pt idx="46">
                  <c:v>-2</c:v>
                </c:pt>
                <c:pt idx="47">
                  <c:v>-2</c:v>
                </c:pt>
                <c:pt idx="48">
                  <c:v>-2</c:v>
                </c:pt>
                <c:pt idx="49">
                  <c:v>-2</c:v>
                </c:pt>
                <c:pt idx="50">
                  <c:v>8</c:v>
                </c:pt>
                <c:pt idx="51">
                  <c:v>-4</c:v>
                </c:pt>
                <c:pt idx="52">
                  <c:v>-4</c:v>
                </c:pt>
                <c:pt idx="53">
                  <c:v>8</c:v>
                </c:pt>
                <c:pt idx="54">
                  <c:v>-2</c:v>
                </c:pt>
                <c:pt idx="55">
                  <c:v>-2</c:v>
                </c:pt>
              </c:numCache>
            </c:numRef>
          </c:xVal>
          <c:yVal>
            <c:numRef>
              <c:f>'Pure Decorrelation'!$AB$3:$AB$290</c:f>
              <c:numCache>
                <c:formatCode>General</c:formatCode>
                <c:ptCount val="288"/>
                <c:pt idx="0">
                  <c:v>1.607515723194229</c:v>
                </c:pt>
                <c:pt idx="1">
                  <c:v>7.9825206500012431</c:v>
                </c:pt>
                <c:pt idx="2">
                  <c:v>2.3397782895946881</c:v>
                </c:pt>
                <c:pt idx="3">
                  <c:v>2.570054528606124</c:v>
                </c:pt>
                <c:pt idx="4">
                  <c:v>3.1992729973979288</c:v>
                </c:pt>
                <c:pt idx="5">
                  <c:v>6.9649183743982572</c:v>
                </c:pt>
                <c:pt idx="6">
                  <c:v>2.0238635920046359</c:v>
                </c:pt>
                <c:pt idx="7">
                  <c:v>1.3091880222025789</c:v>
                </c:pt>
                <c:pt idx="8">
                  <c:v>10.051684918999671</c:v>
                </c:pt>
                <c:pt idx="9">
                  <c:v>12.623190893605351</c:v>
                </c:pt>
                <c:pt idx="10">
                  <c:v>3.125943288201233</c:v>
                </c:pt>
                <c:pt idx="11">
                  <c:v>3.1142022179963531</c:v>
                </c:pt>
                <c:pt idx="12">
                  <c:v>11.2256593482045</c:v>
                </c:pt>
                <c:pt idx="13">
                  <c:v>4.1721198601939253</c:v>
                </c:pt>
                <c:pt idx="14">
                  <c:v>4.6316629145934716</c:v>
                </c:pt>
                <c:pt idx="15">
                  <c:v>0.49780697500100363</c:v>
                </c:pt>
                <c:pt idx="16">
                  <c:v>15.090376014600039</c:v>
                </c:pt>
                <c:pt idx="17">
                  <c:v>0.98109290699940177</c:v>
                </c:pt>
                <c:pt idx="18">
                  <c:v>3.3510496179980689</c:v>
                </c:pt>
                <c:pt idx="19">
                  <c:v>3.4821474546042741</c:v>
                </c:pt>
                <c:pt idx="20">
                  <c:v>2.081038791389437</c:v>
                </c:pt>
                <c:pt idx="21">
                  <c:v>2.129146062006475</c:v>
                </c:pt>
                <c:pt idx="22">
                  <c:v>0.55770489339483897</c:v>
                </c:pt>
                <c:pt idx="23">
                  <c:v>1.846905863791471</c:v>
                </c:pt>
                <c:pt idx="24">
                  <c:v>3.8309627838141749</c:v>
                </c:pt>
                <c:pt idx="25">
                  <c:v>0.90406667239731175</c:v>
                </c:pt>
                <c:pt idx="26">
                  <c:v>3.2485579386004249</c:v>
                </c:pt>
                <c:pt idx="27">
                  <c:v>0.72263551979558538</c:v>
                </c:pt>
                <c:pt idx="28">
                  <c:v>1.6270694562001149</c:v>
                </c:pt>
                <c:pt idx="29">
                  <c:v>0.83747717619407924</c:v>
                </c:pt>
                <c:pt idx="30">
                  <c:v>1.067409315204713</c:v>
                </c:pt>
                <c:pt idx="31">
                  <c:v>0.58294456840376374</c:v>
                </c:pt>
                <c:pt idx="32">
                  <c:v>39.800297811412022</c:v>
                </c:pt>
                <c:pt idx="33">
                  <c:v>57.666907840210477</c:v>
                </c:pt>
                <c:pt idx="34">
                  <c:v>3.2751115972001572</c:v>
                </c:pt>
                <c:pt idx="35">
                  <c:v>7.9253563984064384</c:v>
                </c:pt>
                <c:pt idx="36">
                  <c:v>7.1323527527973054</c:v>
                </c:pt>
                <c:pt idx="37">
                  <c:v>10.68076406139298</c:v>
                </c:pt>
                <c:pt idx="38">
                  <c:v>0.53571821199147962</c:v>
                </c:pt>
                <c:pt idx="39">
                  <c:v>0.49300265400088389</c:v>
                </c:pt>
                <c:pt idx="40">
                  <c:v>2.936456027795793</c:v>
                </c:pt>
                <c:pt idx="41">
                  <c:v>5.8321243659942414</c:v>
                </c:pt>
                <c:pt idx="42">
                  <c:v>3.0478638805914668</c:v>
                </c:pt>
                <c:pt idx="43">
                  <c:v>0.82043510299408806</c:v>
                </c:pt>
                <c:pt idx="44">
                  <c:v>0.67798933740705247</c:v>
                </c:pt>
                <c:pt idx="45">
                  <c:v>3.4499347586010121</c:v>
                </c:pt>
                <c:pt idx="46">
                  <c:v>4.1103654580016151</c:v>
                </c:pt>
                <c:pt idx="47">
                  <c:v>1.584057154197944</c:v>
                </c:pt>
                <c:pt idx="48">
                  <c:v>2.9217387457902082</c:v>
                </c:pt>
                <c:pt idx="49">
                  <c:v>5.8948070557962637</c:v>
                </c:pt>
                <c:pt idx="50">
                  <c:v>2.984383491805056</c:v>
                </c:pt>
                <c:pt idx="51">
                  <c:v>0.8100274110096507</c:v>
                </c:pt>
                <c:pt idx="52">
                  <c:v>0.67254301119828597</c:v>
                </c:pt>
                <c:pt idx="53">
                  <c:v>3.4519343684019992</c:v>
                </c:pt>
                <c:pt idx="54">
                  <c:v>4.1171102266060187</c:v>
                </c:pt>
                <c:pt idx="55">
                  <c:v>1.5657116741931529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1838-4BFD-81A1-3C8E9A0327CB}"/>
            </c:ext>
          </c:extLst>
        </c:ser>
        <c:ser>
          <c:idx val="5"/>
          <c:order val="2"/>
          <c:tx>
            <c:strRef>
              <c:f>'Pure Decorrelation'!$AD$2</c:f>
              <c:strCache>
                <c:ptCount val="1"/>
                <c:pt idx="0">
                  <c:v>SaLSa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6"/>
                </a:solidFill>
                <a:prstDash val="dash"/>
              </a:ln>
              <a:effectLst/>
            </c:spPr>
            <c:trendlineType val="exp"/>
            <c:dispRSqr val="0"/>
            <c:dispEq val="0"/>
          </c:trendline>
          <c:xVal>
            <c:numRef>
              <c:f>'Pure Decorrelation'!$AY$3:$AY$290</c:f>
              <c:numCache>
                <c:formatCode>General</c:formatCode>
                <c:ptCount val="288"/>
                <c:pt idx="0">
                  <c:v>1</c:v>
                </c:pt>
                <c:pt idx="1">
                  <c:v>-3</c:v>
                </c:pt>
                <c:pt idx="2">
                  <c:v>-3</c:v>
                </c:pt>
                <c:pt idx="3">
                  <c:v>1</c:v>
                </c:pt>
                <c:pt idx="4">
                  <c:v>9</c:v>
                </c:pt>
                <c:pt idx="5">
                  <c:v>1</c:v>
                </c:pt>
                <c:pt idx="6">
                  <c:v>-3</c:v>
                </c:pt>
                <c:pt idx="7">
                  <c:v>-3</c:v>
                </c:pt>
                <c:pt idx="8">
                  <c:v>-3</c:v>
                </c:pt>
                <c:pt idx="9">
                  <c:v>-3</c:v>
                </c:pt>
                <c:pt idx="10">
                  <c:v>1</c:v>
                </c:pt>
                <c:pt idx="11">
                  <c:v>9</c:v>
                </c:pt>
                <c:pt idx="12">
                  <c:v>1</c:v>
                </c:pt>
                <c:pt idx="13">
                  <c:v>-3</c:v>
                </c:pt>
                <c:pt idx="14">
                  <c:v>-3</c:v>
                </c:pt>
                <c:pt idx="15">
                  <c:v>1</c:v>
                </c:pt>
                <c:pt idx="16">
                  <c:v>-2</c:v>
                </c:pt>
                <c:pt idx="17">
                  <c:v>4</c:v>
                </c:pt>
                <c:pt idx="18">
                  <c:v>0</c:v>
                </c:pt>
                <c:pt idx="19">
                  <c:v>-2</c:v>
                </c:pt>
                <c:pt idx="20">
                  <c:v>-2</c:v>
                </c:pt>
                <c:pt idx="21">
                  <c:v>0</c:v>
                </c:pt>
                <c:pt idx="22">
                  <c:v>4</c:v>
                </c:pt>
                <c:pt idx="23">
                  <c:v>-2</c:v>
                </c:pt>
                <c:pt idx="24">
                  <c:v>-0.33333333333333331</c:v>
                </c:pt>
                <c:pt idx="25">
                  <c:v>-0.33333333333333331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-1.666666666666667</c:v>
                </c:pt>
                <c:pt idx="31">
                  <c:v>-1.666666666666667</c:v>
                </c:pt>
                <c:pt idx="32">
                  <c:v>-1.666666666666667</c:v>
                </c:pt>
                <c:pt idx="33">
                  <c:v>-1.666666666666667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-0.33333333333333331</c:v>
                </c:pt>
                <c:pt idx="39">
                  <c:v>-0.33333333333333331</c:v>
                </c:pt>
                <c:pt idx="40">
                  <c:v>-2</c:v>
                </c:pt>
                <c:pt idx="41">
                  <c:v>-2</c:v>
                </c:pt>
                <c:pt idx="42">
                  <c:v>8</c:v>
                </c:pt>
                <c:pt idx="43">
                  <c:v>-4</c:v>
                </c:pt>
                <c:pt idx="44">
                  <c:v>-4</c:v>
                </c:pt>
                <c:pt idx="45">
                  <c:v>8</c:v>
                </c:pt>
                <c:pt idx="46">
                  <c:v>-2</c:v>
                </c:pt>
                <c:pt idx="47">
                  <c:v>-2</c:v>
                </c:pt>
                <c:pt idx="48">
                  <c:v>-2</c:v>
                </c:pt>
                <c:pt idx="49">
                  <c:v>-2</c:v>
                </c:pt>
                <c:pt idx="50">
                  <c:v>8</c:v>
                </c:pt>
                <c:pt idx="51">
                  <c:v>-4</c:v>
                </c:pt>
                <c:pt idx="52">
                  <c:v>-4</c:v>
                </c:pt>
                <c:pt idx="53">
                  <c:v>8</c:v>
                </c:pt>
                <c:pt idx="54">
                  <c:v>-2</c:v>
                </c:pt>
                <c:pt idx="55">
                  <c:v>-2</c:v>
                </c:pt>
              </c:numCache>
            </c:numRef>
          </c:xVal>
          <c:yVal>
            <c:numRef>
              <c:f>'Pure Decorrelation'!$AD$3:$AD$290</c:f>
              <c:numCache>
                <c:formatCode>General</c:formatCode>
                <c:ptCount val="288"/>
                <c:pt idx="0">
                  <c:v>1.090254262799863</c:v>
                </c:pt>
                <c:pt idx="1">
                  <c:v>11.33787458079169</c:v>
                </c:pt>
                <c:pt idx="2">
                  <c:v>1.726516963983886</c:v>
                </c:pt>
                <c:pt idx="3">
                  <c:v>2.8279425699962299</c:v>
                </c:pt>
                <c:pt idx="4">
                  <c:v>2.892981030000374</c:v>
                </c:pt>
                <c:pt idx="5">
                  <c:v>6.292093955213204</c:v>
                </c:pt>
                <c:pt idx="6">
                  <c:v>1.6820758899906649</c:v>
                </c:pt>
                <c:pt idx="7">
                  <c:v>1.7599425997934299</c:v>
                </c:pt>
                <c:pt idx="8">
                  <c:v>9.2313233244116422</c:v>
                </c:pt>
                <c:pt idx="9">
                  <c:v>10.21535429179203</c:v>
                </c:pt>
                <c:pt idx="10">
                  <c:v>3.0631603482179339</c:v>
                </c:pt>
                <c:pt idx="11">
                  <c:v>3.349249165982473</c:v>
                </c:pt>
                <c:pt idx="12">
                  <c:v>14.37439649540465</c:v>
                </c:pt>
                <c:pt idx="13">
                  <c:v>5.1547001075814478</c:v>
                </c:pt>
                <c:pt idx="14">
                  <c:v>4.3273795805871487</c:v>
                </c:pt>
                <c:pt idx="15">
                  <c:v>1.1861672768020071</c:v>
                </c:pt>
                <c:pt idx="16">
                  <c:v>11.911601949005849</c:v>
                </c:pt>
                <c:pt idx="17">
                  <c:v>0.57538598420796916</c:v>
                </c:pt>
                <c:pt idx="18">
                  <c:v>6.5826911246054802</c:v>
                </c:pt>
                <c:pt idx="19">
                  <c:v>2.1735031197778878</c:v>
                </c:pt>
                <c:pt idx="20">
                  <c:v>1.2051741965929981</c:v>
                </c:pt>
                <c:pt idx="21">
                  <c:v>1.862124941998627</c:v>
                </c:pt>
                <c:pt idx="22">
                  <c:v>0.16480432800017289</c:v>
                </c:pt>
                <c:pt idx="23">
                  <c:v>2.7856085193809119</c:v>
                </c:pt>
                <c:pt idx="24">
                  <c:v>2.6486254643998111</c:v>
                </c:pt>
                <c:pt idx="25">
                  <c:v>0.27055353180039682</c:v>
                </c:pt>
                <c:pt idx="26">
                  <c:v>3.0041490091942249</c:v>
                </c:pt>
                <c:pt idx="27">
                  <c:v>0.9176138213952072</c:v>
                </c:pt>
                <c:pt idx="28">
                  <c:v>2.103708121401723</c:v>
                </c:pt>
                <c:pt idx="29">
                  <c:v>1.359888433397282</c:v>
                </c:pt>
                <c:pt idx="30">
                  <c:v>1.7616031298064629</c:v>
                </c:pt>
                <c:pt idx="31">
                  <c:v>1.2359690894023521</c:v>
                </c:pt>
                <c:pt idx="32">
                  <c:v>10.122431857616171</c:v>
                </c:pt>
                <c:pt idx="33">
                  <c:v>11.383886065392289</c:v>
                </c:pt>
                <c:pt idx="34">
                  <c:v>3.833016005612444</c:v>
                </c:pt>
                <c:pt idx="35">
                  <c:v>7.4259792456170546</c:v>
                </c:pt>
                <c:pt idx="36">
                  <c:v>6.870425169204827</c:v>
                </c:pt>
                <c:pt idx="37">
                  <c:v>9.8686936927842908</c:v>
                </c:pt>
                <c:pt idx="38">
                  <c:v>1.246333532617427</c:v>
                </c:pt>
                <c:pt idx="39">
                  <c:v>1.195716652018018</c:v>
                </c:pt>
                <c:pt idx="40">
                  <c:v>1.4799231829936621</c:v>
                </c:pt>
                <c:pt idx="41">
                  <c:v>10.95409533240599</c:v>
                </c:pt>
                <c:pt idx="42">
                  <c:v>3.385036309016868</c:v>
                </c:pt>
                <c:pt idx="43">
                  <c:v>0.32482367020566011</c:v>
                </c:pt>
                <c:pt idx="44">
                  <c:v>0.16871945860330009</c:v>
                </c:pt>
                <c:pt idx="45">
                  <c:v>3.3039372223778631</c:v>
                </c:pt>
                <c:pt idx="46">
                  <c:v>7.890123893995769</c:v>
                </c:pt>
                <c:pt idx="47">
                  <c:v>1.158267263800371</c:v>
                </c:pt>
                <c:pt idx="48">
                  <c:v>1.480782668793108</c:v>
                </c:pt>
                <c:pt idx="49">
                  <c:v>11.030469641997479</c:v>
                </c:pt>
                <c:pt idx="50">
                  <c:v>3.3800594892003568</c:v>
                </c:pt>
                <c:pt idx="51">
                  <c:v>0.32678078720346088</c:v>
                </c:pt>
                <c:pt idx="52">
                  <c:v>0.16668115700595079</c:v>
                </c:pt>
                <c:pt idx="53">
                  <c:v>3.3086392579949462</c:v>
                </c:pt>
                <c:pt idx="54">
                  <c:v>8.0108321953914121</c:v>
                </c:pt>
                <c:pt idx="55">
                  <c:v>1.156565344217233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1838-4BFD-81A1-3C8E9A0327CB}"/>
            </c:ext>
          </c:extLst>
        </c:ser>
        <c:ser>
          <c:idx val="7"/>
          <c:order val="3"/>
          <c:tx>
            <c:strRef>
              <c:f>'Pure Decorrelation'!$AF$2</c:f>
              <c:strCache>
                <c:ptCount val="1"/>
                <c:pt idx="0">
                  <c:v>D&amp;C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>
                    <a:lumMod val="60000"/>
                  </a:schemeClr>
                </a:solidFill>
                <a:prstDash val="dash"/>
              </a:ln>
              <a:effectLst/>
            </c:spPr>
            <c:trendlineType val="exp"/>
            <c:dispRSqr val="0"/>
            <c:dispEq val="0"/>
          </c:trendline>
          <c:xVal>
            <c:numRef>
              <c:f>'Pure Decorrelation'!$AY$3:$AY$290</c:f>
              <c:numCache>
                <c:formatCode>General</c:formatCode>
                <c:ptCount val="288"/>
                <c:pt idx="0">
                  <c:v>1</c:v>
                </c:pt>
                <c:pt idx="1">
                  <c:v>-3</c:v>
                </c:pt>
                <c:pt idx="2">
                  <c:v>-3</c:v>
                </c:pt>
                <c:pt idx="3">
                  <c:v>1</c:v>
                </c:pt>
                <c:pt idx="4">
                  <c:v>9</c:v>
                </c:pt>
                <c:pt idx="5">
                  <c:v>1</c:v>
                </c:pt>
                <c:pt idx="6">
                  <c:v>-3</c:v>
                </c:pt>
                <c:pt idx="7">
                  <c:v>-3</c:v>
                </c:pt>
                <c:pt idx="8">
                  <c:v>-3</c:v>
                </c:pt>
                <c:pt idx="9">
                  <c:v>-3</c:v>
                </c:pt>
                <c:pt idx="10">
                  <c:v>1</c:v>
                </c:pt>
                <c:pt idx="11">
                  <c:v>9</c:v>
                </c:pt>
                <c:pt idx="12">
                  <c:v>1</c:v>
                </c:pt>
                <c:pt idx="13">
                  <c:v>-3</c:v>
                </c:pt>
                <c:pt idx="14">
                  <c:v>-3</c:v>
                </c:pt>
                <c:pt idx="15">
                  <c:v>1</c:v>
                </c:pt>
                <c:pt idx="16">
                  <c:v>-2</c:v>
                </c:pt>
                <c:pt idx="17">
                  <c:v>4</c:v>
                </c:pt>
                <c:pt idx="18">
                  <c:v>0</c:v>
                </c:pt>
                <c:pt idx="19">
                  <c:v>-2</c:v>
                </c:pt>
                <c:pt idx="20">
                  <c:v>-2</c:v>
                </c:pt>
                <c:pt idx="21">
                  <c:v>0</c:v>
                </c:pt>
                <c:pt idx="22">
                  <c:v>4</c:v>
                </c:pt>
                <c:pt idx="23">
                  <c:v>-2</c:v>
                </c:pt>
                <c:pt idx="24">
                  <c:v>-0.33333333333333331</c:v>
                </c:pt>
                <c:pt idx="25">
                  <c:v>-0.33333333333333331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-1.666666666666667</c:v>
                </c:pt>
                <c:pt idx="31">
                  <c:v>-1.666666666666667</c:v>
                </c:pt>
                <c:pt idx="32">
                  <c:v>-1.666666666666667</c:v>
                </c:pt>
                <c:pt idx="33">
                  <c:v>-1.666666666666667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-0.33333333333333331</c:v>
                </c:pt>
                <c:pt idx="39">
                  <c:v>-0.33333333333333331</c:v>
                </c:pt>
                <c:pt idx="40">
                  <c:v>-2</c:v>
                </c:pt>
                <c:pt idx="41">
                  <c:v>-2</c:v>
                </c:pt>
                <c:pt idx="42">
                  <c:v>8</c:v>
                </c:pt>
                <c:pt idx="43">
                  <c:v>-4</c:v>
                </c:pt>
                <c:pt idx="44">
                  <c:v>-4</c:v>
                </c:pt>
                <c:pt idx="45">
                  <c:v>8</c:v>
                </c:pt>
                <c:pt idx="46">
                  <c:v>-2</c:v>
                </c:pt>
                <c:pt idx="47">
                  <c:v>-2</c:v>
                </c:pt>
                <c:pt idx="48">
                  <c:v>-2</c:v>
                </c:pt>
                <c:pt idx="49">
                  <c:v>-2</c:v>
                </c:pt>
                <c:pt idx="50">
                  <c:v>8</c:v>
                </c:pt>
                <c:pt idx="51">
                  <c:v>-4</c:v>
                </c:pt>
                <c:pt idx="52">
                  <c:v>-4</c:v>
                </c:pt>
                <c:pt idx="53">
                  <c:v>8</c:v>
                </c:pt>
                <c:pt idx="54">
                  <c:v>-2</c:v>
                </c:pt>
                <c:pt idx="55">
                  <c:v>-2</c:v>
                </c:pt>
              </c:numCache>
            </c:numRef>
          </c:xVal>
          <c:yVal>
            <c:numRef>
              <c:f>'Pure Decorrelation'!$AF$3:$AF$290</c:f>
              <c:numCache>
                <c:formatCode>General</c:formatCode>
                <c:ptCount val="288"/>
                <c:pt idx="0">
                  <c:v>1.5241145187756051</c:v>
                </c:pt>
                <c:pt idx="1">
                  <c:v>2.1943270763615148</c:v>
                </c:pt>
                <c:pt idx="2">
                  <c:v>1.5807120505487551</c:v>
                </c:pt>
                <c:pt idx="3">
                  <c:v>1.8526587278232911</c:v>
                </c:pt>
                <c:pt idx="4">
                  <c:v>2.0297542882035491</c:v>
                </c:pt>
                <c:pt idx="5">
                  <c:v>1.5069673505728129</c:v>
                </c:pt>
                <c:pt idx="6">
                  <c:v>1.853701166633982</c:v>
                </c:pt>
                <c:pt idx="7">
                  <c:v>1.216635976650287</c:v>
                </c:pt>
                <c:pt idx="8">
                  <c:v>1.6626729771611279</c:v>
                </c:pt>
                <c:pt idx="9">
                  <c:v>2.24621086360421</c:v>
                </c:pt>
                <c:pt idx="10">
                  <c:v>1.6403527827700599</c:v>
                </c:pt>
                <c:pt idx="11">
                  <c:v>1.858801947976463</c:v>
                </c:pt>
                <c:pt idx="12">
                  <c:v>2.1013031546375709</c:v>
                </c:pt>
                <c:pt idx="13">
                  <c:v>1.4913043438224121</c:v>
                </c:pt>
                <c:pt idx="14">
                  <c:v>1.876531615969725</c:v>
                </c:pt>
                <c:pt idx="15">
                  <c:v>1.2118877856060859</c:v>
                </c:pt>
                <c:pt idx="16">
                  <c:v>2.280906761763617</c:v>
                </c:pt>
                <c:pt idx="17">
                  <c:v>2.2631393956136892</c:v>
                </c:pt>
                <c:pt idx="18">
                  <c:v>2.1139266665908512</c:v>
                </c:pt>
                <c:pt idx="19">
                  <c:v>2.1156589821679521</c:v>
                </c:pt>
                <c:pt idx="20">
                  <c:v>2.0761692461906929</c:v>
                </c:pt>
                <c:pt idx="21">
                  <c:v>2.0387529953848569</c:v>
                </c:pt>
                <c:pt idx="22">
                  <c:v>2.0931816507829351</c:v>
                </c:pt>
                <c:pt idx="23">
                  <c:v>2.097028564231004</c:v>
                </c:pt>
                <c:pt idx="24">
                  <c:v>2.9674528408213519</c:v>
                </c:pt>
                <c:pt idx="25">
                  <c:v>2.966305187810212</c:v>
                </c:pt>
                <c:pt idx="26">
                  <c:v>3.4792706321808509</c:v>
                </c:pt>
                <c:pt idx="27">
                  <c:v>3.4492979084025142</c:v>
                </c:pt>
                <c:pt idx="28">
                  <c:v>2.749821871402673</c:v>
                </c:pt>
                <c:pt idx="29">
                  <c:v>2.7788067821878939</c:v>
                </c:pt>
                <c:pt idx="30">
                  <c:v>3.385776222427376</c:v>
                </c:pt>
                <c:pt idx="31">
                  <c:v>3.3490013273782102</c:v>
                </c:pt>
                <c:pt idx="32">
                  <c:v>6.8983103680773636</c:v>
                </c:pt>
                <c:pt idx="33">
                  <c:v>6.9309000123757869</c:v>
                </c:pt>
                <c:pt idx="34">
                  <c:v>3.291180088592228</c:v>
                </c:pt>
                <c:pt idx="35">
                  <c:v>3.3207204420352361</c:v>
                </c:pt>
                <c:pt idx="36">
                  <c:v>4.2620156406075704</c:v>
                </c:pt>
                <c:pt idx="37">
                  <c:v>4.3082756964256994</c:v>
                </c:pt>
                <c:pt idx="38">
                  <c:v>1.8662045348086389</c:v>
                </c:pt>
                <c:pt idx="39">
                  <c:v>1.8701255076215599</c:v>
                </c:pt>
                <c:pt idx="40">
                  <c:v>1.3229826851980759</c:v>
                </c:pt>
                <c:pt idx="41">
                  <c:v>4.3795528340036984</c:v>
                </c:pt>
                <c:pt idx="42">
                  <c:v>4.2875484451651573</c:v>
                </c:pt>
                <c:pt idx="43">
                  <c:v>1.462565600441303</c:v>
                </c:pt>
                <c:pt idx="44">
                  <c:v>1.3200254647759719</c:v>
                </c:pt>
                <c:pt idx="45">
                  <c:v>4.4195225265924822</c:v>
                </c:pt>
                <c:pt idx="46">
                  <c:v>4.3547141756047498</c:v>
                </c:pt>
                <c:pt idx="47">
                  <c:v>1.4594753703684551</c:v>
                </c:pt>
                <c:pt idx="48">
                  <c:v>1.321313021192327</c:v>
                </c:pt>
                <c:pt idx="49">
                  <c:v>4.3977052083821038</c:v>
                </c:pt>
                <c:pt idx="50">
                  <c:v>4.3167146519990638</c:v>
                </c:pt>
                <c:pt idx="51">
                  <c:v>1.4739836696418931</c:v>
                </c:pt>
                <c:pt idx="52">
                  <c:v>1.318546923808753</c:v>
                </c:pt>
                <c:pt idx="53">
                  <c:v>4.4520970200072041</c:v>
                </c:pt>
                <c:pt idx="54">
                  <c:v>4.3502841889741832</c:v>
                </c:pt>
                <c:pt idx="55">
                  <c:v>1.469855338009074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1838-4BFD-81A1-3C8E9A0327CB}"/>
            </c:ext>
          </c:extLst>
        </c:ser>
        <c:ser>
          <c:idx val="9"/>
          <c:order val="4"/>
          <c:tx>
            <c:strRef>
              <c:f>'Pure Decorrelation'!$AH$2</c:f>
              <c:strCache>
                <c:ptCount val="1"/>
                <c:pt idx="0">
                  <c:v>BBS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trendline>
            <c:spPr>
              <a:ln w="19050" cap="rnd">
                <a:solidFill>
                  <a:srgbClr val="00B050"/>
                </a:solidFill>
                <a:prstDash val="dash"/>
              </a:ln>
              <a:effectLst/>
            </c:spPr>
            <c:trendlineType val="exp"/>
            <c:dispRSqr val="0"/>
            <c:dispEq val="0"/>
          </c:trendline>
          <c:xVal>
            <c:numRef>
              <c:f>'Pure Decorrelation'!$AY$3:$AY$290</c:f>
              <c:numCache>
                <c:formatCode>General</c:formatCode>
                <c:ptCount val="288"/>
                <c:pt idx="0">
                  <c:v>1</c:v>
                </c:pt>
                <c:pt idx="1">
                  <c:v>-3</c:v>
                </c:pt>
                <c:pt idx="2">
                  <c:v>-3</c:v>
                </c:pt>
                <c:pt idx="3">
                  <c:v>1</c:v>
                </c:pt>
                <c:pt idx="4">
                  <c:v>9</c:v>
                </c:pt>
                <c:pt idx="5">
                  <c:v>1</c:v>
                </c:pt>
                <c:pt idx="6">
                  <c:v>-3</c:v>
                </c:pt>
                <c:pt idx="7">
                  <c:v>-3</c:v>
                </c:pt>
                <c:pt idx="8">
                  <c:v>-3</c:v>
                </c:pt>
                <c:pt idx="9">
                  <c:v>-3</c:v>
                </c:pt>
                <c:pt idx="10">
                  <c:v>1</c:v>
                </c:pt>
                <c:pt idx="11">
                  <c:v>9</c:v>
                </c:pt>
                <c:pt idx="12">
                  <c:v>1</c:v>
                </c:pt>
                <c:pt idx="13">
                  <c:v>-3</c:v>
                </c:pt>
                <c:pt idx="14">
                  <c:v>-3</c:v>
                </c:pt>
                <c:pt idx="15">
                  <c:v>1</c:v>
                </c:pt>
                <c:pt idx="16">
                  <c:v>-2</c:v>
                </c:pt>
                <c:pt idx="17">
                  <c:v>4</c:v>
                </c:pt>
                <c:pt idx="18">
                  <c:v>0</c:v>
                </c:pt>
                <c:pt idx="19">
                  <c:v>-2</c:v>
                </c:pt>
                <c:pt idx="20">
                  <c:v>-2</c:v>
                </c:pt>
                <c:pt idx="21">
                  <c:v>0</c:v>
                </c:pt>
                <c:pt idx="22">
                  <c:v>4</c:v>
                </c:pt>
                <c:pt idx="23">
                  <c:v>-2</c:v>
                </c:pt>
                <c:pt idx="24">
                  <c:v>-0.33333333333333331</c:v>
                </c:pt>
                <c:pt idx="25">
                  <c:v>-0.33333333333333331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-1.666666666666667</c:v>
                </c:pt>
                <c:pt idx="31">
                  <c:v>-1.666666666666667</c:v>
                </c:pt>
                <c:pt idx="32">
                  <c:v>-1.666666666666667</c:v>
                </c:pt>
                <c:pt idx="33">
                  <c:v>-1.666666666666667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-0.33333333333333331</c:v>
                </c:pt>
                <c:pt idx="39">
                  <c:v>-0.33333333333333331</c:v>
                </c:pt>
                <c:pt idx="40">
                  <c:v>-2</c:v>
                </c:pt>
                <c:pt idx="41">
                  <c:v>-2</c:v>
                </c:pt>
                <c:pt idx="42">
                  <c:v>8</c:v>
                </c:pt>
                <c:pt idx="43">
                  <c:v>-4</c:v>
                </c:pt>
                <c:pt idx="44">
                  <c:v>-4</c:v>
                </c:pt>
                <c:pt idx="45">
                  <c:v>8</c:v>
                </c:pt>
                <c:pt idx="46">
                  <c:v>-2</c:v>
                </c:pt>
                <c:pt idx="47">
                  <c:v>-2</c:v>
                </c:pt>
                <c:pt idx="48">
                  <c:v>-2</c:v>
                </c:pt>
                <c:pt idx="49">
                  <c:v>-2</c:v>
                </c:pt>
                <c:pt idx="50">
                  <c:v>8</c:v>
                </c:pt>
                <c:pt idx="51">
                  <c:v>-4</c:v>
                </c:pt>
                <c:pt idx="52">
                  <c:v>-4</c:v>
                </c:pt>
                <c:pt idx="53">
                  <c:v>8</c:v>
                </c:pt>
                <c:pt idx="54">
                  <c:v>-2</c:v>
                </c:pt>
                <c:pt idx="55">
                  <c:v>-2</c:v>
                </c:pt>
              </c:numCache>
            </c:numRef>
          </c:xVal>
          <c:yVal>
            <c:numRef>
              <c:f>'Pure Decorrelation'!$AH$3:$AH$290</c:f>
              <c:numCache>
                <c:formatCode>General</c:formatCode>
                <c:ptCount val="288"/>
                <c:pt idx="0">
                  <c:v>2.958229601394851</c:v>
                </c:pt>
                <c:pt idx="1">
                  <c:v>7.951091266609728</c:v>
                </c:pt>
                <c:pt idx="2">
                  <c:v>3.668314809398725</c:v>
                </c:pt>
                <c:pt idx="3">
                  <c:v>5.3781421782216059</c:v>
                </c:pt>
                <c:pt idx="4">
                  <c:v>5.2049517270061187</c:v>
                </c:pt>
                <c:pt idx="5">
                  <c:v>8.443171339598484</c:v>
                </c:pt>
                <c:pt idx="6">
                  <c:v>2.9026718026143499</c:v>
                </c:pt>
                <c:pt idx="7">
                  <c:v>1.5905149184050971</c:v>
                </c:pt>
                <c:pt idx="8">
                  <c:v>10.64112575000618</c:v>
                </c:pt>
                <c:pt idx="9">
                  <c:v>11.2255332886125</c:v>
                </c:pt>
                <c:pt idx="10">
                  <c:v>4.403506841009948</c:v>
                </c:pt>
                <c:pt idx="11">
                  <c:v>4.9357865429949017</c:v>
                </c:pt>
                <c:pt idx="12">
                  <c:v>11.96196870759595</c:v>
                </c:pt>
                <c:pt idx="13">
                  <c:v>6.8338560923933986</c:v>
                </c:pt>
                <c:pt idx="14">
                  <c:v>4.5048450400005091</c:v>
                </c:pt>
                <c:pt idx="15">
                  <c:v>3.3740477997343941E-2</c:v>
                </c:pt>
                <c:pt idx="16">
                  <c:v>7.9992575424024839</c:v>
                </c:pt>
                <c:pt idx="17">
                  <c:v>3.37720133002149</c:v>
                </c:pt>
                <c:pt idx="18">
                  <c:v>5.090311671386007</c:v>
                </c:pt>
                <c:pt idx="19">
                  <c:v>4.1502917225938294</c:v>
                </c:pt>
                <c:pt idx="20">
                  <c:v>4.1566794968093754</c:v>
                </c:pt>
                <c:pt idx="21">
                  <c:v>4.6340719502186403</c:v>
                </c:pt>
                <c:pt idx="22">
                  <c:v>1.019564961001743</c:v>
                </c:pt>
                <c:pt idx="23">
                  <c:v>4.7785796128096987</c:v>
                </c:pt>
                <c:pt idx="24">
                  <c:v>4.2795280933962214</c:v>
                </c:pt>
                <c:pt idx="25">
                  <c:v>0.88293545380001892</c:v>
                </c:pt>
                <c:pt idx="26">
                  <c:v>4.60953829200007</c:v>
                </c:pt>
                <c:pt idx="27">
                  <c:v>0.23842336820671331</c:v>
                </c:pt>
                <c:pt idx="28">
                  <c:v>3.6544800510047941</c:v>
                </c:pt>
                <c:pt idx="29">
                  <c:v>0.86053827641298997</c:v>
                </c:pt>
                <c:pt idx="30">
                  <c:v>3.412068652221933</c:v>
                </c:pt>
                <c:pt idx="31">
                  <c:v>0.22413913637865329</c:v>
                </c:pt>
                <c:pt idx="32">
                  <c:v>32.926972743798977</c:v>
                </c:pt>
                <c:pt idx="33">
                  <c:v>43.740880621201363</c:v>
                </c:pt>
                <c:pt idx="34">
                  <c:v>8.1075362024013877</c:v>
                </c:pt>
                <c:pt idx="35">
                  <c:v>11.006260724167809</c:v>
                </c:pt>
                <c:pt idx="36">
                  <c:v>5.6527373148011977</c:v>
                </c:pt>
                <c:pt idx="37">
                  <c:v>6.9150585178169424</c:v>
                </c:pt>
                <c:pt idx="38">
                  <c:v>0.19960493859834971</c:v>
                </c:pt>
                <c:pt idx="39">
                  <c:v>0.30479348279768598</c:v>
                </c:pt>
                <c:pt idx="40">
                  <c:v>5.4008630300057119</c:v>
                </c:pt>
                <c:pt idx="41">
                  <c:v>8.8987105053849511</c:v>
                </c:pt>
                <c:pt idx="42">
                  <c:v>6.6112681110156704</c:v>
                </c:pt>
                <c:pt idx="43">
                  <c:v>1.9473045285907571</c:v>
                </c:pt>
                <c:pt idx="44">
                  <c:v>1.2836925331968809</c:v>
                </c:pt>
                <c:pt idx="45">
                  <c:v>5.3917744240141472</c:v>
                </c:pt>
                <c:pt idx="46">
                  <c:v>16.090350138198119</c:v>
                </c:pt>
                <c:pt idx="47">
                  <c:v>3.7654075426049531</c:v>
                </c:pt>
                <c:pt idx="48">
                  <c:v>5.5219533706083892</c:v>
                </c:pt>
                <c:pt idx="49">
                  <c:v>8.9970373118063431</c:v>
                </c:pt>
                <c:pt idx="50">
                  <c:v>6.494515864201821</c:v>
                </c:pt>
                <c:pt idx="51">
                  <c:v>1.92940665219212</c:v>
                </c:pt>
                <c:pt idx="52">
                  <c:v>1.2645105713978411</c:v>
                </c:pt>
                <c:pt idx="53">
                  <c:v>5.3075657973997297</c:v>
                </c:pt>
                <c:pt idx="54">
                  <c:v>16.049553153594029</c:v>
                </c:pt>
                <c:pt idx="55">
                  <c:v>3.7276116537977941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1838-4BFD-81A1-3C8E9A0327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13725055"/>
        <c:axId val="488865151"/>
      </c:scatterChart>
      <c:valAx>
        <c:axId val="513725055"/>
        <c:scaling>
          <c:orientation val="minMax"/>
          <c:max val="5"/>
          <c:min val="0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Gain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8865151"/>
        <c:crosses val="autoZero"/>
        <c:crossBetween val="midCat"/>
      </c:valAx>
      <c:valAx>
        <c:axId val="488865151"/>
        <c:scaling>
          <c:logBase val="10"/>
          <c:orientation val="minMax"/>
          <c:min val="1E-3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 (s)</a:t>
                </a:r>
              </a:p>
            </c:rich>
          </c:tx>
          <c:layout>
            <c:manualLayout>
              <c:xMode val="edge"/>
              <c:yMode val="edge"/>
              <c:x val="1.0202020899843948E-2"/>
              <c:y val="0.3940352152414991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372505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4.9059023956218299E-2"/>
          <c:y val="0.87083311506227701"/>
          <c:w val="0.92175080203315873"/>
          <c:h val="0.1153942300984974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Time (sequential) vs. (Estimated) Gain -</a:t>
            </a:r>
            <a:r>
              <a:rPr lang="en-US" baseline="0"/>
              <a:t> </a:t>
            </a:r>
            <a:r>
              <a:rPr lang="en-US"/>
              <a:t>causal</a:t>
            </a:r>
            <a:r>
              <a:rPr lang="en-US" baseline="0"/>
              <a:t> </a:t>
            </a:r>
            <a:r>
              <a:rPr lang="en-US"/>
              <a:t>algorithms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5.3468871866955363E-2"/>
          <c:y val="0.12785291579821928"/>
          <c:w val="0.9124666606793389"/>
          <c:h val="0.66461270209977208"/>
        </c:manualLayout>
      </c:layout>
      <c:scatterChart>
        <c:scatterStyle val="lineMarker"/>
        <c:varyColors val="0"/>
        <c:ser>
          <c:idx val="1"/>
          <c:order val="0"/>
          <c:tx>
            <c:strRef>
              <c:f>'Pure Decorrelation'!$Z$2</c:f>
              <c:strCache>
                <c:ptCount val="1"/>
                <c:pt idx="0">
                  <c:v>BNL Causal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trendline>
            <c:spPr>
              <a:ln w="19050" cap="rnd">
                <a:solidFill>
                  <a:srgbClr val="FF0000"/>
                </a:solidFill>
                <a:prstDash val="dash"/>
              </a:ln>
              <a:effectLst/>
            </c:spPr>
            <c:trendlineType val="exp"/>
            <c:dispRSqr val="0"/>
            <c:dispEq val="0"/>
          </c:trendline>
          <c:xVal>
            <c:numRef>
              <c:f>'Pure Decorrelation'!$AY$3:$AY$290</c:f>
              <c:numCache>
                <c:formatCode>General</c:formatCode>
                <c:ptCount val="288"/>
                <c:pt idx="0">
                  <c:v>1</c:v>
                </c:pt>
                <c:pt idx="1">
                  <c:v>-3</c:v>
                </c:pt>
                <c:pt idx="2">
                  <c:v>-3</c:v>
                </c:pt>
                <c:pt idx="3">
                  <c:v>1</c:v>
                </c:pt>
                <c:pt idx="4">
                  <c:v>9</c:v>
                </c:pt>
                <c:pt idx="5">
                  <c:v>1</c:v>
                </c:pt>
                <c:pt idx="6">
                  <c:v>-3</c:v>
                </c:pt>
                <c:pt idx="7">
                  <c:v>-3</c:v>
                </c:pt>
                <c:pt idx="8">
                  <c:v>-3</c:v>
                </c:pt>
                <c:pt idx="9">
                  <c:v>-3</c:v>
                </c:pt>
                <c:pt idx="10">
                  <c:v>1</c:v>
                </c:pt>
                <c:pt idx="11">
                  <c:v>9</c:v>
                </c:pt>
                <c:pt idx="12">
                  <c:v>1</c:v>
                </c:pt>
                <c:pt idx="13">
                  <c:v>-3</c:v>
                </c:pt>
                <c:pt idx="14">
                  <c:v>-3</c:v>
                </c:pt>
                <c:pt idx="15">
                  <c:v>1</c:v>
                </c:pt>
                <c:pt idx="16">
                  <c:v>-2</c:v>
                </c:pt>
                <c:pt idx="17">
                  <c:v>4</c:v>
                </c:pt>
                <c:pt idx="18">
                  <c:v>0</c:v>
                </c:pt>
                <c:pt idx="19">
                  <c:v>-2</c:v>
                </c:pt>
                <c:pt idx="20">
                  <c:v>-2</c:v>
                </c:pt>
                <c:pt idx="21">
                  <c:v>0</c:v>
                </c:pt>
                <c:pt idx="22">
                  <c:v>4</c:v>
                </c:pt>
                <c:pt idx="23">
                  <c:v>-2</c:v>
                </c:pt>
                <c:pt idx="24">
                  <c:v>-0.33333333333333331</c:v>
                </c:pt>
                <c:pt idx="25">
                  <c:v>-0.33333333333333331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-1.666666666666667</c:v>
                </c:pt>
                <c:pt idx="31">
                  <c:v>-1.666666666666667</c:v>
                </c:pt>
                <c:pt idx="32">
                  <c:v>-1.666666666666667</c:v>
                </c:pt>
                <c:pt idx="33">
                  <c:v>-1.666666666666667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-0.33333333333333331</c:v>
                </c:pt>
                <c:pt idx="39">
                  <c:v>-0.33333333333333331</c:v>
                </c:pt>
                <c:pt idx="40">
                  <c:v>-2</c:v>
                </c:pt>
                <c:pt idx="41">
                  <c:v>-2</c:v>
                </c:pt>
                <c:pt idx="42">
                  <c:v>8</c:v>
                </c:pt>
                <c:pt idx="43">
                  <c:v>-4</c:v>
                </c:pt>
                <c:pt idx="44">
                  <c:v>-4</c:v>
                </c:pt>
                <c:pt idx="45">
                  <c:v>8</c:v>
                </c:pt>
                <c:pt idx="46">
                  <c:v>-2</c:v>
                </c:pt>
                <c:pt idx="47">
                  <c:v>-2</c:v>
                </c:pt>
                <c:pt idx="48">
                  <c:v>-2</c:v>
                </c:pt>
                <c:pt idx="49">
                  <c:v>-2</c:v>
                </c:pt>
                <c:pt idx="50">
                  <c:v>8</c:v>
                </c:pt>
                <c:pt idx="51">
                  <c:v>-4</c:v>
                </c:pt>
                <c:pt idx="52">
                  <c:v>-4</c:v>
                </c:pt>
                <c:pt idx="53">
                  <c:v>8</c:v>
                </c:pt>
                <c:pt idx="54">
                  <c:v>-2</c:v>
                </c:pt>
                <c:pt idx="55">
                  <c:v>-2</c:v>
                </c:pt>
              </c:numCache>
            </c:numRef>
          </c:xVal>
          <c:yVal>
            <c:numRef>
              <c:f>'Pure Decorrelation'!$Z$3:$Z$290</c:f>
              <c:numCache>
                <c:formatCode>General</c:formatCode>
                <c:ptCount val="288"/>
                <c:pt idx="0">
                  <c:v>7.3616698622121479</c:v>
                </c:pt>
                <c:pt idx="1">
                  <c:v>3.8032575646066111</c:v>
                </c:pt>
                <c:pt idx="2">
                  <c:v>4.4432907190057449</c:v>
                </c:pt>
                <c:pt idx="3">
                  <c:v>2.2448574927519069</c:v>
                </c:pt>
                <c:pt idx="4">
                  <c:v>6.7369938235962774</c:v>
                </c:pt>
                <c:pt idx="5">
                  <c:v>4.2471253887633793</c:v>
                </c:pt>
                <c:pt idx="6">
                  <c:v>3.9812016531941481</c:v>
                </c:pt>
                <c:pt idx="7">
                  <c:v>2.958620946400333</c:v>
                </c:pt>
                <c:pt idx="8">
                  <c:v>5.4953547633718696</c:v>
                </c:pt>
                <c:pt idx="9">
                  <c:v>5.2643429044052024</c:v>
                </c:pt>
                <c:pt idx="10">
                  <c:v>3.0854348990367719</c:v>
                </c:pt>
                <c:pt idx="11">
                  <c:v>4.7608887273818246</c:v>
                </c:pt>
                <c:pt idx="12">
                  <c:v>4.1558674317435358</c:v>
                </c:pt>
                <c:pt idx="13">
                  <c:v>6.7243578864028679</c:v>
                </c:pt>
                <c:pt idx="14">
                  <c:v>2.5857897356152528</c:v>
                </c:pt>
                <c:pt idx="15">
                  <c:v>6.1564673291519281</c:v>
                </c:pt>
                <c:pt idx="16">
                  <c:v>1.921075872832444</c:v>
                </c:pt>
                <c:pt idx="17">
                  <c:v>7.9231275779777208</c:v>
                </c:pt>
                <c:pt idx="18">
                  <c:v>2.5381297488464041</c:v>
                </c:pt>
                <c:pt idx="19">
                  <c:v>4.3606929179863076</c:v>
                </c:pt>
                <c:pt idx="20">
                  <c:v>3.9693465457530692</c:v>
                </c:pt>
                <c:pt idx="21">
                  <c:v>1.932087326038163</c:v>
                </c:pt>
                <c:pt idx="22">
                  <c:v>7.643513289955445</c:v>
                </c:pt>
                <c:pt idx="23">
                  <c:v>1.382153910188936</c:v>
                </c:pt>
                <c:pt idx="24">
                  <c:v>2.4937410808051941</c:v>
                </c:pt>
                <c:pt idx="25">
                  <c:v>2.9774100322625601</c:v>
                </c:pt>
                <c:pt idx="26">
                  <c:v>2.1033353518578219</c:v>
                </c:pt>
                <c:pt idx="27">
                  <c:v>3.0004086321801879</c:v>
                </c:pt>
                <c:pt idx="28">
                  <c:v>1.9060908651561479</c:v>
                </c:pt>
                <c:pt idx="29">
                  <c:v>2.2852236437960531</c:v>
                </c:pt>
                <c:pt idx="30">
                  <c:v>2.038446970155928</c:v>
                </c:pt>
                <c:pt idx="31">
                  <c:v>2.307339913002215</c:v>
                </c:pt>
                <c:pt idx="32">
                  <c:v>4.2425374508253304</c:v>
                </c:pt>
                <c:pt idx="33">
                  <c:v>3.9778892977861688</c:v>
                </c:pt>
                <c:pt idx="34">
                  <c:v>2.6420893276459538</c:v>
                </c:pt>
                <c:pt idx="35">
                  <c:v>2.3719219365506432</c:v>
                </c:pt>
                <c:pt idx="36">
                  <c:v>2.7635746473912151</c:v>
                </c:pt>
                <c:pt idx="37">
                  <c:v>2.2097069859853939</c:v>
                </c:pt>
                <c:pt idx="38">
                  <c:v>1.994037356541958</c:v>
                </c:pt>
                <c:pt idx="39">
                  <c:v>1.6150102013023571</c:v>
                </c:pt>
                <c:pt idx="40">
                  <c:v>4.9801150533952754</c:v>
                </c:pt>
                <c:pt idx="41">
                  <c:v>1.8564399290480651</c:v>
                </c:pt>
                <c:pt idx="42">
                  <c:v>1.8399957141955381</c:v>
                </c:pt>
                <c:pt idx="43">
                  <c:v>4.9027848363039084</c:v>
                </c:pt>
                <c:pt idx="44">
                  <c:v>5.1267592488089573</c:v>
                </c:pt>
                <c:pt idx="45">
                  <c:v>1.813629608426709</c:v>
                </c:pt>
                <c:pt idx="46">
                  <c:v>1.8793893110239881</c:v>
                </c:pt>
                <c:pt idx="47">
                  <c:v>4.6285508893663074</c:v>
                </c:pt>
                <c:pt idx="48">
                  <c:v>4.9674278675229289</c:v>
                </c:pt>
                <c:pt idx="49">
                  <c:v>1.842803465586621</c:v>
                </c:pt>
                <c:pt idx="50">
                  <c:v>1.848383845563512</c:v>
                </c:pt>
                <c:pt idx="51">
                  <c:v>4.9519085906329563</c:v>
                </c:pt>
                <c:pt idx="52">
                  <c:v>5.1342710784170773</c:v>
                </c:pt>
                <c:pt idx="53">
                  <c:v>1.822077368025202</c:v>
                </c:pt>
                <c:pt idx="54">
                  <c:v>1.8990763028035871</c:v>
                </c:pt>
                <c:pt idx="55">
                  <c:v>4.6331241680076349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07C-4661-939C-E2C116357FD5}"/>
            </c:ext>
          </c:extLst>
        </c:ser>
        <c:ser>
          <c:idx val="3"/>
          <c:order val="1"/>
          <c:tx>
            <c:strRef>
              <c:f>'Pure Decorrelation'!$AC$2</c:f>
              <c:strCache>
                <c:ptCount val="1"/>
                <c:pt idx="0">
                  <c:v>SFS Causal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5"/>
                </a:solidFill>
                <a:prstDash val="dash"/>
              </a:ln>
              <a:effectLst/>
            </c:spPr>
            <c:trendlineType val="exp"/>
            <c:dispRSqr val="0"/>
            <c:dispEq val="0"/>
          </c:trendline>
          <c:xVal>
            <c:numRef>
              <c:f>'Pure Decorrelation'!$AY$3:$AY$290</c:f>
              <c:numCache>
                <c:formatCode>General</c:formatCode>
                <c:ptCount val="288"/>
                <c:pt idx="0">
                  <c:v>1</c:v>
                </c:pt>
                <c:pt idx="1">
                  <c:v>-3</c:v>
                </c:pt>
                <c:pt idx="2">
                  <c:v>-3</c:v>
                </c:pt>
                <c:pt idx="3">
                  <c:v>1</c:v>
                </c:pt>
                <c:pt idx="4">
                  <c:v>9</c:v>
                </c:pt>
                <c:pt idx="5">
                  <c:v>1</c:v>
                </c:pt>
                <c:pt idx="6">
                  <c:v>-3</c:v>
                </c:pt>
                <c:pt idx="7">
                  <c:v>-3</c:v>
                </c:pt>
                <c:pt idx="8">
                  <c:v>-3</c:v>
                </c:pt>
                <c:pt idx="9">
                  <c:v>-3</c:v>
                </c:pt>
                <c:pt idx="10">
                  <c:v>1</c:v>
                </c:pt>
                <c:pt idx="11">
                  <c:v>9</c:v>
                </c:pt>
                <c:pt idx="12">
                  <c:v>1</c:v>
                </c:pt>
                <c:pt idx="13">
                  <c:v>-3</c:v>
                </c:pt>
                <c:pt idx="14">
                  <c:v>-3</c:v>
                </c:pt>
                <c:pt idx="15">
                  <c:v>1</c:v>
                </c:pt>
                <c:pt idx="16">
                  <c:v>-2</c:v>
                </c:pt>
                <c:pt idx="17">
                  <c:v>4</c:v>
                </c:pt>
                <c:pt idx="18">
                  <c:v>0</c:v>
                </c:pt>
                <c:pt idx="19">
                  <c:v>-2</c:v>
                </c:pt>
                <c:pt idx="20">
                  <c:v>-2</c:v>
                </c:pt>
                <c:pt idx="21">
                  <c:v>0</c:v>
                </c:pt>
                <c:pt idx="22">
                  <c:v>4</c:v>
                </c:pt>
                <c:pt idx="23">
                  <c:v>-2</c:v>
                </c:pt>
                <c:pt idx="24">
                  <c:v>-0.33333333333333331</c:v>
                </c:pt>
                <c:pt idx="25">
                  <c:v>-0.33333333333333331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-1.666666666666667</c:v>
                </c:pt>
                <c:pt idx="31">
                  <c:v>-1.666666666666667</c:v>
                </c:pt>
                <c:pt idx="32">
                  <c:v>-1.666666666666667</c:v>
                </c:pt>
                <c:pt idx="33">
                  <c:v>-1.666666666666667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-0.33333333333333331</c:v>
                </c:pt>
                <c:pt idx="39">
                  <c:v>-0.33333333333333331</c:v>
                </c:pt>
                <c:pt idx="40">
                  <c:v>-2</c:v>
                </c:pt>
                <c:pt idx="41">
                  <c:v>-2</c:v>
                </c:pt>
                <c:pt idx="42">
                  <c:v>8</c:v>
                </c:pt>
                <c:pt idx="43">
                  <c:v>-4</c:v>
                </c:pt>
                <c:pt idx="44">
                  <c:v>-4</c:v>
                </c:pt>
                <c:pt idx="45">
                  <c:v>8</c:v>
                </c:pt>
                <c:pt idx="46">
                  <c:v>-2</c:v>
                </c:pt>
                <c:pt idx="47">
                  <c:v>-2</c:v>
                </c:pt>
                <c:pt idx="48">
                  <c:v>-2</c:v>
                </c:pt>
                <c:pt idx="49">
                  <c:v>-2</c:v>
                </c:pt>
                <c:pt idx="50">
                  <c:v>8</c:v>
                </c:pt>
                <c:pt idx="51">
                  <c:v>-4</c:v>
                </c:pt>
                <c:pt idx="52">
                  <c:v>-4</c:v>
                </c:pt>
                <c:pt idx="53">
                  <c:v>8</c:v>
                </c:pt>
                <c:pt idx="54">
                  <c:v>-2</c:v>
                </c:pt>
                <c:pt idx="55">
                  <c:v>-2</c:v>
                </c:pt>
              </c:numCache>
            </c:numRef>
          </c:xVal>
          <c:yVal>
            <c:numRef>
              <c:f>'Pure Decorrelation'!$AC$3:$AC$290</c:f>
              <c:numCache>
                <c:formatCode>General</c:formatCode>
                <c:ptCount val="288"/>
                <c:pt idx="0">
                  <c:v>5.2482227500062439</c:v>
                </c:pt>
                <c:pt idx="1">
                  <c:v>2.201966765586985</c:v>
                </c:pt>
                <c:pt idx="2">
                  <c:v>2.714683988422621</c:v>
                </c:pt>
                <c:pt idx="3">
                  <c:v>1.329627793986583</c:v>
                </c:pt>
                <c:pt idx="4">
                  <c:v>4.8323710231925361</c:v>
                </c:pt>
                <c:pt idx="5">
                  <c:v>2.550881217647111</c:v>
                </c:pt>
                <c:pt idx="6">
                  <c:v>2.9633647755836141</c:v>
                </c:pt>
                <c:pt idx="7">
                  <c:v>2.033639943017624</c:v>
                </c:pt>
                <c:pt idx="8">
                  <c:v>3.3562829126080032</c:v>
                </c:pt>
                <c:pt idx="9">
                  <c:v>3.3510143795982001</c:v>
                </c:pt>
                <c:pt idx="10">
                  <c:v>1.753664275392657</c:v>
                </c:pt>
                <c:pt idx="11">
                  <c:v>3.0985967031621842</c:v>
                </c:pt>
                <c:pt idx="12">
                  <c:v>2.45893694239785</c:v>
                </c:pt>
                <c:pt idx="13">
                  <c:v>3.6182557169639038</c:v>
                </c:pt>
                <c:pt idx="14">
                  <c:v>1.3071354023821189</c:v>
                </c:pt>
                <c:pt idx="15">
                  <c:v>4.042952708801022</c:v>
                </c:pt>
                <c:pt idx="16">
                  <c:v>1.659220825618831</c:v>
                </c:pt>
                <c:pt idx="17">
                  <c:v>10.33577997999382</c:v>
                </c:pt>
                <c:pt idx="18">
                  <c:v>1.975204401224619</c:v>
                </c:pt>
                <c:pt idx="19">
                  <c:v>4.7352273318159863</c:v>
                </c:pt>
                <c:pt idx="20">
                  <c:v>4.2347406831686376</c:v>
                </c:pt>
                <c:pt idx="21">
                  <c:v>1.8675069799937769</c:v>
                </c:pt>
                <c:pt idx="22">
                  <c:v>10.042392857786041</c:v>
                </c:pt>
                <c:pt idx="23">
                  <c:v>1.2092779776197859</c:v>
                </c:pt>
                <c:pt idx="24">
                  <c:v>1.7700964562129231</c:v>
                </c:pt>
                <c:pt idx="25">
                  <c:v>2.3138389884145001</c:v>
                </c:pt>
                <c:pt idx="26">
                  <c:v>1.5496212327794641</c:v>
                </c:pt>
                <c:pt idx="27">
                  <c:v>2.3201638008060401</c:v>
                </c:pt>
                <c:pt idx="28">
                  <c:v>1.3177771238144489</c:v>
                </c:pt>
                <c:pt idx="29">
                  <c:v>1.5232326506345999</c:v>
                </c:pt>
                <c:pt idx="30">
                  <c:v>1.219587308395421</c:v>
                </c:pt>
                <c:pt idx="31">
                  <c:v>1.6195933199895081</c:v>
                </c:pt>
                <c:pt idx="32">
                  <c:v>3.0930033673939761</c:v>
                </c:pt>
                <c:pt idx="33">
                  <c:v>3.4203098379832229</c:v>
                </c:pt>
                <c:pt idx="34">
                  <c:v>1.8761283132364039</c:v>
                </c:pt>
                <c:pt idx="35">
                  <c:v>1.6733004663954489</c:v>
                </c:pt>
                <c:pt idx="36">
                  <c:v>1.8562952965905419</c:v>
                </c:pt>
                <c:pt idx="37">
                  <c:v>1.7641840136435349</c:v>
                </c:pt>
                <c:pt idx="38">
                  <c:v>1.2664119723893239</c:v>
                </c:pt>
                <c:pt idx="39">
                  <c:v>1.058827181003289</c:v>
                </c:pt>
                <c:pt idx="40">
                  <c:v>6.3120730026392264</c:v>
                </c:pt>
                <c:pt idx="41">
                  <c:v>1.3524713988124859</c:v>
                </c:pt>
                <c:pt idx="42">
                  <c:v>1.457264181610662</c:v>
                </c:pt>
                <c:pt idx="43">
                  <c:v>5.8185497546393892</c:v>
                </c:pt>
                <c:pt idx="44">
                  <c:v>6.5662426132126708</c:v>
                </c:pt>
                <c:pt idx="45">
                  <c:v>1.3761264486296569</c:v>
                </c:pt>
                <c:pt idx="46">
                  <c:v>1.287869949964807</c:v>
                </c:pt>
                <c:pt idx="47">
                  <c:v>5.5614670427690722</c:v>
                </c:pt>
                <c:pt idx="48">
                  <c:v>6.30943013659562</c:v>
                </c:pt>
                <c:pt idx="49">
                  <c:v>1.354931629775092</c:v>
                </c:pt>
                <c:pt idx="50">
                  <c:v>1.4641773421783</c:v>
                </c:pt>
                <c:pt idx="51">
                  <c:v>5.8305480990209606</c:v>
                </c:pt>
                <c:pt idx="52">
                  <c:v>6.5710855214041661</c:v>
                </c:pt>
                <c:pt idx="53">
                  <c:v>1.3659455198096111</c:v>
                </c:pt>
                <c:pt idx="54">
                  <c:v>1.243325025995728</c:v>
                </c:pt>
                <c:pt idx="55">
                  <c:v>5.469029417214915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307C-4661-939C-E2C116357FD5}"/>
            </c:ext>
          </c:extLst>
        </c:ser>
        <c:ser>
          <c:idx val="5"/>
          <c:order val="2"/>
          <c:tx>
            <c:strRef>
              <c:f>'Pure Decorrelation'!$AE$2</c:f>
              <c:strCache>
                <c:ptCount val="1"/>
                <c:pt idx="0">
                  <c:v>SaLSa Causal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6"/>
                </a:solidFill>
                <a:prstDash val="dash"/>
              </a:ln>
              <a:effectLst/>
            </c:spPr>
            <c:trendlineType val="exp"/>
            <c:dispRSqr val="0"/>
            <c:dispEq val="0"/>
          </c:trendline>
          <c:xVal>
            <c:numRef>
              <c:f>'Pure Decorrelation'!$AY$3:$AY$290</c:f>
              <c:numCache>
                <c:formatCode>General</c:formatCode>
                <c:ptCount val="288"/>
                <c:pt idx="0">
                  <c:v>1</c:v>
                </c:pt>
                <c:pt idx="1">
                  <c:v>-3</c:v>
                </c:pt>
                <c:pt idx="2">
                  <c:v>-3</c:v>
                </c:pt>
                <c:pt idx="3">
                  <c:v>1</c:v>
                </c:pt>
                <c:pt idx="4">
                  <c:v>9</c:v>
                </c:pt>
                <c:pt idx="5">
                  <c:v>1</c:v>
                </c:pt>
                <c:pt idx="6">
                  <c:v>-3</c:v>
                </c:pt>
                <c:pt idx="7">
                  <c:v>-3</c:v>
                </c:pt>
                <c:pt idx="8">
                  <c:v>-3</c:v>
                </c:pt>
                <c:pt idx="9">
                  <c:v>-3</c:v>
                </c:pt>
                <c:pt idx="10">
                  <c:v>1</c:v>
                </c:pt>
                <c:pt idx="11">
                  <c:v>9</c:v>
                </c:pt>
                <c:pt idx="12">
                  <c:v>1</c:v>
                </c:pt>
                <c:pt idx="13">
                  <c:v>-3</c:v>
                </c:pt>
                <c:pt idx="14">
                  <c:v>-3</c:v>
                </c:pt>
                <c:pt idx="15">
                  <c:v>1</c:v>
                </c:pt>
                <c:pt idx="16">
                  <c:v>-2</c:v>
                </c:pt>
                <c:pt idx="17">
                  <c:v>4</c:v>
                </c:pt>
                <c:pt idx="18">
                  <c:v>0</c:v>
                </c:pt>
                <c:pt idx="19">
                  <c:v>-2</c:v>
                </c:pt>
                <c:pt idx="20">
                  <c:v>-2</c:v>
                </c:pt>
                <c:pt idx="21">
                  <c:v>0</c:v>
                </c:pt>
                <c:pt idx="22">
                  <c:v>4</c:v>
                </c:pt>
                <c:pt idx="23">
                  <c:v>-2</c:v>
                </c:pt>
                <c:pt idx="24">
                  <c:v>-0.33333333333333331</c:v>
                </c:pt>
                <c:pt idx="25">
                  <c:v>-0.33333333333333331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-1.666666666666667</c:v>
                </c:pt>
                <c:pt idx="31">
                  <c:v>-1.666666666666667</c:v>
                </c:pt>
                <c:pt idx="32">
                  <c:v>-1.666666666666667</c:v>
                </c:pt>
                <c:pt idx="33">
                  <c:v>-1.666666666666667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-0.33333333333333331</c:v>
                </c:pt>
                <c:pt idx="39">
                  <c:v>-0.33333333333333331</c:v>
                </c:pt>
                <c:pt idx="40">
                  <c:v>-2</c:v>
                </c:pt>
                <c:pt idx="41">
                  <c:v>-2</c:v>
                </c:pt>
                <c:pt idx="42">
                  <c:v>8</c:v>
                </c:pt>
                <c:pt idx="43">
                  <c:v>-4</c:v>
                </c:pt>
                <c:pt idx="44">
                  <c:v>-4</c:v>
                </c:pt>
                <c:pt idx="45">
                  <c:v>8</c:v>
                </c:pt>
                <c:pt idx="46">
                  <c:v>-2</c:v>
                </c:pt>
                <c:pt idx="47">
                  <c:v>-2</c:v>
                </c:pt>
                <c:pt idx="48">
                  <c:v>-2</c:v>
                </c:pt>
                <c:pt idx="49">
                  <c:v>-2</c:v>
                </c:pt>
                <c:pt idx="50">
                  <c:v>8</c:v>
                </c:pt>
                <c:pt idx="51">
                  <c:v>-4</c:v>
                </c:pt>
                <c:pt idx="52">
                  <c:v>-4</c:v>
                </c:pt>
                <c:pt idx="53">
                  <c:v>8</c:v>
                </c:pt>
                <c:pt idx="54">
                  <c:v>-2</c:v>
                </c:pt>
                <c:pt idx="55">
                  <c:v>-2</c:v>
                </c:pt>
              </c:numCache>
            </c:numRef>
          </c:xVal>
          <c:yVal>
            <c:numRef>
              <c:f>'Pure Decorrelation'!$AE$3:$AE$290</c:f>
              <c:numCache>
                <c:formatCode>General</c:formatCode>
                <c:ptCount val="288"/>
                <c:pt idx="0">
                  <c:v>8.1007790300296616</c:v>
                </c:pt>
                <c:pt idx="1">
                  <c:v>3.3661470956401902</c:v>
                </c:pt>
                <c:pt idx="2">
                  <c:v>2.9614979039411988</c:v>
                </c:pt>
                <c:pt idx="3">
                  <c:v>1.922627424821258</c:v>
                </c:pt>
                <c:pt idx="4">
                  <c:v>10.556205437984319</c:v>
                </c:pt>
                <c:pt idx="5">
                  <c:v>4.1369935586000786</c:v>
                </c:pt>
                <c:pt idx="6">
                  <c:v>3.1078366771922452</c:v>
                </c:pt>
                <c:pt idx="7">
                  <c:v>2.587982779555023</c:v>
                </c:pt>
                <c:pt idx="8">
                  <c:v>5.8270503188367</c:v>
                </c:pt>
                <c:pt idx="9">
                  <c:v>6.7976655208389278</c:v>
                </c:pt>
                <c:pt idx="10">
                  <c:v>2.3240295772091479</c:v>
                </c:pt>
                <c:pt idx="11">
                  <c:v>3.409203715564217</c:v>
                </c:pt>
                <c:pt idx="12">
                  <c:v>3.4165343588218091</c:v>
                </c:pt>
                <c:pt idx="13">
                  <c:v>6.1073857924086044</c:v>
                </c:pt>
                <c:pt idx="14">
                  <c:v>1.984821832634043</c:v>
                </c:pt>
                <c:pt idx="15">
                  <c:v>4.7535574079491196</c:v>
                </c:pt>
                <c:pt idx="16">
                  <c:v>1.6832071901531891</c:v>
                </c:pt>
                <c:pt idx="17">
                  <c:v>12.4606167497579</c:v>
                </c:pt>
                <c:pt idx="18">
                  <c:v>2.3251188130350782</c:v>
                </c:pt>
                <c:pt idx="19">
                  <c:v>5.6201024070032872</c:v>
                </c:pt>
                <c:pt idx="20">
                  <c:v>3.9941168367629869</c:v>
                </c:pt>
                <c:pt idx="21">
                  <c:v>2.1109957279637461</c:v>
                </c:pt>
                <c:pt idx="22">
                  <c:v>9.3745101407635936</c:v>
                </c:pt>
                <c:pt idx="23">
                  <c:v>0.8850436618318781</c:v>
                </c:pt>
                <c:pt idx="24">
                  <c:v>2.5378986787865871</c:v>
                </c:pt>
                <c:pt idx="25">
                  <c:v>3.7911802558228369</c:v>
                </c:pt>
                <c:pt idx="26">
                  <c:v>2.2389552005915898</c:v>
                </c:pt>
                <c:pt idx="27">
                  <c:v>3.575464170449413</c:v>
                </c:pt>
                <c:pt idx="28">
                  <c:v>2.0378140760702079</c:v>
                </c:pt>
                <c:pt idx="29">
                  <c:v>2.2056480408529748</c:v>
                </c:pt>
                <c:pt idx="30">
                  <c:v>1.916659091226756</c:v>
                </c:pt>
                <c:pt idx="31">
                  <c:v>2.358896609593649</c:v>
                </c:pt>
                <c:pt idx="32">
                  <c:v>5.3214484768221153</c:v>
                </c:pt>
                <c:pt idx="33">
                  <c:v>4.805407834309154</c:v>
                </c:pt>
                <c:pt idx="34">
                  <c:v>3.1446050197817379</c:v>
                </c:pt>
                <c:pt idx="35">
                  <c:v>2.7510037308325992</c:v>
                </c:pt>
                <c:pt idx="36">
                  <c:v>2.5973022492136808</c:v>
                </c:pt>
                <c:pt idx="37">
                  <c:v>2.5130253963987341</c:v>
                </c:pt>
                <c:pt idx="38">
                  <c:v>2.0006146182306108</c:v>
                </c:pt>
                <c:pt idx="39">
                  <c:v>1.752842661424074</c:v>
                </c:pt>
                <c:pt idx="40">
                  <c:v>4.5821201770217161</c:v>
                </c:pt>
                <c:pt idx="41">
                  <c:v>1.3931679290486501</c:v>
                </c:pt>
                <c:pt idx="42">
                  <c:v>1.3467373165301979</c:v>
                </c:pt>
                <c:pt idx="43">
                  <c:v>4.6631845549563877</c:v>
                </c:pt>
                <c:pt idx="44">
                  <c:v>5.5688926025177352</c:v>
                </c:pt>
                <c:pt idx="45">
                  <c:v>1.5144181198091251</c:v>
                </c:pt>
                <c:pt idx="46">
                  <c:v>1.3746861003106461</c:v>
                </c:pt>
                <c:pt idx="47">
                  <c:v>4.3554114585625943</c:v>
                </c:pt>
                <c:pt idx="48">
                  <c:v>4.5842264658189382</c:v>
                </c:pt>
                <c:pt idx="49">
                  <c:v>1.4074665306368841</c:v>
                </c:pt>
                <c:pt idx="50">
                  <c:v>1.343457896227483</c:v>
                </c:pt>
                <c:pt idx="51">
                  <c:v>4.7211990595911626</c:v>
                </c:pt>
                <c:pt idx="52">
                  <c:v>5.5708028916269541</c:v>
                </c:pt>
                <c:pt idx="53">
                  <c:v>1.5181532499613239</c:v>
                </c:pt>
                <c:pt idx="54">
                  <c:v>1.401037230074871</c:v>
                </c:pt>
                <c:pt idx="55">
                  <c:v>4.4205508390092287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307C-4661-939C-E2C116357FD5}"/>
            </c:ext>
          </c:extLst>
        </c:ser>
        <c:ser>
          <c:idx val="7"/>
          <c:order val="3"/>
          <c:tx>
            <c:strRef>
              <c:f>'Pure Decorrelation'!$AG$2</c:f>
              <c:strCache>
                <c:ptCount val="1"/>
                <c:pt idx="0">
                  <c:v>D&amp;C Causal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>
                    <a:lumMod val="60000"/>
                  </a:schemeClr>
                </a:solidFill>
                <a:prstDash val="dash"/>
              </a:ln>
              <a:effectLst/>
            </c:spPr>
            <c:trendlineType val="exp"/>
            <c:dispRSqr val="0"/>
            <c:dispEq val="0"/>
          </c:trendline>
          <c:xVal>
            <c:numRef>
              <c:f>'Pure Decorrelation'!$AY$3:$AY$290</c:f>
              <c:numCache>
                <c:formatCode>General</c:formatCode>
                <c:ptCount val="288"/>
                <c:pt idx="0">
                  <c:v>1</c:v>
                </c:pt>
                <c:pt idx="1">
                  <c:v>-3</c:v>
                </c:pt>
                <c:pt idx="2">
                  <c:v>-3</c:v>
                </c:pt>
                <c:pt idx="3">
                  <c:v>1</c:v>
                </c:pt>
                <c:pt idx="4">
                  <c:v>9</c:v>
                </c:pt>
                <c:pt idx="5">
                  <c:v>1</c:v>
                </c:pt>
                <c:pt idx="6">
                  <c:v>-3</c:v>
                </c:pt>
                <c:pt idx="7">
                  <c:v>-3</c:v>
                </c:pt>
                <c:pt idx="8">
                  <c:v>-3</c:v>
                </c:pt>
                <c:pt idx="9">
                  <c:v>-3</c:v>
                </c:pt>
                <c:pt idx="10">
                  <c:v>1</c:v>
                </c:pt>
                <c:pt idx="11">
                  <c:v>9</c:v>
                </c:pt>
                <c:pt idx="12">
                  <c:v>1</c:v>
                </c:pt>
                <c:pt idx="13">
                  <c:v>-3</c:v>
                </c:pt>
                <c:pt idx="14">
                  <c:v>-3</c:v>
                </c:pt>
                <c:pt idx="15">
                  <c:v>1</c:v>
                </c:pt>
                <c:pt idx="16">
                  <c:v>-2</c:v>
                </c:pt>
                <c:pt idx="17">
                  <c:v>4</c:v>
                </c:pt>
                <c:pt idx="18">
                  <c:v>0</c:v>
                </c:pt>
                <c:pt idx="19">
                  <c:v>-2</c:v>
                </c:pt>
                <c:pt idx="20">
                  <c:v>-2</c:v>
                </c:pt>
                <c:pt idx="21">
                  <c:v>0</c:v>
                </c:pt>
                <c:pt idx="22">
                  <c:v>4</c:v>
                </c:pt>
                <c:pt idx="23">
                  <c:v>-2</c:v>
                </c:pt>
                <c:pt idx="24">
                  <c:v>-0.33333333333333331</c:v>
                </c:pt>
                <c:pt idx="25">
                  <c:v>-0.33333333333333331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-1.666666666666667</c:v>
                </c:pt>
                <c:pt idx="31">
                  <c:v>-1.666666666666667</c:v>
                </c:pt>
                <c:pt idx="32">
                  <c:v>-1.666666666666667</c:v>
                </c:pt>
                <c:pt idx="33">
                  <c:v>-1.666666666666667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-0.33333333333333331</c:v>
                </c:pt>
                <c:pt idx="39">
                  <c:v>-0.33333333333333331</c:v>
                </c:pt>
                <c:pt idx="40">
                  <c:v>-2</c:v>
                </c:pt>
                <c:pt idx="41">
                  <c:v>-2</c:v>
                </c:pt>
                <c:pt idx="42">
                  <c:v>8</c:v>
                </c:pt>
                <c:pt idx="43">
                  <c:v>-4</c:v>
                </c:pt>
                <c:pt idx="44">
                  <c:v>-4</c:v>
                </c:pt>
                <c:pt idx="45">
                  <c:v>8</c:v>
                </c:pt>
                <c:pt idx="46">
                  <c:v>-2</c:v>
                </c:pt>
                <c:pt idx="47">
                  <c:v>-2</c:v>
                </c:pt>
                <c:pt idx="48">
                  <c:v>-2</c:v>
                </c:pt>
                <c:pt idx="49">
                  <c:v>-2</c:v>
                </c:pt>
                <c:pt idx="50">
                  <c:v>8</c:v>
                </c:pt>
                <c:pt idx="51">
                  <c:v>-4</c:v>
                </c:pt>
                <c:pt idx="52">
                  <c:v>-4</c:v>
                </c:pt>
                <c:pt idx="53">
                  <c:v>8</c:v>
                </c:pt>
                <c:pt idx="54">
                  <c:v>-2</c:v>
                </c:pt>
                <c:pt idx="55">
                  <c:v>-2</c:v>
                </c:pt>
              </c:numCache>
            </c:numRef>
          </c:xVal>
          <c:yVal>
            <c:numRef>
              <c:f>'Pure Decorrelation'!$AG$3:$AG$290</c:f>
              <c:numCache>
                <c:formatCode>General</c:formatCode>
                <c:ptCount val="288"/>
                <c:pt idx="0">
                  <c:v>2.7269406535662708</c:v>
                </c:pt>
                <c:pt idx="1">
                  <c:v>2.3247524692094879</c:v>
                </c:pt>
                <c:pt idx="2">
                  <c:v>2.2169169667176898</c:v>
                </c:pt>
                <c:pt idx="3">
                  <c:v>1.9668248630710881</c:v>
                </c:pt>
                <c:pt idx="4">
                  <c:v>2.5032137821544889</c:v>
                </c:pt>
                <c:pt idx="5">
                  <c:v>2.529447287891526</c:v>
                </c:pt>
                <c:pt idx="6">
                  <c:v>2.0354692695313128</c:v>
                </c:pt>
                <c:pt idx="7">
                  <c:v>2.1878350301296452</c:v>
                </c:pt>
                <c:pt idx="8">
                  <c:v>2.7369826912414279</c:v>
                </c:pt>
                <c:pt idx="9">
                  <c:v>2.4651818728190849</c:v>
                </c:pt>
                <c:pt idx="10">
                  <c:v>2.2280405089724811</c:v>
                </c:pt>
                <c:pt idx="11">
                  <c:v>2.1302449715672989</c:v>
                </c:pt>
                <c:pt idx="12">
                  <c:v>2.3911654933937831</c:v>
                </c:pt>
                <c:pt idx="13">
                  <c:v>2.6628234198084102</c:v>
                </c:pt>
                <c:pt idx="14">
                  <c:v>1.999528189527336</c:v>
                </c:pt>
                <c:pt idx="15">
                  <c:v>2.322022740810644</c:v>
                </c:pt>
                <c:pt idx="16">
                  <c:v>2.5654198582051322</c:v>
                </c:pt>
                <c:pt idx="17">
                  <c:v>2.7580866762436931</c:v>
                </c:pt>
                <c:pt idx="18">
                  <c:v>2.4855748114059679</c:v>
                </c:pt>
                <c:pt idx="19">
                  <c:v>2.5624369639554061</c:v>
                </c:pt>
                <c:pt idx="20">
                  <c:v>2.527456875192001</c:v>
                </c:pt>
                <c:pt idx="21">
                  <c:v>2.432663213426713</c:v>
                </c:pt>
                <c:pt idx="22">
                  <c:v>2.7169363917666489</c:v>
                </c:pt>
                <c:pt idx="23">
                  <c:v>2.4876472136122181</c:v>
                </c:pt>
                <c:pt idx="24">
                  <c:v>3.873624345741701</c:v>
                </c:pt>
                <c:pt idx="25">
                  <c:v>3.9279745661769989</c:v>
                </c:pt>
                <c:pt idx="26">
                  <c:v>3.413151442143135</c:v>
                </c:pt>
                <c:pt idx="27">
                  <c:v>3.4527820721268649</c:v>
                </c:pt>
                <c:pt idx="28">
                  <c:v>3.1726732333307148</c:v>
                </c:pt>
                <c:pt idx="29">
                  <c:v>3.2164279501535931</c:v>
                </c:pt>
                <c:pt idx="30">
                  <c:v>2.8262343152309768</c:v>
                </c:pt>
                <c:pt idx="31">
                  <c:v>2.8358109623426571</c:v>
                </c:pt>
                <c:pt idx="32">
                  <c:v>4.7475804739515297</c:v>
                </c:pt>
                <c:pt idx="33">
                  <c:v>4.7672439370653592</c:v>
                </c:pt>
                <c:pt idx="34">
                  <c:v>3.525603719684296</c:v>
                </c:pt>
                <c:pt idx="35">
                  <c:v>3.5486295429640449</c:v>
                </c:pt>
                <c:pt idx="36">
                  <c:v>3.3305800510453989</c:v>
                </c:pt>
                <c:pt idx="37">
                  <c:v>3.2850682910764588</c:v>
                </c:pt>
                <c:pt idx="38">
                  <c:v>2.5095026858034539</c:v>
                </c:pt>
                <c:pt idx="39">
                  <c:v>2.4872383047360929</c:v>
                </c:pt>
                <c:pt idx="40">
                  <c:v>2.507928721455392</c:v>
                </c:pt>
                <c:pt idx="41">
                  <c:v>2.729313315392937</c:v>
                </c:pt>
                <c:pt idx="42">
                  <c:v>2.735056102124509</c:v>
                </c:pt>
                <c:pt idx="43">
                  <c:v>2.5565355605795048</c:v>
                </c:pt>
                <c:pt idx="44">
                  <c:v>2.5369815634796402</c:v>
                </c:pt>
                <c:pt idx="45">
                  <c:v>2.78851500650635</c:v>
                </c:pt>
                <c:pt idx="46">
                  <c:v>2.7016268900013531</c:v>
                </c:pt>
                <c:pt idx="47">
                  <c:v>2.496211720944848</c:v>
                </c:pt>
                <c:pt idx="48">
                  <c:v>2.5116834107786419</c:v>
                </c:pt>
                <c:pt idx="49">
                  <c:v>2.7383545761113059</c:v>
                </c:pt>
                <c:pt idx="50">
                  <c:v>2.7300957739935261</c:v>
                </c:pt>
                <c:pt idx="51">
                  <c:v>2.554100408637896</c:v>
                </c:pt>
                <c:pt idx="52">
                  <c:v>2.5195303986431101</c:v>
                </c:pt>
                <c:pt idx="53">
                  <c:v>2.803572625597007</c:v>
                </c:pt>
                <c:pt idx="54">
                  <c:v>2.719788894709199</c:v>
                </c:pt>
                <c:pt idx="55">
                  <c:v>2.5232849020743742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307C-4661-939C-E2C116357FD5}"/>
            </c:ext>
          </c:extLst>
        </c:ser>
        <c:ser>
          <c:idx val="9"/>
          <c:order val="4"/>
          <c:tx>
            <c:strRef>
              <c:f>'Pure Decorrelation'!$AI$2</c:f>
              <c:strCache>
                <c:ptCount val="1"/>
                <c:pt idx="0">
                  <c:v>BBS Causal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00B050"/>
              </a:solidFill>
              <a:ln w="9525">
                <a:solidFill>
                  <a:srgbClr val="00B050"/>
                </a:solidFill>
              </a:ln>
              <a:effectLst/>
            </c:spPr>
          </c:marker>
          <c:trendline>
            <c:spPr>
              <a:ln w="19050" cap="rnd">
                <a:solidFill>
                  <a:srgbClr val="00B050"/>
                </a:solidFill>
                <a:prstDash val="dash"/>
              </a:ln>
              <a:effectLst/>
            </c:spPr>
            <c:trendlineType val="exp"/>
            <c:dispRSqr val="0"/>
            <c:dispEq val="0"/>
          </c:trendline>
          <c:xVal>
            <c:numRef>
              <c:f>'Pure Decorrelation'!$AY$3:$AY$290</c:f>
              <c:numCache>
                <c:formatCode>General</c:formatCode>
                <c:ptCount val="288"/>
                <c:pt idx="0">
                  <c:v>1</c:v>
                </c:pt>
                <c:pt idx="1">
                  <c:v>-3</c:v>
                </c:pt>
                <c:pt idx="2">
                  <c:v>-3</c:v>
                </c:pt>
                <c:pt idx="3">
                  <c:v>1</c:v>
                </c:pt>
                <c:pt idx="4">
                  <c:v>9</c:v>
                </c:pt>
                <c:pt idx="5">
                  <c:v>1</c:v>
                </c:pt>
                <c:pt idx="6">
                  <c:v>-3</c:v>
                </c:pt>
                <c:pt idx="7">
                  <c:v>-3</c:v>
                </c:pt>
                <c:pt idx="8">
                  <c:v>-3</c:v>
                </c:pt>
                <c:pt idx="9">
                  <c:v>-3</c:v>
                </c:pt>
                <c:pt idx="10">
                  <c:v>1</c:v>
                </c:pt>
                <c:pt idx="11">
                  <c:v>9</c:v>
                </c:pt>
                <c:pt idx="12">
                  <c:v>1</c:v>
                </c:pt>
                <c:pt idx="13">
                  <c:v>-3</c:v>
                </c:pt>
                <c:pt idx="14">
                  <c:v>-3</c:v>
                </c:pt>
                <c:pt idx="15">
                  <c:v>1</c:v>
                </c:pt>
                <c:pt idx="16">
                  <c:v>-2</c:v>
                </c:pt>
                <c:pt idx="17">
                  <c:v>4</c:v>
                </c:pt>
                <c:pt idx="18">
                  <c:v>0</c:v>
                </c:pt>
                <c:pt idx="19">
                  <c:v>-2</c:v>
                </c:pt>
                <c:pt idx="20">
                  <c:v>-2</c:v>
                </c:pt>
                <c:pt idx="21">
                  <c:v>0</c:v>
                </c:pt>
                <c:pt idx="22">
                  <c:v>4</c:v>
                </c:pt>
                <c:pt idx="23">
                  <c:v>-2</c:v>
                </c:pt>
                <c:pt idx="24">
                  <c:v>-0.33333333333333331</c:v>
                </c:pt>
                <c:pt idx="25">
                  <c:v>-0.33333333333333331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-1.666666666666667</c:v>
                </c:pt>
                <c:pt idx="31">
                  <c:v>-1.666666666666667</c:v>
                </c:pt>
                <c:pt idx="32">
                  <c:v>-1.666666666666667</c:v>
                </c:pt>
                <c:pt idx="33">
                  <c:v>-1.666666666666667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-0.33333333333333331</c:v>
                </c:pt>
                <c:pt idx="39">
                  <c:v>-0.33333333333333331</c:v>
                </c:pt>
                <c:pt idx="40">
                  <c:v>-2</c:v>
                </c:pt>
                <c:pt idx="41">
                  <c:v>-2</c:v>
                </c:pt>
                <c:pt idx="42">
                  <c:v>8</c:v>
                </c:pt>
                <c:pt idx="43">
                  <c:v>-4</c:v>
                </c:pt>
                <c:pt idx="44">
                  <c:v>-4</c:v>
                </c:pt>
                <c:pt idx="45">
                  <c:v>8</c:v>
                </c:pt>
                <c:pt idx="46">
                  <c:v>-2</c:v>
                </c:pt>
                <c:pt idx="47">
                  <c:v>-2</c:v>
                </c:pt>
                <c:pt idx="48">
                  <c:v>-2</c:v>
                </c:pt>
                <c:pt idx="49">
                  <c:v>-2</c:v>
                </c:pt>
                <c:pt idx="50">
                  <c:v>8</c:v>
                </c:pt>
                <c:pt idx="51">
                  <c:v>-4</c:v>
                </c:pt>
                <c:pt idx="52">
                  <c:v>-4</c:v>
                </c:pt>
                <c:pt idx="53">
                  <c:v>8</c:v>
                </c:pt>
                <c:pt idx="54">
                  <c:v>-2</c:v>
                </c:pt>
                <c:pt idx="55">
                  <c:v>-2</c:v>
                </c:pt>
              </c:numCache>
            </c:numRef>
          </c:xVal>
          <c:yVal>
            <c:numRef>
              <c:f>'Pure Decorrelation'!$AI$3:$AI$290</c:f>
              <c:numCache>
                <c:formatCode>General</c:formatCode>
                <c:ptCount val="288"/>
                <c:pt idx="0">
                  <c:v>14.57607608536491</c:v>
                </c:pt>
                <c:pt idx="1">
                  <c:v>5.5401984097436072</c:v>
                </c:pt>
                <c:pt idx="2">
                  <c:v>7.5135419702040966</c:v>
                </c:pt>
                <c:pt idx="3">
                  <c:v>3.0659769427729771</c:v>
                </c:pt>
                <c:pt idx="4">
                  <c:v>9.8846657634712756</c:v>
                </c:pt>
                <c:pt idx="5">
                  <c:v>6.5814193752594292</c:v>
                </c:pt>
                <c:pt idx="6">
                  <c:v>5.0440308159682896</c:v>
                </c:pt>
                <c:pt idx="7">
                  <c:v>4.9674127032631077</c:v>
                </c:pt>
                <c:pt idx="8">
                  <c:v>8.6416806893888864</c:v>
                </c:pt>
                <c:pt idx="9">
                  <c:v>8.0396502943593084</c:v>
                </c:pt>
                <c:pt idx="10">
                  <c:v>4.2895956472144459</c:v>
                </c:pt>
                <c:pt idx="11">
                  <c:v>7.1900989536661646</c:v>
                </c:pt>
                <c:pt idx="12">
                  <c:v>5.3582710998132823</c:v>
                </c:pt>
                <c:pt idx="13">
                  <c:v>10.16716714564245</c:v>
                </c:pt>
                <c:pt idx="14">
                  <c:v>2.9993149652145799</c:v>
                </c:pt>
                <c:pt idx="15">
                  <c:v>10.37070599120343</c:v>
                </c:pt>
                <c:pt idx="16">
                  <c:v>3.5528840234153898</c:v>
                </c:pt>
                <c:pt idx="17">
                  <c:v>20.589141067001041</c:v>
                </c:pt>
                <c:pt idx="18">
                  <c:v>5.6626620388007716</c:v>
                </c:pt>
                <c:pt idx="19">
                  <c:v>8.531593541009352</c:v>
                </c:pt>
                <c:pt idx="20">
                  <c:v>8.6783305603894405</c:v>
                </c:pt>
                <c:pt idx="21">
                  <c:v>4.6382920386153277</c:v>
                </c:pt>
                <c:pt idx="22">
                  <c:v>21.115049038035799</c:v>
                </c:pt>
                <c:pt idx="23">
                  <c:v>2.1235996897565199</c:v>
                </c:pt>
                <c:pt idx="24">
                  <c:v>3.947800132038537</c:v>
                </c:pt>
                <c:pt idx="25">
                  <c:v>4.9364758931798862</c:v>
                </c:pt>
                <c:pt idx="26">
                  <c:v>3.0471179021755228</c:v>
                </c:pt>
                <c:pt idx="27">
                  <c:v>4.3351111252442944</c:v>
                </c:pt>
                <c:pt idx="28">
                  <c:v>2.711057039233856</c:v>
                </c:pt>
                <c:pt idx="29">
                  <c:v>2.9836701461928898</c:v>
                </c:pt>
                <c:pt idx="30">
                  <c:v>2.2066137972753501</c:v>
                </c:pt>
                <c:pt idx="31">
                  <c:v>2.898894636041951</c:v>
                </c:pt>
                <c:pt idx="32">
                  <c:v>7.2977516940212812</c:v>
                </c:pt>
                <c:pt idx="33">
                  <c:v>6.5312290398171173</c:v>
                </c:pt>
                <c:pt idx="34">
                  <c:v>4.0587124772137031</c:v>
                </c:pt>
                <c:pt idx="35">
                  <c:v>3.4596571773639879</c:v>
                </c:pt>
                <c:pt idx="36">
                  <c:v>4.1161545131704766</c:v>
                </c:pt>
                <c:pt idx="37">
                  <c:v>3.278930743830279</c:v>
                </c:pt>
                <c:pt idx="38">
                  <c:v>2.3644629029789939</c:v>
                </c:pt>
                <c:pt idx="39">
                  <c:v>1.7328149286331609</c:v>
                </c:pt>
                <c:pt idx="40">
                  <c:v>13.11254044899251</c:v>
                </c:pt>
                <c:pt idx="41">
                  <c:v>3.2193845726898869</c:v>
                </c:pt>
                <c:pt idx="42">
                  <c:v>3.4886999977985398</c:v>
                </c:pt>
                <c:pt idx="43">
                  <c:v>14.77405531820841</c:v>
                </c:pt>
                <c:pt idx="44">
                  <c:v>16.00778404596495</c:v>
                </c:pt>
                <c:pt idx="45">
                  <c:v>3.535190488945227</c:v>
                </c:pt>
                <c:pt idx="46">
                  <c:v>3.2972298610140571</c:v>
                </c:pt>
                <c:pt idx="47">
                  <c:v>12.83027978665195</c:v>
                </c:pt>
                <c:pt idx="48">
                  <c:v>13.13344436703483</c:v>
                </c:pt>
                <c:pt idx="49">
                  <c:v>3.2286614071228539</c:v>
                </c:pt>
                <c:pt idx="50">
                  <c:v>3.4798975840327331</c:v>
                </c:pt>
                <c:pt idx="51">
                  <c:v>14.83473644539481</c:v>
                </c:pt>
                <c:pt idx="52">
                  <c:v>15.772875270759689</c:v>
                </c:pt>
                <c:pt idx="53">
                  <c:v>3.435683502594475</c:v>
                </c:pt>
                <c:pt idx="54">
                  <c:v>3.2163415404036639</c:v>
                </c:pt>
                <c:pt idx="55">
                  <c:v>12.09687779435189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307C-4661-939C-E2C116357F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13725055"/>
        <c:axId val="488865151"/>
      </c:scatterChart>
      <c:valAx>
        <c:axId val="513725055"/>
        <c:scaling>
          <c:orientation val="minMax"/>
          <c:max val="5"/>
          <c:min val="0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Gain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8865151"/>
        <c:crosses val="autoZero"/>
        <c:crossBetween val="midCat"/>
      </c:valAx>
      <c:valAx>
        <c:axId val="488865151"/>
        <c:scaling>
          <c:logBase val="10"/>
          <c:orientation val="minMax"/>
          <c:max val="100"/>
          <c:min val="1E-3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Time(s)</a:t>
                </a:r>
              </a:p>
            </c:rich>
          </c:tx>
          <c:layout>
            <c:manualLayout>
              <c:xMode val="edge"/>
              <c:yMode val="edge"/>
              <c:x val="1.2242425079812739E-2"/>
              <c:y val="0.3979304375346236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372505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4.9059023956218299E-2"/>
          <c:y val="0.87083311506227701"/>
          <c:w val="0.92175080203315873"/>
          <c:h val="0.1153942300984974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# of Dominance Checks vs. (Estimated) Gain -</a:t>
            </a:r>
            <a:r>
              <a:rPr lang="en-US" baseline="0"/>
              <a:t> </a:t>
            </a:r>
            <a:r>
              <a:rPr lang="en-US"/>
              <a:t>causal</a:t>
            </a:r>
            <a:r>
              <a:rPr lang="en-US" baseline="0"/>
              <a:t> </a:t>
            </a:r>
            <a:r>
              <a:rPr lang="en-US"/>
              <a:t>algorithms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5.3468871866955363E-2"/>
          <c:y val="0.12785291579821928"/>
          <c:w val="0.9124666606793389"/>
          <c:h val="0.66461270209977208"/>
        </c:manualLayout>
      </c:layout>
      <c:scatterChart>
        <c:scatterStyle val="lineMarker"/>
        <c:varyColors val="0"/>
        <c:ser>
          <c:idx val="1"/>
          <c:order val="0"/>
          <c:tx>
            <c:strRef>
              <c:f>'Pure Decorrelation'!$N$2</c:f>
              <c:strCache>
                <c:ptCount val="1"/>
                <c:pt idx="0">
                  <c:v>BNL Causal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trendline>
            <c:spPr>
              <a:ln w="19050" cap="rnd">
                <a:solidFill>
                  <a:srgbClr val="FF0000"/>
                </a:solidFill>
                <a:prstDash val="dash"/>
              </a:ln>
              <a:effectLst/>
            </c:spPr>
            <c:trendlineType val="exp"/>
            <c:dispRSqr val="0"/>
            <c:dispEq val="0"/>
          </c:trendline>
          <c:xVal>
            <c:numRef>
              <c:f>'Pure Decorrelation'!$AY$3:$AY$290</c:f>
              <c:numCache>
                <c:formatCode>General</c:formatCode>
                <c:ptCount val="288"/>
                <c:pt idx="0">
                  <c:v>1</c:v>
                </c:pt>
                <c:pt idx="1">
                  <c:v>-3</c:v>
                </c:pt>
                <c:pt idx="2">
                  <c:v>-3</c:v>
                </c:pt>
                <c:pt idx="3">
                  <c:v>1</c:v>
                </c:pt>
                <c:pt idx="4">
                  <c:v>9</c:v>
                </c:pt>
                <c:pt idx="5">
                  <c:v>1</c:v>
                </c:pt>
                <c:pt idx="6">
                  <c:v>-3</c:v>
                </c:pt>
                <c:pt idx="7">
                  <c:v>-3</c:v>
                </c:pt>
                <c:pt idx="8">
                  <c:v>-3</c:v>
                </c:pt>
                <c:pt idx="9">
                  <c:v>-3</c:v>
                </c:pt>
                <c:pt idx="10">
                  <c:v>1</c:v>
                </c:pt>
                <c:pt idx="11">
                  <c:v>9</c:v>
                </c:pt>
                <c:pt idx="12">
                  <c:v>1</c:v>
                </c:pt>
                <c:pt idx="13">
                  <c:v>-3</c:v>
                </c:pt>
                <c:pt idx="14">
                  <c:v>-3</c:v>
                </c:pt>
                <c:pt idx="15">
                  <c:v>1</c:v>
                </c:pt>
                <c:pt idx="16">
                  <c:v>-2</c:v>
                </c:pt>
                <c:pt idx="17">
                  <c:v>4</c:v>
                </c:pt>
                <c:pt idx="18">
                  <c:v>0</c:v>
                </c:pt>
                <c:pt idx="19">
                  <c:v>-2</c:v>
                </c:pt>
                <c:pt idx="20">
                  <c:v>-2</c:v>
                </c:pt>
                <c:pt idx="21">
                  <c:v>0</c:v>
                </c:pt>
                <c:pt idx="22">
                  <c:v>4</c:v>
                </c:pt>
                <c:pt idx="23">
                  <c:v>-2</c:v>
                </c:pt>
                <c:pt idx="24">
                  <c:v>-0.33333333333333331</c:v>
                </c:pt>
                <c:pt idx="25">
                  <c:v>-0.33333333333333331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-1.666666666666667</c:v>
                </c:pt>
                <c:pt idx="31">
                  <c:v>-1.666666666666667</c:v>
                </c:pt>
                <c:pt idx="32">
                  <c:v>-1.666666666666667</c:v>
                </c:pt>
                <c:pt idx="33">
                  <c:v>-1.666666666666667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-0.33333333333333331</c:v>
                </c:pt>
                <c:pt idx="39">
                  <c:v>-0.33333333333333331</c:v>
                </c:pt>
                <c:pt idx="40">
                  <c:v>-2</c:v>
                </c:pt>
                <c:pt idx="41">
                  <c:v>-2</c:v>
                </c:pt>
                <c:pt idx="42">
                  <c:v>8</c:v>
                </c:pt>
                <c:pt idx="43">
                  <c:v>-4</c:v>
                </c:pt>
                <c:pt idx="44">
                  <c:v>-4</c:v>
                </c:pt>
                <c:pt idx="45">
                  <c:v>8</c:v>
                </c:pt>
                <c:pt idx="46">
                  <c:v>-2</c:v>
                </c:pt>
                <c:pt idx="47">
                  <c:v>-2</c:v>
                </c:pt>
                <c:pt idx="48">
                  <c:v>-2</c:v>
                </c:pt>
                <c:pt idx="49">
                  <c:v>-2</c:v>
                </c:pt>
                <c:pt idx="50">
                  <c:v>8</c:v>
                </c:pt>
                <c:pt idx="51">
                  <c:v>-4</c:v>
                </c:pt>
                <c:pt idx="52">
                  <c:v>-4</c:v>
                </c:pt>
                <c:pt idx="53">
                  <c:v>8</c:v>
                </c:pt>
                <c:pt idx="54">
                  <c:v>-2</c:v>
                </c:pt>
                <c:pt idx="55">
                  <c:v>-2</c:v>
                </c:pt>
              </c:numCache>
            </c:numRef>
          </c:xVal>
          <c:yVal>
            <c:numRef>
              <c:f>'Pure Decorrelation'!$N$3:$N$290</c:f>
              <c:numCache>
                <c:formatCode>General</c:formatCode>
                <c:ptCount val="288"/>
                <c:pt idx="0">
                  <c:v>10022863.4</c:v>
                </c:pt>
                <c:pt idx="1">
                  <c:v>4768147.5999999996</c:v>
                </c:pt>
                <c:pt idx="2">
                  <c:v>5708330.4000000004</c:v>
                </c:pt>
                <c:pt idx="3">
                  <c:v>2327862</c:v>
                </c:pt>
                <c:pt idx="4">
                  <c:v>8211267.7999999998</c:v>
                </c:pt>
                <c:pt idx="5">
                  <c:v>4932159</c:v>
                </c:pt>
                <c:pt idx="6">
                  <c:v>4570545.2</c:v>
                </c:pt>
                <c:pt idx="7">
                  <c:v>3167304.6</c:v>
                </c:pt>
                <c:pt idx="8">
                  <c:v>6805158.4000000004</c:v>
                </c:pt>
                <c:pt idx="9">
                  <c:v>6523186.2000000002</c:v>
                </c:pt>
                <c:pt idx="10">
                  <c:v>3525196.8</c:v>
                </c:pt>
                <c:pt idx="11">
                  <c:v>5681416.4000000004</c:v>
                </c:pt>
                <c:pt idx="12">
                  <c:v>4956663</c:v>
                </c:pt>
                <c:pt idx="13">
                  <c:v>8396950.8000000007</c:v>
                </c:pt>
                <c:pt idx="14">
                  <c:v>2746243.4</c:v>
                </c:pt>
                <c:pt idx="15">
                  <c:v>7435345.5999999996</c:v>
                </c:pt>
                <c:pt idx="16">
                  <c:v>2023825.2</c:v>
                </c:pt>
                <c:pt idx="17">
                  <c:v>10584724</c:v>
                </c:pt>
                <c:pt idx="18">
                  <c:v>2953382.2</c:v>
                </c:pt>
                <c:pt idx="19">
                  <c:v>5320058.5999999996</c:v>
                </c:pt>
                <c:pt idx="20">
                  <c:v>4774228</c:v>
                </c:pt>
                <c:pt idx="21">
                  <c:v>1881454.6</c:v>
                </c:pt>
                <c:pt idx="22">
                  <c:v>10503780.199999999</c:v>
                </c:pt>
                <c:pt idx="23">
                  <c:v>1194820.3999999999</c:v>
                </c:pt>
                <c:pt idx="24">
                  <c:v>2244574.4</c:v>
                </c:pt>
                <c:pt idx="25">
                  <c:v>2692511</c:v>
                </c:pt>
                <c:pt idx="26">
                  <c:v>1761354.2</c:v>
                </c:pt>
                <c:pt idx="27">
                  <c:v>2696304.4</c:v>
                </c:pt>
                <c:pt idx="28">
                  <c:v>1509720</c:v>
                </c:pt>
                <c:pt idx="29">
                  <c:v>1848423.2</c:v>
                </c:pt>
                <c:pt idx="30">
                  <c:v>1741757</c:v>
                </c:pt>
                <c:pt idx="31">
                  <c:v>1858165</c:v>
                </c:pt>
                <c:pt idx="32">
                  <c:v>4692546.5999999996</c:v>
                </c:pt>
                <c:pt idx="33">
                  <c:v>4460777.5999999996</c:v>
                </c:pt>
                <c:pt idx="34">
                  <c:v>2536581.2000000002</c:v>
                </c:pt>
                <c:pt idx="35">
                  <c:v>2195321</c:v>
                </c:pt>
                <c:pt idx="36">
                  <c:v>2548396.6</c:v>
                </c:pt>
                <c:pt idx="37">
                  <c:v>1872928.2</c:v>
                </c:pt>
                <c:pt idx="38">
                  <c:v>1611173</c:v>
                </c:pt>
                <c:pt idx="39">
                  <c:v>1201692.6000000001</c:v>
                </c:pt>
                <c:pt idx="40">
                  <c:v>5992022.4000000004</c:v>
                </c:pt>
                <c:pt idx="41">
                  <c:v>1976134.8</c:v>
                </c:pt>
                <c:pt idx="42">
                  <c:v>1884901</c:v>
                </c:pt>
                <c:pt idx="43">
                  <c:v>6016041.2000000002</c:v>
                </c:pt>
                <c:pt idx="44">
                  <c:v>6006067.5999999996</c:v>
                </c:pt>
                <c:pt idx="45">
                  <c:v>1797739.2</c:v>
                </c:pt>
                <c:pt idx="46">
                  <c:v>1996186.6</c:v>
                </c:pt>
                <c:pt idx="47">
                  <c:v>5590503.7999999998</c:v>
                </c:pt>
                <c:pt idx="48">
                  <c:v>5992022.4000000004</c:v>
                </c:pt>
                <c:pt idx="49">
                  <c:v>1976134.8</c:v>
                </c:pt>
                <c:pt idx="50">
                  <c:v>1884901</c:v>
                </c:pt>
                <c:pt idx="51">
                  <c:v>6016041.2000000002</c:v>
                </c:pt>
                <c:pt idx="52">
                  <c:v>6006067.5999999996</c:v>
                </c:pt>
                <c:pt idx="53">
                  <c:v>1797739.2</c:v>
                </c:pt>
                <c:pt idx="54">
                  <c:v>1996186.6</c:v>
                </c:pt>
                <c:pt idx="55">
                  <c:v>5590503.7999999998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5DE-4994-A481-79CEC885FE7C}"/>
            </c:ext>
          </c:extLst>
        </c:ser>
        <c:ser>
          <c:idx val="3"/>
          <c:order val="1"/>
          <c:tx>
            <c:strRef>
              <c:f>'Pure Decorrelation'!$Q$2</c:f>
              <c:strCache>
                <c:ptCount val="1"/>
                <c:pt idx="0">
                  <c:v>SFS Causal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5"/>
                </a:solidFill>
                <a:prstDash val="dash"/>
              </a:ln>
              <a:effectLst/>
            </c:spPr>
            <c:trendlineType val="exp"/>
            <c:dispRSqr val="0"/>
            <c:dispEq val="0"/>
          </c:trendline>
          <c:xVal>
            <c:numRef>
              <c:f>'Pure Decorrelation'!$AY$3:$AY$290</c:f>
              <c:numCache>
                <c:formatCode>General</c:formatCode>
                <c:ptCount val="288"/>
                <c:pt idx="0">
                  <c:v>1</c:v>
                </c:pt>
                <c:pt idx="1">
                  <c:v>-3</c:v>
                </c:pt>
                <c:pt idx="2">
                  <c:v>-3</c:v>
                </c:pt>
                <c:pt idx="3">
                  <c:v>1</c:v>
                </c:pt>
                <c:pt idx="4">
                  <c:v>9</c:v>
                </c:pt>
                <c:pt idx="5">
                  <c:v>1</c:v>
                </c:pt>
                <c:pt idx="6">
                  <c:v>-3</c:v>
                </c:pt>
                <c:pt idx="7">
                  <c:v>-3</c:v>
                </c:pt>
                <c:pt idx="8">
                  <c:v>-3</c:v>
                </c:pt>
                <c:pt idx="9">
                  <c:v>-3</c:v>
                </c:pt>
                <c:pt idx="10">
                  <c:v>1</c:v>
                </c:pt>
                <c:pt idx="11">
                  <c:v>9</c:v>
                </c:pt>
                <c:pt idx="12">
                  <c:v>1</c:v>
                </c:pt>
                <c:pt idx="13">
                  <c:v>-3</c:v>
                </c:pt>
                <c:pt idx="14">
                  <c:v>-3</c:v>
                </c:pt>
                <c:pt idx="15">
                  <c:v>1</c:v>
                </c:pt>
                <c:pt idx="16">
                  <c:v>-2</c:v>
                </c:pt>
                <c:pt idx="17">
                  <c:v>4</c:v>
                </c:pt>
                <c:pt idx="18">
                  <c:v>0</c:v>
                </c:pt>
                <c:pt idx="19">
                  <c:v>-2</c:v>
                </c:pt>
                <c:pt idx="20">
                  <c:v>-2</c:v>
                </c:pt>
                <c:pt idx="21">
                  <c:v>0</c:v>
                </c:pt>
                <c:pt idx="22">
                  <c:v>4</c:v>
                </c:pt>
                <c:pt idx="23">
                  <c:v>-2</c:v>
                </c:pt>
                <c:pt idx="24">
                  <c:v>-0.33333333333333331</c:v>
                </c:pt>
                <c:pt idx="25">
                  <c:v>-0.33333333333333331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-1.666666666666667</c:v>
                </c:pt>
                <c:pt idx="31">
                  <c:v>-1.666666666666667</c:v>
                </c:pt>
                <c:pt idx="32">
                  <c:v>-1.666666666666667</c:v>
                </c:pt>
                <c:pt idx="33">
                  <c:v>-1.666666666666667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-0.33333333333333331</c:v>
                </c:pt>
                <c:pt idx="39">
                  <c:v>-0.33333333333333331</c:v>
                </c:pt>
                <c:pt idx="40">
                  <c:v>-2</c:v>
                </c:pt>
                <c:pt idx="41">
                  <c:v>-2</c:v>
                </c:pt>
                <c:pt idx="42">
                  <c:v>8</c:v>
                </c:pt>
                <c:pt idx="43">
                  <c:v>-4</c:v>
                </c:pt>
                <c:pt idx="44">
                  <c:v>-4</c:v>
                </c:pt>
                <c:pt idx="45">
                  <c:v>8</c:v>
                </c:pt>
                <c:pt idx="46">
                  <c:v>-2</c:v>
                </c:pt>
                <c:pt idx="47">
                  <c:v>-2</c:v>
                </c:pt>
                <c:pt idx="48">
                  <c:v>-2</c:v>
                </c:pt>
                <c:pt idx="49">
                  <c:v>-2</c:v>
                </c:pt>
                <c:pt idx="50">
                  <c:v>8</c:v>
                </c:pt>
                <c:pt idx="51">
                  <c:v>-4</c:v>
                </c:pt>
                <c:pt idx="52">
                  <c:v>-4</c:v>
                </c:pt>
                <c:pt idx="53">
                  <c:v>8</c:v>
                </c:pt>
                <c:pt idx="54">
                  <c:v>-2</c:v>
                </c:pt>
                <c:pt idx="55">
                  <c:v>-2</c:v>
                </c:pt>
              </c:numCache>
            </c:numRef>
          </c:xVal>
          <c:yVal>
            <c:numRef>
              <c:f>'Pure Decorrelation'!$Q$3:$Q$290</c:f>
              <c:numCache>
                <c:formatCode>General</c:formatCode>
                <c:ptCount val="288"/>
                <c:pt idx="0">
                  <c:v>5817876.7999999998</c:v>
                </c:pt>
                <c:pt idx="1">
                  <c:v>1555096.6</c:v>
                </c:pt>
                <c:pt idx="2">
                  <c:v>2762314.2</c:v>
                </c:pt>
                <c:pt idx="3">
                  <c:v>639802.80000000005</c:v>
                </c:pt>
                <c:pt idx="4">
                  <c:v>5392684.4000000004</c:v>
                </c:pt>
                <c:pt idx="5">
                  <c:v>1744670</c:v>
                </c:pt>
                <c:pt idx="6">
                  <c:v>2689294.8</c:v>
                </c:pt>
                <c:pt idx="7">
                  <c:v>1300983.6000000001</c:v>
                </c:pt>
                <c:pt idx="8">
                  <c:v>2905263.6</c:v>
                </c:pt>
                <c:pt idx="9">
                  <c:v>2766018.8</c:v>
                </c:pt>
                <c:pt idx="10">
                  <c:v>1227249</c:v>
                </c:pt>
                <c:pt idx="11">
                  <c:v>3042341.4</c:v>
                </c:pt>
                <c:pt idx="12">
                  <c:v>1879359.4</c:v>
                </c:pt>
                <c:pt idx="13">
                  <c:v>3011644.8</c:v>
                </c:pt>
                <c:pt idx="14">
                  <c:v>708396.6</c:v>
                </c:pt>
                <c:pt idx="15">
                  <c:v>4031802.4</c:v>
                </c:pt>
                <c:pt idx="16">
                  <c:v>1047875</c:v>
                </c:pt>
                <c:pt idx="17">
                  <c:v>11250010.199999999</c:v>
                </c:pt>
                <c:pt idx="18">
                  <c:v>1570631</c:v>
                </c:pt>
                <c:pt idx="19">
                  <c:v>4599516.4000000004</c:v>
                </c:pt>
                <c:pt idx="20">
                  <c:v>3975867.4</c:v>
                </c:pt>
                <c:pt idx="21">
                  <c:v>1472009.4</c:v>
                </c:pt>
                <c:pt idx="22">
                  <c:v>13520284</c:v>
                </c:pt>
                <c:pt idx="23">
                  <c:v>740416</c:v>
                </c:pt>
                <c:pt idx="24">
                  <c:v>902289.6</c:v>
                </c:pt>
                <c:pt idx="25">
                  <c:v>1219518</c:v>
                </c:pt>
                <c:pt idx="26">
                  <c:v>775358</c:v>
                </c:pt>
                <c:pt idx="27">
                  <c:v>1261997.2</c:v>
                </c:pt>
                <c:pt idx="28">
                  <c:v>584817.19999999995</c:v>
                </c:pt>
                <c:pt idx="29">
                  <c:v>671157.4</c:v>
                </c:pt>
                <c:pt idx="30">
                  <c:v>526935.80000000005</c:v>
                </c:pt>
                <c:pt idx="31">
                  <c:v>736101.4</c:v>
                </c:pt>
                <c:pt idx="32">
                  <c:v>2478062.2000000002</c:v>
                </c:pt>
                <c:pt idx="33">
                  <c:v>3009998.2</c:v>
                </c:pt>
                <c:pt idx="34">
                  <c:v>1142575.3999999999</c:v>
                </c:pt>
                <c:pt idx="35">
                  <c:v>938764.80000000005</c:v>
                </c:pt>
                <c:pt idx="36">
                  <c:v>1163907.2</c:v>
                </c:pt>
                <c:pt idx="37">
                  <c:v>1188675.2</c:v>
                </c:pt>
                <c:pt idx="38">
                  <c:v>632717.80000000005</c:v>
                </c:pt>
                <c:pt idx="39">
                  <c:v>454519</c:v>
                </c:pt>
                <c:pt idx="40">
                  <c:v>5939480.5999999996</c:v>
                </c:pt>
                <c:pt idx="41">
                  <c:v>839369</c:v>
                </c:pt>
                <c:pt idx="42">
                  <c:v>887823.2</c:v>
                </c:pt>
                <c:pt idx="43">
                  <c:v>6159425.2000000002</c:v>
                </c:pt>
                <c:pt idx="44">
                  <c:v>7402034</c:v>
                </c:pt>
                <c:pt idx="45">
                  <c:v>709877</c:v>
                </c:pt>
                <c:pt idx="46">
                  <c:v>759550</c:v>
                </c:pt>
                <c:pt idx="47">
                  <c:v>5738462.5999999996</c:v>
                </c:pt>
                <c:pt idx="48">
                  <c:v>5939480.5999999996</c:v>
                </c:pt>
                <c:pt idx="49">
                  <c:v>839369</c:v>
                </c:pt>
                <c:pt idx="50">
                  <c:v>887823.2</c:v>
                </c:pt>
                <c:pt idx="51">
                  <c:v>6159425.2000000002</c:v>
                </c:pt>
                <c:pt idx="52">
                  <c:v>7402034</c:v>
                </c:pt>
                <c:pt idx="53">
                  <c:v>709877</c:v>
                </c:pt>
                <c:pt idx="54">
                  <c:v>759550</c:v>
                </c:pt>
                <c:pt idx="55">
                  <c:v>5738462.5999999996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35DE-4994-A481-79CEC885FE7C}"/>
            </c:ext>
          </c:extLst>
        </c:ser>
        <c:ser>
          <c:idx val="5"/>
          <c:order val="2"/>
          <c:tx>
            <c:strRef>
              <c:f>'Pure Decorrelation'!$S$2</c:f>
              <c:strCache>
                <c:ptCount val="1"/>
                <c:pt idx="0">
                  <c:v>SaLSa Causal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6"/>
                </a:solidFill>
                <a:prstDash val="dash"/>
              </a:ln>
              <a:effectLst/>
            </c:spPr>
            <c:trendlineType val="exp"/>
            <c:dispRSqr val="0"/>
            <c:dispEq val="0"/>
          </c:trendline>
          <c:xVal>
            <c:numRef>
              <c:f>'Pure Decorrelation'!$AY$3:$AY$290</c:f>
              <c:numCache>
                <c:formatCode>General</c:formatCode>
                <c:ptCount val="288"/>
                <c:pt idx="0">
                  <c:v>1</c:v>
                </c:pt>
                <c:pt idx="1">
                  <c:v>-3</c:v>
                </c:pt>
                <c:pt idx="2">
                  <c:v>-3</c:v>
                </c:pt>
                <c:pt idx="3">
                  <c:v>1</c:v>
                </c:pt>
                <c:pt idx="4">
                  <c:v>9</c:v>
                </c:pt>
                <c:pt idx="5">
                  <c:v>1</c:v>
                </c:pt>
                <c:pt idx="6">
                  <c:v>-3</c:v>
                </c:pt>
                <c:pt idx="7">
                  <c:v>-3</c:v>
                </c:pt>
                <c:pt idx="8">
                  <c:v>-3</c:v>
                </c:pt>
                <c:pt idx="9">
                  <c:v>-3</c:v>
                </c:pt>
                <c:pt idx="10">
                  <c:v>1</c:v>
                </c:pt>
                <c:pt idx="11">
                  <c:v>9</c:v>
                </c:pt>
                <c:pt idx="12">
                  <c:v>1</c:v>
                </c:pt>
                <c:pt idx="13">
                  <c:v>-3</c:v>
                </c:pt>
                <c:pt idx="14">
                  <c:v>-3</c:v>
                </c:pt>
                <c:pt idx="15">
                  <c:v>1</c:v>
                </c:pt>
                <c:pt idx="16">
                  <c:v>-2</c:v>
                </c:pt>
                <c:pt idx="17">
                  <c:v>4</c:v>
                </c:pt>
                <c:pt idx="18">
                  <c:v>0</c:v>
                </c:pt>
                <c:pt idx="19">
                  <c:v>-2</c:v>
                </c:pt>
                <c:pt idx="20">
                  <c:v>-2</c:v>
                </c:pt>
                <c:pt idx="21">
                  <c:v>0</c:v>
                </c:pt>
                <c:pt idx="22">
                  <c:v>4</c:v>
                </c:pt>
                <c:pt idx="23">
                  <c:v>-2</c:v>
                </c:pt>
                <c:pt idx="24">
                  <c:v>-0.33333333333333331</c:v>
                </c:pt>
                <c:pt idx="25">
                  <c:v>-0.33333333333333331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-1.666666666666667</c:v>
                </c:pt>
                <c:pt idx="31">
                  <c:v>-1.666666666666667</c:v>
                </c:pt>
                <c:pt idx="32">
                  <c:v>-1.666666666666667</c:v>
                </c:pt>
                <c:pt idx="33">
                  <c:v>-1.666666666666667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-0.33333333333333331</c:v>
                </c:pt>
                <c:pt idx="39">
                  <c:v>-0.33333333333333331</c:v>
                </c:pt>
                <c:pt idx="40">
                  <c:v>-2</c:v>
                </c:pt>
                <c:pt idx="41">
                  <c:v>-2</c:v>
                </c:pt>
                <c:pt idx="42">
                  <c:v>8</c:v>
                </c:pt>
                <c:pt idx="43">
                  <c:v>-4</c:v>
                </c:pt>
                <c:pt idx="44">
                  <c:v>-4</c:v>
                </c:pt>
                <c:pt idx="45">
                  <c:v>8</c:v>
                </c:pt>
                <c:pt idx="46">
                  <c:v>-2</c:v>
                </c:pt>
                <c:pt idx="47">
                  <c:v>-2</c:v>
                </c:pt>
                <c:pt idx="48">
                  <c:v>-2</c:v>
                </c:pt>
                <c:pt idx="49">
                  <c:v>-2</c:v>
                </c:pt>
                <c:pt idx="50">
                  <c:v>8</c:v>
                </c:pt>
                <c:pt idx="51">
                  <c:v>-4</c:v>
                </c:pt>
                <c:pt idx="52">
                  <c:v>-4</c:v>
                </c:pt>
                <c:pt idx="53">
                  <c:v>8</c:v>
                </c:pt>
                <c:pt idx="54">
                  <c:v>-2</c:v>
                </c:pt>
                <c:pt idx="55">
                  <c:v>-2</c:v>
                </c:pt>
              </c:numCache>
            </c:numRef>
          </c:xVal>
          <c:yVal>
            <c:numRef>
              <c:f>'Pure Decorrelation'!$S$3:$S$290</c:f>
              <c:numCache>
                <c:formatCode>General</c:formatCode>
                <c:ptCount val="288"/>
                <c:pt idx="0">
                  <c:v>10274494</c:v>
                </c:pt>
                <c:pt idx="1">
                  <c:v>3159799.4</c:v>
                </c:pt>
                <c:pt idx="2">
                  <c:v>2267205</c:v>
                </c:pt>
                <c:pt idx="3">
                  <c:v>781966.2</c:v>
                </c:pt>
                <c:pt idx="4">
                  <c:v>11978384</c:v>
                </c:pt>
                <c:pt idx="5">
                  <c:v>4301307.4000000004</c:v>
                </c:pt>
                <c:pt idx="6">
                  <c:v>2147966.7999999998</c:v>
                </c:pt>
                <c:pt idx="7">
                  <c:v>1474098.6</c:v>
                </c:pt>
                <c:pt idx="8">
                  <c:v>6328932</c:v>
                </c:pt>
                <c:pt idx="9">
                  <c:v>7992747.4000000004</c:v>
                </c:pt>
                <c:pt idx="10">
                  <c:v>1129757.3999999999</c:v>
                </c:pt>
                <c:pt idx="11">
                  <c:v>2579986.7999999998</c:v>
                </c:pt>
                <c:pt idx="12">
                  <c:v>2634966.7999999998</c:v>
                </c:pt>
                <c:pt idx="13">
                  <c:v>6840819.7999999998</c:v>
                </c:pt>
                <c:pt idx="14">
                  <c:v>783665.4</c:v>
                </c:pt>
                <c:pt idx="15">
                  <c:v>4447089.2</c:v>
                </c:pt>
                <c:pt idx="16">
                  <c:v>1498358.4</c:v>
                </c:pt>
                <c:pt idx="17">
                  <c:v>16252444.199999999</c:v>
                </c:pt>
                <c:pt idx="18">
                  <c:v>2641644.6</c:v>
                </c:pt>
                <c:pt idx="19">
                  <c:v>7026087.5999999996</c:v>
                </c:pt>
                <c:pt idx="20">
                  <c:v>4764882.4000000004</c:v>
                </c:pt>
                <c:pt idx="21">
                  <c:v>2143220</c:v>
                </c:pt>
                <c:pt idx="22">
                  <c:v>14229575.800000001</c:v>
                </c:pt>
                <c:pt idx="23">
                  <c:v>561014.4</c:v>
                </c:pt>
                <c:pt idx="24">
                  <c:v>1443151.4</c:v>
                </c:pt>
                <c:pt idx="25">
                  <c:v>2714173.4</c:v>
                </c:pt>
                <c:pt idx="26">
                  <c:v>843022.8</c:v>
                </c:pt>
                <c:pt idx="27">
                  <c:v>2480272.4</c:v>
                </c:pt>
                <c:pt idx="28">
                  <c:v>553166.6</c:v>
                </c:pt>
                <c:pt idx="29">
                  <c:v>582111.4</c:v>
                </c:pt>
                <c:pt idx="30">
                  <c:v>503087.8</c:v>
                </c:pt>
                <c:pt idx="31">
                  <c:v>690026.4</c:v>
                </c:pt>
                <c:pt idx="32">
                  <c:v>4921309.4000000004</c:v>
                </c:pt>
                <c:pt idx="33">
                  <c:v>4394764.8</c:v>
                </c:pt>
                <c:pt idx="34">
                  <c:v>1751202.6</c:v>
                </c:pt>
                <c:pt idx="35">
                  <c:v>1481246.2</c:v>
                </c:pt>
                <c:pt idx="36">
                  <c:v>1037210.4</c:v>
                </c:pt>
                <c:pt idx="37">
                  <c:v>1018766</c:v>
                </c:pt>
                <c:pt idx="38">
                  <c:v>607142.40000000002</c:v>
                </c:pt>
                <c:pt idx="39">
                  <c:v>411834.2</c:v>
                </c:pt>
                <c:pt idx="40">
                  <c:v>6599989.7999999998</c:v>
                </c:pt>
                <c:pt idx="41">
                  <c:v>1062903.2</c:v>
                </c:pt>
                <c:pt idx="42">
                  <c:v>1184733.6000000001</c:v>
                </c:pt>
                <c:pt idx="43">
                  <c:v>7151927.2000000002</c:v>
                </c:pt>
                <c:pt idx="44">
                  <c:v>7594684.2000000002</c:v>
                </c:pt>
                <c:pt idx="45">
                  <c:v>1529571</c:v>
                </c:pt>
                <c:pt idx="46">
                  <c:v>943697.6</c:v>
                </c:pt>
                <c:pt idx="47">
                  <c:v>6096867.4000000004</c:v>
                </c:pt>
                <c:pt idx="48">
                  <c:v>6599989.7999999998</c:v>
                </c:pt>
                <c:pt idx="49">
                  <c:v>1062903.2</c:v>
                </c:pt>
                <c:pt idx="50">
                  <c:v>1184733.6000000001</c:v>
                </c:pt>
                <c:pt idx="51">
                  <c:v>7151927.2000000002</c:v>
                </c:pt>
                <c:pt idx="52">
                  <c:v>7594684.2000000002</c:v>
                </c:pt>
                <c:pt idx="53">
                  <c:v>1529571</c:v>
                </c:pt>
                <c:pt idx="54">
                  <c:v>943697.6</c:v>
                </c:pt>
                <c:pt idx="55">
                  <c:v>6096867.4000000004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35DE-4994-A481-79CEC885FE7C}"/>
            </c:ext>
          </c:extLst>
        </c:ser>
        <c:ser>
          <c:idx val="7"/>
          <c:order val="3"/>
          <c:tx>
            <c:strRef>
              <c:f>'Pure Decorrelation'!$U$2</c:f>
              <c:strCache>
                <c:ptCount val="1"/>
                <c:pt idx="0">
                  <c:v>D&amp;C Causal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>
                    <a:lumMod val="60000"/>
                  </a:schemeClr>
                </a:solidFill>
                <a:prstDash val="dash"/>
              </a:ln>
              <a:effectLst/>
            </c:spPr>
            <c:trendlineType val="exp"/>
            <c:dispRSqr val="0"/>
            <c:dispEq val="0"/>
          </c:trendline>
          <c:xVal>
            <c:numRef>
              <c:f>'Pure Decorrelation'!$AY$3:$AY$290</c:f>
              <c:numCache>
                <c:formatCode>General</c:formatCode>
                <c:ptCount val="288"/>
                <c:pt idx="0">
                  <c:v>1</c:v>
                </c:pt>
                <c:pt idx="1">
                  <c:v>-3</c:v>
                </c:pt>
                <c:pt idx="2">
                  <c:v>-3</c:v>
                </c:pt>
                <c:pt idx="3">
                  <c:v>1</c:v>
                </c:pt>
                <c:pt idx="4">
                  <c:v>9</c:v>
                </c:pt>
                <c:pt idx="5">
                  <c:v>1</c:v>
                </c:pt>
                <c:pt idx="6">
                  <c:v>-3</c:v>
                </c:pt>
                <c:pt idx="7">
                  <c:v>-3</c:v>
                </c:pt>
                <c:pt idx="8">
                  <c:v>-3</c:v>
                </c:pt>
                <c:pt idx="9">
                  <c:v>-3</c:v>
                </c:pt>
                <c:pt idx="10">
                  <c:v>1</c:v>
                </c:pt>
                <c:pt idx="11">
                  <c:v>9</c:v>
                </c:pt>
                <c:pt idx="12">
                  <c:v>1</c:v>
                </c:pt>
                <c:pt idx="13">
                  <c:v>-3</c:v>
                </c:pt>
                <c:pt idx="14">
                  <c:v>-3</c:v>
                </c:pt>
                <c:pt idx="15">
                  <c:v>1</c:v>
                </c:pt>
                <c:pt idx="16">
                  <c:v>-2</c:v>
                </c:pt>
                <c:pt idx="17">
                  <c:v>4</c:v>
                </c:pt>
                <c:pt idx="18">
                  <c:v>0</c:v>
                </c:pt>
                <c:pt idx="19">
                  <c:v>-2</c:v>
                </c:pt>
                <c:pt idx="20">
                  <c:v>-2</c:v>
                </c:pt>
                <c:pt idx="21">
                  <c:v>0</c:v>
                </c:pt>
                <c:pt idx="22">
                  <c:v>4</c:v>
                </c:pt>
                <c:pt idx="23">
                  <c:v>-2</c:v>
                </c:pt>
                <c:pt idx="24">
                  <c:v>-0.33333333333333331</c:v>
                </c:pt>
                <c:pt idx="25">
                  <c:v>-0.33333333333333331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-1.666666666666667</c:v>
                </c:pt>
                <c:pt idx="31">
                  <c:v>-1.666666666666667</c:v>
                </c:pt>
                <c:pt idx="32">
                  <c:v>-1.666666666666667</c:v>
                </c:pt>
                <c:pt idx="33">
                  <c:v>-1.666666666666667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-0.33333333333333331</c:v>
                </c:pt>
                <c:pt idx="39">
                  <c:v>-0.33333333333333331</c:v>
                </c:pt>
                <c:pt idx="40">
                  <c:v>-2</c:v>
                </c:pt>
                <c:pt idx="41">
                  <c:v>-2</c:v>
                </c:pt>
                <c:pt idx="42">
                  <c:v>8</c:v>
                </c:pt>
                <c:pt idx="43">
                  <c:v>-4</c:v>
                </c:pt>
                <c:pt idx="44">
                  <c:v>-4</c:v>
                </c:pt>
                <c:pt idx="45">
                  <c:v>8</c:v>
                </c:pt>
                <c:pt idx="46">
                  <c:v>-2</c:v>
                </c:pt>
                <c:pt idx="47">
                  <c:v>-2</c:v>
                </c:pt>
                <c:pt idx="48">
                  <c:v>-2</c:v>
                </c:pt>
                <c:pt idx="49">
                  <c:v>-2</c:v>
                </c:pt>
                <c:pt idx="50">
                  <c:v>8</c:v>
                </c:pt>
                <c:pt idx="51">
                  <c:v>-4</c:v>
                </c:pt>
                <c:pt idx="52">
                  <c:v>-4</c:v>
                </c:pt>
                <c:pt idx="53">
                  <c:v>8</c:v>
                </c:pt>
                <c:pt idx="54">
                  <c:v>-2</c:v>
                </c:pt>
                <c:pt idx="55">
                  <c:v>-2</c:v>
                </c:pt>
              </c:numCache>
            </c:numRef>
          </c:xVal>
          <c:yVal>
            <c:numRef>
              <c:f>'Pure Decorrelation'!$U$3:$U$290</c:f>
              <c:numCache>
                <c:formatCode>General</c:formatCode>
                <c:ptCount val="288"/>
                <c:pt idx="0">
                  <c:v>4336446.8</c:v>
                </c:pt>
                <c:pt idx="1">
                  <c:v>3939126.4</c:v>
                </c:pt>
                <c:pt idx="2">
                  <c:v>3916185.8</c:v>
                </c:pt>
                <c:pt idx="3">
                  <c:v>3608168.8</c:v>
                </c:pt>
                <c:pt idx="4">
                  <c:v>4016900.4</c:v>
                </c:pt>
                <c:pt idx="5">
                  <c:v>4004214.4</c:v>
                </c:pt>
                <c:pt idx="6">
                  <c:v>3691327.6</c:v>
                </c:pt>
                <c:pt idx="7">
                  <c:v>3761598.4</c:v>
                </c:pt>
                <c:pt idx="8">
                  <c:v>4184912</c:v>
                </c:pt>
                <c:pt idx="9">
                  <c:v>3966619.4</c:v>
                </c:pt>
                <c:pt idx="10">
                  <c:v>3820898.8</c:v>
                </c:pt>
                <c:pt idx="11">
                  <c:v>3750440.2</c:v>
                </c:pt>
                <c:pt idx="12">
                  <c:v>3896406.6</c:v>
                </c:pt>
                <c:pt idx="13">
                  <c:v>4105374</c:v>
                </c:pt>
                <c:pt idx="14">
                  <c:v>3606709.8</c:v>
                </c:pt>
                <c:pt idx="15">
                  <c:v>3884984.4</c:v>
                </c:pt>
                <c:pt idx="16">
                  <c:v>4045584.4</c:v>
                </c:pt>
                <c:pt idx="17">
                  <c:v>4318672.2</c:v>
                </c:pt>
                <c:pt idx="18">
                  <c:v>3935569.8</c:v>
                </c:pt>
                <c:pt idx="19">
                  <c:v>4040090.4</c:v>
                </c:pt>
                <c:pt idx="20">
                  <c:v>3968592.2</c:v>
                </c:pt>
                <c:pt idx="21">
                  <c:v>3874163.2</c:v>
                </c:pt>
                <c:pt idx="22">
                  <c:v>4244866.8</c:v>
                </c:pt>
                <c:pt idx="23">
                  <c:v>3953049.4</c:v>
                </c:pt>
                <c:pt idx="24">
                  <c:v>4660911.4000000004</c:v>
                </c:pt>
                <c:pt idx="25">
                  <c:v>4722347.2</c:v>
                </c:pt>
                <c:pt idx="26">
                  <c:v>4293950.5999999996</c:v>
                </c:pt>
                <c:pt idx="27">
                  <c:v>4370663</c:v>
                </c:pt>
                <c:pt idx="28">
                  <c:v>4068067.2</c:v>
                </c:pt>
                <c:pt idx="29">
                  <c:v>4093600</c:v>
                </c:pt>
                <c:pt idx="30">
                  <c:v>3810564.6</c:v>
                </c:pt>
                <c:pt idx="31">
                  <c:v>3832642.6</c:v>
                </c:pt>
                <c:pt idx="32">
                  <c:v>5496003.5999999996</c:v>
                </c:pt>
                <c:pt idx="33">
                  <c:v>5477577.2000000002</c:v>
                </c:pt>
                <c:pt idx="34">
                  <c:v>4421166</c:v>
                </c:pt>
                <c:pt idx="35">
                  <c:v>4426128.2</c:v>
                </c:pt>
                <c:pt idx="36">
                  <c:v>4208480.8</c:v>
                </c:pt>
                <c:pt idx="37">
                  <c:v>4144492.6</c:v>
                </c:pt>
                <c:pt idx="38">
                  <c:v>3507208</c:v>
                </c:pt>
                <c:pt idx="39">
                  <c:v>3490266</c:v>
                </c:pt>
                <c:pt idx="40">
                  <c:v>3868766.8</c:v>
                </c:pt>
                <c:pt idx="41">
                  <c:v>4303944.4000000004</c:v>
                </c:pt>
                <c:pt idx="42">
                  <c:v>4294696.4000000004</c:v>
                </c:pt>
                <c:pt idx="43">
                  <c:v>3936779.4</c:v>
                </c:pt>
                <c:pt idx="44">
                  <c:v>3911157.2</c:v>
                </c:pt>
                <c:pt idx="45">
                  <c:v>4349478</c:v>
                </c:pt>
                <c:pt idx="46">
                  <c:v>4253533.5999999996</c:v>
                </c:pt>
                <c:pt idx="47">
                  <c:v>3882255</c:v>
                </c:pt>
                <c:pt idx="48">
                  <c:v>3868766.8</c:v>
                </c:pt>
                <c:pt idx="49">
                  <c:v>4303944.4000000004</c:v>
                </c:pt>
                <c:pt idx="50">
                  <c:v>4294696.4000000004</c:v>
                </c:pt>
                <c:pt idx="51">
                  <c:v>3936779.4</c:v>
                </c:pt>
                <c:pt idx="52">
                  <c:v>3911157.2</c:v>
                </c:pt>
                <c:pt idx="53">
                  <c:v>4349478</c:v>
                </c:pt>
                <c:pt idx="54">
                  <c:v>4253533.5999999996</c:v>
                </c:pt>
                <c:pt idx="55">
                  <c:v>3882255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35DE-4994-A481-79CEC885FE7C}"/>
            </c:ext>
          </c:extLst>
        </c:ser>
        <c:ser>
          <c:idx val="9"/>
          <c:order val="4"/>
          <c:tx>
            <c:strRef>
              <c:f>'Pure Decorrelation'!$W$2</c:f>
              <c:strCache>
                <c:ptCount val="1"/>
                <c:pt idx="0">
                  <c:v>BBS Causal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00B050"/>
              </a:solidFill>
              <a:ln w="9525">
                <a:solidFill>
                  <a:srgbClr val="00B050"/>
                </a:solidFill>
              </a:ln>
              <a:effectLst/>
            </c:spPr>
          </c:marker>
          <c:trendline>
            <c:spPr>
              <a:ln w="19050" cap="rnd">
                <a:solidFill>
                  <a:srgbClr val="00B050"/>
                </a:solidFill>
                <a:prstDash val="dash"/>
              </a:ln>
              <a:effectLst/>
            </c:spPr>
            <c:trendlineType val="exp"/>
            <c:dispRSqr val="0"/>
            <c:dispEq val="0"/>
          </c:trendline>
          <c:xVal>
            <c:numRef>
              <c:f>'Pure Decorrelation'!$AY$3:$AY$290</c:f>
              <c:numCache>
                <c:formatCode>General</c:formatCode>
                <c:ptCount val="288"/>
                <c:pt idx="0">
                  <c:v>1</c:v>
                </c:pt>
                <c:pt idx="1">
                  <c:v>-3</c:v>
                </c:pt>
                <c:pt idx="2">
                  <c:v>-3</c:v>
                </c:pt>
                <c:pt idx="3">
                  <c:v>1</c:v>
                </c:pt>
                <c:pt idx="4">
                  <c:v>9</c:v>
                </c:pt>
                <c:pt idx="5">
                  <c:v>1</c:v>
                </c:pt>
                <c:pt idx="6">
                  <c:v>-3</c:v>
                </c:pt>
                <c:pt idx="7">
                  <c:v>-3</c:v>
                </c:pt>
                <c:pt idx="8">
                  <c:v>-3</c:v>
                </c:pt>
                <c:pt idx="9">
                  <c:v>-3</c:v>
                </c:pt>
                <c:pt idx="10">
                  <c:v>1</c:v>
                </c:pt>
                <c:pt idx="11">
                  <c:v>9</c:v>
                </c:pt>
                <c:pt idx="12">
                  <c:v>1</c:v>
                </c:pt>
                <c:pt idx="13">
                  <c:v>-3</c:v>
                </c:pt>
                <c:pt idx="14">
                  <c:v>-3</c:v>
                </c:pt>
                <c:pt idx="15">
                  <c:v>1</c:v>
                </c:pt>
                <c:pt idx="16">
                  <c:v>-2</c:v>
                </c:pt>
                <c:pt idx="17">
                  <c:v>4</c:v>
                </c:pt>
                <c:pt idx="18">
                  <c:v>0</c:v>
                </c:pt>
                <c:pt idx="19">
                  <c:v>-2</c:v>
                </c:pt>
                <c:pt idx="20">
                  <c:v>-2</c:v>
                </c:pt>
                <c:pt idx="21">
                  <c:v>0</c:v>
                </c:pt>
                <c:pt idx="22">
                  <c:v>4</c:v>
                </c:pt>
                <c:pt idx="23">
                  <c:v>-2</c:v>
                </c:pt>
                <c:pt idx="24">
                  <c:v>-0.33333333333333331</c:v>
                </c:pt>
                <c:pt idx="25">
                  <c:v>-0.33333333333333331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-1.666666666666667</c:v>
                </c:pt>
                <c:pt idx="31">
                  <c:v>-1.666666666666667</c:v>
                </c:pt>
                <c:pt idx="32">
                  <c:v>-1.666666666666667</c:v>
                </c:pt>
                <c:pt idx="33">
                  <c:v>-1.666666666666667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-0.33333333333333331</c:v>
                </c:pt>
                <c:pt idx="39">
                  <c:v>-0.33333333333333331</c:v>
                </c:pt>
                <c:pt idx="40">
                  <c:v>-2</c:v>
                </c:pt>
                <c:pt idx="41">
                  <c:v>-2</c:v>
                </c:pt>
                <c:pt idx="42">
                  <c:v>8</c:v>
                </c:pt>
                <c:pt idx="43">
                  <c:v>-4</c:v>
                </c:pt>
                <c:pt idx="44">
                  <c:v>-4</c:v>
                </c:pt>
                <c:pt idx="45">
                  <c:v>8</c:v>
                </c:pt>
                <c:pt idx="46">
                  <c:v>-2</c:v>
                </c:pt>
                <c:pt idx="47">
                  <c:v>-2</c:v>
                </c:pt>
                <c:pt idx="48">
                  <c:v>-2</c:v>
                </c:pt>
                <c:pt idx="49">
                  <c:v>-2</c:v>
                </c:pt>
                <c:pt idx="50">
                  <c:v>8</c:v>
                </c:pt>
                <c:pt idx="51">
                  <c:v>-4</c:v>
                </c:pt>
                <c:pt idx="52">
                  <c:v>-4</c:v>
                </c:pt>
                <c:pt idx="53">
                  <c:v>8</c:v>
                </c:pt>
                <c:pt idx="54">
                  <c:v>-2</c:v>
                </c:pt>
                <c:pt idx="55">
                  <c:v>-2</c:v>
                </c:pt>
              </c:numCache>
            </c:numRef>
          </c:xVal>
          <c:yVal>
            <c:numRef>
              <c:f>'Pure Decorrelation'!$W$3:$W$290</c:f>
              <c:numCache>
                <c:formatCode>General</c:formatCode>
                <c:ptCount val="288"/>
                <c:pt idx="0">
                  <c:v>8664971.5999999996</c:v>
                </c:pt>
                <c:pt idx="1">
                  <c:v>2550318.6</c:v>
                </c:pt>
                <c:pt idx="2">
                  <c:v>3949562.8</c:v>
                </c:pt>
                <c:pt idx="3">
                  <c:v>1026269.8</c:v>
                </c:pt>
                <c:pt idx="4">
                  <c:v>7117200.4000000004</c:v>
                </c:pt>
                <c:pt idx="5">
                  <c:v>2695408.4</c:v>
                </c:pt>
                <c:pt idx="6">
                  <c:v>2539553.2000000002</c:v>
                </c:pt>
                <c:pt idx="7">
                  <c:v>2099069.6</c:v>
                </c:pt>
                <c:pt idx="8">
                  <c:v>3812327.2</c:v>
                </c:pt>
                <c:pt idx="9">
                  <c:v>3691529.6</c:v>
                </c:pt>
                <c:pt idx="10">
                  <c:v>2247583.4</c:v>
                </c:pt>
                <c:pt idx="11">
                  <c:v>4680236.4000000004</c:v>
                </c:pt>
                <c:pt idx="12">
                  <c:v>2303932</c:v>
                </c:pt>
                <c:pt idx="13">
                  <c:v>4317869.4000000004</c:v>
                </c:pt>
                <c:pt idx="14">
                  <c:v>1139695.8</c:v>
                </c:pt>
                <c:pt idx="15">
                  <c:v>5616552.4000000004</c:v>
                </c:pt>
                <c:pt idx="16">
                  <c:v>2250255.4</c:v>
                </c:pt>
                <c:pt idx="17">
                  <c:v>21356422</c:v>
                </c:pt>
                <c:pt idx="18">
                  <c:v>5968810.5999999996</c:v>
                </c:pt>
                <c:pt idx="19">
                  <c:v>5872072.7999999998</c:v>
                </c:pt>
                <c:pt idx="20">
                  <c:v>6080492.2000000002</c:v>
                </c:pt>
                <c:pt idx="21">
                  <c:v>4737267</c:v>
                </c:pt>
                <c:pt idx="22">
                  <c:v>20957635.399999999</c:v>
                </c:pt>
                <c:pt idx="23">
                  <c:v>1099095.8</c:v>
                </c:pt>
                <c:pt idx="24">
                  <c:v>1107015.6000000001</c:v>
                </c:pt>
                <c:pt idx="25">
                  <c:v>1496390.8</c:v>
                </c:pt>
                <c:pt idx="26">
                  <c:v>898367.6</c:v>
                </c:pt>
                <c:pt idx="27">
                  <c:v>1361871.2</c:v>
                </c:pt>
                <c:pt idx="28">
                  <c:v>687920</c:v>
                </c:pt>
                <c:pt idx="29">
                  <c:v>757993.4</c:v>
                </c:pt>
                <c:pt idx="30">
                  <c:v>524776.4</c:v>
                </c:pt>
                <c:pt idx="31">
                  <c:v>1026636.4</c:v>
                </c:pt>
                <c:pt idx="32">
                  <c:v>4257848.5999999996</c:v>
                </c:pt>
                <c:pt idx="33">
                  <c:v>4428309.5999999996</c:v>
                </c:pt>
                <c:pt idx="34">
                  <c:v>1950872.6</c:v>
                </c:pt>
                <c:pt idx="35">
                  <c:v>1595597.2</c:v>
                </c:pt>
                <c:pt idx="36">
                  <c:v>1453194</c:v>
                </c:pt>
                <c:pt idx="37">
                  <c:v>1550320.6</c:v>
                </c:pt>
                <c:pt idx="38">
                  <c:v>646396</c:v>
                </c:pt>
                <c:pt idx="39">
                  <c:v>370872.8</c:v>
                </c:pt>
                <c:pt idx="40">
                  <c:v>11541162.199999999</c:v>
                </c:pt>
                <c:pt idx="41">
                  <c:v>2647887.4</c:v>
                </c:pt>
                <c:pt idx="42">
                  <c:v>2257997.4</c:v>
                </c:pt>
                <c:pt idx="43">
                  <c:v>11324861.6</c:v>
                </c:pt>
                <c:pt idx="44">
                  <c:v>13070692.199999999</c:v>
                </c:pt>
                <c:pt idx="45">
                  <c:v>2662738.6</c:v>
                </c:pt>
                <c:pt idx="46">
                  <c:v>2839996.2</c:v>
                </c:pt>
                <c:pt idx="47">
                  <c:v>9972709.5999999996</c:v>
                </c:pt>
                <c:pt idx="48">
                  <c:v>11541162.199999999</c:v>
                </c:pt>
                <c:pt idx="49">
                  <c:v>2647887.4</c:v>
                </c:pt>
                <c:pt idx="50">
                  <c:v>2257997.4</c:v>
                </c:pt>
                <c:pt idx="51">
                  <c:v>11324861.6</c:v>
                </c:pt>
                <c:pt idx="52">
                  <c:v>13070692.199999999</c:v>
                </c:pt>
                <c:pt idx="53">
                  <c:v>2662738.6</c:v>
                </c:pt>
                <c:pt idx="54">
                  <c:v>2839996.2</c:v>
                </c:pt>
                <c:pt idx="55">
                  <c:v>9972709.5999999996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35DE-4994-A481-79CEC885FE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13725055"/>
        <c:axId val="488865151"/>
      </c:scatterChart>
      <c:valAx>
        <c:axId val="513725055"/>
        <c:scaling>
          <c:orientation val="minMax"/>
          <c:max val="5"/>
          <c:min val="0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Gain</a:t>
                </a:r>
              </a:p>
            </c:rich>
          </c:tx>
          <c:layout>
            <c:manualLayout>
              <c:xMode val="edge"/>
              <c:yMode val="edge"/>
              <c:x val="0.89467546086223626"/>
              <c:y val="0.3167659042243796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8865151"/>
        <c:crossesAt val="100000"/>
        <c:crossBetween val="midCat"/>
      </c:valAx>
      <c:valAx>
        <c:axId val="488865151"/>
        <c:scaling>
          <c:logBase val="10"/>
          <c:orientation val="minMax"/>
          <c:min val="1E-3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# of Dominance Checks</a:t>
                </a:r>
              </a:p>
            </c:rich>
          </c:tx>
          <c:layout>
            <c:manualLayout>
              <c:xMode val="edge"/>
              <c:yMode val="edge"/>
              <c:x val="9.8290927923659257E-3"/>
              <c:y val="0.2886213789434655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372505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4.9059023956218299E-2"/>
          <c:y val="0.87083311506227701"/>
          <c:w val="0.92175080203315873"/>
          <c:h val="0.1153942300984974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Dominance Check Improvement</a:t>
            </a:r>
            <a:r>
              <a:rPr lang="en-US" baseline="0"/>
              <a:t> wrt. Non-Causal Baseline [mean]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'Pure Decorrelation'!$L$636</c:f>
              <c:strCache>
                <c:ptCount val="1"/>
                <c:pt idx="0">
                  <c:v>Gain &lt;= 0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Lbl>
              <c:idx val="3"/>
              <c:layout>
                <c:manualLayout>
                  <c:x val="-5.9070188321656954E-2"/>
                  <c:y val="0.28324737092427216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56D3-45E7-9DC9-57583F18767A}"/>
                </c:ext>
              </c:extLst>
            </c:dLbl>
            <c:dLbl>
              <c:idx val="5"/>
              <c:layout>
                <c:manualLayout>
                  <c:x val="-5.7639386238481721E-2"/>
                  <c:y val="0.27989166622628547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56D3-45E7-9DC9-57583F18767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Base"/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'Pure Decorrelation'!$M$632:$R$632</c:f>
              <c:strCache>
                <c:ptCount val="6"/>
                <c:pt idx="0">
                  <c:v>BNL Causal</c:v>
                </c:pt>
                <c:pt idx="1">
                  <c:v>BNL Causal HM</c:v>
                </c:pt>
                <c:pt idx="2">
                  <c:v>SFS Causal</c:v>
                </c:pt>
                <c:pt idx="3">
                  <c:v>SaLSa Causal</c:v>
                </c:pt>
                <c:pt idx="4">
                  <c:v>D&amp;C Causal</c:v>
                </c:pt>
                <c:pt idx="5">
                  <c:v>BBS Causal</c:v>
                </c:pt>
              </c:strCache>
            </c:strRef>
          </c:cat>
          <c:val>
            <c:numRef>
              <c:f>'Pure Decorrelation'!$M$636:$R$636</c:f>
              <c:numCache>
                <c:formatCode>0%</c:formatCode>
                <c:ptCount val="6"/>
                <c:pt idx="0">
                  <c:v>-2.5255484043620524</c:v>
                </c:pt>
                <c:pt idx="1">
                  <c:v>-2.6596689034471304</c:v>
                </c:pt>
                <c:pt idx="2">
                  <c:v>-3.104867217883363</c:v>
                </c:pt>
                <c:pt idx="3">
                  <c:v>-10.155910980933466</c:v>
                </c:pt>
                <c:pt idx="4">
                  <c:v>0.1035444682827604</c:v>
                </c:pt>
                <c:pt idx="5">
                  <c:v>-4.665236998702798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6D3-45E7-9DC9-57583F18767A}"/>
            </c:ext>
          </c:extLst>
        </c:ser>
        <c:ser>
          <c:idx val="1"/>
          <c:order val="1"/>
          <c:tx>
            <c:strRef>
              <c:f>'Pure Decorrelation'!$L$635</c:f>
              <c:strCache>
                <c:ptCount val="1"/>
                <c:pt idx="0">
                  <c:v>Gain &gt; 0 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'Pure Decorrelation'!$M$632:$R$632</c:f>
              <c:strCache>
                <c:ptCount val="6"/>
                <c:pt idx="0">
                  <c:v>BNL Causal</c:v>
                </c:pt>
                <c:pt idx="1">
                  <c:v>BNL Causal HM</c:v>
                </c:pt>
                <c:pt idx="2">
                  <c:v>SFS Causal</c:v>
                </c:pt>
                <c:pt idx="3">
                  <c:v>SaLSa Causal</c:v>
                </c:pt>
                <c:pt idx="4">
                  <c:v>D&amp;C Causal</c:v>
                </c:pt>
                <c:pt idx="5">
                  <c:v>BBS Causal</c:v>
                </c:pt>
              </c:strCache>
            </c:strRef>
          </c:cat>
          <c:val>
            <c:numRef>
              <c:f>'Pure Decorrelation'!$M$635:$R$635</c:f>
              <c:numCache>
                <c:formatCode>0%</c:formatCode>
                <c:ptCount val="6"/>
                <c:pt idx="0">
                  <c:v>-3.4298691430615404</c:v>
                </c:pt>
                <c:pt idx="1">
                  <c:v>-3.4596211044771392</c:v>
                </c:pt>
                <c:pt idx="2">
                  <c:v>-4.0622317459505695</c:v>
                </c:pt>
                <c:pt idx="3">
                  <c:v>-17.343958974047787</c:v>
                </c:pt>
                <c:pt idx="4">
                  <c:v>0.1801400154536591</c:v>
                </c:pt>
                <c:pt idx="5">
                  <c:v>-42.798729064505785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6D3-45E7-9DC9-57583F18767A}"/>
            </c:ext>
          </c:extLst>
        </c:ser>
        <c:ser>
          <c:idx val="2"/>
          <c:order val="2"/>
          <c:tx>
            <c:strRef>
              <c:f>'Pure Decorrelation'!$L$634</c:f>
              <c:strCache>
                <c:ptCount val="1"/>
                <c:pt idx="0">
                  <c:v>Gain &gt; 1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'Pure Decorrelation'!$M$634:$R$634</c:f>
              <c:numCache>
                <c:formatCode>0%</c:formatCode>
                <c:ptCount val="6"/>
                <c:pt idx="0">
                  <c:v>-6.4452860781772721</c:v>
                </c:pt>
                <c:pt idx="1">
                  <c:v>-6.4667035699941504</c:v>
                </c:pt>
                <c:pt idx="2">
                  <c:v>-9.0409316409463827</c:v>
                </c:pt>
                <c:pt idx="3">
                  <c:v>-42.890290068668683</c:v>
                </c:pt>
                <c:pt idx="4">
                  <c:v>0.26620424032322459</c:v>
                </c:pt>
                <c:pt idx="5">
                  <c:v>-7.4730236251446378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6D3-45E7-9DC9-57583F18767A}"/>
            </c:ext>
          </c:extLst>
        </c:ser>
        <c:ser>
          <c:idx val="3"/>
          <c:order val="3"/>
          <c:tx>
            <c:strRef>
              <c:f>'Pure Decorrelation'!$L$637</c:f>
              <c:strCache>
                <c:ptCount val="1"/>
                <c:pt idx="0">
                  <c:v>Target; Gain &gt; 1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'Pure Decorrelation'!$M$637:$R$637</c:f>
              <c:numCache>
                <c:formatCode>0%</c:formatCode>
                <c:ptCount val="6"/>
                <c:pt idx="0">
                  <c:v>-8.3625975519647167</c:v>
                </c:pt>
                <c:pt idx="1">
                  <c:v>-8.3882202709178131</c:v>
                </c:pt>
                <c:pt idx="2">
                  <c:v>-11.425189526897274</c:v>
                </c:pt>
                <c:pt idx="3">
                  <c:v>-45.458392633334348</c:v>
                </c:pt>
                <c:pt idx="4">
                  <c:v>0.13853676834767059</c:v>
                </c:pt>
                <c:pt idx="5">
                  <c:v>-116.13383478037903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56D3-45E7-9DC9-57583F1876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96855792"/>
        <c:axId val="1899211536"/>
      </c:barChart>
      <c:catAx>
        <c:axId val="18968557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9211536"/>
        <c:crosses val="autoZero"/>
        <c:auto val="1"/>
        <c:lblAlgn val="ctr"/>
        <c:lblOffset val="100"/>
        <c:noMultiLvlLbl val="0"/>
      </c:catAx>
      <c:valAx>
        <c:axId val="1899211536"/>
        <c:scaling>
          <c:orientation val="minMax"/>
          <c:max val="1"/>
          <c:min val="-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Perforamnce Improvement wrt. BNL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68557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3135648768757575"/>
          <c:y val="0.92323785869048247"/>
          <c:w val="0.51185829941294314"/>
          <c:h val="5.716925823264901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Execution Time Improvement</a:t>
            </a:r>
            <a:r>
              <a:rPr lang="en-US" baseline="0"/>
              <a:t> wrt. </a:t>
            </a:r>
            <a:r>
              <a:rPr lang="en-US" sz="1400" baseline="0"/>
              <a:t>BNL (parallel)</a:t>
            </a: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 [mean]</a:t>
            </a:r>
            <a:endParaRPr lang="en-US" sz="14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'Pure Decorrelation'!$AC$962</c:f>
              <c:strCache>
                <c:ptCount val="1"/>
                <c:pt idx="0">
                  <c:v>Gain &lt;=0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'Pure Decorrelation'!$V$956:$AA$956</c:f>
              <c:strCache>
                <c:ptCount val="6"/>
                <c:pt idx="0">
                  <c:v>BNL Causal</c:v>
                </c:pt>
                <c:pt idx="1">
                  <c:v>BNL Causal HM</c:v>
                </c:pt>
                <c:pt idx="2">
                  <c:v>SFS Causal</c:v>
                </c:pt>
                <c:pt idx="3">
                  <c:v>SaLSa Causal</c:v>
                </c:pt>
                <c:pt idx="4">
                  <c:v>D&amp;C Causal</c:v>
                </c:pt>
                <c:pt idx="5">
                  <c:v>BBS Causal</c:v>
                </c:pt>
              </c:strCache>
            </c:strRef>
          </c:cat>
          <c:val>
            <c:numRef>
              <c:f>'Pure Decorrelation'!$AD$962:$AI$962</c:f>
              <c:numCache>
                <c:formatCode>0%</c:formatCode>
                <c:ptCount val="6"/>
                <c:pt idx="0">
                  <c:v>5.583695624189812E-2</c:v>
                </c:pt>
                <c:pt idx="1">
                  <c:v>2.0369456754458846E-3</c:v>
                </c:pt>
                <c:pt idx="2">
                  <c:v>-2.8075936447073815E-2</c:v>
                </c:pt>
                <c:pt idx="3">
                  <c:v>-3.9774558908224844E-2</c:v>
                </c:pt>
                <c:pt idx="4">
                  <c:v>0.64917505574826706</c:v>
                </c:pt>
                <c:pt idx="5">
                  <c:v>-2.801589708054784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EB3-4938-ADA8-B0D57B1C2DEC}"/>
            </c:ext>
          </c:extLst>
        </c:ser>
        <c:ser>
          <c:idx val="2"/>
          <c:order val="1"/>
          <c:tx>
            <c:strRef>
              <c:f>'Pure Decorrelation'!$AC$961</c:f>
              <c:strCache>
                <c:ptCount val="1"/>
                <c:pt idx="0">
                  <c:v>Gain &gt; 0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'Pure Decorrelation'!$AD$961:$AI$961</c:f>
              <c:numCache>
                <c:formatCode>0%</c:formatCode>
                <c:ptCount val="6"/>
                <c:pt idx="0">
                  <c:v>-0.23780232777881391</c:v>
                </c:pt>
                <c:pt idx="1">
                  <c:v>-0.24597134991556865</c:v>
                </c:pt>
                <c:pt idx="2">
                  <c:v>-0.18839771377775724</c:v>
                </c:pt>
                <c:pt idx="3">
                  <c:v>-0.49112450422639592</c:v>
                </c:pt>
                <c:pt idx="4">
                  <c:v>0.59936805436071516</c:v>
                </c:pt>
                <c:pt idx="5">
                  <c:v>-3.1667371999191043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EB3-4938-ADA8-B0D57B1C2DEC}"/>
            </c:ext>
          </c:extLst>
        </c:ser>
        <c:ser>
          <c:idx val="3"/>
          <c:order val="2"/>
          <c:tx>
            <c:strRef>
              <c:f>'Pure Decorrelation'!$AC$959</c:f>
              <c:strCache>
                <c:ptCount val="1"/>
                <c:pt idx="0">
                  <c:v>Gain &gt; 1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'Pure Decorrelation'!$AD$959:$AI$959</c:f>
              <c:numCache>
                <c:formatCode>0%</c:formatCode>
                <c:ptCount val="6"/>
                <c:pt idx="0">
                  <c:v>-1.0139386590706494</c:v>
                </c:pt>
                <c:pt idx="1">
                  <c:v>-1.0153769333867597</c:v>
                </c:pt>
                <c:pt idx="2">
                  <c:v>-1.2570878309566975</c:v>
                </c:pt>
                <c:pt idx="3">
                  <c:v>-1.7762704549640065</c:v>
                </c:pt>
                <c:pt idx="4">
                  <c:v>0.53301843419721762</c:v>
                </c:pt>
                <c:pt idx="5">
                  <c:v>-6.2679716795006399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EB3-4938-ADA8-B0D57B1C2DEC}"/>
            </c:ext>
          </c:extLst>
        </c:ser>
        <c:ser>
          <c:idx val="1"/>
          <c:order val="3"/>
          <c:tx>
            <c:strRef>
              <c:f>'Pure Decorrelation'!$AC$958</c:f>
              <c:strCache>
                <c:ptCount val="1"/>
                <c:pt idx="0">
                  <c:v>Target; Gain &gt; 1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'Pure Decorrelation'!$AD$958:$AI$958</c:f>
              <c:numCache>
                <c:formatCode>0%</c:formatCode>
                <c:ptCount val="6"/>
                <c:pt idx="0">
                  <c:v>-1.9617386481349186</c:v>
                </c:pt>
                <c:pt idx="1">
                  <c:v>-1.9489462407962228</c:v>
                </c:pt>
                <c:pt idx="2">
                  <c:v>-2.7487465678209388</c:v>
                </c:pt>
                <c:pt idx="3">
                  <c:v>-3.1164949490656277</c:v>
                </c:pt>
                <c:pt idx="4">
                  <c:v>0.38169511424242697</c:v>
                </c:pt>
                <c:pt idx="5">
                  <c:v>-11.230867466622268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EB3-4938-ADA8-B0D57B1C2D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96855792"/>
        <c:axId val="1899211536"/>
      </c:barChart>
      <c:catAx>
        <c:axId val="18968557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9211536"/>
        <c:crosses val="autoZero"/>
        <c:auto val="1"/>
        <c:lblAlgn val="ctr"/>
        <c:lblOffset val="100"/>
        <c:noMultiLvlLbl val="0"/>
      </c:catAx>
      <c:valAx>
        <c:axId val="1899211536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Perforamnce Improvement wrt. BNL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68557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Execution Time Improvement</a:t>
            </a:r>
            <a:r>
              <a:rPr lang="en-US" baseline="0"/>
              <a:t> wrt. </a:t>
            </a:r>
            <a:r>
              <a:rPr lang="en-US" sz="1400" baseline="0"/>
              <a:t>BNL (parallel)</a:t>
            </a: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 [mean]</a:t>
            </a:r>
            <a:endParaRPr lang="en-US" sz="14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'Pure Decorrelation'!$AC$963</c:f>
              <c:strCache>
                <c:ptCount val="1"/>
                <c:pt idx="0">
                  <c:v>Target; Gain &gt; 1; #pref=2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'Pure Decorrelation'!$AD$956:$AI$956</c:f>
              <c:strCache>
                <c:ptCount val="6"/>
                <c:pt idx="0">
                  <c:v>BNL Causal</c:v>
                </c:pt>
                <c:pt idx="1">
                  <c:v>BNL Causal HM</c:v>
                </c:pt>
                <c:pt idx="2">
                  <c:v>SFS Causal</c:v>
                </c:pt>
                <c:pt idx="3">
                  <c:v>SaLSa Causal</c:v>
                </c:pt>
                <c:pt idx="4">
                  <c:v>D&amp;C Causal</c:v>
                </c:pt>
                <c:pt idx="5">
                  <c:v>BBS Causal</c:v>
                </c:pt>
              </c:strCache>
            </c:strRef>
          </c:cat>
          <c:val>
            <c:numRef>
              <c:f>'Pure Decorrelation'!$AD$963:$AI$963</c:f>
              <c:numCache>
                <c:formatCode>0%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597-4DF5-A11C-96ED69FA0E1C}"/>
            </c:ext>
          </c:extLst>
        </c:ser>
        <c:ser>
          <c:idx val="0"/>
          <c:order val="1"/>
          <c:tx>
            <c:strRef>
              <c:f>'Pure Decorrelation'!$AC$964</c:f>
              <c:strCache>
                <c:ptCount val="1"/>
                <c:pt idx="0">
                  <c:v>Target; Gain &gt; 1; #pref=3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'Pure Decorrelation'!$AD$956:$AI$956</c:f>
              <c:strCache>
                <c:ptCount val="6"/>
                <c:pt idx="0">
                  <c:v>BNL Causal</c:v>
                </c:pt>
                <c:pt idx="1">
                  <c:v>BNL Causal HM</c:v>
                </c:pt>
                <c:pt idx="2">
                  <c:v>SFS Causal</c:v>
                </c:pt>
                <c:pt idx="3">
                  <c:v>SaLSa Causal</c:v>
                </c:pt>
                <c:pt idx="4">
                  <c:v>D&amp;C Causal</c:v>
                </c:pt>
                <c:pt idx="5">
                  <c:v>BBS Causal</c:v>
                </c:pt>
              </c:strCache>
            </c:strRef>
          </c:cat>
          <c:val>
            <c:numRef>
              <c:f>'Pure Decorrelation'!$AD$964:$AI$964</c:f>
              <c:numCache>
                <c:formatCode>0%</c:formatCode>
                <c:ptCount val="6"/>
                <c:pt idx="0">
                  <c:v>-1.9617386481349186</c:v>
                </c:pt>
                <c:pt idx="1">
                  <c:v>-1.9489462407962228</c:v>
                </c:pt>
                <c:pt idx="2">
                  <c:v>-2.7487465678209388</c:v>
                </c:pt>
                <c:pt idx="3">
                  <c:v>-3.1164949490656277</c:v>
                </c:pt>
                <c:pt idx="4">
                  <c:v>0.38169511424242697</c:v>
                </c:pt>
                <c:pt idx="5">
                  <c:v>-11.230867466622268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597-4DF5-A11C-96ED69FA0E1C}"/>
            </c:ext>
          </c:extLst>
        </c:ser>
        <c:ser>
          <c:idx val="2"/>
          <c:order val="2"/>
          <c:tx>
            <c:strRef>
              <c:f>'Pure Decorrelation'!$AC$965</c:f>
              <c:strCache>
                <c:ptCount val="1"/>
                <c:pt idx="0">
                  <c:v>Target; Gain &gt; 1; #pref=4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'Pure Decorrelation'!$AD$956:$AI$956</c:f>
              <c:strCache>
                <c:ptCount val="6"/>
                <c:pt idx="0">
                  <c:v>BNL Causal</c:v>
                </c:pt>
                <c:pt idx="1">
                  <c:v>BNL Causal HM</c:v>
                </c:pt>
                <c:pt idx="2">
                  <c:v>SFS Causal</c:v>
                </c:pt>
                <c:pt idx="3">
                  <c:v>SaLSa Causal</c:v>
                </c:pt>
                <c:pt idx="4">
                  <c:v>D&amp;C Causal</c:v>
                </c:pt>
                <c:pt idx="5">
                  <c:v>BBS Causal</c:v>
                </c:pt>
              </c:strCache>
            </c:strRef>
          </c:cat>
          <c:val>
            <c:numRef>
              <c:f>'Pure Decorrelation'!$AD$965:$AI$965</c:f>
              <c:numCache>
                <c:formatCode>0%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597-4DF5-A11C-96ED69FA0E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96855792"/>
        <c:axId val="1899211536"/>
      </c:barChart>
      <c:catAx>
        <c:axId val="18968557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9211536"/>
        <c:crosses val="autoZero"/>
        <c:auto val="1"/>
        <c:lblAlgn val="ctr"/>
        <c:lblOffset val="100"/>
        <c:noMultiLvlLbl val="0"/>
      </c:catAx>
      <c:valAx>
        <c:axId val="1899211536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Perforamnce Improvement wrt. BNL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68557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Time (parallel) vs. (Estimated) Gain -</a:t>
            </a:r>
            <a:r>
              <a:rPr lang="en-US" baseline="0"/>
              <a:t> </a:t>
            </a:r>
            <a:r>
              <a:rPr lang="en-US"/>
              <a:t>non-causal</a:t>
            </a:r>
            <a:r>
              <a:rPr lang="en-US" baseline="0"/>
              <a:t> </a:t>
            </a:r>
            <a:r>
              <a:rPr lang="en-US"/>
              <a:t>algorithms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5.3468871866955363E-2"/>
          <c:y val="0.12785291579821928"/>
          <c:w val="0.9124666606793389"/>
          <c:h val="0.66461270209977208"/>
        </c:manualLayout>
      </c:layout>
      <c:scatterChart>
        <c:scatterStyle val="lineMarker"/>
        <c:varyColors val="0"/>
        <c:ser>
          <c:idx val="1"/>
          <c:order val="0"/>
          <c:tx>
            <c:strRef>
              <c:f>'Pure Decorrelation'!$AK$2</c:f>
              <c:strCache>
                <c:ptCount val="1"/>
                <c:pt idx="0">
                  <c:v>BNL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trendline>
            <c:spPr>
              <a:ln w="19050" cap="rnd">
                <a:solidFill>
                  <a:srgbClr val="FF0000"/>
                </a:solidFill>
                <a:prstDash val="dash"/>
              </a:ln>
              <a:effectLst/>
            </c:spPr>
            <c:trendlineType val="exp"/>
            <c:dispRSqr val="0"/>
            <c:dispEq val="0"/>
          </c:trendline>
          <c:xVal>
            <c:numRef>
              <c:f>'Pure Decorrelation'!$AY$3:$AY$290</c:f>
              <c:numCache>
                <c:formatCode>General</c:formatCode>
                <c:ptCount val="288"/>
                <c:pt idx="0">
                  <c:v>1</c:v>
                </c:pt>
                <c:pt idx="1">
                  <c:v>-3</c:v>
                </c:pt>
                <c:pt idx="2">
                  <c:v>-3</c:v>
                </c:pt>
                <c:pt idx="3">
                  <c:v>1</c:v>
                </c:pt>
                <c:pt idx="4">
                  <c:v>9</c:v>
                </c:pt>
                <c:pt idx="5">
                  <c:v>1</c:v>
                </c:pt>
                <c:pt idx="6">
                  <c:v>-3</c:v>
                </c:pt>
                <c:pt idx="7">
                  <c:v>-3</c:v>
                </c:pt>
                <c:pt idx="8">
                  <c:v>-3</c:v>
                </c:pt>
                <c:pt idx="9">
                  <c:v>-3</c:v>
                </c:pt>
                <c:pt idx="10">
                  <c:v>1</c:v>
                </c:pt>
                <c:pt idx="11">
                  <c:v>9</c:v>
                </c:pt>
                <c:pt idx="12">
                  <c:v>1</c:v>
                </c:pt>
                <c:pt idx="13">
                  <c:v>-3</c:v>
                </c:pt>
                <c:pt idx="14">
                  <c:v>-3</c:v>
                </c:pt>
                <c:pt idx="15">
                  <c:v>1</c:v>
                </c:pt>
                <c:pt idx="16">
                  <c:v>-2</c:v>
                </c:pt>
                <c:pt idx="17">
                  <c:v>4</c:v>
                </c:pt>
                <c:pt idx="18">
                  <c:v>0</c:v>
                </c:pt>
                <c:pt idx="19">
                  <c:v>-2</c:v>
                </c:pt>
                <c:pt idx="20">
                  <c:v>-2</c:v>
                </c:pt>
                <c:pt idx="21">
                  <c:v>0</c:v>
                </c:pt>
                <c:pt idx="22">
                  <c:v>4</c:v>
                </c:pt>
                <c:pt idx="23">
                  <c:v>-2</c:v>
                </c:pt>
                <c:pt idx="24">
                  <c:v>-0.33333333333333331</c:v>
                </c:pt>
                <c:pt idx="25">
                  <c:v>-0.33333333333333331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-1.666666666666667</c:v>
                </c:pt>
                <c:pt idx="31">
                  <c:v>-1.666666666666667</c:v>
                </c:pt>
                <c:pt idx="32">
                  <c:v>-1.666666666666667</c:v>
                </c:pt>
                <c:pt idx="33">
                  <c:v>-1.666666666666667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-0.33333333333333331</c:v>
                </c:pt>
                <c:pt idx="39">
                  <c:v>-0.33333333333333331</c:v>
                </c:pt>
                <c:pt idx="40">
                  <c:v>-2</c:v>
                </c:pt>
                <c:pt idx="41">
                  <c:v>-2</c:v>
                </c:pt>
                <c:pt idx="42">
                  <c:v>8</c:v>
                </c:pt>
                <c:pt idx="43">
                  <c:v>-4</c:v>
                </c:pt>
                <c:pt idx="44">
                  <c:v>-4</c:v>
                </c:pt>
                <c:pt idx="45">
                  <c:v>8</c:v>
                </c:pt>
                <c:pt idx="46">
                  <c:v>-2</c:v>
                </c:pt>
                <c:pt idx="47">
                  <c:v>-2</c:v>
                </c:pt>
                <c:pt idx="48">
                  <c:v>-2</c:v>
                </c:pt>
                <c:pt idx="49">
                  <c:v>-2</c:v>
                </c:pt>
                <c:pt idx="50">
                  <c:v>8</c:v>
                </c:pt>
                <c:pt idx="51">
                  <c:v>-4</c:v>
                </c:pt>
                <c:pt idx="52">
                  <c:v>-4</c:v>
                </c:pt>
                <c:pt idx="53">
                  <c:v>8</c:v>
                </c:pt>
                <c:pt idx="54">
                  <c:v>-2</c:v>
                </c:pt>
                <c:pt idx="55">
                  <c:v>-2</c:v>
                </c:pt>
              </c:numCache>
            </c:numRef>
          </c:xVal>
          <c:yVal>
            <c:numRef>
              <c:f>'Pure Decorrelation'!$AK$3:$AK$290</c:f>
              <c:numCache>
                <c:formatCode>General</c:formatCode>
                <c:ptCount val="288"/>
                <c:pt idx="0">
                  <c:v>1.371865545783657</c:v>
                </c:pt>
                <c:pt idx="1">
                  <c:v>8.3853129845927477</c:v>
                </c:pt>
                <c:pt idx="2">
                  <c:v>3.828655961796176</c:v>
                </c:pt>
                <c:pt idx="3">
                  <c:v>4.3051407293882216</c:v>
                </c:pt>
                <c:pt idx="4">
                  <c:v>1.745998588623479</c:v>
                </c:pt>
                <c:pt idx="5">
                  <c:v>5.2910014783963559</c:v>
                </c:pt>
                <c:pt idx="6">
                  <c:v>2.1583616274059749</c:v>
                </c:pt>
                <c:pt idx="7">
                  <c:v>1.650413250201382</c:v>
                </c:pt>
                <c:pt idx="8">
                  <c:v>6.5145960593828933</c:v>
                </c:pt>
                <c:pt idx="9">
                  <c:v>6.1149931791936982</c:v>
                </c:pt>
                <c:pt idx="10">
                  <c:v>4.0645884803845549</c:v>
                </c:pt>
                <c:pt idx="11">
                  <c:v>1.9127117983996871</c:v>
                </c:pt>
                <c:pt idx="12">
                  <c:v>10.45097025480354</c:v>
                </c:pt>
                <c:pt idx="13">
                  <c:v>4.4390055509982629</c:v>
                </c:pt>
                <c:pt idx="14">
                  <c:v>5.9886686897953041</c:v>
                </c:pt>
                <c:pt idx="15">
                  <c:v>0.64339787062490361</c:v>
                </c:pt>
                <c:pt idx="16">
                  <c:v>5.6175818871939551</c:v>
                </c:pt>
                <c:pt idx="17">
                  <c:v>0.89216858580475678</c:v>
                </c:pt>
                <c:pt idx="18">
                  <c:v>3.794481852778699</c:v>
                </c:pt>
                <c:pt idx="19">
                  <c:v>1.445537967397831</c:v>
                </c:pt>
                <c:pt idx="20">
                  <c:v>1.098856685613282</c:v>
                </c:pt>
                <c:pt idx="21">
                  <c:v>1.897604321409017</c:v>
                </c:pt>
                <c:pt idx="22">
                  <c:v>0.58044448941946025</c:v>
                </c:pt>
                <c:pt idx="23">
                  <c:v>1.846656037610956</c:v>
                </c:pt>
                <c:pt idx="24">
                  <c:v>2.4244014645810239</c:v>
                </c:pt>
                <c:pt idx="25">
                  <c:v>0.8823009623913094</c:v>
                </c:pt>
                <c:pt idx="26">
                  <c:v>2.122808769205585</c:v>
                </c:pt>
                <c:pt idx="27">
                  <c:v>1.0972910949960351</c:v>
                </c:pt>
                <c:pt idx="28">
                  <c:v>2.3979166123899631</c:v>
                </c:pt>
                <c:pt idx="29">
                  <c:v>1.137155857193284</c:v>
                </c:pt>
                <c:pt idx="30">
                  <c:v>2.7747687028022479</c:v>
                </c:pt>
                <c:pt idx="31">
                  <c:v>1.9392416924121789</c:v>
                </c:pt>
                <c:pt idx="32">
                  <c:v>7.5373838686035013</c:v>
                </c:pt>
                <c:pt idx="33">
                  <c:v>9.9851183565915562</c:v>
                </c:pt>
                <c:pt idx="34">
                  <c:v>2.2408743513980882</c:v>
                </c:pt>
                <c:pt idx="35">
                  <c:v>3.111349141795654</c:v>
                </c:pt>
                <c:pt idx="36">
                  <c:v>2.618572360207327</c:v>
                </c:pt>
                <c:pt idx="37">
                  <c:v>2.9550370576092968</c:v>
                </c:pt>
                <c:pt idx="38">
                  <c:v>0.75574777179863306</c:v>
                </c:pt>
                <c:pt idx="39">
                  <c:v>0.80918713120045138</c:v>
                </c:pt>
                <c:pt idx="40">
                  <c:v>1.902499650395475</c:v>
                </c:pt>
                <c:pt idx="41">
                  <c:v>5.3365994693944234</c:v>
                </c:pt>
                <c:pt idx="42">
                  <c:v>2.5534792633843608</c:v>
                </c:pt>
                <c:pt idx="43">
                  <c:v>0.75192192260874435</c:v>
                </c:pt>
                <c:pt idx="44">
                  <c:v>0.66578590900171553</c:v>
                </c:pt>
                <c:pt idx="45">
                  <c:v>2.102253261383157</c:v>
                </c:pt>
                <c:pt idx="46">
                  <c:v>5.5792168012238106</c:v>
                </c:pt>
                <c:pt idx="47">
                  <c:v>1.5322433036053551</c:v>
                </c:pt>
                <c:pt idx="48">
                  <c:v>1.861848116992042</c:v>
                </c:pt>
                <c:pt idx="49">
                  <c:v>5.3923703755950552</c:v>
                </c:pt>
                <c:pt idx="50">
                  <c:v>2.514250120194629</c:v>
                </c:pt>
                <c:pt idx="51">
                  <c:v>0.77918909660074864</c:v>
                </c:pt>
                <c:pt idx="52">
                  <c:v>0.6644083174061961</c:v>
                </c:pt>
                <c:pt idx="53">
                  <c:v>2.0760668801958668</c:v>
                </c:pt>
                <c:pt idx="54">
                  <c:v>5.6198922085925007</c:v>
                </c:pt>
                <c:pt idx="55">
                  <c:v>1.6101251087966379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AF0-4595-BCD6-BCFD583BC55F}"/>
            </c:ext>
          </c:extLst>
        </c:ser>
        <c:ser>
          <c:idx val="3"/>
          <c:order val="1"/>
          <c:tx>
            <c:strRef>
              <c:f>'Pure Decorrelation'!$AN$2</c:f>
              <c:strCache>
                <c:ptCount val="1"/>
                <c:pt idx="0">
                  <c:v>SFS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5"/>
                </a:solidFill>
                <a:prstDash val="dash"/>
              </a:ln>
              <a:effectLst/>
            </c:spPr>
            <c:trendlineType val="exp"/>
            <c:dispRSqr val="0"/>
            <c:dispEq val="0"/>
          </c:trendline>
          <c:xVal>
            <c:numRef>
              <c:f>'Pure Decorrelation'!$AY$3:$AY$290</c:f>
              <c:numCache>
                <c:formatCode>General</c:formatCode>
                <c:ptCount val="288"/>
                <c:pt idx="0">
                  <c:v>1</c:v>
                </c:pt>
                <c:pt idx="1">
                  <c:v>-3</c:v>
                </c:pt>
                <c:pt idx="2">
                  <c:v>-3</c:v>
                </c:pt>
                <c:pt idx="3">
                  <c:v>1</c:v>
                </c:pt>
                <c:pt idx="4">
                  <c:v>9</c:v>
                </c:pt>
                <c:pt idx="5">
                  <c:v>1</c:v>
                </c:pt>
                <c:pt idx="6">
                  <c:v>-3</c:v>
                </c:pt>
                <c:pt idx="7">
                  <c:v>-3</c:v>
                </c:pt>
                <c:pt idx="8">
                  <c:v>-3</c:v>
                </c:pt>
                <c:pt idx="9">
                  <c:v>-3</c:v>
                </c:pt>
                <c:pt idx="10">
                  <c:v>1</c:v>
                </c:pt>
                <c:pt idx="11">
                  <c:v>9</c:v>
                </c:pt>
                <c:pt idx="12">
                  <c:v>1</c:v>
                </c:pt>
                <c:pt idx="13">
                  <c:v>-3</c:v>
                </c:pt>
                <c:pt idx="14">
                  <c:v>-3</c:v>
                </c:pt>
                <c:pt idx="15">
                  <c:v>1</c:v>
                </c:pt>
                <c:pt idx="16">
                  <c:v>-2</c:v>
                </c:pt>
                <c:pt idx="17">
                  <c:v>4</c:v>
                </c:pt>
                <c:pt idx="18">
                  <c:v>0</c:v>
                </c:pt>
                <c:pt idx="19">
                  <c:v>-2</c:v>
                </c:pt>
                <c:pt idx="20">
                  <c:v>-2</c:v>
                </c:pt>
                <c:pt idx="21">
                  <c:v>0</c:v>
                </c:pt>
                <c:pt idx="22">
                  <c:v>4</c:v>
                </c:pt>
                <c:pt idx="23">
                  <c:v>-2</c:v>
                </c:pt>
                <c:pt idx="24">
                  <c:v>-0.33333333333333331</c:v>
                </c:pt>
                <c:pt idx="25">
                  <c:v>-0.33333333333333331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-1.666666666666667</c:v>
                </c:pt>
                <c:pt idx="31">
                  <c:v>-1.666666666666667</c:v>
                </c:pt>
                <c:pt idx="32">
                  <c:v>-1.666666666666667</c:v>
                </c:pt>
                <c:pt idx="33">
                  <c:v>-1.666666666666667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-0.33333333333333331</c:v>
                </c:pt>
                <c:pt idx="39">
                  <c:v>-0.33333333333333331</c:v>
                </c:pt>
                <c:pt idx="40">
                  <c:v>-2</c:v>
                </c:pt>
                <c:pt idx="41">
                  <c:v>-2</c:v>
                </c:pt>
                <c:pt idx="42">
                  <c:v>8</c:v>
                </c:pt>
                <c:pt idx="43">
                  <c:v>-4</c:v>
                </c:pt>
                <c:pt idx="44">
                  <c:v>-4</c:v>
                </c:pt>
                <c:pt idx="45">
                  <c:v>8</c:v>
                </c:pt>
                <c:pt idx="46">
                  <c:v>-2</c:v>
                </c:pt>
                <c:pt idx="47">
                  <c:v>-2</c:v>
                </c:pt>
                <c:pt idx="48">
                  <c:v>-2</c:v>
                </c:pt>
                <c:pt idx="49">
                  <c:v>-2</c:v>
                </c:pt>
                <c:pt idx="50">
                  <c:v>8</c:v>
                </c:pt>
                <c:pt idx="51">
                  <c:v>-4</c:v>
                </c:pt>
                <c:pt idx="52">
                  <c:v>-4</c:v>
                </c:pt>
                <c:pt idx="53">
                  <c:v>8</c:v>
                </c:pt>
                <c:pt idx="54">
                  <c:v>-2</c:v>
                </c:pt>
                <c:pt idx="55">
                  <c:v>-2</c:v>
                </c:pt>
              </c:numCache>
            </c:numRef>
          </c:xVal>
          <c:yVal>
            <c:numRef>
              <c:f>'Pure Decorrelation'!$AN$3:$AN$290</c:f>
              <c:numCache>
                <c:formatCode>General</c:formatCode>
                <c:ptCount val="288"/>
                <c:pt idx="0">
                  <c:v>1.607515723194229</c:v>
                </c:pt>
                <c:pt idx="1">
                  <c:v>7.9825206500012431</c:v>
                </c:pt>
                <c:pt idx="2">
                  <c:v>2.3397782895946881</c:v>
                </c:pt>
                <c:pt idx="3">
                  <c:v>2.570054528606124</c:v>
                </c:pt>
                <c:pt idx="4">
                  <c:v>3.1992729973979288</c:v>
                </c:pt>
                <c:pt idx="5">
                  <c:v>6.9649183743982572</c:v>
                </c:pt>
                <c:pt idx="6">
                  <c:v>2.0238635920046359</c:v>
                </c:pt>
                <c:pt idx="7">
                  <c:v>1.3091880222025789</c:v>
                </c:pt>
                <c:pt idx="8">
                  <c:v>10.051684918999671</c:v>
                </c:pt>
                <c:pt idx="9">
                  <c:v>12.623190893605351</c:v>
                </c:pt>
                <c:pt idx="10">
                  <c:v>3.125943288201233</c:v>
                </c:pt>
                <c:pt idx="11">
                  <c:v>3.1142022179963531</c:v>
                </c:pt>
                <c:pt idx="12">
                  <c:v>11.2256593482045</c:v>
                </c:pt>
                <c:pt idx="13">
                  <c:v>4.1721198601939253</c:v>
                </c:pt>
                <c:pt idx="14">
                  <c:v>4.6316629145934716</c:v>
                </c:pt>
                <c:pt idx="15">
                  <c:v>0.49780697500100363</c:v>
                </c:pt>
                <c:pt idx="16">
                  <c:v>15.090376014600039</c:v>
                </c:pt>
                <c:pt idx="17">
                  <c:v>0.98109290699940177</c:v>
                </c:pt>
                <c:pt idx="18">
                  <c:v>3.3510496179980689</c:v>
                </c:pt>
                <c:pt idx="19">
                  <c:v>3.4821474546042741</c:v>
                </c:pt>
                <c:pt idx="20">
                  <c:v>2.081038791389437</c:v>
                </c:pt>
                <c:pt idx="21">
                  <c:v>2.129146062006475</c:v>
                </c:pt>
                <c:pt idx="22">
                  <c:v>0.55770489339483897</c:v>
                </c:pt>
                <c:pt idx="23">
                  <c:v>1.846905863791471</c:v>
                </c:pt>
                <c:pt idx="24">
                  <c:v>3.8309627838141749</c:v>
                </c:pt>
                <c:pt idx="25">
                  <c:v>0.90406667239731175</c:v>
                </c:pt>
                <c:pt idx="26">
                  <c:v>3.2485579386004249</c:v>
                </c:pt>
                <c:pt idx="27">
                  <c:v>0.72263551979558538</c:v>
                </c:pt>
                <c:pt idx="28">
                  <c:v>1.6270694562001149</c:v>
                </c:pt>
                <c:pt idx="29">
                  <c:v>0.83747717619407924</c:v>
                </c:pt>
                <c:pt idx="30">
                  <c:v>1.067409315204713</c:v>
                </c:pt>
                <c:pt idx="31">
                  <c:v>0.58294456840376374</c:v>
                </c:pt>
                <c:pt idx="32">
                  <c:v>39.800297811412022</c:v>
                </c:pt>
                <c:pt idx="33">
                  <c:v>57.666907840210477</c:v>
                </c:pt>
                <c:pt idx="34">
                  <c:v>3.2751115972001572</c:v>
                </c:pt>
                <c:pt idx="35">
                  <c:v>7.9253563984064384</c:v>
                </c:pt>
                <c:pt idx="36">
                  <c:v>7.1323527527973054</c:v>
                </c:pt>
                <c:pt idx="37">
                  <c:v>10.68076406139298</c:v>
                </c:pt>
                <c:pt idx="38">
                  <c:v>0.53571821199147962</c:v>
                </c:pt>
                <c:pt idx="39">
                  <c:v>0.49300265400088389</c:v>
                </c:pt>
                <c:pt idx="40">
                  <c:v>2.936456027795793</c:v>
                </c:pt>
                <c:pt idx="41">
                  <c:v>5.8321243659942414</c:v>
                </c:pt>
                <c:pt idx="42">
                  <c:v>3.0478638805914668</c:v>
                </c:pt>
                <c:pt idx="43">
                  <c:v>0.82043510299408806</c:v>
                </c:pt>
                <c:pt idx="44">
                  <c:v>0.67798933740705247</c:v>
                </c:pt>
                <c:pt idx="45">
                  <c:v>3.4499347586010121</c:v>
                </c:pt>
                <c:pt idx="46">
                  <c:v>4.1103654580016151</c:v>
                </c:pt>
                <c:pt idx="47">
                  <c:v>1.584057154197944</c:v>
                </c:pt>
                <c:pt idx="48">
                  <c:v>2.9217387457902082</c:v>
                </c:pt>
                <c:pt idx="49">
                  <c:v>5.8948070557962637</c:v>
                </c:pt>
                <c:pt idx="50">
                  <c:v>2.984383491805056</c:v>
                </c:pt>
                <c:pt idx="51">
                  <c:v>0.8100274110096507</c:v>
                </c:pt>
                <c:pt idx="52">
                  <c:v>0.67254301119828597</c:v>
                </c:pt>
                <c:pt idx="53">
                  <c:v>3.4519343684019992</c:v>
                </c:pt>
                <c:pt idx="54">
                  <c:v>4.1171102266060187</c:v>
                </c:pt>
                <c:pt idx="55">
                  <c:v>1.5657116741931529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7AF0-4595-BCD6-BCFD583BC55F}"/>
            </c:ext>
          </c:extLst>
        </c:ser>
        <c:ser>
          <c:idx val="5"/>
          <c:order val="2"/>
          <c:tx>
            <c:strRef>
              <c:f>'Pure Decorrelation'!$AP$2</c:f>
              <c:strCache>
                <c:ptCount val="1"/>
                <c:pt idx="0">
                  <c:v>SaLSa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6"/>
                </a:solidFill>
                <a:prstDash val="dash"/>
              </a:ln>
              <a:effectLst/>
            </c:spPr>
            <c:trendlineType val="exp"/>
            <c:dispRSqr val="0"/>
            <c:dispEq val="0"/>
          </c:trendline>
          <c:xVal>
            <c:numRef>
              <c:f>'Pure Decorrelation'!$AY$3:$AY$290</c:f>
              <c:numCache>
                <c:formatCode>General</c:formatCode>
                <c:ptCount val="288"/>
                <c:pt idx="0">
                  <c:v>1</c:v>
                </c:pt>
                <c:pt idx="1">
                  <c:v>-3</c:v>
                </c:pt>
                <c:pt idx="2">
                  <c:v>-3</c:v>
                </c:pt>
                <c:pt idx="3">
                  <c:v>1</c:v>
                </c:pt>
                <c:pt idx="4">
                  <c:v>9</c:v>
                </c:pt>
                <c:pt idx="5">
                  <c:v>1</c:v>
                </c:pt>
                <c:pt idx="6">
                  <c:v>-3</c:v>
                </c:pt>
                <c:pt idx="7">
                  <c:v>-3</c:v>
                </c:pt>
                <c:pt idx="8">
                  <c:v>-3</c:v>
                </c:pt>
                <c:pt idx="9">
                  <c:v>-3</c:v>
                </c:pt>
                <c:pt idx="10">
                  <c:v>1</c:v>
                </c:pt>
                <c:pt idx="11">
                  <c:v>9</c:v>
                </c:pt>
                <c:pt idx="12">
                  <c:v>1</c:v>
                </c:pt>
                <c:pt idx="13">
                  <c:v>-3</c:v>
                </c:pt>
                <c:pt idx="14">
                  <c:v>-3</c:v>
                </c:pt>
                <c:pt idx="15">
                  <c:v>1</c:v>
                </c:pt>
                <c:pt idx="16">
                  <c:v>-2</c:v>
                </c:pt>
                <c:pt idx="17">
                  <c:v>4</c:v>
                </c:pt>
                <c:pt idx="18">
                  <c:v>0</c:v>
                </c:pt>
                <c:pt idx="19">
                  <c:v>-2</c:v>
                </c:pt>
                <c:pt idx="20">
                  <c:v>-2</c:v>
                </c:pt>
                <c:pt idx="21">
                  <c:v>0</c:v>
                </c:pt>
                <c:pt idx="22">
                  <c:v>4</c:v>
                </c:pt>
                <c:pt idx="23">
                  <c:v>-2</c:v>
                </c:pt>
                <c:pt idx="24">
                  <c:v>-0.33333333333333331</c:v>
                </c:pt>
                <c:pt idx="25">
                  <c:v>-0.33333333333333331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-1.666666666666667</c:v>
                </c:pt>
                <c:pt idx="31">
                  <c:v>-1.666666666666667</c:v>
                </c:pt>
                <c:pt idx="32">
                  <c:v>-1.666666666666667</c:v>
                </c:pt>
                <c:pt idx="33">
                  <c:v>-1.666666666666667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-0.33333333333333331</c:v>
                </c:pt>
                <c:pt idx="39">
                  <c:v>-0.33333333333333331</c:v>
                </c:pt>
                <c:pt idx="40">
                  <c:v>-2</c:v>
                </c:pt>
                <c:pt idx="41">
                  <c:v>-2</c:v>
                </c:pt>
                <c:pt idx="42">
                  <c:v>8</c:v>
                </c:pt>
                <c:pt idx="43">
                  <c:v>-4</c:v>
                </c:pt>
                <c:pt idx="44">
                  <c:v>-4</c:v>
                </c:pt>
                <c:pt idx="45">
                  <c:v>8</c:v>
                </c:pt>
                <c:pt idx="46">
                  <c:v>-2</c:v>
                </c:pt>
                <c:pt idx="47">
                  <c:v>-2</c:v>
                </c:pt>
                <c:pt idx="48">
                  <c:v>-2</c:v>
                </c:pt>
                <c:pt idx="49">
                  <c:v>-2</c:v>
                </c:pt>
                <c:pt idx="50">
                  <c:v>8</c:v>
                </c:pt>
                <c:pt idx="51">
                  <c:v>-4</c:v>
                </c:pt>
                <c:pt idx="52">
                  <c:v>-4</c:v>
                </c:pt>
                <c:pt idx="53">
                  <c:v>8</c:v>
                </c:pt>
                <c:pt idx="54">
                  <c:v>-2</c:v>
                </c:pt>
                <c:pt idx="55">
                  <c:v>-2</c:v>
                </c:pt>
              </c:numCache>
            </c:numRef>
          </c:xVal>
          <c:yVal>
            <c:numRef>
              <c:f>'Pure Decorrelation'!$AP$3:$AP$290</c:f>
              <c:numCache>
                <c:formatCode>General</c:formatCode>
                <c:ptCount val="288"/>
                <c:pt idx="0">
                  <c:v>1.090254262799863</c:v>
                </c:pt>
                <c:pt idx="1">
                  <c:v>11.33787458079169</c:v>
                </c:pt>
                <c:pt idx="2">
                  <c:v>1.726516963983886</c:v>
                </c:pt>
                <c:pt idx="3">
                  <c:v>2.8279425699962299</c:v>
                </c:pt>
                <c:pt idx="4">
                  <c:v>2.892981030000374</c:v>
                </c:pt>
                <c:pt idx="5">
                  <c:v>6.292093955213204</c:v>
                </c:pt>
                <c:pt idx="6">
                  <c:v>1.6820758899906649</c:v>
                </c:pt>
                <c:pt idx="7">
                  <c:v>1.7599425997934299</c:v>
                </c:pt>
                <c:pt idx="8">
                  <c:v>9.2313233244116422</c:v>
                </c:pt>
                <c:pt idx="9">
                  <c:v>10.21535429179203</c:v>
                </c:pt>
                <c:pt idx="10">
                  <c:v>3.0631603482179339</c:v>
                </c:pt>
                <c:pt idx="11">
                  <c:v>3.349249165982473</c:v>
                </c:pt>
                <c:pt idx="12">
                  <c:v>14.37439649540465</c:v>
                </c:pt>
                <c:pt idx="13">
                  <c:v>5.1547001075814478</c:v>
                </c:pt>
                <c:pt idx="14">
                  <c:v>4.3273795805871487</c:v>
                </c:pt>
                <c:pt idx="15">
                  <c:v>1.1861672768020071</c:v>
                </c:pt>
                <c:pt idx="16">
                  <c:v>11.911601949005849</c:v>
                </c:pt>
                <c:pt idx="17">
                  <c:v>0.57538598420796916</c:v>
                </c:pt>
                <c:pt idx="18">
                  <c:v>6.5826911246054802</c:v>
                </c:pt>
                <c:pt idx="19">
                  <c:v>2.1735031197778878</c:v>
                </c:pt>
                <c:pt idx="20">
                  <c:v>1.2051741965929981</c:v>
                </c:pt>
                <c:pt idx="21">
                  <c:v>1.862124941998627</c:v>
                </c:pt>
                <c:pt idx="22">
                  <c:v>0.16480432800017289</c:v>
                </c:pt>
                <c:pt idx="23">
                  <c:v>2.7856085193809119</c:v>
                </c:pt>
                <c:pt idx="24">
                  <c:v>2.6486254643998111</c:v>
                </c:pt>
                <c:pt idx="25">
                  <c:v>0.27055353180039682</c:v>
                </c:pt>
                <c:pt idx="26">
                  <c:v>3.0041490091942249</c:v>
                </c:pt>
                <c:pt idx="27">
                  <c:v>0.9176138213952072</c:v>
                </c:pt>
                <c:pt idx="28">
                  <c:v>2.103708121401723</c:v>
                </c:pt>
                <c:pt idx="29">
                  <c:v>1.359888433397282</c:v>
                </c:pt>
                <c:pt idx="30">
                  <c:v>1.7616031298064629</c:v>
                </c:pt>
                <c:pt idx="31">
                  <c:v>1.2359690894023521</c:v>
                </c:pt>
                <c:pt idx="32">
                  <c:v>10.122431857616171</c:v>
                </c:pt>
                <c:pt idx="33">
                  <c:v>11.383886065392289</c:v>
                </c:pt>
                <c:pt idx="34">
                  <c:v>3.833016005612444</c:v>
                </c:pt>
                <c:pt idx="35">
                  <c:v>7.4259792456170546</c:v>
                </c:pt>
                <c:pt idx="36">
                  <c:v>6.870425169204827</c:v>
                </c:pt>
                <c:pt idx="37">
                  <c:v>9.8686936927842908</c:v>
                </c:pt>
                <c:pt idx="38">
                  <c:v>1.246333532617427</c:v>
                </c:pt>
                <c:pt idx="39">
                  <c:v>1.195716652018018</c:v>
                </c:pt>
                <c:pt idx="40">
                  <c:v>1.4799231829936621</c:v>
                </c:pt>
                <c:pt idx="41">
                  <c:v>10.95409533240599</c:v>
                </c:pt>
                <c:pt idx="42">
                  <c:v>3.385036309016868</c:v>
                </c:pt>
                <c:pt idx="43">
                  <c:v>0.32482367020566011</c:v>
                </c:pt>
                <c:pt idx="44">
                  <c:v>0.16871945860330009</c:v>
                </c:pt>
                <c:pt idx="45">
                  <c:v>3.3039372223778631</c:v>
                </c:pt>
                <c:pt idx="46">
                  <c:v>7.890123893995769</c:v>
                </c:pt>
                <c:pt idx="47">
                  <c:v>1.158267263800371</c:v>
                </c:pt>
                <c:pt idx="48">
                  <c:v>1.480782668793108</c:v>
                </c:pt>
                <c:pt idx="49">
                  <c:v>11.030469641997479</c:v>
                </c:pt>
                <c:pt idx="50">
                  <c:v>3.3800594892003568</c:v>
                </c:pt>
                <c:pt idx="51">
                  <c:v>0.32678078720346088</c:v>
                </c:pt>
                <c:pt idx="52">
                  <c:v>0.16668115700595079</c:v>
                </c:pt>
                <c:pt idx="53">
                  <c:v>3.3086392579949462</c:v>
                </c:pt>
                <c:pt idx="54">
                  <c:v>8.0108321953914121</c:v>
                </c:pt>
                <c:pt idx="55">
                  <c:v>1.156565344217233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7AF0-4595-BCD6-BCFD583BC55F}"/>
            </c:ext>
          </c:extLst>
        </c:ser>
        <c:ser>
          <c:idx val="7"/>
          <c:order val="3"/>
          <c:tx>
            <c:strRef>
              <c:f>'Pure Decorrelation'!$AR$2</c:f>
              <c:strCache>
                <c:ptCount val="1"/>
                <c:pt idx="0">
                  <c:v>D&amp;C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>
                    <a:lumMod val="60000"/>
                  </a:schemeClr>
                </a:solidFill>
                <a:prstDash val="dash"/>
              </a:ln>
              <a:effectLst/>
            </c:spPr>
            <c:trendlineType val="exp"/>
            <c:dispRSqr val="0"/>
            <c:dispEq val="0"/>
          </c:trendline>
          <c:xVal>
            <c:numRef>
              <c:f>'Pure Decorrelation'!$AY$3:$AY$290</c:f>
              <c:numCache>
                <c:formatCode>General</c:formatCode>
                <c:ptCount val="288"/>
                <c:pt idx="0">
                  <c:v>1</c:v>
                </c:pt>
                <c:pt idx="1">
                  <c:v>-3</c:v>
                </c:pt>
                <c:pt idx="2">
                  <c:v>-3</c:v>
                </c:pt>
                <c:pt idx="3">
                  <c:v>1</c:v>
                </c:pt>
                <c:pt idx="4">
                  <c:v>9</c:v>
                </c:pt>
                <c:pt idx="5">
                  <c:v>1</c:v>
                </c:pt>
                <c:pt idx="6">
                  <c:v>-3</c:v>
                </c:pt>
                <c:pt idx="7">
                  <c:v>-3</c:v>
                </c:pt>
                <c:pt idx="8">
                  <c:v>-3</c:v>
                </c:pt>
                <c:pt idx="9">
                  <c:v>-3</c:v>
                </c:pt>
                <c:pt idx="10">
                  <c:v>1</c:v>
                </c:pt>
                <c:pt idx="11">
                  <c:v>9</c:v>
                </c:pt>
                <c:pt idx="12">
                  <c:v>1</c:v>
                </c:pt>
                <c:pt idx="13">
                  <c:v>-3</c:v>
                </c:pt>
                <c:pt idx="14">
                  <c:v>-3</c:v>
                </c:pt>
                <c:pt idx="15">
                  <c:v>1</c:v>
                </c:pt>
                <c:pt idx="16">
                  <c:v>-2</c:v>
                </c:pt>
                <c:pt idx="17">
                  <c:v>4</c:v>
                </c:pt>
                <c:pt idx="18">
                  <c:v>0</c:v>
                </c:pt>
                <c:pt idx="19">
                  <c:v>-2</c:v>
                </c:pt>
                <c:pt idx="20">
                  <c:v>-2</c:v>
                </c:pt>
                <c:pt idx="21">
                  <c:v>0</c:v>
                </c:pt>
                <c:pt idx="22">
                  <c:v>4</c:v>
                </c:pt>
                <c:pt idx="23">
                  <c:v>-2</c:v>
                </c:pt>
                <c:pt idx="24">
                  <c:v>-0.33333333333333331</c:v>
                </c:pt>
                <c:pt idx="25">
                  <c:v>-0.33333333333333331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-1.666666666666667</c:v>
                </c:pt>
                <c:pt idx="31">
                  <c:v>-1.666666666666667</c:v>
                </c:pt>
                <c:pt idx="32">
                  <c:v>-1.666666666666667</c:v>
                </c:pt>
                <c:pt idx="33">
                  <c:v>-1.666666666666667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-0.33333333333333331</c:v>
                </c:pt>
                <c:pt idx="39">
                  <c:v>-0.33333333333333331</c:v>
                </c:pt>
                <c:pt idx="40">
                  <c:v>-2</c:v>
                </c:pt>
                <c:pt idx="41">
                  <c:v>-2</c:v>
                </c:pt>
                <c:pt idx="42">
                  <c:v>8</c:v>
                </c:pt>
                <c:pt idx="43">
                  <c:v>-4</c:v>
                </c:pt>
                <c:pt idx="44">
                  <c:v>-4</c:v>
                </c:pt>
                <c:pt idx="45">
                  <c:v>8</c:v>
                </c:pt>
                <c:pt idx="46">
                  <c:v>-2</c:v>
                </c:pt>
                <c:pt idx="47">
                  <c:v>-2</c:v>
                </c:pt>
                <c:pt idx="48">
                  <c:v>-2</c:v>
                </c:pt>
                <c:pt idx="49">
                  <c:v>-2</c:v>
                </c:pt>
                <c:pt idx="50">
                  <c:v>8</c:v>
                </c:pt>
                <c:pt idx="51">
                  <c:v>-4</c:v>
                </c:pt>
                <c:pt idx="52">
                  <c:v>-4</c:v>
                </c:pt>
                <c:pt idx="53">
                  <c:v>8</c:v>
                </c:pt>
                <c:pt idx="54">
                  <c:v>-2</c:v>
                </c:pt>
                <c:pt idx="55">
                  <c:v>-2</c:v>
                </c:pt>
              </c:numCache>
            </c:numRef>
          </c:xVal>
          <c:yVal>
            <c:numRef>
              <c:f>'Pure Decorrelation'!$AR$3:$AR$290</c:f>
              <c:numCache>
                <c:formatCode>General</c:formatCode>
                <c:ptCount val="288"/>
                <c:pt idx="0">
                  <c:v>0.97509710196172816</c:v>
                </c:pt>
                <c:pt idx="1">
                  <c:v>1.2434554775711151</c:v>
                </c:pt>
                <c:pt idx="2">
                  <c:v>1.0567209487431679</c:v>
                </c:pt>
                <c:pt idx="3">
                  <c:v>1.07301487083314</c:v>
                </c:pt>
                <c:pt idx="4">
                  <c:v>1.109715382009745</c:v>
                </c:pt>
                <c:pt idx="5">
                  <c:v>1.004748235177249</c:v>
                </c:pt>
                <c:pt idx="6">
                  <c:v>1.087151012045797</c:v>
                </c:pt>
                <c:pt idx="7">
                  <c:v>0.7880801608669572</c:v>
                </c:pt>
                <c:pt idx="8">
                  <c:v>1.056042246764991</c:v>
                </c:pt>
                <c:pt idx="9">
                  <c:v>1.2590690026176159</c:v>
                </c:pt>
                <c:pt idx="10">
                  <c:v>1.0916917691822161</c:v>
                </c:pt>
                <c:pt idx="11">
                  <c:v>1.0765884193708191</c:v>
                </c:pt>
                <c:pt idx="12">
                  <c:v>1.150393931823783</c:v>
                </c:pt>
                <c:pt idx="13">
                  <c:v>1.003793796000537</c:v>
                </c:pt>
                <c:pt idx="14">
                  <c:v>1.1061279749730599</c:v>
                </c:pt>
                <c:pt idx="15">
                  <c:v>0.79128102920949461</c:v>
                </c:pt>
                <c:pt idx="16">
                  <c:v>1.183351993176621</c:v>
                </c:pt>
                <c:pt idx="17">
                  <c:v>1.181116468808614</c:v>
                </c:pt>
                <c:pt idx="18">
                  <c:v>1.204127251601312</c:v>
                </c:pt>
                <c:pt idx="19">
                  <c:v>1.2002171619795261</c:v>
                </c:pt>
                <c:pt idx="20">
                  <c:v>1.191944363783114</c:v>
                </c:pt>
                <c:pt idx="21">
                  <c:v>1.1729364849743431</c:v>
                </c:pt>
                <c:pt idx="22">
                  <c:v>1.20664220697945</c:v>
                </c:pt>
                <c:pt idx="23">
                  <c:v>1.224009379220661</c:v>
                </c:pt>
                <c:pt idx="24">
                  <c:v>1.5276819468010221</c:v>
                </c:pt>
                <c:pt idx="25">
                  <c:v>1.540750118799042</c:v>
                </c:pt>
                <c:pt idx="26">
                  <c:v>1.8180135925882499</c:v>
                </c:pt>
                <c:pt idx="27">
                  <c:v>1.8065973819931971</c:v>
                </c:pt>
                <c:pt idx="28">
                  <c:v>1.4239268882083711</c:v>
                </c:pt>
                <c:pt idx="29">
                  <c:v>1.4351399635779669</c:v>
                </c:pt>
                <c:pt idx="30">
                  <c:v>1.751859251025599</c:v>
                </c:pt>
                <c:pt idx="31">
                  <c:v>1.7205430071684531</c:v>
                </c:pt>
                <c:pt idx="32">
                  <c:v>3.6288225524593138</c:v>
                </c:pt>
                <c:pt idx="33">
                  <c:v>3.6586028103716668</c:v>
                </c:pt>
                <c:pt idx="34">
                  <c:v>1.677795233984944</c:v>
                </c:pt>
                <c:pt idx="35">
                  <c:v>1.689737277617678</c:v>
                </c:pt>
                <c:pt idx="36">
                  <c:v>2.188733715808485</c:v>
                </c:pt>
                <c:pt idx="37">
                  <c:v>2.2152492642169821</c:v>
                </c:pt>
                <c:pt idx="38">
                  <c:v>1.000468734407332</c:v>
                </c:pt>
                <c:pt idx="39">
                  <c:v>1.0130848216242161</c:v>
                </c:pt>
                <c:pt idx="40">
                  <c:v>0.68709089061012496</c:v>
                </c:pt>
                <c:pt idx="41">
                  <c:v>2.3783643595990731</c:v>
                </c:pt>
                <c:pt idx="42">
                  <c:v>2.3108039849670599</c:v>
                </c:pt>
                <c:pt idx="43">
                  <c:v>0.75985731503460552</c:v>
                </c:pt>
                <c:pt idx="44">
                  <c:v>0.68287158077582721</c:v>
                </c:pt>
                <c:pt idx="45">
                  <c:v>2.3919147843960671</c:v>
                </c:pt>
                <c:pt idx="46">
                  <c:v>2.3477656343835411</c:v>
                </c:pt>
                <c:pt idx="47">
                  <c:v>0.75913349817274134</c:v>
                </c:pt>
                <c:pt idx="48">
                  <c:v>0.68710941958706828</c:v>
                </c:pt>
                <c:pt idx="49">
                  <c:v>2.3901146465679628</c:v>
                </c:pt>
                <c:pt idx="50">
                  <c:v>2.3251977700041611</c:v>
                </c:pt>
                <c:pt idx="51">
                  <c:v>0.76647441304521635</c:v>
                </c:pt>
                <c:pt idx="52">
                  <c:v>0.68224895698949695</c:v>
                </c:pt>
                <c:pt idx="53">
                  <c:v>2.4076633835909891</c:v>
                </c:pt>
                <c:pt idx="54">
                  <c:v>2.343239914183505</c:v>
                </c:pt>
                <c:pt idx="55">
                  <c:v>0.76345814041560511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7AF0-4595-BCD6-BCFD583BC55F}"/>
            </c:ext>
          </c:extLst>
        </c:ser>
        <c:ser>
          <c:idx val="9"/>
          <c:order val="4"/>
          <c:tx>
            <c:strRef>
              <c:f>'Pure Decorrelation'!$AT$2</c:f>
              <c:strCache>
                <c:ptCount val="1"/>
                <c:pt idx="0">
                  <c:v>BBS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trendline>
            <c:spPr>
              <a:ln w="19050" cap="rnd">
                <a:solidFill>
                  <a:srgbClr val="00B050"/>
                </a:solidFill>
                <a:prstDash val="dash"/>
              </a:ln>
              <a:effectLst/>
            </c:spPr>
            <c:trendlineType val="exp"/>
            <c:dispRSqr val="0"/>
            <c:dispEq val="0"/>
          </c:trendline>
          <c:xVal>
            <c:numRef>
              <c:f>'Pure Decorrelation'!$AY$3:$AY$290</c:f>
              <c:numCache>
                <c:formatCode>General</c:formatCode>
                <c:ptCount val="288"/>
                <c:pt idx="0">
                  <c:v>1</c:v>
                </c:pt>
                <c:pt idx="1">
                  <c:v>-3</c:v>
                </c:pt>
                <c:pt idx="2">
                  <c:v>-3</c:v>
                </c:pt>
                <c:pt idx="3">
                  <c:v>1</c:v>
                </c:pt>
                <c:pt idx="4">
                  <c:v>9</c:v>
                </c:pt>
                <c:pt idx="5">
                  <c:v>1</c:v>
                </c:pt>
                <c:pt idx="6">
                  <c:v>-3</c:v>
                </c:pt>
                <c:pt idx="7">
                  <c:v>-3</c:v>
                </c:pt>
                <c:pt idx="8">
                  <c:v>-3</c:v>
                </c:pt>
                <c:pt idx="9">
                  <c:v>-3</c:v>
                </c:pt>
                <c:pt idx="10">
                  <c:v>1</c:v>
                </c:pt>
                <c:pt idx="11">
                  <c:v>9</c:v>
                </c:pt>
                <c:pt idx="12">
                  <c:v>1</c:v>
                </c:pt>
                <c:pt idx="13">
                  <c:v>-3</c:v>
                </c:pt>
                <c:pt idx="14">
                  <c:v>-3</c:v>
                </c:pt>
                <c:pt idx="15">
                  <c:v>1</c:v>
                </c:pt>
                <c:pt idx="16">
                  <c:v>-2</c:v>
                </c:pt>
                <c:pt idx="17">
                  <c:v>4</c:v>
                </c:pt>
                <c:pt idx="18">
                  <c:v>0</c:v>
                </c:pt>
                <c:pt idx="19">
                  <c:v>-2</c:v>
                </c:pt>
                <c:pt idx="20">
                  <c:v>-2</c:v>
                </c:pt>
                <c:pt idx="21">
                  <c:v>0</c:v>
                </c:pt>
                <c:pt idx="22">
                  <c:v>4</c:v>
                </c:pt>
                <c:pt idx="23">
                  <c:v>-2</c:v>
                </c:pt>
                <c:pt idx="24">
                  <c:v>-0.33333333333333331</c:v>
                </c:pt>
                <c:pt idx="25">
                  <c:v>-0.33333333333333331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-1.666666666666667</c:v>
                </c:pt>
                <c:pt idx="31">
                  <c:v>-1.666666666666667</c:v>
                </c:pt>
                <c:pt idx="32">
                  <c:v>-1.666666666666667</c:v>
                </c:pt>
                <c:pt idx="33">
                  <c:v>-1.666666666666667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-0.33333333333333331</c:v>
                </c:pt>
                <c:pt idx="39">
                  <c:v>-0.33333333333333331</c:v>
                </c:pt>
                <c:pt idx="40">
                  <c:v>-2</c:v>
                </c:pt>
                <c:pt idx="41">
                  <c:v>-2</c:v>
                </c:pt>
                <c:pt idx="42">
                  <c:v>8</c:v>
                </c:pt>
                <c:pt idx="43">
                  <c:v>-4</c:v>
                </c:pt>
                <c:pt idx="44">
                  <c:v>-4</c:v>
                </c:pt>
                <c:pt idx="45">
                  <c:v>8</c:v>
                </c:pt>
                <c:pt idx="46">
                  <c:v>-2</c:v>
                </c:pt>
                <c:pt idx="47">
                  <c:v>-2</c:v>
                </c:pt>
                <c:pt idx="48">
                  <c:v>-2</c:v>
                </c:pt>
                <c:pt idx="49">
                  <c:v>-2</c:v>
                </c:pt>
                <c:pt idx="50">
                  <c:v>8</c:v>
                </c:pt>
                <c:pt idx="51">
                  <c:v>-4</c:v>
                </c:pt>
                <c:pt idx="52">
                  <c:v>-4</c:v>
                </c:pt>
                <c:pt idx="53">
                  <c:v>8</c:v>
                </c:pt>
                <c:pt idx="54">
                  <c:v>-2</c:v>
                </c:pt>
                <c:pt idx="55">
                  <c:v>-2</c:v>
                </c:pt>
              </c:numCache>
            </c:numRef>
          </c:xVal>
          <c:yVal>
            <c:numRef>
              <c:f>'Pure Decorrelation'!$AT$3:$AT$290</c:f>
              <c:numCache>
                <c:formatCode>General</c:formatCode>
                <c:ptCount val="288"/>
                <c:pt idx="0">
                  <c:v>2.958229601394851</c:v>
                </c:pt>
                <c:pt idx="1">
                  <c:v>7.951091266609728</c:v>
                </c:pt>
                <c:pt idx="2">
                  <c:v>3.668314809398725</c:v>
                </c:pt>
                <c:pt idx="3">
                  <c:v>5.3781421782216059</c:v>
                </c:pt>
                <c:pt idx="4">
                  <c:v>5.2049517270061187</c:v>
                </c:pt>
                <c:pt idx="5">
                  <c:v>8.443171339598484</c:v>
                </c:pt>
                <c:pt idx="6">
                  <c:v>2.9026718026143499</c:v>
                </c:pt>
                <c:pt idx="7">
                  <c:v>1.5905149184050971</c:v>
                </c:pt>
                <c:pt idx="8">
                  <c:v>10.64112575000618</c:v>
                </c:pt>
                <c:pt idx="9">
                  <c:v>11.2255332886125</c:v>
                </c:pt>
                <c:pt idx="10">
                  <c:v>4.403506841009948</c:v>
                </c:pt>
                <c:pt idx="11">
                  <c:v>4.9357865429949017</c:v>
                </c:pt>
                <c:pt idx="12">
                  <c:v>11.96196870759595</c:v>
                </c:pt>
                <c:pt idx="13">
                  <c:v>6.8338560923933986</c:v>
                </c:pt>
                <c:pt idx="14">
                  <c:v>4.5048450400005091</c:v>
                </c:pt>
                <c:pt idx="15">
                  <c:v>3.3740477997343941E-2</c:v>
                </c:pt>
                <c:pt idx="16">
                  <c:v>7.9992575424024839</c:v>
                </c:pt>
                <c:pt idx="17">
                  <c:v>3.37720133002149</c:v>
                </c:pt>
                <c:pt idx="18">
                  <c:v>5.090311671386007</c:v>
                </c:pt>
                <c:pt idx="19">
                  <c:v>4.1502917225938294</c:v>
                </c:pt>
                <c:pt idx="20">
                  <c:v>4.1566794968093754</c:v>
                </c:pt>
                <c:pt idx="21">
                  <c:v>4.6340719502186403</c:v>
                </c:pt>
                <c:pt idx="22">
                  <c:v>1.019564961001743</c:v>
                </c:pt>
                <c:pt idx="23">
                  <c:v>4.7785796128096987</c:v>
                </c:pt>
                <c:pt idx="24">
                  <c:v>4.2795280933962214</c:v>
                </c:pt>
                <c:pt idx="25">
                  <c:v>0.88293545380001892</c:v>
                </c:pt>
                <c:pt idx="26">
                  <c:v>4.60953829200007</c:v>
                </c:pt>
                <c:pt idx="27">
                  <c:v>0.23842336820671331</c:v>
                </c:pt>
                <c:pt idx="28">
                  <c:v>3.6544800510047941</c:v>
                </c:pt>
                <c:pt idx="29">
                  <c:v>0.86053827641298997</c:v>
                </c:pt>
                <c:pt idx="30">
                  <c:v>3.412068652221933</c:v>
                </c:pt>
                <c:pt idx="31">
                  <c:v>0.22413913637865329</c:v>
                </c:pt>
                <c:pt idx="32">
                  <c:v>32.926972743798977</c:v>
                </c:pt>
                <c:pt idx="33">
                  <c:v>43.740880621201363</c:v>
                </c:pt>
                <c:pt idx="34">
                  <c:v>8.1075362024013877</c:v>
                </c:pt>
                <c:pt idx="35">
                  <c:v>11.006260724167809</c:v>
                </c:pt>
                <c:pt idx="36">
                  <c:v>5.6527373148011977</c:v>
                </c:pt>
                <c:pt idx="37">
                  <c:v>6.9150585178169424</c:v>
                </c:pt>
                <c:pt idx="38">
                  <c:v>0.19960493859834971</c:v>
                </c:pt>
                <c:pt idx="39">
                  <c:v>0.30479348279768598</c:v>
                </c:pt>
                <c:pt idx="40">
                  <c:v>5.4008630300057119</c:v>
                </c:pt>
                <c:pt idx="41">
                  <c:v>8.8987105053849511</c:v>
                </c:pt>
                <c:pt idx="42">
                  <c:v>6.6112681110156704</c:v>
                </c:pt>
                <c:pt idx="43">
                  <c:v>1.9473045285907571</c:v>
                </c:pt>
                <c:pt idx="44">
                  <c:v>1.2836925331968809</c:v>
                </c:pt>
                <c:pt idx="45">
                  <c:v>5.3917744240141472</c:v>
                </c:pt>
                <c:pt idx="46">
                  <c:v>16.090350138198119</c:v>
                </c:pt>
                <c:pt idx="47">
                  <c:v>3.7654075426049531</c:v>
                </c:pt>
                <c:pt idx="48">
                  <c:v>5.5219533706083892</c:v>
                </c:pt>
                <c:pt idx="49">
                  <c:v>8.9970373118063431</c:v>
                </c:pt>
                <c:pt idx="50">
                  <c:v>6.494515864201821</c:v>
                </c:pt>
                <c:pt idx="51">
                  <c:v>1.92940665219212</c:v>
                </c:pt>
                <c:pt idx="52">
                  <c:v>1.2645105713978411</c:v>
                </c:pt>
                <c:pt idx="53">
                  <c:v>5.3075657973997297</c:v>
                </c:pt>
                <c:pt idx="54">
                  <c:v>16.049553153594029</c:v>
                </c:pt>
                <c:pt idx="55">
                  <c:v>3.7276116537977941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7AF0-4595-BCD6-BCFD583BC5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13725055"/>
        <c:axId val="488865151"/>
      </c:scatterChart>
      <c:valAx>
        <c:axId val="513725055"/>
        <c:scaling>
          <c:orientation val="minMax"/>
          <c:max val="5"/>
          <c:min val="0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Gain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8865151"/>
        <c:crosses val="autoZero"/>
        <c:crossBetween val="midCat"/>
      </c:valAx>
      <c:valAx>
        <c:axId val="488865151"/>
        <c:scaling>
          <c:logBase val="10"/>
          <c:orientation val="minMax"/>
          <c:min val="1E-3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 (s)</a:t>
                </a:r>
              </a:p>
            </c:rich>
          </c:tx>
          <c:layout>
            <c:manualLayout>
              <c:xMode val="edge"/>
              <c:yMode val="edge"/>
              <c:x val="1.0202020899843948E-2"/>
              <c:y val="0.3940352152414991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372505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4.9059023956218299E-2"/>
          <c:y val="0.87083311506227701"/>
          <c:w val="0.92175080203315873"/>
          <c:h val="0.1153942300984974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Time (parallel) vs. (Estimated) Gain -</a:t>
            </a:r>
            <a:r>
              <a:rPr lang="en-US" baseline="0"/>
              <a:t> </a:t>
            </a:r>
            <a:r>
              <a:rPr lang="en-US"/>
              <a:t>causal</a:t>
            </a:r>
            <a:r>
              <a:rPr lang="en-US" baseline="0"/>
              <a:t> </a:t>
            </a:r>
            <a:r>
              <a:rPr lang="en-US"/>
              <a:t>algorithms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5.3468871866955363E-2"/>
          <c:y val="0.12785291579821928"/>
          <c:w val="0.9124666606793389"/>
          <c:h val="0.66461270209977208"/>
        </c:manualLayout>
      </c:layout>
      <c:scatterChart>
        <c:scatterStyle val="lineMarker"/>
        <c:varyColors val="0"/>
        <c:ser>
          <c:idx val="1"/>
          <c:order val="0"/>
          <c:tx>
            <c:strRef>
              <c:f>'Pure Decorrelation'!$AL$2</c:f>
              <c:strCache>
                <c:ptCount val="1"/>
                <c:pt idx="0">
                  <c:v>BNL Causal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trendline>
            <c:spPr>
              <a:ln w="19050" cap="rnd">
                <a:solidFill>
                  <a:srgbClr val="FF0000"/>
                </a:solidFill>
                <a:prstDash val="dash"/>
              </a:ln>
              <a:effectLst/>
            </c:spPr>
            <c:trendlineType val="exp"/>
            <c:dispRSqr val="0"/>
            <c:dispEq val="0"/>
          </c:trendline>
          <c:xVal>
            <c:numRef>
              <c:f>'Pure Decorrelation'!$AY$3:$AY$290</c:f>
              <c:numCache>
                <c:formatCode>General</c:formatCode>
                <c:ptCount val="288"/>
                <c:pt idx="0">
                  <c:v>1</c:v>
                </c:pt>
                <c:pt idx="1">
                  <c:v>-3</c:v>
                </c:pt>
                <c:pt idx="2">
                  <c:v>-3</c:v>
                </c:pt>
                <c:pt idx="3">
                  <c:v>1</c:v>
                </c:pt>
                <c:pt idx="4">
                  <c:v>9</c:v>
                </c:pt>
                <c:pt idx="5">
                  <c:v>1</c:v>
                </c:pt>
                <c:pt idx="6">
                  <c:v>-3</c:v>
                </c:pt>
                <c:pt idx="7">
                  <c:v>-3</c:v>
                </c:pt>
                <c:pt idx="8">
                  <c:v>-3</c:v>
                </c:pt>
                <c:pt idx="9">
                  <c:v>-3</c:v>
                </c:pt>
                <c:pt idx="10">
                  <c:v>1</c:v>
                </c:pt>
                <c:pt idx="11">
                  <c:v>9</c:v>
                </c:pt>
                <c:pt idx="12">
                  <c:v>1</c:v>
                </c:pt>
                <c:pt idx="13">
                  <c:v>-3</c:v>
                </c:pt>
                <c:pt idx="14">
                  <c:v>-3</c:v>
                </c:pt>
                <c:pt idx="15">
                  <c:v>1</c:v>
                </c:pt>
                <c:pt idx="16">
                  <c:v>-2</c:v>
                </c:pt>
                <c:pt idx="17">
                  <c:v>4</c:v>
                </c:pt>
                <c:pt idx="18">
                  <c:v>0</c:v>
                </c:pt>
                <c:pt idx="19">
                  <c:v>-2</c:v>
                </c:pt>
                <c:pt idx="20">
                  <c:v>-2</c:v>
                </c:pt>
                <c:pt idx="21">
                  <c:v>0</c:v>
                </c:pt>
                <c:pt idx="22">
                  <c:v>4</c:v>
                </c:pt>
                <c:pt idx="23">
                  <c:v>-2</c:v>
                </c:pt>
                <c:pt idx="24">
                  <c:v>-0.33333333333333331</c:v>
                </c:pt>
                <c:pt idx="25">
                  <c:v>-0.33333333333333331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-1.666666666666667</c:v>
                </c:pt>
                <c:pt idx="31">
                  <c:v>-1.666666666666667</c:v>
                </c:pt>
                <c:pt idx="32">
                  <c:v>-1.666666666666667</c:v>
                </c:pt>
                <c:pt idx="33">
                  <c:v>-1.666666666666667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-0.33333333333333331</c:v>
                </c:pt>
                <c:pt idx="39">
                  <c:v>-0.33333333333333331</c:v>
                </c:pt>
                <c:pt idx="40">
                  <c:v>-2</c:v>
                </c:pt>
                <c:pt idx="41">
                  <c:v>-2</c:v>
                </c:pt>
                <c:pt idx="42">
                  <c:v>8</c:v>
                </c:pt>
                <c:pt idx="43">
                  <c:v>-4</c:v>
                </c:pt>
                <c:pt idx="44">
                  <c:v>-4</c:v>
                </c:pt>
                <c:pt idx="45">
                  <c:v>8</c:v>
                </c:pt>
                <c:pt idx="46">
                  <c:v>-2</c:v>
                </c:pt>
                <c:pt idx="47">
                  <c:v>-2</c:v>
                </c:pt>
                <c:pt idx="48">
                  <c:v>-2</c:v>
                </c:pt>
                <c:pt idx="49">
                  <c:v>-2</c:v>
                </c:pt>
                <c:pt idx="50">
                  <c:v>8</c:v>
                </c:pt>
                <c:pt idx="51">
                  <c:v>-4</c:v>
                </c:pt>
                <c:pt idx="52">
                  <c:v>-4</c:v>
                </c:pt>
                <c:pt idx="53">
                  <c:v>8</c:v>
                </c:pt>
                <c:pt idx="54">
                  <c:v>-2</c:v>
                </c:pt>
                <c:pt idx="55">
                  <c:v>-2</c:v>
                </c:pt>
              </c:numCache>
            </c:numRef>
          </c:xVal>
          <c:yVal>
            <c:numRef>
              <c:f>'Pure Decorrelation'!$AL$3:$AL$290</c:f>
              <c:numCache>
                <c:formatCode>General</c:formatCode>
                <c:ptCount val="288"/>
                <c:pt idx="0">
                  <c:v>2.5448768859729172</c:v>
                </c:pt>
                <c:pt idx="1">
                  <c:v>1.646166047197767</c:v>
                </c:pt>
                <c:pt idx="2">
                  <c:v>1.5569136271835311</c:v>
                </c:pt>
                <c:pt idx="3">
                  <c:v>0.87471072617918255</c:v>
                </c:pt>
                <c:pt idx="4">
                  <c:v>4.2834748519933781</c:v>
                </c:pt>
                <c:pt idx="5">
                  <c:v>1.6044603035552429</c:v>
                </c:pt>
                <c:pt idx="6">
                  <c:v>1.9623006657697259</c:v>
                </c:pt>
                <c:pt idx="7">
                  <c:v>1.062223675998393</c:v>
                </c:pt>
                <c:pt idx="8">
                  <c:v>2.270572908793111</c:v>
                </c:pt>
                <c:pt idx="9">
                  <c:v>2.621938515407964</c:v>
                </c:pt>
                <c:pt idx="10">
                  <c:v>1.19052803539671</c:v>
                </c:pt>
                <c:pt idx="11">
                  <c:v>2.2804257138050161</c:v>
                </c:pt>
                <c:pt idx="12">
                  <c:v>1.832786726567428</c:v>
                </c:pt>
                <c:pt idx="13">
                  <c:v>2.5583764257840809</c:v>
                </c:pt>
                <c:pt idx="14">
                  <c:v>1.0736192691838371</c:v>
                </c:pt>
                <c:pt idx="15">
                  <c:v>2.5678783181821929</c:v>
                </c:pt>
                <c:pt idx="16">
                  <c:v>0.7994292568066157</c:v>
                </c:pt>
                <c:pt idx="17">
                  <c:v>3.807680078200065</c:v>
                </c:pt>
                <c:pt idx="18">
                  <c:v>1.074580994830467</c:v>
                </c:pt>
                <c:pt idx="19">
                  <c:v>2.1000688459840609</c:v>
                </c:pt>
                <c:pt idx="20">
                  <c:v>1.834210740600247</c:v>
                </c:pt>
                <c:pt idx="21">
                  <c:v>0.92237989461282266</c:v>
                </c:pt>
                <c:pt idx="22">
                  <c:v>4.0334865774144406</c:v>
                </c:pt>
                <c:pt idx="23">
                  <c:v>0.73292296036379412</c:v>
                </c:pt>
                <c:pt idx="24">
                  <c:v>0.94597003799863155</c:v>
                </c:pt>
                <c:pt idx="25">
                  <c:v>1.2483959720353599</c:v>
                </c:pt>
                <c:pt idx="26">
                  <c:v>0.84481222480535512</c:v>
                </c:pt>
                <c:pt idx="27">
                  <c:v>1.375217469385825</c:v>
                </c:pt>
                <c:pt idx="28">
                  <c:v>0.77741088437614958</c:v>
                </c:pt>
                <c:pt idx="29">
                  <c:v>1.0227380236145109</c:v>
                </c:pt>
                <c:pt idx="30">
                  <c:v>0.88449546041665594</c:v>
                </c:pt>
                <c:pt idx="31">
                  <c:v>1.0541573584428989</c:v>
                </c:pt>
                <c:pt idx="32">
                  <c:v>1.6903794326120991</c:v>
                </c:pt>
                <c:pt idx="33">
                  <c:v>1.579987778211944</c:v>
                </c:pt>
                <c:pt idx="34">
                  <c:v>0.9959491821937263</c:v>
                </c:pt>
                <c:pt idx="35">
                  <c:v>0.93805467741331083</c:v>
                </c:pt>
                <c:pt idx="36">
                  <c:v>1.0646627710084431</c:v>
                </c:pt>
                <c:pt idx="37">
                  <c:v>0.80352945319609714</c:v>
                </c:pt>
                <c:pt idx="38">
                  <c:v>0.7896783370058984</c:v>
                </c:pt>
                <c:pt idx="39">
                  <c:v>0.66329525696346536</c:v>
                </c:pt>
                <c:pt idx="40">
                  <c:v>1.9556955639971421</c:v>
                </c:pt>
                <c:pt idx="41">
                  <c:v>0.68663855983177202</c:v>
                </c:pt>
                <c:pt idx="42">
                  <c:v>0.68559304416412492</c:v>
                </c:pt>
                <c:pt idx="43">
                  <c:v>2.4001645768061279</c:v>
                </c:pt>
                <c:pt idx="44">
                  <c:v>2.6040352908079512</c:v>
                </c:pt>
                <c:pt idx="45">
                  <c:v>0.73684842501534153</c:v>
                </c:pt>
                <c:pt idx="46">
                  <c:v>0.71123779600020498</c:v>
                </c:pt>
                <c:pt idx="47">
                  <c:v>1.821200734388549</c:v>
                </c:pt>
                <c:pt idx="48">
                  <c:v>1.9590936589753261</c:v>
                </c:pt>
                <c:pt idx="49">
                  <c:v>0.6811291566118598</c:v>
                </c:pt>
                <c:pt idx="50">
                  <c:v>0.68744857079582289</c:v>
                </c:pt>
                <c:pt idx="51">
                  <c:v>2.4364672156167222</c:v>
                </c:pt>
                <c:pt idx="52">
                  <c:v>2.6120564130367709</c:v>
                </c:pt>
                <c:pt idx="53">
                  <c:v>0.74048918880289416</c:v>
                </c:pt>
                <c:pt idx="54">
                  <c:v>0.7184106901753694</c:v>
                </c:pt>
                <c:pt idx="55">
                  <c:v>1.8149053826113231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016-4661-A6F3-70A554D01C85}"/>
            </c:ext>
          </c:extLst>
        </c:ser>
        <c:ser>
          <c:idx val="3"/>
          <c:order val="1"/>
          <c:tx>
            <c:strRef>
              <c:f>'Pure Decorrelation'!$AO$2</c:f>
              <c:strCache>
                <c:ptCount val="1"/>
                <c:pt idx="0">
                  <c:v>SFS Causal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5"/>
                </a:solidFill>
                <a:prstDash val="dash"/>
              </a:ln>
              <a:effectLst/>
            </c:spPr>
            <c:trendlineType val="exp"/>
            <c:dispRSqr val="0"/>
            <c:dispEq val="0"/>
          </c:trendline>
          <c:xVal>
            <c:numRef>
              <c:f>'Pure Decorrelation'!$AY$3:$AY$290</c:f>
              <c:numCache>
                <c:formatCode>General</c:formatCode>
                <c:ptCount val="288"/>
                <c:pt idx="0">
                  <c:v>1</c:v>
                </c:pt>
                <c:pt idx="1">
                  <c:v>-3</c:v>
                </c:pt>
                <c:pt idx="2">
                  <c:v>-3</c:v>
                </c:pt>
                <c:pt idx="3">
                  <c:v>1</c:v>
                </c:pt>
                <c:pt idx="4">
                  <c:v>9</c:v>
                </c:pt>
                <c:pt idx="5">
                  <c:v>1</c:v>
                </c:pt>
                <c:pt idx="6">
                  <c:v>-3</c:v>
                </c:pt>
                <c:pt idx="7">
                  <c:v>-3</c:v>
                </c:pt>
                <c:pt idx="8">
                  <c:v>-3</c:v>
                </c:pt>
                <c:pt idx="9">
                  <c:v>-3</c:v>
                </c:pt>
                <c:pt idx="10">
                  <c:v>1</c:v>
                </c:pt>
                <c:pt idx="11">
                  <c:v>9</c:v>
                </c:pt>
                <c:pt idx="12">
                  <c:v>1</c:v>
                </c:pt>
                <c:pt idx="13">
                  <c:v>-3</c:v>
                </c:pt>
                <c:pt idx="14">
                  <c:v>-3</c:v>
                </c:pt>
                <c:pt idx="15">
                  <c:v>1</c:v>
                </c:pt>
                <c:pt idx="16">
                  <c:v>-2</c:v>
                </c:pt>
                <c:pt idx="17">
                  <c:v>4</c:v>
                </c:pt>
                <c:pt idx="18">
                  <c:v>0</c:v>
                </c:pt>
                <c:pt idx="19">
                  <c:v>-2</c:v>
                </c:pt>
                <c:pt idx="20">
                  <c:v>-2</c:v>
                </c:pt>
                <c:pt idx="21">
                  <c:v>0</c:v>
                </c:pt>
                <c:pt idx="22">
                  <c:v>4</c:v>
                </c:pt>
                <c:pt idx="23">
                  <c:v>-2</c:v>
                </c:pt>
                <c:pt idx="24">
                  <c:v>-0.33333333333333331</c:v>
                </c:pt>
                <c:pt idx="25">
                  <c:v>-0.33333333333333331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-1.666666666666667</c:v>
                </c:pt>
                <c:pt idx="31">
                  <c:v>-1.666666666666667</c:v>
                </c:pt>
                <c:pt idx="32">
                  <c:v>-1.666666666666667</c:v>
                </c:pt>
                <c:pt idx="33">
                  <c:v>-1.666666666666667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-0.33333333333333331</c:v>
                </c:pt>
                <c:pt idx="39">
                  <c:v>-0.33333333333333331</c:v>
                </c:pt>
                <c:pt idx="40">
                  <c:v>-2</c:v>
                </c:pt>
                <c:pt idx="41">
                  <c:v>-2</c:v>
                </c:pt>
                <c:pt idx="42">
                  <c:v>8</c:v>
                </c:pt>
                <c:pt idx="43">
                  <c:v>-4</c:v>
                </c:pt>
                <c:pt idx="44">
                  <c:v>-4</c:v>
                </c:pt>
                <c:pt idx="45">
                  <c:v>8</c:v>
                </c:pt>
                <c:pt idx="46">
                  <c:v>-2</c:v>
                </c:pt>
                <c:pt idx="47">
                  <c:v>-2</c:v>
                </c:pt>
                <c:pt idx="48">
                  <c:v>-2</c:v>
                </c:pt>
                <c:pt idx="49">
                  <c:v>-2</c:v>
                </c:pt>
                <c:pt idx="50">
                  <c:v>8</c:v>
                </c:pt>
                <c:pt idx="51">
                  <c:v>-4</c:v>
                </c:pt>
                <c:pt idx="52">
                  <c:v>-4</c:v>
                </c:pt>
                <c:pt idx="53">
                  <c:v>8</c:v>
                </c:pt>
                <c:pt idx="54">
                  <c:v>-2</c:v>
                </c:pt>
                <c:pt idx="55">
                  <c:v>-2</c:v>
                </c:pt>
              </c:numCache>
            </c:numRef>
          </c:xVal>
          <c:yVal>
            <c:numRef>
              <c:f>'Pure Decorrelation'!$AO$3:$AO$290</c:f>
              <c:numCache>
                <c:formatCode>General</c:formatCode>
                <c:ptCount val="288"/>
                <c:pt idx="0">
                  <c:v>1.883196123607922</c:v>
                </c:pt>
                <c:pt idx="1">
                  <c:v>0.97883885038318108</c:v>
                </c:pt>
                <c:pt idx="2">
                  <c:v>1.235776852385607</c:v>
                </c:pt>
                <c:pt idx="3">
                  <c:v>0.63183793218340722</c:v>
                </c:pt>
                <c:pt idx="4">
                  <c:v>3.0720110869966448</c:v>
                </c:pt>
                <c:pt idx="5">
                  <c:v>1.048642413620837</c:v>
                </c:pt>
                <c:pt idx="6">
                  <c:v>1.4115784065914341</c:v>
                </c:pt>
                <c:pt idx="7">
                  <c:v>0.77097515040659348</c:v>
                </c:pt>
                <c:pt idx="8">
                  <c:v>1.5883352892007681</c:v>
                </c:pt>
                <c:pt idx="9">
                  <c:v>1.7806580112024679</c:v>
                </c:pt>
                <c:pt idx="10">
                  <c:v>0.77954667237936515</c:v>
                </c:pt>
                <c:pt idx="11">
                  <c:v>1.501202533399919</c:v>
                </c:pt>
                <c:pt idx="12">
                  <c:v>1.154609910998261</c:v>
                </c:pt>
                <c:pt idx="13">
                  <c:v>1.530600520590087</c:v>
                </c:pt>
                <c:pt idx="14">
                  <c:v>0.62938220938085576</c:v>
                </c:pt>
                <c:pt idx="15">
                  <c:v>1.741025536198868</c:v>
                </c:pt>
                <c:pt idx="16">
                  <c:v>0.75647047599777584</c:v>
                </c:pt>
                <c:pt idx="17">
                  <c:v>5.0095263748022258</c:v>
                </c:pt>
                <c:pt idx="18">
                  <c:v>0.90242136620800006</c:v>
                </c:pt>
                <c:pt idx="19">
                  <c:v>2.280094120197464</c:v>
                </c:pt>
                <c:pt idx="20">
                  <c:v>2.0923197573923971</c:v>
                </c:pt>
                <c:pt idx="21">
                  <c:v>0.98711089820135389</c:v>
                </c:pt>
                <c:pt idx="22">
                  <c:v>5.1383745444007216</c:v>
                </c:pt>
                <c:pt idx="23">
                  <c:v>0.76624301419942642</c:v>
                </c:pt>
                <c:pt idx="24">
                  <c:v>0.7636533488170244</c:v>
                </c:pt>
                <c:pt idx="25">
                  <c:v>1.061737556598382</c:v>
                </c:pt>
                <c:pt idx="26">
                  <c:v>0.66728932739933955</c:v>
                </c:pt>
                <c:pt idx="27">
                  <c:v>1.103199051012052</c:v>
                </c:pt>
                <c:pt idx="28">
                  <c:v>0.61436649399111043</c:v>
                </c:pt>
                <c:pt idx="29">
                  <c:v>0.76631005239905792</c:v>
                </c:pt>
                <c:pt idx="30">
                  <c:v>0.55683776439982469</c:v>
                </c:pt>
                <c:pt idx="31">
                  <c:v>0.78980252559995279</c:v>
                </c:pt>
                <c:pt idx="32">
                  <c:v>1.224676634400385</c:v>
                </c:pt>
                <c:pt idx="33">
                  <c:v>1.528548461804166</c:v>
                </c:pt>
                <c:pt idx="34">
                  <c:v>0.78942597220302557</c:v>
                </c:pt>
                <c:pt idx="35">
                  <c:v>0.723769653798081</c:v>
                </c:pt>
                <c:pt idx="36">
                  <c:v>0.76587132859858675</c:v>
                </c:pt>
                <c:pt idx="37">
                  <c:v>0.69415848460630514</c:v>
                </c:pt>
                <c:pt idx="38">
                  <c:v>0.52918931678286751</c:v>
                </c:pt>
                <c:pt idx="39">
                  <c:v>0.45844631140353159</c:v>
                </c:pt>
                <c:pt idx="40">
                  <c:v>3.0763704230135769</c:v>
                </c:pt>
                <c:pt idx="41">
                  <c:v>0.56141735260607672</c:v>
                </c:pt>
                <c:pt idx="42">
                  <c:v>0.57750049419701099</c:v>
                </c:pt>
                <c:pt idx="43">
                  <c:v>3.169797798414947</c:v>
                </c:pt>
                <c:pt idx="44">
                  <c:v>2.8906800519966049</c:v>
                </c:pt>
                <c:pt idx="45">
                  <c:v>0.61226160000078378</c:v>
                </c:pt>
                <c:pt idx="46">
                  <c:v>0.56948466699686828</c:v>
                </c:pt>
                <c:pt idx="47">
                  <c:v>2.5375866396003399</c:v>
                </c:pt>
                <c:pt idx="48">
                  <c:v>3.099472499196418</c:v>
                </c:pt>
                <c:pt idx="49">
                  <c:v>0.56899174619466064</c:v>
                </c:pt>
                <c:pt idx="50">
                  <c:v>0.58029067098395903</c:v>
                </c:pt>
                <c:pt idx="51">
                  <c:v>3.1904509494081141</c:v>
                </c:pt>
                <c:pt idx="52">
                  <c:v>2.9003609276027418</c:v>
                </c:pt>
                <c:pt idx="53">
                  <c:v>0.6159764812095091</c:v>
                </c:pt>
                <c:pt idx="54">
                  <c:v>0.54161536140018141</c:v>
                </c:pt>
                <c:pt idx="55">
                  <c:v>2.490949966589687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1016-4661-A6F3-70A554D01C85}"/>
            </c:ext>
          </c:extLst>
        </c:ser>
        <c:ser>
          <c:idx val="5"/>
          <c:order val="2"/>
          <c:tx>
            <c:strRef>
              <c:f>'Pure Decorrelation'!$AQ$2</c:f>
              <c:strCache>
                <c:ptCount val="1"/>
                <c:pt idx="0">
                  <c:v>SaLSa Causal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6"/>
                </a:solidFill>
                <a:prstDash val="dash"/>
              </a:ln>
              <a:effectLst/>
            </c:spPr>
            <c:trendlineType val="exp"/>
            <c:dispRSqr val="0"/>
            <c:dispEq val="0"/>
          </c:trendline>
          <c:xVal>
            <c:numRef>
              <c:f>'Pure Decorrelation'!$AY$3:$AY$290</c:f>
              <c:numCache>
                <c:formatCode>General</c:formatCode>
                <c:ptCount val="288"/>
                <c:pt idx="0">
                  <c:v>1</c:v>
                </c:pt>
                <c:pt idx="1">
                  <c:v>-3</c:v>
                </c:pt>
                <c:pt idx="2">
                  <c:v>-3</c:v>
                </c:pt>
                <c:pt idx="3">
                  <c:v>1</c:v>
                </c:pt>
                <c:pt idx="4">
                  <c:v>9</c:v>
                </c:pt>
                <c:pt idx="5">
                  <c:v>1</c:v>
                </c:pt>
                <c:pt idx="6">
                  <c:v>-3</c:v>
                </c:pt>
                <c:pt idx="7">
                  <c:v>-3</c:v>
                </c:pt>
                <c:pt idx="8">
                  <c:v>-3</c:v>
                </c:pt>
                <c:pt idx="9">
                  <c:v>-3</c:v>
                </c:pt>
                <c:pt idx="10">
                  <c:v>1</c:v>
                </c:pt>
                <c:pt idx="11">
                  <c:v>9</c:v>
                </c:pt>
                <c:pt idx="12">
                  <c:v>1</c:v>
                </c:pt>
                <c:pt idx="13">
                  <c:v>-3</c:v>
                </c:pt>
                <c:pt idx="14">
                  <c:v>-3</c:v>
                </c:pt>
                <c:pt idx="15">
                  <c:v>1</c:v>
                </c:pt>
                <c:pt idx="16">
                  <c:v>-2</c:v>
                </c:pt>
                <c:pt idx="17">
                  <c:v>4</c:v>
                </c:pt>
                <c:pt idx="18">
                  <c:v>0</c:v>
                </c:pt>
                <c:pt idx="19">
                  <c:v>-2</c:v>
                </c:pt>
                <c:pt idx="20">
                  <c:v>-2</c:v>
                </c:pt>
                <c:pt idx="21">
                  <c:v>0</c:v>
                </c:pt>
                <c:pt idx="22">
                  <c:v>4</c:v>
                </c:pt>
                <c:pt idx="23">
                  <c:v>-2</c:v>
                </c:pt>
                <c:pt idx="24">
                  <c:v>-0.33333333333333331</c:v>
                </c:pt>
                <c:pt idx="25">
                  <c:v>-0.33333333333333331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-1.666666666666667</c:v>
                </c:pt>
                <c:pt idx="31">
                  <c:v>-1.666666666666667</c:v>
                </c:pt>
                <c:pt idx="32">
                  <c:v>-1.666666666666667</c:v>
                </c:pt>
                <c:pt idx="33">
                  <c:v>-1.666666666666667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-0.33333333333333331</c:v>
                </c:pt>
                <c:pt idx="39">
                  <c:v>-0.33333333333333331</c:v>
                </c:pt>
                <c:pt idx="40">
                  <c:v>-2</c:v>
                </c:pt>
                <c:pt idx="41">
                  <c:v>-2</c:v>
                </c:pt>
                <c:pt idx="42">
                  <c:v>8</c:v>
                </c:pt>
                <c:pt idx="43">
                  <c:v>-4</c:v>
                </c:pt>
                <c:pt idx="44">
                  <c:v>-4</c:v>
                </c:pt>
                <c:pt idx="45">
                  <c:v>8</c:v>
                </c:pt>
                <c:pt idx="46">
                  <c:v>-2</c:v>
                </c:pt>
                <c:pt idx="47">
                  <c:v>-2</c:v>
                </c:pt>
                <c:pt idx="48">
                  <c:v>-2</c:v>
                </c:pt>
                <c:pt idx="49">
                  <c:v>-2</c:v>
                </c:pt>
                <c:pt idx="50">
                  <c:v>8</c:v>
                </c:pt>
                <c:pt idx="51">
                  <c:v>-4</c:v>
                </c:pt>
                <c:pt idx="52">
                  <c:v>-4</c:v>
                </c:pt>
                <c:pt idx="53">
                  <c:v>8</c:v>
                </c:pt>
                <c:pt idx="54">
                  <c:v>-2</c:v>
                </c:pt>
                <c:pt idx="55">
                  <c:v>-2</c:v>
                </c:pt>
              </c:numCache>
            </c:numRef>
          </c:xVal>
          <c:yVal>
            <c:numRef>
              <c:f>'Pure Decorrelation'!$AQ$3:$AQ$290</c:f>
              <c:numCache>
                <c:formatCode>General</c:formatCode>
                <c:ptCount val="288"/>
                <c:pt idx="0">
                  <c:v>2.9239905918249862</c:v>
                </c:pt>
                <c:pt idx="1">
                  <c:v>1.2861934142420071</c:v>
                </c:pt>
                <c:pt idx="2">
                  <c:v>1.1493316369946109</c:v>
                </c:pt>
                <c:pt idx="3">
                  <c:v>0.74748457759851594</c:v>
                </c:pt>
                <c:pt idx="4">
                  <c:v>7.730213014408946</c:v>
                </c:pt>
                <c:pt idx="5">
                  <c:v>1.614074858790264</c:v>
                </c:pt>
                <c:pt idx="6">
                  <c:v>1.405772071587853</c:v>
                </c:pt>
                <c:pt idx="7">
                  <c:v>0.84869093080051239</c:v>
                </c:pt>
                <c:pt idx="8">
                  <c:v>2.3235059678321699</c:v>
                </c:pt>
                <c:pt idx="9">
                  <c:v>3.925472252606415</c:v>
                </c:pt>
                <c:pt idx="10">
                  <c:v>0.83620562839787449</c:v>
                </c:pt>
                <c:pt idx="11">
                  <c:v>1.4923651995952241</c:v>
                </c:pt>
                <c:pt idx="12">
                  <c:v>1.423356654215604</c:v>
                </c:pt>
                <c:pt idx="13">
                  <c:v>2.1539793555857609</c:v>
                </c:pt>
                <c:pt idx="14">
                  <c:v>0.75997273359680551</c:v>
                </c:pt>
                <c:pt idx="15">
                  <c:v>1.9375769079895691</c:v>
                </c:pt>
                <c:pt idx="16">
                  <c:v>0.8422154613770545</c:v>
                </c:pt>
                <c:pt idx="17">
                  <c:v>6.1740752518177029</c:v>
                </c:pt>
                <c:pt idx="18">
                  <c:v>1.2316048830165529</c:v>
                </c:pt>
                <c:pt idx="19">
                  <c:v>2.7527442501741461</c:v>
                </c:pt>
                <c:pt idx="20">
                  <c:v>1.9559515665867371</c:v>
                </c:pt>
                <c:pt idx="21">
                  <c:v>1.1558898015995509</c:v>
                </c:pt>
                <c:pt idx="22">
                  <c:v>5.2259252433897929</c:v>
                </c:pt>
                <c:pt idx="23">
                  <c:v>0.68386722140712664</c:v>
                </c:pt>
                <c:pt idx="24">
                  <c:v>1.08740701781353</c:v>
                </c:pt>
                <c:pt idx="25">
                  <c:v>1.846622504980769</c:v>
                </c:pt>
                <c:pt idx="26">
                  <c:v>0.84702215919969603</c:v>
                </c:pt>
                <c:pt idx="27">
                  <c:v>1.675000095006544</c:v>
                </c:pt>
                <c:pt idx="28">
                  <c:v>0.79438565783202653</c:v>
                </c:pt>
                <c:pt idx="29">
                  <c:v>0.94730259861098598</c:v>
                </c:pt>
                <c:pt idx="30">
                  <c:v>0.72560098598478362</c:v>
                </c:pt>
                <c:pt idx="31">
                  <c:v>0.97309810320148249</c:v>
                </c:pt>
                <c:pt idx="32">
                  <c:v>1.899268189596478</c:v>
                </c:pt>
                <c:pt idx="33">
                  <c:v>1.8700171775883061</c:v>
                </c:pt>
                <c:pt idx="34">
                  <c:v>1.260354175220709</c:v>
                </c:pt>
                <c:pt idx="35">
                  <c:v>0.9797301752143539</c:v>
                </c:pt>
                <c:pt idx="36">
                  <c:v>0.97061722680227835</c:v>
                </c:pt>
                <c:pt idx="37">
                  <c:v>0.86663820501416922</c:v>
                </c:pt>
                <c:pt idx="38">
                  <c:v>0.69866446864325549</c:v>
                </c:pt>
                <c:pt idx="39">
                  <c:v>0.66013446721481162</c:v>
                </c:pt>
                <c:pt idx="40">
                  <c:v>1.7396299373824149</c:v>
                </c:pt>
                <c:pt idx="41">
                  <c:v>0.61859949162462724</c:v>
                </c:pt>
                <c:pt idx="42">
                  <c:v>0.54910154638346287</c:v>
                </c:pt>
                <c:pt idx="43">
                  <c:v>2.5008298611734059</c:v>
                </c:pt>
                <c:pt idx="44">
                  <c:v>3.4153938223724252</c:v>
                </c:pt>
                <c:pt idx="45">
                  <c:v>0.67591678000753741</c:v>
                </c:pt>
                <c:pt idx="46">
                  <c:v>0.56992651455802845</c:v>
                </c:pt>
                <c:pt idx="47">
                  <c:v>1.831324407388456</c:v>
                </c:pt>
                <c:pt idx="48">
                  <c:v>1.758913789398503</c:v>
                </c:pt>
                <c:pt idx="49">
                  <c:v>0.62492158861132341</c:v>
                </c:pt>
                <c:pt idx="50">
                  <c:v>0.54497044441523035</c:v>
                </c:pt>
                <c:pt idx="51">
                  <c:v>2.5379836030188021</c:v>
                </c:pt>
                <c:pt idx="52">
                  <c:v>3.416785896231886</c:v>
                </c:pt>
                <c:pt idx="53">
                  <c:v>0.67598785960581154</c:v>
                </c:pt>
                <c:pt idx="54">
                  <c:v>0.58433372562285513</c:v>
                </c:pt>
                <c:pt idx="55">
                  <c:v>1.854991611384321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1016-4661-A6F3-70A554D01C85}"/>
            </c:ext>
          </c:extLst>
        </c:ser>
        <c:ser>
          <c:idx val="7"/>
          <c:order val="3"/>
          <c:tx>
            <c:strRef>
              <c:f>'Pure Decorrelation'!$AS$2</c:f>
              <c:strCache>
                <c:ptCount val="1"/>
                <c:pt idx="0">
                  <c:v>D&amp;C Causal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>
                    <a:lumMod val="60000"/>
                  </a:schemeClr>
                </a:solidFill>
                <a:prstDash val="dash"/>
              </a:ln>
              <a:effectLst/>
            </c:spPr>
            <c:trendlineType val="exp"/>
            <c:dispRSqr val="0"/>
            <c:dispEq val="0"/>
          </c:trendline>
          <c:xVal>
            <c:numRef>
              <c:f>'Pure Decorrelation'!$AY$3:$AY$290</c:f>
              <c:numCache>
                <c:formatCode>General</c:formatCode>
                <c:ptCount val="288"/>
                <c:pt idx="0">
                  <c:v>1</c:v>
                </c:pt>
                <c:pt idx="1">
                  <c:v>-3</c:v>
                </c:pt>
                <c:pt idx="2">
                  <c:v>-3</c:v>
                </c:pt>
                <c:pt idx="3">
                  <c:v>1</c:v>
                </c:pt>
                <c:pt idx="4">
                  <c:v>9</c:v>
                </c:pt>
                <c:pt idx="5">
                  <c:v>1</c:v>
                </c:pt>
                <c:pt idx="6">
                  <c:v>-3</c:v>
                </c:pt>
                <c:pt idx="7">
                  <c:v>-3</c:v>
                </c:pt>
                <c:pt idx="8">
                  <c:v>-3</c:v>
                </c:pt>
                <c:pt idx="9">
                  <c:v>-3</c:v>
                </c:pt>
                <c:pt idx="10">
                  <c:v>1</c:v>
                </c:pt>
                <c:pt idx="11">
                  <c:v>9</c:v>
                </c:pt>
                <c:pt idx="12">
                  <c:v>1</c:v>
                </c:pt>
                <c:pt idx="13">
                  <c:v>-3</c:v>
                </c:pt>
                <c:pt idx="14">
                  <c:v>-3</c:v>
                </c:pt>
                <c:pt idx="15">
                  <c:v>1</c:v>
                </c:pt>
                <c:pt idx="16">
                  <c:v>-2</c:v>
                </c:pt>
                <c:pt idx="17">
                  <c:v>4</c:v>
                </c:pt>
                <c:pt idx="18">
                  <c:v>0</c:v>
                </c:pt>
                <c:pt idx="19">
                  <c:v>-2</c:v>
                </c:pt>
                <c:pt idx="20">
                  <c:v>-2</c:v>
                </c:pt>
                <c:pt idx="21">
                  <c:v>0</c:v>
                </c:pt>
                <c:pt idx="22">
                  <c:v>4</c:v>
                </c:pt>
                <c:pt idx="23">
                  <c:v>-2</c:v>
                </c:pt>
                <c:pt idx="24">
                  <c:v>-0.33333333333333331</c:v>
                </c:pt>
                <c:pt idx="25">
                  <c:v>-0.33333333333333331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-1.666666666666667</c:v>
                </c:pt>
                <c:pt idx="31">
                  <c:v>-1.666666666666667</c:v>
                </c:pt>
                <c:pt idx="32">
                  <c:v>-1.666666666666667</c:v>
                </c:pt>
                <c:pt idx="33">
                  <c:v>-1.666666666666667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-0.33333333333333331</c:v>
                </c:pt>
                <c:pt idx="39">
                  <c:v>-0.33333333333333331</c:v>
                </c:pt>
                <c:pt idx="40">
                  <c:v>-2</c:v>
                </c:pt>
                <c:pt idx="41">
                  <c:v>-2</c:v>
                </c:pt>
                <c:pt idx="42">
                  <c:v>8</c:v>
                </c:pt>
                <c:pt idx="43">
                  <c:v>-4</c:v>
                </c:pt>
                <c:pt idx="44">
                  <c:v>-4</c:v>
                </c:pt>
                <c:pt idx="45">
                  <c:v>8</c:v>
                </c:pt>
                <c:pt idx="46">
                  <c:v>-2</c:v>
                </c:pt>
                <c:pt idx="47">
                  <c:v>-2</c:v>
                </c:pt>
                <c:pt idx="48">
                  <c:v>-2</c:v>
                </c:pt>
                <c:pt idx="49">
                  <c:v>-2</c:v>
                </c:pt>
                <c:pt idx="50">
                  <c:v>8</c:v>
                </c:pt>
                <c:pt idx="51">
                  <c:v>-4</c:v>
                </c:pt>
                <c:pt idx="52">
                  <c:v>-4</c:v>
                </c:pt>
                <c:pt idx="53">
                  <c:v>8</c:v>
                </c:pt>
                <c:pt idx="54">
                  <c:v>-2</c:v>
                </c:pt>
                <c:pt idx="55">
                  <c:v>-2</c:v>
                </c:pt>
              </c:numCache>
            </c:numRef>
          </c:xVal>
          <c:yVal>
            <c:numRef>
              <c:f>'Pure Decorrelation'!$AS$3:$AS$290</c:f>
              <c:numCache>
                <c:formatCode>General</c:formatCode>
                <c:ptCount val="288"/>
                <c:pt idx="0">
                  <c:v>0.64183103158138688</c:v>
                </c:pt>
                <c:pt idx="1">
                  <c:v>0.63097686200635505</c:v>
                </c:pt>
                <c:pt idx="2">
                  <c:v>0.56853996699210252</c:v>
                </c:pt>
                <c:pt idx="3">
                  <c:v>0.53986057523870845</c:v>
                </c:pt>
                <c:pt idx="4">
                  <c:v>0.77787959835259246</c:v>
                </c:pt>
                <c:pt idx="5">
                  <c:v>0.62829524958506222</c:v>
                </c:pt>
                <c:pt idx="6">
                  <c:v>0.60014934520004315</c:v>
                </c:pt>
                <c:pt idx="7">
                  <c:v>0.56963751740986479</c:v>
                </c:pt>
                <c:pt idx="8">
                  <c:v>0.6510023555601947</c:v>
                </c:pt>
                <c:pt idx="9">
                  <c:v>0.63015220101224256</c:v>
                </c:pt>
                <c:pt idx="10">
                  <c:v>0.59449439820600669</c:v>
                </c:pt>
                <c:pt idx="11">
                  <c:v>0.60571621462004255</c:v>
                </c:pt>
                <c:pt idx="12">
                  <c:v>0.68909673239104452</c:v>
                </c:pt>
                <c:pt idx="13">
                  <c:v>0.66429546660510819</c:v>
                </c:pt>
                <c:pt idx="14">
                  <c:v>0.58398874480044471</c:v>
                </c:pt>
                <c:pt idx="15">
                  <c:v>0.61890311605529857</c:v>
                </c:pt>
                <c:pt idx="16">
                  <c:v>0.58539356938563292</c:v>
                </c:pt>
                <c:pt idx="17">
                  <c:v>0.68233685420127588</c:v>
                </c:pt>
                <c:pt idx="18">
                  <c:v>0.53223258556099606</c:v>
                </c:pt>
                <c:pt idx="19">
                  <c:v>0.56327914716675875</c:v>
                </c:pt>
                <c:pt idx="20">
                  <c:v>0.55983460455900058</c:v>
                </c:pt>
                <c:pt idx="21">
                  <c:v>0.52426158942980694</c:v>
                </c:pt>
                <c:pt idx="22">
                  <c:v>0.69739050958305593</c:v>
                </c:pt>
                <c:pt idx="23">
                  <c:v>0.5860841009183787</c:v>
                </c:pt>
                <c:pt idx="24">
                  <c:v>0.84093664835672821</c:v>
                </c:pt>
                <c:pt idx="25">
                  <c:v>0.85037993309088056</c:v>
                </c:pt>
                <c:pt idx="26">
                  <c:v>0.76215711293043564</c:v>
                </c:pt>
                <c:pt idx="27">
                  <c:v>0.78072043743450192</c:v>
                </c:pt>
                <c:pt idx="28">
                  <c:v>0.73173760236240926</c:v>
                </c:pt>
                <c:pt idx="29">
                  <c:v>0.74560813657008107</c:v>
                </c:pt>
                <c:pt idx="30">
                  <c:v>0.67317559673683713</c:v>
                </c:pt>
                <c:pt idx="31">
                  <c:v>0.68648729436099531</c:v>
                </c:pt>
                <c:pt idx="32">
                  <c:v>1.014855797553901</c:v>
                </c:pt>
                <c:pt idx="33">
                  <c:v>1.0267087336047549</c:v>
                </c:pt>
                <c:pt idx="34">
                  <c:v>0.7834495407994837</c:v>
                </c:pt>
                <c:pt idx="35">
                  <c:v>0.78888303457060827</c:v>
                </c:pt>
                <c:pt idx="36">
                  <c:v>0.78494180319830775</c:v>
                </c:pt>
                <c:pt idx="37">
                  <c:v>0.76131236584624273</c:v>
                </c:pt>
                <c:pt idx="38">
                  <c:v>0.62653864917811009</c:v>
                </c:pt>
                <c:pt idx="39">
                  <c:v>0.62745492877438669</c:v>
                </c:pt>
                <c:pt idx="40">
                  <c:v>0.57074219618225475</c:v>
                </c:pt>
                <c:pt idx="41">
                  <c:v>0.56510997997829693</c:v>
                </c:pt>
                <c:pt idx="42">
                  <c:v>0.56747586461715405</c:v>
                </c:pt>
                <c:pt idx="43">
                  <c:v>0.62093643894186246</c:v>
                </c:pt>
                <c:pt idx="44">
                  <c:v>0.59498779582791028</c:v>
                </c:pt>
                <c:pt idx="45">
                  <c:v>0.58483853262150665</c:v>
                </c:pt>
                <c:pt idx="46">
                  <c:v>0.55864039844600488</c:v>
                </c:pt>
                <c:pt idx="47">
                  <c:v>0.55999845417682081</c:v>
                </c:pt>
                <c:pt idx="48">
                  <c:v>0.57423141357721763</c:v>
                </c:pt>
                <c:pt idx="49">
                  <c:v>0.5714106356375851</c:v>
                </c:pt>
                <c:pt idx="50">
                  <c:v>0.5636757296510041</c:v>
                </c:pt>
                <c:pt idx="51">
                  <c:v>0.6199029401759617</c:v>
                </c:pt>
                <c:pt idx="52">
                  <c:v>0.59015313225099819</c:v>
                </c:pt>
                <c:pt idx="53">
                  <c:v>0.58699422816280278</c:v>
                </c:pt>
                <c:pt idx="54">
                  <c:v>0.57161720376461744</c:v>
                </c:pt>
                <c:pt idx="55">
                  <c:v>0.56937649102183063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1016-4661-A6F3-70A554D01C85}"/>
            </c:ext>
          </c:extLst>
        </c:ser>
        <c:ser>
          <c:idx val="9"/>
          <c:order val="4"/>
          <c:tx>
            <c:strRef>
              <c:f>'Pure Decorrelation'!$AU$2</c:f>
              <c:strCache>
                <c:ptCount val="1"/>
                <c:pt idx="0">
                  <c:v>BBS Causal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00B050"/>
              </a:solidFill>
              <a:ln w="9525">
                <a:solidFill>
                  <a:srgbClr val="00B050"/>
                </a:solidFill>
              </a:ln>
              <a:effectLst/>
            </c:spPr>
          </c:marker>
          <c:trendline>
            <c:spPr>
              <a:ln w="19050" cap="rnd">
                <a:solidFill>
                  <a:srgbClr val="00B050"/>
                </a:solidFill>
                <a:prstDash val="dash"/>
              </a:ln>
              <a:effectLst/>
            </c:spPr>
            <c:trendlineType val="exp"/>
            <c:dispRSqr val="0"/>
            <c:dispEq val="0"/>
          </c:trendline>
          <c:xVal>
            <c:numRef>
              <c:f>'Pure Decorrelation'!$AY$3:$AY$290</c:f>
              <c:numCache>
                <c:formatCode>General</c:formatCode>
                <c:ptCount val="288"/>
                <c:pt idx="0">
                  <c:v>1</c:v>
                </c:pt>
                <c:pt idx="1">
                  <c:v>-3</c:v>
                </c:pt>
                <c:pt idx="2">
                  <c:v>-3</c:v>
                </c:pt>
                <c:pt idx="3">
                  <c:v>1</c:v>
                </c:pt>
                <c:pt idx="4">
                  <c:v>9</c:v>
                </c:pt>
                <c:pt idx="5">
                  <c:v>1</c:v>
                </c:pt>
                <c:pt idx="6">
                  <c:v>-3</c:v>
                </c:pt>
                <c:pt idx="7">
                  <c:v>-3</c:v>
                </c:pt>
                <c:pt idx="8">
                  <c:v>-3</c:v>
                </c:pt>
                <c:pt idx="9">
                  <c:v>-3</c:v>
                </c:pt>
                <c:pt idx="10">
                  <c:v>1</c:v>
                </c:pt>
                <c:pt idx="11">
                  <c:v>9</c:v>
                </c:pt>
                <c:pt idx="12">
                  <c:v>1</c:v>
                </c:pt>
                <c:pt idx="13">
                  <c:v>-3</c:v>
                </c:pt>
                <c:pt idx="14">
                  <c:v>-3</c:v>
                </c:pt>
                <c:pt idx="15">
                  <c:v>1</c:v>
                </c:pt>
                <c:pt idx="16">
                  <c:v>-2</c:v>
                </c:pt>
                <c:pt idx="17">
                  <c:v>4</c:v>
                </c:pt>
                <c:pt idx="18">
                  <c:v>0</c:v>
                </c:pt>
                <c:pt idx="19">
                  <c:v>-2</c:v>
                </c:pt>
                <c:pt idx="20">
                  <c:v>-2</c:v>
                </c:pt>
                <c:pt idx="21">
                  <c:v>0</c:v>
                </c:pt>
                <c:pt idx="22">
                  <c:v>4</c:v>
                </c:pt>
                <c:pt idx="23">
                  <c:v>-2</c:v>
                </c:pt>
                <c:pt idx="24">
                  <c:v>-0.33333333333333331</c:v>
                </c:pt>
                <c:pt idx="25">
                  <c:v>-0.33333333333333331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-1.666666666666667</c:v>
                </c:pt>
                <c:pt idx="31">
                  <c:v>-1.666666666666667</c:v>
                </c:pt>
                <c:pt idx="32">
                  <c:v>-1.666666666666667</c:v>
                </c:pt>
                <c:pt idx="33">
                  <c:v>-1.666666666666667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-0.33333333333333331</c:v>
                </c:pt>
                <c:pt idx="39">
                  <c:v>-0.33333333333333331</c:v>
                </c:pt>
                <c:pt idx="40">
                  <c:v>-2</c:v>
                </c:pt>
                <c:pt idx="41">
                  <c:v>-2</c:v>
                </c:pt>
                <c:pt idx="42">
                  <c:v>8</c:v>
                </c:pt>
                <c:pt idx="43">
                  <c:v>-4</c:v>
                </c:pt>
                <c:pt idx="44">
                  <c:v>-4</c:v>
                </c:pt>
                <c:pt idx="45">
                  <c:v>8</c:v>
                </c:pt>
                <c:pt idx="46">
                  <c:v>-2</c:v>
                </c:pt>
                <c:pt idx="47">
                  <c:v>-2</c:v>
                </c:pt>
                <c:pt idx="48">
                  <c:v>-2</c:v>
                </c:pt>
                <c:pt idx="49">
                  <c:v>-2</c:v>
                </c:pt>
                <c:pt idx="50">
                  <c:v>8</c:v>
                </c:pt>
                <c:pt idx="51">
                  <c:v>-4</c:v>
                </c:pt>
                <c:pt idx="52">
                  <c:v>-4</c:v>
                </c:pt>
                <c:pt idx="53">
                  <c:v>8</c:v>
                </c:pt>
                <c:pt idx="54">
                  <c:v>-2</c:v>
                </c:pt>
                <c:pt idx="55">
                  <c:v>-2</c:v>
                </c:pt>
              </c:numCache>
            </c:numRef>
          </c:xVal>
          <c:yVal>
            <c:numRef>
              <c:f>'Pure Decorrelation'!$AU$3:$AU$290</c:f>
              <c:numCache>
                <c:formatCode>General</c:formatCode>
                <c:ptCount val="288"/>
                <c:pt idx="0">
                  <c:v>11.772233658388719</c:v>
                </c:pt>
                <c:pt idx="1">
                  <c:v>3.943318069167435</c:v>
                </c:pt>
                <c:pt idx="2">
                  <c:v>5.5275729479966689</c:v>
                </c:pt>
                <c:pt idx="3">
                  <c:v>1.910186011367478</c:v>
                </c:pt>
                <c:pt idx="4">
                  <c:v>8.2927166930167004</c:v>
                </c:pt>
                <c:pt idx="5">
                  <c:v>4.9306730620330201</c:v>
                </c:pt>
                <c:pt idx="6">
                  <c:v>3.622853692807257</c:v>
                </c:pt>
                <c:pt idx="7">
                  <c:v>3.388165322830901</c:v>
                </c:pt>
                <c:pt idx="8">
                  <c:v>6.7449299822212199</c:v>
                </c:pt>
                <c:pt idx="9">
                  <c:v>6.3221945607801899</c:v>
                </c:pt>
                <c:pt idx="10">
                  <c:v>2.6821505653904749</c:v>
                </c:pt>
                <c:pt idx="11">
                  <c:v>5.4135304288123738</c:v>
                </c:pt>
                <c:pt idx="12">
                  <c:v>3.917118695226963</c:v>
                </c:pt>
                <c:pt idx="13">
                  <c:v>8.2573940334259532</c:v>
                </c:pt>
                <c:pt idx="14">
                  <c:v>1.8290251086000351</c:v>
                </c:pt>
                <c:pt idx="15">
                  <c:v>8.3462473839870661</c:v>
                </c:pt>
                <c:pt idx="16">
                  <c:v>1.924169786612038</c:v>
                </c:pt>
                <c:pt idx="17">
                  <c:v>16.146299704012929</c:v>
                </c:pt>
                <c:pt idx="18">
                  <c:v>3.3521887897863052</c:v>
                </c:pt>
                <c:pt idx="19">
                  <c:v>6.3688907785923217</c:v>
                </c:pt>
                <c:pt idx="20">
                  <c:v>6.3122146217850972</c:v>
                </c:pt>
                <c:pt idx="21">
                  <c:v>2.9887966054142452</c:v>
                </c:pt>
                <c:pt idx="22">
                  <c:v>16.944566728593781</c:v>
                </c:pt>
                <c:pt idx="23">
                  <c:v>1.1734690229990521</c:v>
                </c:pt>
                <c:pt idx="24">
                  <c:v>2.5655628746259032</c:v>
                </c:pt>
                <c:pt idx="25">
                  <c:v>3.501903341384605</c:v>
                </c:pt>
                <c:pt idx="26">
                  <c:v>1.884051420155447</c:v>
                </c:pt>
                <c:pt idx="27">
                  <c:v>3.0976202208199539</c:v>
                </c:pt>
                <c:pt idx="28">
                  <c:v>1.584442603215575</c:v>
                </c:pt>
                <c:pt idx="29">
                  <c:v>1.8808963319868779</c:v>
                </c:pt>
                <c:pt idx="30">
                  <c:v>1.326138090412132</c:v>
                </c:pt>
                <c:pt idx="31">
                  <c:v>1.953569766599685</c:v>
                </c:pt>
                <c:pt idx="32">
                  <c:v>5.1922275535878724</c:v>
                </c:pt>
                <c:pt idx="33">
                  <c:v>4.4924214618164111</c:v>
                </c:pt>
                <c:pt idx="34">
                  <c:v>2.5846855691983359</c:v>
                </c:pt>
                <c:pt idx="35">
                  <c:v>2.0908328647841699</c:v>
                </c:pt>
                <c:pt idx="36">
                  <c:v>2.8301512327860112</c:v>
                </c:pt>
                <c:pt idx="37">
                  <c:v>1.859634643374011</c:v>
                </c:pt>
                <c:pt idx="38">
                  <c:v>1.6584218096104451</c:v>
                </c:pt>
                <c:pt idx="39">
                  <c:v>1.1165313164237891</c:v>
                </c:pt>
                <c:pt idx="40">
                  <c:v>9.5047258693841279</c:v>
                </c:pt>
                <c:pt idx="41">
                  <c:v>1.5136320330202579</c:v>
                </c:pt>
                <c:pt idx="42">
                  <c:v>1.8685042786179109</c:v>
                </c:pt>
                <c:pt idx="43">
                  <c:v>12.34205780877965</c:v>
                </c:pt>
                <c:pt idx="44">
                  <c:v>13.182267385395241</c:v>
                </c:pt>
                <c:pt idx="45">
                  <c:v>1.9103370607946999</c:v>
                </c:pt>
                <c:pt idx="46">
                  <c:v>1.566371955373324</c:v>
                </c:pt>
                <c:pt idx="47">
                  <c:v>9.5205874869949181</c:v>
                </c:pt>
                <c:pt idx="48">
                  <c:v>9.5020538747892722</c:v>
                </c:pt>
                <c:pt idx="49">
                  <c:v>1.530521003960166</c:v>
                </c:pt>
                <c:pt idx="50">
                  <c:v>1.8735903445864099</c:v>
                </c:pt>
                <c:pt idx="51">
                  <c:v>12.394444969389591</c:v>
                </c:pt>
                <c:pt idx="52">
                  <c:v>12.95856265637558</c:v>
                </c:pt>
                <c:pt idx="53">
                  <c:v>1.843694011610933</c:v>
                </c:pt>
                <c:pt idx="54">
                  <c:v>1.526065446203575</c:v>
                </c:pt>
                <c:pt idx="55">
                  <c:v>8.8627511644037433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1016-4661-A6F3-70A554D01C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13725055"/>
        <c:axId val="488865151"/>
      </c:scatterChart>
      <c:valAx>
        <c:axId val="513725055"/>
        <c:scaling>
          <c:orientation val="minMax"/>
          <c:max val="5"/>
          <c:min val="0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Gain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8865151"/>
        <c:crosses val="autoZero"/>
        <c:crossBetween val="midCat"/>
      </c:valAx>
      <c:valAx>
        <c:axId val="488865151"/>
        <c:scaling>
          <c:logBase val="10"/>
          <c:orientation val="minMax"/>
          <c:max val="100"/>
          <c:min val="1E-3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Time(s)</a:t>
                </a:r>
              </a:p>
            </c:rich>
          </c:tx>
          <c:layout>
            <c:manualLayout>
              <c:xMode val="edge"/>
              <c:yMode val="edge"/>
              <c:x val="1.2242425079812739E-2"/>
              <c:y val="0.3979304375346236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372505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4.9059023956218299E-2"/>
          <c:y val="0.87083311506227701"/>
          <c:w val="0.92175080203315873"/>
          <c:h val="0.1153942300984974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Dominance Check Improvement</a:t>
            </a:r>
            <a:r>
              <a:rPr lang="en-US" baseline="0"/>
              <a:t> wrt. BNL [median]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'Pure Decorrelation'!$M$987</c:f>
              <c:strCache>
                <c:ptCount val="1"/>
                <c:pt idx="0">
                  <c:v>Gain &lt;=0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'Pure Decorrelation'!$N$956:$S$956</c:f>
              <c:strCache>
                <c:ptCount val="6"/>
                <c:pt idx="0">
                  <c:v>BNL Causal</c:v>
                </c:pt>
                <c:pt idx="1">
                  <c:v>BNL Causal HM</c:v>
                </c:pt>
                <c:pt idx="2">
                  <c:v>SFS Causal</c:v>
                </c:pt>
                <c:pt idx="3">
                  <c:v>SaLSa Causal</c:v>
                </c:pt>
                <c:pt idx="4">
                  <c:v>D&amp;C Causal</c:v>
                </c:pt>
                <c:pt idx="5">
                  <c:v>BBS Causal</c:v>
                </c:pt>
              </c:strCache>
            </c:strRef>
          </c:cat>
          <c:val>
            <c:numRef>
              <c:f>'Pure Decorrelation'!$N$987:$S$987</c:f>
              <c:numCache>
                <c:formatCode>0%</c:formatCode>
                <c:ptCount val="6"/>
                <c:pt idx="0">
                  <c:v>-0.21337360091238927</c:v>
                </c:pt>
                <c:pt idx="1">
                  <c:v>-0.23870757029586975</c:v>
                </c:pt>
                <c:pt idx="2">
                  <c:v>0.34082736896254856</c:v>
                </c:pt>
                <c:pt idx="3">
                  <c:v>-3.9633151401652841E-3</c:v>
                </c:pt>
                <c:pt idx="4">
                  <c:v>-0.87560583962333949</c:v>
                </c:pt>
                <c:pt idx="5">
                  <c:v>1.5585918529230636E-2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32C-45D9-8E40-D2BB269E28BF}"/>
            </c:ext>
          </c:extLst>
        </c:ser>
        <c:ser>
          <c:idx val="2"/>
          <c:order val="1"/>
          <c:tx>
            <c:strRef>
              <c:f>'Pure Decorrelation'!$M$986</c:f>
              <c:strCache>
                <c:ptCount val="1"/>
                <c:pt idx="0">
                  <c:v>Gain &gt; 0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'Pure Decorrelation'!$N$986:$S$986</c:f>
              <c:numCache>
                <c:formatCode>0%</c:formatCode>
                <c:ptCount val="6"/>
                <c:pt idx="0">
                  <c:v>4.0588322603669159E-2</c:v>
                </c:pt>
                <c:pt idx="1">
                  <c:v>2.698426944979921E-2</c:v>
                </c:pt>
                <c:pt idx="2">
                  <c:v>0.58283998124921554</c:v>
                </c:pt>
                <c:pt idx="3">
                  <c:v>0.32464632729750353</c:v>
                </c:pt>
                <c:pt idx="4">
                  <c:v>-0.99467198153858571</c:v>
                </c:pt>
                <c:pt idx="5">
                  <c:v>0.16744023547619663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32C-45D9-8E40-D2BB269E28BF}"/>
            </c:ext>
          </c:extLst>
        </c:ser>
        <c:ser>
          <c:idx val="3"/>
          <c:order val="2"/>
          <c:tx>
            <c:strRef>
              <c:f>'Pure Decorrelation'!$M$984</c:f>
              <c:strCache>
                <c:ptCount val="1"/>
                <c:pt idx="0">
                  <c:v>Gain &gt; 1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'Pure Decorrelation'!$N$984:$S$984</c:f>
              <c:numCache>
                <c:formatCode>0%</c:formatCode>
                <c:ptCount val="6"/>
                <c:pt idx="0">
                  <c:v>-1.041657689239857</c:v>
                </c:pt>
                <c:pt idx="1">
                  <c:v>-1.0585942039102256</c:v>
                </c:pt>
                <c:pt idx="2">
                  <c:v>-3.5321411591079044E-2</c:v>
                </c:pt>
                <c:pt idx="3">
                  <c:v>-9.0673621257265635E-2</c:v>
                </c:pt>
                <c:pt idx="4">
                  <c:v>-1.0729659261840061</c:v>
                </c:pt>
                <c:pt idx="5">
                  <c:v>-0.9528627799699021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32C-45D9-8E40-D2BB269E28BF}"/>
            </c:ext>
          </c:extLst>
        </c:ser>
        <c:ser>
          <c:idx val="1"/>
          <c:order val="3"/>
          <c:tx>
            <c:strRef>
              <c:f>'Pure Decorrelation'!$M$983</c:f>
              <c:strCache>
                <c:ptCount val="1"/>
                <c:pt idx="0">
                  <c:v>Target; Gain &gt; 1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'Pure Decorrelation'!$N$983:$S$983</c:f>
              <c:numCache>
                <c:formatCode>0%</c:formatCode>
                <c:ptCount val="6"/>
                <c:pt idx="0">
                  <c:v>-8.6628272726222537</c:v>
                </c:pt>
                <c:pt idx="1">
                  <c:v>-8.6500936403241333</c:v>
                </c:pt>
                <c:pt idx="2">
                  <c:v>-8.9948125692609917</c:v>
                </c:pt>
                <c:pt idx="3">
                  <c:v>-13.554686300856934</c:v>
                </c:pt>
                <c:pt idx="4">
                  <c:v>-3.7716745880105917</c:v>
                </c:pt>
                <c:pt idx="5">
                  <c:v>-18.275184605943824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32C-45D9-8E40-D2BB269E28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96855792"/>
        <c:axId val="1899211536"/>
      </c:barChart>
      <c:catAx>
        <c:axId val="18968557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9211536"/>
        <c:crosses val="autoZero"/>
        <c:auto val="1"/>
        <c:lblAlgn val="ctr"/>
        <c:lblOffset val="100"/>
        <c:noMultiLvlLbl val="0"/>
      </c:catAx>
      <c:valAx>
        <c:axId val="1899211536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Perforamnce Improvement wrt. BNL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68557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Execution Time Improvement</a:t>
            </a:r>
            <a:r>
              <a:rPr lang="en-US" baseline="0"/>
              <a:t> wrt. </a:t>
            </a:r>
            <a:r>
              <a:rPr lang="en-US" sz="1400" baseline="0"/>
              <a:t>BNL (sequential) [median]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'Pure Decorrelation'!$U$987</c:f>
              <c:strCache>
                <c:ptCount val="1"/>
                <c:pt idx="0">
                  <c:v>Gain &lt;=0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'Pure Decorrelation'!$V$956:$AA$956</c:f>
              <c:strCache>
                <c:ptCount val="6"/>
                <c:pt idx="0">
                  <c:v>BNL Causal</c:v>
                </c:pt>
                <c:pt idx="1">
                  <c:v>BNL Causal HM</c:v>
                </c:pt>
                <c:pt idx="2">
                  <c:v>SFS Causal</c:v>
                </c:pt>
                <c:pt idx="3">
                  <c:v>SaLSa Causal</c:v>
                </c:pt>
                <c:pt idx="4">
                  <c:v>D&amp;C Causal</c:v>
                </c:pt>
                <c:pt idx="5">
                  <c:v>BBS Causal</c:v>
                </c:pt>
              </c:strCache>
            </c:strRef>
          </c:cat>
          <c:val>
            <c:numRef>
              <c:f>'Pure Decorrelation'!$V$987:$AA$987</c:f>
              <c:numCache>
                <c:formatCode>0%</c:formatCode>
                <c:ptCount val="6"/>
                <c:pt idx="0">
                  <c:v>-0.17517546526360739</c:v>
                </c:pt>
                <c:pt idx="1">
                  <c:v>-0.19950170095226893</c:v>
                </c:pt>
                <c:pt idx="2">
                  <c:v>0.17486330488880972</c:v>
                </c:pt>
                <c:pt idx="3">
                  <c:v>-0.16442730575519499</c:v>
                </c:pt>
                <c:pt idx="4">
                  <c:v>-0.30009684274388171</c:v>
                </c:pt>
                <c:pt idx="5">
                  <c:v>-1.0519378381677624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4C6-4396-BCF8-6A23977AC676}"/>
            </c:ext>
          </c:extLst>
        </c:ser>
        <c:ser>
          <c:idx val="2"/>
          <c:order val="1"/>
          <c:tx>
            <c:strRef>
              <c:f>'Pure Decorrelation'!$U$986</c:f>
              <c:strCache>
                <c:ptCount val="1"/>
                <c:pt idx="0">
                  <c:v>Gain &gt; 0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'Pure Decorrelation'!$V$986:$AA$986</c:f>
              <c:numCache>
                <c:formatCode>0%</c:formatCode>
                <c:ptCount val="6"/>
                <c:pt idx="0">
                  <c:v>6.5757550761744221E-2</c:v>
                </c:pt>
                <c:pt idx="1">
                  <c:v>6.1172476504743112E-2</c:v>
                </c:pt>
                <c:pt idx="2">
                  <c:v>0.31657767988520169</c:v>
                </c:pt>
                <c:pt idx="3">
                  <c:v>6.1969619327012816E-2</c:v>
                </c:pt>
                <c:pt idx="4">
                  <c:v>-0.32476838652148055</c:v>
                </c:pt>
                <c:pt idx="5">
                  <c:v>-0.61340403905954122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4C6-4396-BCF8-6A23977AC676}"/>
            </c:ext>
          </c:extLst>
        </c:ser>
        <c:ser>
          <c:idx val="3"/>
          <c:order val="2"/>
          <c:tx>
            <c:strRef>
              <c:f>'Pure Decorrelation'!$U$984</c:f>
              <c:strCache>
                <c:ptCount val="1"/>
                <c:pt idx="0">
                  <c:v>Gain &gt; 1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'Pure Decorrelation'!$V$984:$AA$984</c:f>
              <c:numCache>
                <c:formatCode>0%</c:formatCode>
                <c:ptCount val="6"/>
                <c:pt idx="0">
                  <c:v>-0.68336812538083513</c:v>
                </c:pt>
                <c:pt idx="1">
                  <c:v>-0.67629283755303915</c:v>
                </c:pt>
                <c:pt idx="2">
                  <c:v>-0.13897529197573361</c:v>
                </c:pt>
                <c:pt idx="3">
                  <c:v>-0.25682846131596959</c:v>
                </c:pt>
                <c:pt idx="4">
                  <c:v>-0.3384330231287272</c:v>
                </c:pt>
                <c:pt idx="5">
                  <c:v>-1.7203661299315329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4C6-4396-BCF8-6A23977AC676}"/>
            </c:ext>
          </c:extLst>
        </c:ser>
        <c:ser>
          <c:idx val="1"/>
          <c:order val="3"/>
          <c:tx>
            <c:strRef>
              <c:f>'Pure Decorrelation'!$U$983</c:f>
              <c:strCache>
                <c:ptCount val="1"/>
                <c:pt idx="0">
                  <c:v>Target; Gain &gt; 1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'Pure Decorrelation'!$V$983:$AA$983</c:f>
              <c:numCache>
                <c:formatCode>0%</c:formatCode>
                <c:ptCount val="6"/>
                <c:pt idx="0">
                  <c:v>-3.8792049494376832</c:v>
                </c:pt>
                <c:pt idx="1">
                  <c:v>-3.8571287949865209</c:v>
                </c:pt>
                <c:pt idx="2">
                  <c:v>-5.121478228099261</c:v>
                </c:pt>
                <c:pt idx="3">
                  <c:v>-6.3489628793117472</c:v>
                </c:pt>
                <c:pt idx="4">
                  <c:v>-1.2209330756601335</c:v>
                </c:pt>
                <c:pt idx="5">
                  <c:v>-11.366267649592142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4C6-4396-BCF8-6A23977AC6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96855792"/>
        <c:axId val="1899211536"/>
      </c:barChart>
      <c:catAx>
        <c:axId val="18968557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9211536"/>
        <c:crosses val="autoZero"/>
        <c:auto val="1"/>
        <c:lblAlgn val="ctr"/>
        <c:lblOffset val="100"/>
        <c:noMultiLvlLbl val="0"/>
      </c:catAx>
      <c:valAx>
        <c:axId val="1899211536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Perforamnce Improvement wrt. BNL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68557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Execution Time Improvement</a:t>
            </a:r>
            <a:r>
              <a:rPr lang="en-US" baseline="0"/>
              <a:t> wrt. </a:t>
            </a:r>
            <a:r>
              <a:rPr lang="en-US" sz="1400" baseline="0"/>
              <a:t>BNL (parallel)</a:t>
            </a: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 [median]</a:t>
            </a:r>
            <a:endParaRPr lang="en-US" sz="14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'Pure Decorrelation'!$AC$987</c:f>
              <c:strCache>
                <c:ptCount val="1"/>
                <c:pt idx="0">
                  <c:v>Gain &lt;=0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'Pure Decorrelation'!$V$956:$AA$956</c:f>
              <c:strCache>
                <c:ptCount val="6"/>
                <c:pt idx="0">
                  <c:v>BNL Causal</c:v>
                </c:pt>
                <c:pt idx="1">
                  <c:v>BNL Causal HM</c:v>
                </c:pt>
                <c:pt idx="2">
                  <c:v>SFS Causal</c:v>
                </c:pt>
                <c:pt idx="3">
                  <c:v>SaLSa Causal</c:v>
                </c:pt>
                <c:pt idx="4">
                  <c:v>D&amp;C Causal</c:v>
                </c:pt>
                <c:pt idx="5">
                  <c:v>BBS Causal</c:v>
                </c:pt>
              </c:strCache>
            </c:strRef>
          </c:cat>
          <c:val>
            <c:numRef>
              <c:f>'Pure Decorrelation'!$AD$987:$AI$987</c:f>
              <c:numCache>
                <c:formatCode>0%</c:formatCode>
                <c:ptCount val="6"/>
                <c:pt idx="0">
                  <c:v>0.48516572557708787</c:v>
                </c:pt>
                <c:pt idx="1">
                  <c:v>0.45997820211444868</c:v>
                </c:pt>
                <c:pt idx="2">
                  <c:v>0.58889533615559442</c:v>
                </c:pt>
                <c:pt idx="3">
                  <c:v>0.49198877493026877</c:v>
                </c:pt>
                <c:pt idx="4">
                  <c:v>0.71097310959516413</c:v>
                </c:pt>
                <c:pt idx="5">
                  <c:v>-0.41177780291530569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1C4-4E9F-86B0-7B8D121F4FF9}"/>
            </c:ext>
          </c:extLst>
        </c:ser>
        <c:ser>
          <c:idx val="2"/>
          <c:order val="1"/>
          <c:tx>
            <c:strRef>
              <c:f>'Pure Decorrelation'!$AC$986</c:f>
              <c:strCache>
                <c:ptCount val="1"/>
                <c:pt idx="0">
                  <c:v>Gain &gt; 0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'Pure Decorrelation'!$AD$986:$AI$986</c:f>
              <c:numCache>
                <c:formatCode>0%</c:formatCode>
                <c:ptCount val="6"/>
                <c:pt idx="0">
                  <c:v>0.62267603163335505</c:v>
                </c:pt>
                <c:pt idx="1">
                  <c:v>0.61662145607918717</c:v>
                </c:pt>
                <c:pt idx="2">
                  <c:v>0.70540987280153167</c:v>
                </c:pt>
                <c:pt idx="3">
                  <c:v>0.6490259153637048</c:v>
                </c:pt>
                <c:pt idx="4">
                  <c:v>0.69754249312206118</c:v>
                </c:pt>
                <c:pt idx="5">
                  <c:v>7.9696416727871949E-2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1C4-4E9F-86B0-7B8D121F4FF9}"/>
            </c:ext>
          </c:extLst>
        </c:ser>
        <c:ser>
          <c:idx val="3"/>
          <c:order val="2"/>
          <c:tx>
            <c:strRef>
              <c:f>'Pure Decorrelation'!$AC$984</c:f>
              <c:strCache>
                <c:ptCount val="1"/>
                <c:pt idx="0">
                  <c:v>Gain &gt; 1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'Pure Decorrelation'!$AD$984:$AI$984</c:f>
              <c:numCache>
                <c:formatCode>0%</c:formatCode>
                <c:ptCount val="6"/>
                <c:pt idx="0">
                  <c:v>0.22553685319755185</c:v>
                </c:pt>
                <c:pt idx="1">
                  <c:v>0.22390211047280062</c:v>
                </c:pt>
                <c:pt idx="2">
                  <c:v>0.45922041723051399</c:v>
                </c:pt>
                <c:pt idx="3">
                  <c:v>0.44707743356766061</c:v>
                </c:pt>
                <c:pt idx="4">
                  <c:v>0.70028865013862784</c:v>
                </c:pt>
                <c:pt idx="5">
                  <c:v>-0.86949999682041756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1C4-4E9F-86B0-7B8D121F4FF9}"/>
            </c:ext>
          </c:extLst>
        </c:ser>
        <c:ser>
          <c:idx val="1"/>
          <c:order val="3"/>
          <c:tx>
            <c:strRef>
              <c:f>'Pure Decorrelation'!$AC$983</c:f>
              <c:strCache>
                <c:ptCount val="1"/>
                <c:pt idx="0">
                  <c:v>Target; Gain &gt; 1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'Pure Decorrelation'!$AD$983:$AI$983</c:f>
              <c:numCache>
                <c:formatCode>0%</c:formatCode>
                <c:ptCount val="6"/>
                <c:pt idx="0">
                  <c:v>-1.3122859439635812</c:v>
                </c:pt>
                <c:pt idx="1">
                  <c:v>-1.2956780348963621</c:v>
                </c:pt>
                <c:pt idx="2">
                  <c:v>-1.9558516599167044</c:v>
                </c:pt>
                <c:pt idx="3">
                  <c:v>-2.6229554866376423</c:v>
                </c:pt>
                <c:pt idx="4">
                  <c:v>0.47622475341747261</c:v>
                </c:pt>
                <c:pt idx="5">
                  <c:v>-8.4929415174586147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1C4-4E9F-86B0-7B8D121F4F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96855792"/>
        <c:axId val="1899211536"/>
      </c:barChart>
      <c:catAx>
        <c:axId val="18968557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9211536"/>
        <c:crosses val="autoZero"/>
        <c:auto val="1"/>
        <c:lblAlgn val="ctr"/>
        <c:lblOffset val="100"/>
        <c:noMultiLvlLbl val="0"/>
      </c:catAx>
      <c:valAx>
        <c:axId val="1899211536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Perforamnce Improvement wrt. BNL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68557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Dominance Check Improvement</a:t>
            </a:r>
            <a:r>
              <a:rPr lang="en-US" baseline="0"/>
              <a:t> wrt. BNL</a:t>
            </a: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 [median]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'Pure Decorrelation'!$M$988</c:f>
              <c:strCache>
                <c:ptCount val="1"/>
                <c:pt idx="0">
                  <c:v>Target; Gain &gt; 1; #pref=2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'Pure Decorrelation'!$N$981:$S$981</c:f>
              <c:strCache>
                <c:ptCount val="6"/>
                <c:pt idx="0">
                  <c:v>BNL Causal</c:v>
                </c:pt>
                <c:pt idx="1">
                  <c:v>BNL Causal HM</c:v>
                </c:pt>
                <c:pt idx="2">
                  <c:v>SFS Causal</c:v>
                </c:pt>
                <c:pt idx="3">
                  <c:v>SaLSa Causal</c:v>
                </c:pt>
                <c:pt idx="4">
                  <c:v>D&amp;C Causal</c:v>
                </c:pt>
                <c:pt idx="5">
                  <c:v>BBS Causal</c:v>
                </c:pt>
              </c:strCache>
            </c:strRef>
          </c:cat>
          <c:val>
            <c:numRef>
              <c:f>'Pure Decorrelation'!$N$988:$S$988</c:f>
              <c:numCache>
                <c:formatCode>0%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C67-4D95-A14D-22B2FFDDD80D}"/>
            </c:ext>
          </c:extLst>
        </c:ser>
        <c:ser>
          <c:idx val="0"/>
          <c:order val="1"/>
          <c:tx>
            <c:strRef>
              <c:f>'Pure Decorrelation'!$M$989</c:f>
              <c:strCache>
                <c:ptCount val="1"/>
                <c:pt idx="0">
                  <c:v>Target; Gain &gt; 1; #pref=3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'Pure Decorrelation'!$N$981:$S$981</c:f>
              <c:strCache>
                <c:ptCount val="6"/>
                <c:pt idx="0">
                  <c:v>BNL Causal</c:v>
                </c:pt>
                <c:pt idx="1">
                  <c:v>BNL Causal HM</c:v>
                </c:pt>
                <c:pt idx="2">
                  <c:v>SFS Causal</c:v>
                </c:pt>
                <c:pt idx="3">
                  <c:v>SaLSa Causal</c:v>
                </c:pt>
                <c:pt idx="4">
                  <c:v>D&amp;C Causal</c:v>
                </c:pt>
                <c:pt idx="5">
                  <c:v>BBS Causal</c:v>
                </c:pt>
              </c:strCache>
            </c:strRef>
          </c:cat>
          <c:val>
            <c:numRef>
              <c:f>'Pure Decorrelation'!$N$989:$S$989</c:f>
              <c:numCache>
                <c:formatCode>0%</c:formatCode>
                <c:ptCount val="6"/>
                <c:pt idx="0">
                  <c:v>-8.6628272726222537</c:v>
                </c:pt>
                <c:pt idx="1">
                  <c:v>-8.6500936403241333</c:v>
                </c:pt>
                <c:pt idx="2">
                  <c:v>-8.9948125692609917</c:v>
                </c:pt>
                <c:pt idx="3">
                  <c:v>-13.554686300856934</c:v>
                </c:pt>
                <c:pt idx="4">
                  <c:v>-3.7716745880105917</c:v>
                </c:pt>
                <c:pt idx="5">
                  <c:v>-18.275184605943824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C67-4D95-A14D-22B2FFDDD80D}"/>
            </c:ext>
          </c:extLst>
        </c:ser>
        <c:ser>
          <c:idx val="2"/>
          <c:order val="2"/>
          <c:tx>
            <c:strRef>
              <c:f>'Pure Decorrelation'!$M$990</c:f>
              <c:strCache>
                <c:ptCount val="1"/>
                <c:pt idx="0">
                  <c:v>Target; Gain &gt; 1; #pref=4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'Pure Decorrelation'!$N$981:$S$981</c:f>
              <c:strCache>
                <c:ptCount val="6"/>
                <c:pt idx="0">
                  <c:v>BNL Causal</c:v>
                </c:pt>
                <c:pt idx="1">
                  <c:v>BNL Causal HM</c:v>
                </c:pt>
                <c:pt idx="2">
                  <c:v>SFS Causal</c:v>
                </c:pt>
                <c:pt idx="3">
                  <c:v>SaLSa Causal</c:v>
                </c:pt>
                <c:pt idx="4">
                  <c:v>D&amp;C Causal</c:v>
                </c:pt>
                <c:pt idx="5">
                  <c:v>BBS Causal</c:v>
                </c:pt>
              </c:strCache>
            </c:strRef>
          </c:cat>
          <c:val>
            <c:numRef>
              <c:f>'Pure Decorrelation'!$N$990:$S$990</c:f>
              <c:numCache>
                <c:formatCode>0%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C67-4D95-A14D-22B2FFDDD8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96855792"/>
        <c:axId val="1899211536"/>
      </c:barChart>
      <c:catAx>
        <c:axId val="18968557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9211536"/>
        <c:crosses val="autoZero"/>
        <c:auto val="1"/>
        <c:lblAlgn val="ctr"/>
        <c:lblOffset val="100"/>
        <c:noMultiLvlLbl val="0"/>
      </c:catAx>
      <c:valAx>
        <c:axId val="18992115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Perforamnce Improvement wrt. BNL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68557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Execution Time Improvement</a:t>
            </a:r>
            <a:r>
              <a:rPr lang="en-US" baseline="0"/>
              <a:t> wrt. </a:t>
            </a:r>
            <a:r>
              <a:rPr lang="en-US" sz="1400" baseline="0"/>
              <a:t>BNL (sequential)</a:t>
            </a: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 [median]</a:t>
            </a:r>
            <a:endParaRPr lang="en-US" sz="14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'Pure Decorrelation'!$U$988</c:f>
              <c:strCache>
                <c:ptCount val="1"/>
                <c:pt idx="0">
                  <c:v>Target; Gain &gt; 1; #pref=2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'Pure Decorrelation'!$V$981:$AA$981</c:f>
              <c:strCache>
                <c:ptCount val="6"/>
                <c:pt idx="0">
                  <c:v>BNL Causal</c:v>
                </c:pt>
                <c:pt idx="1">
                  <c:v>BNL Causal HM</c:v>
                </c:pt>
                <c:pt idx="2">
                  <c:v>SFS Causal</c:v>
                </c:pt>
                <c:pt idx="3">
                  <c:v>SaLSa Causal</c:v>
                </c:pt>
                <c:pt idx="4">
                  <c:v>D&amp;C Causal</c:v>
                </c:pt>
                <c:pt idx="5">
                  <c:v>BBS Causal</c:v>
                </c:pt>
              </c:strCache>
            </c:strRef>
          </c:cat>
          <c:val>
            <c:numRef>
              <c:f>'Pure Decorrelation'!$V$988:$AA$988</c:f>
              <c:numCache>
                <c:formatCode>0%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4AC-413D-9E8E-9B7418FB06B2}"/>
            </c:ext>
          </c:extLst>
        </c:ser>
        <c:ser>
          <c:idx val="0"/>
          <c:order val="1"/>
          <c:tx>
            <c:strRef>
              <c:f>'Pure Decorrelation'!$U$989</c:f>
              <c:strCache>
                <c:ptCount val="1"/>
                <c:pt idx="0">
                  <c:v>Target; Gain &gt; 1; #pref=3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'Pure Decorrelation'!$V$981:$AA$981</c:f>
              <c:strCache>
                <c:ptCount val="6"/>
                <c:pt idx="0">
                  <c:v>BNL Causal</c:v>
                </c:pt>
                <c:pt idx="1">
                  <c:v>BNL Causal HM</c:v>
                </c:pt>
                <c:pt idx="2">
                  <c:v>SFS Causal</c:v>
                </c:pt>
                <c:pt idx="3">
                  <c:v>SaLSa Causal</c:v>
                </c:pt>
                <c:pt idx="4">
                  <c:v>D&amp;C Causal</c:v>
                </c:pt>
                <c:pt idx="5">
                  <c:v>BBS Causal</c:v>
                </c:pt>
              </c:strCache>
            </c:strRef>
          </c:cat>
          <c:val>
            <c:numRef>
              <c:f>'Pure Decorrelation'!$V$989:$AA$989</c:f>
              <c:numCache>
                <c:formatCode>0%</c:formatCode>
                <c:ptCount val="6"/>
                <c:pt idx="0">
                  <c:v>-3.8792049494376832</c:v>
                </c:pt>
                <c:pt idx="1">
                  <c:v>-3.8571287949865209</c:v>
                </c:pt>
                <c:pt idx="2">
                  <c:v>-5.121478228099261</c:v>
                </c:pt>
                <c:pt idx="3">
                  <c:v>-6.3489628793117472</c:v>
                </c:pt>
                <c:pt idx="4">
                  <c:v>-1.2209330756601335</c:v>
                </c:pt>
                <c:pt idx="5">
                  <c:v>-11.366267649592142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4AC-413D-9E8E-9B7418FB06B2}"/>
            </c:ext>
          </c:extLst>
        </c:ser>
        <c:ser>
          <c:idx val="2"/>
          <c:order val="2"/>
          <c:tx>
            <c:strRef>
              <c:f>'Pure Decorrelation'!$U$990</c:f>
              <c:strCache>
                <c:ptCount val="1"/>
                <c:pt idx="0">
                  <c:v>Target; Gain &gt; 1; #pref=4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'Pure Decorrelation'!$V$981:$AA$981</c:f>
              <c:strCache>
                <c:ptCount val="6"/>
                <c:pt idx="0">
                  <c:v>BNL Causal</c:v>
                </c:pt>
                <c:pt idx="1">
                  <c:v>BNL Causal HM</c:v>
                </c:pt>
                <c:pt idx="2">
                  <c:v>SFS Causal</c:v>
                </c:pt>
                <c:pt idx="3">
                  <c:v>SaLSa Causal</c:v>
                </c:pt>
                <c:pt idx="4">
                  <c:v>D&amp;C Causal</c:v>
                </c:pt>
                <c:pt idx="5">
                  <c:v>BBS Causal</c:v>
                </c:pt>
              </c:strCache>
            </c:strRef>
          </c:cat>
          <c:val>
            <c:numRef>
              <c:f>'Pure Decorrelation'!$V$990:$AA$990</c:f>
              <c:numCache>
                <c:formatCode>0%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4AC-413D-9E8E-9B7418FB06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96855792"/>
        <c:axId val="1899211536"/>
      </c:barChart>
      <c:catAx>
        <c:axId val="18968557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9211536"/>
        <c:crosses val="autoZero"/>
        <c:auto val="1"/>
        <c:lblAlgn val="ctr"/>
        <c:lblOffset val="100"/>
        <c:noMultiLvlLbl val="0"/>
      </c:catAx>
      <c:valAx>
        <c:axId val="1899211536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Perforamnce Improvement wrt. BNL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68557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Execution Time Improvement</a:t>
            </a:r>
            <a:r>
              <a:rPr lang="en-US" baseline="0"/>
              <a:t> wrt. </a:t>
            </a:r>
            <a:r>
              <a:rPr lang="en-US" sz="1400" baseline="0"/>
              <a:t>BNL (parallel) [median]</a:t>
            </a:r>
            <a:endParaRPr lang="en-US" sz="14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'Pure Decorrelation'!$AC$988</c:f>
              <c:strCache>
                <c:ptCount val="1"/>
                <c:pt idx="0">
                  <c:v>Target; Gain &gt; 1; #pref=2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'Pure Decorrelation'!$AD$981:$AI$981</c:f>
              <c:strCache>
                <c:ptCount val="6"/>
                <c:pt idx="0">
                  <c:v>BNL Causal</c:v>
                </c:pt>
                <c:pt idx="1">
                  <c:v>BNL Causal HM</c:v>
                </c:pt>
                <c:pt idx="2">
                  <c:v>SFS Causal</c:v>
                </c:pt>
                <c:pt idx="3">
                  <c:v>SaLSa Causal</c:v>
                </c:pt>
                <c:pt idx="4">
                  <c:v>D&amp;C Causal</c:v>
                </c:pt>
                <c:pt idx="5">
                  <c:v>BBS Causal</c:v>
                </c:pt>
              </c:strCache>
            </c:strRef>
          </c:cat>
          <c:val>
            <c:numRef>
              <c:f>'Pure Decorrelation'!$AD$988:$AI$988</c:f>
              <c:numCache>
                <c:formatCode>0%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701-4F71-AA85-38FD431A22A7}"/>
            </c:ext>
          </c:extLst>
        </c:ser>
        <c:ser>
          <c:idx val="0"/>
          <c:order val="1"/>
          <c:tx>
            <c:strRef>
              <c:f>'Pure Decorrelation'!$AC$989</c:f>
              <c:strCache>
                <c:ptCount val="1"/>
                <c:pt idx="0">
                  <c:v>Target; Gain &gt; 1; #pref=3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'Pure Decorrelation'!$AD$981:$AI$981</c:f>
              <c:strCache>
                <c:ptCount val="6"/>
                <c:pt idx="0">
                  <c:v>BNL Causal</c:v>
                </c:pt>
                <c:pt idx="1">
                  <c:v>BNL Causal HM</c:v>
                </c:pt>
                <c:pt idx="2">
                  <c:v>SFS Causal</c:v>
                </c:pt>
                <c:pt idx="3">
                  <c:v>SaLSa Causal</c:v>
                </c:pt>
                <c:pt idx="4">
                  <c:v>D&amp;C Causal</c:v>
                </c:pt>
                <c:pt idx="5">
                  <c:v>BBS Causal</c:v>
                </c:pt>
              </c:strCache>
            </c:strRef>
          </c:cat>
          <c:val>
            <c:numRef>
              <c:f>'Pure Decorrelation'!$AD$989:$AI$989</c:f>
              <c:numCache>
                <c:formatCode>0%</c:formatCode>
                <c:ptCount val="6"/>
                <c:pt idx="0">
                  <c:v>-1.3122859439635812</c:v>
                </c:pt>
                <c:pt idx="1">
                  <c:v>-1.2956780348963621</c:v>
                </c:pt>
                <c:pt idx="2">
                  <c:v>-1.9558516599167044</c:v>
                </c:pt>
                <c:pt idx="3">
                  <c:v>-2.6229554866376423</c:v>
                </c:pt>
                <c:pt idx="4">
                  <c:v>0.47622475341747261</c:v>
                </c:pt>
                <c:pt idx="5">
                  <c:v>-8.4929415174586147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701-4F71-AA85-38FD431A22A7}"/>
            </c:ext>
          </c:extLst>
        </c:ser>
        <c:ser>
          <c:idx val="2"/>
          <c:order val="2"/>
          <c:tx>
            <c:strRef>
              <c:f>'Pure Decorrelation'!$AC$990</c:f>
              <c:strCache>
                <c:ptCount val="1"/>
                <c:pt idx="0">
                  <c:v>Target; Gain &gt; 1; #pref=4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'Pure Decorrelation'!$AD$981:$AI$981</c:f>
              <c:strCache>
                <c:ptCount val="6"/>
                <c:pt idx="0">
                  <c:v>BNL Causal</c:v>
                </c:pt>
                <c:pt idx="1">
                  <c:v>BNL Causal HM</c:v>
                </c:pt>
                <c:pt idx="2">
                  <c:v>SFS Causal</c:v>
                </c:pt>
                <c:pt idx="3">
                  <c:v>SaLSa Causal</c:v>
                </c:pt>
                <c:pt idx="4">
                  <c:v>D&amp;C Causal</c:v>
                </c:pt>
                <c:pt idx="5">
                  <c:v>BBS Causal</c:v>
                </c:pt>
              </c:strCache>
            </c:strRef>
          </c:cat>
          <c:val>
            <c:numRef>
              <c:f>'Pure Decorrelation'!$AD$990:$AI$990</c:f>
              <c:numCache>
                <c:formatCode>0%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701-4F71-AA85-38FD431A22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96855792"/>
        <c:axId val="1899211536"/>
      </c:barChart>
      <c:catAx>
        <c:axId val="18968557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9211536"/>
        <c:crosses val="autoZero"/>
        <c:auto val="1"/>
        <c:lblAlgn val="ctr"/>
        <c:lblOffset val="100"/>
        <c:noMultiLvlLbl val="0"/>
      </c:catAx>
      <c:valAx>
        <c:axId val="1899211536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Perforamnce Improvement wrt. BNL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68557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Execution Time </a:t>
            </a:r>
            <a:r>
              <a:rPr lang="en-US" sz="1400"/>
              <a:t>Improvement</a:t>
            </a:r>
            <a:r>
              <a:rPr lang="en-US" sz="1400" baseline="0"/>
              <a:t> wrt</a:t>
            </a: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. Non-Causal Baseline (sequential) [mean]</a:t>
            </a:r>
            <a:endParaRPr lang="en-US" sz="14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'Pure Decorrelation'!$S$636</c:f>
              <c:strCache>
                <c:ptCount val="1"/>
                <c:pt idx="0">
                  <c:v>Gain &lt;= 0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Lbl>
              <c:idx val="3"/>
              <c:layout>
                <c:manualLayout>
                  <c:x val="-4.6828881610046662E-2"/>
                  <c:y val="0.38002298789832478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668D-4C0E-8475-D50E72293DC1}"/>
                </c:ext>
              </c:extLst>
            </c:dLbl>
            <c:dLbl>
              <c:idx val="5"/>
              <c:layout>
                <c:manualLayout>
                  <c:x val="-6.3601061585045179E-2"/>
                  <c:y val="0.38337869259631135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68D-4C0E-8475-D50E72293DC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Base"/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'Pure Decorrelation'!$T$632:$Y$632</c:f>
              <c:strCache>
                <c:ptCount val="6"/>
                <c:pt idx="0">
                  <c:v>BNL Causal</c:v>
                </c:pt>
                <c:pt idx="1">
                  <c:v>BNL Causal HM</c:v>
                </c:pt>
                <c:pt idx="2">
                  <c:v>SFS Causal</c:v>
                </c:pt>
                <c:pt idx="3">
                  <c:v>SaLSa Causal</c:v>
                </c:pt>
                <c:pt idx="4">
                  <c:v>D&amp;C Causal</c:v>
                </c:pt>
                <c:pt idx="5">
                  <c:v>BBS Causal</c:v>
                </c:pt>
              </c:strCache>
            </c:strRef>
          </c:cat>
          <c:val>
            <c:numRef>
              <c:f>'Pure Decorrelation'!$T$636:$Y$636</c:f>
              <c:numCache>
                <c:formatCode>0%</c:formatCode>
                <c:ptCount val="6"/>
                <c:pt idx="0">
                  <c:v>-1.0906992693557578</c:v>
                </c:pt>
                <c:pt idx="1">
                  <c:v>-1.140512575808168</c:v>
                </c:pt>
                <c:pt idx="2">
                  <c:v>-1.0457309982460827</c:v>
                </c:pt>
                <c:pt idx="3">
                  <c:v>-3.3445097382481737</c:v>
                </c:pt>
                <c:pt idx="4">
                  <c:v>-0.27799824553573366</c:v>
                </c:pt>
                <c:pt idx="5">
                  <c:v>-2.21272781587184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68D-4C0E-8475-D50E72293DC1}"/>
            </c:ext>
          </c:extLst>
        </c:ser>
        <c:ser>
          <c:idx val="1"/>
          <c:order val="1"/>
          <c:tx>
            <c:strRef>
              <c:f>'Pure Decorrelation'!$S$635</c:f>
              <c:strCache>
                <c:ptCount val="1"/>
                <c:pt idx="0">
                  <c:v>Gain &gt; 0 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'Pure Decorrelation'!$T$632:$Y$632</c:f>
              <c:strCache>
                <c:ptCount val="6"/>
                <c:pt idx="0">
                  <c:v>BNL Causal</c:v>
                </c:pt>
                <c:pt idx="1">
                  <c:v>BNL Causal HM</c:v>
                </c:pt>
                <c:pt idx="2">
                  <c:v>SFS Causal</c:v>
                </c:pt>
                <c:pt idx="3">
                  <c:v>SaLSa Causal</c:v>
                </c:pt>
                <c:pt idx="4">
                  <c:v>D&amp;C Causal</c:v>
                </c:pt>
                <c:pt idx="5">
                  <c:v>BBS Causal</c:v>
                </c:pt>
              </c:strCache>
            </c:strRef>
          </c:cat>
          <c:val>
            <c:numRef>
              <c:f>'Pure Decorrelation'!$T$635:$Y$635</c:f>
              <c:numCache>
                <c:formatCode>0%</c:formatCode>
                <c:ptCount val="6"/>
                <c:pt idx="0">
                  <c:v>-1.6946746282843874</c:v>
                </c:pt>
                <c:pt idx="1">
                  <c:v>-1.6943828604148363</c:v>
                </c:pt>
                <c:pt idx="2">
                  <c:v>-1.4266472156802179</c:v>
                </c:pt>
                <c:pt idx="3">
                  <c:v>-3.8975197887488267</c:v>
                </c:pt>
                <c:pt idx="4">
                  <c:v>-0.10662127976960858</c:v>
                </c:pt>
                <c:pt idx="5">
                  <c:v>-15.939287565916754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68D-4C0E-8475-D50E72293DC1}"/>
            </c:ext>
          </c:extLst>
        </c:ser>
        <c:ser>
          <c:idx val="2"/>
          <c:order val="2"/>
          <c:tx>
            <c:strRef>
              <c:f>'Pure Decorrelation'!$S$634</c:f>
              <c:strCache>
                <c:ptCount val="1"/>
                <c:pt idx="0">
                  <c:v>Gain &gt; 1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'Pure Decorrelation'!$T$634:$Y$634</c:f>
              <c:numCache>
                <c:formatCode>0%</c:formatCode>
                <c:ptCount val="6"/>
                <c:pt idx="0">
                  <c:v>-2.9491068726277687</c:v>
                </c:pt>
                <c:pt idx="1">
                  <c:v>-2.9415996286705859</c:v>
                </c:pt>
                <c:pt idx="2">
                  <c:v>-3.1012981277198777</c:v>
                </c:pt>
                <c:pt idx="3">
                  <c:v>-9.6147627929460011</c:v>
                </c:pt>
                <c:pt idx="4">
                  <c:v>7.162355914757898E-2</c:v>
                </c:pt>
                <c:pt idx="5">
                  <c:v>-3.0660851080331994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68D-4C0E-8475-D50E72293DC1}"/>
            </c:ext>
          </c:extLst>
        </c:ser>
        <c:ser>
          <c:idx val="3"/>
          <c:order val="3"/>
          <c:tx>
            <c:strRef>
              <c:f>'Pure Decorrelation'!$S$637</c:f>
              <c:strCache>
                <c:ptCount val="1"/>
                <c:pt idx="0">
                  <c:v>Target; Gain &gt; 1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'Pure Decorrelation'!$T$637:$Y$637</c:f>
              <c:numCache>
                <c:formatCode>0%</c:formatCode>
                <c:ptCount val="6"/>
                <c:pt idx="0">
                  <c:v>-4.0192556298362128</c:v>
                </c:pt>
                <c:pt idx="1">
                  <c:v>-4.0012817340187947</c:v>
                </c:pt>
                <c:pt idx="2">
                  <c:v>-4.2294121118880641</c:v>
                </c:pt>
                <c:pt idx="3">
                  <c:v>-10.521485310082733</c:v>
                </c:pt>
                <c:pt idx="4">
                  <c:v>-0.21331264262236477</c:v>
                </c:pt>
                <c:pt idx="5">
                  <c:v>-41.667485442524224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668D-4C0E-8475-D50E72293D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96855792"/>
        <c:axId val="1899211536"/>
      </c:barChart>
      <c:catAx>
        <c:axId val="18968557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9211536"/>
        <c:crosses val="autoZero"/>
        <c:auto val="1"/>
        <c:lblAlgn val="ctr"/>
        <c:lblOffset val="100"/>
        <c:noMultiLvlLbl val="0"/>
      </c:catAx>
      <c:valAx>
        <c:axId val="1899211536"/>
        <c:scaling>
          <c:orientation val="minMax"/>
          <c:max val="1"/>
          <c:min val="-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Perforamnce Improvement wrt. BNL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68557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Execution Time </a:t>
            </a:r>
            <a:r>
              <a:rPr lang="en-US" sz="1400"/>
              <a:t>Improvement</a:t>
            </a:r>
            <a:r>
              <a:rPr lang="en-US" sz="1400" baseline="0"/>
              <a:t> wrt</a:t>
            </a: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. Non-Causal Baseline (parallel) [mean]</a:t>
            </a:r>
            <a:endParaRPr lang="en-US" sz="14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'Pure Decorrelation'!$Z$636</c:f>
              <c:strCache>
                <c:ptCount val="1"/>
                <c:pt idx="0">
                  <c:v>Gain &lt;= 0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'Pure Decorrelation'!$T$632:$Y$632</c:f>
              <c:strCache>
                <c:ptCount val="6"/>
                <c:pt idx="0">
                  <c:v>BNL Causal</c:v>
                </c:pt>
                <c:pt idx="1">
                  <c:v>BNL Causal HM</c:v>
                </c:pt>
                <c:pt idx="2">
                  <c:v>SFS Causal</c:v>
                </c:pt>
                <c:pt idx="3">
                  <c:v>SaLSa Causal</c:v>
                </c:pt>
                <c:pt idx="4">
                  <c:v>D&amp;C Causal</c:v>
                </c:pt>
                <c:pt idx="5">
                  <c:v>BBS Causal</c:v>
                </c:pt>
              </c:strCache>
            </c:strRef>
          </c:cat>
          <c:val>
            <c:numRef>
              <c:f>'Pure Decorrelation'!$AA$636:$AF$636</c:f>
              <c:numCache>
                <c:formatCode>0%</c:formatCode>
                <c:ptCount val="6"/>
                <c:pt idx="0">
                  <c:v>5.583695624189812E-2</c:v>
                </c:pt>
                <c:pt idx="1">
                  <c:v>2.0369456754458846E-3</c:v>
                </c:pt>
                <c:pt idx="2">
                  <c:v>3.0440662552162118E-2</c:v>
                </c:pt>
                <c:pt idx="3">
                  <c:v>-1.3309985155726558</c:v>
                </c:pt>
                <c:pt idx="4">
                  <c:v>0.45321454865960054</c:v>
                </c:pt>
                <c:pt idx="5">
                  <c:v>-1.3863486754821641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B1C-4E68-8639-4466F3D1C6A8}"/>
            </c:ext>
          </c:extLst>
        </c:ser>
        <c:ser>
          <c:idx val="1"/>
          <c:order val="1"/>
          <c:tx>
            <c:strRef>
              <c:f>'Pure Decorrelation'!$Z$635</c:f>
              <c:strCache>
                <c:ptCount val="1"/>
                <c:pt idx="0">
                  <c:v>Gain &gt; 0 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'Pure Decorrelation'!$T$632:$Y$632</c:f>
              <c:strCache>
                <c:ptCount val="6"/>
                <c:pt idx="0">
                  <c:v>BNL Causal</c:v>
                </c:pt>
                <c:pt idx="1">
                  <c:v>BNL Causal HM</c:v>
                </c:pt>
                <c:pt idx="2">
                  <c:v>SFS Causal</c:v>
                </c:pt>
                <c:pt idx="3">
                  <c:v>SaLSa Causal</c:v>
                </c:pt>
                <c:pt idx="4">
                  <c:v>D&amp;C Causal</c:v>
                </c:pt>
                <c:pt idx="5">
                  <c:v>BBS Causal</c:v>
                </c:pt>
              </c:strCache>
            </c:strRef>
          </c:cat>
          <c:val>
            <c:numRef>
              <c:f>'Pure Decorrelation'!$AA$635:$AF$635</c:f>
              <c:numCache>
                <c:formatCode>0%</c:formatCode>
                <c:ptCount val="6"/>
                <c:pt idx="0">
                  <c:v>-0.23780232777881391</c:v>
                </c:pt>
                <c:pt idx="1">
                  <c:v>-0.24597134991556865</c:v>
                </c:pt>
                <c:pt idx="2">
                  <c:v>-0.15675081126584975</c:v>
                </c:pt>
                <c:pt idx="3">
                  <c:v>-1.5168104412376822</c:v>
                </c:pt>
                <c:pt idx="4">
                  <c:v>0.51686904830631364</c:v>
                </c:pt>
                <c:pt idx="5">
                  <c:v>-12.449221942680454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B1C-4E68-8639-4466F3D1C6A8}"/>
            </c:ext>
          </c:extLst>
        </c:ser>
        <c:ser>
          <c:idx val="2"/>
          <c:order val="2"/>
          <c:tx>
            <c:strRef>
              <c:f>'Pure Decorrelation'!$Z$634</c:f>
              <c:strCache>
                <c:ptCount val="1"/>
                <c:pt idx="0">
                  <c:v>Gain &gt; 1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'Pure Decorrelation'!$AA$634:$AF$634</c:f>
              <c:numCache>
                <c:formatCode>0%</c:formatCode>
                <c:ptCount val="6"/>
                <c:pt idx="0">
                  <c:v>-1.0139386590706494</c:v>
                </c:pt>
                <c:pt idx="1">
                  <c:v>-1.0153769333867597</c:v>
                </c:pt>
                <c:pt idx="2">
                  <c:v>-1.0627002961746801</c:v>
                </c:pt>
                <c:pt idx="3">
                  <c:v>-4.7862715397137841</c:v>
                </c:pt>
                <c:pt idx="4">
                  <c:v>0.57555413724471394</c:v>
                </c:pt>
                <c:pt idx="5">
                  <c:v>-2.1703994955245487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B1C-4E68-8639-4466F3D1C6A8}"/>
            </c:ext>
          </c:extLst>
        </c:ser>
        <c:ser>
          <c:idx val="3"/>
          <c:order val="3"/>
          <c:tx>
            <c:strRef>
              <c:f>'Pure Decorrelation'!$Z$637</c:f>
              <c:strCache>
                <c:ptCount val="1"/>
                <c:pt idx="0">
                  <c:v>Target; Gain &gt; 1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'Pure Decorrelation'!$AA$637:$AF$637</c:f>
              <c:numCache>
                <c:formatCode>0%</c:formatCode>
                <c:ptCount val="6"/>
                <c:pt idx="0">
                  <c:v>-1.2898525483686523</c:v>
                </c:pt>
                <c:pt idx="1">
                  <c:v>-1.2888745416455141</c:v>
                </c:pt>
                <c:pt idx="2">
                  <c:v>-1.4787727884841604</c:v>
                </c:pt>
                <c:pt idx="3">
                  <c:v>-4.9538368988240196</c:v>
                </c:pt>
                <c:pt idx="4">
                  <c:v>0.49212274991617572</c:v>
                </c:pt>
                <c:pt idx="5">
                  <c:v>-33.250657811881332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B1C-4E68-8639-4466F3D1C6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96855792"/>
        <c:axId val="1899211536"/>
      </c:barChart>
      <c:catAx>
        <c:axId val="18968557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9211536"/>
        <c:crosses val="autoZero"/>
        <c:auto val="1"/>
        <c:lblAlgn val="ctr"/>
        <c:lblOffset val="100"/>
        <c:noMultiLvlLbl val="0"/>
      </c:catAx>
      <c:valAx>
        <c:axId val="1899211536"/>
        <c:scaling>
          <c:orientation val="minMax"/>
          <c:max val="1"/>
          <c:min val="-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Perforamnce Improvement wrt. BNL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68557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Dominance Check Improvement</a:t>
            </a:r>
            <a:r>
              <a:rPr lang="en-US" baseline="0"/>
              <a:t> wrt. Non-Causal Baseline [median]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'Pure Decorrelation'!$L$646</c:f>
              <c:strCache>
                <c:ptCount val="1"/>
                <c:pt idx="0">
                  <c:v>Gain &lt;= 0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'Pure Decorrelation'!$M$632:$R$632</c:f>
              <c:strCache>
                <c:ptCount val="6"/>
                <c:pt idx="0">
                  <c:v>BNL Causal</c:v>
                </c:pt>
                <c:pt idx="1">
                  <c:v>BNL Causal HM</c:v>
                </c:pt>
                <c:pt idx="2">
                  <c:v>SFS Causal</c:v>
                </c:pt>
                <c:pt idx="3">
                  <c:v>SaLSa Causal</c:v>
                </c:pt>
                <c:pt idx="4">
                  <c:v>D&amp;C Causal</c:v>
                </c:pt>
                <c:pt idx="5">
                  <c:v>BBS Causal</c:v>
                </c:pt>
              </c:strCache>
            </c:strRef>
          </c:cat>
          <c:val>
            <c:numRef>
              <c:f>'Pure Decorrelation'!$M$646:$R$646</c:f>
              <c:numCache>
                <c:formatCode>0%</c:formatCode>
                <c:ptCount val="6"/>
                <c:pt idx="0">
                  <c:v>-0.21337360091238927</c:v>
                </c:pt>
                <c:pt idx="1">
                  <c:v>-0.23870757029586975</c:v>
                </c:pt>
                <c:pt idx="2">
                  <c:v>2.6041991361695185E-2</c:v>
                </c:pt>
                <c:pt idx="3">
                  <c:v>-0.70936847546338733</c:v>
                </c:pt>
                <c:pt idx="4">
                  <c:v>7.9931938070264094E-2</c:v>
                </c:pt>
                <c:pt idx="5">
                  <c:v>-1.6512354584287514E-2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3CA-427B-B489-716B31450EEC}"/>
            </c:ext>
          </c:extLst>
        </c:ser>
        <c:ser>
          <c:idx val="1"/>
          <c:order val="1"/>
          <c:tx>
            <c:strRef>
              <c:f>'Pure Decorrelation'!$L$645</c:f>
              <c:strCache>
                <c:ptCount val="1"/>
                <c:pt idx="0">
                  <c:v>Gain &gt; 0 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'Pure Decorrelation'!$M$632:$R$632</c:f>
              <c:strCache>
                <c:ptCount val="6"/>
                <c:pt idx="0">
                  <c:v>BNL Causal</c:v>
                </c:pt>
                <c:pt idx="1">
                  <c:v>BNL Causal HM</c:v>
                </c:pt>
                <c:pt idx="2">
                  <c:v>SFS Causal</c:v>
                </c:pt>
                <c:pt idx="3">
                  <c:v>SaLSa Causal</c:v>
                </c:pt>
                <c:pt idx="4">
                  <c:v>D&amp;C Causal</c:v>
                </c:pt>
                <c:pt idx="5">
                  <c:v>BBS Causal</c:v>
                </c:pt>
              </c:strCache>
            </c:strRef>
          </c:cat>
          <c:val>
            <c:numRef>
              <c:f>'Pure Decorrelation'!$M$645:$R$645</c:f>
              <c:numCache>
                <c:formatCode>0%</c:formatCode>
                <c:ptCount val="6"/>
                <c:pt idx="0">
                  <c:v>4.0588322603669159E-2</c:v>
                </c:pt>
                <c:pt idx="1">
                  <c:v>2.698426944979921E-2</c:v>
                </c:pt>
                <c:pt idx="2">
                  <c:v>0.63992729803921711</c:v>
                </c:pt>
                <c:pt idx="3">
                  <c:v>0.25491806269390271</c:v>
                </c:pt>
                <c:pt idx="4">
                  <c:v>0.15880415226854147</c:v>
                </c:pt>
                <c:pt idx="5">
                  <c:v>0.72277399973276246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3CA-427B-B489-716B31450EEC}"/>
            </c:ext>
          </c:extLst>
        </c:ser>
        <c:ser>
          <c:idx val="2"/>
          <c:order val="2"/>
          <c:tx>
            <c:strRef>
              <c:f>'Pure Decorrelation'!$L$644</c:f>
              <c:strCache>
                <c:ptCount val="1"/>
                <c:pt idx="0">
                  <c:v>Gain &gt; 1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'Pure Decorrelation'!$M$644:$R$644</c:f>
              <c:numCache>
                <c:formatCode>0%</c:formatCode>
                <c:ptCount val="6"/>
                <c:pt idx="0">
                  <c:v>-1.041657689239857</c:v>
                </c:pt>
                <c:pt idx="1">
                  <c:v>-1.0585942039102256</c:v>
                </c:pt>
                <c:pt idx="2">
                  <c:v>0.46348911096410333</c:v>
                </c:pt>
                <c:pt idx="3">
                  <c:v>0.36233105100482382</c:v>
                </c:pt>
                <c:pt idx="4">
                  <c:v>0.30213367697906668</c:v>
                </c:pt>
                <c:pt idx="5">
                  <c:v>0.54466270672681349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3CA-427B-B489-716B31450EEC}"/>
            </c:ext>
          </c:extLst>
        </c:ser>
        <c:ser>
          <c:idx val="3"/>
          <c:order val="3"/>
          <c:tx>
            <c:strRef>
              <c:f>'Pure Decorrelation'!$L$647</c:f>
              <c:strCache>
                <c:ptCount val="1"/>
                <c:pt idx="0">
                  <c:v>Target; Gain &gt; 1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'Pure Decorrelation'!$M$647:$R$647</c:f>
              <c:numCache>
                <c:formatCode>0%</c:formatCode>
                <c:ptCount val="6"/>
                <c:pt idx="0">
                  <c:v>-4.5013244835669717</c:v>
                </c:pt>
                <c:pt idx="1">
                  <c:v>-4.538672481023962</c:v>
                </c:pt>
                <c:pt idx="2">
                  <c:v>-2.2334694937288995</c:v>
                </c:pt>
                <c:pt idx="3">
                  <c:v>-5.2291918556487031</c:v>
                </c:pt>
                <c:pt idx="4">
                  <c:v>8.1259382099852784E-2</c:v>
                </c:pt>
                <c:pt idx="5">
                  <c:v>-2.2526635557777199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3CA-427B-B489-716B31450E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96855792"/>
        <c:axId val="1899211536"/>
      </c:barChart>
      <c:catAx>
        <c:axId val="18968557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9211536"/>
        <c:crosses val="autoZero"/>
        <c:auto val="1"/>
        <c:lblAlgn val="ctr"/>
        <c:lblOffset val="100"/>
        <c:noMultiLvlLbl val="0"/>
      </c:catAx>
      <c:valAx>
        <c:axId val="1899211536"/>
        <c:scaling>
          <c:orientation val="minMax"/>
          <c:max val="1"/>
          <c:min val="-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Perforamnce Improvement wrt. BNL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68557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3135648768757575"/>
          <c:y val="0.92323785869048247"/>
          <c:w val="0.51185829941294314"/>
          <c:h val="5.716925823264901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Execution Time </a:t>
            </a:r>
            <a:r>
              <a:rPr lang="en-US" sz="1400"/>
              <a:t>Improvement</a:t>
            </a:r>
            <a:r>
              <a:rPr lang="en-US" sz="1400" baseline="0"/>
              <a:t> wrt</a:t>
            </a: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. Non-Causal Baseline (sequential) [median]</a:t>
            </a:r>
            <a:endParaRPr lang="en-US" sz="14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'Pure Decorrelation'!$S$646</c:f>
              <c:strCache>
                <c:ptCount val="1"/>
                <c:pt idx="0">
                  <c:v>Gain &lt;= 0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'Pure Decorrelation'!$T$632:$Y$632</c:f>
              <c:strCache>
                <c:ptCount val="6"/>
                <c:pt idx="0">
                  <c:v>BNL Causal</c:v>
                </c:pt>
                <c:pt idx="1">
                  <c:v>BNL Causal HM</c:v>
                </c:pt>
                <c:pt idx="2">
                  <c:v>SFS Causal</c:v>
                </c:pt>
                <c:pt idx="3">
                  <c:v>SaLSa Causal</c:v>
                </c:pt>
                <c:pt idx="4">
                  <c:v>D&amp;C Causal</c:v>
                </c:pt>
                <c:pt idx="5">
                  <c:v>BBS Causal</c:v>
                </c:pt>
              </c:strCache>
            </c:strRef>
          </c:cat>
          <c:val>
            <c:numRef>
              <c:f>'Pure Decorrelation'!$T$646:$Y$646</c:f>
              <c:numCache>
                <c:formatCode>0%</c:formatCode>
                <c:ptCount val="6"/>
                <c:pt idx="0">
                  <c:v>-0.17517546526360739</c:v>
                </c:pt>
                <c:pt idx="1">
                  <c:v>-0.19950170095226893</c:v>
                </c:pt>
                <c:pt idx="2">
                  <c:v>-0.15139945027627189</c:v>
                </c:pt>
                <c:pt idx="3">
                  <c:v>-0.3253768233718628</c:v>
                </c:pt>
                <c:pt idx="4">
                  <c:v>-0.21427113864499156</c:v>
                </c:pt>
                <c:pt idx="5">
                  <c:v>-0.61274214649325098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9D9-4D50-858E-F1337983FF36}"/>
            </c:ext>
          </c:extLst>
        </c:ser>
        <c:ser>
          <c:idx val="1"/>
          <c:order val="1"/>
          <c:tx>
            <c:strRef>
              <c:f>'Pure Decorrelation'!$S$645</c:f>
              <c:strCache>
                <c:ptCount val="1"/>
                <c:pt idx="0">
                  <c:v>Gain &gt; 0 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'Pure Decorrelation'!$T$632:$Y$632</c:f>
              <c:strCache>
                <c:ptCount val="6"/>
                <c:pt idx="0">
                  <c:v>BNL Causal</c:v>
                </c:pt>
                <c:pt idx="1">
                  <c:v>BNL Causal HM</c:v>
                </c:pt>
                <c:pt idx="2">
                  <c:v>SFS Causal</c:v>
                </c:pt>
                <c:pt idx="3">
                  <c:v>SaLSa Causal</c:v>
                </c:pt>
                <c:pt idx="4">
                  <c:v>D&amp;C Causal</c:v>
                </c:pt>
                <c:pt idx="5">
                  <c:v>BBS Causal</c:v>
                </c:pt>
              </c:strCache>
            </c:strRef>
          </c:cat>
          <c:val>
            <c:numRef>
              <c:f>'Pure Decorrelation'!$T$645:$Y$645</c:f>
              <c:numCache>
                <c:formatCode>0%</c:formatCode>
                <c:ptCount val="6"/>
                <c:pt idx="0">
                  <c:v>6.5757550761744221E-2</c:v>
                </c:pt>
                <c:pt idx="1">
                  <c:v>6.1172476504743112E-2</c:v>
                </c:pt>
                <c:pt idx="2">
                  <c:v>0.46082142422268052</c:v>
                </c:pt>
                <c:pt idx="3">
                  <c:v>0.24800456437830326</c:v>
                </c:pt>
                <c:pt idx="4">
                  <c:v>-0.10458595928790959</c:v>
                </c:pt>
                <c:pt idx="5">
                  <c:v>0.2649925284885265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9D9-4D50-858E-F1337983FF36}"/>
            </c:ext>
          </c:extLst>
        </c:ser>
        <c:ser>
          <c:idx val="2"/>
          <c:order val="2"/>
          <c:tx>
            <c:strRef>
              <c:f>'Pure Decorrelation'!$S$644</c:f>
              <c:strCache>
                <c:ptCount val="1"/>
                <c:pt idx="0">
                  <c:v>Gain &gt; 1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'Pure Decorrelation'!$T$644:$Y$644</c:f>
              <c:numCache>
                <c:formatCode>0%</c:formatCode>
                <c:ptCount val="6"/>
                <c:pt idx="0">
                  <c:v>-0.68336812538083513</c:v>
                </c:pt>
                <c:pt idx="1">
                  <c:v>-0.67629283755303915</c:v>
                </c:pt>
                <c:pt idx="2">
                  <c:v>0.25719903905133618</c:v>
                </c:pt>
                <c:pt idx="3">
                  <c:v>0.26162695251069129</c:v>
                </c:pt>
                <c:pt idx="4">
                  <c:v>0.10803103897822663</c:v>
                </c:pt>
                <c:pt idx="5">
                  <c:v>-5.6195874173252724E-2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9D9-4D50-858E-F1337983FF36}"/>
            </c:ext>
          </c:extLst>
        </c:ser>
        <c:ser>
          <c:idx val="3"/>
          <c:order val="3"/>
          <c:tx>
            <c:strRef>
              <c:f>'Pure Decorrelation'!$S$647</c:f>
              <c:strCache>
                <c:ptCount val="1"/>
                <c:pt idx="0">
                  <c:v>Target; Gain &gt; 1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'Pure Decorrelation'!$T$647:$Y$647</c:f>
              <c:numCache>
                <c:formatCode>0%</c:formatCode>
                <c:ptCount val="6"/>
                <c:pt idx="0">
                  <c:v>-2.1219163923266593</c:v>
                </c:pt>
                <c:pt idx="1">
                  <c:v>-2.1057206846416641</c:v>
                </c:pt>
                <c:pt idx="2">
                  <c:v>-1.037355855328046</c:v>
                </c:pt>
                <c:pt idx="3">
                  <c:v>-1.4880852433119107</c:v>
                </c:pt>
                <c:pt idx="4">
                  <c:v>-0.18623675773089893</c:v>
                </c:pt>
                <c:pt idx="5">
                  <c:v>-1.8345709437107525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9D9-4D50-858E-F1337983FF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96855792"/>
        <c:axId val="1899211536"/>
      </c:barChart>
      <c:catAx>
        <c:axId val="18968557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9211536"/>
        <c:crosses val="autoZero"/>
        <c:auto val="1"/>
        <c:lblAlgn val="ctr"/>
        <c:lblOffset val="100"/>
        <c:noMultiLvlLbl val="0"/>
      </c:catAx>
      <c:valAx>
        <c:axId val="1899211536"/>
        <c:scaling>
          <c:orientation val="minMax"/>
          <c:max val="1"/>
          <c:min val="-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Perforamnce Improvement wrt. BNL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68557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Execution Time </a:t>
            </a:r>
            <a:r>
              <a:rPr lang="en-US" sz="1400"/>
              <a:t>Improvement</a:t>
            </a:r>
            <a:r>
              <a:rPr lang="en-US" sz="1400" baseline="0"/>
              <a:t> wrt</a:t>
            </a: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. Non-Causal Baseline (parallel) [median]</a:t>
            </a:r>
            <a:endParaRPr lang="en-US" sz="14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'Pure Decorrelation'!$Z$646</c:f>
              <c:strCache>
                <c:ptCount val="1"/>
                <c:pt idx="0">
                  <c:v>Gain &lt;= 0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'Pure Decorrelation'!$T$632:$Y$632</c:f>
              <c:strCache>
                <c:ptCount val="6"/>
                <c:pt idx="0">
                  <c:v>BNL Causal</c:v>
                </c:pt>
                <c:pt idx="1">
                  <c:v>BNL Causal HM</c:v>
                </c:pt>
                <c:pt idx="2">
                  <c:v>SFS Causal</c:v>
                </c:pt>
                <c:pt idx="3">
                  <c:v>SaLSa Causal</c:v>
                </c:pt>
                <c:pt idx="4">
                  <c:v>D&amp;C Causal</c:v>
                </c:pt>
                <c:pt idx="5">
                  <c:v>BBS Causal</c:v>
                </c:pt>
              </c:strCache>
            </c:strRef>
          </c:cat>
          <c:val>
            <c:numRef>
              <c:f>'Pure Decorrelation'!$AA$646:$AF$646</c:f>
              <c:numCache>
                <c:formatCode>0%</c:formatCode>
                <c:ptCount val="6"/>
                <c:pt idx="0">
                  <c:v>0.48516572557708787</c:v>
                </c:pt>
                <c:pt idx="1">
                  <c:v>0.45997820211444868</c:v>
                </c:pt>
                <c:pt idx="2">
                  <c:v>0.47508399659794787</c:v>
                </c:pt>
                <c:pt idx="3">
                  <c:v>0.48284541270034886</c:v>
                </c:pt>
                <c:pt idx="4">
                  <c:v>0.46700976504600689</c:v>
                </c:pt>
                <c:pt idx="5">
                  <c:v>-0.22820834303711612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428-40C2-BDC6-582B75C6C415}"/>
            </c:ext>
          </c:extLst>
        </c:ser>
        <c:ser>
          <c:idx val="1"/>
          <c:order val="1"/>
          <c:tx>
            <c:strRef>
              <c:f>'Pure Decorrelation'!$Z$645</c:f>
              <c:strCache>
                <c:ptCount val="1"/>
                <c:pt idx="0">
                  <c:v>Gain &gt; 0 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'Pure Decorrelation'!$T$632:$Y$632</c:f>
              <c:strCache>
                <c:ptCount val="6"/>
                <c:pt idx="0">
                  <c:v>BNL Causal</c:v>
                </c:pt>
                <c:pt idx="1">
                  <c:v>BNL Causal HM</c:v>
                </c:pt>
                <c:pt idx="2">
                  <c:v>SFS Causal</c:v>
                </c:pt>
                <c:pt idx="3">
                  <c:v>SaLSa Causal</c:v>
                </c:pt>
                <c:pt idx="4">
                  <c:v>D&amp;C Causal</c:v>
                </c:pt>
                <c:pt idx="5">
                  <c:v>BBS Causal</c:v>
                </c:pt>
              </c:strCache>
            </c:strRef>
          </c:cat>
          <c:val>
            <c:numRef>
              <c:f>'Pure Decorrelation'!$AA$645:$AF$645</c:f>
              <c:numCache>
                <c:formatCode>0%</c:formatCode>
                <c:ptCount val="6"/>
                <c:pt idx="0">
                  <c:v>0.62267603163335505</c:v>
                </c:pt>
                <c:pt idx="1">
                  <c:v>0.61662145607918717</c:v>
                </c:pt>
                <c:pt idx="2">
                  <c:v>0.75655799791203959</c:v>
                </c:pt>
                <c:pt idx="3">
                  <c:v>0.72253067298476492</c:v>
                </c:pt>
                <c:pt idx="4">
                  <c:v>0.49149398470353373</c:v>
                </c:pt>
                <c:pt idx="5">
                  <c:v>0.53288456821910657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428-40C2-BDC6-582B75C6C415}"/>
            </c:ext>
          </c:extLst>
        </c:ser>
        <c:ser>
          <c:idx val="2"/>
          <c:order val="2"/>
          <c:tx>
            <c:strRef>
              <c:f>'Pure Decorrelation'!$Z$644</c:f>
              <c:strCache>
                <c:ptCount val="1"/>
                <c:pt idx="0">
                  <c:v>Gain &gt; 1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'Pure Decorrelation'!$AA$644:$AF$644</c:f>
              <c:numCache>
                <c:formatCode>0%</c:formatCode>
                <c:ptCount val="6"/>
                <c:pt idx="0">
                  <c:v>0.22553685319755185</c:v>
                </c:pt>
                <c:pt idx="1">
                  <c:v>0.22390211047280062</c:v>
                </c:pt>
                <c:pt idx="2">
                  <c:v>0.66175358553695474</c:v>
                </c:pt>
                <c:pt idx="3">
                  <c:v>0.67491939952468794</c:v>
                </c:pt>
                <c:pt idx="4">
                  <c:v>0.5958996576347565</c:v>
                </c:pt>
                <c:pt idx="5">
                  <c:v>0.27445116731312197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428-40C2-BDC6-582B75C6C415}"/>
            </c:ext>
          </c:extLst>
        </c:ser>
        <c:ser>
          <c:idx val="3"/>
          <c:order val="3"/>
          <c:tx>
            <c:strRef>
              <c:f>'Pure Decorrelation'!$Z$647</c:f>
              <c:strCache>
                <c:ptCount val="1"/>
                <c:pt idx="0">
                  <c:v>Target; Gain &gt; 1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'Pure Decorrelation'!$AA$647:$AF$647</c:f>
              <c:numCache>
                <c:formatCode>0%</c:formatCode>
                <c:ptCount val="6"/>
                <c:pt idx="0">
                  <c:v>-0.1058635986282499</c:v>
                </c:pt>
                <c:pt idx="1">
                  <c:v>-0.10984189617933504</c:v>
                </c:pt>
                <c:pt idx="2">
                  <c:v>0.22545724699813624</c:v>
                </c:pt>
                <c:pt idx="3">
                  <c:v>-5.5445299287220084E-3</c:v>
                </c:pt>
                <c:pt idx="4">
                  <c:v>0.45420398494655301</c:v>
                </c:pt>
                <c:pt idx="5">
                  <c:v>-1.2065239160509307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428-40C2-BDC6-582B75C6C4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96855792"/>
        <c:axId val="1899211536"/>
      </c:barChart>
      <c:catAx>
        <c:axId val="18968557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9211536"/>
        <c:crosses val="autoZero"/>
        <c:auto val="1"/>
        <c:lblAlgn val="ctr"/>
        <c:lblOffset val="100"/>
        <c:noMultiLvlLbl val="0"/>
      </c:catAx>
      <c:valAx>
        <c:axId val="1899211536"/>
        <c:scaling>
          <c:orientation val="minMax"/>
          <c:max val="1"/>
          <c:min val="-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Perforamnce Improvement wrt. BNL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68557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# of Dominance Checks [mean]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'Pure Decorrelation'!$L$298</c:f>
              <c:strCache>
                <c:ptCount val="1"/>
                <c:pt idx="0">
                  <c:v>Gain &lt;=0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'Pure Decorrelation'!$M$292:$W$292</c:f>
              <c:strCache>
                <c:ptCount val="11"/>
                <c:pt idx="0">
                  <c:v>BNL</c:v>
                </c:pt>
                <c:pt idx="1">
                  <c:v>BNL Causal</c:v>
                </c:pt>
                <c:pt idx="2">
                  <c:v>BNL Causal HM</c:v>
                </c:pt>
                <c:pt idx="3">
                  <c:v>SFS</c:v>
                </c:pt>
                <c:pt idx="4">
                  <c:v>SFS Causal</c:v>
                </c:pt>
                <c:pt idx="5">
                  <c:v>SaLSa</c:v>
                </c:pt>
                <c:pt idx="6">
                  <c:v>SaLSa Causal</c:v>
                </c:pt>
                <c:pt idx="7">
                  <c:v>D&amp;C</c:v>
                </c:pt>
                <c:pt idx="8">
                  <c:v>D&amp;C Causal</c:v>
                </c:pt>
                <c:pt idx="9">
                  <c:v>BBS</c:v>
                </c:pt>
                <c:pt idx="10">
                  <c:v>BBS Causal</c:v>
                </c:pt>
              </c:strCache>
            </c:strRef>
          </c:cat>
          <c:val>
            <c:numRef>
              <c:f>'Pure Decorrelation'!$M$298:$W$298</c:f>
              <c:numCache>
                <c:formatCode>0.0</c:formatCode>
                <c:ptCount val="11"/>
                <c:pt idx="0">
                  <c:v>3554571.2705882359</c:v>
                </c:pt>
                <c:pt idx="1">
                  <c:v>4014433.6941176462</c:v>
                </c:pt>
                <c:pt idx="2">
                  <c:v>4179462.9823529404</c:v>
                </c:pt>
                <c:pt idx="3">
                  <c:v>6703402.5352941221</c:v>
                </c:pt>
                <c:pt idx="4">
                  <c:v>2786532.7352941176</c:v>
                </c:pt>
                <c:pt idx="5">
                  <c:v>4872056.3352941172</c:v>
                </c:pt>
                <c:pt idx="6">
                  <c:v>3653413.8352941177</c:v>
                </c:pt>
                <c:pt idx="7">
                  <c:v>4808715.8882352952</c:v>
                </c:pt>
                <c:pt idx="8">
                  <c:v>4067626.3588235299</c:v>
                </c:pt>
                <c:pt idx="9">
                  <c:v>13859487.858823523</c:v>
                </c:pt>
                <c:pt idx="10">
                  <c:v>4904728.9588235281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30B-482A-A670-580D6A8A241E}"/>
            </c:ext>
          </c:extLst>
        </c:ser>
        <c:ser>
          <c:idx val="0"/>
          <c:order val="1"/>
          <c:tx>
            <c:strRef>
              <c:f>'Pure Decorrelation'!$L$297</c:f>
              <c:strCache>
                <c:ptCount val="1"/>
                <c:pt idx="0">
                  <c:v>Gain &gt; 0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'Pure Decorrelation'!$M$292:$W$292</c:f>
              <c:strCache>
                <c:ptCount val="11"/>
                <c:pt idx="0">
                  <c:v>BNL</c:v>
                </c:pt>
                <c:pt idx="1">
                  <c:v>BNL Causal</c:v>
                </c:pt>
                <c:pt idx="2">
                  <c:v>BNL Causal HM</c:v>
                </c:pt>
                <c:pt idx="3">
                  <c:v>SFS</c:v>
                </c:pt>
                <c:pt idx="4">
                  <c:v>SFS Causal</c:v>
                </c:pt>
                <c:pt idx="5">
                  <c:v>SaLSa</c:v>
                </c:pt>
                <c:pt idx="6">
                  <c:v>SaLSa Causal</c:v>
                </c:pt>
                <c:pt idx="7">
                  <c:v>D&amp;C</c:v>
                </c:pt>
                <c:pt idx="8">
                  <c:v>D&amp;C Causal</c:v>
                </c:pt>
                <c:pt idx="9">
                  <c:v>BBS</c:v>
                </c:pt>
                <c:pt idx="10">
                  <c:v>BBS Causal</c:v>
                </c:pt>
              </c:strCache>
            </c:strRef>
          </c:cat>
          <c:val>
            <c:numRef>
              <c:f>'Pure Decorrelation'!$M$297:$W$297</c:f>
              <c:numCache>
                <c:formatCode>0.0</c:formatCode>
                <c:ptCount val="11"/>
                <c:pt idx="0">
                  <c:v>2619748.9909090912</c:v>
                </c:pt>
                <c:pt idx="1">
                  <c:v>4205253.9727272736</c:v>
                </c:pt>
                <c:pt idx="2">
                  <c:v>4251045.5545454547</c:v>
                </c:pt>
                <c:pt idx="3">
                  <c:v>4557446.8363636369</c:v>
                </c:pt>
                <c:pt idx="4">
                  <c:v>2703124.2363636363</c:v>
                </c:pt>
                <c:pt idx="5">
                  <c:v>3485719.7545454549</c:v>
                </c:pt>
                <c:pt idx="6">
                  <c:v>3808435.4272727268</c:v>
                </c:pt>
                <c:pt idx="7">
                  <c:v>5254952.8454545466</c:v>
                </c:pt>
                <c:pt idx="8">
                  <c:v>4145313.4818181824</c:v>
                </c:pt>
                <c:pt idx="9">
                  <c:v>9082787.8818181809</c:v>
                </c:pt>
                <c:pt idx="10">
                  <c:v>4398355.4727272727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30B-482A-A670-580D6A8A241E}"/>
            </c:ext>
          </c:extLst>
        </c:ser>
        <c:ser>
          <c:idx val="4"/>
          <c:order val="2"/>
          <c:tx>
            <c:strRef>
              <c:f>'Pure Decorrelation'!$L$295</c:f>
              <c:strCache>
                <c:ptCount val="1"/>
                <c:pt idx="0">
                  <c:v>Gain &gt; 1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'Pure Decorrelation'!$M$292:$W$292</c:f>
              <c:strCache>
                <c:ptCount val="11"/>
                <c:pt idx="0">
                  <c:v>BNL</c:v>
                </c:pt>
                <c:pt idx="1">
                  <c:v>BNL Causal</c:v>
                </c:pt>
                <c:pt idx="2">
                  <c:v>BNL Causal HM</c:v>
                </c:pt>
                <c:pt idx="3">
                  <c:v>SFS</c:v>
                </c:pt>
                <c:pt idx="4">
                  <c:v>SFS Causal</c:v>
                </c:pt>
                <c:pt idx="5">
                  <c:v>SaLSa</c:v>
                </c:pt>
                <c:pt idx="6">
                  <c:v>SaLSa Causal</c:v>
                </c:pt>
                <c:pt idx="7">
                  <c:v>D&amp;C</c:v>
                </c:pt>
                <c:pt idx="8">
                  <c:v>D&amp;C Causal</c:v>
                </c:pt>
                <c:pt idx="9">
                  <c:v>BBS</c:v>
                </c:pt>
                <c:pt idx="10">
                  <c:v>BBS Causal</c:v>
                </c:pt>
              </c:strCache>
            </c:strRef>
          </c:cat>
          <c:val>
            <c:numRef>
              <c:f>'Pure Decorrelation'!$M$295:$W$295</c:f>
              <c:numCache>
                <c:formatCode>0.0</c:formatCode>
                <c:ptCount val="11"/>
                <c:pt idx="0">
                  <c:v>1726538.175</c:v>
                </c:pt>
                <c:pt idx="1">
                  <c:v>5293308.6000000006</c:v>
                </c:pt>
                <c:pt idx="2">
                  <c:v>5323570.125</c:v>
                </c:pt>
                <c:pt idx="3">
                  <c:v>4044617.5999999996</c:v>
                </c:pt>
                <c:pt idx="4">
                  <c:v>4550090.0500000007</c:v>
                </c:pt>
                <c:pt idx="5">
                  <c:v>2993429.25</c:v>
                </c:pt>
                <c:pt idx="6">
                  <c:v>6308625</c:v>
                </c:pt>
                <c:pt idx="7">
                  <c:v>6045623.1750000007</c:v>
                </c:pt>
                <c:pt idx="8">
                  <c:v>4202403.55</c:v>
                </c:pt>
                <c:pt idx="9">
                  <c:v>7983405.5499999989</c:v>
                </c:pt>
                <c:pt idx="10">
                  <c:v>7994120.7750000004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30B-482A-A670-580D6A8A241E}"/>
            </c:ext>
          </c:extLst>
        </c:ser>
        <c:ser>
          <c:idx val="2"/>
          <c:order val="3"/>
          <c:tx>
            <c:strRef>
              <c:f>'Pure Decorrelation'!$L$294</c:f>
              <c:strCache>
                <c:ptCount val="1"/>
                <c:pt idx="0">
                  <c:v>Target; Gain &gt; 1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'Pure Decorrelation'!$M$294:$W$294</c:f>
              <c:numCache>
                <c:formatCode>0.0</c:formatCode>
                <c:ptCount val="11"/>
                <c:pt idx="0">
                  <c:v>1469812.7</c:v>
                </c:pt>
                <c:pt idx="1">
                  <c:v>6192786.0999999996</c:v>
                </c:pt>
                <c:pt idx="2">
                  <c:v>6195472.4500000002</c:v>
                </c:pt>
                <c:pt idx="3">
                  <c:v>3287460.4000000004</c:v>
                </c:pt>
                <c:pt idx="4">
                  <c:v>6591998.5999999996</c:v>
                </c:pt>
                <c:pt idx="5">
                  <c:v>2539103.2000000002</c:v>
                </c:pt>
                <c:pt idx="6">
                  <c:v>8299081.1500000004</c:v>
                </c:pt>
                <c:pt idx="7">
                  <c:v>6021818.5499999998</c:v>
                </c:pt>
                <c:pt idx="8">
                  <c:v>4301928.3499999996</c:v>
                </c:pt>
                <c:pt idx="9">
                  <c:v>6407506.0499999998</c:v>
                </c:pt>
                <c:pt idx="10">
                  <c:v>11808698.35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30B-482A-A670-580D6A8A24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59822864"/>
        <c:axId val="1559363408"/>
      </c:barChart>
      <c:catAx>
        <c:axId val="15598228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9363408"/>
        <c:crosses val="autoZero"/>
        <c:auto val="1"/>
        <c:lblAlgn val="ctr"/>
        <c:lblOffset val="100"/>
        <c:noMultiLvlLbl val="0"/>
      </c:catAx>
      <c:valAx>
        <c:axId val="1559363408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# Dominance Checks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E+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98228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Execution Time (sequential) [mean]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'Pure Decorrelation'!$L$298</c:f>
              <c:strCache>
                <c:ptCount val="1"/>
                <c:pt idx="0">
                  <c:v>Gain &lt;=0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'Pure Decorrelation'!$M$292:$W$292</c:f>
              <c:strCache>
                <c:ptCount val="11"/>
                <c:pt idx="0">
                  <c:v>BNL</c:v>
                </c:pt>
                <c:pt idx="1">
                  <c:v>BNL Causal</c:v>
                </c:pt>
                <c:pt idx="2">
                  <c:v>BNL Causal HM</c:v>
                </c:pt>
                <c:pt idx="3">
                  <c:v>SFS</c:v>
                </c:pt>
                <c:pt idx="4">
                  <c:v>SFS Causal</c:v>
                </c:pt>
                <c:pt idx="5">
                  <c:v>SaLSa</c:v>
                </c:pt>
                <c:pt idx="6">
                  <c:v>SaLSa Causal</c:v>
                </c:pt>
                <c:pt idx="7">
                  <c:v>D&amp;C</c:v>
                </c:pt>
                <c:pt idx="8">
                  <c:v>D&amp;C Causal</c:v>
                </c:pt>
                <c:pt idx="9">
                  <c:v>BBS</c:v>
                </c:pt>
                <c:pt idx="10">
                  <c:v>BBS Causal</c:v>
                </c:pt>
              </c:strCache>
            </c:strRef>
          </c:cat>
          <c:val>
            <c:numRef>
              <c:f>'Pure Decorrelation'!$Y$298:$AI$298</c:f>
              <c:numCache>
                <c:formatCode>0.0</c:formatCode>
                <c:ptCount val="11"/>
                <c:pt idx="0">
                  <c:v>3.3407345966459938</c:v>
                </c:pt>
                <c:pt idx="1">
                  <c:v>3.5237872217131283</c:v>
                </c:pt>
                <c:pt idx="2">
                  <c:v>3.6046005448329894</c:v>
                </c:pt>
                <c:pt idx="3">
                  <c:v>6.1746867168824844</c:v>
                </c:pt>
                <c:pt idx="4">
                  <c:v>3.1372415913950289</c:v>
                </c:pt>
                <c:pt idx="5">
                  <c:v>4.2932075032341173</c:v>
                </c:pt>
                <c:pt idx="6">
                  <c:v>3.4672549006820188</c:v>
                </c:pt>
                <c:pt idx="7">
                  <c:v>2.5208711696706492</c:v>
                </c:pt>
                <c:pt idx="8">
                  <c:v>2.72827172937173</c:v>
                </c:pt>
                <c:pt idx="9">
                  <c:v>7.0874843846421056</c:v>
                </c:pt>
                <c:pt idx="10">
                  <c:v>7.1629591990690269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266-4E70-BD37-CE496D32C752}"/>
            </c:ext>
          </c:extLst>
        </c:ser>
        <c:ser>
          <c:idx val="0"/>
          <c:order val="1"/>
          <c:tx>
            <c:strRef>
              <c:f>'Pure Decorrelation'!$L$297</c:f>
              <c:strCache>
                <c:ptCount val="1"/>
                <c:pt idx="0">
                  <c:v>Gain &gt; 0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'Pure Decorrelation'!$M$292:$W$292</c:f>
              <c:strCache>
                <c:ptCount val="11"/>
                <c:pt idx="0">
                  <c:v>BNL</c:v>
                </c:pt>
                <c:pt idx="1">
                  <c:v>BNL Causal</c:v>
                </c:pt>
                <c:pt idx="2">
                  <c:v>BNL Causal HM</c:v>
                </c:pt>
                <c:pt idx="3">
                  <c:v>SFS</c:v>
                </c:pt>
                <c:pt idx="4">
                  <c:v>SFS Causal</c:v>
                </c:pt>
                <c:pt idx="5">
                  <c:v>SaLSa</c:v>
                </c:pt>
                <c:pt idx="6">
                  <c:v>SaLSa Causal</c:v>
                </c:pt>
                <c:pt idx="7">
                  <c:v>D&amp;C</c:v>
                </c:pt>
                <c:pt idx="8">
                  <c:v>D&amp;C Causal</c:v>
                </c:pt>
                <c:pt idx="9">
                  <c:v>BBS</c:v>
                </c:pt>
                <c:pt idx="10">
                  <c:v>BBS Causal</c:v>
                </c:pt>
              </c:strCache>
            </c:strRef>
          </c:cat>
          <c:val>
            <c:numRef>
              <c:f>'Pure Decorrelation'!$Y$297:$AI$297</c:f>
              <c:numCache>
                <c:formatCode>0.0</c:formatCode>
                <c:ptCount val="11"/>
                <c:pt idx="0">
                  <c:v>2.6447882996173573</c:v>
                </c:pt>
                <c:pt idx="1">
                  <c:v>3.6782901704247872</c:v>
                </c:pt>
                <c:pt idx="2">
                  <c:v>3.6855984782710109</c:v>
                </c:pt>
                <c:pt idx="3">
                  <c:v>3.7376187569718411</c:v>
                </c:pt>
                <c:pt idx="4">
                  <c:v>2.9653473928406711</c:v>
                </c:pt>
                <c:pt idx="5">
                  <c:v>3.8444355088100894</c:v>
                </c:pt>
                <c:pt idx="6">
                  <c:v>3.9655291758281881</c:v>
                </c:pt>
                <c:pt idx="7">
                  <c:v>2.8726106049254834</c:v>
                </c:pt>
                <c:pt idx="8">
                  <c:v>2.8306854172810829</c:v>
                </c:pt>
                <c:pt idx="9">
                  <c:v>5.1166345750129869</c:v>
                </c:pt>
                <c:pt idx="10">
                  <c:v>6.5886764846181247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266-4E70-BD37-CE496D32C752}"/>
            </c:ext>
          </c:extLst>
        </c:ser>
        <c:ser>
          <c:idx val="4"/>
          <c:order val="2"/>
          <c:tx>
            <c:strRef>
              <c:f>'Pure Decorrelation'!$L$295</c:f>
              <c:strCache>
                <c:ptCount val="1"/>
                <c:pt idx="0">
                  <c:v>Gain &gt; 1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'Pure Decorrelation'!$M$292:$W$292</c:f>
              <c:strCache>
                <c:ptCount val="11"/>
                <c:pt idx="0">
                  <c:v>BNL</c:v>
                </c:pt>
                <c:pt idx="1">
                  <c:v>BNL Causal</c:v>
                </c:pt>
                <c:pt idx="2">
                  <c:v>BNL Causal HM</c:v>
                </c:pt>
                <c:pt idx="3">
                  <c:v>SFS</c:v>
                </c:pt>
                <c:pt idx="4">
                  <c:v>SFS Causal</c:v>
                </c:pt>
                <c:pt idx="5">
                  <c:v>SaLSa</c:v>
                </c:pt>
                <c:pt idx="6">
                  <c:v>SaLSa Causal</c:v>
                </c:pt>
                <c:pt idx="7">
                  <c:v>D&amp;C</c:v>
                </c:pt>
                <c:pt idx="8">
                  <c:v>D&amp;C Causal</c:v>
                </c:pt>
                <c:pt idx="9">
                  <c:v>BBS</c:v>
                </c:pt>
                <c:pt idx="10">
                  <c:v>BBS Causal</c:v>
                </c:pt>
              </c:strCache>
            </c:strRef>
          </c:cat>
          <c:val>
            <c:numRef>
              <c:f>'Pure Decorrelation'!$Y$295:$AI$295</c:f>
              <c:numCache>
                <c:formatCode>0.0</c:formatCode>
                <c:ptCount val="11"/>
                <c:pt idx="0">
                  <c:v>1.7971716234256747</c:v>
                </c:pt>
                <c:pt idx="1">
                  <c:v>4.2985762443902784</c:v>
                </c:pt>
                <c:pt idx="2">
                  <c:v>4.2961622184913724</c:v>
                </c:pt>
                <c:pt idx="3">
                  <c:v>2.5982986893985074</c:v>
                </c:pt>
                <c:pt idx="4">
                  <c:v>4.2465817570453517</c:v>
                </c:pt>
                <c:pt idx="5">
                  <c:v>2.545011598347628</c:v>
                </c:pt>
                <c:pt idx="6">
                  <c:v>5.190412828324769</c:v>
                </c:pt>
                <c:pt idx="7">
                  <c:v>3.2150949907925681</c:v>
                </c:pt>
                <c:pt idx="8">
                  <c:v>2.6457151662441905</c:v>
                </c:pt>
                <c:pt idx="9">
                  <c:v>4.7928285947069531</c:v>
                </c:pt>
                <c:pt idx="10">
                  <c:v>9.0898032994431563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266-4E70-BD37-CE496D32C752}"/>
            </c:ext>
          </c:extLst>
        </c:ser>
        <c:ser>
          <c:idx val="2"/>
          <c:order val="3"/>
          <c:tx>
            <c:strRef>
              <c:f>'Pure Decorrelation'!$X$294</c:f>
              <c:strCache>
                <c:ptCount val="1"/>
                <c:pt idx="0">
                  <c:v>Target; Gain &gt; 1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'Pure Decorrelation'!$Y$294:$AI$294</c:f>
              <c:numCache>
                <c:formatCode>0.0</c:formatCode>
                <c:ptCount val="11"/>
                <c:pt idx="0">
                  <c:v>1.5157325189036781</c:v>
                </c:pt>
                <c:pt idx="1">
                  <c:v>4.8092755203804698</c:v>
                </c:pt>
                <c:pt idx="2">
                  <c:v>4.7871692724846078</c:v>
                </c:pt>
                <c:pt idx="3">
                  <c:v>1.993778915150324</c:v>
                </c:pt>
                <c:pt idx="4">
                  <c:v>5.8020739249419426</c:v>
                </c:pt>
                <c:pt idx="5">
                  <c:v>1.8572222648508614</c:v>
                </c:pt>
                <c:pt idx="6">
                  <c:v>6.1741845091775751</c:v>
                </c:pt>
                <c:pt idx="7">
                  <c:v>3.2812831796007229</c:v>
                </c:pt>
                <c:pt idx="8">
                  <c:v>2.752172866900219</c:v>
                </c:pt>
                <c:pt idx="9">
                  <c:v>4.0497119881561963</c:v>
                </c:pt>
                <c:pt idx="10">
                  <c:v>12.154942797916013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266-4E70-BD37-CE496D32C7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59822864"/>
        <c:axId val="1559363408"/>
      </c:barChart>
      <c:catAx>
        <c:axId val="15598228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9363408"/>
        <c:crossesAt val="0.1"/>
        <c:auto val="1"/>
        <c:lblAlgn val="ctr"/>
        <c:lblOffset val="100"/>
        <c:noMultiLvlLbl val="0"/>
      </c:catAx>
      <c:valAx>
        <c:axId val="1559363408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</a:t>
                </a:r>
                <a:r>
                  <a:rPr lang="en-US" baseline="0"/>
                  <a:t> (s)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E+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98228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Execution Time (parallel) [mean]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'Pure Decorrelation'!$L$298</c:f>
              <c:strCache>
                <c:ptCount val="1"/>
                <c:pt idx="0">
                  <c:v>Gain &lt;=0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'Pure Decorrelation'!$M$292:$W$292</c:f>
              <c:strCache>
                <c:ptCount val="11"/>
                <c:pt idx="0">
                  <c:v>BNL</c:v>
                </c:pt>
                <c:pt idx="1">
                  <c:v>BNL Causal</c:v>
                </c:pt>
                <c:pt idx="2">
                  <c:v>BNL Causal HM</c:v>
                </c:pt>
                <c:pt idx="3">
                  <c:v>SFS</c:v>
                </c:pt>
                <c:pt idx="4">
                  <c:v>SFS Causal</c:v>
                </c:pt>
                <c:pt idx="5">
                  <c:v>SaLSa</c:v>
                </c:pt>
                <c:pt idx="6">
                  <c:v>SaLSa Causal</c:v>
                </c:pt>
                <c:pt idx="7">
                  <c:v>D&amp;C</c:v>
                </c:pt>
                <c:pt idx="8">
                  <c:v>D&amp;C Causal</c:v>
                </c:pt>
                <c:pt idx="9">
                  <c:v>BBS</c:v>
                </c:pt>
                <c:pt idx="10">
                  <c:v>BBS Causal</c:v>
                </c:pt>
              </c:strCache>
            </c:strRef>
          </c:cat>
          <c:val>
            <c:numRef>
              <c:f>'Pure Decorrelation'!$AK$298:$AU$298</c:f>
              <c:numCache>
                <c:formatCode>0.0</c:formatCode>
                <c:ptCount val="11"/>
                <c:pt idx="0">
                  <c:v>3.3407345966459938</c:v>
                </c:pt>
                <c:pt idx="1">
                  <c:v>1.5139146617959556</c:v>
                </c:pt>
                <c:pt idx="2">
                  <c:v>1.6030214064514867</c:v>
                </c:pt>
                <c:pt idx="3">
                  <c:v>6.1746867168824844</c:v>
                </c:pt>
                <c:pt idx="4">
                  <c:v>1.4770845654459932</c:v>
                </c:pt>
                <c:pt idx="5">
                  <c:v>4.2932075032341173</c:v>
                </c:pt>
                <c:pt idx="6">
                  <c:v>1.5791070209175813</c:v>
                </c:pt>
                <c:pt idx="7">
                  <c:v>1.3784285078335363</c:v>
                </c:pt>
                <c:pt idx="8">
                  <c:v>0.63421978583073191</c:v>
                </c:pt>
                <c:pt idx="9">
                  <c:v>7.0874843846421056</c:v>
                </c:pt>
                <c:pt idx="10">
                  <c:v>5.2342941526926179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188-4CCF-BB13-CF2F5826431A}"/>
            </c:ext>
          </c:extLst>
        </c:ser>
        <c:ser>
          <c:idx val="0"/>
          <c:order val="1"/>
          <c:tx>
            <c:strRef>
              <c:f>'Pure Decorrelation'!$L$297</c:f>
              <c:strCache>
                <c:ptCount val="1"/>
                <c:pt idx="0">
                  <c:v>Gain &gt; 0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'Pure Decorrelation'!$M$292:$W$292</c:f>
              <c:strCache>
                <c:ptCount val="11"/>
                <c:pt idx="0">
                  <c:v>BNL</c:v>
                </c:pt>
                <c:pt idx="1">
                  <c:v>BNL Causal</c:v>
                </c:pt>
                <c:pt idx="2">
                  <c:v>BNL Causal HM</c:v>
                </c:pt>
                <c:pt idx="3">
                  <c:v>SFS</c:v>
                </c:pt>
                <c:pt idx="4">
                  <c:v>SFS Causal</c:v>
                </c:pt>
                <c:pt idx="5">
                  <c:v>SaLSa</c:v>
                </c:pt>
                <c:pt idx="6">
                  <c:v>SaLSa Causal</c:v>
                </c:pt>
                <c:pt idx="7">
                  <c:v>D&amp;C</c:v>
                </c:pt>
                <c:pt idx="8">
                  <c:v>D&amp;C Causal</c:v>
                </c:pt>
                <c:pt idx="9">
                  <c:v>BBS</c:v>
                </c:pt>
                <c:pt idx="10">
                  <c:v>BBS Causal</c:v>
                </c:pt>
              </c:strCache>
            </c:strRef>
          </c:cat>
          <c:val>
            <c:numRef>
              <c:f>'Pure Decorrelation'!$AK$297:$AU$297</c:f>
              <c:numCache>
                <c:formatCode>0.0</c:formatCode>
                <c:ptCount val="11"/>
                <c:pt idx="0">
                  <c:v>2.6447882996173573</c:v>
                </c:pt>
                <c:pt idx="1">
                  <c:v>1.6224119150926442</c:v>
                </c:pt>
                <c:pt idx="2">
                  <c:v>1.6408292597736525</c:v>
                </c:pt>
                <c:pt idx="3">
                  <c:v>3.7376187569718411</c:v>
                </c:pt>
                <c:pt idx="4">
                  <c:v>1.3850178517721359</c:v>
                </c:pt>
                <c:pt idx="5">
                  <c:v>3.8444355088100894</c:v>
                </c:pt>
                <c:pt idx="6">
                  <c:v>1.8587406750609674</c:v>
                </c:pt>
                <c:pt idx="7">
                  <c:v>1.5614119389231995</c:v>
                </c:pt>
                <c:pt idx="8">
                  <c:v>0.67807266675359157</c:v>
                </c:pt>
                <c:pt idx="9">
                  <c:v>5.1166345750129869</c:v>
                </c:pt>
                <c:pt idx="10">
                  <c:v>4.8029165233072657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188-4CCF-BB13-CF2F5826431A}"/>
            </c:ext>
          </c:extLst>
        </c:ser>
        <c:ser>
          <c:idx val="4"/>
          <c:order val="2"/>
          <c:tx>
            <c:strRef>
              <c:f>'Pure Decorrelation'!$L$295</c:f>
              <c:strCache>
                <c:ptCount val="1"/>
                <c:pt idx="0">
                  <c:v>Gain &gt; 1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'Pure Decorrelation'!$M$292:$W$292</c:f>
              <c:strCache>
                <c:ptCount val="11"/>
                <c:pt idx="0">
                  <c:v>BNL</c:v>
                </c:pt>
                <c:pt idx="1">
                  <c:v>BNL Causal</c:v>
                </c:pt>
                <c:pt idx="2">
                  <c:v>BNL Causal HM</c:v>
                </c:pt>
                <c:pt idx="3">
                  <c:v>SFS</c:v>
                </c:pt>
                <c:pt idx="4">
                  <c:v>SFS Causal</c:v>
                </c:pt>
                <c:pt idx="5">
                  <c:v>SaLSa</c:v>
                </c:pt>
                <c:pt idx="6">
                  <c:v>SaLSa Causal</c:v>
                </c:pt>
                <c:pt idx="7">
                  <c:v>D&amp;C</c:v>
                </c:pt>
                <c:pt idx="8">
                  <c:v>D&amp;C Causal</c:v>
                </c:pt>
                <c:pt idx="9">
                  <c:v>BBS</c:v>
                </c:pt>
                <c:pt idx="10">
                  <c:v>BBS Causal</c:v>
                </c:pt>
              </c:strCache>
            </c:strRef>
          </c:cat>
          <c:val>
            <c:numRef>
              <c:f>'Pure Decorrelation'!$AK$295:$AU$295</c:f>
              <c:numCache>
                <c:formatCode>0.0</c:formatCode>
                <c:ptCount val="11"/>
                <c:pt idx="0">
                  <c:v>1.7971716234256747</c:v>
                </c:pt>
                <c:pt idx="1">
                  <c:v>2.1569308062738854</c:v>
                </c:pt>
                <c:pt idx="2">
                  <c:v>2.1645693650018072</c:v>
                </c:pt>
                <c:pt idx="3">
                  <c:v>2.5982986893985074</c:v>
                </c:pt>
                <c:pt idx="4">
                  <c:v>2.1383929732488465</c:v>
                </c:pt>
                <c:pt idx="5">
                  <c:v>2.545011598347628</c:v>
                </c:pt>
                <c:pt idx="6">
                  <c:v>2.8835694174529634</c:v>
                </c:pt>
                <c:pt idx="7">
                  <c:v>1.7512053000158632</c:v>
                </c:pt>
                <c:pt idx="8">
                  <c:v>0.63328844147617935</c:v>
                </c:pt>
                <c:pt idx="9">
                  <c:v>4.7928285947069531</c:v>
                </c:pt>
                <c:pt idx="10">
                  <c:v>6.786654906255718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188-4CCF-BB13-CF2F5826431A}"/>
            </c:ext>
          </c:extLst>
        </c:ser>
        <c:ser>
          <c:idx val="2"/>
          <c:order val="3"/>
          <c:tx>
            <c:strRef>
              <c:f>'Pure Decorrelation'!$X$294</c:f>
              <c:strCache>
                <c:ptCount val="1"/>
                <c:pt idx="0">
                  <c:v>Target; Gain &gt; 1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'Pure Decorrelation'!$AK$294:$AU$294</c:f>
              <c:numCache>
                <c:formatCode>0.0</c:formatCode>
                <c:ptCount val="11"/>
                <c:pt idx="0">
                  <c:v>1.5157325189036781</c:v>
                </c:pt>
                <c:pt idx="1">
                  <c:v>2.3172761038033056</c:v>
                </c:pt>
                <c:pt idx="2">
                  <c:v>2.305931110400707</c:v>
                </c:pt>
                <c:pt idx="3">
                  <c:v>1.993778915150324</c:v>
                </c:pt>
                <c:pt idx="4">
                  <c:v>2.8360420178491039</c:v>
                </c:pt>
                <c:pt idx="5">
                  <c:v>1.8572222648508614</c:v>
                </c:pt>
                <c:pt idx="6">
                  <c:v>3.1552396998071348</c:v>
                </c:pt>
                <c:pt idx="7">
                  <c:v>1.7801549573458035</c:v>
                </c:pt>
                <c:pt idx="8">
                  <c:v>0.63259933039953464</c:v>
                </c:pt>
                <c:pt idx="9">
                  <c:v>4.0497119881561963</c:v>
                </c:pt>
                <c:pt idx="10">
                  <c:v>9.2020376972010141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188-4CCF-BB13-CF2F582643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59822864"/>
        <c:axId val="1559363408"/>
      </c:barChart>
      <c:catAx>
        <c:axId val="15598228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9363408"/>
        <c:crossesAt val="0.1"/>
        <c:auto val="1"/>
        <c:lblAlgn val="ctr"/>
        <c:lblOffset val="100"/>
        <c:noMultiLvlLbl val="0"/>
      </c:catAx>
      <c:valAx>
        <c:axId val="1559363408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</a:t>
                </a:r>
                <a:r>
                  <a:rPr lang="en-US" baseline="0"/>
                  <a:t> (s)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E+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98228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# of Dominance Checks [mean]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2"/>
          <c:order val="0"/>
          <c:tx>
            <c:strRef>
              <c:f>'Pure Decorrelation'!$L$299</c:f>
              <c:strCache>
                <c:ptCount val="1"/>
                <c:pt idx="0">
                  <c:v>Target;Gain &gt; 1; #pref=2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'Pure Decorrelation'!$M$292:$W$292</c:f>
              <c:strCache>
                <c:ptCount val="11"/>
                <c:pt idx="0">
                  <c:v>BNL</c:v>
                </c:pt>
                <c:pt idx="1">
                  <c:v>BNL Causal</c:v>
                </c:pt>
                <c:pt idx="2">
                  <c:v>BNL Causal HM</c:v>
                </c:pt>
                <c:pt idx="3">
                  <c:v>SFS</c:v>
                </c:pt>
                <c:pt idx="4">
                  <c:v>SFS Causal</c:v>
                </c:pt>
                <c:pt idx="5">
                  <c:v>SaLSa</c:v>
                </c:pt>
                <c:pt idx="6">
                  <c:v>SaLSa Causal</c:v>
                </c:pt>
                <c:pt idx="7">
                  <c:v>D&amp;C</c:v>
                </c:pt>
                <c:pt idx="8">
                  <c:v>D&amp;C Causal</c:v>
                </c:pt>
                <c:pt idx="9">
                  <c:v>BBS</c:v>
                </c:pt>
                <c:pt idx="10">
                  <c:v>BBS Causal</c:v>
                </c:pt>
              </c:strCache>
            </c:strRef>
          </c:cat>
          <c:val>
            <c:numRef>
              <c:f>'Pure Decorrelation'!$M$299:$W$299</c:f>
              <c:numCache>
                <c:formatCode>0.0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AA1-4832-95CA-CCB46EB98412}"/>
            </c:ext>
          </c:extLst>
        </c:ser>
        <c:ser>
          <c:idx val="3"/>
          <c:order val="1"/>
          <c:tx>
            <c:strRef>
              <c:f>'Pure Decorrelation'!$L$300</c:f>
              <c:strCache>
                <c:ptCount val="1"/>
                <c:pt idx="0">
                  <c:v>Target; Gain &gt; 1; #pref=3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'Pure Decorrelation'!$M$292:$W$292</c:f>
              <c:strCache>
                <c:ptCount val="11"/>
                <c:pt idx="0">
                  <c:v>BNL</c:v>
                </c:pt>
                <c:pt idx="1">
                  <c:v>BNL Causal</c:v>
                </c:pt>
                <c:pt idx="2">
                  <c:v>BNL Causal HM</c:v>
                </c:pt>
                <c:pt idx="3">
                  <c:v>SFS</c:v>
                </c:pt>
                <c:pt idx="4">
                  <c:v>SFS Causal</c:v>
                </c:pt>
                <c:pt idx="5">
                  <c:v>SaLSa</c:v>
                </c:pt>
                <c:pt idx="6">
                  <c:v>SaLSa Causal</c:v>
                </c:pt>
                <c:pt idx="7">
                  <c:v>D&amp;C</c:v>
                </c:pt>
                <c:pt idx="8">
                  <c:v>D&amp;C Causal</c:v>
                </c:pt>
                <c:pt idx="9">
                  <c:v>BBS</c:v>
                </c:pt>
                <c:pt idx="10">
                  <c:v>BBS Causal</c:v>
                </c:pt>
              </c:strCache>
            </c:strRef>
          </c:cat>
          <c:val>
            <c:numRef>
              <c:f>'Pure Decorrelation'!$M$300:$W$300</c:f>
              <c:numCache>
                <c:formatCode>0.0</c:formatCode>
                <c:ptCount val="11"/>
                <c:pt idx="0">
                  <c:v>1469812.7</c:v>
                </c:pt>
                <c:pt idx="1">
                  <c:v>6192786.0999999996</c:v>
                </c:pt>
                <c:pt idx="2">
                  <c:v>6195472.4500000002</c:v>
                </c:pt>
                <c:pt idx="3">
                  <c:v>3287460.4000000004</c:v>
                </c:pt>
                <c:pt idx="4">
                  <c:v>6591998.5999999996</c:v>
                </c:pt>
                <c:pt idx="5">
                  <c:v>2539103.2000000002</c:v>
                </c:pt>
                <c:pt idx="6">
                  <c:v>8299081.1500000004</c:v>
                </c:pt>
                <c:pt idx="7">
                  <c:v>6021818.5499999998</c:v>
                </c:pt>
                <c:pt idx="8">
                  <c:v>4301928.3499999996</c:v>
                </c:pt>
                <c:pt idx="9">
                  <c:v>6407506.0499999998</c:v>
                </c:pt>
                <c:pt idx="10">
                  <c:v>11808698.35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AA1-4832-95CA-CCB46EB98412}"/>
            </c:ext>
          </c:extLst>
        </c:ser>
        <c:ser>
          <c:idx val="0"/>
          <c:order val="2"/>
          <c:tx>
            <c:strRef>
              <c:f>'Pure Decorrelation'!$L$301</c:f>
              <c:strCache>
                <c:ptCount val="1"/>
                <c:pt idx="0">
                  <c:v>Target; Gain &gt; 1; #pref=4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'Pure Decorrelation'!$M$301:$W$301</c:f>
              <c:numCache>
                <c:formatCode>0.0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AA1-4832-95CA-CCB46EB984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59822864"/>
        <c:axId val="1559363408"/>
      </c:barChart>
      <c:catAx>
        <c:axId val="15598228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9363408"/>
        <c:crosses val="autoZero"/>
        <c:auto val="1"/>
        <c:lblAlgn val="ctr"/>
        <c:lblOffset val="100"/>
        <c:noMultiLvlLbl val="0"/>
      </c:catAx>
      <c:valAx>
        <c:axId val="1559363408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# Dominance Checks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E+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98228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Execution Time (sequential) [mean]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2"/>
          <c:order val="0"/>
          <c:tx>
            <c:strRef>
              <c:f>'Pure Decorrelation'!$X$299</c:f>
              <c:strCache>
                <c:ptCount val="1"/>
                <c:pt idx="0">
                  <c:v>Target;Gain &gt; 1; #pref=2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'Pure Decorrelation'!$Y$292:$AI$292</c:f>
              <c:strCache>
                <c:ptCount val="11"/>
                <c:pt idx="0">
                  <c:v>BNL</c:v>
                </c:pt>
                <c:pt idx="1">
                  <c:v>BNL Causal</c:v>
                </c:pt>
                <c:pt idx="2">
                  <c:v>BNL Causal HM</c:v>
                </c:pt>
                <c:pt idx="3">
                  <c:v>SFS</c:v>
                </c:pt>
                <c:pt idx="4">
                  <c:v>SFS Causal</c:v>
                </c:pt>
                <c:pt idx="5">
                  <c:v>SaLSa</c:v>
                </c:pt>
                <c:pt idx="6">
                  <c:v>SaLSa Causal</c:v>
                </c:pt>
                <c:pt idx="7">
                  <c:v>D&amp;C</c:v>
                </c:pt>
                <c:pt idx="8">
                  <c:v>D&amp;C Causal</c:v>
                </c:pt>
                <c:pt idx="9">
                  <c:v>BBS</c:v>
                </c:pt>
                <c:pt idx="10">
                  <c:v>BBS Causal</c:v>
                </c:pt>
              </c:strCache>
            </c:strRef>
          </c:cat>
          <c:val>
            <c:numRef>
              <c:f>'Pure Decorrelation'!$Y$299:$AI$299</c:f>
              <c:numCache>
                <c:formatCode>0.0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C5A-4D04-A0DF-80F0821A108C}"/>
            </c:ext>
          </c:extLst>
        </c:ser>
        <c:ser>
          <c:idx val="3"/>
          <c:order val="1"/>
          <c:tx>
            <c:strRef>
              <c:f>'Pure Decorrelation'!$X$300</c:f>
              <c:strCache>
                <c:ptCount val="1"/>
                <c:pt idx="0">
                  <c:v>Target; Gain &gt; 1; #pref=3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'Pure Decorrelation'!$Y$292:$AI$292</c:f>
              <c:strCache>
                <c:ptCount val="11"/>
                <c:pt idx="0">
                  <c:v>BNL</c:v>
                </c:pt>
                <c:pt idx="1">
                  <c:v>BNL Causal</c:v>
                </c:pt>
                <c:pt idx="2">
                  <c:v>BNL Causal HM</c:v>
                </c:pt>
                <c:pt idx="3">
                  <c:v>SFS</c:v>
                </c:pt>
                <c:pt idx="4">
                  <c:v>SFS Causal</c:v>
                </c:pt>
                <c:pt idx="5">
                  <c:v>SaLSa</c:v>
                </c:pt>
                <c:pt idx="6">
                  <c:v>SaLSa Causal</c:v>
                </c:pt>
                <c:pt idx="7">
                  <c:v>D&amp;C</c:v>
                </c:pt>
                <c:pt idx="8">
                  <c:v>D&amp;C Causal</c:v>
                </c:pt>
                <c:pt idx="9">
                  <c:v>BBS</c:v>
                </c:pt>
                <c:pt idx="10">
                  <c:v>BBS Causal</c:v>
                </c:pt>
              </c:strCache>
            </c:strRef>
          </c:cat>
          <c:val>
            <c:numRef>
              <c:f>'Pure Decorrelation'!$Y$300:$AI$300</c:f>
              <c:numCache>
                <c:formatCode>0.0</c:formatCode>
                <c:ptCount val="11"/>
                <c:pt idx="0">
                  <c:v>1.5157325189036781</c:v>
                </c:pt>
                <c:pt idx="1">
                  <c:v>4.8092755203804698</c:v>
                </c:pt>
                <c:pt idx="2">
                  <c:v>4.7871692724846078</c:v>
                </c:pt>
                <c:pt idx="3">
                  <c:v>1.993778915150324</c:v>
                </c:pt>
                <c:pt idx="4">
                  <c:v>5.8020739249419426</c:v>
                </c:pt>
                <c:pt idx="5">
                  <c:v>1.8572222648508614</c:v>
                </c:pt>
                <c:pt idx="6">
                  <c:v>6.1741845091775751</c:v>
                </c:pt>
                <c:pt idx="7">
                  <c:v>3.2812831796007229</c:v>
                </c:pt>
                <c:pt idx="8">
                  <c:v>2.752172866900219</c:v>
                </c:pt>
                <c:pt idx="9">
                  <c:v>4.0497119881561963</c:v>
                </c:pt>
                <c:pt idx="10">
                  <c:v>12.154942797916013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C5A-4D04-A0DF-80F0821A108C}"/>
            </c:ext>
          </c:extLst>
        </c:ser>
        <c:ser>
          <c:idx val="0"/>
          <c:order val="2"/>
          <c:tx>
            <c:strRef>
              <c:f>'Pure Decorrelation'!$X$301</c:f>
              <c:strCache>
                <c:ptCount val="1"/>
                <c:pt idx="0">
                  <c:v>Target; Gain &gt; 1; #pref=4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'Pure Decorrelation'!$Y$292:$AI$292</c:f>
              <c:strCache>
                <c:ptCount val="11"/>
                <c:pt idx="0">
                  <c:v>BNL</c:v>
                </c:pt>
                <c:pt idx="1">
                  <c:v>BNL Causal</c:v>
                </c:pt>
                <c:pt idx="2">
                  <c:v>BNL Causal HM</c:v>
                </c:pt>
                <c:pt idx="3">
                  <c:v>SFS</c:v>
                </c:pt>
                <c:pt idx="4">
                  <c:v>SFS Causal</c:v>
                </c:pt>
                <c:pt idx="5">
                  <c:v>SaLSa</c:v>
                </c:pt>
                <c:pt idx="6">
                  <c:v>SaLSa Causal</c:v>
                </c:pt>
                <c:pt idx="7">
                  <c:v>D&amp;C</c:v>
                </c:pt>
                <c:pt idx="8">
                  <c:v>D&amp;C Causal</c:v>
                </c:pt>
                <c:pt idx="9">
                  <c:v>BBS</c:v>
                </c:pt>
                <c:pt idx="10">
                  <c:v>BBS Causal</c:v>
                </c:pt>
              </c:strCache>
            </c:strRef>
          </c:cat>
          <c:val>
            <c:numRef>
              <c:f>'Pure Decorrelation'!$Y$301:$AI$301</c:f>
              <c:numCache>
                <c:formatCode>0.0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C5A-4D04-A0DF-80F0821A10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59822864"/>
        <c:axId val="1559363408"/>
      </c:barChart>
      <c:catAx>
        <c:axId val="15598228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9363408"/>
        <c:crossesAt val="0.1"/>
        <c:auto val="1"/>
        <c:lblAlgn val="ctr"/>
        <c:lblOffset val="100"/>
        <c:noMultiLvlLbl val="0"/>
      </c:catAx>
      <c:valAx>
        <c:axId val="1559363408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Time (s)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E+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98228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Execution Time (parallel) [mean]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2"/>
          <c:order val="0"/>
          <c:tx>
            <c:strRef>
              <c:f>'Pure Decorrelation'!$AJ$299</c:f>
              <c:strCache>
                <c:ptCount val="1"/>
                <c:pt idx="0">
                  <c:v>Target;Gain &gt; 1; #pref=2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'Pure Decorrelation'!$AK$292:$AU$292</c:f>
              <c:strCache>
                <c:ptCount val="11"/>
                <c:pt idx="0">
                  <c:v>BNL</c:v>
                </c:pt>
                <c:pt idx="1">
                  <c:v>BNL Causal</c:v>
                </c:pt>
                <c:pt idx="2">
                  <c:v>BNL Causal HM</c:v>
                </c:pt>
                <c:pt idx="3">
                  <c:v>SFS</c:v>
                </c:pt>
                <c:pt idx="4">
                  <c:v>SFS Causal</c:v>
                </c:pt>
                <c:pt idx="5">
                  <c:v>SaLSa</c:v>
                </c:pt>
                <c:pt idx="6">
                  <c:v>SaLSa Causal</c:v>
                </c:pt>
                <c:pt idx="7">
                  <c:v>D&amp;C</c:v>
                </c:pt>
                <c:pt idx="8">
                  <c:v>D&amp;C Causal</c:v>
                </c:pt>
                <c:pt idx="9">
                  <c:v>BBS</c:v>
                </c:pt>
                <c:pt idx="10">
                  <c:v>BBS Causal</c:v>
                </c:pt>
              </c:strCache>
            </c:strRef>
          </c:cat>
          <c:val>
            <c:numRef>
              <c:f>'Pure Decorrelation'!$AK$299:$AU$299</c:f>
              <c:numCache>
                <c:formatCode>0.0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3B4-4BE0-BCB7-F37F5D4C4AF5}"/>
            </c:ext>
          </c:extLst>
        </c:ser>
        <c:ser>
          <c:idx val="3"/>
          <c:order val="1"/>
          <c:tx>
            <c:strRef>
              <c:f>'Pure Decorrelation'!$AJ$300</c:f>
              <c:strCache>
                <c:ptCount val="1"/>
                <c:pt idx="0">
                  <c:v>Target; Gain &gt; 1; #pref=3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'Pure Decorrelation'!$AK$292:$AU$292</c:f>
              <c:strCache>
                <c:ptCount val="11"/>
                <c:pt idx="0">
                  <c:v>BNL</c:v>
                </c:pt>
                <c:pt idx="1">
                  <c:v>BNL Causal</c:v>
                </c:pt>
                <c:pt idx="2">
                  <c:v>BNL Causal HM</c:v>
                </c:pt>
                <c:pt idx="3">
                  <c:v>SFS</c:v>
                </c:pt>
                <c:pt idx="4">
                  <c:v>SFS Causal</c:v>
                </c:pt>
                <c:pt idx="5">
                  <c:v>SaLSa</c:v>
                </c:pt>
                <c:pt idx="6">
                  <c:v>SaLSa Causal</c:v>
                </c:pt>
                <c:pt idx="7">
                  <c:v>D&amp;C</c:v>
                </c:pt>
                <c:pt idx="8">
                  <c:v>D&amp;C Causal</c:v>
                </c:pt>
                <c:pt idx="9">
                  <c:v>BBS</c:v>
                </c:pt>
                <c:pt idx="10">
                  <c:v>BBS Causal</c:v>
                </c:pt>
              </c:strCache>
            </c:strRef>
          </c:cat>
          <c:val>
            <c:numRef>
              <c:f>'Pure Decorrelation'!$AK$300:$AU$300</c:f>
              <c:numCache>
                <c:formatCode>0.0</c:formatCode>
                <c:ptCount val="11"/>
                <c:pt idx="0">
                  <c:v>1.5157325189036781</c:v>
                </c:pt>
                <c:pt idx="1">
                  <c:v>2.3172761038033056</c:v>
                </c:pt>
                <c:pt idx="2">
                  <c:v>2.305931110400707</c:v>
                </c:pt>
                <c:pt idx="3">
                  <c:v>1.993778915150324</c:v>
                </c:pt>
                <c:pt idx="4">
                  <c:v>2.8360420178491039</c:v>
                </c:pt>
                <c:pt idx="5">
                  <c:v>1.8572222648508614</c:v>
                </c:pt>
                <c:pt idx="6">
                  <c:v>3.1552396998071348</c:v>
                </c:pt>
                <c:pt idx="7">
                  <c:v>1.7801549573458035</c:v>
                </c:pt>
                <c:pt idx="8">
                  <c:v>0.63259933039953464</c:v>
                </c:pt>
                <c:pt idx="9">
                  <c:v>4.0497119881561963</c:v>
                </c:pt>
                <c:pt idx="10">
                  <c:v>9.2020376972010141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3B4-4BE0-BCB7-F37F5D4C4AF5}"/>
            </c:ext>
          </c:extLst>
        </c:ser>
        <c:ser>
          <c:idx val="0"/>
          <c:order val="2"/>
          <c:tx>
            <c:strRef>
              <c:f>'Pure Decorrelation'!$AJ$301</c:f>
              <c:strCache>
                <c:ptCount val="1"/>
                <c:pt idx="0">
                  <c:v>Target; Gain &gt; 1; #pref=4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'Pure Decorrelation'!$AK$292:$AU$292</c:f>
              <c:strCache>
                <c:ptCount val="11"/>
                <c:pt idx="0">
                  <c:v>BNL</c:v>
                </c:pt>
                <c:pt idx="1">
                  <c:v>BNL Causal</c:v>
                </c:pt>
                <c:pt idx="2">
                  <c:v>BNL Causal HM</c:v>
                </c:pt>
                <c:pt idx="3">
                  <c:v>SFS</c:v>
                </c:pt>
                <c:pt idx="4">
                  <c:v>SFS Causal</c:v>
                </c:pt>
                <c:pt idx="5">
                  <c:v>SaLSa</c:v>
                </c:pt>
                <c:pt idx="6">
                  <c:v>SaLSa Causal</c:v>
                </c:pt>
                <c:pt idx="7">
                  <c:v>D&amp;C</c:v>
                </c:pt>
                <c:pt idx="8">
                  <c:v>D&amp;C Causal</c:v>
                </c:pt>
                <c:pt idx="9">
                  <c:v>BBS</c:v>
                </c:pt>
                <c:pt idx="10">
                  <c:v>BBS Causal</c:v>
                </c:pt>
              </c:strCache>
            </c:strRef>
          </c:cat>
          <c:val>
            <c:numRef>
              <c:f>'Pure Decorrelation'!$AK$301:$AU$301</c:f>
              <c:numCache>
                <c:formatCode>0.0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3B4-4BE0-BCB7-F37F5D4C4A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59822864"/>
        <c:axId val="1559363408"/>
      </c:barChart>
      <c:catAx>
        <c:axId val="15598228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9363408"/>
        <c:crossesAt val="0.1"/>
        <c:auto val="1"/>
        <c:lblAlgn val="ctr"/>
        <c:lblOffset val="100"/>
        <c:noMultiLvlLbl val="0"/>
      </c:catAx>
      <c:valAx>
        <c:axId val="1559363408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Time (s)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E+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98228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# of Dominance Checks [median]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'Pure Decorrelation'!$L$322</c:f>
              <c:strCache>
                <c:ptCount val="1"/>
                <c:pt idx="0">
                  <c:v>Gain &lt;=0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'Pure Decorrelation'!$M$292:$W$292</c:f>
              <c:strCache>
                <c:ptCount val="11"/>
                <c:pt idx="0">
                  <c:v>BNL</c:v>
                </c:pt>
                <c:pt idx="1">
                  <c:v>BNL Causal</c:v>
                </c:pt>
                <c:pt idx="2">
                  <c:v>BNL Causal HM</c:v>
                </c:pt>
                <c:pt idx="3">
                  <c:v>SFS</c:v>
                </c:pt>
                <c:pt idx="4">
                  <c:v>SFS Causal</c:v>
                </c:pt>
                <c:pt idx="5">
                  <c:v>SaLSa</c:v>
                </c:pt>
                <c:pt idx="6">
                  <c:v>SaLSa Causal</c:v>
                </c:pt>
                <c:pt idx="7">
                  <c:v>D&amp;C</c:v>
                </c:pt>
                <c:pt idx="8">
                  <c:v>D&amp;C Causal</c:v>
                </c:pt>
                <c:pt idx="9">
                  <c:v>BBS</c:v>
                </c:pt>
                <c:pt idx="10">
                  <c:v>BBS Causal</c:v>
                </c:pt>
              </c:strCache>
            </c:strRef>
          </c:cat>
          <c:val>
            <c:numRef>
              <c:f>'Pure Decorrelation'!$M$322:$W$322</c:f>
              <c:numCache>
                <c:formatCode>0.0</c:formatCode>
                <c:ptCount val="11"/>
                <c:pt idx="0">
                  <c:v>2105916</c:v>
                </c:pt>
                <c:pt idx="1">
                  <c:v>4515661.4000000004</c:v>
                </c:pt>
                <c:pt idx="2">
                  <c:v>4409347.5999999996</c:v>
                </c:pt>
                <c:pt idx="3">
                  <c:v>2004888.8</c:v>
                </c:pt>
                <c:pt idx="4">
                  <c:v>2024346.6</c:v>
                </c:pt>
                <c:pt idx="5">
                  <c:v>1554018</c:v>
                </c:pt>
                <c:pt idx="6">
                  <c:v>2677909</c:v>
                </c:pt>
                <c:pt idx="7">
                  <c:v>4386936.5999999996</c:v>
                </c:pt>
                <c:pt idx="8">
                  <c:v>3936779.4</c:v>
                </c:pt>
                <c:pt idx="9">
                  <c:v>5237953.0999999996</c:v>
                </c:pt>
                <c:pt idx="10">
                  <c:v>3751928.4000000004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CC3-463A-81A8-4EF80E4349DE}"/>
            </c:ext>
          </c:extLst>
        </c:ser>
        <c:ser>
          <c:idx val="0"/>
          <c:order val="1"/>
          <c:tx>
            <c:strRef>
              <c:f>'Pure Decorrelation'!$L$321</c:f>
              <c:strCache>
                <c:ptCount val="1"/>
                <c:pt idx="0">
                  <c:v>Gain &gt; 0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'Pure Decorrelation'!$M$292:$W$292</c:f>
              <c:strCache>
                <c:ptCount val="11"/>
                <c:pt idx="0">
                  <c:v>BNL</c:v>
                </c:pt>
                <c:pt idx="1">
                  <c:v>BNL Causal</c:v>
                </c:pt>
                <c:pt idx="2">
                  <c:v>BNL Causal HM</c:v>
                </c:pt>
                <c:pt idx="3">
                  <c:v>SFS</c:v>
                </c:pt>
                <c:pt idx="4">
                  <c:v>SFS Causal</c:v>
                </c:pt>
                <c:pt idx="5">
                  <c:v>SaLSa</c:v>
                </c:pt>
                <c:pt idx="6">
                  <c:v>SaLSa Causal</c:v>
                </c:pt>
                <c:pt idx="7">
                  <c:v>D&amp;C</c:v>
                </c:pt>
                <c:pt idx="8">
                  <c:v>D&amp;C Causal</c:v>
                </c:pt>
                <c:pt idx="9">
                  <c:v>BBS</c:v>
                </c:pt>
                <c:pt idx="10">
                  <c:v>BBS Causal</c:v>
                </c:pt>
              </c:strCache>
            </c:strRef>
          </c:cat>
          <c:val>
            <c:numRef>
              <c:f>'Pure Decorrelation'!$M$321:$W$321</c:f>
              <c:numCache>
                <c:formatCode>0.0</c:formatCode>
                <c:ptCount val="11"/>
                <c:pt idx="0">
                  <c:v>2180548</c:v>
                </c:pt>
                <c:pt idx="1">
                  <c:v>2542488.9000000004</c:v>
                </c:pt>
                <c:pt idx="2">
                  <c:v>2588585.7999999998</c:v>
                </c:pt>
                <c:pt idx="3">
                  <c:v>3414928.4</c:v>
                </c:pt>
                <c:pt idx="4">
                  <c:v>1176291.2</c:v>
                </c:pt>
                <c:pt idx="5">
                  <c:v>2518613.2000000002</c:v>
                </c:pt>
                <c:pt idx="6">
                  <c:v>1529571</c:v>
                </c:pt>
                <c:pt idx="7">
                  <c:v>4704170.5999999996</c:v>
                </c:pt>
                <c:pt idx="8">
                  <c:v>4226673.8</c:v>
                </c:pt>
                <c:pt idx="9">
                  <c:v>7952324.9000000004</c:v>
                </c:pt>
                <c:pt idx="10">
                  <c:v>2257997.4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CC3-463A-81A8-4EF80E4349DE}"/>
            </c:ext>
          </c:extLst>
        </c:ser>
        <c:ser>
          <c:idx val="4"/>
          <c:order val="2"/>
          <c:tx>
            <c:strRef>
              <c:f>'Pure Decorrelation'!$L$319</c:f>
              <c:strCache>
                <c:ptCount val="1"/>
                <c:pt idx="0">
                  <c:v>Gain &gt; 1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'Pure Decorrelation'!$M$292:$W$292</c:f>
              <c:strCache>
                <c:ptCount val="11"/>
                <c:pt idx="0">
                  <c:v>BNL</c:v>
                </c:pt>
                <c:pt idx="1">
                  <c:v>BNL Causal</c:v>
                </c:pt>
                <c:pt idx="2">
                  <c:v>BNL Causal HM</c:v>
                </c:pt>
                <c:pt idx="3">
                  <c:v>SFS</c:v>
                </c:pt>
                <c:pt idx="4">
                  <c:v>SFS Causal</c:v>
                </c:pt>
                <c:pt idx="5">
                  <c:v>SaLSa</c:v>
                </c:pt>
                <c:pt idx="6">
                  <c:v>SaLSa Causal</c:v>
                </c:pt>
                <c:pt idx="7">
                  <c:v>D&amp;C</c:v>
                </c:pt>
                <c:pt idx="8">
                  <c:v>D&amp;C Causal</c:v>
                </c:pt>
                <c:pt idx="9">
                  <c:v>BBS</c:v>
                </c:pt>
                <c:pt idx="10">
                  <c:v>BBS Causal</c:v>
                </c:pt>
              </c:strCache>
            </c:strRef>
          </c:cat>
          <c:val>
            <c:numRef>
              <c:f>'Pure Decorrelation'!$M$319:$W$319</c:f>
              <c:numCache>
                <c:formatCode>0.0</c:formatCode>
                <c:ptCount val="11"/>
                <c:pt idx="0">
                  <c:v>1961958.6</c:v>
                </c:pt>
                <c:pt idx="1">
                  <c:v>3783158.7</c:v>
                </c:pt>
                <c:pt idx="2">
                  <c:v>3796459.5</c:v>
                </c:pt>
                <c:pt idx="3">
                  <c:v>4116457.1</c:v>
                </c:pt>
                <c:pt idx="4">
                  <c:v>1965082.3</c:v>
                </c:pt>
                <c:pt idx="5">
                  <c:v>3604157.2</c:v>
                </c:pt>
                <c:pt idx="6">
                  <c:v>2054778.9</c:v>
                </c:pt>
                <c:pt idx="7">
                  <c:v>6065863.5</c:v>
                </c:pt>
                <c:pt idx="8">
                  <c:v>4294696.4000000004</c:v>
                </c:pt>
                <c:pt idx="9">
                  <c:v>8631431.6999999993</c:v>
                </c:pt>
                <c:pt idx="10">
                  <c:v>3671487.5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CC3-463A-81A8-4EF80E4349DE}"/>
            </c:ext>
          </c:extLst>
        </c:ser>
        <c:ser>
          <c:idx val="2"/>
          <c:order val="3"/>
          <c:tx>
            <c:strRef>
              <c:f>'Pure Decorrelation'!$L$318</c:f>
              <c:strCache>
                <c:ptCount val="1"/>
                <c:pt idx="0">
                  <c:v>Target; Gain &gt; 1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'Pure Decorrelation'!$M$318:$W$318</c:f>
              <c:numCache>
                <c:formatCode>0.0</c:formatCode>
                <c:ptCount val="11"/>
                <c:pt idx="0">
                  <c:v>1376328.9</c:v>
                </c:pt>
                <c:pt idx="1">
                  <c:v>6194340.5999999996</c:v>
                </c:pt>
                <c:pt idx="2">
                  <c:v>6195803.1000000006</c:v>
                </c:pt>
                <c:pt idx="3">
                  <c:v>2670047.5000000005</c:v>
                </c:pt>
                <c:pt idx="4">
                  <c:v>6068916.7000000002</c:v>
                </c:pt>
                <c:pt idx="5">
                  <c:v>2496014.2000000002</c:v>
                </c:pt>
                <c:pt idx="6">
                  <c:v>7879573.4000000004</c:v>
                </c:pt>
                <c:pt idx="7">
                  <c:v>6047848</c:v>
                </c:pt>
                <c:pt idx="8">
                  <c:v>4306684.3000000007</c:v>
                </c:pt>
                <c:pt idx="9">
                  <c:v>5831410.5999999996</c:v>
                </c:pt>
                <c:pt idx="10">
                  <c:v>11810186.999999998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CC3-463A-81A8-4EF80E4349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59822864"/>
        <c:axId val="1559363408"/>
      </c:barChart>
      <c:catAx>
        <c:axId val="15598228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9363408"/>
        <c:crosses val="autoZero"/>
        <c:auto val="1"/>
        <c:lblAlgn val="ctr"/>
        <c:lblOffset val="100"/>
        <c:noMultiLvlLbl val="0"/>
      </c:catAx>
      <c:valAx>
        <c:axId val="1559363408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# Dominance Checks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E+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98228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Execution Time (sequential) [median]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'Pure Decorrelation'!$X$322</c:f>
              <c:strCache>
                <c:ptCount val="1"/>
                <c:pt idx="0">
                  <c:v>Gain &lt;=0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'Pure Decorrelation'!$M$292:$W$292</c:f>
              <c:strCache>
                <c:ptCount val="11"/>
                <c:pt idx="0">
                  <c:v>BNL</c:v>
                </c:pt>
                <c:pt idx="1">
                  <c:v>BNL Causal</c:v>
                </c:pt>
                <c:pt idx="2">
                  <c:v>BNL Causal HM</c:v>
                </c:pt>
                <c:pt idx="3">
                  <c:v>SFS</c:v>
                </c:pt>
                <c:pt idx="4">
                  <c:v>SFS Causal</c:v>
                </c:pt>
                <c:pt idx="5">
                  <c:v>SaLSa</c:v>
                </c:pt>
                <c:pt idx="6">
                  <c:v>SaLSa Causal</c:v>
                </c:pt>
                <c:pt idx="7">
                  <c:v>D&amp;C</c:v>
                </c:pt>
                <c:pt idx="8">
                  <c:v>D&amp;C Causal</c:v>
                </c:pt>
                <c:pt idx="9">
                  <c:v>BBS</c:v>
                </c:pt>
                <c:pt idx="10">
                  <c:v>BBS Causal</c:v>
                </c:pt>
              </c:strCache>
            </c:strRef>
          </c:cat>
          <c:val>
            <c:numRef>
              <c:f>'Pure Decorrelation'!$Y$322:$AI$322</c:f>
              <c:numCache>
                <c:formatCode>0.0</c:formatCode>
                <c:ptCount val="11"/>
                <c:pt idx="0">
                  <c:v>2.0488016599090768</c:v>
                </c:pt>
                <c:pt idx="1">
                  <c:v>3.88630205517984</c:v>
                </c:pt>
                <c:pt idx="2">
                  <c:v>3.8082143031177109</c:v>
                </c:pt>
                <c:pt idx="3">
                  <c:v>2.6307585176924482</c:v>
                </c:pt>
                <c:pt idx="4">
                  <c:v>2.5142614884185606</c:v>
                </c:pt>
                <c:pt idx="5">
                  <c:v>1.8118640359025449</c:v>
                </c:pt>
                <c:pt idx="6">
                  <c:v>3.2369918864162175</c:v>
                </c:pt>
                <c:pt idx="7">
                  <c:v>2.0574611207877749</c:v>
                </c:pt>
                <c:pt idx="8">
                  <c:v>2.5322192193358206</c:v>
                </c:pt>
                <c:pt idx="9">
                  <c:v>4.3921865666983653</c:v>
                </c:pt>
                <c:pt idx="10">
                  <c:v>5.601430224272189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0D3-4D60-AF62-5727B68678B9}"/>
            </c:ext>
          </c:extLst>
        </c:ser>
        <c:ser>
          <c:idx val="0"/>
          <c:order val="1"/>
          <c:tx>
            <c:strRef>
              <c:f>'Pure Decorrelation'!$X$321</c:f>
              <c:strCache>
                <c:ptCount val="1"/>
                <c:pt idx="0">
                  <c:v>Gain &gt; 0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'Pure Decorrelation'!$M$292:$W$292</c:f>
              <c:strCache>
                <c:ptCount val="11"/>
                <c:pt idx="0">
                  <c:v>BNL</c:v>
                </c:pt>
                <c:pt idx="1">
                  <c:v>BNL Causal</c:v>
                </c:pt>
                <c:pt idx="2">
                  <c:v>BNL Causal HM</c:v>
                </c:pt>
                <c:pt idx="3">
                  <c:v>SFS</c:v>
                </c:pt>
                <c:pt idx="4">
                  <c:v>SFS Causal</c:v>
                </c:pt>
                <c:pt idx="5">
                  <c:v>SaLSa</c:v>
                </c:pt>
                <c:pt idx="6">
                  <c:v>SaLSa Causal</c:v>
                </c:pt>
                <c:pt idx="7">
                  <c:v>D&amp;C</c:v>
                </c:pt>
                <c:pt idx="8">
                  <c:v>D&amp;C Causal</c:v>
                </c:pt>
                <c:pt idx="9">
                  <c:v>BBS</c:v>
                </c:pt>
                <c:pt idx="10">
                  <c:v>BBS Causal</c:v>
                </c:pt>
              </c:strCache>
            </c:strRef>
          </c:cat>
          <c:val>
            <c:numRef>
              <c:f>'Pure Decorrelation'!$Y$321:$AI$321</c:f>
              <c:numCache>
                <c:formatCode>0.0</c:formatCode>
                <c:ptCount val="11"/>
                <c:pt idx="0">
                  <c:v>2.1818415603018364</c:v>
                </c:pt>
                <c:pt idx="1">
                  <c:v>2.7028319875185844</c:v>
                </c:pt>
                <c:pt idx="2">
                  <c:v>2.7259169636585288</c:v>
                </c:pt>
                <c:pt idx="3">
                  <c:v>3.1200727530987931</c:v>
                </c:pt>
                <c:pt idx="4">
                  <c:v>1.8102396551170385</c:v>
                </c:pt>
                <c:pt idx="5">
                  <c:v>3.1835487852978988</c:v>
                </c:pt>
                <c:pt idx="6">
                  <c:v>2.6741529900231402</c:v>
                </c:pt>
                <c:pt idx="7">
                  <c:v>2.7643143267952834</c:v>
                </c:pt>
                <c:pt idx="8">
                  <c:v>2.7465713891841013</c:v>
                </c:pt>
                <c:pt idx="9">
                  <c:v>5.2562587622029238</c:v>
                </c:pt>
                <c:pt idx="10">
                  <c:v>4.0874334951920899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0D3-4D60-AF62-5727B68678B9}"/>
            </c:ext>
          </c:extLst>
        </c:ser>
        <c:ser>
          <c:idx val="4"/>
          <c:order val="2"/>
          <c:tx>
            <c:strRef>
              <c:f>'Pure Decorrelation'!$X$319</c:f>
              <c:strCache>
                <c:ptCount val="1"/>
                <c:pt idx="0">
                  <c:v>Gain &gt; 1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'Pure Decorrelation'!$M$292:$W$292</c:f>
              <c:strCache>
                <c:ptCount val="11"/>
                <c:pt idx="0">
                  <c:v>BNL</c:v>
                </c:pt>
                <c:pt idx="1">
                  <c:v>BNL Causal</c:v>
                </c:pt>
                <c:pt idx="2">
                  <c:v>BNL Causal HM</c:v>
                </c:pt>
                <c:pt idx="3">
                  <c:v>SFS</c:v>
                </c:pt>
                <c:pt idx="4">
                  <c:v>SFS Causal</c:v>
                </c:pt>
                <c:pt idx="5">
                  <c:v>SaLSa</c:v>
                </c:pt>
                <c:pt idx="6">
                  <c:v>SaLSa Causal</c:v>
                </c:pt>
                <c:pt idx="7">
                  <c:v>D&amp;C</c:v>
                </c:pt>
                <c:pt idx="8">
                  <c:v>D&amp;C Causal</c:v>
                </c:pt>
                <c:pt idx="9">
                  <c:v>BBS</c:v>
                </c:pt>
                <c:pt idx="10">
                  <c:v>BBS Causal</c:v>
                </c:pt>
              </c:strCache>
            </c:strRef>
          </c:cat>
          <c:val>
            <c:numRef>
              <c:f>'Pure Decorrelation'!$Y$319:$AI$319</c:f>
              <c:numCache>
                <c:formatCode>0.0</c:formatCode>
                <c:ptCount val="11"/>
                <c:pt idx="0">
                  <c:v>1.994389339297777</c:v>
                </c:pt>
                <c:pt idx="1">
                  <c:v>3.3046362864726682</c:v>
                </c:pt>
                <c:pt idx="2">
                  <c:v>3.279943466943223</c:v>
                </c:pt>
                <c:pt idx="3">
                  <c:v>3.08103304929391</c:v>
                </c:pt>
                <c:pt idx="4">
                  <c:v>2.2813870226702422</c:v>
                </c:pt>
                <c:pt idx="5">
                  <c:v>3.3062882401864044</c:v>
                </c:pt>
                <c:pt idx="6">
                  <c:v>2.4636784827627705</c:v>
                </c:pt>
                <c:pt idx="7">
                  <c:v>3.2753439203894232</c:v>
                </c:pt>
                <c:pt idx="8">
                  <c:v>2.7325759380590178</c:v>
                </c:pt>
                <c:pt idx="9">
                  <c:v>5.2562587622029238</c:v>
                </c:pt>
                <c:pt idx="10">
                  <c:v>5.3626447213056956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0D3-4D60-AF62-5727B68678B9}"/>
            </c:ext>
          </c:extLst>
        </c:ser>
        <c:ser>
          <c:idx val="2"/>
          <c:order val="3"/>
          <c:tx>
            <c:strRef>
              <c:f>'Pure Decorrelation'!$X$318</c:f>
              <c:strCache>
                <c:ptCount val="1"/>
                <c:pt idx="0">
                  <c:v>Target; Gain &gt; 1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'Pure Decorrelation'!$Y$318:$AI$318</c:f>
              <c:numCache>
                <c:formatCode>0.0</c:formatCode>
                <c:ptCount val="11"/>
                <c:pt idx="0">
                  <c:v>1.4841177330003119</c:v>
                </c:pt>
                <c:pt idx="1">
                  <c:v>4.7459485677594788</c:v>
                </c:pt>
                <c:pt idx="2">
                  <c:v>4.7204560982820114</c:v>
                </c:pt>
                <c:pt idx="3">
                  <c:v>1.9827381994022288</c:v>
                </c:pt>
                <c:pt idx="4">
                  <c:v>5.753285099982171</c:v>
                </c:pt>
                <c:pt idx="5">
                  <c:v>1.9420126211014577</c:v>
                </c:pt>
                <c:pt idx="6">
                  <c:v>5.4463316953624581</c:v>
                </c:pt>
                <c:pt idx="7">
                  <c:v>3.2899270238063765</c:v>
                </c:pt>
                <c:pt idx="8">
                  <c:v>2.7440912251186096</c:v>
                </c:pt>
                <c:pt idx="9">
                  <c:v>4.3423835637106096</c:v>
                </c:pt>
                <c:pt idx="10">
                  <c:v>12.034519325516886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0D3-4D60-AF62-5727B68678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59822864"/>
        <c:axId val="1559363408"/>
      </c:barChart>
      <c:catAx>
        <c:axId val="15598228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9363408"/>
        <c:crossesAt val="0.1"/>
        <c:auto val="1"/>
        <c:lblAlgn val="ctr"/>
        <c:lblOffset val="100"/>
        <c:noMultiLvlLbl val="0"/>
      </c:catAx>
      <c:valAx>
        <c:axId val="1559363408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</a:t>
                </a:r>
                <a:r>
                  <a:rPr lang="en-US" baseline="0"/>
                  <a:t> (s)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E+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98228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Execution Time (parallel) [median]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'Pure Decorrelation'!$AJ$322</c:f>
              <c:strCache>
                <c:ptCount val="1"/>
                <c:pt idx="0">
                  <c:v>Gain &lt;=0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'Pure Decorrelation'!$M$292:$W$292</c:f>
              <c:strCache>
                <c:ptCount val="11"/>
                <c:pt idx="0">
                  <c:v>BNL</c:v>
                </c:pt>
                <c:pt idx="1">
                  <c:v>BNL Causal</c:v>
                </c:pt>
                <c:pt idx="2">
                  <c:v>BNL Causal HM</c:v>
                </c:pt>
                <c:pt idx="3">
                  <c:v>SFS</c:v>
                </c:pt>
                <c:pt idx="4">
                  <c:v>SFS Causal</c:v>
                </c:pt>
                <c:pt idx="5">
                  <c:v>SaLSa</c:v>
                </c:pt>
                <c:pt idx="6">
                  <c:v>SaLSa Causal</c:v>
                </c:pt>
                <c:pt idx="7">
                  <c:v>D&amp;C</c:v>
                </c:pt>
                <c:pt idx="8">
                  <c:v>D&amp;C Causal</c:v>
                </c:pt>
                <c:pt idx="9">
                  <c:v>BBS</c:v>
                </c:pt>
                <c:pt idx="10">
                  <c:v>BBS Causal</c:v>
                </c:pt>
              </c:strCache>
            </c:strRef>
          </c:cat>
          <c:val>
            <c:numRef>
              <c:f>'Pure Decorrelation'!$AK$322:$AU$322</c:f>
              <c:numCache>
                <c:formatCode>0.0</c:formatCode>
                <c:ptCount val="11"/>
                <c:pt idx="0">
                  <c:v>2.0488016599090768</c:v>
                </c:pt>
                <c:pt idx="1">
                  <c:v>1.5684507026977377</c:v>
                </c:pt>
                <c:pt idx="2">
                  <c:v>1.6031097703962591</c:v>
                </c:pt>
                <c:pt idx="3">
                  <c:v>2.6307585176924482</c:v>
                </c:pt>
                <c:pt idx="4">
                  <c:v>1.1432070954993834</c:v>
                </c:pt>
                <c:pt idx="5">
                  <c:v>1.8118640359025449</c:v>
                </c:pt>
                <c:pt idx="6">
                  <c:v>1.34598274291493</c:v>
                </c:pt>
                <c:pt idx="7">
                  <c:v>1.1781442390754822</c:v>
                </c:pt>
                <c:pt idx="8">
                  <c:v>0.58811861658468845</c:v>
                </c:pt>
                <c:pt idx="9">
                  <c:v>4.3921865666983653</c:v>
                </c:pt>
                <c:pt idx="10">
                  <c:v>3.783085880987346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50F-4B86-BE11-C3CDE8B9E113}"/>
            </c:ext>
          </c:extLst>
        </c:ser>
        <c:ser>
          <c:idx val="0"/>
          <c:order val="1"/>
          <c:tx>
            <c:strRef>
              <c:f>'Pure Decorrelation'!$AJ$321</c:f>
              <c:strCache>
                <c:ptCount val="1"/>
                <c:pt idx="0">
                  <c:v>Gain &gt; 0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'Pure Decorrelation'!$M$292:$W$292</c:f>
              <c:strCache>
                <c:ptCount val="11"/>
                <c:pt idx="0">
                  <c:v>BNL</c:v>
                </c:pt>
                <c:pt idx="1">
                  <c:v>BNL Causal</c:v>
                </c:pt>
                <c:pt idx="2">
                  <c:v>BNL Causal HM</c:v>
                </c:pt>
                <c:pt idx="3">
                  <c:v>SFS</c:v>
                </c:pt>
                <c:pt idx="4">
                  <c:v>SFS Causal</c:v>
                </c:pt>
                <c:pt idx="5">
                  <c:v>SaLSa</c:v>
                </c:pt>
                <c:pt idx="6">
                  <c:v>SaLSa Causal</c:v>
                </c:pt>
                <c:pt idx="7">
                  <c:v>D&amp;C</c:v>
                </c:pt>
                <c:pt idx="8">
                  <c:v>D&amp;C Causal</c:v>
                </c:pt>
                <c:pt idx="9">
                  <c:v>BBS</c:v>
                </c:pt>
                <c:pt idx="10">
                  <c:v>BBS Causal</c:v>
                </c:pt>
              </c:strCache>
            </c:strRef>
          </c:cat>
          <c:val>
            <c:numRef>
              <c:f>'Pure Decorrelation'!$AK$321:$AU$321</c:f>
              <c:numCache>
                <c:formatCode>0.0</c:formatCode>
                <c:ptCount val="11"/>
                <c:pt idx="0">
                  <c:v>2.1818415603018364</c:v>
                </c:pt>
                <c:pt idx="1">
                  <c:v>1.0437003973114769</c:v>
                </c:pt>
                <c:pt idx="2">
                  <c:v>1.060798514593625</c:v>
                </c:pt>
                <c:pt idx="3">
                  <c:v>3.1200727530987931</c:v>
                </c:pt>
                <c:pt idx="4">
                  <c:v>0.77292836238921159</c:v>
                </c:pt>
                <c:pt idx="5">
                  <c:v>3.1835487852978988</c:v>
                </c:pt>
                <c:pt idx="6">
                  <c:v>0.97517370100831613</c:v>
                </c:pt>
                <c:pt idx="7">
                  <c:v>1.4295334258931689</c:v>
                </c:pt>
                <c:pt idx="8">
                  <c:v>0.6857167932961602</c:v>
                </c:pt>
                <c:pt idx="9">
                  <c:v>5.2562587622029238</c:v>
                </c:pt>
                <c:pt idx="10">
                  <c:v>2.6334180672944054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50F-4B86-BE11-C3CDE8B9E113}"/>
            </c:ext>
          </c:extLst>
        </c:ser>
        <c:ser>
          <c:idx val="4"/>
          <c:order val="2"/>
          <c:tx>
            <c:strRef>
              <c:f>'Pure Decorrelation'!$AJ$319</c:f>
              <c:strCache>
                <c:ptCount val="1"/>
                <c:pt idx="0">
                  <c:v>Gain &gt; 1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'Pure Decorrelation'!$M$292:$W$292</c:f>
              <c:strCache>
                <c:ptCount val="11"/>
                <c:pt idx="0">
                  <c:v>BNL</c:v>
                </c:pt>
                <c:pt idx="1">
                  <c:v>BNL Causal</c:v>
                </c:pt>
                <c:pt idx="2">
                  <c:v>BNL Causal HM</c:v>
                </c:pt>
                <c:pt idx="3">
                  <c:v>SFS</c:v>
                </c:pt>
                <c:pt idx="4">
                  <c:v>SFS Causal</c:v>
                </c:pt>
                <c:pt idx="5">
                  <c:v>SaLSa</c:v>
                </c:pt>
                <c:pt idx="6">
                  <c:v>SaLSa Causal</c:v>
                </c:pt>
                <c:pt idx="7">
                  <c:v>D&amp;C</c:v>
                </c:pt>
                <c:pt idx="8">
                  <c:v>D&amp;C Causal</c:v>
                </c:pt>
                <c:pt idx="9">
                  <c:v>BBS</c:v>
                </c:pt>
                <c:pt idx="10">
                  <c:v>BBS Causal</c:v>
                </c:pt>
              </c:strCache>
            </c:strRef>
          </c:cat>
          <c:val>
            <c:numRef>
              <c:f>'Pure Decorrelation'!$AK$319:$AU$319</c:f>
              <c:numCache>
                <c:formatCode>0.0</c:formatCode>
                <c:ptCount val="11"/>
                <c:pt idx="0">
                  <c:v>1.994389339297777</c:v>
                </c:pt>
                <c:pt idx="1">
                  <c:v>1.5104574513039553</c:v>
                </c:pt>
                <c:pt idx="2">
                  <c:v>1.5139728645037396</c:v>
                </c:pt>
                <c:pt idx="3">
                  <c:v>3.08103304929391</c:v>
                </c:pt>
                <c:pt idx="4">
                  <c:v>1.058589507304714</c:v>
                </c:pt>
                <c:pt idx="5">
                  <c:v>3.3062882401864044</c:v>
                </c:pt>
                <c:pt idx="6">
                  <c:v>1.0841765296005179</c:v>
                </c:pt>
                <c:pt idx="7">
                  <c:v>1.7587230959732549</c:v>
                </c:pt>
                <c:pt idx="8">
                  <c:v>0.59635522139142272</c:v>
                </c:pt>
                <c:pt idx="9">
                  <c:v>5.2562587622029238</c:v>
                </c:pt>
                <c:pt idx="10">
                  <c:v>3.6619337448035365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50F-4B86-BE11-C3CDE8B9E113}"/>
            </c:ext>
          </c:extLst>
        </c:ser>
        <c:ser>
          <c:idx val="2"/>
          <c:order val="3"/>
          <c:tx>
            <c:strRef>
              <c:f>'Pure Decorrelation'!$AJ$318</c:f>
              <c:strCache>
                <c:ptCount val="1"/>
                <c:pt idx="0">
                  <c:v>Target; Gain &gt; 1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'Pure Decorrelation'!$AK$318:$AU$318</c:f>
              <c:numCache>
                <c:formatCode>0.0</c:formatCode>
                <c:ptCount val="11"/>
                <c:pt idx="0">
                  <c:v>1.4841177330003119</c:v>
                </c:pt>
                <c:pt idx="1">
                  <c:v>2.2740846335014799</c:v>
                </c:pt>
                <c:pt idx="2">
                  <c:v>2.2620840710820631</c:v>
                </c:pt>
                <c:pt idx="3">
                  <c:v>1.9827381994022288</c:v>
                </c:pt>
                <c:pt idx="4">
                  <c:v>2.8127514280058672</c:v>
                </c:pt>
                <c:pt idx="5">
                  <c:v>1.9420126211014577</c:v>
                </c:pt>
                <c:pt idx="6">
                  <c:v>2.9509565514978022</c:v>
                </c:pt>
                <c:pt idx="7">
                  <c:v>1.7659199884918055</c:v>
                </c:pt>
                <c:pt idx="8">
                  <c:v>0.63466554118203933</c:v>
                </c:pt>
                <c:pt idx="9">
                  <c:v>4.3423835637106096</c:v>
                </c:pt>
                <c:pt idx="10">
                  <c:v>9.0099450242996699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50F-4B86-BE11-C3CDE8B9E1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59822864"/>
        <c:axId val="1559363408"/>
      </c:barChart>
      <c:catAx>
        <c:axId val="15598228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9363408"/>
        <c:crossesAt val="0.1"/>
        <c:auto val="1"/>
        <c:lblAlgn val="ctr"/>
        <c:lblOffset val="100"/>
        <c:noMultiLvlLbl val="0"/>
      </c:catAx>
      <c:valAx>
        <c:axId val="1559363408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</a:t>
                </a:r>
                <a:r>
                  <a:rPr lang="en-US" baseline="0"/>
                  <a:t> (s)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E+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98228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# of Dominance Checks [median]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2"/>
          <c:order val="0"/>
          <c:tx>
            <c:strRef>
              <c:f>'Pure Decorrelation'!$L$323</c:f>
              <c:strCache>
                <c:ptCount val="1"/>
                <c:pt idx="0">
                  <c:v>Target;Gain &gt; 1; #pref=2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'Pure Decorrelation'!$M$316:$W$316</c:f>
              <c:strCache>
                <c:ptCount val="11"/>
                <c:pt idx="0">
                  <c:v>BNL</c:v>
                </c:pt>
                <c:pt idx="1">
                  <c:v>BNL Causal</c:v>
                </c:pt>
                <c:pt idx="2">
                  <c:v>BNL Causal HM</c:v>
                </c:pt>
                <c:pt idx="3">
                  <c:v>SFS</c:v>
                </c:pt>
                <c:pt idx="4">
                  <c:v>SFS Causal</c:v>
                </c:pt>
                <c:pt idx="5">
                  <c:v>SaLSa</c:v>
                </c:pt>
                <c:pt idx="6">
                  <c:v>SaLSa Causal</c:v>
                </c:pt>
                <c:pt idx="7">
                  <c:v>D&amp;C</c:v>
                </c:pt>
                <c:pt idx="8">
                  <c:v>D&amp;C Causal</c:v>
                </c:pt>
                <c:pt idx="9">
                  <c:v>BBS</c:v>
                </c:pt>
                <c:pt idx="10">
                  <c:v>BBS Causal</c:v>
                </c:pt>
              </c:strCache>
            </c:strRef>
          </c:cat>
          <c:val>
            <c:numRef>
              <c:f>'Pure Decorrelation'!$M$323:$W$323</c:f>
              <c:numCache>
                <c:formatCode>0.0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497-43E6-ACDD-D8464BFA5F13}"/>
            </c:ext>
          </c:extLst>
        </c:ser>
        <c:ser>
          <c:idx val="3"/>
          <c:order val="1"/>
          <c:tx>
            <c:strRef>
              <c:f>'Pure Decorrelation'!$L$324</c:f>
              <c:strCache>
                <c:ptCount val="1"/>
                <c:pt idx="0">
                  <c:v>Target; Gain &gt; 1; #pref=3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'Pure Decorrelation'!$M$316:$W$316</c:f>
              <c:strCache>
                <c:ptCount val="11"/>
                <c:pt idx="0">
                  <c:v>BNL</c:v>
                </c:pt>
                <c:pt idx="1">
                  <c:v>BNL Causal</c:v>
                </c:pt>
                <c:pt idx="2">
                  <c:v>BNL Causal HM</c:v>
                </c:pt>
                <c:pt idx="3">
                  <c:v>SFS</c:v>
                </c:pt>
                <c:pt idx="4">
                  <c:v>SFS Causal</c:v>
                </c:pt>
                <c:pt idx="5">
                  <c:v>SaLSa</c:v>
                </c:pt>
                <c:pt idx="6">
                  <c:v>SaLSa Causal</c:v>
                </c:pt>
                <c:pt idx="7">
                  <c:v>D&amp;C</c:v>
                </c:pt>
                <c:pt idx="8">
                  <c:v>D&amp;C Causal</c:v>
                </c:pt>
                <c:pt idx="9">
                  <c:v>BBS</c:v>
                </c:pt>
                <c:pt idx="10">
                  <c:v>BBS Causal</c:v>
                </c:pt>
              </c:strCache>
            </c:strRef>
          </c:cat>
          <c:val>
            <c:numRef>
              <c:f>'Pure Decorrelation'!$M$324:$W$324</c:f>
              <c:numCache>
                <c:formatCode>0.0</c:formatCode>
                <c:ptCount val="11"/>
                <c:pt idx="0">
                  <c:v>1376328.9</c:v>
                </c:pt>
                <c:pt idx="1">
                  <c:v>6194340.5999999996</c:v>
                </c:pt>
                <c:pt idx="2">
                  <c:v>6195803.1000000006</c:v>
                </c:pt>
                <c:pt idx="3">
                  <c:v>2670047.5000000005</c:v>
                </c:pt>
                <c:pt idx="4">
                  <c:v>6068916.7000000002</c:v>
                </c:pt>
                <c:pt idx="5">
                  <c:v>2496014.2000000002</c:v>
                </c:pt>
                <c:pt idx="6">
                  <c:v>7879573.4000000004</c:v>
                </c:pt>
                <c:pt idx="7">
                  <c:v>6047848</c:v>
                </c:pt>
                <c:pt idx="8">
                  <c:v>4306684.3000000007</c:v>
                </c:pt>
                <c:pt idx="9">
                  <c:v>5831410.5999999996</c:v>
                </c:pt>
                <c:pt idx="10">
                  <c:v>11810186.999999998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497-43E6-ACDD-D8464BFA5F13}"/>
            </c:ext>
          </c:extLst>
        </c:ser>
        <c:ser>
          <c:idx val="0"/>
          <c:order val="2"/>
          <c:tx>
            <c:strRef>
              <c:f>'Pure Decorrelation'!$L$325</c:f>
              <c:strCache>
                <c:ptCount val="1"/>
                <c:pt idx="0">
                  <c:v>Target; Gain &gt; 1; #pref=4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'Pure Decorrelation'!$M$316:$W$316</c:f>
              <c:strCache>
                <c:ptCount val="11"/>
                <c:pt idx="0">
                  <c:v>BNL</c:v>
                </c:pt>
                <c:pt idx="1">
                  <c:v>BNL Causal</c:v>
                </c:pt>
                <c:pt idx="2">
                  <c:v>BNL Causal HM</c:v>
                </c:pt>
                <c:pt idx="3">
                  <c:v>SFS</c:v>
                </c:pt>
                <c:pt idx="4">
                  <c:v>SFS Causal</c:v>
                </c:pt>
                <c:pt idx="5">
                  <c:v>SaLSa</c:v>
                </c:pt>
                <c:pt idx="6">
                  <c:v>SaLSa Causal</c:v>
                </c:pt>
                <c:pt idx="7">
                  <c:v>D&amp;C</c:v>
                </c:pt>
                <c:pt idx="8">
                  <c:v>D&amp;C Causal</c:v>
                </c:pt>
                <c:pt idx="9">
                  <c:v>BBS</c:v>
                </c:pt>
                <c:pt idx="10">
                  <c:v>BBS Causal</c:v>
                </c:pt>
              </c:strCache>
            </c:strRef>
          </c:cat>
          <c:val>
            <c:numRef>
              <c:f>'Pure Decorrelation'!$M$325:$W$325</c:f>
              <c:numCache>
                <c:formatCode>0.0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497-43E6-ACDD-D8464BFA5F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59822864"/>
        <c:axId val="1559363408"/>
      </c:barChart>
      <c:catAx>
        <c:axId val="15598228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9363408"/>
        <c:crosses val="autoZero"/>
        <c:auto val="1"/>
        <c:lblAlgn val="ctr"/>
        <c:lblOffset val="100"/>
        <c:noMultiLvlLbl val="0"/>
      </c:catAx>
      <c:valAx>
        <c:axId val="1559363408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# Dominance Checks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E+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98228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Execution Time (sequential) [median]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2"/>
          <c:order val="0"/>
          <c:tx>
            <c:strRef>
              <c:f>'Pure Decorrelation'!$X$323</c:f>
              <c:strCache>
                <c:ptCount val="1"/>
                <c:pt idx="0">
                  <c:v>Target;Gain &gt; 1; #pref=2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'Pure Decorrelation'!$Y$316:$AI$316</c:f>
              <c:strCache>
                <c:ptCount val="11"/>
                <c:pt idx="0">
                  <c:v>BNL</c:v>
                </c:pt>
                <c:pt idx="1">
                  <c:v>BNL Causal</c:v>
                </c:pt>
                <c:pt idx="2">
                  <c:v>BNL Causal HM</c:v>
                </c:pt>
                <c:pt idx="3">
                  <c:v>SFS</c:v>
                </c:pt>
                <c:pt idx="4">
                  <c:v>SFS Causal</c:v>
                </c:pt>
                <c:pt idx="5">
                  <c:v>SaLSa</c:v>
                </c:pt>
                <c:pt idx="6">
                  <c:v>SaLSa Causal</c:v>
                </c:pt>
                <c:pt idx="7">
                  <c:v>D&amp;C</c:v>
                </c:pt>
                <c:pt idx="8">
                  <c:v>D&amp;C Causal</c:v>
                </c:pt>
                <c:pt idx="9">
                  <c:v>BBS</c:v>
                </c:pt>
                <c:pt idx="10">
                  <c:v>BBS Causal</c:v>
                </c:pt>
              </c:strCache>
            </c:strRef>
          </c:cat>
          <c:val>
            <c:numRef>
              <c:f>'Pure Decorrelation'!$Y$323:$AI$323</c:f>
              <c:numCache>
                <c:formatCode>0.0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588-4750-A77B-17B44C59B79D}"/>
            </c:ext>
          </c:extLst>
        </c:ser>
        <c:ser>
          <c:idx val="3"/>
          <c:order val="1"/>
          <c:tx>
            <c:strRef>
              <c:f>'Pure Decorrelation'!$X$324</c:f>
              <c:strCache>
                <c:ptCount val="1"/>
                <c:pt idx="0">
                  <c:v>Target; Gain &gt; 1; #pref=3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'Pure Decorrelation'!$Y$316:$AI$316</c:f>
              <c:strCache>
                <c:ptCount val="11"/>
                <c:pt idx="0">
                  <c:v>BNL</c:v>
                </c:pt>
                <c:pt idx="1">
                  <c:v>BNL Causal</c:v>
                </c:pt>
                <c:pt idx="2">
                  <c:v>BNL Causal HM</c:v>
                </c:pt>
                <c:pt idx="3">
                  <c:v>SFS</c:v>
                </c:pt>
                <c:pt idx="4">
                  <c:v>SFS Causal</c:v>
                </c:pt>
                <c:pt idx="5">
                  <c:v>SaLSa</c:v>
                </c:pt>
                <c:pt idx="6">
                  <c:v>SaLSa Causal</c:v>
                </c:pt>
                <c:pt idx="7">
                  <c:v>D&amp;C</c:v>
                </c:pt>
                <c:pt idx="8">
                  <c:v>D&amp;C Causal</c:v>
                </c:pt>
                <c:pt idx="9">
                  <c:v>BBS</c:v>
                </c:pt>
                <c:pt idx="10">
                  <c:v>BBS Causal</c:v>
                </c:pt>
              </c:strCache>
            </c:strRef>
          </c:cat>
          <c:val>
            <c:numRef>
              <c:f>'Pure Decorrelation'!$Y$324:$AI$324</c:f>
              <c:numCache>
                <c:formatCode>0.0</c:formatCode>
                <c:ptCount val="11"/>
                <c:pt idx="0">
                  <c:v>1.4841177330003119</c:v>
                </c:pt>
                <c:pt idx="1">
                  <c:v>4.7459485677594788</c:v>
                </c:pt>
                <c:pt idx="2">
                  <c:v>4.7204560982820114</c:v>
                </c:pt>
                <c:pt idx="3">
                  <c:v>1.9827381994022288</c:v>
                </c:pt>
                <c:pt idx="4">
                  <c:v>5.753285099982171</c:v>
                </c:pt>
                <c:pt idx="5">
                  <c:v>1.9420126211014577</c:v>
                </c:pt>
                <c:pt idx="6">
                  <c:v>5.4463316953624581</c:v>
                </c:pt>
                <c:pt idx="7">
                  <c:v>3.2899270238063765</c:v>
                </c:pt>
                <c:pt idx="8">
                  <c:v>2.7440912251186096</c:v>
                </c:pt>
                <c:pt idx="9">
                  <c:v>4.3423835637106096</c:v>
                </c:pt>
                <c:pt idx="10">
                  <c:v>12.034519325516886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588-4750-A77B-17B44C59B79D}"/>
            </c:ext>
          </c:extLst>
        </c:ser>
        <c:ser>
          <c:idx val="0"/>
          <c:order val="2"/>
          <c:tx>
            <c:strRef>
              <c:f>'Pure Decorrelation'!$X$325</c:f>
              <c:strCache>
                <c:ptCount val="1"/>
                <c:pt idx="0">
                  <c:v>Target; Gain &gt; 1; #pref=4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'Pure Decorrelation'!$Y$316:$AI$316</c:f>
              <c:strCache>
                <c:ptCount val="11"/>
                <c:pt idx="0">
                  <c:v>BNL</c:v>
                </c:pt>
                <c:pt idx="1">
                  <c:v>BNL Causal</c:v>
                </c:pt>
                <c:pt idx="2">
                  <c:v>BNL Causal HM</c:v>
                </c:pt>
                <c:pt idx="3">
                  <c:v>SFS</c:v>
                </c:pt>
                <c:pt idx="4">
                  <c:v>SFS Causal</c:v>
                </c:pt>
                <c:pt idx="5">
                  <c:v>SaLSa</c:v>
                </c:pt>
                <c:pt idx="6">
                  <c:v>SaLSa Causal</c:v>
                </c:pt>
                <c:pt idx="7">
                  <c:v>D&amp;C</c:v>
                </c:pt>
                <c:pt idx="8">
                  <c:v>D&amp;C Causal</c:v>
                </c:pt>
                <c:pt idx="9">
                  <c:v>BBS</c:v>
                </c:pt>
                <c:pt idx="10">
                  <c:v>BBS Causal</c:v>
                </c:pt>
              </c:strCache>
            </c:strRef>
          </c:cat>
          <c:val>
            <c:numRef>
              <c:f>'Pure Decorrelation'!$Y$325:$AI$325</c:f>
              <c:numCache>
                <c:formatCode>0.0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588-4750-A77B-17B44C59B7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59822864"/>
        <c:axId val="1559363408"/>
      </c:barChart>
      <c:catAx>
        <c:axId val="15598228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9363408"/>
        <c:crossesAt val="0.1"/>
        <c:auto val="1"/>
        <c:lblAlgn val="ctr"/>
        <c:lblOffset val="100"/>
        <c:noMultiLvlLbl val="0"/>
      </c:catAx>
      <c:valAx>
        <c:axId val="1559363408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Time (s)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E+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98228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Execution Time (parallel) [median]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2"/>
          <c:order val="0"/>
          <c:tx>
            <c:strRef>
              <c:f>'Pure Decorrelation'!$AJ$323</c:f>
              <c:strCache>
                <c:ptCount val="1"/>
                <c:pt idx="0">
                  <c:v>Target;Gain &gt; 1; #pref=2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'Pure Decorrelation'!$AK$316:$AU$316</c:f>
              <c:strCache>
                <c:ptCount val="11"/>
                <c:pt idx="0">
                  <c:v>BNL</c:v>
                </c:pt>
                <c:pt idx="1">
                  <c:v>BNL Causal</c:v>
                </c:pt>
                <c:pt idx="2">
                  <c:v>BNL Causal HM</c:v>
                </c:pt>
                <c:pt idx="3">
                  <c:v>SFS</c:v>
                </c:pt>
                <c:pt idx="4">
                  <c:v>SFS Causal</c:v>
                </c:pt>
                <c:pt idx="5">
                  <c:v>SaLSa</c:v>
                </c:pt>
                <c:pt idx="6">
                  <c:v>SaLSa Causal</c:v>
                </c:pt>
                <c:pt idx="7">
                  <c:v>D&amp;C</c:v>
                </c:pt>
                <c:pt idx="8">
                  <c:v>D&amp;C Causal</c:v>
                </c:pt>
                <c:pt idx="9">
                  <c:v>BBS</c:v>
                </c:pt>
                <c:pt idx="10">
                  <c:v>BBS Causal</c:v>
                </c:pt>
              </c:strCache>
            </c:strRef>
          </c:cat>
          <c:val>
            <c:numRef>
              <c:f>'Pure Decorrelation'!$AK$323:$AU$323</c:f>
              <c:numCache>
                <c:formatCode>0.0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C33-4E83-8345-498D9330B449}"/>
            </c:ext>
          </c:extLst>
        </c:ser>
        <c:ser>
          <c:idx val="3"/>
          <c:order val="1"/>
          <c:tx>
            <c:strRef>
              <c:f>'Pure Decorrelation'!$AJ$324</c:f>
              <c:strCache>
                <c:ptCount val="1"/>
                <c:pt idx="0">
                  <c:v>Target; Gain &gt; 1; #pref=3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'Pure Decorrelation'!$AK$316:$AU$316</c:f>
              <c:strCache>
                <c:ptCount val="11"/>
                <c:pt idx="0">
                  <c:v>BNL</c:v>
                </c:pt>
                <c:pt idx="1">
                  <c:v>BNL Causal</c:v>
                </c:pt>
                <c:pt idx="2">
                  <c:v>BNL Causal HM</c:v>
                </c:pt>
                <c:pt idx="3">
                  <c:v>SFS</c:v>
                </c:pt>
                <c:pt idx="4">
                  <c:v>SFS Causal</c:v>
                </c:pt>
                <c:pt idx="5">
                  <c:v>SaLSa</c:v>
                </c:pt>
                <c:pt idx="6">
                  <c:v>SaLSa Causal</c:v>
                </c:pt>
                <c:pt idx="7">
                  <c:v>D&amp;C</c:v>
                </c:pt>
                <c:pt idx="8">
                  <c:v>D&amp;C Causal</c:v>
                </c:pt>
                <c:pt idx="9">
                  <c:v>BBS</c:v>
                </c:pt>
                <c:pt idx="10">
                  <c:v>BBS Causal</c:v>
                </c:pt>
              </c:strCache>
            </c:strRef>
          </c:cat>
          <c:val>
            <c:numRef>
              <c:f>'Pure Decorrelation'!$AK$324:$AU$324</c:f>
              <c:numCache>
                <c:formatCode>0.0</c:formatCode>
                <c:ptCount val="11"/>
                <c:pt idx="0">
                  <c:v>1.4841177330003119</c:v>
                </c:pt>
                <c:pt idx="1">
                  <c:v>2.2740846335014799</c:v>
                </c:pt>
                <c:pt idx="2">
                  <c:v>2.2620840710820631</c:v>
                </c:pt>
                <c:pt idx="3">
                  <c:v>1.9827381994022288</c:v>
                </c:pt>
                <c:pt idx="4">
                  <c:v>2.8127514280058672</c:v>
                </c:pt>
                <c:pt idx="5">
                  <c:v>1.9420126211014577</c:v>
                </c:pt>
                <c:pt idx="6">
                  <c:v>2.9509565514978022</c:v>
                </c:pt>
                <c:pt idx="7">
                  <c:v>1.7659199884918055</c:v>
                </c:pt>
                <c:pt idx="8">
                  <c:v>0.63466554118203933</c:v>
                </c:pt>
                <c:pt idx="9">
                  <c:v>4.3423835637106096</c:v>
                </c:pt>
                <c:pt idx="10">
                  <c:v>9.0099450242996699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C33-4E83-8345-498D9330B449}"/>
            </c:ext>
          </c:extLst>
        </c:ser>
        <c:ser>
          <c:idx val="0"/>
          <c:order val="2"/>
          <c:tx>
            <c:strRef>
              <c:f>'Pure Decorrelation'!$AJ$325</c:f>
              <c:strCache>
                <c:ptCount val="1"/>
                <c:pt idx="0">
                  <c:v>Target; Gain &gt; 1; #pref=4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'Pure Decorrelation'!$AK$316:$AU$316</c:f>
              <c:strCache>
                <c:ptCount val="11"/>
                <c:pt idx="0">
                  <c:v>BNL</c:v>
                </c:pt>
                <c:pt idx="1">
                  <c:v>BNL Causal</c:v>
                </c:pt>
                <c:pt idx="2">
                  <c:v>BNL Causal HM</c:v>
                </c:pt>
                <c:pt idx="3">
                  <c:v>SFS</c:v>
                </c:pt>
                <c:pt idx="4">
                  <c:v>SFS Causal</c:v>
                </c:pt>
                <c:pt idx="5">
                  <c:v>SaLSa</c:v>
                </c:pt>
                <c:pt idx="6">
                  <c:v>SaLSa Causal</c:v>
                </c:pt>
                <c:pt idx="7">
                  <c:v>D&amp;C</c:v>
                </c:pt>
                <c:pt idx="8">
                  <c:v>D&amp;C Causal</c:v>
                </c:pt>
                <c:pt idx="9">
                  <c:v>BBS</c:v>
                </c:pt>
                <c:pt idx="10">
                  <c:v>BBS Causal</c:v>
                </c:pt>
              </c:strCache>
            </c:strRef>
          </c:cat>
          <c:val>
            <c:numRef>
              <c:f>'Pure Decorrelation'!$AK$325:$AU$325</c:f>
              <c:numCache>
                <c:formatCode>0.0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C33-4E83-8345-498D9330B4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59822864"/>
        <c:axId val="1559363408"/>
      </c:barChart>
      <c:catAx>
        <c:axId val="15598228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9363408"/>
        <c:crossesAt val="0.1"/>
        <c:auto val="1"/>
        <c:lblAlgn val="ctr"/>
        <c:lblOffset val="100"/>
        <c:noMultiLvlLbl val="0"/>
      </c:catAx>
      <c:valAx>
        <c:axId val="1559363408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Time (s)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E+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98228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Dominance Check Improvement</a:t>
            </a:r>
            <a:r>
              <a:rPr lang="en-US" baseline="0"/>
              <a:t> wrt. BNL [mean]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'Pure Decorrelation'!$M$962</c:f>
              <c:strCache>
                <c:ptCount val="1"/>
                <c:pt idx="0">
                  <c:v>Gain &lt;=0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'Pure Decorrelation'!$N$956:$S$956</c:f>
              <c:strCache>
                <c:ptCount val="6"/>
                <c:pt idx="0">
                  <c:v>BNL Causal</c:v>
                </c:pt>
                <c:pt idx="1">
                  <c:v>BNL Causal HM</c:v>
                </c:pt>
                <c:pt idx="2">
                  <c:v>SFS Causal</c:v>
                </c:pt>
                <c:pt idx="3">
                  <c:v>SaLSa Causal</c:v>
                </c:pt>
                <c:pt idx="4">
                  <c:v>D&amp;C Causal</c:v>
                </c:pt>
                <c:pt idx="5">
                  <c:v>BBS Causal</c:v>
                </c:pt>
              </c:strCache>
            </c:strRef>
          </c:cat>
          <c:val>
            <c:numRef>
              <c:f>'Pure Decorrelation'!$N$962:$S$962</c:f>
              <c:numCache>
                <c:formatCode>0%</c:formatCode>
                <c:ptCount val="6"/>
                <c:pt idx="0">
                  <c:v>-2.5255484043620524</c:v>
                </c:pt>
                <c:pt idx="1">
                  <c:v>-2.6596689034471304</c:v>
                </c:pt>
                <c:pt idx="2">
                  <c:v>-2.3055700918785043</c:v>
                </c:pt>
                <c:pt idx="3">
                  <c:v>-2.7959253222852425</c:v>
                </c:pt>
                <c:pt idx="4">
                  <c:v>-2.1001514099913252</c:v>
                </c:pt>
                <c:pt idx="5">
                  <c:v>-4.7704723988781614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413-438D-B9E9-E1C71F5034C1}"/>
            </c:ext>
          </c:extLst>
        </c:ser>
        <c:ser>
          <c:idx val="2"/>
          <c:order val="1"/>
          <c:tx>
            <c:strRef>
              <c:f>'Pure Decorrelation'!$M$961</c:f>
              <c:strCache>
                <c:ptCount val="1"/>
                <c:pt idx="0">
                  <c:v>Gain &gt; 0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'Pure Decorrelation'!$N$961:$S$961</c:f>
              <c:numCache>
                <c:formatCode>0%</c:formatCode>
                <c:ptCount val="6"/>
                <c:pt idx="0">
                  <c:v>-3.4298691430615404</c:v>
                </c:pt>
                <c:pt idx="1">
                  <c:v>-3.4596211044771392</c:v>
                </c:pt>
                <c:pt idx="2">
                  <c:v>-2.7621083234151573</c:v>
                </c:pt>
                <c:pt idx="3">
                  <c:v>-3.8545390262381716</c:v>
                </c:pt>
                <c:pt idx="4">
                  <c:v>-2.0033265934670159</c:v>
                </c:pt>
                <c:pt idx="5">
                  <c:v>-5.0601917587458232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413-438D-B9E9-E1C71F5034C1}"/>
            </c:ext>
          </c:extLst>
        </c:ser>
        <c:ser>
          <c:idx val="3"/>
          <c:order val="2"/>
          <c:tx>
            <c:strRef>
              <c:f>'Pure Decorrelation'!$M$959</c:f>
              <c:strCache>
                <c:ptCount val="1"/>
                <c:pt idx="0">
                  <c:v>Gain &gt; 1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'Pure Decorrelation'!$N$959:$S$959</c:f>
              <c:numCache>
                <c:formatCode>0%</c:formatCode>
                <c:ptCount val="6"/>
                <c:pt idx="0">
                  <c:v>-6.4452860781772721</c:v>
                </c:pt>
                <c:pt idx="1">
                  <c:v>-6.4667035699941504</c:v>
                </c:pt>
                <c:pt idx="2">
                  <c:v>-6.9190913455406733</c:v>
                </c:pt>
                <c:pt idx="3">
                  <c:v>-8.9944176060159293</c:v>
                </c:pt>
                <c:pt idx="4">
                  <c:v>-2.9277157341971365</c:v>
                </c:pt>
                <c:pt idx="5">
                  <c:v>-12.264162621346419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413-438D-B9E9-E1C71F5034C1}"/>
            </c:ext>
          </c:extLst>
        </c:ser>
        <c:ser>
          <c:idx val="1"/>
          <c:order val="3"/>
          <c:tx>
            <c:strRef>
              <c:f>'Pure Decorrelation'!$M$958</c:f>
              <c:strCache>
                <c:ptCount val="1"/>
                <c:pt idx="0">
                  <c:v>Target; Gain &gt; 1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'Pure Decorrelation'!$N$958:$S$958</c:f>
              <c:numCache>
                <c:formatCode>0%</c:formatCode>
                <c:ptCount val="6"/>
                <c:pt idx="0">
                  <c:v>-11.062314494462797</c:v>
                </c:pt>
                <c:pt idx="1">
                  <c:v>-11.062670850171772</c:v>
                </c:pt>
                <c:pt idx="2">
                  <c:v>-13.165278586721312</c:v>
                </c:pt>
                <c:pt idx="3">
                  <c:v>-15.948893363576907</c:v>
                </c:pt>
                <c:pt idx="4">
                  <c:v>-4.6286805528961921</c:v>
                </c:pt>
                <c:pt idx="5">
                  <c:v>-22.92863285832631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413-438D-B9E9-E1C71F5034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96855792"/>
        <c:axId val="1899211536"/>
      </c:barChart>
      <c:catAx>
        <c:axId val="18968557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9211536"/>
        <c:crosses val="autoZero"/>
        <c:auto val="1"/>
        <c:lblAlgn val="ctr"/>
        <c:lblOffset val="100"/>
        <c:noMultiLvlLbl val="0"/>
      </c:catAx>
      <c:valAx>
        <c:axId val="1899211536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Perforamnce Improvement wrt. BNL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68557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Execution Time Improvement</a:t>
            </a:r>
            <a:r>
              <a:rPr lang="en-US" baseline="0"/>
              <a:t> wrt. </a:t>
            </a:r>
            <a:r>
              <a:rPr lang="en-US" sz="1400" baseline="0"/>
              <a:t>BNL (sequential) [mean]</a:t>
            </a:r>
            <a:endParaRPr lang="en-US" sz="14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'Pure Decorrelation'!$U$962</c:f>
              <c:strCache>
                <c:ptCount val="1"/>
                <c:pt idx="0">
                  <c:v>Gain &lt;=0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'Pure Decorrelation'!$V$956:$AA$956</c:f>
              <c:strCache>
                <c:ptCount val="6"/>
                <c:pt idx="0">
                  <c:v>BNL Causal</c:v>
                </c:pt>
                <c:pt idx="1">
                  <c:v>BNL Causal HM</c:v>
                </c:pt>
                <c:pt idx="2">
                  <c:v>SFS Causal</c:v>
                </c:pt>
                <c:pt idx="3">
                  <c:v>SaLSa Causal</c:v>
                </c:pt>
                <c:pt idx="4">
                  <c:v>D&amp;C Causal</c:v>
                </c:pt>
                <c:pt idx="5">
                  <c:v>BBS Causal</c:v>
                </c:pt>
              </c:strCache>
            </c:strRef>
          </c:cat>
          <c:val>
            <c:numRef>
              <c:f>'Pure Decorrelation'!$V$962:$AA$962</c:f>
              <c:numCache>
                <c:formatCode>0%</c:formatCode>
                <c:ptCount val="6"/>
                <c:pt idx="0">
                  <c:v>-1.0906992693557578</c:v>
                </c:pt>
                <c:pt idx="1">
                  <c:v>-1.140512575808168</c:v>
                </c:pt>
                <c:pt idx="2">
                  <c:v>-1.1554544568059582</c:v>
                </c:pt>
                <c:pt idx="3">
                  <c:v>-1.1076719017651893</c:v>
                </c:pt>
                <c:pt idx="4">
                  <c:v>-0.49586001115044676</c:v>
                </c:pt>
                <c:pt idx="5">
                  <c:v>-3.9410376478316653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262-4D45-86DF-8CE48F21F354}"/>
            </c:ext>
          </c:extLst>
        </c:ser>
        <c:ser>
          <c:idx val="2"/>
          <c:order val="1"/>
          <c:tx>
            <c:strRef>
              <c:f>'Pure Decorrelation'!$U$961</c:f>
              <c:strCache>
                <c:ptCount val="1"/>
                <c:pt idx="0">
                  <c:v>Gain &gt; 0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'Pure Decorrelation'!$V$961:$AA$961</c:f>
              <c:numCache>
                <c:formatCode>0%</c:formatCode>
                <c:ptCount val="6"/>
                <c:pt idx="0">
                  <c:v>-1.6946746282843874</c:v>
                </c:pt>
                <c:pt idx="1">
                  <c:v>-1.6943828604148363</c:v>
                </c:pt>
                <c:pt idx="2">
                  <c:v>-1.487317819991488</c:v>
                </c:pt>
                <c:pt idx="3">
                  <c:v>-2.0505296317301744</c:v>
                </c:pt>
                <c:pt idx="4">
                  <c:v>-0.65752848715454792</c:v>
                </c:pt>
                <c:pt idx="5">
                  <c:v>-4.4534225539997312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262-4D45-86DF-8CE48F21F354}"/>
            </c:ext>
          </c:extLst>
        </c:ser>
        <c:ser>
          <c:idx val="3"/>
          <c:order val="2"/>
          <c:tx>
            <c:strRef>
              <c:f>'Pure Decorrelation'!$U$959</c:f>
              <c:strCache>
                <c:ptCount val="1"/>
                <c:pt idx="0">
                  <c:v>Gain &gt; 1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'Pure Decorrelation'!$V$959:$AA$959</c:f>
              <c:numCache>
                <c:formatCode>0%</c:formatCode>
                <c:ptCount val="6"/>
                <c:pt idx="0">
                  <c:v>-2.9491068726277687</c:v>
                </c:pt>
                <c:pt idx="1">
                  <c:v>-2.9415996286705859</c:v>
                </c:pt>
                <c:pt idx="2">
                  <c:v>-3.4674372454059967</c:v>
                </c:pt>
                <c:pt idx="3">
                  <c:v>-4.0573700091263927</c:v>
                </c:pt>
                <c:pt idx="4">
                  <c:v>-0.89418348480018184</c:v>
                </c:pt>
                <c:pt idx="5">
                  <c:v>-8.3702868455440971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262-4D45-86DF-8CE48F21F354}"/>
            </c:ext>
          </c:extLst>
        </c:ser>
        <c:ser>
          <c:idx val="1"/>
          <c:order val="3"/>
          <c:tx>
            <c:strRef>
              <c:f>'Pure Decorrelation'!$U$958</c:f>
              <c:strCache>
                <c:ptCount val="1"/>
                <c:pt idx="0">
                  <c:v>Target; Gain &gt; 1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'Pure Decorrelation'!$V$958:$AA$958</c:f>
              <c:numCache>
                <c:formatCode>0%</c:formatCode>
                <c:ptCount val="6"/>
                <c:pt idx="0">
                  <c:v>-4.9154881071178824</c:v>
                </c:pt>
                <c:pt idx="1">
                  <c:v>-4.889591761078214</c:v>
                </c:pt>
                <c:pt idx="2">
                  <c:v>-6.5316298577625123</c:v>
                </c:pt>
                <c:pt idx="3">
                  <c:v>-6.8457086294098364</c:v>
                </c:pt>
                <c:pt idx="4">
                  <c:v>-1.5521252467586875</c:v>
                </c:pt>
                <c:pt idx="5">
                  <c:v>-14.623495955966064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262-4D45-86DF-8CE48F21F3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96855792"/>
        <c:axId val="1899211536"/>
      </c:barChart>
      <c:catAx>
        <c:axId val="18968557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9211536"/>
        <c:crosses val="autoZero"/>
        <c:auto val="1"/>
        <c:lblAlgn val="ctr"/>
        <c:lblOffset val="100"/>
        <c:noMultiLvlLbl val="0"/>
      </c:catAx>
      <c:valAx>
        <c:axId val="1899211536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Perforamnce Improvement wrt. BNL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68557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Dominance Check Improvement</a:t>
            </a:r>
            <a:r>
              <a:rPr lang="en-US" baseline="0"/>
              <a:t> wrt. BNL</a:t>
            </a: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 [mean]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'Pure Decorrelation'!$M$963</c:f>
              <c:strCache>
                <c:ptCount val="1"/>
                <c:pt idx="0">
                  <c:v>Target; Gain &gt; 1; #pref=2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'Pure Decorrelation'!$N$956:$S$956</c:f>
              <c:strCache>
                <c:ptCount val="6"/>
                <c:pt idx="0">
                  <c:v>BNL Causal</c:v>
                </c:pt>
                <c:pt idx="1">
                  <c:v>BNL Causal HM</c:v>
                </c:pt>
                <c:pt idx="2">
                  <c:v>SFS Causal</c:v>
                </c:pt>
                <c:pt idx="3">
                  <c:v>SaLSa Causal</c:v>
                </c:pt>
                <c:pt idx="4">
                  <c:v>D&amp;C Causal</c:v>
                </c:pt>
                <c:pt idx="5">
                  <c:v>BBS Causal</c:v>
                </c:pt>
              </c:strCache>
            </c:strRef>
          </c:cat>
          <c:val>
            <c:numRef>
              <c:f>'Pure Decorrelation'!$N$963:$S$963</c:f>
              <c:numCache>
                <c:formatCode>0%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455-4D45-B3AC-A0AB2759E3E9}"/>
            </c:ext>
          </c:extLst>
        </c:ser>
        <c:ser>
          <c:idx val="0"/>
          <c:order val="1"/>
          <c:tx>
            <c:strRef>
              <c:f>'Pure Decorrelation'!$M$964</c:f>
              <c:strCache>
                <c:ptCount val="1"/>
                <c:pt idx="0">
                  <c:v>Target; Gain &gt; 1; #pref=3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'Pure Decorrelation'!$N$956:$S$956</c:f>
              <c:strCache>
                <c:ptCount val="6"/>
                <c:pt idx="0">
                  <c:v>BNL Causal</c:v>
                </c:pt>
                <c:pt idx="1">
                  <c:v>BNL Causal HM</c:v>
                </c:pt>
                <c:pt idx="2">
                  <c:v>SFS Causal</c:v>
                </c:pt>
                <c:pt idx="3">
                  <c:v>SaLSa Causal</c:v>
                </c:pt>
                <c:pt idx="4">
                  <c:v>D&amp;C Causal</c:v>
                </c:pt>
                <c:pt idx="5">
                  <c:v>BBS Causal</c:v>
                </c:pt>
              </c:strCache>
            </c:strRef>
          </c:cat>
          <c:val>
            <c:numRef>
              <c:f>'Pure Decorrelation'!$N$964:$S$964</c:f>
              <c:numCache>
                <c:formatCode>0%</c:formatCode>
                <c:ptCount val="6"/>
                <c:pt idx="0">
                  <c:v>-11.062314494462797</c:v>
                </c:pt>
                <c:pt idx="1">
                  <c:v>-11.062670850171772</c:v>
                </c:pt>
                <c:pt idx="2">
                  <c:v>-13.165278586721312</c:v>
                </c:pt>
                <c:pt idx="3">
                  <c:v>-15.948893363576907</c:v>
                </c:pt>
                <c:pt idx="4">
                  <c:v>-4.6286805528961921</c:v>
                </c:pt>
                <c:pt idx="5">
                  <c:v>-22.92863285832631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455-4D45-B3AC-A0AB2759E3E9}"/>
            </c:ext>
          </c:extLst>
        </c:ser>
        <c:ser>
          <c:idx val="2"/>
          <c:order val="2"/>
          <c:tx>
            <c:strRef>
              <c:f>'Pure Decorrelation'!$M$965</c:f>
              <c:strCache>
                <c:ptCount val="1"/>
                <c:pt idx="0">
                  <c:v>Target; Gain &gt; 1; #pref=4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'Pure Decorrelation'!$N$965:$S$965</c:f>
              <c:numCache>
                <c:formatCode>0%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455-4D45-B3AC-A0AB2759E3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96855792"/>
        <c:axId val="1899211536"/>
      </c:barChart>
      <c:catAx>
        <c:axId val="18968557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9211536"/>
        <c:crosses val="autoZero"/>
        <c:auto val="1"/>
        <c:lblAlgn val="ctr"/>
        <c:lblOffset val="100"/>
        <c:noMultiLvlLbl val="0"/>
      </c:catAx>
      <c:valAx>
        <c:axId val="18992115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Perforamnce Improvement wrt. BNL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68557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Execution Time Improvement</a:t>
            </a:r>
            <a:r>
              <a:rPr lang="en-US" baseline="0"/>
              <a:t> wrt. </a:t>
            </a:r>
            <a:r>
              <a:rPr lang="en-US" sz="1400" baseline="0"/>
              <a:t>BNL (sequential)</a:t>
            </a: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 [mean]</a:t>
            </a:r>
            <a:endParaRPr lang="en-US" sz="14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'Pure Decorrelation'!$U$963</c:f>
              <c:strCache>
                <c:ptCount val="1"/>
                <c:pt idx="0">
                  <c:v>Target; Gain &gt; 1; #pref=2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'Pure Decorrelation'!$V$956:$AA$956</c:f>
              <c:strCache>
                <c:ptCount val="6"/>
                <c:pt idx="0">
                  <c:v>BNL Causal</c:v>
                </c:pt>
                <c:pt idx="1">
                  <c:v>BNL Causal HM</c:v>
                </c:pt>
                <c:pt idx="2">
                  <c:v>SFS Causal</c:v>
                </c:pt>
                <c:pt idx="3">
                  <c:v>SaLSa Causal</c:v>
                </c:pt>
                <c:pt idx="4">
                  <c:v>D&amp;C Causal</c:v>
                </c:pt>
                <c:pt idx="5">
                  <c:v>BBS Causal</c:v>
                </c:pt>
              </c:strCache>
            </c:strRef>
          </c:cat>
          <c:val>
            <c:numRef>
              <c:f>'Pure Decorrelation'!$V$963:$AA$963</c:f>
              <c:numCache>
                <c:formatCode>0%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0BB-48EB-BD7E-D361C4970D15}"/>
            </c:ext>
          </c:extLst>
        </c:ser>
        <c:ser>
          <c:idx val="0"/>
          <c:order val="1"/>
          <c:tx>
            <c:strRef>
              <c:f>'Pure Decorrelation'!$U$964</c:f>
              <c:strCache>
                <c:ptCount val="1"/>
                <c:pt idx="0">
                  <c:v>Target; Gain &gt; 1; #pref=3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'Pure Decorrelation'!$V$956:$AA$956</c:f>
              <c:strCache>
                <c:ptCount val="6"/>
                <c:pt idx="0">
                  <c:v>BNL Causal</c:v>
                </c:pt>
                <c:pt idx="1">
                  <c:v>BNL Causal HM</c:v>
                </c:pt>
                <c:pt idx="2">
                  <c:v>SFS Causal</c:v>
                </c:pt>
                <c:pt idx="3">
                  <c:v>SaLSa Causal</c:v>
                </c:pt>
                <c:pt idx="4">
                  <c:v>D&amp;C Causal</c:v>
                </c:pt>
                <c:pt idx="5">
                  <c:v>BBS Causal</c:v>
                </c:pt>
              </c:strCache>
            </c:strRef>
          </c:cat>
          <c:val>
            <c:numRef>
              <c:f>'Pure Decorrelation'!$V$964:$AA$964</c:f>
              <c:numCache>
                <c:formatCode>0%</c:formatCode>
                <c:ptCount val="6"/>
                <c:pt idx="0">
                  <c:v>-4.9154881071178824</c:v>
                </c:pt>
                <c:pt idx="1">
                  <c:v>-4.889591761078214</c:v>
                </c:pt>
                <c:pt idx="2">
                  <c:v>-6.5316298577625123</c:v>
                </c:pt>
                <c:pt idx="3">
                  <c:v>-6.8457086294098364</c:v>
                </c:pt>
                <c:pt idx="4">
                  <c:v>-1.5521252467586875</c:v>
                </c:pt>
                <c:pt idx="5">
                  <c:v>-14.623495955966064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0BB-48EB-BD7E-D361C4970D15}"/>
            </c:ext>
          </c:extLst>
        </c:ser>
        <c:ser>
          <c:idx val="2"/>
          <c:order val="2"/>
          <c:tx>
            <c:strRef>
              <c:f>'Pure Decorrelation'!$U$965</c:f>
              <c:strCache>
                <c:ptCount val="1"/>
                <c:pt idx="0">
                  <c:v>Target; Gain &gt; 1; #pref=4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'Pure Decorrelation'!$V$965:$AA$965</c:f>
              <c:numCache>
                <c:formatCode>0%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0BB-48EB-BD7E-D361C4970D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96855792"/>
        <c:axId val="1899211536"/>
      </c:barChart>
      <c:catAx>
        <c:axId val="18968557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9211536"/>
        <c:crosses val="autoZero"/>
        <c:auto val="1"/>
        <c:lblAlgn val="ctr"/>
        <c:lblOffset val="100"/>
        <c:noMultiLvlLbl val="0"/>
      </c:catAx>
      <c:valAx>
        <c:axId val="1899211536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Perforamnce Improvement wrt. BNL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68557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#</a:t>
            </a:r>
            <a:r>
              <a:rPr lang="en-US" baseline="0"/>
              <a:t> of Dominance Checks vs. (Estimated) Gain - non-causal algorithms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'Pure Decorrelation'!$M$2</c:f>
              <c:strCache>
                <c:ptCount val="1"/>
                <c:pt idx="0">
                  <c:v>BNL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trendline>
            <c:spPr>
              <a:ln w="19050" cap="rnd">
                <a:solidFill>
                  <a:srgbClr val="FF0000"/>
                </a:solidFill>
                <a:prstDash val="dash"/>
              </a:ln>
              <a:effectLst/>
            </c:spPr>
            <c:trendlineType val="exp"/>
            <c:dispRSqr val="0"/>
            <c:dispEq val="0"/>
          </c:trendline>
          <c:xVal>
            <c:numRef>
              <c:f>'Pure Decorrelation'!$AY$3:$AY$290</c:f>
              <c:numCache>
                <c:formatCode>General</c:formatCode>
                <c:ptCount val="288"/>
                <c:pt idx="0">
                  <c:v>1</c:v>
                </c:pt>
                <c:pt idx="1">
                  <c:v>-3</c:v>
                </c:pt>
                <c:pt idx="2">
                  <c:v>-3</c:v>
                </c:pt>
                <c:pt idx="3">
                  <c:v>1</c:v>
                </c:pt>
                <c:pt idx="4">
                  <c:v>9</c:v>
                </c:pt>
                <c:pt idx="5">
                  <c:v>1</c:v>
                </c:pt>
                <c:pt idx="6">
                  <c:v>-3</c:v>
                </c:pt>
                <c:pt idx="7">
                  <c:v>-3</c:v>
                </c:pt>
                <c:pt idx="8">
                  <c:v>-3</c:v>
                </c:pt>
                <c:pt idx="9">
                  <c:v>-3</c:v>
                </c:pt>
                <c:pt idx="10">
                  <c:v>1</c:v>
                </c:pt>
                <c:pt idx="11">
                  <c:v>9</c:v>
                </c:pt>
                <c:pt idx="12">
                  <c:v>1</c:v>
                </c:pt>
                <c:pt idx="13">
                  <c:v>-3</c:v>
                </c:pt>
                <c:pt idx="14">
                  <c:v>-3</c:v>
                </c:pt>
                <c:pt idx="15">
                  <c:v>1</c:v>
                </c:pt>
                <c:pt idx="16">
                  <c:v>-2</c:v>
                </c:pt>
                <c:pt idx="17">
                  <c:v>4</c:v>
                </c:pt>
                <c:pt idx="18">
                  <c:v>0</c:v>
                </c:pt>
                <c:pt idx="19">
                  <c:v>-2</c:v>
                </c:pt>
                <c:pt idx="20">
                  <c:v>-2</c:v>
                </c:pt>
                <c:pt idx="21">
                  <c:v>0</c:v>
                </c:pt>
                <c:pt idx="22">
                  <c:v>4</c:v>
                </c:pt>
                <c:pt idx="23">
                  <c:v>-2</c:v>
                </c:pt>
                <c:pt idx="24">
                  <c:v>-0.33333333333333331</c:v>
                </c:pt>
                <c:pt idx="25">
                  <c:v>-0.33333333333333331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-1.666666666666667</c:v>
                </c:pt>
                <c:pt idx="31">
                  <c:v>-1.666666666666667</c:v>
                </c:pt>
                <c:pt idx="32">
                  <c:v>-1.666666666666667</c:v>
                </c:pt>
                <c:pt idx="33">
                  <c:v>-1.666666666666667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-0.33333333333333331</c:v>
                </c:pt>
                <c:pt idx="39">
                  <c:v>-0.33333333333333331</c:v>
                </c:pt>
                <c:pt idx="40">
                  <c:v>-2</c:v>
                </c:pt>
                <c:pt idx="41">
                  <c:v>-2</c:v>
                </c:pt>
                <c:pt idx="42">
                  <c:v>8</c:v>
                </c:pt>
                <c:pt idx="43">
                  <c:v>-4</c:v>
                </c:pt>
                <c:pt idx="44">
                  <c:v>-4</c:v>
                </c:pt>
                <c:pt idx="45">
                  <c:v>8</c:v>
                </c:pt>
                <c:pt idx="46">
                  <c:v>-2</c:v>
                </c:pt>
                <c:pt idx="47">
                  <c:v>-2</c:v>
                </c:pt>
                <c:pt idx="48">
                  <c:v>-2</c:v>
                </c:pt>
                <c:pt idx="49">
                  <c:v>-2</c:v>
                </c:pt>
                <c:pt idx="50">
                  <c:v>8</c:v>
                </c:pt>
                <c:pt idx="51">
                  <c:v>-4</c:v>
                </c:pt>
                <c:pt idx="52">
                  <c:v>-4</c:v>
                </c:pt>
                <c:pt idx="53">
                  <c:v>8</c:v>
                </c:pt>
                <c:pt idx="54">
                  <c:v>-2</c:v>
                </c:pt>
                <c:pt idx="55">
                  <c:v>-2</c:v>
                </c:pt>
              </c:numCache>
            </c:numRef>
          </c:xVal>
          <c:yVal>
            <c:numRef>
              <c:f>'Pure Decorrelation'!$M$3:$M$290</c:f>
              <c:numCache>
                <c:formatCode>General</c:formatCode>
                <c:ptCount val="288"/>
                <c:pt idx="0">
                  <c:v>984737.8</c:v>
                </c:pt>
                <c:pt idx="1">
                  <c:v>9774060</c:v>
                </c:pt>
                <c:pt idx="2">
                  <c:v>4329316.4000000004</c:v>
                </c:pt>
                <c:pt idx="3">
                  <c:v>4797310.5999999996</c:v>
                </c:pt>
                <c:pt idx="4">
                  <c:v>1254500</c:v>
                </c:pt>
                <c:pt idx="5">
                  <c:v>4819087.5999999996</c:v>
                </c:pt>
                <c:pt idx="6">
                  <c:v>2186441.2000000002</c:v>
                </c:pt>
                <c:pt idx="7">
                  <c:v>1359597.6</c:v>
                </c:pt>
                <c:pt idx="8">
                  <c:v>6171416.2000000002</c:v>
                </c:pt>
                <c:pt idx="9">
                  <c:v>6077126.4000000004</c:v>
                </c:pt>
                <c:pt idx="10">
                  <c:v>4373945.5999999996</c:v>
                </c:pt>
                <c:pt idx="11">
                  <c:v>1743369.2</c:v>
                </c:pt>
                <c:pt idx="12">
                  <c:v>11750880.199999999</c:v>
                </c:pt>
                <c:pt idx="13">
                  <c:v>4086782.6</c:v>
                </c:pt>
                <c:pt idx="14">
                  <c:v>7112853</c:v>
                </c:pt>
                <c:pt idx="15">
                  <c:v>492450</c:v>
                </c:pt>
                <c:pt idx="16">
                  <c:v>6218015.5999999996</c:v>
                </c:pt>
                <c:pt idx="17">
                  <c:v>572109.80000000005</c:v>
                </c:pt>
                <c:pt idx="18">
                  <c:v>4386124.8</c:v>
                </c:pt>
                <c:pt idx="19">
                  <c:v>1288357.8</c:v>
                </c:pt>
                <c:pt idx="20">
                  <c:v>878753.2</c:v>
                </c:pt>
                <c:pt idx="21">
                  <c:v>1877990.2</c:v>
                </c:pt>
                <c:pt idx="22">
                  <c:v>371955.6</c:v>
                </c:pt>
                <c:pt idx="23">
                  <c:v>1837465.8</c:v>
                </c:pt>
                <c:pt idx="24">
                  <c:v>2025390.8</c:v>
                </c:pt>
                <c:pt idx="25">
                  <c:v>510392.8</c:v>
                </c:pt>
                <c:pt idx="26">
                  <c:v>1949791.8</c:v>
                </c:pt>
                <c:pt idx="27">
                  <c:v>1020647.2</c:v>
                </c:pt>
                <c:pt idx="28">
                  <c:v>2208859.6</c:v>
                </c:pt>
                <c:pt idx="29">
                  <c:v>896596.6</c:v>
                </c:pt>
                <c:pt idx="30">
                  <c:v>3045439.2</c:v>
                </c:pt>
                <c:pt idx="31">
                  <c:v>2290113.4</c:v>
                </c:pt>
                <c:pt idx="32">
                  <c:v>8055849.7999999998</c:v>
                </c:pt>
                <c:pt idx="33">
                  <c:v>11188592.4</c:v>
                </c:pt>
                <c:pt idx="34">
                  <c:v>2119756</c:v>
                </c:pt>
                <c:pt idx="35">
                  <c:v>3176321.4</c:v>
                </c:pt>
                <c:pt idx="36">
                  <c:v>2509577.6</c:v>
                </c:pt>
                <c:pt idx="37">
                  <c:v>2722210.4</c:v>
                </c:pt>
                <c:pt idx="38">
                  <c:v>584782.4</c:v>
                </c:pt>
                <c:pt idx="39">
                  <c:v>668118.80000000005</c:v>
                </c:pt>
                <c:pt idx="40">
                  <c:v>1465680.2</c:v>
                </c:pt>
                <c:pt idx="41">
                  <c:v>7040893.2000000002</c:v>
                </c:pt>
                <c:pt idx="42">
                  <c:v>2754637.4</c:v>
                </c:pt>
                <c:pt idx="43">
                  <c:v>414114.2</c:v>
                </c:pt>
                <c:pt idx="44">
                  <c:v>328897.59999999998</c:v>
                </c:pt>
                <c:pt idx="45">
                  <c:v>2180548</c:v>
                </c:pt>
                <c:pt idx="46">
                  <c:v>6904071</c:v>
                </c:pt>
                <c:pt idx="47">
                  <c:v>1297565.2</c:v>
                </c:pt>
                <c:pt idx="48">
                  <c:v>1465680.2</c:v>
                </c:pt>
                <c:pt idx="49">
                  <c:v>7040893.2000000002</c:v>
                </c:pt>
                <c:pt idx="50">
                  <c:v>2754637.4</c:v>
                </c:pt>
                <c:pt idx="51">
                  <c:v>414114.2</c:v>
                </c:pt>
                <c:pt idx="52">
                  <c:v>328897.59999999998</c:v>
                </c:pt>
                <c:pt idx="53">
                  <c:v>2180548</c:v>
                </c:pt>
                <c:pt idx="54">
                  <c:v>6904071</c:v>
                </c:pt>
                <c:pt idx="55">
                  <c:v>1297565.2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FD0-48F0-AE0B-BDDAFFA6C210}"/>
            </c:ext>
          </c:extLst>
        </c:ser>
        <c:ser>
          <c:idx val="2"/>
          <c:order val="1"/>
          <c:tx>
            <c:strRef>
              <c:f>'Pure Decorrelation'!$P$2</c:f>
              <c:strCache>
                <c:ptCount val="1"/>
                <c:pt idx="0">
                  <c:v>SFS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4"/>
                </a:solidFill>
                <a:prstDash val="dash"/>
              </a:ln>
              <a:effectLst/>
            </c:spPr>
            <c:trendlineType val="exp"/>
            <c:dispRSqr val="0"/>
            <c:dispEq val="0"/>
          </c:trendline>
          <c:xVal>
            <c:numRef>
              <c:f>'Pure Decorrelation'!$AY$3:$AY$290</c:f>
              <c:numCache>
                <c:formatCode>General</c:formatCode>
                <c:ptCount val="288"/>
                <c:pt idx="0">
                  <c:v>1</c:v>
                </c:pt>
                <c:pt idx="1">
                  <c:v>-3</c:v>
                </c:pt>
                <c:pt idx="2">
                  <c:v>-3</c:v>
                </c:pt>
                <c:pt idx="3">
                  <c:v>1</c:v>
                </c:pt>
                <c:pt idx="4">
                  <c:v>9</c:v>
                </c:pt>
                <c:pt idx="5">
                  <c:v>1</c:v>
                </c:pt>
                <c:pt idx="6">
                  <c:v>-3</c:v>
                </c:pt>
                <c:pt idx="7">
                  <c:v>-3</c:v>
                </c:pt>
                <c:pt idx="8">
                  <c:v>-3</c:v>
                </c:pt>
                <c:pt idx="9">
                  <c:v>-3</c:v>
                </c:pt>
                <c:pt idx="10">
                  <c:v>1</c:v>
                </c:pt>
                <c:pt idx="11">
                  <c:v>9</c:v>
                </c:pt>
                <c:pt idx="12">
                  <c:v>1</c:v>
                </c:pt>
                <c:pt idx="13">
                  <c:v>-3</c:v>
                </c:pt>
                <c:pt idx="14">
                  <c:v>-3</c:v>
                </c:pt>
                <c:pt idx="15">
                  <c:v>1</c:v>
                </c:pt>
                <c:pt idx="16">
                  <c:v>-2</c:v>
                </c:pt>
                <c:pt idx="17">
                  <c:v>4</c:v>
                </c:pt>
                <c:pt idx="18">
                  <c:v>0</c:v>
                </c:pt>
                <c:pt idx="19">
                  <c:v>-2</c:v>
                </c:pt>
                <c:pt idx="20">
                  <c:v>-2</c:v>
                </c:pt>
                <c:pt idx="21">
                  <c:v>0</c:v>
                </c:pt>
                <c:pt idx="22">
                  <c:v>4</c:v>
                </c:pt>
                <c:pt idx="23">
                  <c:v>-2</c:v>
                </c:pt>
                <c:pt idx="24">
                  <c:v>-0.33333333333333331</c:v>
                </c:pt>
                <c:pt idx="25">
                  <c:v>-0.33333333333333331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-1.666666666666667</c:v>
                </c:pt>
                <c:pt idx="31">
                  <c:v>-1.666666666666667</c:v>
                </c:pt>
                <c:pt idx="32">
                  <c:v>-1.666666666666667</c:v>
                </c:pt>
                <c:pt idx="33">
                  <c:v>-1.666666666666667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-0.33333333333333331</c:v>
                </c:pt>
                <c:pt idx="39">
                  <c:v>-0.33333333333333331</c:v>
                </c:pt>
                <c:pt idx="40">
                  <c:v>-2</c:v>
                </c:pt>
                <c:pt idx="41">
                  <c:v>-2</c:v>
                </c:pt>
                <c:pt idx="42">
                  <c:v>8</c:v>
                </c:pt>
                <c:pt idx="43">
                  <c:v>-4</c:v>
                </c:pt>
                <c:pt idx="44">
                  <c:v>-4</c:v>
                </c:pt>
                <c:pt idx="45">
                  <c:v>8</c:v>
                </c:pt>
                <c:pt idx="46">
                  <c:v>-2</c:v>
                </c:pt>
                <c:pt idx="47">
                  <c:v>-2</c:v>
                </c:pt>
                <c:pt idx="48">
                  <c:v>-2</c:v>
                </c:pt>
                <c:pt idx="49">
                  <c:v>-2</c:v>
                </c:pt>
                <c:pt idx="50">
                  <c:v>8</c:v>
                </c:pt>
                <c:pt idx="51">
                  <c:v>-4</c:v>
                </c:pt>
                <c:pt idx="52">
                  <c:v>-4</c:v>
                </c:pt>
                <c:pt idx="53">
                  <c:v>8</c:v>
                </c:pt>
                <c:pt idx="54">
                  <c:v>-2</c:v>
                </c:pt>
                <c:pt idx="55">
                  <c:v>-2</c:v>
                </c:pt>
              </c:numCache>
            </c:numRef>
          </c:xVal>
          <c:yVal>
            <c:numRef>
              <c:f>'Pure Decorrelation'!$P$3:$P$290</c:f>
              <c:numCache>
                <c:formatCode>General</c:formatCode>
                <c:ptCount val="288"/>
                <c:pt idx="0">
                  <c:v>1004122.8</c:v>
                </c:pt>
                <c:pt idx="1">
                  <c:v>14747945.4</c:v>
                </c:pt>
                <c:pt idx="2">
                  <c:v>1278792.2</c:v>
                </c:pt>
                <c:pt idx="3">
                  <c:v>1475770.8</c:v>
                </c:pt>
                <c:pt idx="4">
                  <c:v>3405256</c:v>
                </c:pt>
                <c:pt idx="5">
                  <c:v>5594837.2000000002</c:v>
                </c:pt>
                <c:pt idx="6">
                  <c:v>1589889</c:v>
                </c:pt>
                <c:pt idx="7">
                  <c:v>602084</c:v>
                </c:pt>
                <c:pt idx="8">
                  <c:v>8419143.5999999996</c:v>
                </c:pt>
                <c:pt idx="9">
                  <c:v>14297375.6</c:v>
                </c:pt>
                <c:pt idx="10">
                  <c:v>4791875</c:v>
                </c:pt>
                <c:pt idx="11">
                  <c:v>3424600.8</c:v>
                </c:pt>
                <c:pt idx="12">
                  <c:v>18218009.600000001</c:v>
                </c:pt>
                <c:pt idx="13">
                  <c:v>3127021.2</c:v>
                </c:pt>
                <c:pt idx="14">
                  <c:v>8723892</c:v>
                </c:pt>
                <c:pt idx="15">
                  <c:v>264522.40000000002</c:v>
                </c:pt>
                <c:pt idx="16">
                  <c:v>14902021.800000001</c:v>
                </c:pt>
                <c:pt idx="17">
                  <c:v>531781.6</c:v>
                </c:pt>
                <c:pt idx="18">
                  <c:v>2573293.2000000002</c:v>
                </c:pt>
                <c:pt idx="19">
                  <c:v>8049014.7999999998</c:v>
                </c:pt>
                <c:pt idx="20">
                  <c:v>1835525</c:v>
                </c:pt>
                <c:pt idx="21">
                  <c:v>1753422.2</c:v>
                </c:pt>
                <c:pt idx="22">
                  <c:v>240817.6</c:v>
                </c:pt>
                <c:pt idx="23">
                  <c:v>2405833.6</c:v>
                </c:pt>
                <c:pt idx="24">
                  <c:v>2641017.4</c:v>
                </c:pt>
                <c:pt idx="25">
                  <c:v>376094.8</c:v>
                </c:pt>
                <c:pt idx="26">
                  <c:v>2545954.4</c:v>
                </c:pt>
                <c:pt idx="27">
                  <c:v>238307</c:v>
                </c:pt>
                <c:pt idx="28">
                  <c:v>869035.6</c:v>
                </c:pt>
                <c:pt idx="29">
                  <c:v>357592.6</c:v>
                </c:pt>
                <c:pt idx="30">
                  <c:v>535062</c:v>
                </c:pt>
                <c:pt idx="31">
                  <c:v>270661.59999999998</c:v>
                </c:pt>
                <c:pt idx="32">
                  <c:v>44794298</c:v>
                </c:pt>
                <c:pt idx="33">
                  <c:v>65436608.200000003</c:v>
                </c:pt>
                <c:pt idx="34">
                  <c:v>2798305.8</c:v>
                </c:pt>
                <c:pt idx="35">
                  <c:v>8110191.4000000004</c:v>
                </c:pt>
                <c:pt idx="36">
                  <c:v>8535142.8000000007</c:v>
                </c:pt>
                <c:pt idx="37">
                  <c:v>13103222.199999999</c:v>
                </c:pt>
                <c:pt idx="38">
                  <c:v>281783.40000000002</c:v>
                </c:pt>
                <c:pt idx="39">
                  <c:v>275748.8</c:v>
                </c:pt>
                <c:pt idx="40">
                  <c:v>2004888.8</c:v>
                </c:pt>
                <c:pt idx="41">
                  <c:v>6888278.7999999998</c:v>
                </c:pt>
                <c:pt idx="42">
                  <c:v>4808313.4000000004</c:v>
                </c:pt>
                <c:pt idx="43">
                  <c:v>355969</c:v>
                </c:pt>
                <c:pt idx="44">
                  <c:v>235216.4</c:v>
                </c:pt>
                <c:pt idx="45">
                  <c:v>7568929</c:v>
                </c:pt>
                <c:pt idx="46">
                  <c:v>4053004.4</c:v>
                </c:pt>
                <c:pt idx="47">
                  <c:v>962221.8</c:v>
                </c:pt>
                <c:pt idx="48">
                  <c:v>2004888.8</c:v>
                </c:pt>
                <c:pt idx="49">
                  <c:v>6888278.7999999998</c:v>
                </c:pt>
                <c:pt idx="50">
                  <c:v>4808313.4000000004</c:v>
                </c:pt>
                <c:pt idx="51">
                  <c:v>355969</c:v>
                </c:pt>
                <c:pt idx="52">
                  <c:v>235216.4</c:v>
                </c:pt>
                <c:pt idx="53">
                  <c:v>7568929</c:v>
                </c:pt>
                <c:pt idx="54">
                  <c:v>4053004.4</c:v>
                </c:pt>
                <c:pt idx="55">
                  <c:v>962221.8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0FD0-48F0-AE0B-BDDAFFA6C210}"/>
            </c:ext>
          </c:extLst>
        </c:ser>
        <c:ser>
          <c:idx val="4"/>
          <c:order val="2"/>
          <c:tx>
            <c:strRef>
              <c:f>'Pure Decorrelation'!$R$2</c:f>
              <c:strCache>
                <c:ptCount val="1"/>
                <c:pt idx="0">
                  <c:v>SaLSa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6"/>
                </a:solidFill>
                <a:prstDash val="dash"/>
              </a:ln>
              <a:effectLst/>
            </c:spPr>
            <c:trendlineType val="exp"/>
            <c:dispRSqr val="0"/>
            <c:dispEq val="0"/>
          </c:trendline>
          <c:xVal>
            <c:numRef>
              <c:f>'Pure Decorrelation'!$AY$3:$AY$290</c:f>
              <c:numCache>
                <c:formatCode>General</c:formatCode>
                <c:ptCount val="288"/>
                <c:pt idx="0">
                  <c:v>1</c:v>
                </c:pt>
                <c:pt idx="1">
                  <c:v>-3</c:v>
                </c:pt>
                <c:pt idx="2">
                  <c:v>-3</c:v>
                </c:pt>
                <c:pt idx="3">
                  <c:v>1</c:v>
                </c:pt>
                <c:pt idx="4">
                  <c:v>9</c:v>
                </c:pt>
                <c:pt idx="5">
                  <c:v>1</c:v>
                </c:pt>
                <c:pt idx="6">
                  <c:v>-3</c:v>
                </c:pt>
                <c:pt idx="7">
                  <c:v>-3</c:v>
                </c:pt>
                <c:pt idx="8">
                  <c:v>-3</c:v>
                </c:pt>
                <c:pt idx="9">
                  <c:v>-3</c:v>
                </c:pt>
                <c:pt idx="10">
                  <c:v>1</c:v>
                </c:pt>
                <c:pt idx="11">
                  <c:v>9</c:v>
                </c:pt>
                <c:pt idx="12">
                  <c:v>1</c:v>
                </c:pt>
                <c:pt idx="13">
                  <c:v>-3</c:v>
                </c:pt>
                <c:pt idx="14">
                  <c:v>-3</c:v>
                </c:pt>
                <c:pt idx="15">
                  <c:v>1</c:v>
                </c:pt>
                <c:pt idx="16">
                  <c:v>-2</c:v>
                </c:pt>
                <c:pt idx="17">
                  <c:v>4</c:v>
                </c:pt>
                <c:pt idx="18">
                  <c:v>0</c:v>
                </c:pt>
                <c:pt idx="19">
                  <c:v>-2</c:v>
                </c:pt>
                <c:pt idx="20">
                  <c:v>-2</c:v>
                </c:pt>
                <c:pt idx="21">
                  <c:v>0</c:v>
                </c:pt>
                <c:pt idx="22">
                  <c:v>4</c:v>
                </c:pt>
                <c:pt idx="23">
                  <c:v>-2</c:v>
                </c:pt>
                <c:pt idx="24">
                  <c:v>-0.33333333333333331</c:v>
                </c:pt>
                <c:pt idx="25">
                  <c:v>-0.33333333333333331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-1.666666666666667</c:v>
                </c:pt>
                <c:pt idx="31">
                  <c:v>-1.666666666666667</c:v>
                </c:pt>
                <c:pt idx="32">
                  <c:v>-1.666666666666667</c:v>
                </c:pt>
                <c:pt idx="33">
                  <c:v>-1.666666666666667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-0.33333333333333331</c:v>
                </c:pt>
                <c:pt idx="39">
                  <c:v>-0.33333333333333331</c:v>
                </c:pt>
                <c:pt idx="40">
                  <c:v>-2</c:v>
                </c:pt>
                <c:pt idx="41">
                  <c:v>-2</c:v>
                </c:pt>
                <c:pt idx="42">
                  <c:v>8</c:v>
                </c:pt>
                <c:pt idx="43">
                  <c:v>-4</c:v>
                </c:pt>
                <c:pt idx="44">
                  <c:v>-4</c:v>
                </c:pt>
                <c:pt idx="45">
                  <c:v>8</c:v>
                </c:pt>
                <c:pt idx="46">
                  <c:v>-2</c:v>
                </c:pt>
                <c:pt idx="47">
                  <c:v>-2</c:v>
                </c:pt>
                <c:pt idx="48">
                  <c:v>-2</c:v>
                </c:pt>
                <c:pt idx="49">
                  <c:v>-2</c:v>
                </c:pt>
                <c:pt idx="50">
                  <c:v>8</c:v>
                </c:pt>
                <c:pt idx="51">
                  <c:v>-4</c:v>
                </c:pt>
                <c:pt idx="52">
                  <c:v>-4</c:v>
                </c:pt>
                <c:pt idx="53">
                  <c:v>8</c:v>
                </c:pt>
                <c:pt idx="54">
                  <c:v>-2</c:v>
                </c:pt>
                <c:pt idx="55">
                  <c:v>-2</c:v>
                </c:pt>
              </c:numCache>
            </c:numRef>
          </c:xVal>
          <c:yVal>
            <c:numRef>
              <c:f>'Pure Decorrelation'!$R$3:$R$290</c:f>
              <c:numCache>
                <c:formatCode>General</c:formatCode>
                <c:ptCount val="288"/>
                <c:pt idx="0">
                  <c:v>881239.4</c:v>
                </c:pt>
                <c:pt idx="1">
                  <c:v>16571915</c:v>
                </c:pt>
                <c:pt idx="2">
                  <c:v>616378.19999999995</c:v>
                </c:pt>
                <c:pt idx="3">
                  <c:v>1030299.8</c:v>
                </c:pt>
                <c:pt idx="4">
                  <c:v>1465331.4</c:v>
                </c:pt>
                <c:pt idx="5">
                  <c:v>4114032.2</c:v>
                </c:pt>
                <c:pt idx="6">
                  <c:v>616867</c:v>
                </c:pt>
                <c:pt idx="7">
                  <c:v>362702.6</c:v>
                </c:pt>
                <c:pt idx="8">
                  <c:v>9256532.1999999993</c:v>
                </c:pt>
                <c:pt idx="9">
                  <c:v>9345182.5999999996</c:v>
                </c:pt>
                <c:pt idx="10">
                  <c:v>3330299.8</c:v>
                </c:pt>
                <c:pt idx="11">
                  <c:v>2642237</c:v>
                </c:pt>
                <c:pt idx="12">
                  <c:v>17723012.199999999</c:v>
                </c:pt>
                <c:pt idx="13">
                  <c:v>3627884.8</c:v>
                </c:pt>
                <c:pt idx="14">
                  <c:v>6128639</c:v>
                </c:pt>
                <c:pt idx="15">
                  <c:v>253435.8</c:v>
                </c:pt>
                <c:pt idx="16">
                  <c:v>15785104.199999999</c:v>
                </c:pt>
                <c:pt idx="17">
                  <c:v>425951</c:v>
                </c:pt>
                <c:pt idx="18">
                  <c:v>7628471.2000000002</c:v>
                </c:pt>
                <c:pt idx="19">
                  <c:v>2096160</c:v>
                </c:pt>
                <c:pt idx="20">
                  <c:v>1062859</c:v>
                </c:pt>
                <c:pt idx="21">
                  <c:v>1693590.8</c:v>
                </c:pt>
                <c:pt idx="22">
                  <c:v>47009</c:v>
                </c:pt>
                <c:pt idx="23">
                  <c:v>2353739.6</c:v>
                </c:pt>
                <c:pt idx="24">
                  <c:v>1830487.8</c:v>
                </c:pt>
                <c:pt idx="25">
                  <c:v>129116.6</c:v>
                </c:pt>
                <c:pt idx="26">
                  <c:v>1544494.4</c:v>
                </c:pt>
                <c:pt idx="27">
                  <c:v>153050.6</c:v>
                </c:pt>
                <c:pt idx="28">
                  <c:v>692113</c:v>
                </c:pt>
                <c:pt idx="29">
                  <c:v>274926.2</c:v>
                </c:pt>
                <c:pt idx="30">
                  <c:v>531586.4</c:v>
                </c:pt>
                <c:pt idx="31">
                  <c:v>266982.40000000002</c:v>
                </c:pt>
                <c:pt idx="32">
                  <c:v>12997115.6</c:v>
                </c:pt>
                <c:pt idx="33">
                  <c:v>13756660.6</c:v>
                </c:pt>
                <c:pt idx="34">
                  <c:v>2394989.4</c:v>
                </c:pt>
                <c:pt idx="35">
                  <c:v>5959335.2000000002</c:v>
                </c:pt>
                <c:pt idx="36">
                  <c:v>5751810.2000000002</c:v>
                </c:pt>
                <c:pt idx="37">
                  <c:v>8635362.4000000004</c:v>
                </c:pt>
                <c:pt idx="38">
                  <c:v>276818.40000000002</c:v>
                </c:pt>
                <c:pt idx="39">
                  <c:v>268625.8</c:v>
                </c:pt>
                <c:pt idx="40">
                  <c:v>1414445.2</c:v>
                </c:pt>
                <c:pt idx="41">
                  <c:v>15975768.6</c:v>
                </c:pt>
                <c:pt idx="42">
                  <c:v>4566077.4000000004</c:v>
                </c:pt>
                <c:pt idx="43">
                  <c:v>185834.8</c:v>
                </c:pt>
                <c:pt idx="44">
                  <c:v>67910.8</c:v>
                </c:pt>
                <c:pt idx="45">
                  <c:v>5117375.4000000004</c:v>
                </c:pt>
                <c:pt idx="46">
                  <c:v>10738918.4</c:v>
                </c:pt>
                <c:pt idx="47">
                  <c:v>840370</c:v>
                </c:pt>
                <c:pt idx="48">
                  <c:v>1414445.2</c:v>
                </c:pt>
                <c:pt idx="49">
                  <c:v>15975768.6</c:v>
                </c:pt>
                <c:pt idx="50">
                  <c:v>4566077.4000000004</c:v>
                </c:pt>
                <c:pt idx="51">
                  <c:v>185834.8</c:v>
                </c:pt>
                <c:pt idx="52">
                  <c:v>67910.8</c:v>
                </c:pt>
                <c:pt idx="53">
                  <c:v>5117375.4000000004</c:v>
                </c:pt>
                <c:pt idx="54">
                  <c:v>10738918.4</c:v>
                </c:pt>
                <c:pt idx="55">
                  <c:v>840370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0FD0-48F0-AE0B-BDDAFFA6C210}"/>
            </c:ext>
          </c:extLst>
        </c:ser>
        <c:ser>
          <c:idx val="6"/>
          <c:order val="3"/>
          <c:tx>
            <c:strRef>
              <c:f>'Pure Decorrelation'!$T$2</c:f>
              <c:strCache>
                <c:ptCount val="1"/>
                <c:pt idx="0">
                  <c:v>D&amp;C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5"/>
                </a:solidFill>
                <a:prstDash val="dash"/>
              </a:ln>
              <a:effectLst/>
            </c:spPr>
            <c:trendlineType val="exp"/>
            <c:dispRSqr val="0"/>
            <c:dispEq val="0"/>
          </c:trendline>
          <c:xVal>
            <c:numRef>
              <c:f>'Pure Decorrelation'!$AY$3:$AY$290</c:f>
              <c:numCache>
                <c:formatCode>General</c:formatCode>
                <c:ptCount val="288"/>
                <c:pt idx="0">
                  <c:v>1</c:v>
                </c:pt>
                <c:pt idx="1">
                  <c:v>-3</c:v>
                </c:pt>
                <c:pt idx="2">
                  <c:v>-3</c:v>
                </c:pt>
                <c:pt idx="3">
                  <c:v>1</c:v>
                </c:pt>
                <c:pt idx="4">
                  <c:v>9</c:v>
                </c:pt>
                <c:pt idx="5">
                  <c:v>1</c:v>
                </c:pt>
                <c:pt idx="6">
                  <c:v>-3</c:v>
                </c:pt>
                <c:pt idx="7">
                  <c:v>-3</c:v>
                </c:pt>
                <c:pt idx="8">
                  <c:v>-3</c:v>
                </c:pt>
                <c:pt idx="9">
                  <c:v>-3</c:v>
                </c:pt>
                <c:pt idx="10">
                  <c:v>1</c:v>
                </c:pt>
                <c:pt idx="11">
                  <c:v>9</c:v>
                </c:pt>
                <c:pt idx="12">
                  <c:v>1</c:v>
                </c:pt>
                <c:pt idx="13">
                  <c:v>-3</c:v>
                </c:pt>
                <c:pt idx="14">
                  <c:v>-3</c:v>
                </c:pt>
                <c:pt idx="15">
                  <c:v>1</c:v>
                </c:pt>
                <c:pt idx="16">
                  <c:v>-2</c:v>
                </c:pt>
                <c:pt idx="17">
                  <c:v>4</c:v>
                </c:pt>
                <c:pt idx="18">
                  <c:v>0</c:v>
                </c:pt>
                <c:pt idx="19">
                  <c:v>-2</c:v>
                </c:pt>
                <c:pt idx="20">
                  <c:v>-2</c:v>
                </c:pt>
                <c:pt idx="21">
                  <c:v>0</c:v>
                </c:pt>
                <c:pt idx="22">
                  <c:v>4</c:v>
                </c:pt>
                <c:pt idx="23">
                  <c:v>-2</c:v>
                </c:pt>
                <c:pt idx="24">
                  <c:v>-0.33333333333333331</c:v>
                </c:pt>
                <c:pt idx="25">
                  <c:v>-0.33333333333333331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-1.666666666666667</c:v>
                </c:pt>
                <c:pt idx="31">
                  <c:v>-1.666666666666667</c:v>
                </c:pt>
                <c:pt idx="32">
                  <c:v>-1.666666666666667</c:v>
                </c:pt>
                <c:pt idx="33">
                  <c:v>-1.666666666666667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-0.33333333333333331</c:v>
                </c:pt>
                <c:pt idx="39">
                  <c:v>-0.33333333333333331</c:v>
                </c:pt>
                <c:pt idx="40">
                  <c:v>-2</c:v>
                </c:pt>
                <c:pt idx="41">
                  <c:v>-2</c:v>
                </c:pt>
                <c:pt idx="42">
                  <c:v>8</c:v>
                </c:pt>
                <c:pt idx="43">
                  <c:v>-4</c:v>
                </c:pt>
                <c:pt idx="44">
                  <c:v>-4</c:v>
                </c:pt>
                <c:pt idx="45">
                  <c:v>8</c:v>
                </c:pt>
                <c:pt idx="46">
                  <c:v>-2</c:v>
                </c:pt>
                <c:pt idx="47">
                  <c:v>-2</c:v>
                </c:pt>
                <c:pt idx="48">
                  <c:v>-2</c:v>
                </c:pt>
                <c:pt idx="49">
                  <c:v>-2</c:v>
                </c:pt>
                <c:pt idx="50">
                  <c:v>8</c:v>
                </c:pt>
                <c:pt idx="51">
                  <c:v>-4</c:v>
                </c:pt>
                <c:pt idx="52">
                  <c:v>-4</c:v>
                </c:pt>
                <c:pt idx="53">
                  <c:v>8</c:v>
                </c:pt>
                <c:pt idx="54">
                  <c:v>-2</c:v>
                </c:pt>
                <c:pt idx="55">
                  <c:v>-2</c:v>
                </c:pt>
              </c:numCache>
            </c:numRef>
          </c:xVal>
          <c:yVal>
            <c:numRef>
              <c:f>'Pure Decorrelation'!$T$3:$T$290</c:f>
              <c:numCache>
                <c:formatCode>General</c:formatCode>
                <c:ptCount val="288"/>
                <c:pt idx="0">
                  <c:v>4185627.2</c:v>
                </c:pt>
                <c:pt idx="1">
                  <c:v>4907318.2</c:v>
                </c:pt>
                <c:pt idx="2">
                  <c:v>4215981.4000000004</c:v>
                </c:pt>
                <c:pt idx="3">
                  <c:v>4594408.8</c:v>
                </c:pt>
                <c:pt idx="4">
                  <c:v>4677209.5999999996</c:v>
                </c:pt>
                <c:pt idx="5">
                  <c:v>4018927.8</c:v>
                </c:pt>
                <c:pt idx="6">
                  <c:v>4560935.4000000004</c:v>
                </c:pt>
                <c:pt idx="7">
                  <c:v>3787607.6</c:v>
                </c:pt>
                <c:pt idx="8">
                  <c:v>4215910.2</c:v>
                </c:pt>
                <c:pt idx="9">
                  <c:v>4852422.4000000004</c:v>
                </c:pt>
                <c:pt idx="10">
                  <c:v>4221177.5999999996</c:v>
                </c:pt>
                <c:pt idx="11">
                  <c:v>4575869</c:v>
                </c:pt>
                <c:pt idx="12">
                  <c:v>4731131.5999999996</c:v>
                </c:pt>
                <c:pt idx="13">
                  <c:v>4001025.4</c:v>
                </c:pt>
                <c:pt idx="14">
                  <c:v>4576948.2</c:v>
                </c:pt>
                <c:pt idx="15">
                  <c:v>3780204.6</c:v>
                </c:pt>
                <c:pt idx="16">
                  <c:v>4656903.2</c:v>
                </c:pt>
                <c:pt idx="17">
                  <c:v>4641178.5999999996</c:v>
                </c:pt>
                <c:pt idx="18">
                  <c:v>4391893.8</c:v>
                </c:pt>
                <c:pt idx="19">
                  <c:v>4381979.4000000004</c:v>
                </c:pt>
                <c:pt idx="20">
                  <c:v>4322342.5999999996</c:v>
                </c:pt>
                <c:pt idx="21">
                  <c:v>4319504.5999999996</c:v>
                </c:pt>
                <c:pt idx="22">
                  <c:v>4421463</c:v>
                </c:pt>
                <c:pt idx="23">
                  <c:v>4447722.5999999996</c:v>
                </c:pt>
                <c:pt idx="24">
                  <c:v>4660083.8</c:v>
                </c:pt>
                <c:pt idx="25">
                  <c:v>4658087</c:v>
                </c:pt>
                <c:pt idx="26">
                  <c:v>5350565.4000000004</c:v>
                </c:pt>
                <c:pt idx="27">
                  <c:v>5344374.2</c:v>
                </c:pt>
                <c:pt idx="28">
                  <c:v>4485341.8</c:v>
                </c:pt>
                <c:pt idx="29">
                  <c:v>4488895</c:v>
                </c:pt>
                <c:pt idx="30">
                  <c:v>5304660</c:v>
                </c:pt>
                <c:pt idx="31">
                  <c:v>5285159.8</c:v>
                </c:pt>
                <c:pt idx="32">
                  <c:v>8289557.2000000002</c:v>
                </c:pt>
                <c:pt idx="33">
                  <c:v>8299787.7999999998</c:v>
                </c:pt>
                <c:pt idx="34">
                  <c:v>5026362.5999999996</c:v>
                </c:pt>
                <c:pt idx="35">
                  <c:v>5031203.2</c:v>
                </c:pt>
                <c:pt idx="36">
                  <c:v>5993899</c:v>
                </c:pt>
                <c:pt idx="37">
                  <c:v>5991858.4000000004</c:v>
                </c:pt>
                <c:pt idx="38">
                  <c:v>3746597.2</c:v>
                </c:pt>
                <c:pt idx="39">
                  <c:v>3752541.2</c:v>
                </c:pt>
                <c:pt idx="40">
                  <c:v>3393315.6</c:v>
                </c:pt>
                <c:pt idx="41">
                  <c:v>7598860.4000000004</c:v>
                </c:pt>
                <c:pt idx="42">
                  <c:v>7454517.4000000004</c:v>
                </c:pt>
                <c:pt idx="43">
                  <c:v>3528815.8</c:v>
                </c:pt>
                <c:pt idx="44">
                  <c:v>3395854.4</c:v>
                </c:pt>
                <c:pt idx="45">
                  <c:v>7570115.2000000002</c:v>
                </c:pt>
                <c:pt idx="46">
                  <c:v>7483609.4000000004</c:v>
                </c:pt>
                <c:pt idx="47">
                  <c:v>3530230</c:v>
                </c:pt>
                <c:pt idx="48">
                  <c:v>3393315.6</c:v>
                </c:pt>
                <c:pt idx="49">
                  <c:v>7598860.4000000004</c:v>
                </c:pt>
                <c:pt idx="50">
                  <c:v>7454517.4000000004</c:v>
                </c:pt>
                <c:pt idx="51">
                  <c:v>3528815.8</c:v>
                </c:pt>
                <c:pt idx="52">
                  <c:v>3395854.4</c:v>
                </c:pt>
                <c:pt idx="53">
                  <c:v>7570115.2000000002</c:v>
                </c:pt>
                <c:pt idx="54">
                  <c:v>7483609.4000000004</c:v>
                </c:pt>
                <c:pt idx="55">
                  <c:v>3530230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0FD0-48F0-AE0B-BDDAFFA6C210}"/>
            </c:ext>
          </c:extLst>
        </c:ser>
        <c:ser>
          <c:idx val="8"/>
          <c:order val="4"/>
          <c:tx>
            <c:strRef>
              <c:f>'Pure Decorrelation'!$V$2</c:f>
              <c:strCache>
                <c:ptCount val="1"/>
                <c:pt idx="0">
                  <c:v>BBS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00B050"/>
              </a:solidFill>
              <a:ln w="9525">
                <a:solidFill>
                  <a:srgbClr val="00B050"/>
                </a:solidFill>
              </a:ln>
              <a:effectLst/>
            </c:spPr>
          </c:marker>
          <c:trendline>
            <c:spPr>
              <a:ln w="19050" cap="rnd">
                <a:solidFill>
                  <a:srgbClr val="00B050"/>
                </a:solidFill>
                <a:prstDash val="dash"/>
              </a:ln>
              <a:effectLst/>
            </c:spPr>
            <c:trendlineType val="exp"/>
            <c:dispRSqr val="0"/>
            <c:dispEq val="0"/>
          </c:trendline>
          <c:xVal>
            <c:numRef>
              <c:f>'Pure Decorrelation'!$AY$3:$AY$290</c:f>
              <c:numCache>
                <c:formatCode>General</c:formatCode>
                <c:ptCount val="288"/>
                <c:pt idx="0">
                  <c:v>1</c:v>
                </c:pt>
                <c:pt idx="1">
                  <c:v>-3</c:v>
                </c:pt>
                <c:pt idx="2">
                  <c:v>-3</c:v>
                </c:pt>
                <c:pt idx="3">
                  <c:v>1</c:v>
                </c:pt>
                <c:pt idx="4">
                  <c:v>9</c:v>
                </c:pt>
                <c:pt idx="5">
                  <c:v>1</c:v>
                </c:pt>
                <c:pt idx="6">
                  <c:v>-3</c:v>
                </c:pt>
                <c:pt idx="7">
                  <c:v>-3</c:v>
                </c:pt>
                <c:pt idx="8">
                  <c:v>-3</c:v>
                </c:pt>
                <c:pt idx="9">
                  <c:v>-3</c:v>
                </c:pt>
                <c:pt idx="10">
                  <c:v>1</c:v>
                </c:pt>
                <c:pt idx="11">
                  <c:v>9</c:v>
                </c:pt>
                <c:pt idx="12">
                  <c:v>1</c:v>
                </c:pt>
                <c:pt idx="13">
                  <c:v>-3</c:v>
                </c:pt>
                <c:pt idx="14">
                  <c:v>-3</c:v>
                </c:pt>
                <c:pt idx="15">
                  <c:v>1</c:v>
                </c:pt>
                <c:pt idx="16">
                  <c:v>-2</c:v>
                </c:pt>
                <c:pt idx="17">
                  <c:v>4</c:v>
                </c:pt>
                <c:pt idx="18">
                  <c:v>0</c:v>
                </c:pt>
                <c:pt idx="19">
                  <c:v>-2</c:v>
                </c:pt>
                <c:pt idx="20">
                  <c:v>-2</c:v>
                </c:pt>
                <c:pt idx="21">
                  <c:v>0</c:v>
                </c:pt>
                <c:pt idx="22">
                  <c:v>4</c:v>
                </c:pt>
                <c:pt idx="23">
                  <c:v>-2</c:v>
                </c:pt>
                <c:pt idx="24">
                  <c:v>-0.33333333333333331</c:v>
                </c:pt>
                <c:pt idx="25">
                  <c:v>-0.33333333333333331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-1.666666666666667</c:v>
                </c:pt>
                <c:pt idx="31">
                  <c:v>-1.666666666666667</c:v>
                </c:pt>
                <c:pt idx="32">
                  <c:v>-1.666666666666667</c:v>
                </c:pt>
                <c:pt idx="33">
                  <c:v>-1.666666666666667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-0.33333333333333331</c:v>
                </c:pt>
                <c:pt idx="39">
                  <c:v>-0.33333333333333331</c:v>
                </c:pt>
                <c:pt idx="40">
                  <c:v>-2</c:v>
                </c:pt>
                <c:pt idx="41">
                  <c:v>-2</c:v>
                </c:pt>
                <c:pt idx="42">
                  <c:v>8</c:v>
                </c:pt>
                <c:pt idx="43">
                  <c:v>-4</c:v>
                </c:pt>
                <c:pt idx="44">
                  <c:v>-4</c:v>
                </c:pt>
                <c:pt idx="45">
                  <c:v>8</c:v>
                </c:pt>
                <c:pt idx="46">
                  <c:v>-2</c:v>
                </c:pt>
                <c:pt idx="47">
                  <c:v>-2</c:v>
                </c:pt>
                <c:pt idx="48">
                  <c:v>-2</c:v>
                </c:pt>
                <c:pt idx="49">
                  <c:v>-2</c:v>
                </c:pt>
                <c:pt idx="50">
                  <c:v>8</c:v>
                </c:pt>
                <c:pt idx="51">
                  <c:v>-4</c:v>
                </c:pt>
                <c:pt idx="52">
                  <c:v>-4</c:v>
                </c:pt>
                <c:pt idx="53">
                  <c:v>8</c:v>
                </c:pt>
                <c:pt idx="54">
                  <c:v>-2</c:v>
                </c:pt>
                <c:pt idx="55">
                  <c:v>-2</c:v>
                </c:pt>
              </c:numCache>
            </c:numRef>
          </c:xVal>
          <c:yVal>
            <c:numRef>
              <c:f>'Pure Decorrelation'!$V$3:$V$290</c:f>
              <c:numCache>
                <c:formatCode>General</c:formatCode>
                <c:ptCount val="288"/>
                <c:pt idx="0">
                  <c:v>1396199.2</c:v>
                </c:pt>
                <c:pt idx="1">
                  <c:v>21091677.399999999</c:v>
                </c:pt>
                <c:pt idx="2">
                  <c:v>2636300</c:v>
                </c:pt>
                <c:pt idx="3">
                  <c:v>8246724.5999999996</c:v>
                </c:pt>
                <c:pt idx="4">
                  <c:v>7657925.2000000002</c:v>
                </c:pt>
                <c:pt idx="5">
                  <c:v>24198068.199999999</c:v>
                </c:pt>
                <c:pt idx="6">
                  <c:v>575641.80000000005</c:v>
                </c:pt>
                <c:pt idx="7">
                  <c:v>230918.39999999999</c:v>
                </c:pt>
                <c:pt idx="8">
                  <c:v>19259379.600000001</c:v>
                </c:pt>
                <c:pt idx="9">
                  <c:v>31495538.800000001</c:v>
                </c:pt>
                <c:pt idx="10">
                  <c:v>5883243.7999999998</c:v>
                </c:pt>
                <c:pt idx="11">
                  <c:v>7388502.4000000004</c:v>
                </c:pt>
                <c:pt idx="12">
                  <c:v>26229788.399999999</c:v>
                </c:pt>
                <c:pt idx="13">
                  <c:v>15964690.4</c:v>
                </c:pt>
                <c:pt idx="14">
                  <c:v>5662981.7999999998</c:v>
                </c:pt>
                <c:pt idx="15">
                  <c:v>6495.2</c:v>
                </c:pt>
                <c:pt idx="16">
                  <c:v>15292114.800000001</c:v>
                </c:pt>
                <c:pt idx="17">
                  <c:v>2057883</c:v>
                </c:pt>
                <c:pt idx="18">
                  <c:v>7755154.4000000004</c:v>
                </c:pt>
                <c:pt idx="19">
                  <c:v>3344334.4</c:v>
                </c:pt>
                <c:pt idx="20">
                  <c:v>4812924.4000000004</c:v>
                </c:pt>
                <c:pt idx="21">
                  <c:v>6489848.2000000002</c:v>
                </c:pt>
                <c:pt idx="22">
                  <c:v>381348.6</c:v>
                </c:pt>
                <c:pt idx="23">
                  <c:v>6130407.5999999996</c:v>
                </c:pt>
                <c:pt idx="24">
                  <c:v>3086489.6000000001</c:v>
                </c:pt>
                <c:pt idx="25">
                  <c:v>306763.40000000002</c:v>
                </c:pt>
                <c:pt idx="26">
                  <c:v>5329729.2</c:v>
                </c:pt>
                <c:pt idx="27">
                  <c:v>69272.600000000006</c:v>
                </c:pt>
                <c:pt idx="28">
                  <c:v>2299098.2000000002</c:v>
                </c:pt>
                <c:pt idx="29">
                  <c:v>213845.8</c:v>
                </c:pt>
                <c:pt idx="30">
                  <c:v>1574101</c:v>
                </c:pt>
                <c:pt idx="31">
                  <c:v>40982.6</c:v>
                </c:pt>
                <c:pt idx="32">
                  <c:v>74116162.400000006</c:v>
                </c:pt>
                <c:pt idx="33">
                  <c:v>97544876.200000003</c:v>
                </c:pt>
                <c:pt idx="34">
                  <c:v>15958521.4</c:v>
                </c:pt>
                <c:pt idx="35">
                  <c:v>24978322.199999999</c:v>
                </c:pt>
                <c:pt idx="36">
                  <c:v>8420866.5999999996</c:v>
                </c:pt>
                <c:pt idx="37">
                  <c:v>12723913.6</c:v>
                </c:pt>
                <c:pt idx="38">
                  <c:v>41970.2</c:v>
                </c:pt>
                <c:pt idx="39">
                  <c:v>58445</c:v>
                </c:pt>
                <c:pt idx="40">
                  <c:v>7725292.4000000004</c:v>
                </c:pt>
                <c:pt idx="41">
                  <c:v>20961509</c:v>
                </c:pt>
                <c:pt idx="42">
                  <c:v>13585854.4</c:v>
                </c:pt>
                <c:pt idx="43">
                  <c:v>708200.2</c:v>
                </c:pt>
                <c:pt idx="44">
                  <c:v>335678.2</c:v>
                </c:pt>
                <c:pt idx="45">
                  <c:v>9604938.1999999993</c:v>
                </c:pt>
                <c:pt idx="46">
                  <c:v>43890192.200000003</c:v>
                </c:pt>
                <c:pt idx="47">
                  <c:v>3234570.4</c:v>
                </c:pt>
                <c:pt idx="48">
                  <c:v>7725292.4000000004</c:v>
                </c:pt>
                <c:pt idx="49">
                  <c:v>20961509</c:v>
                </c:pt>
                <c:pt idx="50">
                  <c:v>13585854.4</c:v>
                </c:pt>
                <c:pt idx="51">
                  <c:v>708200.2</c:v>
                </c:pt>
                <c:pt idx="52">
                  <c:v>335678.2</c:v>
                </c:pt>
                <c:pt idx="53">
                  <c:v>9604938.1999999993</c:v>
                </c:pt>
                <c:pt idx="54">
                  <c:v>43890192.200000003</c:v>
                </c:pt>
                <c:pt idx="55">
                  <c:v>3234570.4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0FD0-48F0-AE0B-BDDAFFA6C2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13725055"/>
        <c:axId val="488865151"/>
      </c:scatterChart>
      <c:valAx>
        <c:axId val="513725055"/>
        <c:scaling>
          <c:orientation val="minMax"/>
          <c:max val="5"/>
          <c:min val="0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Gain</a:t>
                </a:r>
              </a:p>
            </c:rich>
          </c:tx>
          <c:layout>
            <c:manualLayout>
              <c:xMode val="edge"/>
              <c:yMode val="edge"/>
              <c:x val="0.8967157209742912"/>
              <c:y val="0.2976195016758948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8865151"/>
        <c:crossesAt val="100000"/>
        <c:crossBetween val="midCat"/>
      </c:valAx>
      <c:valAx>
        <c:axId val="488865151"/>
        <c:scaling>
          <c:logBase val="10"/>
          <c:orientation val="minMax"/>
          <c:max val="100000000"/>
          <c:min val="1E-3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# of Dominance Checks</a:t>
                </a:r>
              </a:p>
            </c:rich>
          </c:tx>
          <c:layout>
            <c:manualLayout>
              <c:xMode val="edge"/>
              <c:yMode val="edge"/>
              <c:x val="1.2347941661323185E-2"/>
              <c:y val="0.314875311707336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372505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8.0149167607308072E-2"/>
          <c:y val="0.85130074920925514"/>
          <c:w val="0.83859775287305227"/>
          <c:h val="0.1349266439282726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Time (sequential) vs. (Estimated) Gain -</a:t>
            </a:r>
            <a:r>
              <a:rPr lang="en-US" baseline="0"/>
              <a:t> </a:t>
            </a:r>
            <a:r>
              <a:rPr lang="en-US"/>
              <a:t>non-causal</a:t>
            </a:r>
            <a:r>
              <a:rPr lang="en-US" baseline="0"/>
              <a:t> </a:t>
            </a:r>
            <a:r>
              <a:rPr lang="en-US"/>
              <a:t>algorithms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5.3468871866955363E-2"/>
          <c:y val="0.12785291579821928"/>
          <c:w val="0.9124666606793389"/>
          <c:h val="0.66461270209977208"/>
        </c:manualLayout>
      </c:layout>
      <c:scatterChart>
        <c:scatterStyle val="lineMarker"/>
        <c:varyColors val="0"/>
        <c:ser>
          <c:idx val="1"/>
          <c:order val="0"/>
          <c:tx>
            <c:strRef>
              <c:f>'Pure Decorrelation'!$Y$2</c:f>
              <c:strCache>
                <c:ptCount val="1"/>
                <c:pt idx="0">
                  <c:v>BNL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trendline>
            <c:spPr>
              <a:ln w="19050" cap="rnd">
                <a:solidFill>
                  <a:srgbClr val="FF0000"/>
                </a:solidFill>
                <a:prstDash val="dash"/>
              </a:ln>
              <a:effectLst/>
            </c:spPr>
            <c:trendlineType val="exp"/>
            <c:dispRSqr val="0"/>
            <c:dispEq val="0"/>
          </c:trendline>
          <c:xVal>
            <c:numRef>
              <c:f>'Pure Decorrelation'!$AY$3:$AY$290</c:f>
              <c:numCache>
                <c:formatCode>General</c:formatCode>
                <c:ptCount val="288"/>
                <c:pt idx="0">
                  <c:v>1</c:v>
                </c:pt>
                <c:pt idx="1">
                  <c:v>-3</c:v>
                </c:pt>
                <c:pt idx="2">
                  <c:v>-3</c:v>
                </c:pt>
                <c:pt idx="3">
                  <c:v>1</c:v>
                </c:pt>
                <c:pt idx="4">
                  <c:v>9</c:v>
                </c:pt>
                <c:pt idx="5">
                  <c:v>1</c:v>
                </c:pt>
                <c:pt idx="6">
                  <c:v>-3</c:v>
                </c:pt>
                <c:pt idx="7">
                  <c:v>-3</c:v>
                </c:pt>
                <c:pt idx="8">
                  <c:v>-3</c:v>
                </c:pt>
                <c:pt idx="9">
                  <c:v>-3</c:v>
                </c:pt>
                <c:pt idx="10">
                  <c:v>1</c:v>
                </c:pt>
                <c:pt idx="11">
                  <c:v>9</c:v>
                </c:pt>
                <c:pt idx="12">
                  <c:v>1</c:v>
                </c:pt>
                <c:pt idx="13">
                  <c:v>-3</c:v>
                </c:pt>
                <c:pt idx="14">
                  <c:v>-3</c:v>
                </c:pt>
                <c:pt idx="15">
                  <c:v>1</c:v>
                </c:pt>
                <c:pt idx="16">
                  <c:v>-2</c:v>
                </c:pt>
                <c:pt idx="17">
                  <c:v>4</c:v>
                </c:pt>
                <c:pt idx="18">
                  <c:v>0</c:v>
                </c:pt>
                <c:pt idx="19">
                  <c:v>-2</c:v>
                </c:pt>
                <c:pt idx="20">
                  <c:v>-2</c:v>
                </c:pt>
                <c:pt idx="21">
                  <c:v>0</c:v>
                </c:pt>
                <c:pt idx="22">
                  <c:v>4</c:v>
                </c:pt>
                <c:pt idx="23">
                  <c:v>-2</c:v>
                </c:pt>
                <c:pt idx="24">
                  <c:v>-0.33333333333333331</c:v>
                </c:pt>
                <c:pt idx="25">
                  <c:v>-0.33333333333333331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-1.666666666666667</c:v>
                </c:pt>
                <c:pt idx="31">
                  <c:v>-1.666666666666667</c:v>
                </c:pt>
                <c:pt idx="32">
                  <c:v>-1.666666666666667</c:v>
                </c:pt>
                <c:pt idx="33">
                  <c:v>-1.666666666666667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-0.33333333333333331</c:v>
                </c:pt>
                <c:pt idx="39">
                  <c:v>-0.33333333333333331</c:v>
                </c:pt>
                <c:pt idx="40">
                  <c:v>-2</c:v>
                </c:pt>
                <c:pt idx="41">
                  <c:v>-2</c:v>
                </c:pt>
                <c:pt idx="42">
                  <c:v>8</c:v>
                </c:pt>
                <c:pt idx="43">
                  <c:v>-4</c:v>
                </c:pt>
                <c:pt idx="44">
                  <c:v>-4</c:v>
                </c:pt>
                <c:pt idx="45">
                  <c:v>8</c:v>
                </c:pt>
                <c:pt idx="46">
                  <c:v>-2</c:v>
                </c:pt>
                <c:pt idx="47">
                  <c:v>-2</c:v>
                </c:pt>
                <c:pt idx="48">
                  <c:v>-2</c:v>
                </c:pt>
                <c:pt idx="49">
                  <c:v>-2</c:v>
                </c:pt>
                <c:pt idx="50">
                  <c:v>8</c:v>
                </c:pt>
                <c:pt idx="51">
                  <c:v>-4</c:v>
                </c:pt>
                <c:pt idx="52">
                  <c:v>-4</c:v>
                </c:pt>
                <c:pt idx="53">
                  <c:v>8</c:v>
                </c:pt>
                <c:pt idx="54">
                  <c:v>-2</c:v>
                </c:pt>
                <c:pt idx="55">
                  <c:v>-2</c:v>
                </c:pt>
              </c:numCache>
            </c:numRef>
          </c:xVal>
          <c:yVal>
            <c:numRef>
              <c:f>'Pure Decorrelation'!$Y$3:$Y$290</c:f>
              <c:numCache>
                <c:formatCode>General</c:formatCode>
                <c:ptCount val="288"/>
                <c:pt idx="0">
                  <c:v>1.371865545783657</c:v>
                </c:pt>
                <c:pt idx="1">
                  <c:v>8.3853129845927477</c:v>
                </c:pt>
                <c:pt idx="2">
                  <c:v>3.828655961796176</c:v>
                </c:pt>
                <c:pt idx="3">
                  <c:v>4.3051407293882216</c:v>
                </c:pt>
                <c:pt idx="4">
                  <c:v>1.745998588623479</c:v>
                </c:pt>
                <c:pt idx="5">
                  <c:v>5.2910014783963559</c:v>
                </c:pt>
                <c:pt idx="6">
                  <c:v>2.1583616274059749</c:v>
                </c:pt>
                <c:pt idx="7">
                  <c:v>1.650413250201382</c:v>
                </c:pt>
                <c:pt idx="8">
                  <c:v>6.5145960593828933</c:v>
                </c:pt>
                <c:pt idx="9">
                  <c:v>6.1149931791936982</c:v>
                </c:pt>
                <c:pt idx="10">
                  <c:v>4.0645884803845549</c:v>
                </c:pt>
                <c:pt idx="11">
                  <c:v>1.9127117983996871</c:v>
                </c:pt>
                <c:pt idx="12">
                  <c:v>10.45097025480354</c:v>
                </c:pt>
                <c:pt idx="13">
                  <c:v>4.4390055509982629</c:v>
                </c:pt>
                <c:pt idx="14">
                  <c:v>5.9886686897953041</c:v>
                </c:pt>
                <c:pt idx="15">
                  <c:v>0.64339787062490361</c:v>
                </c:pt>
                <c:pt idx="16">
                  <c:v>5.6175818871939551</c:v>
                </c:pt>
                <c:pt idx="17">
                  <c:v>0.89216858580475678</c:v>
                </c:pt>
                <c:pt idx="18">
                  <c:v>3.794481852778699</c:v>
                </c:pt>
                <c:pt idx="19">
                  <c:v>1.445537967397831</c:v>
                </c:pt>
                <c:pt idx="20">
                  <c:v>1.098856685613282</c:v>
                </c:pt>
                <c:pt idx="21">
                  <c:v>1.897604321409017</c:v>
                </c:pt>
                <c:pt idx="22">
                  <c:v>0.58044448941946025</c:v>
                </c:pt>
                <c:pt idx="23">
                  <c:v>1.846656037610956</c:v>
                </c:pt>
                <c:pt idx="24">
                  <c:v>2.4244014645810239</c:v>
                </c:pt>
                <c:pt idx="25">
                  <c:v>0.8823009623913094</c:v>
                </c:pt>
                <c:pt idx="26">
                  <c:v>2.122808769205585</c:v>
                </c:pt>
                <c:pt idx="27">
                  <c:v>1.0972910949960351</c:v>
                </c:pt>
                <c:pt idx="28">
                  <c:v>2.3979166123899631</c:v>
                </c:pt>
                <c:pt idx="29">
                  <c:v>1.137155857193284</c:v>
                </c:pt>
                <c:pt idx="30">
                  <c:v>2.7747687028022479</c:v>
                </c:pt>
                <c:pt idx="31">
                  <c:v>1.9392416924121789</c:v>
                </c:pt>
                <c:pt idx="32">
                  <c:v>7.5373838686035013</c:v>
                </c:pt>
                <c:pt idx="33">
                  <c:v>9.9851183565915562</c:v>
                </c:pt>
                <c:pt idx="34">
                  <c:v>2.2408743513980882</c:v>
                </c:pt>
                <c:pt idx="35">
                  <c:v>3.111349141795654</c:v>
                </c:pt>
                <c:pt idx="36">
                  <c:v>2.618572360207327</c:v>
                </c:pt>
                <c:pt idx="37">
                  <c:v>2.9550370576092968</c:v>
                </c:pt>
                <c:pt idx="38">
                  <c:v>0.75574777179863306</c:v>
                </c:pt>
                <c:pt idx="39">
                  <c:v>0.80918713120045138</c:v>
                </c:pt>
                <c:pt idx="40">
                  <c:v>1.902499650395475</c:v>
                </c:pt>
                <c:pt idx="41">
                  <c:v>5.3365994693944234</c:v>
                </c:pt>
                <c:pt idx="42">
                  <c:v>2.5534792633843608</c:v>
                </c:pt>
                <c:pt idx="43">
                  <c:v>0.75192192260874435</c:v>
                </c:pt>
                <c:pt idx="44">
                  <c:v>0.66578590900171553</c:v>
                </c:pt>
                <c:pt idx="45">
                  <c:v>2.102253261383157</c:v>
                </c:pt>
                <c:pt idx="46">
                  <c:v>5.5792168012238106</c:v>
                </c:pt>
                <c:pt idx="47">
                  <c:v>1.5322433036053551</c:v>
                </c:pt>
                <c:pt idx="48">
                  <c:v>1.861848116992042</c:v>
                </c:pt>
                <c:pt idx="49">
                  <c:v>5.3923703755950552</c:v>
                </c:pt>
                <c:pt idx="50">
                  <c:v>2.514250120194629</c:v>
                </c:pt>
                <c:pt idx="51">
                  <c:v>0.77918909660074864</c:v>
                </c:pt>
                <c:pt idx="52">
                  <c:v>0.6644083174061961</c:v>
                </c:pt>
                <c:pt idx="53">
                  <c:v>2.0760668801958668</c:v>
                </c:pt>
                <c:pt idx="54">
                  <c:v>5.6198922085925007</c:v>
                </c:pt>
                <c:pt idx="55">
                  <c:v>1.6101251087966379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8DF-4AC0-A40F-EA414D9FE281}"/>
            </c:ext>
          </c:extLst>
        </c:ser>
        <c:ser>
          <c:idx val="3"/>
          <c:order val="1"/>
          <c:tx>
            <c:strRef>
              <c:f>'Pure Decorrelation'!$AB$2</c:f>
              <c:strCache>
                <c:ptCount val="1"/>
                <c:pt idx="0">
                  <c:v>SFS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5"/>
                </a:solidFill>
                <a:prstDash val="dash"/>
              </a:ln>
              <a:effectLst/>
            </c:spPr>
            <c:trendlineType val="exp"/>
            <c:dispRSqr val="0"/>
            <c:dispEq val="0"/>
          </c:trendline>
          <c:xVal>
            <c:numRef>
              <c:f>'Pure Decorrelation'!$AY$3:$AY$290</c:f>
              <c:numCache>
                <c:formatCode>General</c:formatCode>
                <c:ptCount val="288"/>
                <c:pt idx="0">
                  <c:v>1</c:v>
                </c:pt>
                <c:pt idx="1">
                  <c:v>-3</c:v>
                </c:pt>
                <c:pt idx="2">
                  <c:v>-3</c:v>
                </c:pt>
                <c:pt idx="3">
                  <c:v>1</c:v>
                </c:pt>
                <c:pt idx="4">
                  <c:v>9</c:v>
                </c:pt>
                <c:pt idx="5">
                  <c:v>1</c:v>
                </c:pt>
                <c:pt idx="6">
                  <c:v>-3</c:v>
                </c:pt>
                <c:pt idx="7">
                  <c:v>-3</c:v>
                </c:pt>
                <c:pt idx="8">
                  <c:v>-3</c:v>
                </c:pt>
                <c:pt idx="9">
                  <c:v>-3</c:v>
                </c:pt>
                <c:pt idx="10">
                  <c:v>1</c:v>
                </c:pt>
                <c:pt idx="11">
                  <c:v>9</c:v>
                </c:pt>
                <c:pt idx="12">
                  <c:v>1</c:v>
                </c:pt>
                <c:pt idx="13">
                  <c:v>-3</c:v>
                </c:pt>
                <c:pt idx="14">
                  <c:v>-3</c:v>
                </c:pt>
                <c:pt idx="15">
                  <c:v>1</c:v>
                </c:pt>
                <c:pt idx="16">
                  <c:v>-2</c:v>
                </c:pt>
                <c:pt idx="17">
                  <c:v>4</c:v>
                </c:pt>
                <c:pt idx="18">
                  <c:v>0</c:v>
                </c:pt>
                <c:pt idx="19">
                  <c:v>-2</c:v>
                </c:pt>
                <c:pt idx="20">
                  <c:v>-2</c:v>
                </c:pt>
                <c:pt idx="21">
                  <c:v>0</c:v>
                </c:pt>
                <c:pt idx="22">
                  <c:v>4</c:v>
                </c:pt>
                <c:pt idx="23">
                  <c:v>-2</c:v>
                </c:pt>
                <c:pt idx="24">
                  <c:v>-0.33333333333333331</c:v>
                </c:pt>
                <c:pt idx="25">
                  <c:v>-0.33333333333333331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-1.666666666666667</c:v>
                </c:pt>
                <c:pt idx="31">
                  <c:v>-1.666666666666667</c:v>
                </c:pt>
                <c:pt idx="32">
                  <c:v>-1.666666666666667</c:v>
                </c:pt>
                <c:pt idx="33">
                  <c:v>-1.666666666666667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-0.33333333333333331</c:v>
                </c:pt>
                <c:pt idx="39">
                  <c:v>-0.33333333333333331</c:v>
                </c:pt>
                <c:pt idx="40">
                  <c:v>-2</c:v>
                </c:pt>
                <c:pt idx="41">
                  <c:v>-2</c:v>
                </c:pt>
                <c:pt idx="42">
                  <c:v>8</c:v>
                </c:pt>
                <c:pt idx="43">
                  <c:v>-4</c:v>
                </c:pt>
                <c:pt idx="44">
                  <c:v>-4</c:v>
                </c:pt>
                <c:pt idx="45">
                  <c:v>8</c:v>
                </c:pt>
                <c:pt idx="46">
                  <c:v>-2</c:v>
                </c:pt>
                <c:pt idx="47">
                  <c:v>-2</c:v>
                </c:pt>
                <c:pt idx="48">
                  <c:v>-2</c:v>
                </c:pt>
                <c:pt idx="49">
                  <c:v>-2</c:v>
                </c:pt>
                <c:pt idx="50">
                  <c:v>8</c:v>
                </c:pt>
                <c:pt idx="51">
                  <c:v>-4</c:v>
                </c:pt>
                <c:pt idx="52">
                  <c:v>-4</c:v>
                </c:pt>
                <c:pt idx="53">
                  <c:v>8</c:v>
                </c:pt>
                <c:pt idx="54">
                  <c:v>-2</c:v>
                </c:pt>
                <c:pt idx="55">
                  <c:v>-2</c:v>
                </c:pt>
              </c:numCache>
            </c:numRef>
          </c:xVal>
          <c:yVal>
            <c:numRef>
              <c:f>'Pure Decorrelation'!$AB$3:$AB$290</c:f>
              <c:numCache>
                <c:formatCode>General</c:formatCode>
                <c:ptCount val="288"/>
                <c:pt idx="0">
                  <c:v>1.607515723194229</c:v>
                </c:pt>
                <c:pt idx="1">
                  <c:v>7.9825206500012431</c:v>
                </c:pt>
                <c:pt idx="2">
                  <c:v>2.3397782895946881</c:v>
                </c:pt>
                <c:pt idx="3">
                  <c:v>2.570054528606124</c:v>
                </c:pt>
                <c:pt idx="4">
                  <c:v>3.1992729973979288</c:v>
                </c:pt>
                <c:pt idx="5">
                  <c:v>6.9649183743982572</c:v>
                </c:pt>
                <c:pt idx="6">
                  <c:v>2.0238635920046359</c:v>
                </c:pt>
                <c:pt idx="7">
                  <c:v>1.3091880222025789</c:v>
                </c:pt>
                <c:pt idx="8">
                  <c:v>10.051684918999671</c:v>
                </c:pt>
                <c:pt idx="9">
                  <c:v>12.623190893605351</c:v>
                </c:pt>
                <c:pt idx="10">
                  <c:v>3.125943288201233</c:v>
                </c:pt>
                <c:pt idx="11">
                  <c:v>3.1142022179963531</c:v>
                </c:pt>
                <c:pt idx="12">
                  <c:v>11.2256593482045</c:v>
                </c:pt>
                <c:pt idx="13">
                  <c:v>4.1721198601939253</c:v>
                </c:pt>
                <c:pt idx="14">
                  <c:v>4.6316629145934716</c:v>
                </c:pt>
                <c:pt idx="15">
                  <c:v>0.49780697500100363</c:v>
                </c:pt>
                <c:pt idx="16">
                  <c:v>15.090376014600039</c:v>
                </c:pt>
                <c:pt idx="17">
                  <c:v>0.98109290699940177</c:v>
                </c:pt>
                <c:pt idx="18">
                  <c:v>3.3510496179980689</c:v>
                </c:pt>
                <c:pt idx="19">
                  <c:v>3.4821474546042741</c:v>
                </c:pt>
                <c:pt idx="20">
                  <c:v>2.081038791389437</c:v>
                </c:pt>
                <c:pt idx="21">
                  <c:v>2.129146062006475</c:v>
                </c:pt>
                <c:pt idx="22">
                  <c:v>0.55770489339483897</c:v>
                </c:pt>
                <c:pt idx="23">
                  <c:v>1.846905863791471</c:v>
                </c:pt>
                <c:pt idx="24">
                  <c:v>3.8309627838141749</c:v>
                </c:pt>
                <c:pt idx="25">
                  <c:v>0.90406667239731175</c:v>
                </c:pt>
                <c:pt idx="26">
                  <c:v>3.2485579386004249</c:v>
                </c:pt>
                <c:pt idx="27">
                  <c:v>0.72263551979558538</c:v>
                </c:pt>
                <c:pt idx="28">
                  <c:v>1.6270694562001149</c:v>
                </c:pt>
                <c:pt idx="29">
                  <c:v>0.83747717619407924</c:v>
                </c:pt>
                <c:pt idx="30">
                  <c:v>1.067409315204713</c:v>
                </c:pt>
                <c:pt idx="31">
                  <c:v>0.58294456840376374</c:v>
                </c:pt>
                <c:pt idx="32">
                  <c:v>39.800297811412022</c:v>
                </c:pt>
                <c:pt idx="33">
                  <c:v>57.666907840210477</c:v>
                </c:pt>
                <c:pt idx="34">
                  <c:v>3.2751115972001572</c:v>
                </c:pt>
                <c:pt idx="35">
                  <c:v>7.9253563984064384</c:v>
                </c:pt>
                <c:pt idx="36">
                  <c:v>7.1323527527973054</c:v>
                </c:pt>
                <c:pt idx="37">
                  <c:v>10.68076406139298</c:v>
                </c:pt>
                <c:pt idx="38">
                  <c:v>0.53571821199147962</c:v>
                </c:pt>
                <c:pt idx="39">
                  <c:v>0.49300265400088389</c:v>
                </c:pt>
                <c:pt idx="40">
                  <c:v>2.936456027795793</c:v>
                </c:pt>
                <c:pt idx="41">
                  <c:v>5.8321243659942414</c:v>
                </c:pt>
                <c:pt idx="42">
                  <c:v>3.0478638805914668</c:v>
                </c:pt>
                <c:pt idx="43">
                  <c:v>0.82043510299408806</c:v>
                </c:pt>
                <c:pt idx="44">
                  <c:v>0.67798933740705247</c:v>
                </c:pt>
                <c:pt idx="45">
                  <c:v>3.4499347586010121</c:v>
                </c:pt>
                <c:pt idx="46">
                  <c:v>4.1103654580016151</c:v>
                </c:pt>
                <c:pt idx="47">
                  <c:v>1.584057154197944</c:v>
                </c:pt>
                <c:pt idx="48">
                  <c:v>2.9217387457902082</c:v>
                </c:pt>
                <c:pt idx="49">
                  <c:v>5.8948070557962637</c:v>
                </c:pt>
                <c:pt idx="50">
                  <c:v>2.984383491805056</c:v>
                </c:pt>
                <c:pt idx="51">
                  <c:v>0.8100274110096507</c:v>
                </c:pt>
                <c:pt idx="52">
                  <c:v>0.67254301119828597</c:v>
                </c:pt>
                <c:pt idx="53">
                  <c:v>3.4519343684019992</c:v>
                </c:pt>
                <c:pt idx="54">
                  <c:v>4.1171102266060187</c:v>
                </c:pt>
                <c:pt idx="55">
                  <c:v>1.5657116741931529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A8DF-4AC0-A40F-EA414D9FE281}"/>
            </c:ext>
          </c:extLst>
        </c:ser>
        <c:ser>
          <c:idx val="5"/>
          <c:order val="2"/>
          <c:tx>
            <c:strRef>
              <c:f>'Pure Decorrelation'!$AD$2</c:f>
              <c:strCache>
                <c:ptCount val="1"/>
                <c:pt idx="0">
                  <c:v>SaLSa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6"/>
                </a:solidFill>
                <a:prstDash val="dash"/>
              </a:ln>
              <a:effectLst/>
            </c:spPr>
            <c:trendlineType val="exp"/>
            <c:dispRSqr val="0"/>
            <c:dispEq val="0"/>
          </c:trendline>
          <c:xVal>
            <c:numRef>
              <c:f>'Pure Decorrelation'!$AY$3:$AY$290</c:f>
              <c:numCache>
                <c:formatCode>General</c:formatCode>
                <c:ptCount val="288"/>
                <c:pt idx="0">
                  <c:v>1</c:v>
                </c:pt>
                <c:pt idx="1">
                  <c:v>-3</c:v>
                </c:pt>
                <c:pt idx="2">
                  <c:v>-3</c:v>
                </c:pt>
                <c:pt idx="3">
                  <c:v>1</c:v>
                </c:pt>
                <c:pt idx="4">
                  <c:v>9</c:v>
                </c:pt>
                <c:pt idx="5">
                  <c:v>1</c:v>
                </c:pt>
                <c:pt idx="6">
                  <c:v>-3</c:v>
                </c:pt>
                <c:pt idx="7">
                  <c:v>-3</c:v>
                </c:pt>
                <c:pt idx="8">
                  <c:v>-3</c:v>
                </c:pt>
                <c:pt idx="9">
                  <c:v>-3</c:v>
                </c:pt>
                <c:pt idx="10">
                  <c:v>1</c:v>
                </c:pt>
                <c:pt idx="11">
                  <c:v>9</c:v>
                </c:pt>
                <c:pt idx="12">
                  <c:v>1</c:v>
                </c:pt>
                <c:pt idx="13">
                  <c:v>-3</c:v>
                </c:pt>
                <c:pt idx="14">
                  <c:v>-3</c:v>
                </c:pt>
                <c:pt idx="15">
                  <c:v>1</c:v>
                </c:pt>
                <c:pt idx="16">
                  <c:v>-2</c:v>
                </c:pt>
                <c:pt idx="17">
                  <c:v>4</c:v>
                </c:pt>
                <c:pt idx="18">
                  <c:v>0</c:v>
                </c:pt>
                <c:pt idx="19">
                  <c:v>-2</c:v>
                </c:pt>
                <c:pt idx="20">
                  <c:v>-2</c:v>
                </c:pt>
                <c:pt idx="21">
                  <c:v>0</c:v>
                </c:pt>
                <c:pt idx="22">
                  <c:v>4</c:v>
                </c:pt>
                <c:pt idx="23">
                  <c:v>-2</c:v>
                </c:pt>
                <c:pt idx="24">
                  <c:v>-0.33333333333333331</c:v>
                </c:pt>
                <c:pt idx="25">
                  <c:v>-0.33333333333333331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-1.666666666666667</c:v>
                </c:pt>
                <c:pt idx="31">
                  <c:v>-1.666666666666667</c:v>
                </c:pt>
                <c:pt idx="32">
                  <c:v>-1.666666666666667</c:v>
                </c:pt>
                <c:pt idx="33">
                  <c:v>-1.666666666666667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-0.33333333333333331</c:v>
                </c:pt>
                <c:pt idx="39">
                  <c:v>-0.33333333333333331</c:v>
                </c:pt>
                <c:pt idx="40">
                  <c:v>-2</c:v>
                </c:pt>
                <c:pt idx="41">
                  <c:v>-2</c:v>
                </c:pt>
                <c:pt idx="42">
                  <c:v>8</c:v>
                </c:pt>
                <c:pt idx="43">
                  <c:v>-4</c:v>
                </c:pt>
                <c:pt idx="44">
                  <c:v>-4</c:v>
                </c:pt>
                <c:pt idx="45">
                  <c:v>8</c:v>
                </c:pt>
                <c:pt idx="46">
                  <c:v>-2</c:v>
                </c:pt>
                <c:pt idx="47">
                  <c:v>-2</c:v>
                </c:pt>
                <c:pt idx="48">
                  <c:v>-2</c:v>
                </c:pt>
                <c:pt idx="49">
                  <c:v>-2</c:v>
                </c:pt>
                <c:pt idx="50">
                  <c:v>8</c:v>
                </c:pt>
                <c:pt idx="51">
                  <c:v>-4</c:v>
                </c:pt>
                <c:pt idx="52">
                  <c:v>-4</c:v>
                </c:pt>
                <c:pt idx="53">
                  <c:v>8</c:v>
                </c:pt>
                <c:pt idx="54">
                  <c:v>-2</c:v>
                </c:pt>
                <c:pt idx="55">
                  <c:v>-2</c:v>
                </c:pt>
              </c:numCache>
            </c:numRef>
          </c:xVal>
          <c:yVal>
            <c:numRef>
              <c:f>'Pure Decorrelation'!$AD$3:$AD$290</c:f>
              <c:numCache>
                <c:formatCode>General</c:formatCode>
                <c:ptCount val="288"/>
                <c:pt idx="0">
                  <c:v>1.090254262799863</c:v>
                </c:pt>
                <c:pt idx="1">
                  <c:v>11.33787458079169</c:v>
                </c:pt>
                <c:pt idx="2">
                  <c:v>1.726516963983886</c:v>
                </c:pt>
                <c:pt idx="3">
                  <c:v>2.8279425699962299</c:v>
                </c:pt>
                <c:pt idx="4">
                  <c:v>2.892981030000374</c:v>
                </c:pt>
                <c:pt idx="5">
                  <c:v>6.292093955213204</c:v>
                </c:pt>
                <c:pt idx="6">
                  <c:v>1.6820758899906649</c:v>
                </c:pt>
                <c:pt idx="7">
                  <c:v>1.7599425997934299</c:v>
                </c:pt>
                <c:pt idx="8">
                  <c:v>9.2313233244116422</c:v>
                </c:pt>
                <c:pt idx="9">
                  <c:v>10.21535429179203</c:v>
                </c:pt>
                <c:pt idx="10">
                  <c:v>3.0631603482179339</c:v>
                </c:pt>
                <c:pt idx="11">
                  <c:v>3.349249165982473</c:v>
                </c:pt>
                <c:pt idx="12">
                  <c:v>14.37439649540465</c:v>
                </c:pt>
                <c:pt idx="13">
                  <c:v>5.1547001075814478</c:v>
                </c:pt>
                <c:pt idx="14">
                  <c:v>4.3273795805871487</c:v>
                </c:pt>
                <c:pt idx="15">
                  <c:v>1.1861672768020071</c:v>
                </c:pt>
                <c:pt idx="16">
                  <c:v>11.911601949005849</c:v>
                </c:pt>
                <c:pt idx="17">
                  <c:v>0.57538598420796916</c:v>
                </c:pt>
                <c:pt idx="18">
                  <c:v>6.5826911246054802</c:v>
                </c:pt>
                <c:pt idx="19">
                  <c:v>2.1735031197778878</c:v>
                </c:pt>
                <c:pt idx="20">
                  <c:v>1.2051741965929981</c:v>
                </c:pt>
                <c:pt idx="21">
                  <c:v>1.862124941998627</c:v>
                </c:pt>
                <c:pt idx="22">
                  <c:v>0.16480432800017289</c:v>
                </c:pt>
                <c:pt idx="23">
                  <c:v>2.7856085193809119</c:v>
                </c:pt>
                <c:pt idx="24">
                  <c:v>2.6486254643998111</c:v>
                </c:pt>
                <c:pt idx="25">
                  <c:v>0.27055353180039682</c:v>
                </c:pt>
                <c:pt idx="26">
                  <c:v>3.0041490091942249</c:v>
                </c:pt>
                <c:pt idx="27">
                  <c:v>0.9176138213952072</c:v>
                </c:pt>
                <c:pt idx="28">
                  <c:v>2.103708121401723</c:v>
                </c:pt>
                <c:pt idx="29">
                  <c:v>1.359888433397282</c:v>
                </c:pt>
                <c:pt idx="30">
                  <c:v>1.7616031298064629</c:v>
                </c:pt>
                <c:pt idx="31">
                  <c:v>1.2359690894023521</c:v>
                </c:pt>
                <c:pt idx="32">
                  <c:v>10.122431857616171</c:v>
                </c:pt>
                <c:pt idx="33">
                  <c:v>11.383886065392289</c:v>
                </c:pt>
                <c:pt idx="34">
                  <c:v>3.833016005612444</c:v>
                </c:pt>
                <c:pt idx="35">
                  <c:v>7.4259792456170546</c:v>
                </c:pt>
                <c:pt idx="36">
                  <c:v>6.870425169204827</c:v>
                </c:pt>
                <c:pt idx="37">
                  <c:v>9.8686936927842908</c:v>
                </c:pt>
                <c:pt idx="38">
                  <c:v>1.246333532617427</c:v>
                </c:pt>
                <c:pt idx="39">
                  <c:v>1.195716652018018</c:v>
                </c:pt>
                <c:pt idx="40">
                  <c:v>1.4799231829936621</c:v>
                </c:pt>
                <c:pt idx="41">
                  <c:v>10.95409533240599</c:v>
                </c:pt>
                <c:pt idx="42">
                  <c:v>3.385036309016868</c:v>
                </c:pt>
                <c:pt idx="43">
                  <c:v>0.32482367020566011</c:v>
                </c:pt>
                <c:pt idx="44">
                  <c:v>0.16871945860330009</c:v>
                </c:pt>
                <c:pt idx="45">
                  <c:v>3.3039372223778631</c:v>
                </c:pt>
                <c:pt idx="46">
                  <c:v>7.890123893995769</c:v>
                </c:pt>
                <c:pt idx="47">
                  <c:v>1.158267263800371</c:v>
                </c:pt>
                <c:pt idx="48">
                  <c:v>1.480782668793108</c:v>
                </c:pt>
                <c:pt idx="49">
                  <c:v>11.030469641997479</c:v>
                </c:pt>
                <c:pt idx="50">
                  <c:v>3.3800594892003568</c:v>
                </c:pt>
                <c:pt idx="51">
                  <c:v>0.32678078720346088</c:v>
                </c:pt>
                <c:pt idx="52">
                  <c:v>0.16668115700595079</c:v>
                </c:pt>
                <c:pt idx="53">
                  <c:v>3.3086392579949462</c:v>
                </c:pt>
                <c:pt idx="54">
                  <c:v>8.0108321953914121</c:v>
                </c:pt>
                <c:pt idx="55">
                  <c:v>1.156565344217233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A8DF-4AC0-A40F-EA414D9FE281}"/>
            </c:ext>
          </c:extLst>
        </c:ser>
        <c:ser>
          <c:idx val="7"/>
          <c:order val="3"/>
          <c:tx>
            <c:strRef>
              <c:f>'Pure Decorrelation'!$AF$2</c:f>
              <c:strCache>
                <c:ptCount val="1"/>
                <c:pt idx="0">
                  <c:v>D&amp;C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>
                    <a:lumMod val="60000"/>
                  </a:schemeClr>
                </a:solidFill>
                <a:prstDash val="dash"/>
              </a:ln>
              <a:effectLst/>
            </c:spPr>
            <c:trendlineType val="exp"/>
            <c:dispRSqr val="0"/>
            <c:dispEq val="0"/>
          </c:trendline>
          <c:xVal>
            <c:numRef>
              <c:f>'Pure Decorrelation'!$AY$3:$AY$290</c:f>
              <c:numCache>
                <c:formatCode>General</c:formatCode>
                <c:ptCount val="288"/>
                <c:pt idx="0">
                  <c:v>1</c:v>
                </c:pt>
                <c:pt idx="1">
                  <c:v>-3</c:v>
                </c:pt>
                <c:pt idx="2">
                  <c:v>-3</c:v>
                </c:pt>
                <c:pt idx="3">
                  <c:v>1</c:v>
                </c:pt>
                <c:pt idx="4">
                  <c:v>9</c:v>
                </c:pt>
                <c:pt idx="5">
                  <c:v>1</c:v>
                </c:pt>
                <c:pt idx="6">
                  <c:v>-3</c:v>
                </c:pt>
                <c:pt idx="7">
                  <c:v>-3</c:v>
                </c:pt>
                <c:pt idx="8">
                  <c:v>-3</c:v>
                </c:pt>
                <c:pt idx="9">
                  <c:v>-3</c:v>
                </c:pt>
                <c:pt idx="10">
                  <c:v>1</c:v>
                </c:pt>
                <c:pt idx="11">
                  <c:v>9</c:v>
                </c:pt>
                <c:pt idx="12">
                  <c:v>1</c:v>
                </c:pt>
                <c:pt idx="13">
                  <c:v>-3</c:v>
                </c:pt>
                <c:pt idx="14">
                  <c:v>-3</c:v>
                </c:pt>
                <c:pt idx="15">
                  <c:v>1</c:v>
                </c:pt>
                <c:pt idx="16">
                  <c:v>-2</c:v>
                </c:pt>
                <c:pt idx="17">
                  <c:v>4</c:v>
                </c:pt>
                <c:pt idx="18">
                  <c:v>0</c:v>
                </c:pt>
                <c:pt idx="19">
                  <c:v>-2</c:v>
                </c:pt>
                <c:pt idx="20">
                  <c:v>-2</c:v>
                </c:pt>
                <c:pt idx="21">
                  <c:v>0</c:v>
                </c:pt>
                <c:pt idx="22">
                  <c:v>4</c:v>
                </c:pt>
                <c:pt idx="23">
                  <c:v>-2</c:v>
                </c:pt>
                <c:pt idx="24">
                  <c:v>-0.33333333333333331</c:v>
                </c:pt>
                <c:pt idx="25">
                  <c:v>-0.33333333333333331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-1.666666666666667</c:v>
                </c:pt>
                <c:pt idx="31">
                  <c:v>-1.666666666666667</c:v>
                </c:pt>
                <c:pt idx="32">
                  <c:v>-1.666666666666667</c:v>
                </c:pt>
                <c:pt idx="33">
                  <c:v>-1.666666666666667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-0.33333333333333331</c:v>
                </c:pt>
                <c:pt idx="39">
                  <c:v>-0.33333333333333331</c:v>
                </c:pt>
                <c:pt idx="40">
                  <c:v>-2</c:v>
                </c:pt>
                <c:pt idx="41">
                  <c:v>-2</c:v>
                </c:pt>
                <c:pt idx="42">
                  <c:v>8</c:v>
                </c:pt>
                <c:pt idx="43">
                  <c:v>-4</c:v>
                </c:pt>
                <c:pt idx="44">
                  <c:v>-4</c:v>
                </c:pt>
                <c:pt idx="45">
                  <c:v>8</c:v>
                </c:pt>
                <c:pt idx="46">
                  <c:v>-2</c:v>
                </c:pt>
                <c:pt idx="47">
                  <c:v>-2</c:v>
                </c:pt>
                <c:pt idx="48">
                  <c:v>-2</c:v>
                </c:pt>
                <c:pt idx="49">
                  <c:v>-2</c:v>
                </c:pt>
                <c:pt idx="50">
                  <c:v>8</c:v>
                </c:pt>
                <c:pt idx="51">
                  <c:v>-4</c:v>
                </c:pt>
                <c:pt idx="52">
                  <c:v>-4</c:v>
                </c:pt>
                <c:pt idx="53">
                  <c:v>8</c:v>
                </c:pt>
                <c:pt idx="54">
                  <c:v>-2</c:v>
                </c:pt>
                <c:pt idx="55">
                  <c:v>-2</c:v>
                </c:pt>
              </c:numCache>
            </c:numRef>
          </c:xVal>
          <c:yVal>
            <c:numRef>
              <c:f>'Pure Decorrelation'!$AF$3:$AF$290</c:f>
              <c:numCache>
                <c:formatCode>General</c:formatCode>
                <c:ptCount val="288"/>
                <c:pt idx="0">
                  <c:v>1.5241145187756051</c:v>
                </c:pt>
                <c:pt idx="1">
                  <c:v>2.1943270763615148</c:v>
                </c:pt>
                <c:pt idx="2">
                  <c:v>1.5807120505487551</c:v>
                </c:pt>
                <c:pt idx="3">
                  <c:v>1.8526587278232911</c:v>
                </c:pt>
                <c:pt idx="4">
                  <c:v>2.0297542882035491</c:v>
                </c:pt>
                <c:pt idx="5">
                  <c:v>1.5069673505728129</c:v>
                </c:pt>
                <c:pt idx="6">
                  <c:v>1.853701166633982</c:v>
                </c:pt>
                <c:pt idx="7">
                  <c:v>1.216635976650287</c:v>
                </c:pt>
                <c:pt idx="8">
                  <c:v>1.6626729771611279</c:v>
                </c:pt>
                <c:pt idx="9">
                  <c:v>2.24621086360421</c:v>
                </c:pt>
                <c:pt idx="10">
                  <c:v>1.6403527827700599</c:v>
                </c:pt>
                <c:pt idx="11">
                  <c:v>1.858801947976463</c:v>
                </c:pt>
                <c:pt idx="12">
                  <c:v>2.1013031546375709</c:v>
                </c:pt>
                <c:pt idx="13">
                  <c:v>1.4913043438224121</c:v>
                </c:pt>
                <c:pt idx="14">
                  <c:v>1.876531615969725</c:v>
                </c:pt>
                <c:pt idx="15">
                  <c:v>1.2118877856060859</c:v>
                </c:pt>
                <c:pt idx="16">
                  <c:v>2.280906761763617</c:v>
                </c:pt>
                <c:pt idx="17">
                  <c:v>2.2631393956136892</c:v>
                </c:pt>
                <c:pt idx="18">
                  <c:v>2.1139266665908512</c:v>
                </c:pt>
                <c:pt idx="19">
                  <c:v>2.1156589821679521</c:v>
                </c:pt>
                <c:pt idx="20">
                  <c:v>2.0761692461906929</c:v>
                </c:pt>
                <c:pt idx="21">
                  <c:v>2.0387529953848569</c:v>
                </c:pt>
                <c:pt idx="22">
                  <c:v>2.0931816507829351</c:v>
                </c:pt>
                <c:pt idx="23">
                  <c:v>2.097028564231004</c:v>
                </c:pt>
                <c:pt idx="24">
                  <c:v>2.9674528408213519</c:v>
                </c:pt>
                <c:pt idx="25">
                  <c:v>2.966305187810212</c:v>
                </c:pt>
                <c:pt idx="26">
                  <c:v>3.4792706321808509</c:v>
                </c:pt>
                <c:pt idx="27">
                  <c:v>3.4492979084025142</c:v>
                </c:pt>
                <c:pt idx="28">
                  <c:v>2.749821871402673</c:v>
                </c:pt>
                <c:pt idx="29">
                  <c:v>2.7788067821878939</c:v>
                </c:pt>
                <c:pt idx="30">
                  <c:v>3.385776222427376</c:v>
                </c:pt>
                <c:pt idx="31">
                  <c:v>3.3490013273782102</c:v>
                </c:pt>
                <c:pt idx="32">
                  <c:v>6.8983103680773636</c:v>
                </c:pt>
                <c:pt idx="33">
                  <c:v>6.9309000123757869</c:v>
                </c:pt>
                <c:pt idx="34">
                  <c:v>3.291180088592228</c:v>
                </c:pt>
                <c:pt idx="35">
                  <c:v>3.3207204420352361</c:v>
                </c:pt>
                <c:pt idx="36">
                  <c:v>4.2620156406075704</c:v>
                </c:pt>
                <c:pt idx="37">
                  <c:v>4.3082756964256994</c:v>
                </c:pt>
                <c:pt idx="38">
                  <c:v>1.8662045348086389</c:v>
                </c:pt>
                <c:pt idx="39">
                  <c:v>1.8701255076215599</c:v>
                </c:pt>
                <c:pt idx="40">
                  <c:v>1.3229826851980759</c:v>
                </c:pt>
                <c:pt idx="41">
                  <c:v>4.3795528340036984</c:v>
                </c:pt>
                <c:pt idx="42">
                  <c:v>4.2875484451651573</c:v>
                </c:pt>
                <c:pt idx="43">
                  <c:v>1.462565600441303</c:v>
                </c:pt>
                <c:pt idx="44">
                  <c:v>1.3200254647759719</c:v>
                </c:pt>
                <c:pt idx="45">
                  <c:v>4.4195225265924822</c:v>
                </c:pt>
                <c:pt idx="46">
                  <c:v>4.3547141756047498</c:v>
                </c:pt>
                <c:pt idx="47">
                  <c:v>1.4594753703684551</c:v>
                </c:pt>
                <c:pt idx="48">
                  <c:v>1.321313021192327</c:v>
                </c:pt>
                <c:pt idx="49">
                  <c:v>4.3977052083821038</c:v>
                </c:pt>
                <c:pt idx="50">
                  <c:v>4.3167146519990638</c:v>
                </c:pt>
                <c:pt idx="51">
                  <c:v>1.4739836696418931</c:v>
                </c:pt>
                <c:pt idx="52">
                  <c:v>1.318546923808753</c:v>
                </c:pt>
                <c:pt idx="53">
                  <c:v>4.4520970200072041</c:v>
                </c:pt>
                <c:pt idx="54">
                  <c:v>4.3502841889741832</c:v>
                </c:pt>
                <c:pt idx="55">
                  <c:v>1.469855338009074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A8DF-4AC0-A40F-EA414D9FE281}"/>
            </c:ext>
          </c:extLst>
        </c:ser>
        <c:ser>
          <c:idx val="9"/>
          <c:order val="4"/>
          <c:tx>
            <c:strRef>
              <c:f>'Pure Decorrelation'!$AH$2</c:f>
              <c:strCache>
                <c:ptCount val="1"/>
                <c:pt idx="0">
                  <c:v>BBS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trendline>
            <c:spPr>
              <a:ln w="19050" cap="rnd">
                <a:solidFill>
                  <a:srgbClr val="00B050"/>
                </a:solidFill>
                <a:prstDash val="dash"/>
              </a:ln>
              <a:effectLst/>
            </c:spPr>
            <c:trendlineType val="exp"/>
            <c:dispRSqr val="0"/>
            <c:dispEq val="0"/>
          </c:trendline>
          <c:xVal>
            <c:numRef>
              <c:f>'Pure Decorrelation'!$AY$3:$AY$290</c:f>
              <c:numCache>
                <c:formatCode>General</c:formatCode>
                <c:ptCount val="288"/>
                <c:pt idx="0">
                  <c:v>1</c:v>
                </c:pt>
                <c:pt idx="1">
                  <c:v>-3</c:v>
                </c:pt>
                <c:pt idx="2">
                  <c:v>-3</c:v>
                </c:pt>
                <c:pt idx="3">
                  <c:v>1</c:v>
                </c:pt>
                <c:pt idx="4">
                  <c:v>9</c:v>
                </c:pt>
                <c:pt idx="5">
                  <c:v>1</c:v>
                </c:pt>
                <c:pt idx="6">
                  <c:v>-3</c:v>
                </c:pt>
                <c:pt idx="7">
                  <c:v>-3</c:v>
                </c:pt>
                <c:pt idx="8">
                  <c:v>-3</c:v>
                </c:pt>
                <c:pt idx="9">
                  <c:v>-3</c:v>
                </c:pt>
                <c:pt idx="10">
                  <c:v>1</c:v>
                </c:pt>
                <c:pt idx="11">
                  <c:v>9</c:v>
                </c:pt>
                <c:pt idx="12">
                  <c:v>1</c:v>
                </c:pt>
                <c:pt idx="13">
                  <c:v>-3</c:v>
                </c:pt>
                <c:pt idx="14">
                  <c:v>-3</c:v>
                </c:pt>
                <c:pt idx="15">
                  <c:v>1</c:v>
                </c:pt>
                <c:pt idx="16">
                  <c:v>-2</c:v>
                </c:pt>
                <c:pt idx="17">
                  <c:v>4</c:v>
                </c:pt>
                <c:pt idx="18">
                  <c:v>0</c:v>
                </c:pt>
                <c:pt idx="19">
                  <c:v>-2</c:v>
                </c:pt>
                <c:pt idx="20">
                  <c:v>-2</c:v>
                </c:pt>
                <c:pt idx="21">
                  <c:v>0</c:v>
                </c:pt>
                <c:pt idx="22">
                  <c:v>4</c:v>
                </c:pt>
                <c:pt idx="23">
                  <c:v>-2</c:v>
                </c:pt>
                <c:pt idx="24">
                  <c:v>-0.33333333333333331</c:v>
                </c:pt>
                <c:pt idx="25">
                  <c:v>-0.33333333333333331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-1.666666666666667</c:v>
                </c:pt>
                <c:pt idx="31">
                  <c:v>-1.666666666666667</c:v>
                </c:pt>
                <c:pt idx="32">
                  <c:v>-1.666666666666667</c:v>
                </c:pt>
                <c:pt idx="33">
                  <c:v>-1.666666666666667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-0.33333333333333331</c:v>
                </c:pt>
                <c:pt idx="39">
                  <c:v>-0.33333333333333331</c:v>
                </c:pt>
                <c:pt idx="40">
                  <c:v>-2</c:v>
                </c:pt>
                <c:pt idx="41">
                  <c:v>-2</c:v>
                </c:pt>
                <c:pt idx="42">
                  <c:v>8</c:v>
                </c:pt>
                <c:pt idx="43">
                  <c:v>-4</c:v>
                </c:pt>
                <c:pt idx="44">
                  <c:v>-4</c:v>
                </c:pt>
                <c:pt idx="45">
                  <c:v>8</c:v>
                </c:pt>
                <c:pt idx="46">
                  <c:v>-2</c:v>
                </c:pt>
                <c:pt idx="47">
                  <c:v>-2</c:v>
                </c:pt>
                <c:pt idx="48">
                  <c:v>-2</c:v>
                </c:pt>
                <c:pt idx="49">
                  <c:v>-2</c:v>
                </c:pt>
                <c:pt idx="50">
                  <c:v>8</c:v>
                </c:pt>
                <c:pt idx="51">
                  <c:v>-4</c:v>
                </c:pt>
                <c:pt idx="52">
                  <c:v>-4</c:v>
                </c:pt>
                <c:pt idx="53">
                  <c:v>8</c:v>
                </c:pt>
                <c:pt idx="54">
                  <c:v>-2</c:v>
                </c:pt>
                <c:pt idx="55">
                  <c:v>-2</c:v>
                </c:pt>
              </c:numCache>
            </c:numRef>
          </c:xVal>
          <c:yVal>
            <c:numRef>
              <c:f>'Pure Decorrelation'!$AH$3:$AH$290</c:f>
              <c:numCache>
                <c:formatCode>General</c:formatCode>
                <c:ptCount val="288"/>
                <c:pt idx="0">
                  <c:v>2.958229601394851</c:v>
                </c:pt>
                <c:pt idx="1">
                  <c:v>7.951091266609728</c:v>
                </c:pt>
                <c:pt idx="2">
                  <c:v>3.668314809398725</c:v>
                </c:pt>
                <c:pt idx="3">
                  <c:v>5.3781421782216059</c:v>
                </c:pt>
                <c:pt idx="4">
                  <c:v>5.2049517270061187</c:v>
                </c:pt>
                <c:pt idx="5">
                  <c:v>8.443171339598484</c:v>
                </c:pt>
                <c:pt idx="6">
                  <c:v>2.9026718026143499</c:v>
                </c:pt>
                <c:pt idx="7">
                  <c:v>1.5905149184050971</c:v>
                </c:pt>
                <c:pt idx="8">
                  <c:v>10.64112575000618</c:v>
                </c:pt>
                <c:pt idx="9">
                  <c:v>11.2255332886125</c:v>
                </c:pt>
                <c:pt idx="10">
                  <c:v>4.403506841009948</c:v>
                </c:pt>
                <c:pt idx="11">
                  <c:v>4.9357865429949017</c:v>
                </c:pt>
                <c:pt idx="12">
                  <c:v>11.96196870759595</c:v>
                </c:pt>
                <c:pt idx="13">
                  <c:v>6.8338560923933986</c:v>
                </c:pt>
                <c:pt idx="14">
                  <c:v>4.5048450400005091</c:v>
                </c:pt>
                <c:pt idx="15">
                  <c:v>3.3740477997343941E-2</c:v>
                </c:pt>
                <c:pt idx="16">
                  <c:v>7.9992575424024839</c:v>
                </c:pt>
                <c:pt idx="17">
                  <c:v>3.37720133002149</c:v>
                </c:pt>
                <c:pt idx="18">
                  <c:v>5.090311671386007</c:v>
                </c:pt>
                <c:pt idx="19">
                  <c:v>4.1502917225938294</c:v>
                </c:pt>
                <c:pt idx="20">
                  <c:v>4.1566794968093754</c:v>
                </c:pt>
                <c:pt idx="21">
                  <c:v>4.6340719502186403</c:v>
                </c:pt>
                <c:pt idx="22">
                  <c:v>1.019564961001743</c:v>
                </c:pt>
                <c:pt idx="23">
                  <c:v>4.7785796128096987</c:v>
                </c:pt>
                <c:pt idx="24">
                  <c:v>4.2795280933962214</c:v>
                </c:pt>
                <c:pt idx="25">
                  <c:v>0.88293545380001892</c:v>
                </c:pt>
                <c:pt idx="26">
                  <c:v>4.60953829200007</c:v>
                </c:pt>
                <c:pt idx="27">
                  <c:v>0.23842336820671331</c:v>
                </c:pt>
                <c:pt idx="28">
                  <c:v>3.6544800510047941</c:v>
                </c:pt>
                <c:pt idx="29">
                  <c:v>0.86053827641298997</c:v>
                </c:pt>
                <c:pt idx="30">
                  <c:v>3.412068652221933</c:v>
                </c:pt>
                <c:pt idx="31">
                  <c:v>0.22413913637865329</c:v>
                </c:pt>
                <c:pt idx="32">
                  <c:v>32.926972743798977</c:v>
                </c:pt>
                <c:pt idx="33">
                  <c:v>43.740880621201363</c:v>
                </c:pt>
                <c:pt idx="34">
                  <c:v>8.1075362024013877</c:v>
                </c:pt>
                <c:pt idx="35">
                  <c:v>11.006260724167809</c:v>
                </c:pt>
                <c:pt idx="36">
                  <c:v>5.6527373148011977</c:v>
                </c:pt>
                <c:pt idx="37">
                  <c:v>6.9150585178169424</c:v>
                </c:pt>
                <c:pt idx="38">
                  <c:v>0.19960493859834971</c:v>
                </c:pt>
                <c:pt idx="39">
                  <c:v>0.30479348279768598</c:v>
                </c:pt>
                <c:pt idx="40">
                  <c:v>5.4008630300057119</c:v>
                </c:pt>
                <c:pt idx="41">
                  <c:v>8.8987105053849511</c:v>
                </c:pt>
                <c:pt idx="42">
                  <c:v>6.6112681110156704</c:v>
                </c:pt>
                <c:pt idx="43">
                  <c:v>1.9473045285907571</c:v>
                </c:pt>
                <c:pt idx="44">
                  <c:v>1.2836925331968809</c:v>
                </c:pt>
                <c:pt idx="45">
                  <c:v>5.3917744240141472</c:v>
                </c:pt>
                <c:pt idx="46">
                  <c:v>16.090350138198119</c:v>
                </c:pt>
                <c:pt idx="47">
                  <c:v>3.7654075426049531</c:v>
                </c:pt>
                <c:pt idx="48">
                  <c:v>5.5219533706083892</c:v>
                </c:pt>
                <c:pt idx="49">
                  <c:v>8.9970373118063431</c:v>
                </c:pt>
                <c:pt idx="50">
                  <c:v>6.494515864201821</c:v>
                </c:pt>
                <c:pt idx="51">
                  <c:v>1.92940665219212</c:v>
                </c:pt>
                <c:pt idx="52">
                  <c:v>1.2645105713978411</c:v>
                </c:pt>
                <c:pt idx="53">
                  <c:v>5.3075657973997297</c:v>
                </c:pt>
                <c:pt idx="54">
                  <c:v>16.049553153594029</c:v>
                </c:pt>
                <c:pt idx="55">
                  <c:v>3.7276116537977941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A8DF-4AC0-A40F-EA414D9FE2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13725055"/>
        <c:axId val="488865151"/>
      </c:scatterChart>
      <c:valAx>
        <c:axId val="513725055"/>
        <c:scaling>
          <c:orientation val="minMax"/>
          <c:max val="5"/>
          <c:min val="0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Gain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8865151"/>
        <c:crosses val="autoZero"/>
        <c:crossBetween val="midCat"/>
      </c:valAx>
      <c:valAx>
        <c:axId val="488865151"/>
        <c:scaling>
          <c:logBase val="10"/>
          <c:orientation val="minMax"/>
          <c:min val="1E-3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 (s)</a:t>
                </a:r>
              </a:p>
            </c:rich>
          </c:tx>
          <c:layout>
            <c:manualLayout>
              <c:xMode val="edge"/>
              <c:yMode val="edge"/>
              <c:x val="1.0202020899843948E-2"/>
              <c:y val="0.3940352152414991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372505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4.9059023956218299E-2"/>
          <c:y val="0.87083311506227701"/>
          <c:w val="0.92175080203315873"/>
          <c:h val="0.1153942300984974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Time (sequential) vs. (Estimated) Gain -</a:t>
            </a:r>
            <a:r>
              <a:rPr lang="en-US" baseline="0"/>
              <a:t> </a:t>
            </a:r>
            <a:r>
              <a:rPr lang="en-US"/>
              <a:t>causal</a:t>
            </a:r>
            <a:r>
              <a:rPr lang="en-US" baseline="0"/>
              <a:t> </a:t>
            </a:r>
            <a:r>
              <a:rPr lang="en-US"/>
              <a:t>algorithms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5.3468871866955363E-2"/>
          <c:y val="0.12785291579821928"/>
          <c:w val="0.9124666606793389"/>
          <c:h val="0.66461270209977208"/>
        </c:manualLayout>
      </c:layout>
      <c:scatterChart>
        <c:scatterStyle val="lineMarker"/>
        <c:varyColors val="0"/>
        <c:ser>
          <c:idx val="1"/>
          <c:order val="0"/>
          <c:tx>
            <c:strRef>
              <c:f>'Pure Decorrelation'!$Z$2</c:f>
              <c:strCache>
                <c:ptCount val="1"/>
                <c:pt idx="0">
                  <c:v>BNL Causal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trendline>
            <c:spPr>
              <a:ln w="19050" cap="rnd">
                <a:solidFill>
                  <a:srgbClr val="FF0000"/>
                </a:solidFill>
                <a:prstDash val="dash"/>
              </a:ln>
              <a:effectLst/>
            </c:spPr>
            <c:trendlineType val="exp"/>
            <c:dispRSqr val="0"/>
            <c:dispEq val="0"/>
          </c:trendline>
          <c:xVal>
            <c:numRef>
              <c:f>'Pure Decorrelation'!$AY$3:$AY$290</c:f>
              <c:numCache>
                <c:formatCode>General</c:formatCode>
                <c:ptCount val="288"/>
                <c:pt idx="0">
                  <c:v>1</c:v>
                </c:pt>
                <c:pt idx="1">
                  <c:v>-3</c:v>
                </c:pt>
                <c:pt idx="2">
                  <c:v>-3</c:v>
                </c:pt>
                <c:pt idx="3">
                  <c:v>1</c:v>
                </c:pt>
                <c:pt idx="4">
                  <c:v>9</c:v>
                </c:pt>
                <c:pt idx="5">
                  <c:v>1</c:v>
                </c:pt>
                <c:pt idx="6">
                  <c:v>-3</c:v>
                </c:pt>
                <c:pt idx="7">
                  <c:v>-3</c:v>
                </c:pt>
                <c:pt idx="8">
                  <c:v>-3</c:v>
                </c:pt>
                <c:pt idx="9">
                  <c:v>-3</c:v>
                </c:pt>
                <c:pt idx="10">
                  <c:v>1</c:v>
                </c:pt>
                <c:pt idx="11">
                  <c:v>9</c:v>
                </c:pt>
                <c:pt idx="12">
                  <c:v>1</c:v>
                </c:pt>
                <c:pt idx="13">
                  <c:v>-3</c:v>
                </c:pt>
                <c:pt idx="14">
                  <c:v>-3</c:v>
                </c:pt>
                <c:pt idx="15">
                  <c:v>1</c:v>
                </c:pt>
                <c:pt idx="16">
                  <c:v>-2</c:v>
                </c:pt>
                <c:pt idx="17">
                  <c:v>4</c:v>
                </c:pt>
                <c:pt idx="18">
                  <c:v>0</c:v>
                </c:pt>
                <c:pt idx="19">
                  <c:v>-2</c:v>
                </c:pt>
                <c:pt idx="20">
                  <c:v>-2</c:v>
                </c:pt>
                <c:pt idx="21">
                  <c:v>0</c:v>
                </c:pt>
                <c:pt idx="22">
                  <c:v>4</c:v>
                </c:pt>
                <c:pt idx="23">
                  <c:v>-2</c:v>
                </c:pt>
                <c:pt idx="24">
                  <c:v>-0.33333333333333331</c:v>
                </c:pt>
                <c:pt idx="25">
                  <c:v>-0.33333333333333331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-1.666666666666667</c:v>
                </c:pt>
                <c:pt idx="31">
                  <c:v>-1.666666666666667</c:v>
                </c:pt>
                <c:pt idx="32">
                  <c:v>-1.666666666666667</c:v>
                </c:pt>
                <c:pt idx="33">
                  <c:v>-1.666666666666667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-0.33333333333333331</c:v>
                </c:pt>
                <c:pt idx="39">
                  <c:v>-0.33333333333333331</c:v>
                </c:pt>
                <c:pt idx="40">
                  <c:v>-2</c:v>
                </c:pt>
                <c:pt idx="41">
                  <c:v>-2</c:v>
                </c:pt>
                <c:pt idx="42">
                  <c:v>8</c:v>
                </c:pt>
                <c:pt idx="43">
                  <c:v>-4</c:v>
                </c:pt>
                <c:pt idx="44">
                  <c:v>-4</c:v>
                </c:pt>
                <c:pt idx="45">
                  <c:v>8</c:v>
                </c:pt>
                <c:pt idx="46">
                  <c:v>-2</c:v>
                </c:pt>
                <c:pt idx="47">
                  <c:v>-2</c:v>
                </c:pt>
                <c:pt idx="48">
                  <c:v>-2</c:v>
                </c:pt>
                <c:pt idx="49">
                  <c:v>-2</c:v>
                </c:pt>
                <c:pt idx="50">
                  <c:v>8</c:v>
                </c:pt>
                <c:pt idx="51">
                  <c:v>-4</c:v>
                </c:pt>
                <c:pt idx="52">
                  <c:v>-4</c:v>
                </c:pt>
                <c:pt idx="53">
                  <c:v>8</c:v>
                </c:pt>
                <c:pt idx="54">
                  <c:v>-2</c:v>
                </c:pt>
                <c:pt idx="55">
                  <c:v>-2</c:v>
                </c:pt>
              </c:numCache>
            </c:numRef>
          </c:xVal>
          <c:yVal>
            <c:numRef>
              <c:f>'Pure Decorrelation'!$Z$3:$Z$290</c:f>
              <c:numCache>
                <c:formatCode>General</c:formatCode>
                <c:ptCount val="288"/>
                <c:pt idx="0">
                  <c:v>7.3616698622121479</c:v>
                </c:pt>
                <c:pt idx="1">
                  <c:v>3.8032575646066111</c:v>
                </c:pt>
                <c:pt idx="2">
                  <c:v>4.4432907190057449</c:v>
                </c:pt>
                <c:pt idx="3">
                  <c:v>2.2448574927519069</c:v>
                </c:pt>
                <c:pt idx="4">
                  <c:v>6.7369938235962774</c:v>
                </c:pt>
                <c:pt idx="5">
                  <c:v>4.2471253887633793</c:v>
                </c:pt>
                <c:pt idx="6">
                  <c:v>3.9812016531941481</c:v>
                </c:pt>
                <c:pt idx="7">
                  <c:v>2.958620946400333</c:v>
                </c:pt>
                <c:pt idx="8">
                  <c:v>5.4953547633718696</c:v>
                </c:pt>
                <c:pt idx="9">
                  <c:v>5.2643429044052024</c:v>
                </c:pt>
                <c:pt idx="10">
                  <c:v>3.0854348990367719</c:v>
                </c:pt>
                <c:pt idx="11">
                  <c:v>4.7608887273818246</c:v>
                </c:pt>
                <c:pt idx="12">
                  <c:v>4.1558674317435358</c:v>
                </c:pt>
                <c:pt idx="13">
                  <c:v>6.7243578864028679</c:v>
                </c:pt>
                <c:pt idx="14">
                  <c:v>2.5857897356152528</c:v>
                </c:pt>
                <c:pt idx="15">
                  <c:v>6.1564673291519281</c:v>
                </c:pt>
                <c:pt idx="16">
                  <c:v>1.921075872832444</c:v>
                </c:pt>
                <c:pt idx="17">
                  <c:v>7.9231275779777208</c:v>
                </c:pt>
                <c:pt idx="18">
                  <c:v>2.5381297488464041</c:v>
                </c:pt>
                <c:pt idx="19">
                  <c:v>4.3606929179863076</c:v>
                </c:pt>
                <c:pt idx="20">
                  <c:v>3.9693465457530692</c:v>
                </c:pt>
                <c:pt idx="21">
                  <c:v>1.932087326038163</c:v>
                </c:pt>
                <c:pt idx="22">
                  <c:v>7.643513289955445</c:v>
                </c:pt>
                <c:pt idx="23">
                  <c:v>1.382153910188936</c:v>
                </c:pt>
                <c:pt idx="24">
                  <c:v>2.4937410808051941</c:v>
                </c:pt>
                <c:pt idx="25">
                  <c:v>2.9774100322625601</c:v>
                </c:pt>
                <c:pt idx="26">
                  <c:v>2.1033353518578219</c:v>
                </c:pt>
                <c:pt idx="27">
                  <c:v>3.0004086321801879</c:v>
                </c:pt>
                <c:pt idx="28">
                  <c:v>1.9060908651561479</c:v>
                </c:pt>
                <c:pt idx="29">
                  <c:v>2.2852236437960531</c:v>
                </c:pt>
                <c:pt idx="30">
                  <c:v>2.038446970155928</c:v>
                </c:pt>
                <c:pt idx="31">
                  <c:v>2.307339913002215</c:v>
                </c:pt>
                <c:pt idx="32">
                  <c:v>4.2425374508253304</c:v>
                </c:pt>
                <c:pt idx="33">
                  <c:v>3.9778892977861688</c:v>
                </c:pt>
                <c:pt idx="34">
                  <c:v>2.6420893276459538</c:v>
                </c:pt>
                <c:pt idx="35">
                  <c:v>2.3719219365506432</c:v>
                </c:pt>
                <c:pt idx="36">
                  <c:v>2.7635746473912151</c:v>
                </c:pt>
                <c:pt idx="37">
                  <c:v>2.2097069859853939</c:v>
                </c:pt>
                <c:pt idx="38">
                  <c:v>1.994037356541958</c:v>
                </c:pt>
                <c:pt idx="39">
                  <c:v>1.6150102013023571</c:v>
                </c:pt>
                <c:pt idx="40">
                  <c:v>4.9801150533952754</c:v>
                </c:pt>
                <c:pt idx="41">
                  <c:v>1.8564399290480651</c:v>
                </c:pt>
                <c:pt idx="42">
                  <c:v>1.8399957141955381</c:v>
                </c:pt>
                <c:pt idx="43">
                  <c:v>4.9027848363039084</c:v>
                </c:pt>
                <c:pt idx="44">
                  <c:v>5.1267592488089573</c:v>
                </c:pt>
                <c:pt idx="45">
                  <c:v>1.813629608426709</c:v>
                </c:pt>
                <c:pt idx="46">
                  <c:v>1.8793893110239881</c:v>
                </c:pt>
                <c:pt idx="47">
                  <c:v>4.6285508893663074</c:v>
                </c:pt>
                <c:pt idx="48">
                  <c:v>4.9674278675229289</c:v>
                </c:pt>
                <c:pt idx="49">
                  <c:v>1.842803465586621</c:v>
                </c:pt>
                <c:pt idx="50">
                  <c:v>1.848383845563512</c:v>
                </c:pt>
                <c:pt idx="51">
                  <c:v>4.9519085906329563</c:v>
                </c:pt>
                <c:pt idx="52">
                  <c:v>5.1342710784170773</c:v>
                </c:pt>
                <c:pt idx="53">
                  <c:v>1.822077368025202</c:v>
                </c:pt>
                <c:pt idx="54">
                  <c:v>1.8990763028035871</c:v>
                </c:pt>
                <c:pt idx="55">
                  <c:v>4.6331241680076349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781-4017-AD99-3714B1EF298B}"/>
            </c:ext>
          </c:extLst>
        </c:ser>
        <c:ser>
          <c:idx val="3"/>
          <c:order val="1"/>
          <c:tx>
            <c:strRef>
              <c:f>'Pure Decorrelation'!$AC$2</c:f>
              <c:strCache>
                <c:ptCount val="1"/>
                <c:pt idx="0">
                  <c:v>SFS Causal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5"/>
                </a:solidFill>
                <a:prstDash val="dash"/>
              </a:ln>
              <a:effectLst/>
            </c:spPr>
            <c:trendlineType val="exp"/>
            <c:dispRSqr val="0"/>
            <c:dispEq val="0"/>
          </c:trendline>
          <c:xVal>
            <c:numRef>
              <c:f>'Pure Decorrelation'!$AY$3:$AY$290</c:f>
              <c:numCache>
                <c:formatCode>General</c:formatCode>
                <c:ptCount val="288"/>
                <c:pt idx="0">
                  <c:v>1</c:v>
                </c:pt>
                <c:pt idx="1">
                  <c:v>-3</c:v>
                </c:pt>
                <c:pt idx="2">
                  <c:v>-3</c:v>
                </c:pt>
                <c:pt idx="3">
                  <c:v>1</c:v>
                </c:pt>
                <c:pt idx="4">
                  <c:v>9</c:v>
                </c:pt>
                <c:pt idx="5">
                  <c:v>1</c:v>
                </c:pt>
                <c:pt idx="6">
                  <c:v>-3</c:v>
                </c:pt>
                <c:pt idx="7">
                  <c:v>-3</c:v>
                </c:pt>
                <c:pt idx="8">
                  <c:v>-3</c:v>
                </c:pt>
                <c:pt idx="9">
                  <c:v>-3</c:v>
                </c:pt>
                <c:pt idx="10">
                  <c:v>1</c:v>
                </c:pt>
                <c:pt idx="11">
                  <c:v>9</c:v>
                </c:pt>
                <c:pt idx="12">
                  <c:v>1</c:v>
                </c:pt>
                <c:pt idx="13">
                  <c:v>-3</c:v>
                </c:pt>
                <c:pt idx="14">
                  <c:v>-3</c:v>
                </c:pt>
                <c:pt idx="15">
                  <c:v>1</c:v>
                </c:pt>
                <c:pt idx="16">
                  <c:v>-2</c:v>
                </c:pt>
                <c:pt idx="17">
                  <c:v>4</c:v>
                </c:pt>
                <c:pt idx="18">
                  <c:v>0</c:v>
                </c:pt>
                <c:pt idx="19">
                  <c:v>-2</c:v>
                </c:pt>
                <c:pt idx="20">
                  <c:v>-2</c:v>
                </c:pt>
                <c:pt idx="21">
                  <c:v>0</c:v>
                </c:pt>
                <c:pt idx="22">
                  <c:v>4</c:v>
                </c:pt>
                <c:pt idx="23">
                  <c:v>-2</c:v>
                </c:pt>
                <c:pt idx="24">
                  <c:v>-0.33333333333333331</c:v>
                </c:pt>
                <c:pt idx="25">
                  <c:v>-0.33333333333333331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-1.666666666666667</c:v>
                </c:pt>
                <c:pt idx="31">
                  <c:v>-1.666666666666667</c:v>
                </c:pt>
                <c:pt idx="32">
                  <c:v>-1.666666666666667</c:v>
                </c:pt>
                <c:pt idx="33">
                  <c:v>-1.666666666666667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-0.33333333333333331</c:v>
                </c:pt>
                <c:pt idx="39">
                  <c:v>-0.33333333333333331</c:v>
                </c:pt>
                <c:pt idx="40">
                  <c:v>-2</c:v>
                </c:pt>
                <c:pt idx="41">
                  <c:v>-2</c:v>
                </c:pt>
                <c:pt idx="42">
                  <c:v>8</c:v>
                </c:pt>
                <c:pt idx="43">
                  <c:v>-4</c:v>
                </c:pt>
                <c:pt idx="44">
                  <c:v>-4</c:v>
                </c:pt>
                <c:pt idx="45">
                  <c:v>8</c:v>
                </c:pt>
                <c:pt idx="46">
                  <c:v>-2</c:v>
                </c:pt>
                <c:pt idx="47">
                  <c:v>-2</c:v>
                </c:pt>
                <c:pt idx="48">
                  <c:v>-2</c:v>
                </c:pt>
                <c:pt idx="49">
                  <c:v>-2</c:v>
                </c:pt>
                <c:pt idx="50">
                  <c:v>8</c:v>
                </c:pt>
                <c:pt idx="51">
                  <c:v>-4</c:v>
                </c:pt>
                <c:pt idx="52">
                  <c:v>-4</c:v>
                </c:pt>
                <c:pt idx="53">
                  <c:v>8</c:v>
                </c:pt>
                <c:pt idx="54">
                  <c:v>-2</c:v>
                </c:pt>
                <c:pt idx="55">
                  <c:v>-2</c:v>
                </c:pt>
              </c:numCache>
            </c:numRef>
          </c:xVal>
          <c:yVal>
            <c:numRef>
              <c:f>'Pure Decorrelation'!$AC$3:$AC$290</c:f>
              <c:numCache>
                <c:formatCode>General</c:formatCode>
                <c:ptCount val="288"/>
                <c:pt idx="0">
                  <c:v>5.2482227500062439</c:v>
                </c:pt>
                <c:pt idx="1">
                  <c:v>2.201966765586985</c:v>
                </c:pt>
                <c:pt idx="2">
                  <c:v>2.714683988422621</c:v>
                </c:pt>
                <c:pt idx="3">
                  <c:v>1.329627793986583</c:v>
                </c:pt>
                <c:pt idx="4">
                  <c:v>4.8323710231925361</c:v>
                </c:pt>
                <c:pt idx="5">
                  <c:v>2.550881217647111</c:v>
                </c:pt>
                <c:pt idx="6">
                  <c:v>2.9633647755836141</c:v>
                </c:pt>
                <c:pt idx="7">
                  <c:v>2.033639943017624</c:v>
                </c:pt>
                <c:pt idx="8">
                  <c:v>3.3562829126080032</c:v>
                </c:pt>
                <c:pt idx="9">
                  <c:v>3.3510143795982001</c:v>
                </c:pt>
                <c:pt idx="10">
                  <c:v>1.753664275392657</c:v>
                </c:pt>
                <c:pt idx="11">
                  <c:v>3.0985967031621842</c:v>
                </c:pt>
                <c:pt idx="12">
                  <c:v>2.45893694239785</c:v>
                </c:pt>
                <c:pt idx="13">
                  <c:v>3.6182557169639038</c:v>
                </c:pt>
                <c:pt idx="14">
                  <c:v>1.3071354023821189</c:v>
                </c:pt>
                <c:pt idx="15">
                  <c:v>4.042952708801022</c:v>
                </c:pt>
                <c:pt idx="16">
                  <c:v>1.659220825618831</c:v>
                </c:pt>
                <c:pt idx="17">
                  <c:v>10.33577997999382</c:v>
                </c:pt>
                <c:pt idx="18">
                  <c:v>1.975204401224619</c:v>
                </c:pt>
                <c:pt idx="19">
                  <c:v>4.7352273318159863</c:v>
                </c:pt>
                <c:pt idx="20">
                  <c:v>4.2347406831686376</c:v>
                </c:pt>
                <c:pt idx="21">
                  <c:v>1.8675069799937769</c:v>
                </c:pt>
                <c:pt idx="22">
                  <c:v>10.042392857786041</c:v>
                </c:pt>
                <c:pt idx="23">
                  <c:v>1.2092779776197859</c:v>
                </c:pt>
                <c:pt idx="24">
                  <c:v>1.7700964562129231</c:v>
                </c:pt>
                <c:pt idx="25">
                  <c:v>2.3138389884145001</c:v>
                </c:pt>
                <c:pt idx="26">
                  <c:v>1.5496212327794641</c:v>
                </c:pt>
                <c:pt idx="27">
                  <c:v>2.3201638008060401</c:v>
                </c:pt>
                <c:pt idx="28">
                  <c:v>1.3177771238144489</c:v>
                </c:pt>
                <c:pt idx="29">
                  <c:v>1.5232326506345999</c:v>
                </c:pt>
                <c:pt idx="30">
                  <c:v>1.219587308395421</c:v>
                </c:pt>
                <c:pt idx="31">
                  <c:v>1.6195933199895081</c:v>
                </c:pt>
                <c:pt idx="32">
                  <c:v>3.0930033673939761</c:v>
                </c:pt>
                <c:pt idx="33">
                  <c:v>3.4203098379832229</c:v>
                </c:pt>
                <c:pt idx="34">
                  <c:v>1.8761283132364039</c:v>
                </c:pt>
                <c:pt idx="35">
                  <c:v>1.6733004663954489</c:v>
                </c:pt>
                <c:pt idx="36">
                  <c:v>1.8562952965905419</c:v>
                </c:pt>
                <c:pt idx="37">
                  <c:v>1.7641840136435349</c:v>
                </c:pt>
                <c:pt idx="38">
                  <c:v>1.2664119723893239</c:v>
                </c:pt>
                <c:pt idx="39">
                  <c:v>1.058827181003289</c:v>
                </c:pt>
                <c:pt idx="40">
                  <c:v>6.3120730026392264</c:v>
                </c:pt>
                <c:pt idx="41">
                  <c:v>1.3524713988124859</c:v>
                </c:pt>
                <c:pt idx="42">
                  <c:v>1.457264181610662</c:v>
                </c:pt>
                <c:pt idx="43">
                  <c:v>5.8185497546393892</c:v>
                </c:pt>
                <c:pt idx="44">
                  <c:v>6.5662426132126708</c:v>
                </c:pt>
                <c:pt idx="45">
                  <c:v>1.3761264486296569</c:v>
                </c:pt>
                <c:pt idx="46">
                  <c:v>1.287869949964807</c:v>
                </c:pt>
                <c:pt idx="47">
                  <c:v>5.5614670427690722</c:v>
                </c:pt>
                <c:pt idx="48">
                  <c:v>6.30943013659562</c:v>
                </c:pt>
                <c:pt idx="49">
                  <c:v>1.354931629775092</c:v>
                </c:pt>
                <c:pt idx="50">
                  <c:v>1.4641773421783</c:v>
                </c:pt>
                <c:pt idx="51">
                  <c:v>5.8305480990209606</c:v>
                </c:pt>
                <c:pt idx="52">
                  <c:v>6.5710855214041661</c:v>
                </c:pt>
                <c:pt idx="53">
                  <c:v>1.3659455198096111</c:v>
                </c:pt>
                <c:pt idx="54">
                  <c:v>1.243325025995728</c:v>
                </c:pt>
                <c:pt idx="55">
                  <c:v>5.469029417214915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E781-4017-AD99-3714B1EF298B}"/>
            </c:ext>
          </c:extLst>
        </c:ser>
        <c:ser>
          <c:idx val="5"/>
          <c:order val="2"/>
          <c:tx>
            <c:strRef>
              <c:f>'Pure Decorrelation'!$AE$2</c:f>
              <c:strCache>
                <c:ptCount val="1"/>
                <c:pt idx="0">
                  <c:v>SaLSa Causal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6"/>
                </a:solidFill>
                <a:prstDash val="dash"/>
              </a:ln>
              <a:effectLst/>
            </c:spPr>
            <c:trendlineType val="exp"/>
            <c:dispRSqr val="0"/>
            <c:dispEq val="0"/>
          </c:trendline>
          <c:xVal>
            <c:numRef>
              <c:f>'Pure Decorrelation'!$AY$3:$AY$290</c:f>
              <c:numCache>
                <c:formatCode>General</c:formatCode>
                <c:ptCount val="288"/>
                <c:pt idx="0">
                  <c:v>1</c:v>
                </c:pt>
                <c:pt idx="1">
                  <c:v>-3</c:v>
                </c:pt>
                <c:pt idx="2">
                  <c:v>-3</c:v>
                </c:pt>
                <c:pt idx="3">
                  <c:v>1</c:v>
                </c:pt>
                <c:pt idx="4">
                  <c:v>9</c:v>
                </c:pt>
                <c:pt idx="5">
                  <c:v>1</c:v>
                </c:pt>
                <c:pt idx="6">
                  <c:v>-3</c:v>
                </c:pt>
                <c:pt idx="7">
                  <c:v>-3</c:v>
                </c:pt>
                <c:pt idx="8">
                  <c:v>-3</c:v>
                </c:pt>
                <c:pt idx="9">
                  <c:v>-3</c:v>
                </c:pt>
                <c:pt idx="10">
                  <c:v>1</c:v>
                </c:pt>
                <c:pt idx="11">
                  <c:v>9</c:v>
                </c:pt>
                <c:pt idx="12">
                  <c:v>1</c:v>
                </c:pt>
                <c:pt idx="13">
                  <c:v>-3</c:v>
                </c:pt>
                <c:pt idx="14">
                  <c:v>-3</c:v>
                </c:pt>
                <c:pt idx="15">
                  <c:v>1</c:v>
                </c:pt>
                <c:pt idx="16">
                  <c:v>-2</c:v>
                </c:pt>
                <c:pt idx="17">
                  <c:v>4</c:v>
                </c:pt>
                <c:pt idx="18">
                  <c:v>0</c:v>
                </c:pt>
                <c:pt idx="19">
                  <c:v>-2</c:v>
                </c:pt>
                <c:pt idx="20">
                  <c:v>-2</c:v>
                </c:pt>
                <c:pt idx="21">
                  <c:v>0</c:v>
                </c:pt>
                <c:pt idx="22">
                  <c:v>4</c:v>
                </c:pt>
                <c:pt idx="23">
                  <c:v>-2</c:v>
                </c:pt>
                <c:pt idx="24">
                  <c:v>-0.33333333333333331</c:v>
                </c:pt>
                <c:pt idx="25">
                  <c:v>-0.33333333333333331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-1.666666666666667</c:v>
                </c:pt>
                <c:pt idx="31">
                  <c:v>-1.666666666666667</c:v>
                </c:pt>
                <c:pt idx="32">
                  <c:v>-1.666666666666667</c:v>
                </c:pt>
                <c:pt idx="33">
                  <c:v>-1.666666666666667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-0.33333333333333331</c:v>
                </c:pt>
                <c:pt idx="39">
                  <c:v>-0.33333333333333331</c:v>
                </c:pt>
                <c:pt idx="40">
                  <c:v>-2</c:v>
                </c:pt>
                <c:pt idx="41">
                  <c:v>-2</c:v>
                </c:pt>
                <c:pt idx="42">
                  <c:v>8</c:v>
                </c:pt>
                <c:pt idx="43">
                  <c:v>-4</c:v>
                </c:pt>
                <c:pt idx="44">
                  <c:v>-4</c:v>
                </c:pt>
                <c:pt idx="45">
                  <c:v>8</c:v>
                </c:pt>
                <c:pt idx="46">
                  <c:v>-2</c:v>
                </c:pt>
                <c:pt idx="47">
                  <c:v>-2</c:v>
                </c:pt>
                <c:pt idx="48">
                  <c:v>-2</c:v>
                </c:pt>
                <c:pt idx="49">
                  <c:v>-2</c:v>
                </c:pt>
                <c:pt idx="50">
                  <c:v>8</c:v>
                </c:pt>
                <c:pt idx="51">
                  <c:v>-4</c:v>
                </c:pt>
                <c:pt idx="52">
                  <c:v>-4</c:v>
                </c:pt>
                <c:pt idx="53">
                  <c:v>8</c:v>
                </c:pt>
                <c:pt idx="54">
                  <c:v>-2</c:v>
                </c:pt>
                <c:pt idx="55">
                  <c:v>-2</c:v>
                </c:pt>
              </c:numCache>
            </c:numRef>
          </c:xVal>
          <c:yVal>
            <c:numRef>
              <c:f>'Pure Decorrelation'!$AE$3:$AE$290</c:f>
              <c:numCache>
                <c:formatCode>General</c:formatCode>
                <c:ptCount val="288"/>
                <c:pt idx="0">
                  <c:v>8.1007790300296616</c:v>
                </c:pt>
                <c:pt idx="1">
                  <c:v>3.3661470956401902</c:v>
                </c:pt>
                <c:pt idx="2">
                  <c:v>2.9614979039411988</c:v>
                </c:pt>
                <c:pt idx="3">
                  <c:v>1.922627424821258</c:v>
                </c:pt>
                <c:pt idx="4">
                  <c:v>10.556205437984319</c:v>
                </c:pt>
                <c:pt idx="5">
                  <c:v>4.1369935586000786</c:v>
                </c:pt>
                <c:pt idx="6">
                  <c:v>3.1078366771922452</c:v>
                </c:pt>
                <c:pt idx="7">
                  <c:v>2.587982779555023</c:v>
                </c:pt>
                <c:pt idx="8">
                  <c:v>5.8270503188367</c:v>
                </c:pt>
                <c:pt idx="9">
                  <c:v>6.7976655208389278</c:v>
                </c:pt>
                <c:pt idx="10">
                  <c:v>2.3240295772091479</c:v>
                </c:pt>
                <c:pt idx="11">
                  <c:v>3.409203715564217</c:v>
                </c:pt>
                <c:pt idx="12">
                  <c:v>3.4165343588218091</c:v>
                </c:pt>
                <c:pt idx="13">
                  <c:v>6.1073857924086044</c:v>
                </c:pt>
                <c:pt idx="14">
                  <c:v>1.984821832634043</c:v>
                </c:pt>
                <c:pt idx="15">
                  <c:v>4.7535574079491196</c:v>
                </c:pt>
                <c:pt idx="16">
                  <c:v>1.6832071901531891</c:v>
                </c:pt>
                <c:pt idx="17">
                  <c:v>12.4606167497579</c:v>
                </c:pt>
                <c:pt idx="18">
                  <c:v>2.3251188130350782</c:v>
                </c:pt>
                <c:pt idx="19">
                  <c:v>5.6201024070032872</c:v>
                </c:pt>
                <c:pt idx="20">
                  <c:v>3.9941168367629869</c:v>
                </c:pt>
                <c:pt idx="21">
                  <c:v>2.1109957279637461</c:v>
                </c:pt>
                <c:pt idx="22">
                  <c:v>9.3745101407635936</c:v>
                </c:pt>
                <c:pt idx="23">
                  <c:v>0.8850436618318781</c:v>
                </c:pt>
                <c:pt idx="24">
                  <c:v>2.5378986787865871</c:v>
                </c:pt>
                <c:pt idx="25">
                  <c:v>3.7911802558228369</c:v>
                </c:pt>
                <c:pt idx="26">
                  <c:v>2.2389552005915898</c:v>
                </c:pt>
                <c:pt idx="27">
                  <c:v>3.575464170449413</c:v>
                </c:pt>
                <c:pt idx="28">
                  <c:v>2.0378140760702079</c:v>
                </c:pt>
                <c:pt idx="29">
                  <c:v>2.2056480408529748</c:v>
                </c:pt>
                <c:pt idx="30">
                  <c:v>1.916659091226756</c:v>
                </c:pt>
                <c:pt idx="31">
                  <c:v>2.358896609593649</c:v>
                </c:pt>
                <c:pt idx="32">
                  <c:v>5.3214484768221153</c:v>
                </c:pt>
                <c:pt idx="33">
                  <c:v>4.805407834309154</c:v>
                </c:pt>
                <c:pt idx="34">
                  <c:v>3.1446050197817379</c:v>
                </c:pt>
                <c:pt idx="35">
                  <c:v>2.7510037308325992</c:v>
                </c:pt>
                <c:pt idx="36">
                  <c:v>2.5973022492136808</c:v>
                </c:pt>
                <c:pt idx="37">
                  <c:v>2.5130253963987341</c:v>
                </c:pt>
                <c:pt idx="38">
                  <c:v>2.0006146182306108</c:v>
                </c:pt>
                <c:pt idx="39">
                  <c:v>1.752842661424074</c:v>
                </c:pt>
                <c:pt idx="40">
                  <c:v>4.5821201770217161</c:v>
                </c:pt>
                <c:pt idx="41">
                  <c:v>1.3931679290486501</c:v>
                </c:pt>
                <c:pt idx="42">
                  <c:v>1.3467373165301979</c:v>
                </c:pt>
                <c:pt idx="43">
                  <c:v>4.6631845549563877</c:v>
                </c:pt>
                <c:pt idx="44">
                  <c:v>5.5688926025177352</c:v>
                </c:pt>
                <c:pt idx="45">
                  <c:v>1.5144181198091251</c:v>
                </c:pt>
                <c:pt idx="46">
                  <c:v>1.3746861003106461</c:v>
                </c:pt>
                <c:pt idx="47">
                  <c:v>4.3554114585625943</c:v>
                </c:pt>
                <c:pt idx="48">
                  <c:v>4.5842264658189382</c:v>
                </c:pt>
                <c:pt idx="49">
                  <c:v>1.4074665306368841</c:v>
                </c:pt>
                <c:pt idx="50">
                  <c:v>1.343457896227483</c:v>
                </c:pt>
                <c:pt idx="51">
                  <c:v>4.7211990595911626</c:v>
                </c:pt>
                <c:pt idx="52">
                  <c:v>5.5708028916269541</c:v>
                </c:pt>
                <c:pt idx="53">
                  <c:v>1.5181532499613239</c:v>
                </c:pt>
                <c:pt idx="54">
                  <c:v>1.401037230074871</c:v>
                </c:pt>
                <c:pt idx="55">
                  <c:v>4.4205508390092287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E781-4017-AD99-3714B1EF298B}"/>
            </c:ext>
          </c:extLst>
        </c:ser>
        <c:ser>
          <c:idx val="7"/>
          <c:order val="3"/>
          <c:tx>
            <c:strRef>
              <c:f>'Pure Decorrelation'!$AG$2</c:f>
              <c:strCache>
                <c:ptCount val="1"/>
                <c:pt idx="0">
                  <c:v>D&amp;C Causal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>
                    <a:lumMod val="60000"/>
                  </a:schemeClr>
                </a:solidFill>
                <a:prstDash val="dash"/>
              </a:ln>
              <a:effectLst/>
            </c:spPr>
            <c:trendlineType val="exp"/>
            <c:dispRSqr val="0"/>
            <c:dispEq val="0"/>
          </c:trendline>
          <c:xVal>
            <c:numRef>
              <c:f>'Pure Decorrelation'!$AY$3:$AY$290</c:f>
              <c:numCache>
                <c:formatCode>General</c:formatCode>
                <c:ptCount val="288"/>
                <c:pt idx="0">
                  <c:v>1</c:v>
                </c:pt>
                <c:pt idx="1">
                  <c:v>-3</c:v>
                </c:pt>
                <c:pt idx="2">
                  <c:v>-3</c:v>
                </c:pt>
                <c:pt idx="3">
                  <c:v>1</c:v>
                </c:pt>
                <c:pt idx="4">
                  <c:v>9</c:v>
                </c:pt>
                <c:pt idx="5">
                  <c:v>1</c:v>
                </c:pt>
                <c:pt idx="6">
                  <c:v>-3</c:v>
                </c:pt>
                <c:pt idx="7">
                  <c:v>-3</c:v>
                </c:pt>
                <c:pt idx="8">
                  <c:v>-3</c:v>
                </c:pt>
                <c:pt idx="9">
                  <c:v>-3</c:v>
                </c:pt>
                <c:pt idx="10">
                  <c:v>1</c:v>
                </c:pt>
                <c:pt idx="11">
                  <c:v>9</c:v>
                </c:pt>
                <c:pt idx="12">
                  <c:v>1</c:v>
                </c:pt>
                <c:pt idx="13">
                  <c:v>-3</c:v>
                </c:pt>
                <c:pt idx="14">
                  <c:v>-3</c:v>
                </c:pt>
                <c:pt idx="15">
                  <c:v>1</c:v>
                </c:pt>
                <c:pt idx="16">
                  <c:v>-2</c:v>
                </c:pt>
                <c:pt idx="17">
                  <c:v>4</c:v>
                </c:pt>
                <c:pt idx="18">
                  <c:v>0</c:v>
                </c:pt>
                <c:pt idx="19">
                  <c:v>-2</c:v>
                </c:pt>
                <c:pt idx="20">
                  <c:v>-2</c:v>
                </c:pt>
                <c:pt idx="21">
                  <c:v>0</c:v>
                </c:pt>
                <c:pt idx="22">
                  <c:v>4</c:v>
                </c:pt>
                <c:pt idx="23">
                  <c:v>-2</c:v>
                </c:pt>
                <c:pt idx="24">
                  <c:v>-0.33333333333333331</c:v>
                </c:pt>
                <c:pt idx="25">
                  <c:v>-0.33333333333333331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-1.666666666666667</c:v>
                </c:pt>
                <c:pt idx="31">
                  <c:v>-1.666666666666667</c:v>
                </c:pt>
                <c:pt idx="32">
                  <c:v>-1.666666666666667</c:v>
                </c:pt>
                <c:pt idx="33">
                  <c:v>-1.666666666666667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-0.33333333333333331</c:v>
                </c:pt>
                <c:pt idx="39">
                  <c:v>-0.33333333333333331</c:v>
                </c:pt>
                <c:pt idx="40">
                  <c:v>-2</c:v>
                </c:pt>
                <c:pt idx="41">
                  <c:v>-2</c:v>
                </c:pt>
                <c:pt idx="42">
                  <c:v>8</c:v>
                </c:pt>
                <c:pt idx="43">
                  <c:v>-4</c:v>
                </c:pt>
                <c:pt idx="44">
                  <c:v>-4</c:v>
                </c:pt>
                <c:pt idx="45">
                  <c:v>8</c:v>
                </c:pt>
                <c:pt idx="46">
                  <c:v>-2</c:v>
                </c:pt>
                <c:pt idx="47">
                  <c:v>-2</c:v>
                </c:pt>
                <c:pt idx="48">
                  <c:v>-2</c:v>
                </c:pt>
                <c:pt idx="49">
                  <c:v>-2</c:v>
                </c:pt>
                <c:pt idx="50">
                  <c:v>8</c:v>
                </c:pt>
                <c:pt idx="51">
                  <c:v>-4</c:v>
                </c:pt>
                <c:pt idx="52">
                  <c:v>-4</c:v>
                </c:pt>
                <c:pt idx="53">
                  <c:v>8</c:v>
                </c:pt>
                <c:pt idx="54">
                  <c:v>-2</c:v>
                </c:pt>
                <c:pt idx="55">
                  <c:v>-2</c:v>
                </c:pt>
              </c:numCache>
            </c:numRef>
          </c:xVal>
          <c:yVal>
            <c:numRef>
              <c:f>'Pure Decorrelation'!$AG$3:$AG$290</c:f>
              <c:numCache>
                <c:formatCode>General</c:formatCode>
                <c:ptCount val="288"/>
                <c:pt idx="0">
                  <c:v>2.7269406535662708</c:v>
                </c:pt>
                <c:pt idx="1">
                  <c:v>2.3247524692094879</c:v>
                </c:pt>
                <c:pt idx="2">
                  <c:v>2.2169169667176898</c:v>
                </c:pt>
                <c:pt idx="3">
                  <c:v>1.9668248630710881</c:v>
                </c:pt>
                <c:pt idx="4">
                  <c:v>2.5032137821544889</c:v>
                </c:pt>
                <c:pt idx="5">
                  <c:v>2.529447287891526</c:v>
                </c:pt>
                <c:pt idx="6">
                  <c:v>2.0354692695313128</c:v>
                </c:pt>
                <c:pt idx="7">
                  <c:v>2.1878350301296452</c:v>
                </c:pt>
                <c:pt idx="8">
                  <c:v>2.7369826912414279</c:v>
                </c:pt>
                <c:pt idx="9">
                  <c:v>2.4651818728190849</c:v>
                </c:pt>
                <c:pt idx="10">
                  <c:v>2.2280405089724811</c:v>
                </c:pt>
                <c:pt idx="11">
                  <c:v>2.1302449715672989</c:v>
                </c:pt>
                <c:pt idx="12">
                  <c:v>2.3911654933937831</c:v>
                </c:pt>
                <c:pt idx="13">
                  <c:v>2.6628234198084102</c:v>
                </c:pt>
                <c:pt idx="14">
                  <c:v>1.999528189527336</c:v>
                </c:pt>
                <c:pt idx="15">
                  <c:v>2.322022740810644</c:v>
                </c:pt>
                <c:pt idx="16">
                  <c:v>2.5654198582051322</c:v>
                </c:pt>
                <c:pt idx="17">
                  <c:v>2.7580866762436931</c:v>
                </c:pt>
                <c:pt idx="18">
                  <c:v>2.4855748114059679</c:v>
                </c:pt>
                <c:pt idx="19">
                  <c:v>2.5624369639554061</c:v>
                </c:pt>
                <c:pt idx="20">
                  <c:v>2.527456875192001</c:v>
                </c:pt>
                <c:pt idx="21">
                  <c:v>2.432663213426713</c:v>
                </c:pt>
                <c:pt idx="22">
                  <c:v>2.7169363917666489</c:v>
                </c:pt>
                <c:pt idx="23">
                  <c:v>2.4876472136122181</c:v>
                </c:pt>
                <c:pt idx="24">
                  <c:v>3.873624345741701</c:v>
                </c:pt>
                <c:pt idx="25">
                  <c:v>3.9279745661769989</c:v>
                </c:pt>
                <c:pt idx="26">
                  <c:v>3.413151442143135</c:v>
                </c:pt>
                <c:pt idx="27">
                  <c:v>3.4527820721268649</c:v>
                </c:pt>
                <c:pt idx="28">
                  <c:v>3.1726732333307148</c:v>
                </c:pt>
                <c:pt idx="29">
                  <c:v>3.2164279501535931</c:v>
                </c:pt>
                <c:pt idx="30">
                  <c:v>2.8262343152309768</c:v>
                </c:pt>
                <c:pt idx="31">
                  <c:v>2.8358109623426571</c:v>
                </c:pt>
                <c:pt idx="32">
                  <c:v>4.7475804739515297</c:v>
                </c:pt>
                <c:pt idx="33">
                  <c:v>4.7672439370653592</c:v>
                </c:pt>
                <c:pt idx="34">
                  <c:v>3.525603719684296</c:v>
                </c:pt>
                <c:pt idx="35">
                  <c:v>3.5486295429640449</c:v>
                </c:pt>
                <c:pt idx="36">
                  <c:v>3.3305800510453989</c:v>
                </c:pt>
                <c:pt idx="37">
                  <c:v>3.2850682910764588</c:v>
                </c:pt>
                <c:pt idx="38">
                  <c:v>2.5095026858034539</c:v>
                </c:pt>
                <c:pt idx="39">
                  <c:v>2.4872383047360929</c:v>
                </c:pt>
                <c:pt idx="40">
                  <c:v>2.507928721455392</c:v>
                </c:pt>
                <c:pt idx="41">
                  <c:v>2.729313315392937</c:v>
                </c:pt>
                <c:pt idx="42">
                  <c:v>2.735056102124509</c:v>
                </c:pt>
                <c:pt idx="43">
                  <c:v>2.5565355605795048</c:v>
                </c:pt>
                <c:pt idx="44">
                  <c:v>2.5369815634796402</c:v>
                </c:pt>
                <c:pt idx="45">
                  <c:v>2.78851500650635</c:v>
                </c:pt>
                <c:pt idx="46">
                  <c:v>2.7016268900013531</c:v>
                </c:pt>
                <c:pt idx="47">
                  <c:v>2.496211720944848</c:v>
                </c:pt>
                <c:pt idx="48">
                  <c:v>2.5116834107786419</c:v>
                </c:pt>
                <c:pt idx="49">
                  <c:v>2.7383545761113059</c:v>
                </c:pt>
                <c:pt idx="50">
                  <c:v>2.7300957739935261</c:v>
                </c:pt>
                <c:pt idx="51">
                  <c:v>2.554100408637896</c:v>
                </c:pt>
                <c:pt idx="52">
                  <c:v>2.5195303986431101</c:v>
                </c:pt>
                <c:pt idx="53">
                  <c:v>2.803572625597007</c:v>
                </c:pt>
                <c:pt idx="54">
                  <c:v>2.719788894709199</c:v>
                </c:pt>
                <c:pt idx="55">
                  <c:v>2.5232849020743742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E781-4017-AD99-3714B1EF298B}"/>
            </c:ext>
          </c:extLst>
        </c:ser>
        <c:ser>
          <c:idx val="9"/>
          <c:order val="4"/>
          <c:tx>
            <c:strRef>
              <c:f>'Pure Decorrelation'!$AI$2</c:f>
              <c:strCache>
                <c:ptCount val="1"/>
                <c:pt idx="0">
                  <c:v>BBS Causal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00B050"/>
              </a:solidFill>
              <a:ln w="9525">
                <a:solidFill>
                  <a:srgbClr val="00B050"/>
                </a:solidFill>
              </a:ln>
              <a:effectLst/>
            </c:spPr>
          </c:marker>
          <c:trendline>
            <c:spPr>
              <a:ln w="19050" cap="rnd">
                <a:solidFill>
                  <a:srgbClr val="00B050"/>
                </a:solidFill>
                <a:prstDash val="dash"/>
              </a:ln>
              <a:effectLst/>
            </c:spPr>
            <c:trendlineType val="exp"/>
            <c:dispRSqr val="0"/>
            <c:dispEq val="0"/>
          </c:trendline>
          <c:xVal>
            <c:numRef>
              <c:f>'Pure Decorrelation'!$AY$3:$AY$290</c:f>
              <c:numCache>
                <c:formatCode>General</c:formatCode>
                <c:ptCount val="288"/>
                <c:pt idx="0">
                  <c:v>1</c:v>
                </c:pt>
                <c:pt idx="1">
                  <c:v>-3</c:v>
                </c:pt>
                <c:pt idx="2">
                  <c:v>-3</c:v>
                </c:pt>
                <c:pt idx="3">
                  <c:v>1</c:v>
                </c:pt>
                <c:pt idx="4">
                  <c:v>9</c:v>
                </c:pt>
                <c:pt idx="5">
                  <c:v>1</c:v>
                </c:pt>
                <c:pt idx="6">
                  <c:v>-3</c:v>
                </c:pt>
                <c:pt idx="7">
                  <c:v>-3</c:v>
                </c:pt>
                <c:pt idx="8">
                  <c:v>-3</c:v>
                </c:pt>
                <c:pt idx="9">
                  <c:v>-3</c:v>
                </c:pt>
                <c:pt idx="10">
                  <c:v>1</c:v>
                </c:pt>
                <c:pt idx="11">
                  <c:v>9</c:v>
                </c:pt>
                <c:pt idx="12">
                  <c:v>1</c:v>
                </c:pt>
                <c:pt idx="13">
                  <c:v>-3</c:v>
                </c:pt>
                <c:pt idx="14">
                  <c:v>-3</c:v>
                </c:pt>
                <c:pt idx="15">
                  <c:v>1</c:v>
                </c:pt>
                <c:pt idx="16">
                  <c:v>-2</c:v>
                </c:pt>
                <c:pt idx="17">
                  <c:v>4</c:v>
                </c:pt>
                <c:pt idx="18">
                  <c:v>0</c:v>
                </c:pt>
                <c:pt idx="19">
                  <c:v>-2</c:v>
                </c:pt>
                <c:pt idx="20">
                  <c:v>-2</c:v>
                </c:pt>
                <c:pt idx="21">
                  <c:v>0</c:v>
                </c:pt>
                <c:pt idx="22">
                  <c:v>4</c:v>
                </c:pt>
                <c:pt idx="23">
                  <c:v>-2</c:v>
                </c:pt>
                <c:pt idx="24">
                  <c:v>-0.33333333333333331</c:v>
                </c:pt>
                <c:pt idx="25">
                  <c:v>-0.33333333333333331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-1.666666666666667</c:v>
                </c:pt>
                <c:pt idx="31">
                  <c:v>-1.666666666666667</c:v>
                </c:pt>
                <c:pt idx="32">
                  <c:v>-1.666666666666667</c:v>
                </c:pt>
                <c:pt idx="33">
                  <c:v>-1.666666666666667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-0.33333333333333331</c:v>
                </c:pt>
                <c:pt idx="39">
                  <c:v>-0.33333333333333331</c:v>
                </c:pt>
                <c:pt idx="40">
                  <c:v>-2</c:v>
                </c:pt>
                <c:pt idx="41">
                  <c:v>-2</c:v>
                </c:pt>
                <c:pt idx="42">
                  <c:v>8</c:v>
                </c:pt>
                <c:pt idx="43">
                  <c:v>-4</c:v>
                </c:pt>
                <c:pt idx="44">
                  <c:v>-4</c:v>
                </c:pt>
                <c:pt idx="45">
                  <c:v>8</c:v>
                </c:pt>
                <c:pt idx="46">
                  <c:v>-2</c:v>
                </c:pt>
                <c:pt idx="47">
                  <c:v>-2</c:v>
                </c:pt>
                <c:pt idx="48">
                  <c:v>-2</c:v>
                </c:pt>
                <c:pt idx="49">
                  <c:v>-2</c:v>
                </c:pt>
                <c:pt idx="50">
                  <c:v>8</c:v>
                </c:pt>
                <c:pt idx="51">
                  <c:v>-4</c:v>
                </c:pt>
                <c:pt idx="52">
                  <c:v>-4</c:v>
                </c:pt>
                <c:pt idx="53">
                  <c:v>8</c:v>
                </c:pt>
                <c:pt idx="54">
                  <c:v>-2</c:v>
                </c:pt>
                <c:pt idx="55">
                  <c:v>-2</c:v>
                </c:pt>
              </c:numCache>
            </c:numRef>
          </c:xVal>
          <c:yVal>
            <c:numRef>
              <c:f>'Pure Decorrelation'!$AI$3:$AI$290</c:f>
              <c:numCache>
                <c:formatCode>General</c:formatCode>
                <c:ptCount val="288"/>
                <c:pt idx="0">
                  <c:v>14.57607608536491</c:v>
                </c:pt>
                <c:pt idx="1">
                  <c:v>5.5401984097436072</c:v>
                </c:pt>
                <c:pt idx="2">
                  <c:v>7.5135419702040966</c:v>
                </c:pt>
                <c:pt idx="3">
                  <c:v>3.0659769427729771</c:v>
                </c:pt>
                <c:pt idx="4">
                  <c:v>9.8846657634712756</c:v>
                </c:pt>
                <c:pt idx="5">
                  <c:v>6.5814193752594292</c:v>
                </c:pt>
                <c:pt idx="6">
                  <c:v>5.0440308159682896</c:v>
                </c:pt>
                <c:pt idx="7">
                  <c:v>4.9674127032631077</c:v>
                </c:pt>
                <c:pt idx="8">
                  <c:v>8.6416806893888864</c:v>
                </c:pt>
                <c:pt idx="9">
                  <c:v>8.0396502943593084</c:v>
                </c:pt>
                <c:pt idx="10">
                  <c:v>4.2895956472144459</c:v>
                </c:pt>
                <c:pt idx="11">
                  <c:v>7.1900989536661646</c:v>
                </c:pt>
                <c:pt idx="12">
                  <c:v>5.3582710998132823</c:v>
                </c:pt>
                <c:pt idx="13">
                  <c:v>10.16716714564245</c:v>
                </c:pt>
                <c:pt idx="14">
                  <c:v>2.9993149652145799</c:v>
                </c:pt>
                <c:pt idx="15">
                  <c:v>10.37070599120343</c:v>
                </c:pt>
                <c:pt idx="16">
                  <c:v>3.5528840234153898</c:v>
                </c:pt>
                <c:pt idx="17">
                  <c:v>20.589141067001041</c:v>
                </c:pt>
                <c:pt idx="18">
                  <c:v>5.6626620388007716</c:v>
                </c:pt>
                <c:pt idx="19">
                  <c:v>8.531593541009352</c:v>
                </c:pt>
                <c:pt idx="20">
                  <c:v>8.6783305603894405</c:v>
                </c:pt>
                <c:pt idx="21">
                  <c:v>4.6382920386153277</c:v>
                </c:pt>
                <c:pt idx="22">
                  <c:v>21.115049038035799</c:v>
                </c:pt>
                <c:pt idx="23">
                  <c:v>2.1235996897565199</c:v>
                </c:pt>
                <c:pt idx="24">
                  <c:v>3.947800132038537</c:v>
                </c:pt>
                <c:pt idx="25">
                  <c:v>4.9364758931798862</c:v>
                </c:pt>
                <c:pt idx="26">
                  <c:v>3.0471179021755228</c:v>
                </c:pt>
                <c:pt idx="27">
                  <c:v>4.3351111252442944</c:v>
                </c:pt>
                <c:pt idx="28">
                  <c:v>2.711057039233856</c:v>
                </c:pt>
                <c:pt idx="29">
                  <c:v>2.9836701461928898</c:v>
                </c:pt>
                <c:pt idx="30">
                  <c:v>2.2066137972753501</c:v>
                </c:pt>
                <c:pt idx="31">
                  <c:v>2.898894636041951</c:v>
                </c:pt>
                <c:pt idx="32">
                  <c:v>7.2977516940212812</c:v>
                </c:pt>
                <c:pt idx="33">
                  <c:v>6.5312290398171173</c:v>
                </c:pt>
                <c:pt idx="34">
                  <c:v>4.0587124772137031</c:v>
                </c:pt>
                <c:pt idx="35">
                  <c:v>3.4596571773639879</c:v>
                </c:pt>
                <c:pt idx="36">
                  <c:v>4.1161545131704766</c:v>
                </c:pt>
                <c:pt idx="37">
                  <c:v>3.278930743830279</c:v>
                </c:pt>
                <c:pt idx="38">
                  <c:v>2.3644629029789939</c:v>
                </c:pt>
                <c:pt idx="39">
                  <c:v>1.7328149286331609</c:v>
                </c:pt>
                <c:pt idx="40">
                  <c:v>13.11254044899251</c:v>
                </c:pt>
                <c:pt idx="41">
                  <c:v>3.2193845726898869</c:v>
                </c:pt>
                <c:pt idx="42">
                  <c:v>3.4886999977985398</c:v>
                </c:pt>
                <c:pt idx="43">
                  <c:v>14.77405531820841</c:v>
                </c:pt>
                <c:pt idx="44">
                  <c:v>16.00778404596495</c:v>
                </c:pt>
                <c:pt idx="45">
                  <c:v>3.535190488945227</c:v>
                </c:pt>
                <c:pt idx="46">
                  <c:v>3.2972298610140571</c:v>
                </c:pt>
                <c:pt idx="47">
                  <c:v>12.83027978665195</c:v>
                </c:pt>
                <c:pt idx="48">
                  <c:v>13.13344436703483</c:v>
                </c:pt>
                <c:pt idx="49">
                  <c:v>3.2286614071228539</c:v>
                </c:pt>
                <c:pt idx="50">
                  <c:v>3.4798975840327331</c:v>
                </c:pt>
                <c:pt idx="51">
                  <c:v>14.83473644539481</c:v>
                </c:pt>
                <c:pt idx="52">
                  <c:v>15.772875270759689</c:v>
                </c:pt>
                <c:pt idx="53">
                  <c:v>3.435683502594475</c:v>
                </c:pt>
                <c:pt idx="54">
                  <c:v>3.2163415404036639</c:v>
                </c:pt>
                <c:pt idx="55">
                  <c:v>12.09687779435189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E781-4017-AD99-3714B1EF29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13725055"/>
        <c:axId val="488865151"/>
      </c:scatterChart>
      <c:valAx>
        <c:axId val="513725055"/>
        <c:scaling>
          <c:orientation val="minMax"/>
          <c:max val="5"/>
          <c:min val="0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Gain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8865151"/>
        <c:crosses val="autoZero"/>
        <c:crossBetween val="midCat"/>
      </c:valAx>
      <c:valAx>
        <c:axId val="488865151"/>
        <c:scaling>
          <c:logBase val="10"/>
          <c:orientation val="minMax"/>
          <c:max val="100"/>
          <c:min val="1E-3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Time(s)</a:t>
                </a:r>
              </a:p>
            </c:rich>
          </c:tx>
          <c:layout>
            <c:manualLayout>
              <c:xMode val="edge"/>
              <c:yMode val="edge"/>
              <c:x val="1.2242425079812739E-2"/>
              <c:y val="0.3979304375346236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372505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4.9059023956218299E-2"/>
          <c:y val="0.87083311506227701"/>
          <c:w val="0.92175080203315873"/>
          <c:h val="0.1153942300984974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9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# of Dominance Checks vs. (Estimated) Gain -</a:t>
            </a:r>
            <a:r>
              <a:rPr lang="en-US" baseline="0"/>
              <a:t> </a:t>
            </a:r>
            <a:r>
              <a:rPr lang="en-US"/>
              <a:t>causal</a:t>
            </a:r>
            <a:r>
              <a:rPr lang="en-US" baseline="0"/>
              <a:t> </a:t>
            </a:r>
            <a:r>
              <a:rPr lang="en-US"/>
              <a:t>algorithms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5.3468871866955363E-2"/>
          <c:y val="0.12785291579821928"/>
          <c:w val="0.9124666606793389"/>
          <c:h val="0.66461270209977208"/>
        </c:manualLayout>
      </c:layout>
      <c:scatterChart>
        <c:scatterStyle val="lineMarker"/>
        <c:varyColors val="0"/>
        <c:ser>
          <c:idx val="1"/>
          <c:order val="0"/>
          <c:tx>
            <c:strRef>
              <c:f>'Pure Decorrelation'!$N$2</c:f>
              <c:strCache>
                <c:ptCount val="1"/>
                <c:pt idx="0">
                  <c:v>BNL Causal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trendline>
            <c:spPr>
              <a:ln w="19050" cap="rnd">
                <a:solidFill>
                  <a:srgbClr val="FF0000"/>
                </a:solidFill>
                <a:prstDash val="dash"/>
              </a:ln>
              <a:effectLst/>
            </c:spPr>
            <c:trendlineType val="exp"/>
            <c:dispRSqr val="0"/>
            <c:dispEq val="0"/>
          </c:trendline>
          <c:xVal>
            <c:numRef>
              <c:f>'Pure Decorrelation'!$AY$3:$AY$290</c:f>
              <c:numCache>
                <c:formatCode>General</c:formatCode>
                <c:ptCount val="288"/>
                <c:pt idx="0">
                  <c:v>1</c:v>
                </c:pt>
                <c:pt idx="1">
                  <c:v>-3</c:v>
                </c:pt>
                <c:pt idx="2">
                  <c:v>-3</c:v>
                </c:pt>
                <c:pt idx="3">
                  <c:v>1</c:v>
                </c:pt>
                <c:pt idx="4">
                  <c:v>9</c:v>
                </c:pt>
                <c:pt idx="5">
                  <c:v>1</c:v>
                </c:pt>
                <c:pt idx="6">
                  <c:v>-3</c:v>
                </c:pt>
                <c:pt idx="7">
                  <c:v>-3</c:v>
                </c:pt>
                <c:pt idx="8">
                  <c:v>-3</c:v>
                </c:pt>
                <c:pt idx="9">
                  <c:v>-3</c:v>
                </c:pt>
                <c:pt idx="10">
                  <c:v>1</c:v>
                </c:pt>
                <c:pt idx="11">
                  <c:v>9</c:v>
                </c:pt>
                <c:pt idx="12">
                  <c:v>1</c:v>
                </c:pt>
                <c:pt idx="13">
                  <c:v>-3</c:v>
                </c:pt>
                <c:pt idx="14">
                  <c:v>-3</c:v>
                </c:pt>
                <c:pt idx="15">
                  <c:v>1</c:v>
                </c:pt>
                <c:pt idx="16">
                  <c:v>-2</c:v>
                </c:pt>
                <c:pt idx="17">
                  <c:v>4</c:v>
                </c:pt>
                <c:pt idx="18">
                  <c:v>0</c:v>
                </c:pt>
                <c:pt idx="19">
                  <c:v>-2</c:v>
                </c:pt>
                <c:pt idx="20">
                  <c:v>-2</c:v>
                </c:pt>
                <c:pt idx="21">
                  <c:v>0</c:v>
                </c:pt>
                <c:pt idx="22">
                  <c:v>4</c:v>
                </c:pt>
                <c:pt idx="23">
                  <c:v>-2</c:v>
                </c:pt>
                <c:pt idx="24">
                  <c:v>-0.33333333333333331</c:v>
                </c:pt>
                <c:pt idx="25">
                  <c:v>-0.33333333333333331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-1.666666666666667</c:v>
                </c:pt>
                <c:pt idx="31">
                  <c:v>-1.666666666666667</c:v>
                </c:pt>
                <c:pt idx="32">
                  <c:v>-1.666666666666667</c:v>
                </c:pt>
                <c:pt idx="33">
                  <c:v>-1.666666666666667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-0.33333333333333331</c:v>
                </c:pt>
                <c:pt idx="39">
                  <c:v>-0.33333333333333331</c:v>
                </c:pt>
                <c:pt idx="40">
                  <c:v>-2</c:v>
                </c:pt>
                <c:pt idx="41">
                  <c:v>-2</c:v>
                </c:pt>
                <c:pt idx="42">
                  <c:v>8</c:v>
                </c:pt>
                <c:pt idx="43">
                  <c:v>-4</c:v>
                </c:pt>
                <c:pt idx="44">
                  <c:v>-4</c:v>
                </c:pt>
                <c:pt idx="45">
                  <c:v>8</c:v>
                </c:pt>
                <c:pt idx="46">
                  <c:v>-2</c:v>
                </c:pt>
                <c:pt idx="47">
                  <c:v>-2</c:v>
                </c:pt>
                <c:pt idx="48">
                  <c:v>-2</c:v>
                </c:pt>
                <c:pt idx="49">
                  <c:v>-2</c:v>
                </c:pt>
                <c:pt idx="50">
                  <c:v>8</c:v>
                </c:pt>
                <c:pt idx="51">
                  <c:v>-4</c:v>
                </c:pt>
                <c:pt idx="52">
                  <c:v>-4</c:v>
                </c:pt>
                <c:pt idx="53">
                  <c:v>8</c:v>
                </c:pt>
                <c:pt idx="54">
                  <c:v>-2</c:v>
                </c:pt>
                <c:pt idx="55">
                  <c:v>-2</c:v>
                </c:pt>
              </c:numCache>
            </c:numRef>
          </c:xVal>
          <c:yVal>
            <c:numRef>
              <c:f>'Pure Decorrelation'!$N$3:$N$290</c:f>
              <c:numCache>
                <c:formatCode>General</c:formatCode>
                <c:ptCount val="288"/>
                <c:pt idx="0">
                  <c:v>10022863.4</c:v>
                </c:pt>
                <c:pt idx="1">
                  <c:v>4768147.5999999996</c:v>
                </c:pt>
                <c:pt idx="2">
                  <c:v>5708330.4000000004</c:v>
                </c:pt>
                <c:pt idx="3">
                  <c:v>2327862</c:v>
                </c:pt>
                <c:pt idx="4">
                  <c:v>8211267.7999999998</c:v>
                </c:pt>
                <c:pt idx="5">
                  <c:v>4932159</c:v>
                </c:pt>
                <c:pt idx="6">
                  <c:v>4570545.2</c:v>
                </c:pt>
                <c:pt idx="7">
                  <c:v>3167304.6</c:v>
                </c:pt>
                <c:pt idx="8">
                  <c:v>6805158.4000000004</c:v>
                </c:pt>
                <c:pt idx="9">
                  <c:v>6523186.2000000002</c:v>
                </c:pt>
                <c:pt idx="10">
                  <c:v>3525196.8</c:v>
                </c:pt>
                <c:pt idx="11">
                  <c:v>5681416.4000000004</c:v>
                </c:pt>
                <c:pt idx="12">
                  <c:v>4956663</c:v>
                </c:pt>
                <c:pt idx="13">
                  <c:v>8396950.8000000007</c:v>
                </c:pt>
                <c:pt idx="14">
                  <c:v>2746243.4</c:v>
                </c:pt>
                <c:pt idx="15">
                  <c:v>7435345.5999999996</c:v>
                </c:pt>
                <c:pt idx="16">
                  <c:v>2023825.2</c:v>
                </c:pt>
                <c:pt idx="17">
                  <c:v>10584724</c:v>
                </c:pt>
                <c:pt idx="18">
                  <c:v>2953382.2</c:v>
                </c:pt>
                <c:pt idx="19">
                  <c:v>5320058.5999999996</c:v>
                </c:pt>
                <c:pt idx="20">
                  <c:v>4774228</c:v>
                </c:pt>
                <c:pt idx="21">
                  <c:v>1881454.6</c:v>
                </c:pt>
                <c:pt idx="22">
                  <c:v>10503780.199999999</c:v>
                </c:pt>
                <c:pt idx="23">
                  <c:v>1194820.3999999999</c:v>
                </c:pt>
                <c:pt idx="24">
                  <c:v>2244574.4</c:v>
                </c:pt>
                <c:pt idx="25">
                  <c:v>2692511</c:v>
                </c:pt>
                <c:pt idx="26">
                  <c:v>1761354.2</c:v>
                </c:pt>
                <c:pt idx="27">
                  <c:v>2696304.4</c:v>
                </c:pt>
                <c:pt idx="28">
                  <c:v>1509720</c:v>
                </c:pt>
                <c:pt idx="29">
                  <c:v>1848423.2</c:v>
                </c:pt>
                <c:pt idx="30">
                  <c:v>1741757</c:v>
                </c:pt>
                <c:pt idx="31">
                  <c:v>1858165</c:v>
                </c:pt>
                <c:pt idx="32">
                  <c:v>4692546.5999999996</c:v>
                </c:pt>
                <c:pt idx="33">
                  <c:v>4460777.5999999996</c:v>
                </c:pt>
                <c:pt idx="34">
                  <c:v>2536581.2000000002</c:v>
                </c:pt>
                <c:pt idx="35">
                  <c:v>2195321</c:v>
                </c:pt>
                <c:pt idx="36">
                  <c:v>2548396.6</c:v>
                </c:pt>
                <c:pt idx="37">
                  <c:v>1872928.2</c:v>
                </c:pt>
                <c:pt idx="38">
                  <c:v>1611173</c:v>
                </c:pt>
                <c:pt idx="39">
                  <c:v>1201692.6000000001</c:v>
                </c:pt>
                <c:pt idx="40">
                  <c:v>5992022.4000000004</c:v>
                </c:pt>
                <c:pt idx="41">
                  <c:v>1976134.8</c:v>
                </c:pt>
                <c:pt idx="42">
                  <c:v>1884901</c:v>
                </c:pt>
                <c:pt idx="43">
                  <c:v>6016041.2000000002</c:v>
                </c:pt>
                <c:pt idx="44">
                  <c:v>6006067.5999999996</c:v>
                </c:pt>
                <c:pt idx="45">
                  <c:v>1797739.2</c:v>
                </c:pt>
                <c:pt idx="46">
                  <c:v>1996186.6</c:v>
                </c:pt>
                <c:pt idx="47">
                  <c:v>5590503.7999999998</c:v>
                </c:pt>
                <c:pt idx="48">
                  <c:v>5992022.4000000004</c:v>
                </c:pt>
                <c:pt idx="49">
                  <c:v>1976134.8</c:v>
                </c:pt>
                <c:pt idx="50">
                  <c:v>1884901</c:v>
                </c:pt>
                <c:pt idx="51">
                  <c:v>6016041.2000000002</c:v>
                </c:pt>
                <c:pt idx="52">
                  <c:v>6006067.5999999996</c:v>
                </c:pt>
                <c:pt idx="53">
                  <c:v>1797739.2</c:v>
                </c:pt>
                <c:pt idx="54">
                  <c:v>1996186.6</c:v>
                </c:pt>
                <c:pt idx="55">
                  <c:v>5590503.7999999998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FF8-4C50-95D5-5BB659D48166}"/>
            </c:ext>
          </c:extLst>
        </c:ser>
        <c:ser>
          <c:idx val="3"/>
          <c:order val="1"/>
          <c:tx>
            <c:strRef>
              <c:f>'Pure Decorrelation'!$Q$2</c:f>
              <c:strCache>
                <c:ptCount val="1"/>
                <c:pt idx="0">
                  <c:v>SFS Causal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5"/>
                </a:solidFill>
                <a:prstDash val="dash"/>
              </a:ln>
              <a:effectLst/>
            </c:spPr>
            <c:trendlineType val="exp"/>
            <c:dispRSqr val="0"/>
            <c:dispEq val="0"/>
          </c:trendline>
          <c:xVal>
            <c:numRef>
              <c:f>'Pure Decorrelation'!$AY$3:$AY$290</c:f>
              <c:numCache>
                <c:formatCode>General</c:formatCode>
                <c:ptCount val="288"/>
                <c:pt idx="0">
                  <c:v>1</c:v>
                </c:pt>
                <c:pt idx="1">
                  <c:v>-3</c:v>
                </c:pt>
                <c:pt idx="2">
                  <c:v>-3</c:v>
                </c:pt>
                <c:pt idx="3">
                  <c:v>1</c:v>
                </c:pt>
                <c:pt idx="4">
                  <c:v>9</c:v>
                </c:pt>
                <c:pt idx="5">
                  <c:v>1</c:v>
                </c:pt>
                <c:pt idx="6">
                  <c:v>-3</c:v>
                </c:pt>
                <c:pt idx="7">
                  <c:v>-3</c:v>
                </c:pt>
                <c:pt idx="8">
                  <c:v>-3</c:v>
                </c:pt>
                <c:pt idx="9">
                  <c:v>-3</c:v>
                </c:pt>
                <c:pt idx="10">
                  <c:v>1</c:v>
                </c:pt>
                <c:pt idx="11">
                  <c:v>9</c:v>
                </c:pt>
                <c:pt idx="12">
                  <c:v>1</c:v>
                </c:pt>
                <c:pt idx="13">
                  <c:v>-3</c:v>
                </c:pt>
                <c:pt idx="14">
                  <c:v>-3</c:v>
                </c:pt>
                <c:pt idx="15">
                  <c:v>1</c:v>
                </c:pt>
                <c:pt idx="16">
                  <c:v>-2</c:v>
                </c:pt>
                <c:pt idx="17">
                  <c:v>4</c:v>
                </c:pt>
                <c:pt idx="18">
                  <c:v>0</c:v>
                </c:pt>
                <c:pt idx="19">
                  <c:v>-2</c:v>
                </c:pt>
                <c:pt idx="20">
                  <c:v>-2</c:v>
                </c:pt>
                <c:pt idx="21">
                  <c:v>0</c:v>
                </c:pt>
                <c:pt idx="22">
                  <c:v>4</c:v>
                </c:pt>
                <c:pt idx="23">
                  <c:v>-2</c:v>
                </c:pt>
                <c:pt idx="24">
                  <c:v>-0.33333333333333331</c:v>
                </c:pt>
                <c:pt idx="25">
                  <c:v>-0.33333333333333331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-1.666666666666667</c:v>
                </c:pt>
                <c:pt idx="31">
                  <c:v>-1.666666666666667</c:v>
                </c:pt>
                <c:pt idx="32">
                  <c:v>-1.666666666666667</c:v>
                </c:pt>
                <c:pt idx="33">
                  <c:v>-1.666666666666667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-0.33333333333333331</c:v>
                </c:pt>
                <c:pt idx="39">
                  <c:v>-0.33333333333333331</c:v>
                </c:pt>
                <c:pt idx="40">
                  <c:v>-2</c:v>
                </c:pt>
                <c:pt idx="41">
                  <c:v>-2</c:v>
                </c:pt>
                <c:pt idx="42">
                  <c:v>8</c:v>
                </c:pt>
                <c:pt idx="43">
                  <c:v>-4</c:v>
                </c:pt>
                <c:pt idx="44">
                  <c:v>-4</c:v>
                </c:pt>
                <c:pt idx="45">
                  <c:v>8</c:v>
                </c:pt>
                <c:pt idx="46">
                  <c:v>-2</c:v>
                </c:pt>
                <c:pt idx="47">
                  <c:v>-2</c:v>
                </c:pt>
                <c:pt idx="48">
                  <c:v>-2</c:v>
                </c:pt>
                <c:pt idx="49">
                  <c:v>-2</c:v>
                </c:pt>
                <c:pt idx="50">
                  <c:v>8</c:v>
                </c:pt>
                <c:pt idx="51">
                  <c:v>-4</c:v>
                </c:pt>
                <c:pt idx="52">
                  <c:v>-4</c:v>
                </c:pt>
                <c:pt idx="53">
                  <c:v>8</c:v>
                </c:pt>
                <c:pt idx="54">
                  <c:v>-2</c:v>
                </c:pt>
                <c:pt idx="55">
                  <c:v>-2</c:v>
                </c:pt>
              </c:numCache>
            </c:numRef>
          </c:xVal>
          <c:yVal>
            <c:numRef>
              <c:f>'Pure Decorrelation'!$Q$3:$Q$290</c:f>
              <c:numCache>
                <c:formatCode>General</c:formatCode>
                <c:ptCount val="288"/>
                <c:pt idx="0">
                  <c:v>5817876.7999999998</c:v>
                </c:pt>
                <c:pt idx="1">
                  <c:v>1555096.6</c:v>
                </c:pt>
                <c:pt idx="2">
                  <c:v>2762314.2</c:v>
                </c:pt>
                <c:pt idx="3">
                  <c:v>639802.80000000005</c:v>
                </c:pt>
                <c:pt idx="4">
                  <c:v>5392684.4000000004</c:v>
                </c:pt>
                <c:pt idx="5">
                  <c:v>1744670</c:v>
                </c:pt>
                <c:pt idx="6">
                  <c:v>2689294.8</c:v>
                </c:pt>
                <c:pt idx="7">
                  <c:v>1300983.6000000001</c:v>
                </c:pt>
                <c:pt idx="8">
                  <c:v>2905263.6</c:v>
                </c:pt>
                <c:pt idx="9">
                  <c:v>2766018.8</c:v>
                </c:pt>
                <c:pt idx="10">
                  <c:v>1227249</c:v>
                </c:pt>
                <c:pt idx="11">
                  <c:v>3042341.4</c:v>
                </c:pt>
                <c:pt idx="12">
                  <c:v>1879359.4</c:v>
                </c:pt>
                <c:pt idx="13">
                  <c:v>3011644.8</c:v>
                </c:pt>
                <c:pt idx="14">
                  <c:v>708396.6</c:v>
                </c:pt>
                <c:pt idx="15">
                  <c:v>4031802.4</c:v>
                </c:pt>
                <c:pt idx="16">
                  <c:v>1047875</c:v>
                </c:pt>
                <c:pt idx="17">
                  <c:v>11250010.199999999</c:v>
                </c:pt>
                <c:pt idx="18">
                  <c:v>1570631</c:v>
                </c:pt>
                <c:pt idx="19">
                  <c:v>4599516.4000000004</c:v>
                </c:pt>
                <c:pt idx="20">
                  <c:v>3975867.4</c:v>
                </c:pt>
                <c:pt idx="21">
                  <c:v>1472009.4</c:v>
                </c:pt>
                <c:pt idx="22">
                  <c:v>13520284</c:v>
                </c:pt>
                <c:pt idx="23">
                  <c:v>740416</c:v>
                </c:pt>
                <c:pt idx="24">
                  <c:v>902289.6</c:v>
                </c:pt>
                <c:pt idx="25">
                  <c:v>1219518</c:v>
                </c:pt>
                <c:pt idx="26">
                  <c:v>775358</c:v>
                </c:pt>
                <c:pt idx="27">
                  <c:v>1261997.2</c:v>
                </c:pt>
                <c:pt idx="28">
                  <c:v>584817.19999999995</c:v>
                </c:pt>
                <c:pt idx="29">
                  <c:v>671157.4</c:v>
                </c:pt>
                <c:pt idx="30">
                  <c:v>526935.80000000005</c:v>
                </c:pt>
                <c:pt idx="31">
                  <c:v>736101.4</c:v>
                </c:pt>
                <c:pt idx="32">
                  <c:v>2478062.2000000002</c:v>
                </c:pt>
                <c:pt idx="33">
                  <c:v>3009998.2</c:v>
                </c:pt>
                <c:pt idx="34">
                  <c:v>1142575.3999999999</c:v>
                </c:pt>
                <c:pt idx="35">
                  <c:v>938764.80000000005</c:v>
                </c:pt>
                <c:pt idx="36">
                  <c:v>1163907.2</c:v>
                </c:pt>
                <c:pt idx="37">
                  <c:v>1188675.2</c:v>
                </c:pt>
                <c:pt idx="38">
                  <c:v>632717.80000000005</c:v>
                </c:pt>
                <c:pt idx="39">
                  <c:v>454519</c:v>
                </c:pt>
                <c:pt idx="40">
                  <c:v>5939480.5999999996</c:v>
                </c:pt>
                <c:pt idx="41">
                  <c:v>839369</c:v>
                </c:pt>
                <c:pt idx="42">
                  <c:v>887823.2</c:v>
                </c:pt>
                <c:pt idx="43">
                  <c:v>6159425.2000000002</c:v>
                </c:pt>
                <c:pt idx="44">
                  <c:v>7402034</c:v>
                </c:pt>
                <c:pt idx="45">
                  <c:v>709877</c:v>
                </c:pt>
                <c:pt idx="46">
                  <c:v>759550</c:v>
                </c:pt>
                <c:pt idx="47">
                  <c:v>5738462.5999999996</c:v>
                </c:pt>
                <c:pt idx="48">
                  <c:v>5939480.5999999996</c:v>
                </c:pt>
                <c:pt idx="49">
                  <c:v>839369</c:v>
                </c:pt>
                <c:pt idx="50">
                  <c:v>887823.2</c:v>
                </c:pt>
                <c:pt idx="51">
                  <c:v>6159425.2000000002</c:v>
                </c:pt>
                <c:pt idx="52">
                  <c:v>7402034</c:v>
                </c:pt>
                <c:pt idx="53">
                  <c:v>709877</c:v>
                </c:pt>
                <c:pt idx="54">
                  <c:v>759550</c:v>
                </c:pt>
                <c:pt idx="55">
                  <c:v>5738462.5999999996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8FF8-4C50-95D5-5BB659D48166}"/>
            </c:ext>
          </c:extLst>
        </c:ser>
        <c:ser>
          <c:idx val="5"/>
          <c:order val="2"/>
          <c:tx>
            <c:strRef>
              <c:f>'Pure Decorrelation'!$S$2</c:f>
              <c:strCache>
                <c:ptCount val="1"/>
                <c:pt idx="0">
                  <c:v>SaLSa Causal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6"/>
                </a:solidFill>
                <a:prstDash val="dash"/>
              </a:ln>
              <a:effectLst/>
            </c:spPr>
            <c:trendlineType val="exp"/>
            <c:dispRSqr val="0"/>
            <c:dispEq val="0"/>
          </c:trendline>
          <c:xVal>
            <c:numRef>
              <c:f>'Pure Decorrelation'!$AY$3:$AY$290</c:f>
              <c:numCache>
                <c:formatCode>General</c:formatCode>
                <c:ptCount val="288"/>
                <c:pt idx="0">
                  <c:v>1</c:v>
                </c:pt>
                <c:pt idx="1">
                  <c:v>-3</c:v>
                </c:pt>
                <c:pt idx="2">
                  <c:v>-3</c:v>
                </c:pt>
                <c:pt idx="3">
                  <c:v>1</c:v>
                </c:pt>
                <c:pt idx="4">
                  <c:v>9</c:v>
                </c:pt>
                <c:pt idx="5">
                  <c:v>1</c:v>
                </c:pt>
                <c:pt idx="6">
                  <c:v>-3</c:v>
                </c:pt>
                <c:pt idx="7">
                  <c:v>-3</c:v>
                </c:pt>
                <c:pt idx="8">
                  <c:v>-3</c:v>
                </c:pt>
                <c:pt idx="9">
                  <c:v>-3</c:v>
                </c:pt>
                <c:pt idx="10">
                  <c:v>1</c:v>
                </c:pt>
                <c:pt idx="11">
                  <c:v>9</c:v>
                </c:pt>
                <c:pt idx="12">
                  <c:v>1</c:v>
                </c:pt>
                <c:pt idx="13">
                  <c:v>-3</c:v>
                </c:pt>
                <c:pt idx="14">
                  <c:v>-3</c:v>
                </c:pt>
                <c:pt idx="15">
                  <c:v>1</c:v>
                </c:pt>
                <c:pt idx="16">
                  <c:v>-2</c:v>
                </c:pt>
                <c:pt idx="17">
                  <c:v>4</c:v>
                </c:pt>
                <c:pt idx="18">
                  <c:v>0</c:v>
                </c:pt>
                <c:pt idx="19">
                  <c:v>-2</c:v>
                </c:pt>
                <c:pt idx="20">
                  <c:v>-2</c:v>
                </c:pt>
                <c:pt idx="21">
                  <c:v>0</c:v>
                </c:pt>
                <c:pt idx="22">
                  <c:v>4</c:v>
                </c:pt>
                <c:pt idx="23">
                  <c:v>-2</c:v>
                </c:pt>
                <c:pt idx="24">
                  <c:v>-0.33333333333333331</c:v>
                </c:pt>
                <c:pt idx="25">
                  <c:v>-0.33333333333333331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-1.666666666666667</c:v>
                </c:pt>
                <c:pt idx="31">
                  <c:v>-1.666666666666667</c:v>
                </c:pt>
                <c:pt idx="32">
                  <c:v>-1.666666666666667</c:v>
                </c:pt>
                <c:pt idx="33">
                  <c:v>-1.666666666666667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-0.33333333333333331</c:v>
                </c:pt>
                <c:pt idx="39">
                  <c:v>-0.33333333333333331</c:v>
                </c:pt>
                <c:pt idx="40">
                  <c:v>-2</c:v>
                </c:pt>
                <c:pt idx="41">
                  <c:v>-2</c:v>
                </c:pt>
                <c:pt idx="42">
                  <c:v>8</c:v>
                </c:pt>
                <c:pt idx="43">
                  <c:v>-4</c:v>
                </c:pt>
                <c:pt idx="44">
                  <c:v>-4</c:v>
                </c:pt>
                <c:pt idx="45">
                  <c:v>8</c:v>
                </c:pt>
                <c:pt idx="46">
                  <c:v>-2</c:v>
                </c:pt>
                <c:pt idx="47">
                  <c:v>-2</c:v>
                </c:pt>
                <c:pt idx="48">
                  <c:v>-2</c:v>
                </c:pt>
                <c:pt idx="49">
                  <c:v>-2</c:v>
                </c:pt>
                <c:pt idx="50">
                  <c:v>8</c:v>
                </c:pt>
                <c:pt idx="51">
                  <c:v>-4</c:v>
                </c:pt>
                <c:pt idx="52">
                  <c:v>-4</c:v>
                </c:pt>
                <c:pt idx="53">
                  <c:v>8</c:v>
                </c:pt>
                <c:pt idx="54">
                  <c:v>-2</c:v>
                </c:pt>
                <c:pt idx="55">
                  <c:v>-2</c:v>
                </c:pt>
              </c:numCache>
            </c:numRef>
          </c:xVal>
          <c:yVal>
            <c:numRef>
              <c:f>'Pure Decorrelation'!$S$3:$S$290</c:f>
              <c:numCache>
                <c:formatCode>General</c:formatCode>
                <c:ptCount val="288"/>
                <c:pt idx="0">
                  <c:v>10274494</c:v>
                </c:pt>
                <c:pt idx="1">
                  <c:v>3159799.4</c:v>
                </c:pt>
                <c:pt idx="2">
                  <c:v>2267205</c:v>
                </c:pt>
                <c:pt idx="3">
                  <c:v>781966.2</c:v>
                </c:pt>
                <c:pt idx="4">
                  <c:v>11978384</c:v>
                </c:pt>
                <c:pt idx="5">
                  <c:v>4301307.4000000004</c:v>
                </c:pt>
                <c:pt idx="6">
                  <c:v>2147966.7999999998</c:v>
                </c:pt>
                <c:pt idx="7">
                  <c:v>1474098.6</c:v>
                </c:pt>
                <c:pt idx="8">
                  <c:v>6328932</c:v>
                </c:pt>
                <c:pt idx="9">
                  <c:v>7992747.4000000004</c:v>
                </c:pt>
                <c:pt idx="10">
                  <c:v>1129757.3999999999</c:v>
                </c:pt>
                <c:pt idx="11">
                  <c:v>2579986.7999999998</c:v>
                </c:pt>
                <c:pt idx="12">
                  <c:v>2634966.7999999998</c:v>
                </c:pt>
                <c:pt idx="13">
                  <c:v>6840819.7999999998</c:v>
                </c:pt>
                <c:pt idx="14">
                  <c:v>783665.4</c:v>
                </c:pt>
                <c:pt idx="15">
                  <c:v>4447089.2</c:v>
                </c:pt>
                <c:pt idx="16">
                  <c:v>1498358.4</c:v>
                </c:pt>
                <c:pt idx="17">
                  <c:v>16252444.199999999</c:v>
                </c:pt>
                <c:pt idx="18">
                  <c:v>2641644.6</c:v>
                </c:pt>
                <c:pt idx="19">
                  <c:v>7026087.5999999996</c:v>
                </c:pt>
                <c:pt idx="20">
                  <c:v>4764882.4000000004</c:v>
                </c:pt>
                <c:pt idx="21">
                  <c:v>2143220</c:v>
                </c:pt>
                <c:pt idx="22">
                  <c:v>14229575.800000001</c:v>
                </c:pt>
                <c:pt idx="23">
                  <c:v>561014.4</c:v>
                </c:pt>
                <c:pt idx="24">
                  <c:v>1443151.4</c:v>
                </c:pt>
                <c:pt idx="25">
                  <c:v>2714173.4</c:v>
                </c:pt>
                <c:pt idx="26">
                  <c:v>843022.8</c:v>
                </c:pt>
                <c:pt idx="27">
                  <c:v>2480272.4</c:v>
                </c:pt>
                <c:pt idx="28">
                  <c:v>553166.6</c:v>
                </c:pt>
                <c:pt idx="29">
                  <c:v>582111.4</c:v>
                </c:pt>
                <c:pt idx="30">
                  <c:v>503087.8</c:v>
                </c:pt>
                <c:pt idx="31">
                  <c:v>690026.4</c:v>
                </c:pt>
                <c:pt idx="32">
                  <c:v>4921309.4000000004</c:v>
                </c:pt>
                <c:pt idx="33">
                  <c:v>4394764.8</c:v>
                </c:pt>
                <c:pt idx="34">
                  <c:v>1751202.6</c:v>
                </c:pt>
                <c:pt idx="35">
                  <c:v>1481246.2</c:v>
                </c:pt>
                <c:pt idx="36">
                  <c:v>1037210.4</c:v>
                </c:pt>
                <c:pt idx="37">
                  <c:v>1018766</c:v>
                </c:pt>
                <c:pt idx="38">
                  <c:v>607142.40000000002</c:v>
                </c:pt>
                <c:pt idx="39">
                  <c:v>411834.2</c:v>
                </c:pt>
                <c:pt idx="40">
                  <c:v>6599989.7999999998</c:v>
                </c:pt>
                <c:pt idx="41">
                  <c:v>1062903.2</c:v>
                </c:pt>
                <c:pt idx="42">
                  <c:v>1184733.6000000001</c:v>
                </c:pt>
                <c:pt idx="43">
                  <c:v>7151927.2000000002</c:v>
                </c:pt>
                <c:pt idx="44">
                  <c:v>7594684.2000000002</c:v>
                </c:pt>
                <c:pt idx="45">
                  <c:v>1529571</c:v>
                </c:pt>
                <c:pt idx="46">
                  <c:v>943697.6</c:v>
                </c:pt>
                <c:pt idx="47">
                  <c:v>6096867.4000000004</c:v>
                </c:pt>
                <c:pt idx="48">
                  <c:v>6599989.7999999998</c:v>
                </c:pt>
                <c:pt idx="49">
                  <c:v>1062903.2</c:v>
                </c:pt>
                <c:pt idx="50">
                  <c:v>1184733.6000000001</c:v>
                </c:pt>
                <c:pt idx="51">
                  <c:v>7151927.2000000002</c:v>
                </c:pt>
                <c:pt idx="52">
                  <c:v>7594684.2000000002</c:v>
                </c:pt>
                <c:pt idx="53">
                  <c:v>1529571</c:v>
                </c:pt>
                <c:pt idx="54">
                  <c:v>943697.6</c:v>
                </c:pt>
                <c:pt idx="55">
                  <c:v>6096867.4000000004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8FF8-4C50-95D5-5BB659D48166}"/>
            </c:ext>
          </c:extLst>
        </c:ser>
        <c:ser>
          <c:idx val="7"/>
          <c:order val="3"/>
          <c:tx>
            <c:strRef>
              <c:f>'Pure Decorrelation'!$U$2</c:f>
              <c:strCache>
                <c:ptCount val="1"/>
                <c:pt idx="0">
                  <c:v>D&amp;C Causal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>
                    <a:lumMod val="60000"/>
                  </a:schemeClr>
                </a:solidFill>
                <a:prstDash val="dash"/>
              </a:ln>
              <a:effectLst/>
            </c:spPr>
            <c:trendlineType val="exp"/>
            <c:dispRSqr val="0"/>
            <c:dispEq val="0"/>
          </c:trendline>
          <c:xVal>
            <c:numRef>
              <c:f>'Pure Decorrelation'!$AY$3:$AY$290</c:f>
              <c:numCache>
                <c:formatCode>General</c:formatCode>
                <c:ptCount val="288"/>
                <c:pt idx="0">
                  <c:v>1</c:v>
                </c:pt>
                <c:pt idx="1">
                  <c:v>-3</c:v>
                </c:pt>
                <c:pt idx="2">
                  <c:v>-3</c:v>
                </c:pt>
                <c:pt idx="3">
                  <c:v>1</c:v>
                </c:pt>
                <c:pt idx="4">
                  <c:v>9</c:v>
                </c:pt>
                <c:pt idx="5">
                  <c:v>1</c:v>
                </c:pt>
                <c:pt idx="6">
                  <c:v>-3</c:v>
                </c:pt>
                <c:pt idx="7">
                  <c:v>-3</c:v>
                </c:pt>
                <c:pt idx="8">
                  <c:v>-3</c:v>
                </c:pt>
                <c:pt idx="9">
                  <c:v>-3</c:v>
                </c:pt>
                <c:pt idx="10">
                  <c:v>1</c:v>
                </c:pt>
                <c:pt idx="11">
                  <c:v>9</c:v>
                </c:pt>
                <c:pt idx="12">
                  <c:v>1</c:v>
                </c:pt>
                <c:pt idx="13">
                  <c:v>-3</c:v>
                </c:pt>
                <c:pt idx="14">
                  <c:v>-3</c:v>
                </c:pt>
                <c:pt idx="15">
                  <c:v>1</c:v>
                </c:pt>
                <c:pt idx="16">
                  <c:v>-2</c:v>
                </c:pt>
                <c:pt idx="17">
                  <c:v>4</c:v>
                </c:pt>
                <c:pt idx="18">
                  <c:v>0</c:v>
                </c:pt>
                <c:pt idx="19">
                  <c:v>-2</c:v>
                </c:pt>
                <c:pt idx="20">
                  <c:v>-2</c:v>
                </c:pt>
                <c:pt idx="21">
                  <c:v>0</c:v>
                </c:pt>
                <c:pt idx="22">
                  <c:v>4</c:v>
                </c:pt>
                <c:pt idx="23">
                  <c:v>-2</c:v>
                </c:pt>
                <c:pt idx="24">
                  <c:v>-0.33333333333333331</c:v>
                </c:pt>
                <c:pt idx="25">
                  <c:v>-0.33333333333333331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-1.666666666666667</c:v>
                </c:pt>
                <c:pt idx="31">
                  <c:v>-1.666666666666667</c:v>
                </c:pt>
                <c:pt idx="32">
                  <c:v>-1.666666666666667</c:v>
                </c:pt>
                <c:pt idx="33">
                  <c:v>-1.666666666666667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-0.33333333333333331</c:v>
                </c:pt>
                <c:pt idx="39">
                  <c:v>-0.33333333333333331</c:v>
                </c:pt>
                <c:pt idx="40">
                  <c:v>-2</c:v>
                </c:pt>
                <c:pt idx="41">
                  <c:v>-2</c:v>
                </c:pt>
                <c:pt idx="42">
                  <c:v>8</c:v>
                </c:pt>
                <c:pt idx="43">
                  <c:v>-4</c:v>
                </c:pt>
                <c:pt idx="44">
                  <c:v>-4</c:v>
                </c:pt>
                <c:pt idx="45">
                  <c:v>8</c:v>
                </c:pt>
                <c:pt idx="46">
                  <c:v>-2</c:v>
                </c:pt>
                <c:pt idx="47">
                  <c:v>-2</c:v>
                </c:pt>
                <c:pt idx="48">
                  <c:v>-2</c:v>
                </c:pt>
                <c:pt idx="49">
                  <c:v>-2</c:v>
                </c:pt>
                <c:pt idx="50">
                  <c:v>8</c:v>
                </c:pt>
                <c:pt idx="51">
                  <c:v>-4</c:v>
                </c:pt>
                <c:pt idx="52">
                  <c:v>-4</c:v>
                </c:pt>
                <c:pt idx="53">
                  <c:v>8</c:v>
                </c:pt>
                <c:pt idx="54">
                  <c:v>-2</c:v>
                </c:pt>
                <c:pt idx="55">
                  <c:v>-2</c:v>
                </c:pt>
              </c:numCache>
            </c:numRef>
          </c:xVal>
          <c:yVal>
            <c:numRef>
              <c:f>'Pure Decorrelation'!$U$3:$U$290</c:f>
              <c:numCache>
                <c:formatCode>General</c:formatCode>
                <c:ptCount val="288"/>
                <c:pt idx="0">
                  <c:v>4336446.8</c:v>
                </c:pt>
                <c:pt idx="1">
                  <c:v>3939126.4</c:v>
                </c:pt>
                <c:pt idx="2">
                  <c:v>3916185.8</c:v>
                </c:pt>
                <c:pt idx="3">
                  <c:v>3608168.8</c:v>
                </c:pt>
                <c:pt idx="4">
                  <c:v>4016900.4</c:v>
                </c:pt>
                <c:pt idx="5">
                  <c:v>4004214.4</c:v>
                </c:pt>
                <c:pt idx="6">
                  <c:v>3691327.6</c:v>
                </c:pt>
                <c:pt idx="7">
                  <c:v>3761598.4</c:v>
                </c:pt>
                <c:pt idx="8">
                  <c:v>4184912</c:v>
                </c:pt>
                <c:pt idx="9">
                  <c:v>3966619.4</c:v>
                </c:pt>
                <c:pt idx="10">
                  <c:v>3820898.8</c:v>
                </c:pt>
                <c:pt idx="11">
                  <c:v>3750440.2</c:v>
                </c:pt>
                <c:pt idx="12">
                  <c:v>3896406.6</c:v>
                </c:pt>
                <c:pt idx="13">
                  <c:v>4105374</c:v>
                </c:pt>
                <c:pt idx="14">
                  <c:v>3606709.8</c:v>
                </c:pt>
                <c:pt idx="15">
                  <c:v>3884984.4</c:v>
                </c:pt>
                <c:pt idx="16">
                  <c:v>4045584.4</c:v>
                </c:pt>
                <c:pt idx="17">
                  <c:v>4318672.2</c:v>
                </c:pt>
                <c:pt idx="18">
                  <c:v>3935569.8</c:v>
                </c:pt>
                <c:pt idx="19">
                  <c:v>4040090.4</c:v>
                </c:pt>
                <c:pt idx="20">
                  <c:v>3968592.2</c:v>
                </c:pt>
                <c:pt idx="21">
                  <c:v>3874163.2</c:v>
                </c:pt>
                <c:pt idx="22">
                  <c:v>4244866.8</c:v>
                </c:pt>
                <c:pt idx="23">
                  <c:v>3953049.4</c:v>
                </c:pt>
                <c:pt idx="24">
                  <c:v>4660911.4000000004</c:v>
                </c:pt>
                <c:pt idx="25">
                  <c:v>4722347.2</c:v>
                </c:pt>
                <c:pt idx="26">
                  <c:v>4293950.5999999996</c:v>
                </c:pt>
                <c:pt idx="27">
                  <c:v>4370663</c:v>
                </c:pt>
                <c:pt idx="28">
                  <c:v>4068067.2</c:v>
                </c:pt>
                <c:pt idx="29">
                  <c:v>4093600</c:v>
                </c:pt>
                <c:pt idx="30">
                  <c:v>3810564.6</c:v>
                </c:pt>
                <c:pt idx="31">
                  <c:v>3832642.6</c:v>
                </c:pt>
                <c:pt idx="32">
                  <c:v>5496003.5999999996</c:v>
                </c:pt>
                <c:pt idx="33">
                  <c:v>5477577.2000000002</c:v>
                </c:pt>
                <c:pt idx="34">
                  <c:v>4421166</c:v>
                </c:pt>
                <c:pt idx="35">
                  <c:v>4426128.2</c:v>
                </c:pt>
                <c:pt idx="36">
                  <c:v>4208480.8</c:v>
                </c:pt>
                <c:pt idx="37">
                  <c:v>4144492.6</c:v>
                </c:pt>
                <c:pt idx="38">
                  <c:v>3507208</c:v>
                </c:pt>
                <c:pt idx="39">
                  <c:v>3490266</c:v>
                </c:pt>
                <c:pt idx="40">
                  <c:v>3868766.8</c:v>
                </c:pt>
                <c:pt idx="41">
                  <c:v>4303944.4000000004</c:v>
                </c:pt>
                <c:pt idx="42">
                  <c:v>4294696.4000000004</c:v>
                </c:pt>
                <c:pt idx="43">
                  <c:v>3936779.4</c:v>
                </c:pt>
                <c:pt idx="44">
                  <c:v>3911157.2</c:v>
                </c:pt>
                <c:pt idx="45">
                  <c:v>4349478</c:v>
                </c:pt>
                <c:pt idx="46">
                  <c:v>4253533.5999999996</c:v>
                </c:pt>
                <c:pt idx="47">
                  <c:v>3882255</c:v>
                </c:pt>
                <c:pt idx="48">
                  <c:v>3868766.8</c:v>
                </c:pt>
                <c:pt idx="49">
                  <c:v>4303944.4000000004</c:v>
                </c:pt>
                <c:pt idx="50">
                  <c:v>4294696.4000000004</c:v>
                </c:pt>
                <c:pt idx="51">
                  <c:v>3936779.4</c:v>
                </c:pt>
                <c:pt idx="52">
                  <c:v>3911157.2</c:v>
                </c:pt>
                <c:pt idx="53">
                  <c:v>4349478</c:v>
                </c:pt>
                <c:pt idx="54">
                  <c:v>4253533.5999999996</c:v>
                </c:pt>
                <c:pt idx="55">
                  <c:v>3882255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8FF8-4C50-95D5-5BB659D48166}"/>
            </c:ext>
          </c:extLst>
        </c:ser>
        <c:ser>
          <c:idx val="9"/>
          <c:order val="4"/>
          <c:tx>
            <c:strRef>
              <c:f>'Pure Decorrelation'!$W$2</c:f>
              <c:strCache>
                <c:ptCount val="1"/>
                <c:pt idx="0">
                  <c:v>BBS Causal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00B050"/>
              </a:solidFill>
              <a:ln w="9525">
                <a:solidFill>
                  <a:srgbClr val="00B050"/>
                </a:solidFill>
              </a:ln>
              <a:effectLst/>
            </c:spPr>
          </c:marker>
          <c:trendline>
            <c:spPr>
              <a:ln w="19050" cap="rnd">
                <a:solidFill>
                  <a:srgbClr val="00B050"/>
                </a:solidFill>
                <a:prstDash val="dash"/>
              </a:ln>
              <a:effectLst/>
            </c:spPr>
            <c:trendlineType val="exp"/>
            <c:dispRSqr val="0"/>
            <c:dispEq val="0"/>
          </c:trendline>
          <c:xVal>
            <c:numRef>
              <c:f>'Pure Decorrelation'!$AY$3:$AY$290</c:f>
              <c:numCache>
                <c:formatCode>General</c:formatCode>
                <c:ptCount val="288"/>
                <c:pt idx="0">
                  <c:v>1</c:v>
                </c:pt>
                <c:pt idx="1">
                  <c:v>-3</c:v>
                </c:pt>
                <c:pt idx="2">
                  <c:v>-3</c:v>
                </c:pt>
                <c:pt idx="3">
                  <c:v>1</c:v>
                </c:pt>
                <c:pt idx="4">
                  <c:v>9</c:v>
                </c:pt>
                <c:pt idx="5">
                  <c:v>1</c:v>
                </c:pt>
                <c:pt idx="6">
                  <c:v>-3</c:v>
                </c:pt>
                <c:pt idx="7">
                  <c:v>-3</c:v>
                </c:pt>
                <c:pt idx="8">
                  <c:v>-3</c:v>
                </c:pt>
                <c:pt idx="9">
                  <c:v>-3</c:v>
                </c:pt>
                <c:pt idx="10">
                  <c:v>1</c:v>
                </c:pt>
                <c:pt idx="11">
                  <c:v>9</c:v>
                </c:pt>
                <c:pt idx="12">
                  <c:v>1</c:v>
                </c:pt>
                <c:pt idx="13">
                  <c:v>-3</c:v>
                </c:pt>
                <c:pt idx="14">
                  <c:v>-3</c:v>
                </c:pt>
                <c:pt idx="15">
                  <c:v>1</c:v>
                </c:pt>
                <c:pt idx="16">
                  <c:v>-2</c:v>
                </c:pt>
                <c:pt idx="17">
                  <c:v>4</c:v>
                </c:pt>
                <c:pt idx="18">
                  <c:v>0</c:v>
                </c:pt>
                <c:pt idx="19">
                  <c:v>-2</c:v>
                </c:pt>
                <c:pt idx="20">
                  <c:v>-2</c:v>
                </c:pt>
                <c:pt idx="21">
                  <c:v>0</c:v>
                </c:pt>
                <c:pt idx="22">
                  <c:v>4</c:v>
                </c:pt>
                <c:pt idx="23">
                  <c:v>-2</c:v>
                </c:pt>
                <c:pt idx="24">
                  <c:v>-0.33333333333333331</c:v>
                </c:pt>
                <c:pt idx="25">
                  <c:v>-0.33333333333333331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-1.666666666666667</c:v>
                </c:pt>
                <c:pt idx="31">
                  <c:v>-1.666666666666667</c:v>
                </c:pt>
                <c:pt idx="32">
                  <c:v>-1.666666666666667</c:v>
                </c:pt>
                <c:pt idx="33">
                  <c:v>-1.666666666666667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-0.33333333333333331</c:v>
                </c:pt>
                <c:pt idx="39">
                  <c:v>-0.33333333333333331</c:v>
                </c:pt>
                <c:pt idx="40">
                  <c:v>-2</c:v>
                </c:pt>
                <c:pt idx="41">
                  <c:v>-2</c:v>
                </c:pt>
                <c:pt idx="42">
                  <c:v>8</c:v>
                </c:pt>
                <c:pt idx="43">
                  <c:v>-4</c:v>
                </c:pt>
                <c:pt idx="44">
                  <c:v>-4</c:v>
                </c:pt>
                <c:pt idx="45">
                  <c:v>8</c:v>
                </c:pt>
                <c:pt idx="46">
                  <c:v>-2</c:v>
                </c:pt>
                <c:pt idx="47">
                  <c:v>-2</c:v>
                </c:pt>
                <c:pt idx="48">
                  <c:v>-2</c:v>
                </c:pt>
                <c:pt idx="49">
                  <c:v>-2</c:v>
                </c:pt>
                <c:pt idx="50">
                  <c:v>8</c:v>
                </c:pt>
                <c:pt idx="51">
                  <c:v>-4</c:v>
                </c:pt>
                <c:pt idx="52">
                  <c:v>-4</c:v>
                </c:pt>
                <c:pt idx="53">
                  <c:v>8</c:v>
                </c:pt>
                <c:pt idx="54">
                  <c:v>-2</c:v>
                </c:pt>
                <c:pt idx="55">
                  <c:v>-2</c:v>
                </c:pt>
              </c:numCache>
            </c:numRef>
          </c:xVal>
          <c:yVal>
            <c:numRef>
              <c:f>'Pure Decorrelation'!$W$3:$W$290</c:f>
              <c:numCache>
                <c:formatCode>General</c:formatCode>
                <c:ptCount val="288"/>
                <c:pt idx="0">
                  <c:v>8664971.5999999996</c:v>
                </c:pt>
                <c:pt idx="1">
                  <c:v>2550318.6</c:v>
                </c:pt>
                <c:pt idx="2">
                  <c:v>3949562.8</c:v>
                </c:pt>
                <c:pt idx="3">
                  <c:v>1026269.8</c:v>
                </c:pt>
                <c:pt idx="4">
                  <c:v>7117200.4000000004</c:v>
                </c:pt>
                <c:pt idx="5">
                  <c:v>2695408.4</c:v>
                </c:pt>
                <c:pt idx="6">
                  <c:v>2539553.2000000002</c:v>
                </c:pt>
                <c:pt idx="7">
                  <c:v>2099069.6</c:v>
                </c:pt>
                <c:pt idx="8">
                  <c:v>3812327.2</c:v>
                </c:pt>
                <c:pt idx="9">
                  <c:v>3691529.6</c:v>
                </c:pt>
                <c:pt idx="10">
                  <c:v>2247583.4</c:v>
                </c:pt>
                <c:pt idx="11">
                  <c:v>4680236.4000000004</c:v>
                </c:pt>
                <c:pt idx="12">
                  <c:v>2303932</c:v>
                </c:pt>
                <c:pt idx="13">
                  <c:v>4317869.4000000004</c:v>
                </c:pt>
                <c:pt idx="14">
                  <c:v>1139695.8</c:v>
                </c:pt>
                <c:pt idx="15">
                  <c:v>5616552.4000000004</c:v>
                </c:pt>
                <c:pt idx="16">
                  <c:v>2250255.4</c:v>
                </c:pt>
                <c:pt idx="17">
                  <c:v>21356422</c:v>
                </c:pt>
                <c:pt idx="18">
                  <c:v>5968810.5999999996</c:v>
                </c:pt>
                <c:pt idx="19">
                  <c:v>5872072.7999999998</c:v>
                </c:pt>
                <c:pt idx="20">
                  <c:v>6080492.2000000002</c:v>
                </c:pt>
                <c:pt idx="21">
                  <c:v>4737267</c:v>
                </c:pt>
                <c:pt idx="22">
                  <c:v>20957635.399999999</c:v>
                </c:pt>
                <c:pt idx="23">
                  <c:v>1099095.8</c:v>
                </c:pt>
                <c:pt idx="24">
                  <c:v>1107015.6000000001</c:v>
                </c:pt>
                <c:pt idx="25">
                  <c:v>1496390.8</c:v>
                </c:pt>
                <c:pt idx="26">
                  <c:v>898367.6</c:v>
                </c:pt>
                <c:pt idx="27">
                  <c:v>1361871.2</c:v>
                </c:pt>
                <c:pt idx="28">
                  <c:v>687920</c:v>
                </c:pt>
                <c:pt idx="29">
                  <c:v>757993.4</c:v>
                </c:pt>
                <c:pt idx="30">
                  <c:v>524776.4</c:v>
                </c:pt>
                <c:pt idx="31">
                  <c:v>1026636.4</c:v>
                </c:pt>
                <c:pt idx="32">
                  <c:v>4257848.5999999996</c:v>
                </c:pt>
                <c:pt idx="33">
                  <c:v>4428309.5999999996</c:v>
                </c:pt>
                <c:pt idx="34">
                  <c:v>1950872.6</c:v>
                </c:pt>
                <c:pt idx="35">
                  <c:v>1595597.2</c:v>
                </c:pt>
                <c:pt idx="36">
                  <c:v>1453194</c:v>
                </c:pt>
                <c:pt idx="37">
                  <c:v>1550320.6</c:v>
                </c:pt>
                <c:pt idx="38">
                  <c:v>646396</c:v>
                </c:pt>
                <c:pt idx="39">
                  <c:v>370872.8</c:v>
                </c:pt>
                <c:pt idx="40">
                  <c:v>11541162.199999999</c:v>
                </c:pt>
                <c:pt idx="41">
                  <c:v>2647887.4</c:v>
                </c:pt>
                <c:pt idx="42">
                  <c:v>2257997.4</c:v>
                </c:pt>
                <c:pt idx="43">
                  <c:v>11324861.6</c:v>
                </c:pt>
                <c:pt idx="44">
                  <c:v>13070692.199999999</c:v>
                </c:pt>
                <c:pt idx="45">
                  <c:v>2662738.6</c:v>
                </c:pt>
                <c:pt idx="46">
                  <c:v>2839996.2</c:v>
                </c:pt>
                <c:pt idx="47">
                  <c:v>9972709.5999999996</c:v>
                </c:pt>
                <c:pt idx="48">
                  <c:v>11541162.199999999</c:v>
                </c:pt>
                <c:pt idx="49">
                  <c:v>2647887.4</c:v>
                </c:pt>
                <c:pt idx="50">
                  <c:v>2257997.4</c:v>
                </c:pt>
                <c:pt idx="51">
                  <c:v>11324861.6</c:v>
                </c:pt>
                <c:pt idx="52">
                  <c:v>13070692.199999999</c:v>
                </c:pt>
                <c:pt idx="53">
                  <c:v>2662738.6</c:v>
                </c:pt>
                <c:pt idx="54">
                  <c:v>2839996.2</c:v>
                </c:pt>
                <c:pt idx="55">
                  <c:v>9972709.5999999996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8FF8-4C50-95D5-5BB659D481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13725055"/>
        <c:axId val="488865151"/>
      </c:scatterChart>
      <c:valAx>
        <c:axId val="513725055"/>
        <c:scaling>
          <c:orientation val="minMax"/>
          <c:max val="5"/>
          <c:min val="0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Gain</a:t>
                </a:r>
              </a:p>
            </c:rich>
          </c:tx>
          <c:layout>
            <c:manualLayout>
              <c:xMode val="edge"/>
              <c:yMode val="edge"/>
              <c:x val="0.89467546086223626"/>
              <c:y val="0.3167659042243796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8865151"/>
        <c:crossesAt val="100000"/>
        <c:crossBetween val="midCat"/>
      </c:valAx>
      <c:valAx>
        <c:axId val="488865151"/>
        <c:scaling>
          <c:logBase val="10"/>
          <c:orientation val="minMax"/>
          <c:min val="1E-3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# of Dominance Checks</a:t>
                </a:r>
              </a:p>
            </c:rich>
          </c:tx>
          <c:layout>
            <c:manualLayout>
              <c:xMode val="edge"/>
              <c:yMode val="edge"/>
              <c:x val="9.8290927923659257E-3"/>
              <c:y val="0.2886213789434655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372505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4.9059023956218299E-2"/>
          <c:y val="0.87083311506227701"/>
          <c:w val="0.92175080203315873"/>
          <c:h val="0.1153942300984974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9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Dominance Check Improvement</a:t>
            </a:r>
            <a:r>
              <a:rPr lang="en-US" baseline="0"/>
              <a:t> wrt. Non-Causal Baseline [mean]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'Pure Decorrelation'!$L$636</c:f>
              <c:strCache>
                <c:ptCount val="1"/>
                <c:pt idx="0">
                  <c:v>Gain &lt;= 0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Lbl>
              <c:idx val="3"/>
              <c:layout>
                <c:manualLayout>
                  <c:x val="-5.9070188321656954E-2"/>
                  <c:y val="0.28324737092427216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136C-4BE8-8FFD-9C260F0AF402}"/>
                </c:ext>
              </c:extLst>
            </c:dLbl>
            <c:dLbl>
              <c:idx val="5"/>
              <c:layout>
                <c:manualLayout>
                  <c:x val="-5.7639386238481721E-2"/>
                  <c:y val="0.27989166622628547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136C-4BE8-8FFD-9C260F0AF40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Base"/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'Pure Decorrelation'!$M$632:$R$632</c:f>
              <c:strCache>
                <c:ptCount val="6"/>
                <c:pt idx="0">
                  <c:v>BNL Causal</c:v>
                </c:pt>
                <c:pt idx="1">
                  <c:v>BNL Causal HM</c:v>
                </c:pt>
                <c:pt idx="2">
                  <c:v>SFS Causal</c:v>
                </c:pt>
                <c:pt idx="3">
                  <c:v>SaLSa Causal</c:v>
                </c:pt>
                <c:pt idx="4">
                  <c:v>D&amp;C Causal</c:v>
                </c:pt>
                <c:pt idx="5">
                  <c:v>BBS Causal</c:v>
                </c:pt>
              </c:strCache>
            </c:strRef>
          </c:cat>
          <c:val>
            <c:numRef>
              <c:f>'Pure Decorrelation'!$M$636:$R$636</c:f>
              <c:numCache>
                <c:formatCode>0%</c:formatCode>
                <c:ptCount val="6"/>
                <c:pt idx="0">
                  <c:v>-2.5255484043620524</c:v>
                </c:pt>
                <c:pt idx="1">
                  <c:v>-2.6596689034471304</c:v>
                </c:pt>
                <c:pt idx="2">
                  <c:v>-3.104867217883363</c:v>
                </c:pt>
                <c:pt idx="3">
                  <c:v>-10.155910980933466</c:v>
                </c:pt>
                <c:pt idx="4">
                  <c:v>0.1035444682827604</c:v>
                </c:pt>
                <c:pt idx="5">
                  <c:v>-4.665236998702798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36C-4BE8-8FFD-9C260F0AF402}"/>
            </c:ext>
          </c:extLst>
        </c:ser>
        <c:ser>
          <c:idx val="1"/>
          <c:order val="1"/>
          <c:tx>
            <c:strRef>
              <c:f>'Pure Decorrelation'!$L$635</c:f>
              <c:strCache>
                <c:ptCount val="1"/>
                <c:pt idx="0">
                  <c:v>Gain &gt; 0 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'Pure Decorrelation'!$M$632:$R$632</c:f>
              <c:strCache>
                <c:ptCount val="6"/>
                <c:pt idx="0">
                  <c:v>BNL Causal</c:v>
                </c:pt>
                <c:pt idx="1">
                  <c:v>BNL Causal HM</c:v>
                </c:pt>
                <c:pt idx="2">
                  <c:v>SFS Causal</c:v>
                </c:pt>
                <c:pt idx="3">
                  <c:v>SaLSa Causal</c:v>
                </c:pt>
                <c:pt idx="4">
                  <c:v>D&amp;C Causal</c:v>
                </c:pt>
                <c:pt idx="5">
                  <c:v>BBS Causal</c:v>
                </c:pt>
              </c:strCache>
            </c:strRef>
          </c:cat>
          <c:val>
            <c:numRef>
              <c:f>'Pure Decorrelation'!$M$635:$R$635</c:f>
              <c:numCache>
                <c:formatCode>0%</c:formatCode>
                <c:ptCount val="6"/>
                <c:pt idx="0">
                  <c:v>-3.4298691430615404</c:v>
                </c:pt>
                <c:pt idx="1">
                  <c:v>-3.4596211044771392</c:v>
                </c:pt>
                <c:pt idx="2">
                  <c:v>-4.0622317459505695</c:v>
                </c:pt>
                <c:pt idx="3">
                  <c:v>-17.343958974047787</c:v>
                </c:pt>
                <c:pt idx="4">
                  <c:v>0.1801400154536591</c:v>
                </c:pt>
                <c:pt idx="5">
                  <c:v>-42.798729064505785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36C-4BE8-8FFD-9C260F0AF402}"/>
            </c:ext>
          </c:extLst>
        </c:ser>
        <c:ser>
          <c:idx val="2"/>
          <c:order val="2"/>
          <c:tx>
            <c:strRef>
              <c:f>'Pure Decorrelation'!$L$634</c:f>
              <c:strCache>
                <c:ptCount val="1"/>
                <c:pt idx="0">
                  <c:v>Gain &gt; 1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'Pure Decorrelation'!$M$634:$R$634</c:f>
              <c:numCache>
                <c:formatCode>0%</c:formatCode>
                <c:ptCount val="6"/>
                <c:pt idx="0">
                  <c:v>-6.4452860781772721</c:v>
                </c:pt>
                <c:pt idx="1">
                  <c:v>-6.4667035699941504</c:v>
                </c:pt>
                <c:pt idx="2">
                  <c:v>-9.0409316409463827</c:v>
                </c:pt>
                <c:pt idx="3">
                  <c:v>-42.890290068668683</c:v>
                </c:pt>
                <c:pt idx="4">
                  <c:v>0.26620424032322459</c:v>
                </c:pt>
                <c:pt idx="5">
                  <c:v>-7.4730236251446378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36C-4BE8-8FFD-9C260F0AF402}"/>
            </c:ext>
          </c:extLst>
        </c:ser>
        <c:ser>
          <c:idx val="3"/>
          <c:order val="3"/>
          <c:tx>
            <c:strRef>
              <c:f>'Pure Decorrelation'!$L$637</c:f>
              <c:strCache>
                <c:ptCount val="1"/>
                <c:pt idx="0">
                  <c:v>Target; Gain &gt; 1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'Pure Decorrelation'!$M$637:$R$637</c:f>
              <c:numCache>
                <c:formatCode>0%</c:formatCode>
                <c:ptCount val="6"/>
                <c:pt idx="0">
                  <c:v>-8.3625975519647167</c:v>
                </c:pt>
                <c:pt idx="1">
                  <c:v>-8.3882202709178131</c:v>
                </c:pt>
                <c:pt idx="2">
                  <c:v>-11.425189526897274</c:v>
                </c:pt>
                <c:pt idx="3">
                  <c:v>-45.458392633334348</c:v>
                </c:pt>
                <c:pt idx="4">
                  <c:v>0.13853676834767059</c:v>
                </c:pt>
                <c:pt idx="5">
                  <c:v>-116.13383478037903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136C-4BE8-8FFD-9C260F0AF4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96855792"/>
        <c:axId val="1899211536"/>
      </c:barChart>
      <c:catAx>
        <c:axId val="18968557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9211536"/>
        <c:crosses val="autoZero"/>
        <c:auto val="1"/>
        <c:lblAlgn val="ctr"/>
        <c:lblOffset val="100"/>
        <c:noMultiLvlLbl val="0"/>
      </c:catAx>
      <c:valAx>
        <c:axId val="1899211536"/>
        <c:scaling>
          <c:orientation val="minMax"/>
          <c:max val="1"/>
          <c:min val="-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Perforamnce Improvement wrt. BNL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68557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3135648768757575"/>
          <c:y val="0.92323785869048247"/>
          <c:w val="0.51185829941294314"/>
          <c:h val="5.716925823264901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9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Execution Time Improvement</a:t>
            </a:r>
            <a:r>
              <a:rPr lang="en-US" baseline="0"/>
              <a:t> wrt. </a:t>
            </a:r>
            <a:r>
              <a:rPr lang="en-US" sz="1400" baseline="0"/>
              <a:t>BNL (parallel)</a:t>
            </a: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 [mean]</a:t>
            </a:r>
            <a:endParaRPr lang="en-US" sz="14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'Pure Decorrelation'!$AC$962</c:f>
              <c:strCache>
                <c:ptCount val="1"/>
                <c:pt idx="0">
                  <c:v>Gain &lt;=0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'Pure Decorrelation'!$V$956:$AA$956</c:f>
              <c:strCache>
                <c:ptCount val="6"/>
                <c:pt idx="0">
                  <c:v>BNL Causal</c:v>
                </c:pt>
                <c:pt idx="1">
                  <c:v>BNL Causal HM</c:v>
                </c:pt>
                <c:pt idx="2">
                  <c:v>SFS Causal</c:v>
                </c:pt>
                <c:pt idx="3">
                  <c:v>SaLSa Causal</c:v>
                </c:pt>
                <c:pt idx="4">
                  <c:v>D&amp;C Causal</c:v>
                </c:pt>
                <c:pt idx="5">
                  <c:v>BBS Causal</c:v>
                </c:pt>
              </c:strCache>
            </c:strRef>
          </c:cat>
          <c:val>
            <c:numRef>
              <c:f>'Pure Decorrelation'!$AD$962:$AI$962</c:f>
              <c:numCache>
                <c:formatCode>0%</c:formatCode>
                <c:ptCount val="6"/>
                <c:pt idx="0">
                  <c:v>5.583695624189812E-2</c:v>
                </c:pt>
                <c:pt idx="1">
                  <c:v>2.0369456754458846E-3</c:v>
                </c:pt>
                <c:pt idx="2">
                  <c:v>-2.8075936447073815E-2</c:v>
                </c:pt>
                <c:pt idx="3">
                  <c:v>-3.9774558908224844E-2</c:v>
                </c:pt>
                <c:pt idx="4">
                  <c:v>0.64917505574826706</c:v>
                </c:pt>
                <c:pt idx="5">
                  <c:v>-2.801589708054784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F6B-4A83-BC43-61E1F2E6B43C}"/>
            </c:ext>
          </c:extLst>
        </c:ser>
        <c:ser>
          <c:idx val="2"/>
          <c:order val="1"/>
          <c:tx>
            <c:strRef>
              <c:f>'Pure Decorrelation'!$AC$961</c:f>
              <c:strCache>
                <c:ptCount val="1"/>
                <c:pt idx="0">
                  <c:v>Gain &gt; 0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'Pure Decorrelation'!$AD$961:$AI$961</c:f>
              <c:numCache>
                <c:formatCode>0%</c:formatCode>
                <c:ptCount val="6"/>
                <c:pt idx="0">
                  <c:v>-0.23780232777881391</c:v>
                </c:pt>
                <c:pt idx="1">
                  <c:v>-0.24597134991556865</c:v>
                </c:pt>
                <c:pt idx="2">
                  <c:v>-0.18839771377775724</c:v>
                </c:pt>
                <c:pt idx="3">
                  <c:v>-0.49112450422639592</c:v>
                </c:pt>
                <c:pt idx="4">
                  <c:v>0.59936805436071516</c:v>
                </c:pt>
                <c:pt idx="5">
                  <c:v>-3.1667371999191043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F6B-4A83-BC43-61E1F2E6B43C}"/>
            </c:ext>
          </c:extLst>
        </c:ser>
        <c:ser>
          <c:idx val="3"/>
          <c:order val="2"/>
          <c:tx>
            <c:strRef>
              <c:f>'Pure Decorrelation'!$AC$959</c:f>
              <c:strCache>
                <c:ptCount val="1"/>
                <c:pt idx="0">
                  <c:v>Gain &gt; 1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'Pure Decorrelation'!$AD$959:$AI$959</c:f>
              <c:numCache>
                <c:formatCode>0%</c:formatCode>
                <c:ptCount val="6"/>
                <c:pt idx="0">
                  <c:v>-1.0139386590706494</c:v>
                </c:pt>
                <c:pt idx="1">
                  <c:v>-1.0153769333867597</c:v>
                </c:pt>
                <c:pt idx="2">
                  <c:v>-1.2570878309566975</c:v>
                </c:pt>
                <c:pt idx="3">
                  <c:v>-1.7762704549640065</c:v>
                </c:pt>
                <c:pt idx="4">
                  <c:v>0.53301843419721762</c:v>
                </c:pt>
                <c:pt idx="5">
                  <c:v>-6.2679716795006399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F6B-4A83-BC43-61E1F2E6B43C}"/>
            </c:ext>
          </c:extLst>
        </c:ser>
        <c:ser>
          <c:idx val="1"/>
          <c:order val="3"/>
          <c:tx>
            <c:strRef>
              <c:f>'Pure Decorrelation'!$AC$958</c:f>
              <c:strCache>
                <c:ptCount val="1"/>
                <c:pt idx="0">
                  <c:v>Target; Gain &gt; 1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'Pure Decorrelation'!$AD$958:$AI$958</c:f>
              <c:numCache>
                <c:formatCode>0%</c:formatCode>
                <c:ptCount val="6"/>
                <c:pt idx="0">
                  <c:v>-1.9617386481349186</c:v>
                </c:pt>
                <c:pt idx="1">
                  <c:v>-1.9489462407962228</c:v>
                </c:pt>
                <c:pt idx="2">
                  <c:v>-2.7487465678209388</c:v>
                </c:pt>
                <c:pt idx="3">
                  <c:v>-3.1164949490656277</c:v>
                </c:pt>
                <c:pt idx="4">
                  <c:v>0.38169511424242697</c:v>
                </c:pt>
                <c:pt idx="5">
                  <c:v>-11.230867466622268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F6B-4A83-BC43-61E1F2E6B4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96855792"/>
        <c:axId val="1899211536"/>
      </c:barChart>
      <c:catAx>
        <c:axId val="18968557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9211536"/>
        <c:crosses val="autoZero"/>
        <c:auto val="1"/>
        <c:lblAlgn val="ctr"/>
        <c:lblOffset val="100"/>
        <c:noMultiLvlLbl val="0"/>
      </c:catAx>
      <c:valAx>
        <c:axId val="1899211536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Perforamnce Improvement wrt. BNL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68557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9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Execution Time Improvement</a:t>
            </a:r>
            <a:r>
              <a:rPr lang="en-US" baseline="0"/>
              <a:t> wrt. </a:t>
            </a:r>
            <a:r>
              <a:rPr lang="en-US" sz="1400" baseline="0"/>
              <a:t>BNL (parallel)</a:t>
            </a: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 [mean]</a:t>
            </a:r>
            <a:endParaRPr lang="en-US" sz="14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'Pure Decorrelation'!$AC$963</c:f>
              <c:strCache>
                <c:ptCount val="1"/>
                <c:pt idx="0">
                  <c:v>Target; Gain &gt; 1; #pref=2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'Pure Decorrelation'!$AD$956:$AI$956</c:f>
              <c:strCache>
                <c:ptCount val="6"/>
                <c:pt idx="0">
                  <c:v>BNL Causal</c:v>
                </c:pt>
                <c:pt idx="1">
                  <c:v>BNL Causal HM</c:v>
                </c:pt>
                <c:pt idx="2">
                  <c:v>SFS Causal</c:v>
                </c:pt>
                <c:pt idx="3">
                  <c:v>SaLSa Causal</c:v>
                </c:pt>
                <c:pt idx="4">
                  <c:v>D&amp;C Causal</c:v>
                </c:pt>
                <c:pt idx="5">
                  <c:v>BBS Causal</c:v>
                </c:pt>
              </c:strCache>
            </c:strRef>
          </c:cat>
          <c:val>
            <c:numRef>
              <c:f>'Pure Decorrelation'!$AD$963:$AI$963</c:f>
              <c:numCache>
                <c:formatCode>0%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289-40A1-8A33-E1095BDA69ED}"/>
            </c:ext>
          </c:extLst>
        </c:ser>
        <c:ser>
          <c:idx val="0"/>
          <c:order val="1"/>
          <c:tx>
            <c:strRef>
              <c:f>'Pure Decorrelation'!$AC$964</c:f>
              <c:strCache>
                <c:ptCount val="1"/>
                <c:pt idx="0">
                  <c:v>Target; Gain &gt; 1; #pref=3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'Pure Decorrelation'!$AD$956:$AI$956</c:f>
              <c:strCache>
                <c:ptCount val="6"/>
                <c:pt idx="0">
                  <c:v>BNL Causal</c:v>
                </c:pt>
                <c:pt idx="1">
                  <c:v>BNL Causal HM</c:v>
                </c:pt>
                <c:pt idx="2">
                  <c:v>SFS Causal</c:v>
                </c:pt>
                <c:pt idx="3">
                  <c:v>SaLSa Causal</c:v>
                </c:pt>
                <c:pt idx="4">
                  <c:v>D&amp;C Causal</c:v>
                </c:pt>
                <c:pt idx="5">
                  <c:v>BBS Causal</c:v>
                </c:pt>
              </c:strCache>
            </c:strRef>
          </c:cat>
          <c:val>
            <c:numRef>
              <c:f>'Pure Decorrelation'!$AD$964:$AI$964</c:f>
              <c:numCache>
                <c:formatCode>0%</c:formatCode>
                <c:ptCount val="6"/>
                <c:pt idx="0">
                  <c:v>-1.9617386481349186</c:v>
                </c:pt>
                <c:pt idx="1">
                  <c:v>-1.9489462407962228</c:v>
                </c:pt>
                <c:pt idx="2">
                  <c:v>-2.7487465678209388</c:v>
                </c:pt>
                <c:pt idx="3">
                  <c:v>-3.1164949490656277</c:v>
                </c:pt>
                <c:pt idx="4">
                  <c:v>0.38169511424242697</c:v>
                </c:pt>
                <c:pt idx="5">
                  <c:v>-11.230867466622268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289-40A1-8A33-E1095BDA69ED}"/>
            </c:ext>
          </c:extLst>
        </c:ser>
        <c:ser>
          <c:idx val="2"/>
          <c:order val="2"/>
          <c:tx>
            <c:strRef>
              <c:f>'Pure Decorrelation'!$AC$965</c:f>
              <c:strCache>
                <c:ptCount val="1"/>
                <c:pt idx="0">
                  <c:v>Target; Gain &gt; 1; #pref=4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'Pure Decorrelation'!$AD$956:$AI$956</c:f>
              <c:strCache>
                <c:ptCount val="6"/>
                <c:pt idx="0">
                  <c:v>BNL Causal</c:v>
                </c:pt>
                <c:pt idx="1">
                  <c:v>BNL Causal HM</c:v>
                </c:pt>
                <c:pt idx="2">
                  <c:v>SFS Causal</c:v>
                </c:pt>
                <c:pt idx="3">
                  <c:v>SaLSa Causal</c:v>
                </c:pt>
                <c:pt idx="4">
                  <c:v>D&amp;C Causal</c:v>
                </c:pt>
                <c:pt idx="5">
                  <c:v>BBS Causal</c:v>
                </c:pt>
              </c:strCache>
            </c:strRef>
          </c:cat>
          <c:val>
            <c:numRef>
              <c:f>'Pure Decorrelation'!$AD$965:$AI$965</c:f>
              <c:numCache>
                <c:formatCode>0%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289-40A1-8A33-E1095BDA69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96855792"/>
        <c:axId val="1899211536"/>
      </c:barChart>
      <c:catAx>
        <c:axId val="18968557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9211536"/>
        <c:crosses val="autoZero"/>
        <c:auto val="1"/>
        <c:lblAlgn val="ctr"/>
        <c:lblOffset val="100"/>
        <c:noMultiLvlLbl val="0"/>
      </c:catAx>
      <c:valAx>
        <c:axId val="1899211536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Perforamnce Improvement wrt. BNL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68557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9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Time (parallel) vs. (Estimated) Gain -</a:t>
            </a:r>
            <a:r>
              <a:rPr lang="en-US" baseline="0"/>
              <a:t> </a:t>
            </a:r>
            <a:r>
              <a:rPr lang="en-US"/>
              <a:t>non-causal</a:t>
            </a:r>
            <a:r>
              <a:rPr lang="en-US" baseline="0"/>
              <a:t> </a:t>
            </a:r>
            <a:r>
              <a:rPr lang="en-US"/>
              <a:t>algorithms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5.3468871866955363E-2"/>
          <c:y val="0.12785291579821928"/>
          <c:w val="0.9124666606793389"/>
          <c:h val="0.66461270209977208"/>
        </c:manualLayout>
      </c:layout>
      <c:scatterChart>
        <c:scatterStyle val="lineMarker"/>
        <c:varyColors val="0"/>
        <c:ser>
          <c:idx val="1"/>
          <c:order val="0"/>
          <c:tx>
            <c:strRef>
              <c:f>'Pure Decorrelation'!$AK$2</c:f>
              <c:strCache>
                <c:ptCount val="1"/>
                <c:pt idx="0">
                  <c:v>BNL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trendline>
            <c:spPr>
              <a:ln w="19050" cap="rnd">
                <a:solidFill>
                  <a:srgbClr val="FF0000"/>
                </a:solidFill>
                <a:prstDash val="dash"/>
              </a:ln>
              <a:effectLst/>
            </c:spPr>
            <c:trendlineType val="exp"/>
            <c:dispRSqr val="0"/>
            <c:dispEq val="0"/>
          </c:trendline>
          <c:xVal>
            <c:numRef>
              <c:f>'Pure Decorrelation'!$AY$3:$AY$290</c:f>
              <c:numCache>
                <c:formatCode>General</c:formatCode>
                <c:ptCount val="288"/>
                <c:pt idx="0">
                  <c:v>1</c:v>
                </c:pt>
                <c:pt idx="1">
                  <c:v>-3</c:v>
                </c:pt>
                <c:pt idx="2">
                  <c:v>-3</c:v>
                </c:pt>
                <c:pt idx="3">
                  <c:v>1</c:v>
                </c:pt>
                <c:pt idx="4">
                  <c:v>9</c:v>
                </c:pt>
                <c:pt idx="5">
                  <c:v>1</c:v>
                </c:pt>
                <c:pt idx="6">
                  <c:v>-3</c:v>
                </c:pt>
                <c:pt idx="7">
                  <c:v>-3</c:v>
                </c:pt>
                <c:pt idx="8">
                  <c:v>-3</c:v>
                </c:pt>
                <c:pt idx="9">
                  <c:v>-3</c:v>
                </c:pt>
                <c:pt idx="10">
                  <c:v>1</c:v>
                </c:pt>
                <c:pt idx="11">
                  <c:v>9</c:v>
                </c:pt>
                <c:pt idx="12">
                  <c:v>1</c:v>
                </c:pt>
                <c:pt idx="13">
                  <c:v>-3</c:v>
                </c:pt>
                <c:pt idx="14">
                  <c:v>-3</c:v>
                </c:pt>
                <c:pt idx="15">
                  <c:v>1</c:v>
                </c:pt>
                <c:pt idx="16">
                  <c:v>-2</c:v>
                </c:pt>
                <c:pt idx="17">
                  <c:v>4</c:v>
                </c:pt>
                <c:pt idx="18">
                  <c:v>0</c:v>
                </c:pt>
                <c:pt idx="19">
                  <c:v>-2</c:v>
                </c:pt>
                <c:pt idx="20">
                  <c:v>-2</c:v>
                </c:pt>
                <c:pt idx="21">
                  <c:v>0</c:v>
                </c:pt>
                <c:pt idx="22">
                  <c:v>4</c:v>
                </c:pt>
                <c:pt idx="23">
                  <c:v>-2</c:v>
                </c:pt>
                <c:pt idx="24">
                  <c:v>-0.33333333333333331</c:v>
                </c:pt>
                <c:pt idx="25">
                  <c:v>-0.33333333333333331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-1.666666666666667</c:v>
                </c:pt>
                <c:pt idx="31">
                  <c:v>-1.666666666666667</c:v>
                </c:pt>
                <c:pt idx="32">
                  <c:v>-1.666666666666667</c:v>
                </c:pt>
                <c:pt idx="33">
                  <c:v>-1.666666666666667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-0.33333333333333331</c:v>
                </c:pt>
                <c:pt idx="39">
                  <c:v>-0.33333333333333331</c:v>
                </c:pt>
                <c:pt idx="40">
                  <c:v>-2</c:v>
                </c:pt>
                <c:pt idx="41">
                  <c:v>-2</c:v>
                </c:pt>
                <c:pt idx="42">
                  <c:v>8</c:v>
                </c:pt>
                <c:pt idx="43">
                  <c:v>-4</c:v>
                </c:pt>
                <c:pt idx="44">
                  <c:v>-4</c:v>
                </c:pt>
                <c:pt idx="45">
                  <c:v>8</c:v>
                </c:pt>
                <c:pt idx="46">
                  <c:v>-2</c:v>
                </c:pt>
                <c:pt idx="47">
                  <c:v>-2</c:v>
                </c:pt>
                <c:pt idx="48">
                  <c:v>-2</c:v>
                </c:pt>
                <c:pt idx="49">
                  <c:v>-2</c:v>
                </c:pt>
                <c:pt idx="50">
                  <c:v>8</c:v>
                </c:pt>
                <c:pt idx="51">
                  <c:v>-4</c:v>
                </c:pt>
                <c:pt idx="52">
                  <c:v>-4</c:v>
                </c:pt>
                <c:pt idx="53">
                  <c:v>8</c:v>
                </c:pt>
                <c:pt idx="54">
                  <c:v>-2</c:v>
                </c:pt>
                <c:pt idx="55">
                  <c:v>-2</c:v>
                </c:pt>
              </c:numCache>
            </c:numRef>
          </c:xVal>
          <c:yVal>
            <c:numRef>
              <c:f>'Pure Decorrelation'!$AK$3:$AK$290</c:f>
              <c:numCache>
                <c:formatCode>General</c:formatCode>
                <c:ptCount val="288"/>
                <c:pt idx="0">
                  <c:v>1.371865545783657</c:v>
                </c:pt>
                <c:pt idx="1">
                  <c:v>8.3853129845927477</c:v>
                </c:pt>
                <c:pt idx="2">
                  <c:v>3.828655961796176</c:v>
                </c:pt>
                <c:pt idx="3">
                  <c:v>4.3051407293882216</c:v>
                </c:pt>
                <c:pt idx="4">
                  <c:v>1.745998588623479</c:v>
                </c:pt>
                <c:pt idx="5">
                  <c:v>5.2910014783963559</c:v>
                </c:pt>
                <c:pt idx="6">
                  <c:v>2.1583616274059749</c:v>
                </c:pt>
                <c:pt idx="7">
                  <c:v>1.650413250201382</c:v>
                </c:pt>
                <c:pt idx="8">
                  <c:v>6.5145960593828933</c:v>
                </c:pt>
                <c:pt idx="9">
                  <c:v>6.1149931791936982</c:v>
                </c:pt>
                <c:pt idx="10">
                  <c:v>4.0645884803845549</c:v>
                </c:pt>
                <c:pt idx="11">
                  <c:v>1.9127117983996871</c:v>
                </c:pt>
                <c:pt idx="12">
                  <c:v>10.45097025480354</c:v>
                </c:pt>
                <c:pt idx="13">
                  <c:v>4.4390055509982629</c:v>
                </c:pt>
                <c:pt idx="14">
                  <c:v>5.9886686897953041</c:v>
                </c:pt>
                <c:pt idx="15">
                  <c:v>0.64339787062490361</c:v>
                </c:pt>
                <c:pt idx="16">
                  <c:v>5.6175818871939551</c:v>
                </c:pt>
                <c:pt idx="17">
                  <c:v>0.89216858580475678</c:v>
                </c:pt>
                <c:pt idx="18">
                  <c:v>3.794481852778699</c:v>
                </c:pt>
                <c:pt idx="19">
                  <c:v>1.445537967397831</c:v>
                </c:pt>
                <c:pt idx="20">
                  <c:v>1.098856685613282</c:v>
                </c:pt>
                <c:pt idx="21">
                  <c:v>1.897604321409017</c:v>
                </c:pt>
                <c:pt idx="22">
                  <c:v>0.58044448941946025</c:v>
                </c:pt>
                <c:pt idx="23">
                  <c:v>1.846656037610956</c:v>
                </c:pt>
                <c:pt idx="24">
                  <c:v>2.4244014645810239</c:v>
                </c:pt>
                <c:pt idx="25">
                  <c:v>0.8823009623913094</c:v>
                </c:pt>
                <c:pt idx="26">
                  <c:v>2.122808769205585</c:v>
                </c:pt>
                <c:pt idx="27">
                  <c:v>1.0972910949960351</c:v>
                </c:pt>
                <c:pt idx="28">
                  <c:v>2.3979166123899631</c:v>
                </c:pt>
                <c:pt idx="29">
                  <c:v>1.137155857193284</c:v>
                </c:pt>
                <c:pt idx="30">
                  <c:v>2.7747687028022479</c:v>
                </c:pt>
                <c:pt idx="31">
                  <c:v>1.9392416924121789</c:v>
                </c:pt>
                <c:pt idx="32">
                  <c:v>7.5373838686035013</c:v>
                </c:pt>
                <c:pt idx="33">
                  <c:v>9.9851183565915562</c:v>
                </c:pt>
                <c:pt idx="34">
                  <c:v>2.2408743513980882</c:v>
                </c:pt>
                <c:pt idx="35">
                  <c:v>3.111349141795654</c:v>
                </c:pt>
                <c:pt idx="36">
                  <c:v>2.618572360207327</c:v>
                </c:pt>
                <c:pt idx="37">
                  <c:v>2.9550370576092968</c:v>
                </c:pt>
                <c:pt idx="38">
                  <c:v>0.75574777179863306</c:v>
                </c:pt>
                <c:pt idx="39">
                  <c:v>0.80918713120045138</c:v>
                </c:pt>
                <c:pt idx="40">
                  <c:v>1.902499650395475</c:v>
                </c:pt>
                <c:pt idx="41">
                  <c:v>5.3365994693944234</c:v>
                </c:pt>
                <c:pt idx="42">
                  <c:v>2.5534792633843608</c:v>
                </c:pt>
                <c:pt idx="43">
                  <c:v>0.75192192260874435</c:v>
                </c:pt>
                <c:pt idx="44">
                  <c:v>0.66578590900171553</c:v>
                </c:pt>
                <c:pt idx="45">
                  <c:v>2.102253261383157</c:v>
                </c:pt>
                <c:pt idx="46">
                  <c:v>5.5792168012238106</c:v>
                </c:pt>
                <c:pt idx="47">
                  <c:v>1.5322433036053551</c:v>
                </c:pt>
                <c:pt idx="48">
                  <c:v>1.861848116992042</c:v>
                </c:pt>
                <c:pt idx="49">
                  <c:v>5.3923703755950552</c:v>
                </c:pt>
                <c:pt idx="50">
                  <c:v>2.514250120194629</c:v>
                </c:pt>
                <c:pt idx="51">
                  <c:v>0.77918909660074864</c:v>
                </c:pt>
                <c:pt idx="52">
                  <c:v>0.6644083174061961</c:v>
                </c:pt>
                <c:pt idx="53">
                  <c:v>2.0760668801958668</c:v>
                </c:pt>
                <c:pt idx="54">
                  <c:v>5.6198922085925007</c:v>
                </c:pt>
                <c:pt idx="55">
                  <c:v>1.6101251087966379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AA7-47AE-8969-4335AF1C365C}"/>
            </c:ext>
          </c:extLst>
        </c:ser>
        <c:ser>
          <c:idx val="3"/>
          <c:order val="1"/>
          <c:tx>
            <c:strRef>
              <c:f>'Pure Decorrelation'!$AN$2</c:f>
              <c:strCache>
                <c:ptCount val="1"/>
                <c:pt idx="0">
                  <c:v>SFS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5"/>
                </a:solidFill>
                <a:prstDash val="dash"/>
              </a:ln>
              <a:effectLst/>
            </c:spPr>
            <c:trendlineType val="exp"/>
            <c:dispRSqr val="0"/>
            <c:dispEq val="0"/>
          </c:trendline>
          <c:xVal>
            <c:numRef>
              <c:f>'Pure Decorrelation'!$AY$3:$AY$290</c:f>
              <c:numCache>
                <c:formatCode>General</c:formatCode>
                <c:ptCount val="288"/>
                <c:pt idx="0">
                  <c:v>1</c:v>
                </c:pt>
                <c:pt idx="1">
                  <c:v>-3</c:v>
                </c:pt>
                <c:pt idx="2">
                  <c:v>-3</c:v>
                </c:pt>
                <c:pt idx="3">
                  <c:v>1</c:v>
                </c:pt>
                <c:pt idx="4">
                  <c:v>9</c:v>
                </c:pt>
                <c:pt idx="5">
                  <c:v>1</c:v>
                </c:pt>
                <c:pt idx="6">
                  <c:v>-3</c:v>
                </c:pt>
                <c:pt idx="7">
                  <c:v>-3</c:v>
                </c:pt>
                <c:pt idx="8">
                  <c:v>-3</c:v>
                </c:pt>
                <c:pt idx="9">
                  <c:v>-3</c:v>
                </c:pt>
                <c:pt idx="10">
                  <c:v>1</c:v>
                </c:pt>
                <c:pt idx="11">
                  <c:v>9</c:v>
                </c:pt>
                <c:pt idx="12">
                  <c:v>1</c:v>
                </c:pt>
                <c:pt idx="13">
                  <c:v>-3</c:v>
                </c:pt>
                <c:pt idx="14">
                  <c:v>-3</c:v>
                </c:pt>
                <c:pt idx="15">
                  <c:v>1</c:v>
                </c:pt>
                <c:pt idx="16">
                  <c:v>-2</c:v>
                </c:pt>
                <c:pt idx="17">
                  <c:v>4</c:v>
                </c:pt>
                <c:pt idx="18">
                  <c:v>0</c:v>
                </c:pt>
                <c:pt idx="19">
                  <c:v>-2</c:v>
                </c:pt>
                <c:pt idx="20">
                  <c:v>-2</c:v>
                </c:pt>
                <c:pt idx="21">
                  <c:v>0</c:v>
                </c:pt>
                <c:pt idx="22">
                  <c:v>4</c:v>
                </c:pt>
                <c:pt idx="23">
                  <c:v>-2</c:v>
                </c:pt>
                <c:pt idx="24">
                  <c:v>-0.33333333333333331</c:v>
                </c:pt>
                <c:pt idx="25">
                  <c:v>-0.33333333333333331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-1.666666666666667</c:v>
                </c:pt>
                <c:pt idx="31">
                  <c:v>-1.666666666666667</c:v>
                </c:pt>
                <c:pt idx="32">
                  <c:v>-1.666666666666667</c:v>
                </c:pt>
                <c:pt idx="33">
                  <c:v>-1.666666666666667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-0.33333333333333331</c:v>
                </c:pt>
                <c:pt idx="39">
                  <c:v>-0.33333333333333331</c:v>
                </c:pt>
                <c:pt idx="40">
                  <c:v>-2</c:v>
                </c:pt>
                <c:pt idx="41">
                  <c:v>-2</c:v>
                </c:pt>
                <c:pt idx="42">
                  <c:v>8</c:v>
                </c:pt>
                <c:pt idx="43">
                  <c:v>-4</c:v>
                </c:pt>
                <c:pt idx="44">
                  <c:v>-4</c:v>
                </c:pt>
                <c:pt idx="45">
                  <c:v>8</c:v>
                </c:pt>
                <c:pt idx="46">
                  <c:v>-2</c:v>
                </c:pt>
                <c:pt idx="47">
                  <c:v>-2</c:v>
                </c:pt>
                <c:pt idx="48">
                  <c:v>-2</c:v>
                </c:pt>
                <c:pt idx="49">
                  <c:v>-2</c:v>
                </c:pt>
                <c:pt idx="50">
                  <c:v>8</c:v>
                </c:pt>
                <c:pt idx="51">
                  <c:v>-4</c:v>
                </c:pt>
                <c:pt idx="52">
                  <c:v>-4</c:v>
                </c:pt>
                <c:pt idx="53">
                  <c:v>8</c:v>
                </c:pt>
                <c:pt idx="54">
                  <c:v>-2</c:v>
                </c:pt>
                <c:pt idx="55">
                  <c:v>-2</c:v>
                </c:pt>
              </c:numCache>
            </c:numRef>
          </c:xVal>
          <c:yVal>
            <c:numRef>
              <c:f>'Pure Decorrelation'!$AN$3:$AN$290</c:f>
              <c:numCache>
                <c:formatCode>General</c:formatCode>
                <c:ptCount val="288"/>
                <c:pt idx="0">
                  <c:v>1.607515723194229</c:v>
                </c:pt>
                <c:pt idx="1">
                  <c:v>7.9825206500012431</c:v>
                </c:pt>
                <c:pt idx="2">
                  <c:v>2.3397782895946881</c:v>
                </c:pt>
                <c:pt idx="3">
                  <c:v>2.570054528606124</c:v>
                </c:pt>
                <c:pt idx="4">
                  <c:v>3.1992729973979288</c:v>
                </c:pt>
                <c:pt idx="5">
                  <c:v>6.9649183743982572</c:v>
                </c:pt>
                <c:pt idx="6">
                  <c:v>2.0238635920046359</c:v>
                </c:pt>
                <c:pt idx="7">
                  <c:v>1.3091880222025789</c:v>
                </c:pt>
                <c:pt idx="8">
                  <c:v>10.051684918999671</c:v>
                </c:pt>
                <c:pt idx="9">
                  <c:v>12.623190893605351</c:v>
                </c:pt>
                <c:pt idx="10">
                  <c:v>3.125943288201233</c:v>
                </c:pt>
                <c:pt idx="11">
                  <c:v>3.1142022179963531</c:v>
                </c:pt>
                <c:pt idx="12">
                  <c:v>11.2256593482045</c:v>
                </c:pt>
                <c:pt idx="13">
                  <c:v>4.1721198601939253</c:v>
                </c:pt>
                <c:pt idx="14">
                  <c:v>4.6316629145934716</c:v>
                </c:pt>
                <c:pt idx="15">
                  <c:v>0.49780697500100363</c:v>
                </c:pt>
                <c:pt idx="16">
                  <c:v>15.090376014600039</c:v>
                </c:pt>
                <c:pt idx="17">
                  <c:v>0.98109290699940177</c:v>
                </c:pt>
                <c:pt idx="18">
                  <c:v>3.3510496179980689</c:v>
                </c:pt>
                <c:pt idx="19">
                  <c:v>3.4821474546042741</c:v>
                </c:pt>
                <c:pt idx="20">
                  <c:v>2.081038791389437</c:v>
                </c:pt>
                <c:pt idx="21">
                  <c:v>2.129146062006475</c:v>
                </c:pt>
                <c:pt idx="22">
                  <c:v>0.55770489339483897</c:v>
                </c:pt>
                <c:pt idx="23">
                  <c:v>1.846905863791471</c:v>
                </c:pt>
                <c:pt idx="24">
                  <c:v>3.8309627838141749</c:v>
                </c:pt>
                <c:pt idx="25">
                  <c:v>0.90406667239731175</c:v>
                </c:pt>
                <c:pt idx="26">
                  <c:v>3.2485579386004249</c:v>
                </c:pt>
                <c:pt idx="27">
                  <c:v>0.72263551979558538</c:v>
                </c:pt>
                <c:pt idx="28">
                  <c:v>1.6270694562001149</c:v>
                </c:pt>
                <c:pt idx="29">
                  <c:v>0.83747717619407924</c:v>
                </c:pt>
                <c:pt idx="30">
                  <c:v>1.067409315204713</c:v>
                </c:pt>
                <c:pt idx="31">
                  <c:v>0.58294456840376374</c:v>
                </c:pt>
                <c:pt idx="32">
                  <c:v>39.800297811412022</c:v>
                </c:pt>
                <c:pt idx="33">
                  <c:v>57.666907840210477</c:v>
                </c:pt>
                <c:pt idx="34">
                  <c:v>3.2751115972001572</c:v>
                </c:pt>
                <c:pt idx="35">
                  <c:v>7.9253563984064384</c:v>
                </c:pt>
                <c:pt idx="36">
                  <c:v>7.1323527527973054</c:v>
                </c:pt>
                <c:pt idx="37">
                  <c:v>10.68076406139298</c:v>
                </c:pt>
                <c:pt idx="38">
                  <c:v>0.53571821199147962</c:v>
                </c:pt>
                <c:pt idx="39">
                  <c:v>0.49300265400088389</c:v>
                </c:pt>
                <c:pt idx="40">
                  <c:v>2.936456027795793</c:v>
                </c:pt>
                <c:pt idx="41">
                  <c:v>5.8321243659942414</c:v>
                </c:pt>
                <c:pt idx="42">
                  <c:v>3.0478638805914668</c:v>
                </c:pt>
                <c:pt idx="43">
                  <c:v>0.82043510299408806</c:v>
                </c:pt>
                <c:pt idx="44">
                  <c:v>0.67798933740705247</c:v>
                </c:pt>
                <c:pt idx="45">
                  <c:v>3.4499347586010121</c:v>
                </c:pt>
                <c:pt idx="46">
                  <c:v>4.1103654580016151</c:v>
                </c:pt>
                <c:pt idx="47">
                  <c:v>1.584057154197944</c:v>
                </c:pt>
                <c:pt idx="48">
                  <c:v>2.9217387457902082</c:v>
                </c:pt>
                <c:pt idx="49">
                  <c:v>5.8948070557962637</c:v>
                </c:pt>
                <c:pt idx="50">
                  <c:v>2.984383491805056</c:v>
                </c:pt>
                <c:pt idx="51">
                  <c:v>0.8100274110096507</c:v>
                </c:pt>
                <c:pt idx="52">
                  <c:v>0.67254301119828597</c:v>
                </c:pt>
                <c:pt idx="53">
                  <c:v>3.4519343684019992</c:v>
                </c:pt>
                <c:pt idx="54">
                  <c:v>4.1171102266060187</c:v>
                </c:pt>
                <c:pt idx="55">
                  <c:v>1.5657116741931529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CAA7-47AE-8969-4335AF1C365C}"/>
            </c:ext>
          </c:extLst>
        </c:ser>
        <c:ser>
          <c:idx val="5"/>
          <c:order val="2"/>
          <c:tx>
            <c:strRef>
              <c:f>'Pure Decorrelation'!$AP$2</c:f>
              <c:strCache>
                <c:ptCount val="1"/>
                <c:pt idx="0">
                  <c:v>SaLSa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6"/>
                </a:solidFill>
                <a:prstDash val="dash"/>
              </a:ln>
              <a:effectLst/>
            </c:spPr>
            <c:trendlineType val="exp"/>
            <c:dispRSqr val="0"/>
            <c:dispEq val="0"/>
          </c:trendline>
          <c:xVal>
            <c:numRef>
              <c:f>'Pure Decorrelation'!$AY$3:$AY$290</c:f>
              <c:numCache>
                <c:formatCode>General</c:formatCode>
                <c:ptCount val="288"/>
                <c:pt idx="0">
                  <c:v>1</c:v>
                </c:pt>
                <c:pt idx="1">
                  <c:v>-3</c:v>
                </c:pt>
                <c:pt idx="2">
                  <c:v>-3</c:v>
                </c:pt>
                <c:pt idx="3">
                  <c:v>1</c:v>
                </c:pt>
                <c:pt idx="4">
                  <c:v>9</c:v>
                </c:pt>
                <c:pt idx="5">
                  <c:v>1</c:v>
                </c:pt>
                <c:pt idx="6">
                  <c:v>-3</c:v>
                </c:pt>
                <c:pt idx="7">
                  <c:v>-3</c:v>
                </c:pt>
                <c:pt idx="8">
                  <c:v>-3</c:v>
                </c:pt>
                <c:pt idx="9">
                  <c:v>-3</c:v>
                </c:pt>
                <c:pt idx="10">
                  <c:v>1</c:v>
                </c:pt>
                <c:pt idx="11">
                  <c:v>9</c:v>
                </c:pt>
                <c:pt idx="12">
                  <c:v>1</c:v>
                </c:pt>
                <c:pt idx="13">
                  <c:v>-3</c:v>
                </c:pt>
                <c:pt idx="14">
                  <c:v>-3</c:v>
                </c:pt>
                <c:pt idx="15">
                  <c:v>1</c:v>
                </c:pt>
                <c:pt idx="16">
                  <c:v>-2</c:v>
                </c:pt>
                <c:pt idx="17">
                  <c:v>4</c:v>
                </c:pt>
                <c:pt idx="18">
                  <c:v>0</c:v>
                </c:pt>
                <c:pt idx="19">
                  <c:v>-2</c:v>
                </c:pt>
                <c:pt idx="20">
                  <c:v>-2</c:v>
                </c:pt>
                <c:pt idx="21">
                  <c:v>0</c:v>
                </c:pt>
                <c:pt idx="22">
                  <c:v>4</c:v>
                </c:pt>
                <c:pt idx="23">
                  <c:v>-2</c:v>
                </c:pt>
                <c:pt idx="24">
                  <c:v>-0.33333333333333331</c:v>
                </c:pt>
                <c:pt idx="25">
                  <c:v>-0.33333333333333331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-1.666666666666667</c:v>
                </c:pt>
                <c:pt idx="31">
                  <c:v>-1.666666666666667</c:v>
                </c:pt>
                <c:pt idx="32">
                  <c:v>-1.666666666666667</c:v>
                </c:pt>
                <c:pt idx="33">
                  <c:v>-1.666666666666667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-0.33333333333333331</c:v>
                </c:pt>
                <c:pt idx="39">
                  <c:v>-0.33333333333333331</c:v>
                </c:pt>
                <c:pt idx="40">
                  <c:v>-2</c:v>
                </c:pt>
                <c:pt idx="41">
                  <c:v>-2</c:v>
                </c:pt>
                <c:pt idx="42">
                  <c:v>8</c:v>
                </c:pt>
                <c:pt idx="43">
                  <c:v>-4</c:v>
                </c:pt>
                <c:pt idx="44">
                  <c:v>-4</c:v>
                </c:pt>
                <c:pt idx="45">
                  <c:v>8</c:v>
                </c:pt>
                <c:pt idx="46">
                  <c:v>-2</c:v>
                </c:pt>
                <c:pt idx="47">
                  <c:v>-2</c:v>
                </c:pt>
                <c:pt idx="48">
                  <c:v>-2</c:v>
                </c:pt>
                <c:pt idx="49">
                  <c:v>-2</c:v>
                </c:pt>
                <c:pt idx="50">
                  <c:v>8</c:v>
                </c:pt>
                <c:pt idx="51">
                  <c:v>-4</c:v>
                </c:pt>
                <c:pt idx="52">
                  <c:v>-4</c:v>
                </c:pt>
                <c:pt idx="53">
                  <c:v>8</c:v>
                </c:pt>
                <c:pt idx="54">
                  <c:v>-2</c:v>
                </c:pt>
                <c:pt idx="55">
                  <c:v>-2</c:v>
                </c:pt>
              </c:numCache>
            </c:numRef>
          </c:xVal>
          <c:yVal>
            <c:numRef>
              <c:f>'Pure Decorrelation'!$AP$3:$AP$290</c:f>
              <c:numCache>
                <c:formatCode>General</c:formatCode>
                <c:ptCount val="288"/>
                <c:pt idx="0">
                  <c:v>1.090254262799863</c:v>
                </c:pt>
                <c:pt idx="1">
                  <c:v>11.33787458079169</c:v>
                </c:pt>
                <c:pt idx="2">
                  <c:v>1.726516963983886</c:v>
                </c:pt>
                <c:pt idx="3">
                  <c:v>2.8279425699962299</c:v>
                </c:pt>
                <c:pt idx="4">
                  <c:v>2.892981030000374</c:v>
                </c:pt>
                <c:pt idx="5">
                  <c:v>6.292093955213204</c:v>
                </c:pt>
                <c:pt idx="6">
                  <c:v>1.6820758899906649</c:v>
                </c:pt>
                <c:pt idx="7">
                  <c:v>1.7599425997934299</c:v>
                </c:pt>
                <c:pt idx="8">
                  <c:v>9.2313233244116422</c:v>
                </c:pt>
                <c:pt idx="9">
                  <c:v>10.21535429179203</c:v>
                </c:pt>
                <c:pt idx="10">
                  <c:v>3.0631603482179339</c:v>
                </c:pt>
                <c:pt idx="11">
                  <c:v>3.349249165982473</c:v>
                </c:pt>
                <c:pt idx="12">
                  <c:v>14.37439649540465</c:v>
                </c:pt>
                <c:pt idx="13">
                  <c:v>5.1547001075814478</c:v>
                </c:pt>
                <c:pt idx="14">
                  <c:v>4.3273795805871487</c:v>
                </c:pt>
                <c:pt idx="15">
                  <c:v>1.1861672768020071</c:v>
                </c:pt>
                <c:pt idx="16">
                  <c:v>11.911601949005849</c:v>
                </c:pt>
                <c:pt idx="17">
                  <c:v>0.57538598420796916</c:v>
                </c:pt>
                <c:pt idx="18">
                  <c:v>6.5826911246054802</c:v>
                </c:pt>
                <c:pt idx="19">
                  <c:v>2.1735031197778878</c:v>
                </c:pt>
                <c:pt idx="20">
                  <c:v>1.2051741965929981</c:v>
                </c:pt>
                <c:pt idx="21">
                  <c:v>1.862124941998627</c:v>
                </c:pt>
                <c:pt idx="22">
                  <c:v>0.16480432800017289</c:v>
                </c:pt>
                <c:pt idx="23">
                  <c:v>2.7856085193809119</c:v>
                </c:pt>
                <c:pt idx="24">
                  <c:v>2.6486254643998111</c:v>
                </c:pt>
                <c:pt idx="25">
                  <c:v>0.27055353180039682</c:v>
                </c:pt>
                <c:pt idx="26">
                  <c:v>3.0041490091942249</c:v>
                </c:pt>
                <c:pt idx="27">
                  <c:v>0.9176138213952072</c:v>
                </c:pt>
                <c:pt idx="28">
                  <c:v>2.103708121401723</c:v>
                </c:pt>
                <c:pt idx="29">
                  <c:v>1.359888433397282</c:v>
                </c:pt>
                <c:pt idx="30">
                  <c:v>1.7616031298064629</c:v>
                </c:pt>
                <c:pt idx="31">
                  <c:v>1.2359690894023521</c:v>
                </c:pt>
                <c:pt idx="32">
                  <c:v>10.122431857616171</c:v>
                </c:pt>
                <c:pt idx="33">
                  <c:v>11.383886065392289</c:v>
                </c:pt>
                <c:pt idx="34">
                  <c:v>3.833016005612444</c:v>
                </c:pt>
                <c:pt idx="35">
                  <c:v>7.4259792456170546</c:v>
                </c:pt>
                <c:pt idx="36">
                  <c:v>6.870425169204827</c:v>
                </c:pt>
                <c:pt idx="37">
                  <c:v>9.8686936927842908</c:v>
                </c:pt>
                <c:pt idx="38">
                  <c:v>1.246333532617427</c:v>
                </c:pt>
                <c:pt idx="39">
                  <c:v>1.195716652018018</c:v>
                </c:pt>
                <c:pt idx="40">
                  <c:v>1.4799231829936621</c:v>
                </c:pt>
                <c:pt idx="41">
                  <c:v>10.95409533240599</c:v>
                </c:pt>
                <c:pt idx="42">
                  <c:v>3.385036309016868</c:v>
                </c:pt>
                <c:pt idx="43">
                  <c:v>0.32482367020566011</c:v>
                </c:pt>
                <c:pt idx="44">
                  <c:v>0.16871945860330009</c:v>
                </c:pt>
                <c:pt idx="45">
                  <c:v>3.3039372223778631</c:v>
                </c:pt>
                <c:pt idx="46">
                  <c:v>7.890123893995769</c:v>
                </c:pt>
                <c:pt idx="47">
                  <c:v>1.158267263800371</c:v>
                </c:pt>
                <c:pt idx="48">
                  <c:v>1.480782668793108</c:v>
                </c:pt>
                <c:pt idx="49">
                  <c:v>11.030469641997479</c:v>
                </c:pt>
                <c:pt idx="50">
                  <c:v>3.3800594892003568</c:v>
                </c:pt>
                <c:pt idx="51">
                  <c:v>0.32678078720346088</c:v>
                </c:pt>
                <c:pt idx="52">
                  <c:v>0.16668115700595079</c:v>
                </c:pt>
                <c:pt idx="53">
                  <c:v>3.3086392579949462</c:v>
                </c:pt>
                <c:pt idx="54">
                  <c:v>8.0108321953914121</c:v>
                </c:pt>
                <c:pt idx="55">
                  <c:v>1.156565344217233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CAA7-47AE-8969-4335AF1C365C}"/>
            </c:ext>
          </c:extLst>
        </c:ser>
        <c:ser>
          <c:idx val="7"/>
          <c:order val="3"/>
          <c:tx>
            <c:strRef>
              <c:f>'Pure Decorrelation'!$AR$2</c:f>
              <c:strCache>
                <c:ptCount val="1"/>
                <c:pt idx="0">
                  <c:v>D&amp;C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>
                    <a:lumMod val="60000"/>
                  </a:schemeClr>
                </a:solidFill>
                <a:prstDash val="dash"/>
              </a:ln>
              <a:effectLst/>
            </c:spPr>
            <c:trendlineType val="exp"/>
            <c:dispRSqr val="0"/>
            <c:dispEq val="0"/>
          </c:trendline>
          <c:xVal>
            <c:numRef>
              <c:f>'Pure Decorrelation'!$AY$3:$AY$290</c:f>
              <c:numCache>
                <c:formatCode>General</c:formatCode>
                <c:ptCount val="288"/>
                <c:pt idx="0">
                  <c:v>1</c:v>
                </c:pt>
                <c:pt idx="1">
                  <c:v>-3</c:v>
                </c:pt>
                <c:pt idx="2">
                  <c:v>-3</c:v>
                </c:pt>
                <c:pt idx="3">
                  <c:v>1</c:v>
                </c:pt>
                <c:pt idx="4">
                  <c:v>9</c:v>
                </c:pt>
                <c:pt idx="5">
                  <c:v>1</c:v>
                </c:pt>
                <c:pt idx="6">
                  <c:v>-3</c:v>
                </c:pt>
                <c:pt idx="7">
                  <c:v>-3</c:v>
                </c:pt>
                <c:pt idx="8">
                  <c:v>-3</c:v>
                </c:pt>
                <c:pt idx="9">
                  <c:v>-3</c:v>
                </c:pt>
                <c:pt idx="10">
                  <c:v>1</c:v>
                </c:pt>
                <c:pt idx="11">
                  <c:v>9</c:v>
                </c:pt>
                <c:pt idx="12">
                  <c:v>1</c:v>
                </c:pt>
                <c:pt idx="13">
                  <c:v>-3</c:v>
                </c:pt>
                <c:pt idx="14">
                  <c:v>-3</c:v>
                </c:pt>
                <c:pt idx="15">
                  <c:v>1</c:v>
                </c:pt>
                <c:pt idx="16">
                  <c:v>-2</c:v>
                </c:pt>
                <c:pt idx="17">
                  <c:v>4</c:v>
                </c:pt>
                <c:pt idx="18">
                  <c:v>0</c:v>
                </c:pt>
                <c:pt idx="19">
                  <c:v>-2</c:v>
                </c:pt>
                <c:pt idx="20">
                  <c:v>-2</c:v>
                </c:pt>
                <c:pt idx="21">
                  <c:v>0</c:v>
                </c:pt>
                <c:pt idx="22">
                  <c:v>4</c:v>
                </c:pt>
                <c:pt idx="23">
                  <c:v>-2</c:v>
                </c:pt>
                <c:pt idx="24">
                  <c:v>-0.33333333333333331</c:v>
                </c:pt>
                <c:pt idx="25">
                  <c:v>-0.33333333333333331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-1.666666666666667</c:v>
                </c:pt>
                <c:pt idx="31">
                  <c:v>-1.666666666666667</c:v>
                </c:pt>
                <c:pt idx="32">
                  <c:v>-1.666666666666667</c:v>
                </c:pt>
                <c:pt idx="33">
                  <c:v>-1.666666666666667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-0.33333333333333331</c:v>
                </c:pt>
                <c:pt idx="39">
                  <c:v>-0.33333333333333331</c:v>
                </c:pt>
                <c:pt idx="40">
                  <c:v>-2</c:v>
                </c:pt>
                <c:pt idx="41">
                  <c:v>-2</c:v>
                </c:pt>
                <c:pt idx="42">
                  <c:v>8</c:v>
                </c:pt>
                <c:pt idx="43">
                  <c:v>-4</c:v>
                </c:pt>
                <c:pt idx="44">
                  <c:v>-4</c:v>
                </c:pt>
                <c:pt idx="45">
                  <c:v>8</c:v>
                </c:pt>
                <c:pt idx="46">
                  <c:v>-2</c:v>
                </c:pt>
                <c:pt idx="47">
                  <c:v>-2</c:v>
                </c:pt>
                <c:pt idx="48">
                  <c:v>-2</c:v>
                </c:pt>
                <c:pt idx="49">
                  <c:v>-2</c:v>
                </c:pt>
                <c:pt idx="50">
                  <c:v>8</c:v>
                </c:pt>
                <c:pt idx="51">
                  <c:v>-4</c:v>
                </c:pt>
                <c:pt idx="52">
                  <c:v>-4</c:v>
                </c:pt>
                <c:pt idx="53">
                  <c:v>8</c:v>
                </c:pt>
                <c:pt idx="54">
                  <c:v>-2</c:v>
                </c:pt>
                <c:pt idx="55">
                  <c:v>-2</c:v>
                </c:pt>
              </c:numCache>
            </c:numRef>
          </c:xVal>
          <c:yVal>
            <c:numRef>
              <c:f>'Pure Decorrelation'!$AR$3:$AR$290</c:f>
              <c:numCache>
                <c:formatCode>General</c:formatCode>
                <c:ptCount val="288"/>
                <c:pt idx="0">
                  <c:v>0.97509710196172816</c:v>
                </c:pt>
                <c:pt idx="1">
                  <c:v>1.2434554775711151</c:v>
                </c:pt>
                <c:pt idx="2">
                  <c:v>1.0567209487431679</c:v>
                </c:pt>
                <c:pt idx="3">
                  <c:v>1.07301487083314</c:v>
                </c:pt>
                <c:pt idx="4">
                  <c:v>1.109715382009745</c:v>
                </c:pt>
                <c:pt idx="5">
                  <c:v>1.004748235177249</c:v>
                </c:pt>
                <c:pt idx="6">
                  <c:v>1.087151012045797</c:v>
                </c:pt>
                <c:pt idx="7">
                  <c:v>0.7880801608669572</c:v>
                </c:pt>
                <c:pt idx="8">
                  <c:v>1.056042246764991</c:v>
                </c:pt>
                <c:pt idx="9">
                  <c:v>1.2590690026176159</c:v>
                </c:pt>
                <c:pt idx="10">
                  <c:v>1.0916917691822161</c:v>
                </c:pt>
                <c:pt idx="11">
                  <c:v>1.0765884193708191</c:v>
                </c:pt>
                <c:pt idx="12">
                  <c:v>1.150393931823783</c:v>
                </c:pt>
                <c:pt idx="13">
                  <c:v>1.003793796000537</c:v>
                </c:pt>
                <c:pt idx="14">
                  <c:v>1.1061279749730599</c:v>
                </c:pt>
                <c:pt idx="15">
                  <c:v>0.79128102920949461</c:v>
                </c:pt>
                <c:pt idx="16">
                  <c:v>1.183351993176621</c:v>
                </c:pt>
                <c:pt idx="17">
                  <c:v>1.181116468808614</c:v>
                </c:pt>
                <c:pt idx="18">
                  <c:v>1.204127251601312</c:v>
                </c:pt>
                <c:pt idx="19">
                  <c:v>1.2002171619795261</c:v>
                </c:pt>
                <c:pt idx="20">
                  <c:v>1.191944363783114</c:v>
                </c:pt>
                <c:pt idx="21">
                  <c:v>1.1729364849743431</c:v>
                </c:pt>
                <c:pt idx="22">
                  <c:v>1.20664220697945</c:v>
                </c:pt>
                <c:pt idx="23">
                  <c:v>1.224009379220661</c:v>
                </c:pt>
                <c:pt idx="24">
                  <c:v>1.5276819468010221</c:v>
                </c:pt>
                <c:pt idx="25">
                  <c:v>1.540750118799042</c:v>
                </c:pt>
                <c:pt idx="26">
                  <c:v>1.8180135925882499</c:v>
                </c:pt>
                <c:pt idx="27">
                  <c:v>1.8065973819931971</c:v>
                </c:pt>
                <c:pt idx="28">
                  <c:v>1.4239268882083711</c:v>
                </c:pt>
                <c:pt idx="29">
                  <c:v>1.4351399635779669</c:v>
                </c:pt>
                <c:pt idx="30">
                  <c:v>1.751859251025599</c:v>
                </c:pt>
                <c:pt idx="31">
                  <c:v>1.7205430071684531</c:v>
                </c:pt>
                <c:pt idx="32">
                  <c:v>3.6288225524593138</c:v>
                </c:pt>
                <c:pt idx="33">
                  <c:v>3.6586028103716668</c:v>
                </c:pt>
                <c:pt idx="34">
                  <c:v>1.677795233984944</c:v>
                </c:pt>
                <c:pt idx="35">
                  <c:v>1.689737277617678</c:v>
                </c:pt>
                <c:pt idx="36">
                  <c:v>2.188733715808485</c:v>
                </c:pt>
                <c:pt idx="37">
                  <c:v>2.2152492642169821</c:v>
                </c:pt>
                <c:pt idx="38">
                  <c:v>1.000468734407332</c:v>
                </c:pt>
                <c:pt idx="39">
                  <c:v>1.0130848216242161</c:v>
                </c:pt>
                <c:pt idx="40">
                  <c:v>0.68709089061012496</c:v>
                </c:pt>
                <c:pt idx="41">
                  <c:v>2.3783643595990731</c:v>
                </c:pt>
                <c:pt idx="42">
                  <c:v>2.3108039849670599</c:v>
                </c:pt>
                <c:pt idx="43">
                  <c:v>0.75985731503460552</c:v>
                </c:pt>
                <c:pt idx="44">
                  <c:v>0.68287158077582721</c:v>
                </c:pt>
                <c:pt idx="45">
                  <c:v>2.3919147843960671</c:v>
                </c:pt>
                <c:pt idx="46">
                  <c:v>2.3477656343835411</c:v>
                </c:pt>
                <c:pt idx="47">
                  <c:v>0.75913349817274134</c:v>
                </c:pt>
                <c:pt idx="48">
                  <c:v>0.68710941958706828</c:v>
                </c:pt>
                <c:pt idx="49">
                  <c:v>2.3901146465679628</c:v>
                </c:pt>
                <c:pt idx="50">
                  <c:v>2.3251977700041611</c:v>
                </c:pt>
                <c:pt idx="51">
                  <c:v>0.76647441304521635</c:v>
                </c:pt>
                <c:pt idx="52">
                  <c:v>0.68224895698949695</c:v>
                </c:pt>
                <c:pt idx="53">
                  <c:v>2.4076633835909891</c:v>
                </c:pt>
                <c:pt idx="54">
                  <c:v>2.343239914183505</c:v>
                </c:pt>
                <c:pt idx="55">
                  <c:v>0.76345814041560511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CAA7-47AE-8969-4335AF1C365C}"/>
            </c:ext>
          </c:extLst>
        </c:ser>
        <c:ser>
          <c:idx val="9"/>
          <c:order val="4"/>
          <c:tx>
            <c:strRef>
              <c:f>'Pure Decorrelation'!$AT$2</c:f>
              <c:strCache>
                <c:ptCount val="1"/>
                <c:pt idx="0">
                  <c:v>BBS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trendline>
            <c:spPr>
              <a:ln w="19050" cap="rnd">
                <a:solidFill>
                  <a:srgbClr val="00B050"/>
                </a:solidFill>
                <a:prstDash val="dash"/>
              </a:ln>
              <a:effectLst/>
            </c:spPr>
            <c:trendlineType val="exp"/>
            <c:dispRSqr val="0"/>
            <c:dispEq val="0"/>
          </c:trendline>
          <c:xVal>
            <c:numRef>
              <c:f>'Pure Decorrelation'!$AY$3:$AY$290</c:f>
              <c:numCache>
                <c:formatCode>General</c:formatCode>
                <c:ptCount val="288"/>
                <c:pt idx="0">
                  <c:v>1</c:v>
                </c:pt>
                <c:pt idx="1">
                  <c:v>-3</c:v>
                </c:pt>
                <c:pt idx="2">
                  <c:v>-3</c:v>
                </c:pt>
                <c:pt idx="3">
                  <c:v>1</c:v>
                </c:pt>
                <c:pt idx="4">
                  <c:v>9</c:v>
                </c:pt>
                <c:pt idx="5">
                  <c:v>1</c:v>
                </c:pt>
                <c:pt idx="6">
                  <c:v>-3</c:v>
                </c:pt>
                <c:pt idx="7">
                  <c:v>-3</c:v>
                </c:pt>
                <c:pt idx="8">
                  <c:v>-3</c:v>
                </c:pt>
                <c:pt idx="9">
                  <c:v>-3</c:v>
                </c:pt>
                <c:pt idx="10">
                  <c:v>1</c:v>
                </c:pt>
                <c:pt idx="11">
                  <c:v>9</c:v>
                </c:pt>
                <c:pt idx="12">
                  <c:v>1</c:v>
                </c:pt>
                <c:pt idx="13">
                  <c:v>-3</c:v>
                </c:pt>
                <c:pt idx="14">
                  <c:v>-3</c:v>
                </c:pt>
                <c:pt idx="15">
                  <c:v>1</c:v>
                </c:pt>
                <c:pt idx="16">
                  <c:v>-2</c:v>
                </c:pt>
                <c:pt idx="17">
                  <c:v>4</c:v>
                </c:pt>
                <c:pt idx="18">
                  <c:v>0</c:v>
                </c:pt>
                <c:pt idx="19">
                  <c:v>-2</c:v>
                </c:pt>
                <c:pt idx="20">
                  <c:v>-2</c:v>
                </c:pt>
                <c:pt idx="21">
                  <c:v>0</c:v>
                </c:pt>
                <c:pt idx="22">
                  <c:v>4</c:v>
                </c:pt>
                <c:pt idx="23">
                  <c:v>-2</c:v>
                </c:pt>
                <c:pt idx="24">
                  <c:v>-0.33333333333333331</c:v>
                </c:pt>
                <c:pt idx="25">
                  <c:v>-0.33333333333333331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-1.666666666666667</c:v>
                </c:pt>
                <c:pt idx="31">
                  <c:v>-1.666666666666667</c:v>
                </c:pt>
                <c:pt idx="32">
                  <c:v>-1.666666666666667</c:v>
                </c:pt>
                <c:pt idx="33">
                  <c:v>-1.666666666666667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-0.33333333333333331</c:v>
                </c:pt>
                <c:pt idx="39">
                  <c:v>-0.33333333333333331</c:v>
                </c:pt>
                <c:pt idx="40">
                  <c:v>-2</c:v>
                </c:pt>
                <c:pt idx="41">
                  <c:v>-2</c:v>
                </c:pt>
                <c:pt idx="42">
                  <c:v>8</c:v>
                </c:pt>
                <c:pt idx="43">
                  <c:v>-4</c:v>
                </c:pt>
                <c:pt idx="44">
                  <c:v>-4</c:v>
                </c:pt>
                <c:pt idx="45">
                  <c:v>8</c:v>
                </c:pt>
                <c:pt idx="46">
                  <c:v>-2</c:v>
                </c:pt>
                <c:pt idx="47">
                  <c:v>-2</c:v>
                </c:pt>
                <c:pt idx="48">
                  <c:v>-2</c:v>
                </c:pt>
                <c:pt idx="49">
                  <c:v>-2</c:v>
                </c:pt>
                <c:pt idx="50">
                  <c:v>8</c:v>
                </c:pt>
                <c:pt idx="51">
                  <c:v>-4</c:v>
                </c:pt>
                <c:pt idx="52">
                  <c:v>-4</c:v>
                </c:pt>
                <c:pt idx="53">
                  <c:v>8</c:v>
                </c:pt>
                <c:pt idx="54">
                  <c:v>-2</c:v>
                </c:pt>
                <c:pt idx="55">
                  <c:v>-2</c:v>
                </c:pt>
              </c:numCache>
            </c:numRef>
          </c:xVal>
          <c:yVal>
            <c:numRef>
              <c:f>'Pure Decorrelation'!$AT$3:$AT$290</c:f>
              <c:numCache>
                <c:formatCode>General</c:formatCode>
                <c:ptCount val="288"/>
                <c:pt idx="0">
                  <c:v>2.958229601394851</c:v>
                </c:pt>
                <c:pt idx="1">
                  <c:v>7.951091266609728</c:v>
                </c:pt>
                <c:pt idx="2">
                  <c:v>3.668314809398725</c:v>
                </c:pt>
                <c:pt idx="3">
                  <c:v>5.3781421782216059</c:v>
                </c:pt>
                <c:pt idx="4">
                  <c:v>5.2049517270061187</c:v>
                </c:pt>
                <c:pt idx="5">
                  <c:v>8.443171339598484</c:v>
                </c:pt>
                <c:pt idx="6">
                  <c:v>2.9026718026143499</c:v>
                </c:pt>
                <c:pt idx="7">
                  <c:v>1.5905149184050971</c:v>
                </c:pt>
                <c:pt idx="8">
                  <c:v>10.64112575000618</c:v>
                </c:pt>
                <c:pt idx="9">
                  <c:v>11.2255332886125</c:v>
                </c:pt>
                <c:pt idx="10">
                  <c:v>4.403506841009948</c:v>
                </c:pt>
                <c:pt idx="11">
                  <c:v>4.9357865429949017</c:v>
                </c:pt>
                <c:pt idx="12">
                  <c:v>11.96196870759595</c:v>
                </c:pt>
                <c:pt idx="13">
                  <c:v>6.8338560923933986</c:v>
                </c:pt>
                <c:pt idx="14">
                  <c:v>4.5048450400005091</c:v>
                </c:pt>
                <c:pt idx="15">
                  <c:v>3.3740477997343941E-2</c:v>
                </c:pt>
                <c:pt idx="16">
                  <c:v>7.9992575424024839</c:v>
                </c:pt>
                <c:pt idx="17">
                  <c:v>3.37720133002149</c:v>
                </c:pt>
                <c:pt idx="18">
                  <c:v>5.090311671386007</c:v>
                </c:pt>
                <c:pt idx="19">
                  <c:v>4.1502917225938294</c:v>
                </c:pt>
                <c:pt idx="20">
                  <c:v>4.1566794968093754</c:v>
                </c:pt>
                <c:pt idx="21">
                  <c:v>4.6340719502186403</c:v>
                </c:pt>
                <c:pt idx="22">
                  <c:v>1.019564961001743</c:v>
                </c:pt>
                <c:pt idx="23">
                  <c:v>4.7785796128096987</c:v>
                </c:pt>
                <c:pt idx="24">
                  <c:v>4.2795280933962214</c:v>
                </c:pt>
                <c:pt idx="25">
                  <c:v>0.88293545380001892</c:v>
                </c:pt>
                <c:pt idx="26">
                  <c:v>4.60953829200007</c:v>
                </c:pt>
                <c:pt idx="27">
                  <c:v>0.23842336820671331</c:v>
                </c:pt>
                <c:pt idx="28">
                  <c:v>3.6544800510047941</c:v>
                </c:pt>
                <c:pt idx="29">
                  <c:v>0.86053827641298997</c:v>
                </c:pt>
                <c:pt idx="30">
                  <c:v>3.412068652221933</c:v>
                </c:pt>
                <c:pt idx="31">
                  <c:v>0.22413913637865329</c:v>
                </c:pt>
                <c:pt idx="32">
                  <c:v>32.926972743798977</c:v>
                </c:pt>
                <c:pt idx="33">
                  <c:v>43.740880621201363</c:v>
                </c:pt>
                <c:pt idx="34">
                  <c:v>8.1075362024013877</c:v>
                </c:pt>
                <c:pt idx="35">
                  <c:v>11.006260724167809</c:v>
                </c:pt>
                <c:pt idx="36">
                  <c:v>5.6527373148011977</c:v>
                </c:pt>
                <c:pt idx="37">
                  <c:v>6.9150585178169424</c:v>
                </c:pt>
                <c:pt idx="38">
                  <c:v>0.19960493859834971</c:v>
                </c:pt>
                <c:pt idx="39">
                  <c:v>0.30479348279768598</c:v>
                </c:pt>
                <c:pt idx="40">
                  <c:v>5.4008630300057119</c:v>
                </c:pt>
                <c:pt idx="41">
                  <c:v>8.8987105053849511</c:v>
                </c:pt>
                <c:pt idx="42">
                  <c:v>6.6112681110156704</c:v>
                </c:pt>
                <c:pt idx="43">
                  <c:v>1.9473045285907571</c:v>
                </c:pt>
                <c:pt idx="44">
                  <c:v>1.2836925331968809</c:v>
                </c:pt>
                <c:pt idx="45">
                  <c:v>5.3917744240141472</c:v>
                </c:pt>
                <c:pt idx="46">
                  <c:v>16.090350138198119</c:v>
                </c:pt>
                <c:pt idx="47">
                  <c:v>3.7654075426049531</c:v>
                </c:pt>
                <c:pt idx="48">
                  <c:v>5.5219533706083892</c:v>
                </c:pt>
                <c:pt idx="49">
                  <c:v>8.9970373118063431</c:v>
                </c:pt>
                <c:pt idx="50">
                  <c:v>6.494515864201821</c:v>
                </c:pt>
                <c:pt idx="51">
                  <c:v>1.92940665219212</c:v>
                </c:pt>
                <c:pt idx="52">
                  <c:v>1.2645105713978411</c:v>
                </c:pt>
                <c:pt idx="53">
                  <c:v>5.3075657973997297</c:v>
                </c:pt>
                <c:pt idx="54">
                  <c:v>16.049553153594029</c:v>
                </c:pt>
                <c:pt idx="55">
                  <c:v>3.7276116537977941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CAA7-47AE-8969-4335AF1C36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13725055"/>
        <c:axId val="488865151"/>
      </c:scatterChart>
      <c:valAx>
        <c:axId val="513725055"/>
        <c:scaling>
          <c:orientation val="minMax"/>
          <c:max val="5"/>
          <c:min val="0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Gain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8865151"/>
        <c:crosses val="autoZero"/>
        <c:crossBetween val="midCat"/>
      </c:valAx>
      <c:valAx>
        <c:axId val="488865151"/>
        <c:scaling>
          <c:logBase val="10"/>
          <c:orientation val="minMax"/>
          <c:min val="1E-3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 (s)</a:t>
                </a:r>
              </a:p>
            </c:rich>
          </c:tx>
          <c:layout>
            <c:manualLayout>
              <c:xMode val="edge"/>
              <c:yMode val="edge"/>
              <c:x val="1.0202020899843948E-2"/>
              <c:y val="0.3940352152414991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372505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4.9059023956218299E-2"/>
          <c:y val="0.87083311506227701"/>
          <c:w val="0.92175080203315873"/>
          <c:h val="0.1153942300984974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9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Time (parallel) vs. (Estimated) Gain -</a:t>
            </a:r>
            <a:r>
              <a:rPr lang="en-US" baseline="0"/>
              <a:t> </a:t>
            </a:r>
            <a:r>
              <a:rPr lang="en-US"/>
              <a:t>causal</a:t>
            </a:r>
            <a:r>
              <a:rPr lang="en-US" baseline="0"/>
              <a:t> </a:t>
            </a:r>
            <a:r>
              <a:rPr lang="en-US"/>
              <a:t>algorithms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5.3468871866955363E-2"/>
          <c:y val="0.12785291579821928"/>
          <c:w val="0.9124666606793389"/>
          <c:h val="0.66461270209977208"/>
        </c:manualLayout>
      </c:layout>
      <c:scatterChart>
        <c:scatterStyle val="lineMarker"/>
        <c:varyColors val="0"/>
        <c:ser>
          <c:idx val="1"/>
          <c:order val="0"/>
          <c:tx>
            <c:strRef>
              <c:f>'Pure Decorrelation'!$AL$2</c:f>
              <c:strCache>
                <c:ptCount val="1"/>
                <c:pt idx="0">
                  <c:v>BNL Causal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trendline>
            <c:spPr>
              <a:ln w="19050" cap="rnd">
                <a:solidFill>
                  <a:srgbClr val="FF0000"/>
                </a:solidFill>
                <a:prstDash val="dash"/>
              </a:ln>
              <a:effectLst/>
            </c:spPr>
            <c:trendlineType val="exp"/>
            <c:dispRSqr val="0"/>
            <c:dispEq val="0"/>
          </c:trendline>
          <c:xVal>
            <c:numRef>
              <c:f>'Pure Decorrelation'!$AY$3:$AY$290</c:f>
              <c:numCache>
                <c:formatCode>General</c:formatCode>
                <c:ptCount val="288"/>
                <c:pt idx="0">
                  <c:v>1</c:v>
                </c:pt>
                <c:pt idx="1">
                  <c:v>-3</c:v>
                </c:pt>
                <c:pt idx="2">
                  <c:v>-3</c:v>
                </c:pt>
                <c:pt idx="3">
                  <c:v>1</c:v>
                </c:pt>
                <c:pt idx="4">
                  <c:v>9</c:v>
                </c:pt>
                <c:pt idx="5">
                  <c:v>1</c:v>
                </c:pt>
                <c:pt idx="6">
                  <c:v>-3</c:v>
                </c:pt>
                <c:pt idx="7">
                  <c:v>-3</c:v>
                </c:pt>
                <c:pt idx="8">
                  <c:v>-3</c:v>
                </c:pt>
                <c:pt idx="9">
                  <c:v>-3</c:v>
                </c:pt>
                <c:pt idx="10">
                  <c:v>1</c:v>
                </c:pt>
                <c:pt idx="11">
                  <c:v>9</c:v>
                </c:pt>
                <c:pt idx="12">
                  <c:v>1</c:v>
                </c:pt>
                <c:pt idx="13">
                  <c:v>-3</c:v>
                </c:pt>
                <c:pt idx="14">
                  <c:v>-3</c:v>
                </c:pt>
                <c:pt idx="15">
                  <c:v>1</c:v>
                </c:pt>
                <c:pt idx="16">
                  <c:v>-2</c:v>
                </c:pt>
                <c:pt idx="17">
                  <c:v>4</c:v>
                </c:pt>
                <c:pt idx="18">
                  <c:v>0</c:v>
                </c:pt>
                <c:pt idx="19">
                  <c:v>-2</c:v>
                </c:pt>
                <c:pt idx="20">
                  <c:v>-2</c:v>
                </c:pt>
                <c:pt idx="21">
                  <c:v>0</c:v>
                </c:pt>
                <c:pt idx="22">
                  <c:v>4</c:v>
                </c:pt>
                <c:pt idx="23">
                  <c:v>-2</c:v>
                </c:pt>
                <c:pt idx="24">
                  <c:v>-0.33333333333333331</c:v>
                </c:pt>
                <c:pt idx="25">
                  <c:v>-0.33333333333333331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-1.666666666666667</c:v>
                </c:pt>
                <c:pt idx="31">
                  <c:v>-1.666666666666667</c:v>
                </c:pt>
                <c:pt idx="32">
                  <c:v>-1.666666666666667</c:v>
                </c:pt>
                <c:pt idx="33">
                  <c:v>-1.666666666666667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-0.33333333333333331</c:v>
                </c:pt>
                <c:pt idx="39">
                  <c:v>-0.33333333333333331</c:v>
                </c:pt>
                <c:pt idx="40">
                  <c:v>-2</c:v>
                </c:pt>
                <c:pt idx="41">
                  <c:v>-2</c:v>
                </c:pt>
                <c:pt idx="42">
                  <c:v>8</c:v>
                </c:pt>
                <c:pt idx="43">
                  <c:v>-4</c:v>
                </c:pt>
                <c:pt idx="44">
                  <c:v>-4</c:v>
                </c:pt>
                <c:pt idx="45">
                  <c:v>8</c:v>
                </c:pt>
                <c:pt idx="46">
                  <c:v>-2</c:v>
                </c:pt>
                <c:pt idx="47">
                  <c:v>-2</c:v>
                </c:pt>
                <c:pt idx="48">
                  <c:v>-2</c:v>
                </c:pt>
                <c:pt idx="49">
                  <c:v>-2</c:v>
                </c:pt>
                <c:pt idx="50">
                  <c:v>8</c:v>
                </c:pt>
                <c:pt idx="51">
                  <c:v>-4</c:v>
                </c:pt>
                <c:pt idx="52">
                  <c:v>-4</c:v>
                </c:pt>
                <c:pt idx="53">
                  <c:v>8</c:v>
                </c:pt>
                <c:pt idx="54">
                  <c:v>-2</c:v>
                </c:pt>
                <c:pt idx="55">
                  <c:v>-2</c:v>
                </c:pt>
              </c:numCache>
            </c:numRef>
          </c:xVal>
          <c:yVal>
            <c:numRef>
              <c:f>'Pure Decorrelation'!$AL$3:$AL$290</c:f>
              <c:numCache>
                <c:formatCode>General</c:formatCode>
                <c:ptCount val="288"/>
                <c:pt idx="0">
                  <c:v>2.5448768859729172</c:v>
                </c:pt>
                <c:pt idx="1">
                  <c:v>1.646166047197767</c:v>
                </c:pt>
                <c:pt idx="2">
                  <c:v>1.5569136271835311</c:v>
                </c:pt>
                <c:pt idx="3">
                  <c:v>0.87471072617918255</c:v>
                </c:pt>
                <c:pt idx="4">
                  <c:v>4.2834748519933781</c:v>
                </c:pt>
                <c:pt idx="5">
                  <c:v>1.6044603035552429</c:v>
                </c:pt>
                <c:pt idx="6">
                  <c:v>1.9623006657697259</c:v>
                </c:pt>
                <c:pt idx="7">
                  <c:v>1.062223675998393</c:v>
                </c:pt>
                <c:pt idx="8">
                  <c:v>2.270572908793111</c:v>
                </c:pt>
                <c:pt idx="9">
                  <c:v>2.621938515407964</c:v>
                </c:pt>
                <c:pt idx="10">
                  <c:v>1.19052803539671</c:v>
                </c:pt>
                <c:pt idx="11">
                  <c:v>2.2804257138050161</c:v>
                </c:pt>
                <c:pt idx="12">
                  <c:v>1.832786726567428</c:v>
                </c:pt>
                <c:pt idx="13">
                  <c:v>2.5583764257840809</c:v>
                </c:pt>
                <c:pt idx="14">
                  <c:v>1.0736192691838371</c:v>
                </c:pt>
                <c:pt idx="15">
                  <c:v>2.5678783181821929</c:v>
                </c:pt>
                <c:pt idx="16">
                  <c:v>0.7994292568066157</c:v>
                </c:pt>
                <c:pt idx="17">
                  <c:v>3.807680078200065</c:v>
                </c:pt>
                <c:pt idx="18">
                  <c:v>1.074580994830467</c:v>
                </c:pt>
                <c:pt idx="19">
                  <c:v>2.1000688459840609</c:v>
                </c:pt>
                <c:pt idx="20">
                  <c:v>1.834210740600247</c:v>
                </c:pt>
                <c:pt idx="21">
                  <c:v>0.92237989461282266</c:v>
                </c:pt>
                <c:pt idx="22">
                  <c:v>4.0334865774144406</c:v>
                </c:pt>
                <c:pt idx="23">
                  <c:v>0.73292296036379412</c:v>
                </c:pt>
                <c:pt idx="24">
                  <c:v>0.94597003799863155</c:v>
                </c:pt>
                <c:pt idx="25">
                  <c:v>1.2483959720353599</c:v>
                </c:pt>
                <c:pt idx="26">
                  <c:v>0.84481222480535512</c:v>
                </c:pt>
                <c:pt idx="27">
                  <c:v>1.375217469385825</c:v>
                </c:pt>
                <c:pt idx="28">
                  <c:v>0.77741088437614958</c:v>
                </c:pt>
                <c:pt idx="29">
                  <c:v>1.0227380236145109</c:v>
                </c:pt>
                <c:pt idx="30">
                  <c:v>0.88449546041665594</c:v>
                </c:pt>
                <c:pt idx="31">
                  <c:v>1.0541573584428989</c:v>
                </c:pt>
                <c:pt idx="32">
                  <c:v>1.6903794326120991</c:v>
                </c:pt>
                <c:pt idx="33">
                  <c:v>1.579987778211944</c:v>
                </c:pt>
                <c:pt idx="34">
                  <c:v>0.9959491821937263</c:v>
                </c:pt>
                <c:pt idx="35">
                  <c:v>0.93805467741331083</c:v>
                </c:pt>
                <c:pt idx="36">
                  <c:v>1.0646627710084431</c:v>
                </c:pt>
                <c:pt idx="37">
                  <c:v>0.80352945319609714</c:v>
                </c:pt>
                <c:pt idx="38">
                  <c:v>0.7896783370058984</c:v>
                </c:pt>
                <c:pt idx="39">
                  <c:v>0.66329525696346536</c:v>
                </c:pt>
                <c:pt idx="40">
                  <c:v>1.9556955639971421</c:v>
                </c:pt>
                <c:pt idx="41">
                  <c:v>0.68663855983177202</c:v>
                </c:pt>
                <c:pt idx="42">
                  <c:v>0.68559304416412492</c:v>
                </c:pt>
                <c:pt idx="43">
                  <c:v>2.4001645768061279</c:v>
                </c:pt>
                <c:pt idx="44">
                  <c:v>2.6040352908079512</c:v>
                </c:pt>
                <c:pt idx="45">
                  <c:v>0.73684842501534153</c:v>
                </c:pt>
                <c:pt idx="46">
                  <c:v>0.71123779600020498</c:v>
                </c:pt>
                <c:pt idx="47">
                  <c:v>1.821200734388549</c:v>
                </c:pt>
                <c:pt idx="48">
                  <c:v>1.9590936589753261</c:v>
                </c:pt>
                <c:pt idx="49">
                  <c:v>0.6811291566118598</c:v>
                </c:pt>
                <c:pt idx="50">
                  <c:v>0.68744857079582289</c:v>
                </c:pt>
                <c:pt idx="51">
                  <c:v>2.4364672156167222</c:v>
                </c:pt>
                <c:pt idx="52">
                  <c:v>2.6120564130367709</c:v>
                </c:pt>
                <c:pt idx="53">
                  <c:v>0.74048918880289416</c:v>
                </c:pt>
                <c:pt idx="54">
                  <c:v>0.7184106901753694</c:v>
                </c:pt>
                <c:pt idx="55">
                  <c:v>1.8149053826113231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8EA-421A-A845-340168B11B2E}"/>
            </c:ext>
          </c:extLst>
        </c:ser>
        <c:ser>
          <c:idx val="3"/>
          <c:order val="1"/>
          <c:tx>
            <c:strRef>
              <c:f>'Pure Decorrelation'!$AO$2</c:f>
              <c:strCache>
                <c:ptCount val="1"/>
                <c:pt idx="0">
                  <c:v>SFS Causal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5"/>
                </a:solidFill>
                <a:prstDash val="dash"/>
              </a:ln>
              <a:effectLst/>
            </c:spPr>
            <c:trendlineType val="exp"/>
            <c:dispRSqr val="0"/>
            <c:dispEq val="0"/>
          </c:trendline>
          <c:xVal>
            <c:numRef>
              <c:f>'Pure Decorrelation'!$AY$3:$AY$290</c:f>
              <c:numCache>
                <c:formatCode>General</c:formatCode>
                <c:ptCount val="288"/>
                <c:pt idx="0">
                  <c:v>1</c:v>
                </c:pt>
                <c:pt idx="1">
                  <c:v>-3</c:v>
                </c:pt>
                <c:pt idx="2">
                  <c:v>-3</c:v>
                </c:pt>
                <c:pt idx="3">
                  <c:v>1</c:v>
                </c:pt>
                <c:pt idx="4">
                  <c:v>9</c:v>
                </c:pt>
                <c:pt idx="5">
                  <c:v>1</c:v>
                </c:pt>
                <c:pt idx="6">
                  <c:v>-3</c:v>
                </c:pt>
                <c:pt idx="7">
                  <c:v>-3</c:v>
                </c:pt>
                <c:pt idx="8">
                  <c:v>-3</c:v>
                </c:pt>
                <c:pt idx="9">
                  <c:v>-3</c:v>
                </c:pt>
                <c:pt idx="10">
                  <c:v>1</c:v>
                </c:pt>
                <c:pt idx="11">
                  <c:v>9</c:v>
                </c:pt>
                <c:pt idx="12">
                  <c:v>1</c:v>
                </c:pt>
                <c:pt idx="13">
                  <c:v>-3</c:v>
                </c:pt>
                <c:pt idx="14">
                  <c:v>-3</c:v>
                </c:pt>
                <c:pt idx="15">
                  <c:v>1</c:v>
                </c:pt>
                <c:pt idx="16">
                  <c:v>-2</c:v>
                </c:pt>
                <c:pt idx="17">
                  <c:v>4</c:v>
                </c:pt>
                <c:pt idx="18">
                  <c:v>0</c:v>
                </c:pt>
                <c:pt idx="19">
                  <c:v>-2</c:v>
                </c:pt>
                <c:pt idx="20">
                  <c:v>-2</c:v>
                </c:pt>
                <c:pt idx="21">
                  <c:v>0</c:v>
                </c:pt>
                <c:pt idx="22">
                  <c:v>4</c:v>
                </c:pt>
                <c:pt idx="23">
                  <c:v>-2</c:v>
                </c:pt>
                <c:pt idx="24">
                  <c:v>-0.33333333333333331</c:v>
                </c:pt>
                <c:pt idx="25">
                  <c:v>-0.33333333333333331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-1.666666666666667</c:v>
                </c:pt>
                <c:pt idx="31">
                  <c:v>-1.666666666666667</c:v>
                </c:pt>
                <c:pt idx="32">
                  <c:v>-1.666666666666667</c:v>
                </c:pt>
                <c:pt idx="33">
                  <c:v>-1.666666666666667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-0.33333333333333331</c:v>
                </c:pt>
                <c:pt idx="39">
                  <c:v>-0.33333333333333331</c:v>
                </c:pt>
                <c:pt idx="40">
                  <c:v>-2</c:v>
                </c:pt>
                <c:pt idx="41">
                  <c:v>-2</c:v>
                </c:pt>
                <c:pt idx="42">
                  <c:v>8</c:v>
                </c:pt>
                <c:pt idx="43">
                  <c:v>-4</c:v>
                </c:pt>
                <c:pt idx="44">
                  <c:v>-4</c:v>
                </c:pt>
                <c:pt idx="45">
                  <c:v>8</c:v>
                </c:pt>
                <c:pt idx="46">
                  <c:v>-2</c:v>
                </c:pt>
                <c:pt idx="47">
                  <c:v>-2</c:v>
                </c:pt>
                <c:pt idx="48">
                  <c:v>-2</c:v>
                </c:pt>
                <c:pt idx="49">
                  <c:v>-2</c:v>
                </c:pt>
                <c:pt idx="50">
                  <c:v>8</c:v>
                </c:pt>
                <c:pt idx="51">
                  <c:v>-4</c:v>
                </c:pt>
                <c:pt idx="52">
                  <c:v>-4</c:v>
                </c:pt>
                <c:pt idx="53">
                  <c:v>8</c:v>
                </c:pt>
                <c:pt idx="54">
                  <c:v>-2</c:v>
                </c:pt>
                <c:pt idx="55">
                  <c:v>-2</c:v>
                </c:pt>
              </c:numCache>
            </c:numRef>
          </c:xVal>
          <c:yVal>
            <c:numRef>
              <c:f>'Pure Decorrelation'!$AO$3:$AO$290</c:f>
              <c:numCache>
                <c:formatCode>General</c:formatCode>
                <c:ptCount val="288"/>
                <c:pt idx="0">
                  <c:v>1.883196123607922</c:v>
                </c:pt>
                <c:pt idx="1">
                  <c:v>0.97883885038318108</c:v>
                </c:pt>
                <c:pt idx="2">
                  <c:v>1.235776852385607</c:v>
                </c:pt>
                <c:pt idx="3">
                  <c:v>0.63183793218340722</c:v>
                </c:pt>
                <c:pt idx="4">
                  <c:v>3.0720110869966448</c:v>
                </c:pt>
                <c:pt idx="5">
                  <c:v>1.048642413620837</c:v>
                </c:pt>
                <c:pt idx="6">
                  <c:v>1.4115784065914341</c:v>
                </c:pt>
                <c:pt idx="7">
                  <c:v>0.77097515040659348</c:v>
                </c:pt>
                <c:pt idx="8">
                  <c:v>1.5883352892007681</c:v>
                </c:pt>
                <c:pt idx="9">
                  <c:v>1.7806580112024679</c:v>
                </c:pt>
                <c:pt idx="10">
                  <c:v>0.77954667237936515</c:v>
                </c:pt>
                <c:pt idx="11">
                  <c:v>1.501202533399919</c:v>
                </c:pt>
                <c:pt idx="12">
                  <c:v>1.154609910998261</c:v>
                </c:pt>
                <c:pt idx="13">
                  <c:v>1.530600520590087</c:v>
                </c:pt>
                <c:pt idx="14">
                  <c:v>0.62938220938085576</c:v>
                </c:pt>
                <c:pt idx="15">
                  <c:v>1.741025536198868</c:v>
                </c:pt>
                <c:pt idx="16">
                  <c:v>0.75647047599777584</c:v>
                </c:pt>
                <c:pt idx="17">
                  <c:v>5.0095263748022258</c:v>
                </c:pt>
                <c:pt idx="18">
                  <c:v>0.90242136620800006</c:v>
                </c:pt>
                <c:pt idx="19">
                  <c:v>2.280094120197464</c:v>
                </c:pt>
                <c:pt idx="20">
                  <c:v>2.0923197573923971</c:v>
                </c:pt>
                <c:pt idx="21">
                  <c:v>0.98711089820135389</c:v>
                </c:pt>
                <c:pt idx="22">
                  <c:v>5.1383745444007216</c:v>
                </c:pt>
                <c:pt idx="23">
                  <c:v>0.76624301419942642</c:v>
                </c:pt>
                <c:pt idx="24">
                  <c:v>0.7636533488170244</c:v>
                </c:pt>
                <c:pt idx="25">
                  <c:v>1.061737556598382</c:v>
                </c:pt>
                <c:pt idx="26">
                  <c:v>0.66728932739933955</c:v>
                </c:pt>
                <c:pt idx="27">
                  <c:v>1.103199051012052</c:v>
                </c:pt>
                <c:pt idx="28">
                  <c:v>0.61436649399111043</c:v>
                </c:pt>
                <c:pt idx="29">
                  <c:v>0.76631005239905792</c:v>
                </c:pt>
                <c:pt idx="30">
                  <c:v>0.55683776439982469</c:v>
                </c:pt>
                <c:pt idx="31">
                  <c:v>0.78980252559995279</c:v>
                </c:pt>
                <c:pt idx="32">
                  <c:v>1.224676634400385</c:v>
                </c:pt>
                <c:pt idx="33">
                  <c:v>1.528548461804166</c:v>
                </c:pt>
                <c:pt idx="34">
                  <c:v>0.78942597220302557</c:v>
                </c:pt>
                <c:pt idx="35">
                  <c:v>0.723769653798081</c:v>
                </c:pt>
                <c:pt idx="36">
                  <c:v>0.76587132859858675</c:v>
                </c:pt>
                <c:pt idx="37">
                  <c:v>0.69415848460630514</c:v>
                </c:pt>
                <c:pt idx="38">
                  <c:v>0.52918931678286751</c:v>
                </c:pt>
                <c:pt idx="39">
                  <c:v>0.45844631140353159</c:v>
                </c:pt>
                <c:pt idx="40">
                  <c:v>3.0763704230135769</c:v>
                </c:pt>
                <c:pt idx="41">
                  <c:v>0.56141735260607672</c:v>
                </c:pt>
                <c:pt idx="42">
                  <c:v>0.57750049419701099</c:v>
                </c:pt>
                <c:pt idx="43">
                  <c:v>3.169797798414947</c:v>
                </c:pt>
                <c:pt idx="44">
                  <c:v>2.8906800519966049</c:v>
                </c:pt>
                <c:pt idx="45">
                  <c:v>0.61226160000078378</c:v>
                </c:pt>
                <c:pt idx="46">
                  <c:v>0.56948466699686828</c:v>
                </c:pt>
                <c:pt idx="47">
                  <c:v>2.5375866396003399</c:v>
                </c:pt>
                <c:pt idx="48">
                  <c:v>3.099472499196418</c:v>
                </c:pt>
                <c:pt idx="49">
                  <c:v>0.56899174619466064</c:v>
                </c:pt>
                <c:pt idx="50">
                  <c:v>0.58029067098395903</c:v>
                </c:pt>
                <c:pt idx="51">
                  <c:v>3.1904509494081141</c:v>
                </c:pt>
                <c:pt idx="52">
                  <c:v>2.9003609276027418</c:v>
                </c:pt>
                <c:pt idx="53">
                  <c:v>0.6159764812095091</c:v>
                </c:pt>
                <c:pt idx="54">
                  <c:v>0.54161536140018141</c:v>
                </c:pt>
                <c:pt idx="55">
                  <c:v>2.490949966589687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08EA-421A-A845-340168B11B2E}"/>
            </c:ext>
          </c:extLst>
        </c:ser>
        <c:ser>
          <c:idx val="5"/>
          <c:order val="2"/>
          <c:tx>
            <c:strRef>
              <c:f>'Pure Decorrelation'!$AQ$2</c:f>
              <c:strCache>
                <c:ptCount val="1"/>
                <c:pt idx="0">
                  <c:v>SaLSa Causal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6"/>
                </a:solidFill>
                <a:prstDash val="dash"/>
              </a:ln>
              <a:effectLst/>
            </c:spPr>
            <c:trendlineType val="exp"/>
            <c:dispRSqr val="0"/>
            <c:dispEq val="0"/>
          </c:trendline>
          <c:xVal>
            <c:numRef>
              <c:f>'Pure Decorrelation'!$AY$3:$AY$290</c:f>
              <c:numCache>
                <c:formatCode>General</c:formatCode>
                <c:ptCount val="288"/>
                <c:pt idx="0">
                  <c:v>1</c:v>
                </c:pt>
                <c:pt idx="1">
                  <c:v>-3</c:v>
                </c:pt>
                <c:pt idx="2">
                  <c:v>-3</c:v>
                </c:pt>
                <c:pt idx="3">
                  <c:v>1</c:v>
                </c:pt>
                <c:pt idx="4">
                  <c:v>9</c:v>
                </c:pt>
                <c:pt idx="5">
                  <c:v>1</c:v>
                </c:pt>
                <c:pt idx="6">
                  <c:v>-3</c:v>
                </c:pt>
                <c:pt idx="7">
                  <c:v>-3</c:v>
                </c:pt>
                <c:pt idx="8">
                  <c:v>-3</c:v>
                </c:pt>
                <c:pt idx="9">
                  <c:v>-3</c:v>
                </c:pt>
                <c:pt idx="10">
                  <c:v>1</c:v>
                </c:pt>
                <c:pt idx="11">
                  <c:v>9</c:v>
                </c:pt>
                <c:pt idx="12">
                  <c:v>1</c:v>
                </c:pt>
                <c:pt idx="13">
                  <c:v>-3</c:v>
                </c:pt>
                <c:pt idx="14">
                  <c:v>-3</c:v>
                </c:pt>
                <c:pt idx="15">
                  <c:v>1</c:v>
                </c:pt>
                <c:pt idx="16">
                  <c:v>-2</c:v>
                </c:pt>
                <c:pt idx="17">
                  <c:v>4</c:v>
                </c:pt>
                <c:pt idx="18">
                  <c:v>0</c:v>
                </c:pt>
                <c:pt idx="19">
                  <c:v>-2</c:v>
                </c:pt>
                <c:pt idx="20">
                  <c:v>-2</c:v>
                </c:pt>
                <c:pt idx="21">
                  <c:v>0</c:v>
                </c:pt>
                <c:pt idx="22">
                  <c:v>4</c:v>
                </c:pt>
                <c:pt idx="23">
                  <c:v>-2</c:v>
                </c:pt>
                <c:pt idx="24">
                  <c:v>-0.33333333333333331</c:v>
                </c:pt>
                <c:pt idx="25">
                  <c:v>-0.33333333333333331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-1.666666666666667</c:v>
                </c:pt>
                <c:pt idx="31">
                  <c:v>-1.666666666666667</c:v>
                </c:pt>
                <c:pt idx="32">
                  <c:v>-1.666666666666667</c:v>
                </c:pt>
                <c:pt idx="33">
                  <c:v>-1.666666666666667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-0.33333333333333331</c:v>
                </c:pt>
                <c:pt idx="39">
                  <c:v>-0.33333333333333331</c:v>
                </c:pt>
                <c:pt idx="40">
                  <c:v>-2</c:v>
                </c:pt>
                <c:pt idx="41">
                  <c:v>-2</c:v>
                </c:pt>
                <c:pt idx="42">
                  <c:v>8</c:v>
                </c:pt>
                <c:pt idx="43">
                  <c:v>-4</c:v>
                </c:pt>
                <c:pt idx="44">
                  <c:v>-4</c:v>
                </c:pt>
                <c:pt idx="45">
                  <c:v>8</c:v>
                </c:pt>
                <c:pt idx="46">
                  <c:v>-2</c:v>
                </c:pt>
                <c:pt idx="47">
                  <c:v>-2</c:v>
                </c:pt>
                <c:pt idx="48">
                  <c:v>-2</c:v>
                </c:pt>
                <c:pt idx="49">
                  <c:v>-2</c:v>
                </c:pt>
                <c:pt idx="50">
                  <c:v>8</c:v>
                </c:pt>
                <c:pt idx="51">
                  <c:v>-4</c:v>
                </c:pt>
                <c:pt idx="52">
                  <c:v>-4</c:v>
                </c:pt>
                <c:pt idx="53">
                  <c:v>8</c:v>
                </c:pt>
                <c:pt idx="54">
                  <c:v>-2</c:v>
                </c:pt>
                <c:pt idx="55">
                  <c:v>-2</c:v>
                </c:pt>
              </c:numCache>
            </c:numRef>
          </c:xVal>
          <c:yVal>
            <c:numRef>
              <c:f>'Pure Decorrelation'!$AQ$3:$AQ$290</c:f>
              <c:numCache>
                <c:formatCode>General</c:formatCode>
                <c:ptCount val="288"/>
                <c:pt idx="0">
                  <c:v>2.9239905918249862</c:v>
                </c:pt>
                <c:pt idx="1">
                  <c:v>1.2861934142420071</c:v>
                </c:pt>
                <c:pt idx="2">
                  <c:v>1.1493316369946109</c:v>
                </c:pt>
                <c:pt idx="3">
                  <c:v>0.74748457759851594</c:v>
                </c:pt>
                <c:pt idx="4">
                  <c:v>7.730213014408946</c:v>
                </c:pt>
                <c:pt idx="5">
                  <c:v>1.614074858790264</c:v>
                </c:pt>
                <c:pt idx="6">
                  <c:v>1.405772071587853</c:v>
                </c:pt>
                <c:pt idx="7">
                  <c:v>0.84869093080051239</c:v>
                </c:pt>
                <c:pt idx="8">
                  <c:v>2.3235059678321699</c:v>
                </c:pt>
                <c:pt idx="9">
                  <c:v>3.925472252606415</c:v>
                </c:pt>
                <c:pt idx="10">
                  <c:v>0.83620562839787449</c:v>
                </c:pt>
                <c:pt idx="11">
                  <c:v>1.4923651995952241</c:v>
                </c:pt>
                <c:pt idx="12">
                  <c:v>1.423356654215604</c:v>
                </c:pt>
                <c:pt idx="13">
                  <c:v>2.1539793555857609</c:v>
                </c:pt>
                <c:pt idx="14">
                  <c:v>0.75997273359680551</c:v>
                </c:pt>
                <c:pt idx="15">
                  <c:v>1.9375769079895691</c:v>
                </c:pt>
                <c:pt idx="16">
                  <c:v>0.8422154613770545</c:v>
                </c:pt>
                <c:pt idx="17">
                  <c:v>6.1740752518177029</c:v>
                </c:pt>
                <c:pt idx="18">
                  <c:v>1.2316048830165529</c:v>
                </c:pt>
                <c:pt idx="19">
                  <c:v>2.7527442501741461</c:v>
                </c:pt>
                <c:pt idx="20">
                  <c:v>1.9559515665867371</c:v>
                </c:pt>
                <c:pt idx="21">
                  <c:v>1.1558898015995509</c:v>
                </c:pt>
                <c:pt idx="22">
                  <c:v>5.2259252433897929</c:v>
                </c:pt>
                <c:pt idx="23">
                  <c:v>0.68386722140712664</c:v>
                </c:pt>
                <c:pt idx="24">
                  <c:v>1.08740701781353</c:v>
                </c:pt>
                <c:pt idx="25">
                  <c:v>1.846622504980769</c:v>
                </c:pt>
                <c:pt idx="26">
                  <c:v>0.84702215919969603</c:v>
                </c:pt>
                <c:pt idx="27">
                  <c:v>1.675000095006544</c:v>
                </c:pt>
                <c:pt idx="28">
                  <c:v>0.79438565783202653</c:v>
                </c:pt>
                <c:pt idx="29">
                  <c:v>0.94730259861098598</c:v>
                </c:pt>
                <c:pt idx="30">
                  <c:v>0.72560098598478362</c:v>
                </c:pt>
                <c:pt idx="31">
                  <c:v>0.97309810320148249</c:v>
                </c:pt>
                <c:pt idx="32">
                  <c:v>1.899268189596478</c:v>
                </c:pt>
                <c:pt idx="33">
                  <c:v>1.8700171775883061</c:v>
                </c:pt>
                <c:pt idx="34">
                  <c:v>1.260354175220709</c:v>
                </c:pt>
                <c:pt idx="35">
                  <c:v>0.9797301752143539</c:v>
                </c:pt>
                <c:pt idx="36">
                  <c:v>0.97061722680227835</c:v>
                </c:pt>
                <c:pt idx="37">
                  <c:v>0.86663820501416922</c:v>
                </c:pt>
                <c:pt idx="38">
                  <c:v>0.69866446864325549</c:v>
                </c:pt>
                <c:pt idx="39">
                  <c:v>0.66013446721481162</c:v>
                </c:pt>
                <c:pt idx="40">
                  <c:v>1.7396299373824149</c:v>
                </c:pt>
                <c:pt idx="41">
                  <c:v>0.61859949162462724</c:v>
                </c:pt>
                <c:pt idx="42">
                  <c:v>0.54910154638346287</c:v>
                </c:pt>
                <c:pt idx="43">
                  <c:v>2.5008298611734059</c:v>
                </c:pt>
                <c:pt idx="44">
                  <c:v>3.4153938223724252</c:v>
                </c:pt>
                <c:pt idx="45">
                  <c:v>0.67591678000753741</c:v>
                </c:pt>
                <c:pt idx="46">
                  <c:v>0.56992651455802845</c:v>
                </c:pt>
                <c:pt idx="47">
                  <c:v>1.831324407388456</c:v>
                </c:pt>
                <c:pt idx="48">
                  <c:v>1.758913789398503</c:v>
                </c:pt>
                <c:pt idx="49">
                  <c:v>0.62492158861132341</c:v>
                </c:pt>
                <c:pt idx="50">
                  <c:v>0.54497044441523035</c:v>
                </c:pt>
                <c:pt idx="51">
                  <c:v>2.5379836030188021</c:v>
                </c:pt>
                <c:pt idx="52">
                  <c:v>3.416785896231886</c:v>
                </c:pt>
                <c:pt idx="53">
                  <c:v>0.67598785960581154</c:v>
                </c:pt>
                <c:pt idx="54">
                  <c:v>0.58433372562285513</c:v>
                </c:pt>
                <c:pt idx="55">
                  <c:v>1.854991611384321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08EA-421A-A845-340168B11B2E}"/>
            </c:ext>
          </c:extLst>
        </c:ser>
        <c:ser>
          <c:idx val="7"/>
          <c:order val="3"/>
          <c:tx>
            <c:strRef>
              <c:f>'Pure Decorrelation'!$AS$2</c:f>
              <c:strCache>
                <c:ptCount val="1"/>
                <c:pt idx="0">
                  <c:v>D&amp;C Causal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>
                    <a:lumMod val="60000"/>
                  </a:schemeClr>
                </a:solidFill>
                <a:prstDash val="dash"/>
              </a:ln>
              <a:effectLst/>
            </c:spPr>
            <c:trendlineType val="exp"/>
            <c:dispRSqr val="0"/>
            <c:dispEq val="0"/>
          </c:trendline>
          <c:xVal>
            <c:numRef>
              <c:f>'Pure Decorrelation'!$AY$3:$AY$290</c:f>
              <c:numCache>
                <c:formatCode>General</c:formatCode>
                <c:ptCount val="288"/>
                <c:pt idx="0">
                  <c:v>1</c:v>
                </c:pt>
                <c:pt idx="1">
                  <c:v>-3</c:v>
                </c:pt>
                <c:pt idx="2">
                  <c:v>-3</c:v>
                </c:pt>
                <c:pt idx="3">
                  <c:v>1</c:v>
                </c:pt>
                <c:pt idx="4">
                  <c:v>9</c:v>
                </c:pt>
                <c:pt idx="5">
                  <c:v>1</c:v>
                </c:pt>
                <c:pt idx="6">
                  <c:v>-3</c:v>
                </c:pt>
                <c:pt idx="7">
                  <c:v>-3</c:v>
                </c:pt>
                <c:pt idx="8">
                  <c:v>-3</c:v>
                </c:pt>
                <c:pt idx="9">
                  <c:v>-3</c:v>
                </c:pt>
                <c:pt idx="10">
                  <c:v>1</c:v>
                </c:pt>
                <c:pt idx="11">
                  <c:v>9</c:v>
                </c:pt>
                <c:pt idx="12">
                  <c:v>1</c:v>
                </c:pt>
                <c:pt idx="13">
                  <c:v>-3</c:v>
                </c:pt>
                <c:pt idx="14">
                  <c:v>-3</c:v>
                </c:pt>
                <c:pt idx="15">
                  <c:v>1</c:v>
                </c:pt>
                <c:pt idx="16">
                  <c:v>-2</c:v>
                </c:pt>
                <c:pt idx="17">
                  <c:v>4</c:v>
                </c:pt>
                <c:pt idx="18">
                  <c:v>0</c:v>
                </c:pt>
                <c:pt idx="19">
                  <c:v>-2</c:v>
                </c:pt>
                <c:pt idx="20">
                  <c:v>-2</c:v>
                </c:pt>
                <c:pt idx="21">
                  <c:v>0</c:v>
                </c:pt>
                <c:pt idx="22">
                  <c:v>4</c:v>
                </c:pt>
                <c:pt idx="23">
                  <c:v>-2</c:v>
                </c:pt>
                <c:pt idx="24">
                  <c:v>-0.33333333333333331</c:v>
                </c:pt>
                <c:pt idx="25">
                  <c:v>-0.33333333333333331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-1.666666666666667</c:v>
                </c:pt>
                <c:pt idx="31">
                  <c:v>-1.666666666666667</c:v>
                </c:pt>
                <c:pt idx="32">
                  <c:v>-1.666666666666667</c:v>
                </c:pt>
                <c:pt idx="33">
                  <c:v>-1.666666666666667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-0.33333333333333331</c:v>
                </c:pt>
                <c:pt idx="39">
                  <c:v>-0.33333333333333331</c:v>
                </c:pt>
                <c:pt idx="40">
                  <c:v>-2</c:v>
                </c:pt>
                <c:pt idx="41">
                  <c:v>-2</c:v>
                </c:pt>
                <c:pt idx="42">
                  <c:v>8</c:v>
                </c:pt>
                <c:pt idx="43">
                  <c:v>-4</c:v>
                </c:pt>
                <c:pt idx="44">
                  <c:v>-4</c:v>
                </c:pt>
                <c:pt idx="45">
                  <c:v>8</c:v>
                </c:pt>
                <c:pt idx="46">
                  <c:v>-2</c:v>
                </c:pt>
                <c:pt idx="47">
                  <c:v>-2</c:v>
                </c:pt>
                <c:pt idx="48">
                  <c:v>-2</c:v>
                </c:pt>
                <c:pt idx="49">
                  <c:v>-2</c:v>
                </c:pt>
                <c:pt idx="50">
                  <c:v>8</c:v>
                </c:pt>
                <c:pt idx="51">
                  <c:v>-4</c:v>
                </c:pt>
                <c:pt idx="52">
                  <c:v>-4</c:v>
                </c:pt>
                <c:pt idx="53">
                  <c:v>8</c:v>
                </c:pt>
                <c:pt idx="54">
                  <c:v>-2</c:v>
                </c:pt>
                <c:pt idx="55">
                  <c:v>-2</c:v>
                </c:pt>
              </c:numCache>
            </c:numRef>
          </c:xVal>
          <c:yVal>
            <c:numRef>
              <c:f>'Pure Decorrelation'!$AS$3:$AS$290</c:f>
              <c:numCache>
                <c:formatCode>General</c:formatCode>
                <c:ptCount val="288"/>
                <c:pt idx="0">
                  <c:v>0.64183103158138688</c:v>
                </c:pt>
                <c:pt idx="1">
                  <c:v>0.63097686200635505</c:v>
                </c:pt>
                <c:pt idx="2">
                  <c:v>0.56853996699210252</c:v>
                </c:pt>
                <c:pt idx="3">
                  <c:v>0.53986057523870845</c:v>
                </c:pt>
                <c:pt idx="4">
                  <c:v>0.77787959835259246</c:v>
                </c:pt>
                <c:pt idx="5">
                  <c:v>0.62829524958506222</c:v>
                </c:pt>
                <c:pt idx="6">
                  <c:v>0.60014934520004315</c:v>
                </c:pt>
                <c:pt idx="7">
                  <c:v>0.56963751740986479</c:v>
                </c:pt>
                <c:pt idx="8">
                  <c:v>0.6510023555601947</c:v>
                </c:pt>
                <c:pt idx="9">
                  <c:v>0.63015220101224256</c:v>
                </c:pt>
                <c:pt idx="10">
                  <c:v>0.59449439820600669</c:v>
                </c:pt>
                <c:pt idx="11">
                  <c:v>0.60571621462004255</c:v>
                </c:pt>
                <c:pt idx="12">
                  <c:v>0.68909673239104452</c:v>
                </c:pt>
                <c:pt idx="13">
                  <c:v>0.66429546660510819</c:v>
                </c:pt>
                <c:pt idx="14">
                  <c:v>0.58398874480044471</c:v>
                </c:pt>
                <c:pt idx="15">
                  <c:v>0.61890311605529857</c:v>
                </c:pt>
                <c:pt idx="16">
                  <c:v>0.58539356938563292</c:v>
                </c:pt>
                <c:pt idx="17">
                  <c:v>0.68233685420127588</c:v>
                </c:pt>
                <c:pt idx="18">
                  <c:v>0.53223258556099606</c:v>
                </c:pt>
                <c:pt idx="19">
                  <c:v>0.56327914716675875</c:v>
                </c:pt>
                <c:pt idx="20">
                  <c:v>0.55983460455900058</c:v>
                </c:pt>
                <c:pt idx="21">
                  <c:v>0.52426158942980694</c:v>
                </c:pt>
                <c:pt idx="22">
                  <c:v>0.69739050958305593</c:v>
                </c:pt>
                <c:pt idx="23">
                  <c:v>0.5860841009183787</c:v>
                </c:pt>
                <c:pt idx="24">
                  <c:v>0.84093664835672821</c:v>
                </c:pt>
                <c:pt idx="25">
                  <c:v>0.85037993309088056</c:v>
                </c:pt>
                <c:pt idx="26">
                  <c:v>0.76215711293043564</c:v>
                </c:pt>
                <c:pt idx="27">
                  <c:v>0.78072043743450192</c:v>
                </c:pt>
                <c:pt idx="28">
                  <c:v>0.73173760236240926</c:v>
                </c:pt>
                <c:pt idx="29">
                  <c:v>0.74560813657008107</c:v>
                </c:pt>
                <c:pt idx="30">
                  <c:v>0.67317559673683713</c:v>
                </c:pt>
                <c:pt idx="31">
                  <c:v>0.68648729436099531</c:v>
                </c:pt>
                <c:pt idx="32">
                  <c:v>1.014855797553901</c:v>
                </c:pt>
                <c:pt idx="33">
                  <c:v>1.0267087336047549</c:v>
                </c:pt>
                <c:pt idx="34">
                  <c:v>0.7834495407994837</c:v>
                </c:pt>
                <c:pt idx="35">
                  <c:v>0.78888303457060827</c:v>
                </c:pt>
                <c:pt idx="36">
                  <c:v>0.78494180319830775</c:v>
                </c:pt>
                <c:pt idx="37">
                  <c:v>0.76131236584624273</c:v>
                </c:pt>
                <c:pt idx="38">
                  <c:v>0.62653864917811009</c:v>
                </c:pt>
                <c:pt idx="39">
                  <c:v>0.62745492877438669</c:v>
                </c:pt>
                <c:pt idx="40">
                  <c:v>0.57074219618225475</c:v>
                </c:pt>
                <c:pt idx="41">
                  <c:v>0.56510997997829693</c:v>
                </c:pt>
                <c:pt idx="42">
                  <c:v>0.56747586461715405</c:v>
                </c:pt>
                <c:pt idx="43">
                  <c:v>0.62093643894186246</c:v>
                </c:pt>
                <c:pt idx="44">
                  <c:v>0.59498779582791028</c:v>
                </c:pt>
                <c:pt idx="45">
                  <c:v>0.58483853262150665</c:v>
                </c:pt>
                <c:pt idx="46">
                  <c:v>0.55864039844600488</c:v>
                </c:pt>
                <c:pt idx="47">
                  <c:v>0.55999845417682081</c:v>
                </c:pt>
                <c:pt idx="48">
                  <c:v>0.57423141357721763</c:v>
                </c:pt>
                <c:pt idx="49">
                  <c:v>0.5714106356375851</c:v>
                </c:pt>
                <c:pt idx="50">
                  <c:v>0.5636757296510041</c:v>
                </c:pt>
                <c:pt idx="51">
                  <c:v>0.6199029401759617</c:v>
                </c:pt>
                <c:pt idx="52">
                  <c:v>0.59015313225099819</c:v>
                </c:pt>
                <c:pt idx="53">
                  <c:v>0.58699422816280278</c:v>
                </c:pt>
                <c:pt idx="54">
                  <c:v>0.57161720376461744</c:v>
                </c:pt>
                <c:pt idx="55">
                  <c:v>0.56937649102183063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08EA-421A-A845-340168B11B2E}"/>
            </c:ext>
          </c:extLst>
        </c:ser>
        <c:ser>
          <c:idx val="9"/>
          <c:order val="4"/>
          <c:tx>
            <c:strRef>
              <c:f>'Pure Decorrelation'!$AU$2</c:f>
              <c:strCache>
                <c:ptCount val="1"/>
                <c:pt idx="0">
                  <c:v>BBS Causal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00B050"/>
              </a:solidFill>
              <a:ln w="9525">
                <a:solidFill>
                  <a:srgbClr val="00B050"/>
                </a:solidFill>
              </a:ln>
              <a:effectLst/>
            </c:spPr>
          </c:marker>
          <c:trendline>
            <c:spPr>
              <a:ln w="19050" cap="rnd">
                <a:solidFill>
                  <a:srgbClr val="00B050"/>
                </a:solidFill>
                <a:prstDash val="dash"/>
              </a:ln>
              <a:effectLst/>
            </c:spPr>
            <c:trendlineType val="exp"/>
            <c:dispRSqr val="0"/>
            <c:dispEq val="0"/>
          </c:trendline>
          <c:xVal>
            <c:numRef>
              <c:f>'Pure Decorrelation'!$AY$3:$AY$290</c:f>
              <c:numCache>
                <c:formatCode>General</c:formatCode>
                <c:ptCount val="288"/>
                <c:pt idx="0">
                  <c:v>1</c:v>
                </c:pt>
                <c:pt idx="1">
                  <c:v>-3</c:v>
                </c:pt>
                <c:pt idx="2">
                  <c:v>-3</c:v>
                </c:pt>
                <c:pt idx="3">
                  <c:v>1</c:v>
                </c:pt>
                <c:pt idx="4">
                  <c:v>9</c:v>
                </c:pt>
                <c:pt idx="5">
                  <c:v>1</c:v>
                </c:pt>
                <c:pt idx="6">
                  <c:v>-3</c:v>
                </c:pt>
                <c:pt idx="7">
                  <c:v>-3</c:v>
                </c:pt>
                <c:pt idx="8">
                  <c:v>-3</c:v>
                </c:pt>
                <c:pt idx="9">
                  <c:v>-3</c:v>
                </c:pt>
                <c:pt idx="10">
                  <c:v>1</c:v>
                </c:pt>
                <c:pt idx="11">
                  <c:v>9</c:v>
                </c:pt>
                <c:pt idx="12">
                  <c:v>1</c:v>
                </c:pt>
                <c:pt idx="13">
                  <c:v>-3</c:v>
                </c:pt>
                <c:pt idx="14">
                  <c:v>-3</c:v>
                </c:pt>
                <c:pt idx="15">
                  <c:v>1</c:v>
                </c:pt>
                <c:pt idx="16">
                  <c:v>-2</c:v>
                </c:pt>
                <c:pt idx="17">
                  <c:v>4</c:v>
                </c:pt>
                <c:pt idx="18">
                  <c:v>0</c:v>
                </c:pt>
                <c:pt idx="19">
                  <c:v>-2</c:v>
                </c:pt>
                <c:pt idx="20">
                  <c:v>-2</c:v>
                </c:pt>
                <c:pt idx="21">
                  <c:v>0</c:v>
                </c:pt>
                <c:pt idx="22">
                  <c:v>4</c:v>
                </c:pt>
                <c:pt idx="23">
                  <c:v>-2</c:v>
                </c:pt>
                <c:pt idx="24">
                  <c:v>-0.33333333333333331</c:v>
                </c:pt>
                <c:pt idx="25">
                  <c:v>-0.33333333333333331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-1.666666666666667</c:v>
                </c:pt>
                <c:pt idx="31">
                  <c:v>-1.666666666666667</c:v>
                </c:pt>
                <c:pt idx="32">
                  <c:v>-1.666666666666667</c:v>
                </c:pt>
                <c:pt idx="33">
                  <c:v>-1.666666666666667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-0.33333333333333331</c:v>
                </c:pt>
                <c:pt idx="39">
                  <c:v>-0.33333333333333331</c:v>
                </c:pt>
                <c:pt idx="40">
                  <c:v>-2</c:v>
                </c:pt>
                <c:pt idx="41">
                  <c:v>-2</c:v>
                </c:pt>
                <c:pt idx="42">
                  <c:v>8</c:v>
                </c:pt>
                <c:pt idx="43">
                  <c:v>-4</c:v>
                </c:pt>
                <c:pt idx="44">
                  <c:v>-4</c:v>
                </c:pt>
                <c:pt idx="45">
                  <c:v>8</c:v>
                </c:pt>
                <c:pt idx="46">
                  <c:v>-2</c:v>
                </c:pt>
                <c:pt idx="47">
                  <c:v>-2</c:v>
                </c:pt>
                <c:pt idx="48">
                  <c:v>-2</c:v>
                </c:pt>
                <c:pt idx="49">
                  <c:v>-2</c:v>
                </c:pt>
                <c:pt idx="50">
                  <c:v>8</c:v>
                </c:pt>
                <c:pt idx="51">
                  <c:v>-4</c:v>
                </c:pt>
                <c:pt idx="52">
                  <c:v>-4</c:v>
                </c:pt>
                <c:pt idx="53">
                  <c:v>8</c:v>
                </c:pt>
                <c:pt idx="54">
                  <c:v>-2</c:v>
                </c:pt>
                <c:pt idx="55">
                  <c:v>-2</c:v>
                </c:pt>
              </c:numCache>
            </c:numRef>
          </c:xVal>
          <c:yVal>
            <c:numRef>
              <c:f>'Pure Decorrelation'!$AU$3:$AU$290</c:f>
              <c:numCache>
                <c:formatCode>General</c:formatCode>
                <c:ptCount val="288"/>
                <c:pt idx="0">
                  <c:v>11.772233658388719</c:v>
                </c:pt>
                <c:pt idx="1">
                  <c:v>3.943318069167435</c:v>
                </c:pt>
                <c:pt idx="2">
                  <c:v>5.5275729479966689</c:v>
                </c:pt>
                <c:pt idx="3">
                  <c:v>1.910186011367478</c:v>
                </c:pt>
                <c:pt idx="4">
                  <c:v>8.2927166930167004</c:v>
                </c:pt>
                <c:pt idx="5">
                  <c:v>4.9306730620330201</c:v>
                </c:pt>
                <c:pt idx="6">
                  <c:v>3.622853692807257</c:v>
                </c:pt>
                <c:pt idx="7">
                  <c:v>3.388165322830901</c:v>
                </c:pt>
                <c:pt idx="8">
                  <c:v>6.7449299822212199</c:v>
                </c:pt>
                <c:pt idx="9">
                  <c:v>6.3221945607801899</c:v>
                </c:pt>
                <c:pt idx="10">
                  <c:v>2.6821505653904749</c:v>
                </c:pt>
                <c:pt idx="11">
                  <c:v>5.4135304288123738</c:v>
                </c:pt>
                <c:pt idx="12">
                  <c:v>3.917118695226963</c:v>
                </c:pt>
                <c:pt idx="13">
                  <c:v>8.2573940334259532</c:v>
                </c:pt>
                <c:pt idx="14">
                  <c:v>1.8290251086000351</c:v>
                </c:pt>
                <c:pt idx="15">
                  <c:v>8.3462473839870661</c:v>
                </c:pt>
                <c:pt idx="16">
                  <c:v>1.924169786612038</c:v>
                </c:pt>
                <c:pt idx="17">
                  <c:v>16.146299704012929</c:v>
                </c:pt>
                <c:pt idx="18">
                  <c:v>3.3521887897863052</c:v>
                </c:pt>
                <c:pt idx="19">
                  <c:v>6.3688907785923217</c:v>
                </c:pt>
                <c:pt idx="20">
                  <c:v>6.3122146217850972</c:v>
                </c:pt>
                <c:pt idx="21">
                  <c:v>2.9887966054142452</c:v>
                </c:pt>
                <c:pt idx="22">
                  <c:v>16.944566728593781</c:v>
                </c:pt>
                <c:pt idx="23">
                  <c:v>1.1734690229990521</c:v>
                </c:pt>
                <c:pt idx="24">
                  <c:v>2.5655628746259032</c:v>
                </c:pt>
                <c:pt idx="25">
                  <c:v>3.501903341384605</c:v>
                </c:pt>
                <c:pt idx="26">
                  <c:v>1.884051420155447</c:v>
                </c:pt>
                <c:pt idx="27">
                  <c:v>3.0976202208199539</c:v>
                </c:pt>
                <c:pt idx="28">
                  <c:v>1.584442603215575</c:v>
                </c:pt>
                <c:pt idx="29">
                  <c:v>1.8808963319868779</c:v>
                </c:pt>
                <c:pt idx="30">
                  <c:v>1.326138090412132</c:v>
                </c:pt>
                <c:pt idx="31">
                  <c:v>1.953569766599685</c:v>
                </c:pt>
                <c:pt idx="32">
                  <c:v>5.1922275535878724</c:v>
                </c:pt>
                <c:pt idx="33">
                  <c:v>4.4924214618164111</c:v>
                </c:pt>
                <c:pt idx="34">
                  <c:v>2.5846855691983359</c:v>
                </c:pt>
                <c:pt idx="35">
                  <c:v>2.0908328647841699</c:v>
                </c:pt>
                <c:pt idx="36">
                  <c:v>2.8301512327860112</c:v>
                </c:pt>
                <c:pt idx="37">
                  <c:v>1.859634643374011</c:v>
                </c:pt>
                <c:pt idx="38">
                  <c:v>1.6584218096104451</c:v>
                </c:pt>
                <c:pt idx="39">
                  <c:v>1.1165313164237891</c:v>
                </c:pt>
                <c:pt idx="40">
                  <c:v>9.5047258693841279</c:v>
                </c:pt>
                <c:pt idx="41">
                  <c:v>1.5136320330202579</c:v>
                </c:pt>
                <c:pt idx="42">
                  <c:v>1.8685042786179109</c:v>
                </c:pt>
                <c:pt idx="43">
                  <c:v>12.34205780877965</c:v>
                </c:pt>
                <c:pt idx="44">
                  <c:v>13.182267385395241</c:v>
                </c:pt>
                <c:pt idx="45">
                  <c:v>1.9103370607946999</c:v>
                </c:pt>
                <c:pt idx="46">
                  <c:v>1.566371955373324</c:v>
                </c:pt>
                <c:pt idx="47">
                  <c:v>9.5205874869949181</c:v>
                </c:pt>
                <c:pt idx="48">
                  <c:v>9.5020538747892722</c:v>
                </c:pt>
                <c:pt idx="49">
                  <c:v>1.530521003960166</c:v>
                </c:pt>
                <c:pt idx="50">
                  <c:v>1.8735903445864099</c:v>
                </c:pt>
                <c:pt idx="51">
                  <c:v>12.394444969389591</c:v>
                </c:pt>
                <c:pt idx="52">
                  <c:v>12.95856265637558</c:v>
                </c:pt>
                <c:pt idx="53">
                  <c:v>1.843694011610933</c:v>
                </c:pt>
                <c:pt idx="54">
                  <c:v>1.526065446203575</c:v>
                </c:pt>
                <c:pt idx="55">
                  <c:v>8.8627511644037433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08EA-421A-A845-340168B11B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13725055"/>
        <c:axId val="488865151"/>
      </c:scatterChart>
      <c:valAx>
        <c:axId val="513725055"/>
        <c:scaling>
          <c:orientation val="minMax"/>
          <c:max val="5"/>
          <c:min val="0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Gain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8865151"/>
        <c:crosses val="autoZero"/>
        <c:crossBetween val="midCat"/>
      </c:valAx>
      <c:valAx>
        <c:axId val="488865151"/>
        <c:scaling>
          <c:logBase val="10"/>
          <c:orientation val="minMax"/>
          <c:max val="100"/>
          <c:min val="1E-3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Time(s)</a:t>
                </a:r>
              </a:p>
            </c:rich>
          </c:tx>
          <c:layout>
            <c:manualLayout>
              <c:xMode val="edge"/>
              <c:yMode val="edge"/>
              <c:x val="1.2242425079812739E-2"/>
              <c:y val="0.3979304375346236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372505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4.9059023956218299E-2"/>
          <c:y val="0.87083311506227701"/>
          <c:w val="0.92175080203315873"/>
          <c:h val="0.1153942300984974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9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Dominance Check Improvement</a:t>
            </a:r>
            <a:r>
              <a:rPr lang="en-US" baseline="0"/>
              <a:t> wrt. BNL [median]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'Pure Decorrelation'!$M$987</c:f>
              <c:strCache>
                <c:ptCount val="1"/>
                <c:pt idx="0">
                  <c:v>Gain &lt;=0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'Pure Decorrelation'!$N$956:$S$956</c:f>
              <c:strCache>
                <c:ptCount val="6"/>
                <c:pt idx="0">
                  <c:v>BNL Causal</c:v>
                </c:pt>
                <c:pt idx="1">
                  <c:v>BNL Causal HM</c:v>
                </c:pt>
                <c:pt idx="2">
                  <c:v>SFS Causal</c:v>
                </c:pt>
                <c:pt idx="3">
                  <c:v>SaLSa Causal</c:v>
                </c:pt>
                <c:pt idx="4">
                  <c:v>D&amp;C Causal</c:v>
                </c:pt>
                <c:pt idx="5">
                  <c:v>BBS Causal</c:v>
                </c:pt>
              </c:strCache>
            </c:strRef>
          </c:cat>
          <c:val>
            <c:numRef>
              <c:f>'Pure Decorrelation'!$N$987:$S$987</c:f>
              <c:numCache>
                <c:formatCode>0%</c:formatCode>
                <c:ptCount val="6"/>
                <c:pt idx="0">
                  <c:v>-0.21337360091238927</c:v>
                </c:pt>
                <c:pt idx="1">
                  <c:v>-0.23870757029586975</c:v>
                </c:pt>
                <c:pt idx="2">
                  <c:v>0.34082736896254856</c:v>
                </c:pt>
                <c:pt idx="3">
                  <c:v>-3.9633151401652841E-3</c:v>
                </c:pt>
                <c:pt idx="4">
                  <c:v>-0.87560583962333949</c:v>
                </c:pt>
                <c:pt idx="5">
                  <c:v>1.5585918529230636E-2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BA2-47B8-A4A9-6B083B1D5403}"/>
            </c:ext>
          </c:extLst>
        </c:ser>
        <c:ser>
          <c:idx val="2"/>
          <c:order val="1"/>
          <c:tx>
            <c:strRef>
              <c:f>'Pure Decorrelation'!$M$986</c:f>
              <c:strCache>
                <c:ptCount val="1"/>
                <c:pt idx="0">
                  <c:v>Gain &gt; 0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'Pure Decorrelation'!$N$986:$S$986</c:f>
              <c:numCache>
                <c:formatCode>0%</c:formatCode>
                <c:ptCount val="6"/>
                <c:pt idx="0">
                  <c:v>4.0588322603669159E-2</c:v>
                </c:pt>
                <c:pt idx="1">
                  <c:v>2.698426944979921E-2</c:v>
                </c:pt>
                <c:pt idx="2">
                  <c:v>0.58283998124921554</c:v>
                </c:pt>
                <c:pt idx="3">
                  <c:v>0.32464632729750353</c:v>
                </c:pt>
                <c:pt idx="4">
                  <c:v>-0.99467198153858571</c:v>
                </c:pt>
                <c:pt idx="5">
                  <c:v>0.16744023547619663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BA2-47B8-A4A9-6B083B1D5403}"/>
            </c:ext>
          </c:extLst>
        </c:ser>
        <c:ser>
          <c:idx val="3"/>
          <c:order val="2"/>
          <c:tx>
            <c:strRef>
              <c:f>'Pure Decorrelation'!$M$984</c:f>
              <c:strCache>
                <c:ptCount val="1"/>
                <c:pt idx="0">
                  <c:v>Gain &gt; 1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'Pure Decorrelation'!$N$984:$S$984</c:f>
              <c:numCache>
                <c:formatCode>0%</c:formatCode>
                <c:ptCount val="6"/>
                <c:pt idx="0">
                  <c:v>-1.041657689239857</c:v>
                </c:pt>
                <c:pt idx="1">
                  <c:v>-1.0585942039102256</c:v>
                </c:pt>
                <c:pt idx="2">
                  <c:v>-3.5321411591079044E-2</c:v>
                </c:pt>
                <c:pt idx="3">
                  <c:v>-9.0673621257265635E-2</c:v>
                </c:pt>
                <c:pt idx="4">
                  <c:v>-1.0729659261840061</c:v>
                </c:pt>
                <c:pt idx="5">
                  <c:v>-0.9528627799699021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BA2-47B8-A4A9-6B083B1D5403}"/>
            </c:ext>
          </c:extLst>
        </c:ser>
        <c:ser>
          <c:idx val="1"/>
          <c:order val="3"/>
          <c:tx>
            <c:strRef>
              <c:f>'Pure Decorrelation'!$M$983</c:f>
              <c:strCache>
                <c:ptCount val="1"/>
                <c:pt idx="0">
                  <c:v>Target; Gain &gt; 1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'Pure Decorrelation'!$N$983:$S$983</c:f>
              <c:numCache>
                <c:formatCode>0%</c:formatCode>
                <c:ptCount val="6"/>
                <c:pt idx="0">
                  <c:v>-8.6628272726222537</c:v>
                </c:pt>
                <c:pt idx="1">
                  <c:v>-8.6500936403241333</c:v>
                </c:pt>
                <c:pt idx="2">
                  <c:v>-8.9948125692609917</c:v>
                </c:pt>
                <c:pt idx="3">
                  <c:v>-13.554686300856934</c:v>
                </c:pt>
                <c:pt idx="4">
                  <c:v>-3.7716745880105917</c:v>
                </c:pt>
                <c:pt idx="5">
                  <c:v>-18.275184605943824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BA2-47B8-A4A9-6B083B1D54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96855792"/>
        <c:axId val="1899211536"/>
      </c:barChart>
      <c:catAx>
        <c:axId val="18968557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9211536"/>
        <c:crosses val="autoZero"/>
        <c:auto val="1"/>
        <c:lblAlgn val="ctr"/>
        <c:lblOffset val="100"/>
        <c:noMultiLvlLbl val="0"/>
      </c:catAx>
      <c:valAx>
        <c:axId val="1899211536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Perforamnce Improvement wrt. BNL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68557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9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Execution Time Improvement</a:t>
            </a:r>
            <a:r>
              <a:rPr lang="en-US" baseline="0"/>
              <a:t> wrt. </a:t>
            </a:r>
            <a:r>
              <a:rPr lang="en-US" sz="1400" baseline="0"/>
              <a:t>BNL (sequential) [median]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'Pure Decorrelation'!$U$987</c:f>
              <c:strCache>
                <c:ptCount val="1"/>
                <c:pt idx="0">
                  <c:v>Gain &lt;=0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'Pure Decorrelation'!$V$956:$AA$956</c:f>
              <c:strCache>
                <c:ptCount val="6"/>
                <c:pt idx="0">
                  <c:v>BNL Causal</c:v>
                </c:pt>
                <c:pt idx="1">
                  <c:v>BNL Causal HM</c:v>
                </c:pt>
                <c:pt idx="2">
                  <c:v>SFS Causal</c:v>
                </c:pt>
                <c:pt idx="3">
                  <c:v>SaLSa Causal</c:v>
                </c:pt>
                <c:pt idx="4">
                  <c:v>D&amp;C Causal</c:v>
                </c:pt>
                <c:pt idx="5">
                  <c:v>BBS Causal</c:v>
                </c:pt>
              </c:strCache>
            </c:strRef>
          </c:cat>
          <c:val>
            <c:numRef>
              <c:f>'Pure Decorrelation'!$V$987:$AA$987</c:f>
              <c:numCache>
                <c:formatCode>0%</c:formatCode>
                <c:ptCount val="6"/>
                <c:pt idx="0">
                  <c:v>-0.17517546526360739</c:v>
                </c:pt>
                <c:pt idx="1">
                  <c:v>-0.19950170095226893</c:v>
                </c:pt>
                <c:pt idx="2">
                  <c:v>0.17486330488880972</c:v>
                </c:pt>
                <c:pt idx="3">
                  <c:v>-0.16442730575519499</c:v>
                </c:pt>
                <c:pt idx="4">
                  <c:v>-0.30009684274388171</c:v>
                </c:pt>
                <c:pt idx="5">
                  <c:v>-1.0519378381677624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703-4116-BF1D-5CE81EFBB0AF}"/>
            </c:ext>
          </c:extLst>
        </c:ser>
        <c:ser>
          <c:idx val="2"/>
          <c:order val="1"/>
          <c:tx>
            <c:strRef>
              <c:f>'Pure Decorrelation'!$U$986</c:f>
              <c:strCache>
                <c:ptCount val="1"/>
                <c:pt idx="0">
                  <c:v>Gain &gt; 0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'Pure Decorrelation'!$V$986:$AA$986</c:f>
              <c:numCache>
                <c:formatCode>0%</c:formatCode>
                <c:ptCount val="6"/>
                <c:pt idx="0">
                  <c:v>6.5757550761744221E-2</c:v>
                </c:pt>
                <c:pt idx="1">
                  <c:v>6.1172476504743112E-2</c:v>
                </c:pt>
                <c:pt idx="2">
                  <c:v>0.31657767988520169</c:v>
                </c:pt>
                <c:pt idx="3">
                  <c:v>6.1969619327012816E-2</c:v>
                </c:pt>
                <c:pt idx="4">
                  <c:v>-0.32476838652148055</c:v>
                </c:pt>
                <c:pt idx="5">
                  <c:v>-0.61340403905954122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703-4116-BF1D-5CE81EFBB0AF}"/>
            </c:ext>
          </c:extLst>
        </c:ser>
        <c:ser>
          <c:idx val="3"/>
          <c:order val="2"/>
          <c:tx>
            <c:strRef>
              <c:f>'Pure Decorrelation'!$U$984</c:f>
              <c:strCache>
                <c:ptCount val="1"/>
                <c:pt idx="0">
                  <c:v>Gain &gt; 1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'Pure Decorrelation'!$V$984:$AA$984</c:f>
              <c:numCache>
                <c:formatCode>0%</c:formatCode>
                <c:ptCount val="6"/>
                <c:pt idx="0">
                  <c:v>-0.68336812538083513</c:v>
                </c:pt>
                <c:pt idx="1">
                  <c:v>-0.67629283755303915</c:v>
                </c:pt>
                <c:pt idx="2">
                  <c:v>-0.13897529197573361</c:v>
                </c:pt>
                <c:pt idx="3">
                  <c:v>-0.25682846131596959</c:v>
                </c:pt>
                <c:pt idx="4">
                  <c:v>-0.3384330231287272</c:v>
                </c:pt>
                <c:pt idx="5">
                  <c:v>-1.7203661299315329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703-4116-BF1D-5CE81EFBB0AF}"/>
            </c:ext>
          </c:extLst>
        </c:ser>
        <c:ser>
          <c:idx val="1"/>
          <c:order val="3"/>
          <c:tx>
            <c:strRef>
              <c:f>'Pure Decorrelation'!$U$983</c:f>
              <c:strCache>
                <c:ptCount val="1"/>
                <c:pt idx="0">
                  <c:v>Target; Gain &gt; 1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'Pure Decorrelation'!$V$983:$AA$983</c:f>
              <c:numCache>
                <c:formatCode>0%</c:formatCode>
                <c:ptCount val="6"/>
                <c:pt idx="0">
                  <c:v>-3.8792049494376832</c:v>
                </c:pt>
                <c:pt idx="1">
                  <c:v>-3.8571287949865209</c:v>
                </c:pt>
                <c:pt idx="2">
                  <c:v>-5.121478228099261</c:v>
                </c:pt>
                <c:pt idx="3">
                  <c:v>-6.3489628793117472</c:v>
                </c:pt>
                <c:pt idx="4">
                  <c:v>-1.2209330756601335</c:v>
                </c:pt>
                <c:pt idx="5">
                  <c:v>-11.366267649592142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703-4116-BF1D-5CE81EFBB0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96855792"/>
        <c:axId val="1899211536"/>
      </c:barChart>
      <c:catAx>
        <c:axId val="18968557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9211536"/>
        <c:crosses val="autoZero"/>
        <c:auto val="1"/>
        <c:lblAlgn val="ctr"/>
        <c:lblOffset val="100"/>
        <c:noMultiLvlLbl val="0"/>
      </c:catAx>
      <c:valAx>
        <c:axId val="1899211536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Perforamnce Improvement wrt. BNL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68557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9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Execution Time Improvement</a:t>
            </a:r>
            <a:r>
              <a:rPr lang="en-US" baseline="0"/>
              <a:t> wrt. </a:t>
            </a:r>
            <a:r>
              <a:rPr lang="en-US" sz="1400" baseline="0"/>
              <a:t>BNL (parallel)</a:t>
            </a: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 [median]</a:t>
            </a:r>
            <a:endParaRPr lang="en-US" sz="14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'Pure Decorrelation'!$AC$987</c:f>
              <c:strCache>
                <c:ptCount val="1"/>
                <c:pt idx="0">
                  <c:v>Gain &lt;=0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'Pure Decorrelation'!$V$956:$AA$956</c:f>
              <c:strCache>
                <c:ptCount val="6"/>
                <c:pt idx="0">
                  <c:v>BNL Causal</c:v>
                </c:pt>
                <c:pt idx="1">
                  <c:v>BNL Causal HM</c:v>
                </c:pt>
                <c:pt idx="2">
                  <c:v>SFS Causal</c:v>
                </c:pt>
                <c:pt idx="3">
                  <c:v>SaLSa Causal</c:v>
                </c:pt>
                <c:pt idx="4">
                  <c:v>D&amp;C Causal</c:v>
                </c:pt>
                <c:pt idx="5">
                  <c:v>BBS Causal</c:v>
                </c:pt>
              </c:strCache>
            </c:strRef>
          </c:cat>
          <c:val>
            <c:numRef>
              <c:f>'Pure Decorrelation'!$AD$987:$AI$987</c:f>
              <c:numCache>
                <c:formatCode>0%</c:formatCode>
                <c:ptCount val="6"/>
                <c:pt idx="0">
                  <c:v>0.48516572557708787</c:v>
                </c:pt>
                <c:pt idx="1">
                  <c:v>0.45997820211444868</c:v>
                </c:pt>
                <c:pt idx="2">
                  <c:v>0.58889533615559442</c:v>
                </c:pt>
                <c:pt idx="3">
                  <c:v>0.49198877493026877</c:v>
                </c:pt>
                <c:pt idx="4">
                  <c:v>0.71097310959516413</c:v>
                </c:pt>
                <c:pt idx="5">
                  <c:v>-0.41177780291530569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55C-440F-A2EE-BA45EB90841A}"/>
            </c:ext>
          </c:extLst>
        </c:ser>
        <c:ser>
          <c:idx val="2"/>
          <c:order val="1"/>
          <c:tx>
            <c:strRef>
              <c:f>'Pure Decorrelation'!$AC$986</c:f>
              <c:strCache>
                <c:ptCount val="1"/>
                <c:pt idx="0">
                  <c:v>Gain &gt; 0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'Pure Decorrelation'!$AD$986:$AI$986</c:f>
              <c:numCache>
                <c:formatCode>0%</c:formatCode>
                <c:ptCount val="6"/>
                <c:pt idx="0">
                  <c:v>0.62267603163335505</c:v>
                </c:pt>
                <c:pt idx="1">
                  <c:v>0.61662145607918717</c:v>
                </c:pt>
                <c:pt idx="2">
                  <c:v>0.70540987280153167</c:v>
                </c:pt>
                <c:pt idx="3">
                  <c:v>0.6490259153637048</c:v>
                </c:pt>
                <c:pt idx="4">
                  <c:v>0.69754249312206118</c:v>
                </c:pt>
                <c:pt idx="5">
                  <c:v>7.9696416727871949E-2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55C-440F-A2EE-BA45EB90841A}"/>
            </c:ext>
          </c:extLst>
        </c:ser>
        <c:ser>
          <c:idx val="3"/>
          <c:order val="2"/>
          <c:tx>
            <c:strRef>
              <c:f>'Pure Decorrelation'!$AC$984</c:f>
              <c:strCache>
                <c:ptCount val="1"/>
                <c:pt idx="0">
                  <c:v>Gain &gt; 1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'Pure Decorrelation'!$AD$984:$AI$984</c:f>
              <c:numCache>
                <c:formatCode>0%</c:formatCode>
                <c:ptCount val="6"/>
                <c:pt idx="0">
                  <c:v>0.22553685319755185</c:v>
                </c:pt>
                <c:pt idx="1">
                  <c:v>0.22390211047280062</c:v>
                </c:pt>
                <c:pt idx="2">
                  <c:v>0.45922041723051399</c:v>
                </c:pt>
                <c:pt idx="3">
                  <c:v>0.44707743356766061</c:v>
                </c:pt>
                <c:pt idx="4">
                  <c:v>0.70028865013862784</c:v>
                </c:pt>
                <c:pt idx="5">
                  <c:v>-0.86949999682041756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55C-440F-A2EE-BA45EB90841A}"/>
            </c:ext>
          </c:extLst>
        </c:ser>
        <c:ser>
          <c:idx val="1"/>
          <c:order val="3"/>
          <c:tx>
            <c:strRef>
              <c:f>'Pure Decorrelation'!$AC$983</c:f>
              <c:strCache>
                <c:ptCount val="1"/>
                <c:pt idx="0">
                  <c:v>Target; Gain &gt; 1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'Pure Decorrelation'!$AD$983:$AI$983</c:f>
              <c:numCache>
                <c:formatCode>0%</c:formatCode>
                <c:ptCount val="6"/>
                <c:pt idx="0">
                  <c:v>-1.3122859439635812</c:v>
                </c:pt>
                <c:pt idx="1">
                  <c:v>-1.2956780348963621</c:v>
                </c:pt>
                <c:pt idx="2">
                  <c:v>-1.9558516599167044</c:v>
                </c:pt>
                <c:pt idx="3">
                  <c:v>-2.6229554866376423</c:v>
                </c:pt>
                <c:pt idx="4">
                  <c:v>0.47622475341747261</c:v>
                </c:pt>
                <c:pt idx="5">
                  <c:v>-8.4929415174586147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55C-440F-A2EE-BA45EB9084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96855792"/>
        <c:axId val="1899211536"/>
      </c:barChart>
      <c:catAx>
        <c:axId val="18968557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9211536"/>
        <c:crosses val="autoZero"/>
        <c:auto val="1"/>
        <c:lblAlgn val="ctr"/>
        <c:lblOffset val="100"/>
        <c:noMultiLvlLbl val="0"/>
      </c:catAx>
      <c:valAx>
        <c:axId val="1899211536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Perforamnce Improvement wrt. BNL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68557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9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Dominance Check Improvement</a:t>
            </a:r>
            <a:r>
              <a:rPr lang="en-US" baseline="0"/>
              <a:t> wrt. BNL</a:t>
            </a: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 [median]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'Pure Decorrelation'!$M$988</c:f>
              <c:strCache>
                <c:ptCount val="1"/>
                <c:pt idx="0">
                  <c:v>Target; Gain &gt; 1; #pref=2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'Pure Decorrelation'!$N$981:$S$981</c:f>
              <c:strCache>
                <c:ptCount val="6"/>
                <c:pt idx="0">
                  <c:v>BNL Causal</c:v>
                </c:pt>
                <c:pt idx="1">
                  <c:v>BNL Causal HM</c:v>
                </c:pt>
                <c:pt idx="2">
                  <c:v>SFS Causal</c:v>
                </c:pt>
                <c:pt idx="3">
                  <c:v>SaLSa Causal</c:v>
                </c:pt>
                <c:pt idx="4">
                  <c:v>D&amp;C Causal</c:v>
                </c:pt>
                <c:pt idx="5">
                  <c:v>BBS Causal</c:v>
                </c:pt>
              </c:strCache>
            </c:strRef>
          </c:cat>
          <c:val>
            <c:numRef>
              <c:f>'Pure Decorrelation'!$N$988:$S$988</c:f>
              <c:numCache>
                <c:formatCode>0%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61B-4AF3-8F1A-A229C7DBF9CB}"/>
            </c:ext>
          </c:extLst>
        </c:ser>
        <c:ser>
          <c:idx val="0"/>
          <c:order val="1"/>
          <c:tx>
            <c:strRef>
              <c:f>'Pure Decorrelation'!$M$989</c:f>
              <c:strCache>
                <c:ptCount val="1"/>
                <c:pt idx="0">
                  <c:v>Target; Gain &gt; 1; #pref=3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'Pure Decorrelation'!$N$981:$S$981</c:f>
              <c:strCache>
                <c:ptCount val="6"/>
                <c:pt idx="0">
                  <c:v>BNL Causal</c:v>
                </c:pt>
                <c:pt idx="1">
                  <c:v>BNL Causal HM</c:v>
                </c:pt>
                <c:pt idx="2">
                  <c:v>SFS Causal</c:v>
                </c:pt>
                <c:pt idx="3">
                  <c:v>SaLSa Causal</c:v>
                </c:pt>
                <c:pt idx="4">
                  <c:v>D&amp;C Causal</c:v>
                </c:pt>
                <c:pt idx="5">
                  <c:v>BBS Causal</c:v>
                </c:pt>
              </c:strCache>
            </c:strRef>
          </c:cat>
          <c:val>
            <c:numRef>
              <c:f>'Pure Decorrelation'!$N$989:$S$989</c:f>
              <c:numCache>
                <c:formatCode>0%</c:formatCode>
                <c:ptCount val="6"/>
                <c:pt idx="0">
                  <c:v>-8.6628272726222537</c:v>
                </c:pt>
                <c:pt idx="1">
                  <c:v>-8.6500936403241333</c:v>
                </c:pt>
                <c:pt idx="2">
                  <c:v>-8.9948125692609917</c:v>
                </c:pt>
                <c:pt idx="3">
                  <c:v>-13.554686300856934</c:v>
                </c:pt>
                <c:pt idx="4">
                  <c:v>-3.7716745880105917</c:v>
                </c:pt>
                <c:pt idx="5">
                  <c:v>-18.275184605943824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61B-4AF3-8F1A-A229C7DBF9CB}"/>
            </c:ext>
          </c:extLst>
        </c:ser>
        <c:ser>
          <c:idx val="2"/>
          <c:order val="2"/>
          <c:tx>
            <c:strRef>
              <c:f>'Pure Decorrelation'!$M$990</c:f>
              <c:strCache>
                <c:ptCount val="1"/>
                <c:pt idx="0">
                  <c:v>Target; Gain &gt; 1; #pref=4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'Pure Decorrelation'!$N$981:$S$981</c:f>
              <c:strCache>
                <c:ptCount val="6"/>
                <c:pt idx="0">
                  <c:v>BNL Causal</c:v>
                </c:pt>
                <c:pt idx="1">
                  <c:v>BNL Causal HM</c:v>
                </c:pt>
                <c:pt idx="2">
                  <c:v>SFS Causal</c:v>
                </c:pt>
                <c:pt idx="3">
                  <c:v>SaLSa Causal</c:v>
                </c:pt>
                <c:pt idx="4">
                  <c:v>D&amp;C Causal</c:v>
                </c:pt>
                <c:pt idx="5">
                  <c:v>BBS Causal</c:v>
                </c:pt>
              </c:strCache>
            </c:strRef>
          </c:cat>
          <c:val>
            <c:numRef>
              <c:f>'Pure Decorrelation'!$N$990:$S$990</c:f>
              <c:numCache>
                <c:formatCode>0%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61B-4AF3-8F1A-A229C7DBF9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96855792"/>
        <c:axId val="1899211536"/>
      </c:barChart>
      <c:catAx>
        <c:axId val="18968557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9211536"/>
        <c:crosses val="autoZero"/>
        <c:auto val="1"/>
        <c:lblAlgn val="ctr"/>
        <c:lblOffset val="100"/>
        <c:noMultiLvlLbl val="0"/>
      </c:catAx>
      <c:valAx>
        <c:axId val="18992115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Perforamnce Improvement wrt. BNL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68557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0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Execution Time Improvement</a:t>
            </a:r>
            <a:r>
              <a:rPr lang="en-US" baseline="0"/>
              <a:t> wrt. </a:t>
            </a:r>
            <a:r>
              <a:rPr lang="en-US" sz="1400" baseline="0"/>
              <a:t>BNL (sequential)</a:t>
            </a: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 [median]</a:t>
            </a:r>
            <a:endParaRPr lang="en-US" sz="14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'Pure Decorrelation'!$U$988</c:f>
              <c:strCache>
                <c:ptCount val="1"/>
                <c:pt idx="0">
                  <c:v>Target; Gain &gt; 1; #pref=2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'Pure Decorrelation'!$V$981:$AA$981</c:f>
              <c:strCache>
                <c:ptCount val="6"/>
                <c:pt idx="0">
                  <c:v>BNL Causal</c:v>
                </c:pt>
                <c:pt idx="1">
                  <c:v>BNL Causal HM</c:v>
                </c:pt>
                <c:pt idx="2">
                  <c:v>SFS Causal</c:v>
                </c:pt>
                <c:pt idx="3">
                  <c:v>SaLSa Causal</c:v>
                </c:pt>
                <c:pt idx="4">
                  <c:v>D&amp;C Causal</c:v>
                </c:pt>
                <c:pt idx="5">
                  <c:v>BBS Causal</c:v>
                </c:pt>
              </c:strCache>
            </c:strRef>
          </c:cat>
          <c:val>
            <c:numRef>
              <c:f>'Pure Decorrelation'!$V$988:$AA$988</c:f>
              <c:numCache>
                <c:formatCode>0%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751-4134-8540-D885E945E1C8}"/>
            </c:ext>
          </c:extLst>
        </c:ser>
        <c:ser>
          <c:idx val="0"/>
          <c:order val="1"/>
          <c:tx>
            <c:strRef>
              <c:f>'Pure Decorrelation'!$U$989</c:f>
              <c:strCache>
                <c:ptCount val="1"/>
                <c:pt idx="0">
                  <c:v>Target; Gain &gt; 1; #pref=3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'Pure Decorrelation'!$V$981:$AA$981</c:f>
              <c:strCache>
                <c:ptCount val="6"/>
                <c:pt idx="0">
                  <c:v>BNL Causal</c:v>
                </c:pt>
                <c:pt idx="1">
                  <c:v>BNL Causal HM</c:v>
                </c:pt>
                <c:pt idx="2">
                  <c:v>SFS Causal</c:v>
                </c:pt>
                <c:pt idx="3">
                  <c:v>SaLSa Causal</c:v>
                </c:pt>
                <c:pt idx="4">
                  <c:v>D&amp;C Causal</c:v>
                </c:pt>
                <c:pt idx="5">
                  <c:v>BBS Causal</c:v>
                </c:pt>
              </c:strCache>
            </c:strRef>
          </c:cat>
          <c:val>
            <c:numRef>
              <c:f>'Pure Decorrelation'!$V$989:$AA$989</c:f>
              <c:numCache>
                <c:formatCode>0%</c:formatCode>
                <c:ptCount val="6"/>
                <c:pt idx="0">
                  <c:v>-3.8792049494376832</c:v>
                </c:pt>
                <c:pt idx="1">
                  <c:v>-3.8571287949865209</c:v>
                </c:pt>
                <c:pt idx="2">
                  <c:v>-5.121478228099261</c:v>
                </c:pt>
                <c:pt idx="3">
                  <c:v>-6.3489628793117472</c:v>
                </c:pt>
                <c:pt idx="4">
                  <c:v>-1.2209330756601335</c:v>
                </c:pt>
                <c:pt idx="5">
                  <c:v>-11.366267649592142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751-4134-8540-D885E945E1C8}"/>
            </c:ext>
          </c:extLst>
        </c:ser>
        <c:ser>
          <c:idx val="2"/>
          <c:order val="2"/>
          <c:tx>
            <c:strRef>
              <c:f>'Pure Decorrelation'!$U$990</c:f>
              <c:strCache>
                <c:ptCount val="1"/>
                <c:pt idx="0">
                  <c:v>Target; Gain &gt; 1; #pref=4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'Pure Decorrelation'!$V$981:$AA$981</c:f>
              <c:strCache>
                <c:ptCount val="6"/>
                <c:pt idx="0">
                  <c:v>BNL Causal</c:v>
                </c:pt>
                <c:pt idx="1">
                  <c:v>BNL Causal HM</c:v>
                </c:pt>
                <c:pt idx="2">
                  <c:v>SFS Causal</c:v>
                </c:pt>
                <c:pt idx="3">
                  <c:v>SaLSa Causal</c:v>
                </c:pt>
                <c:pt idx="4">
                  <c:v>D&amp;C Causal</c:v>
                </c:pt>
                <c:pt idx="5">
                  <c:v>BBS Causal</c:v>
                </c:pt>
              </c:strCache>
            </c:strRef>
          </c:cat>
          <c:val>
            <c:numRef>
              <c:f>'Pure Decorrelation'!$V$990:$AA$990</c:f>
              <c:numCache>
                <c:formatCode>0%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751-4134-8540-D885E945E1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96855792"/>
        <c:axId val="1899211536"/>
      </c:barChart>
      <c:catAx>
        <c:axId val="18968557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9211536"/>
        <c:crosses val="autoZero"/>
        <c:auto val="1"/>
        <c:lblAlgn val="ctr"/>
        <c:lblOffset val="100"/>
        <c:noMultiLvlLbl val="0"/>
      </c:catAx>
      <c:valAx>
        <c:axId val="1899211536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Perforamnce Improvement wrt. BNL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68557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0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Execution Time Improvement</a:t>
            </a:r>
            <a:r>
              <a:rPr lang="en-US" baseline="0"/>
              <a:t> wrt. </a:t>
            </a:r>
            <a:r>
              <a:rPr lang="en-US" sz="1400" baseline="0"/>
              <a:t>BNL (parallel) [median]</a:t>
            </a:r>
            <a:endParaRPr lang="en-US" sz="14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'Pure Decorrelation'!$AC$988</c:f>
              <c:strCache>
                <c:ptCount val="1"/>
                <c:pt idx="0">
                  <c:v>Target; Gain &gt; 1; #pref=2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'Pure Decorrelation'!$AD$981:$AI$981</c:f>
              <c:strCache>
                <c:ptCount val="6"/>
                <c:pt idx="0">
                  <c:v>BNL Causal</c:v>
                </c:pt>
                <c:pt idx="1">
                  <c:v>BNL Causal HM</c:v>
                </c:pt>
                <c:pt idx="2">
                  <c:v>SFS Causal</c:v>
                </c:pt>
                <c:pt idx="3">
                  <c:v>SaLSa Causal</c:v>
                </c:pt>
                <c:pt idx="4">
                  <c:v>D&amp;C Causal</c:v>
                </c:pt>
                <c:pt idx="5">
                  <c:v>BBS Causal</c:v>
                </c:pt>
              </c:strCache>
            </c:strRef>
          </c:cat>
          <c:val>
            <c:numRef>
              <c:f>'Pure Decorrelation'!$AD$988:$AI$988</c:f>
              <c:numCache>
                <c:formatCode>0%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9AC-403B-B4E4-A2326028F3E6}"/>
            </c:ext>
          </c:extLst>
        </c:ser>
        <c:ser>
          <c:idx val="0"/>
          <c:order val="1"/>
          <c:tx>
            <c:strRef>
              <c:f>'Pure Decorrelation'!$AC$989</c:f>
              <c:strCache>
                <c:ptCount val="1"/>
                <c:pt idx="0">
                  <c:v>Target; Gain &gt; 1; #pref=3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'Pure Decorrelation'!$AD$981:$AI$981</c:f>
              <c:strCache>
                <c:ptCount val="6"/>
                <c:pt idx="0">
                  <c:v>BNL Causal</c:v>
                </c:pt>
                <c:pt idx="1">
                  <c:v>BNL Causal HM</c:v>
                </c:pt>
                <c:pt idx="2">
                  <c:v>SFS Causal</c:v>
                </c:pt>
                <c:pt idx="3">
                  <c:v>SaLSa Causal</c:v>
                </c:pt>
                <c:pt idx="4">
                  <c:v>D&amp;C Causal</c:v>
                </c:pt>
                <c:pt idx="5">
                  <c:v>BBS Causal</c:v>
                </c:pt>
              </c:strCache>
            </c:strRef>
          </c:cat>
          <c:val>
            <c:numRef>
              <c:f>'Pure Decorrelation'!$AD$989:$AI$989</c:f>
              <c:numCache>
                <c:formatCode>0%</c:formatCode>
                <c:ptCount val="6"/>
                <c:pt idx="0">
                  <c:v>-1.3122859439635812</c:v>
                </c:pt>
                <c:pt idx="1">
                  <c:v>-1.2956780348963621</c:v>
                </c:pt>
                <c:pt idx="2">
                  <c:v>-1.9558516599167044</c:v>
                </c:pt>
                <c:pt idx="3">
                  <c:v>-2.6229554866376423</c:v>
                </c:pt>
                <c:pt idx="4">
                  <c:v>0.47622475341747261</c:v>
                </c:pt>
                <c:pt idx="5">
                  <c:v>-8.4929415174586147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9AC-403B-B4E4-A2326028F3E6}"/>
            </c:ext>
          </c:extLst>
        </c:ser>
        <c:ser>
          <c:idx val="2"/>
          <c:order val="2"/>
          <c:tx>
            <c:strRef>
              <c:f>'Pure Decorrelation'!$AC$990</c:f>
              <c:strCache>
                <c:ptCount val="1"/>
                <c:pt idx="0">
                  <c:v>Target; Gain &gt; 1; #pref=4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'Pure Decorrelation'!$AD$981:$AI$981</c:f>
              <c:strCache>
                <c:ptCount val="6"/>
                <c:pt idx="0">
                  <c:v>BNL Causal</c:v>
                </c:pt>
                <c:pt idx="1">
                  <c:v>BNL Causal HM</c:v>
                </c:pt>
                <c:pt idx="2">
                  <c:v>SFS Causal</c:v>
                </c:pt>
                <c:pt idx="3">
                  <c:v>SaLSa Causal</c:v>
                </c:pt>
                <c:pt idx="4">
                  <c:v>D&amp;C Causal</c:v>
                </c:pt>
                <c:pt idx="5">
                  <c:v>BBS Causal</c:v>
                </c:pt>
              </c:strCache>
            </c:strRef>
          </c:cat>
          <c:val>
            <c:numRef>
              <c:f>'Pure Decorrelation'!$AD$990:$AI$990</c:f>
              <c:numCache>
                <c:formatCode>0%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9AC-403B-B4E4-A2326028F3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96855792"/>
        <c:axId val="1899211536"/>
      </c:barChart>
      <c:catAx>
        <c:axId val="18968557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9211536"/>
        <c:crosses val="autoZero"/>
        <c:auto val="1"/>
        <c:lblAlgn val="ctr"/>
        <c:lblOffset val="100"/>
        <c:noMultiLvlLbl val="0"/>
      </c:catAx>
      <c:valAx>
        <c:axId val="1899211536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Perforamnce Improvement wrt. BNL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68557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0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Execution Time </a:t>
            </a:r>
            <a:r>
              <a:rPr lang="en-US" sz="1400"/>
              <a:t>Improvement</a:t>
            </a:r>
            <a:r>
              <a:rPr lang="en-US" sz="1400" baseline="0"/>
              <a:t> wrt</a:t>
            </a: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. Non-Causal Baseline (sequential) [mean]</a:t>
            </a:r>
            <a:endParaRPr lang="en-US" sz="14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'Pure Decorrelation'!$S$636</c:f>
              <c:strCache>
                <c:ptCount val="1"/>
                <c:pt idx="0">
                  <c:v>Gain &lt;= 0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Lbl>
              <c:idx val="3"/>
              <c:layout>
                <c:manualLayout>
                  <c:x val="-4.6828881610046662E-2"/>
                  <c:y val="0.38002298789832478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3FA-4D1C-AB0C-3884D659FA91}"/>
                </c:ext>
              </c:extLst>
            </c:dLbl>
            <c:dLbl>
              <c:idx val="5"/>
              <c:layout>
                <c:manualLayout>
                  <c:x val="-6.3601061585045179E-2"/>
                  <c:y val="0.38337869259631135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3FA-4D1C-AB0C-3884D659FA9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Base"/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'Pure Decorrelation'!$T$632:$Y$632</c:f>
              <c:strCache>
                <c:ptCount val="6"/>
                <c:pt idx="0">
                  <c:v>BNL Causal</c:v>
                </c:pt>
                <c:pt idx="1">
                  <c:v>BNL Causal HM</c:v>
                </c:pt>
                <c:pt idx="2">
                  <c:v>SFS Causal</c:v>
                </c:pt>
                <c:pt idx="3">
                  <c:v>SaLSa Causal</c:v>
                </c:pt>
                <c:pt idx="4">
                  <c:v>D&amp;C Causal</c:v>
                </c:pt>
                <c:pt idx="5">
                  <c:v>BBS Causal</c:v>
                </c:pt>
              </c:strCache>
            </c:strRef>
          </c:cat>
          <c:val>
            <c:numRef>
              <c:f>'Pure Decorrelation'!$T$636:$Y$636</c:f>
              <c:numCache>
                <c:formatCode>0%</c:formatCode>
                <c:ptCount val="6"/>
                <c:pt idx="0">
                  <c:v>-1.0906992693557578</c:v>
                </c:pt>
                <c:pt idx="1">
                  <c:v>-1.140512575808168</c:v>
                </c:pt>
                <c:pt idx="2">
                  <c:v>-1.0457309982460827</c:v>
                </c:pt>
                <c:pt idx="3">
                  <c:v>-3.3445097382481737</c:v>
                </c:pt>
                <c:pt idx="4">
                  <c:v>-0.27799824553573366</c:v>
                </c:pt>
                <c:pt idx="5">
                  <c:v>-2.21272781587184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3FA-4D1C-AB0C-3884D659FA91}"/>
            </c:ext>
          </c:extLst>
        </c:ser>
        <c:ser>
          <c:idx val="1"/>
          <c:order val="1"/>
          <c:tx>
            <c:strRef>
              <c:f>'Pure Decorrelation'!$S$635</c:f>
              <c:strCache>
                <c:ptCount val="1"/>
                <c:pt idx="0">
                  <c:v>Gain &gt; 0 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'Pure Decorrelation'!$T$632:$Y$632</c:f>
              <c:strCache>
                <c:ptCount val="6"/>
                <c:pt idx="0">
                  <c:v>BNL Causal</c:v>
                </c:pt>
                <c:pt idx="1">
                  <c:v>BNL Causal HM</c:v>
                </c:pt>
                <c:pt idx="2">
                  <c:v>SFS Causal</c:v>
                </c:pt>
                <c:pt idx="3">
                  <c:v>SaLSa Causal</c:v>
                </c:pt>
                <c:pt idx="4">
                  <c:v>D&amp;C Causal</c:v>
                </c:pt>
                <c:pt idx="5">
                  <c:v>BBS Causal</c:v>
                </c:pt>
              </c:strCache>
            </c:strRef>
          </c:cat>
          <c:val>
            <c:numRef>
              <c:f>'Pure Decorrelation'!$T$635:$Y$635</c:f>
              <c:numCache>
                <c:formatCode>0%</c:formatCode>
                <c:ptCount val="6"/>
                <c:pt idx="0">
                  <c:v>-1.6946746282843874</c:v>
                </c:pt>
                <c:pt idx="1">
                  <c:v>-1.6943828604148363</c:v>
                </c:pt>
                <c:pt idx="2">
                  <c:v>-1.4266472156802179</c:v>
                </c:pt>
                <c:pt idx="3">
                  <c:v>-3.8975197887488267</c:v>
                </c:pt>
                <c:pt idx="4">
                  <c:v>-0.10662127976960858</c:v>
                </c:pt>
                <c:pt idx="5">
                  <c:v>-15.939287565916754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3FA-4D1C-AB0C-3884D659FA91}"/>
            </c:ext>
          </c:extLst>
        </c:ser>
        <c:ser>
          <c:idx val="2"/>
          <c:order val="2"/>
          <c:tx>
            <c:strRef>
              <c:f>'Pure Decorrelation'!$S$634</c:f>
              <c:strCache>
                <c:ptCount val="1"/>
                <c:pt idx="0">
                  <c:v>Gain &gt; 1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'Pure Decorrelation'!$T$634:$Y$634</c:f>
              <c:numCache>
                <c:formatCode>0%</c:formatCode>
                <c:ptCount val="6"/>
                <c:pt idx="0">
                  <c:v>-2.9491068726277687</c:v>
                </c:pt>
                <c:pt idx="1">
                  <c:v>-2.9415996286705859</c:v>
                </c:pt>
                <c:pt idx="2">
                  <c:v>-3.1012981277198777</c:v>
                </c:pt>
                <c:pt idx="3">
                  <c:v>-9.6147627929460011</c:v>
                </c:pt>
                <c:pt idx="4">
                  <c:v>7.162355914757898E-2</c:v>
                </c:pt>
                <c:pt idx="5">
                  <c:v>-3.0660851080331994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3FA-4D1C-AB0C-3884D659FA91}"/>
            </c:ext>
          </c:extLst>
        </c:ser>
        <c:ser>
          <c:idx val="3"/>
          <c:order val="3"/>
          <c:tx>
            <c:strRef>
              <c:f>'Pure Decorrelation'!$S$637</c:f>
              <c:strCache>
                <c:ptCount val="1"/>
                <c:pt idx="0">
                  <c:v>Target; Gain &gt; 1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'Pure Decorrelation'!$T$637:$Y$637</c:f>
              <c:numCache>
                <c:formatCode>0%</c:formatCode>
                <c:ptCount val="6"/>
                <c:pt idx="0">
                  <c:v>-4.0192556298362128</c:v>
                </c:pt>
                <c:pt idx="1">
                  <c:v>-4.0012817340187947</c:v>
                </c:pt>
                <c:pt idx="2">
                  <c:v>-4.2294121118880641</c:v>
                </c:pt>
                <c:pt idx="3">
                  <c:v>-10.521485310082733</c:v>
                </c:pt>
                <c:pt idx="4">
                  <c:v>-0.21331264262236477</c:v>
                </c:pt>
                <c:pt idx="5">
                  <c:v>-41.667485442524224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C3FA-4D1C-AB0C-3884D659FA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96855792"/>
        <c:axId val="1899211536"/>
      </c:barChart>
      <c:catAx>
        <c:axId val="18968557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9211536"/>
        <c:crosses val="autoZero"/>
        <c:auto val="1"/>
        <c:lblAlgn val="ctr"/>
        <c:lblOffset val="100"/>
        <c:noMultiLvlLbl val="0"/>
      </c:catAx>
      <c:valAx>
        <c:axId val="1899211536"/>
        <c:scaling>
          <c:orientation val="minMax"/>
          <c:max val="1"/>
          <c:min val="-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Perforamnce Improvement wrt. BNL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68557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0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Execution Time </a:t>
            </a:r>
            <a:r>
              <a:rPr lang="en-US" sz="1400"/>
              <a:t>Improvement</a:t>
            </a:r>
            <a:r>
              <a:rPr lang="en-US" sz="1400" baseline="0"/>
              <a:t> wrt</a:t>
            </a: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. Non-Causal Baseline (parallel) [mean]</a:t>
            </a:r>
            <a:endParaRPr lang="en-US" sz="14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'Pure Decorrelation'!$Z$636</c:f>
              <c:strCache>
                <c:ptCount val="1"/>
                <c:pt idx="0">
                  <c:v>Gain &lt;= 0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'Pure Decorrelation'!$T$632:$Y$632</c:f>
              <c:strCache>
                <c:ptCount val="6"/>
                <c:pt idx="0">
                  <c:v>BNL Causal</c:v>
                </c:pt>
                <c:pt idx="1">
                  <c:v>BNL Causal HM</c:v>
                </c:pt>
                <c:pt idx="2">
                  <c:v>SFS Causal</c:v>
                </c:pt>
                <c:pt idx="3">
                  <c:v>SaLSa Causal</c:v>
                </c:pt>
                <c:pt idx="4">
                  <c:v>D&amp;C Causal</c:v>
                </c:pt>
                <c:pt idx="5">
                  <c:v>BBS Causal</c:v>
                </c:pt>
              </c:strCache>
            </c:strRef>
          </c:cat>
          <c:val>
            <c:numRef>
              <c:f>'Pure Decorrelation'!$AA$636:$AF$636</c:f>
              <c:numCache>
                <c:formatCode>0%</c:formatCode>
                <c:ptCount val="6"/>
                <c:pt idx="0">
                  <c:v>5.583695624189812E-2</c:v>
                </c:pt>
                <c:pt idx="1">
                  <c:v>2.0369456754458846E-3</c:v>
                </c:pt>
                <c:pt idx="2">
                  <c:v>3.0440662552162118E-2</c:v>
                </c:pt>
                <c:pt idx="3">
                  <c:v>-1.3309985155726558</c:v>
                </c:pt>
                <c:pt idx="4">
                  <c:v>0.45321454865960054</c:v>
                </c:pt>
                <c:pt idx="5">
                  <c:v>-1.3863486754821641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E16-4628-A6B7-5B620798733D}"/>
            </c:ext>
          </c:extLst>
        </c:ser>
        <c:ser>
          <c:idx val="1"/>
          <c:order val="1"/>
          <c:tx>
            <c:strRef>
              <c:f>'Pure Decorrelation'!$Z$635</c:f>
              <c:strCache>
                <c:ptCount val="1"/>
                <c:pt idx="0">
                  <c:v>Gain &gt; 0 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'Pure Decorrelation'!$T$632:$Y$632</c:f>
              <c:strCache>
                <c:ptCount val="6"/>
                <c:pt idx="0">
                  <c:v>BNL Causal</c:v>
                </c:pt>
                <c:pt idx="1">
                  <c:v>BNL Causal HM</c:v>
                </c:pt>
                <c:pt idx="2">
                  <c:v>SFS Causal</c:v>
                </c:pt>
                <c:pt idx="3">
                  <c:v>SaLSa Causal</c:v>
                </c:pt>
                <c:pt idx="4">
                  <c:v>D&amp;C Causal</c:v>
                </c:pt>
                <c:pt idx="5">
                  <c:v>BBS Causal</c:v>
                </c:pt>
              </c:strCache>
            </c:strRef>
          </c:cat>
          <c:val>
            <c:numRef>
              <c:f>'Pure Decorrelation'!$AA$635:$AF$635</c:f>
              <c:numCache>
                <c:formatCode>0%</c:formatCode>
                <c:ptCount val="6"/>
                <c:pt idx="0">
                  <c:v>-0.23780232777881391</c:v>
                </c:pt>
                <c:pt idx="1">
                  <c:v>-0.24597134991556865</c:v>
                </c:pt>
                <c:pt idx="2">
                  <c:v>-0.15675081126584975</c:v>
                </c:pt>
                <c:pt idx="3">
                  <c:v>-1.5168104412376822</c:v>
                </c:pt>
                <c:pt idx="4">
                  <c:v>0.51686904830631364</c:v>
                </c:pt>
                <c:pt idx="5">
                  <c:v>-12.449221942680454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E16-4628-A6B7-5B620798733D}"/>
            </c:ext>
          </c:extLst>
        </c:ser>
        <c:ser>
          <c:idx val="2"/>
          <c:order val="2"/>
          <c:tx>
            <c:strRef>
              <c:f>'Pure Decorrelation'!$Z$634</c:f>
              <c:strCache>
                <c:ptCount val="1"/>
                <c:pt idx="0">
                  <c:v>Gain &gt; 1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'Pure Decorrelation'!$AA$634:$AF$634</c:f>
              <c:numCache>
                <c:formatCode>0%</c:formatCode>
                <c:ptCount val="6"/>
                <c:pt idx="0">
                  <c:v>-1.0139386590706494</c:v>
                </c:pt>
                <c:pt idx="1">
                  <c:v>-1.0153769333867597</c:v>
                </c:pt>
                <c:pt idx="2">
                  <c:v>-1.0627002961746801</c:v>
                </c:pt>
                <c:pt idx="3">
                  <c:v>-4.7862715397137841</c:v>
                </c:pt>
                <c:pt idx="4">
                  <c:v>0.57555413724471394</c:v>
                </c:pt>
                <c:pt idx="5">
                  <c:v>-2.1703994955245487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E16-4628-A6B7-5B620798733D}"/>
            </c:ext>
          </c:extLst>
        </c:ser>
        <c:ser>
          <c:idx val="3"/>
          <c:order val="3"/>
          <c:tx>
            <c:strRef>
              <c:f>'Pure Decorrelation'!$Z$637</c:f>
              <c:strCache>
                <c:ptCount val="1"/>
                <c:pt idx="0">
                  <c:v>Target; Gain &gt; 1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'Pure Decorrelation'!$AA$637:$AF$637</c:f>
              <c:numCache>
                <c:formatCode>0%</c:formatCode>
                <c:ptCount val="6"/>
                <c:pt idx="0">
                  <c:v>-1.2898525483686523</c:v>
                </c:pt>
                <c:pt idx="1">
                  <c:v>-1.2888745416455141</c:v>
                </c:pt>
                <c:pt idx="2">
                  <c:v>-1.4787727884841604</c:v>
                </c:pt>
                <c:pt idx="3">
                  <c:v>-4.9538368988240196</c:v>
                </c:pt>
                <c:pt idx="4">
                  <c:v>0.49212274991617572</c:v>
                </c:pt>
                <c:pt idx="5">
                  <c:v>-33.250657811881332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E16-4628-A6B7-5B62079873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96855792"/>
        <c:axId val="1899211536"/>
      </c:barChart>
      <c:catAx>
        <c:axId val="18968557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9211536"/>
        <c:crosses val="autoZero"/>
        <c:auto val="1"/>
        <c:lblAlgn val="ctr"/>
        <c:lblOffset val="100"/>
        <c:noMultiLvlLbl val="0"/>
      </c:catAx>
      <c:valAx>
        <c:axId val="1899211536"/>
        <c:scaling>
          <c:orientation val="minMax"/>
          <c:max val="1"/>
          <c:min val="-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Perforamnce Improvement wrt. BNL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68557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0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Dominance Check Improvement</a:t>
            </a:r>
            <a:r>
              <a:rPr lang="en-US" baseline="0"/>
              <a:t> wrt. Non-Causal Baseline [median]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'Pure Decorrelation'!$L$646</c:f>
              <c:strCache>
                <c:ptCount val="1"/>
                <c:pt idx="0">
                  <c:v>Gain &lt;= 0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'Pure Decorrelation'!$M$632:$R$632</c:f>
              <c:strCache>
                <c:ptCount val="6"/>
                <c:pt idx="0">
                  <c:v>BNL Causal</c:v>
                </c:pt>
                <c:pt idx="1">
                  <c:v>BNL Causal HM</c:v>
                </c:pt>
                <c:pt idx="2">
                  <c:v>SFS Causal</c:v>
                </c:pt>
                <c:pt idx="3">
                  <c:v>SaLSa Causal</c:v>
                </c:pt>
                <c:pt idx="4">
                  <c:v>D&amp;C Causal</c:v>
                </c:pt>
                <c:pt idx="5">
                  <c:v>BBS Causal</c:v>
                </c:pt>
              </c:strCache>
            </c:strRef>
          </c:cat>
          <c:val>
            <c:numRef>
              <c:f>'Pure Decorrelation'!$M$646:$R$646</c:f>
              <c:numCache>
                <c:formatCode>0%</c:formatCode>
                <c:ptCount val="6"/>
                <c:pt idx="0">
                  <c:v>-0.21337360091238927</c:v>
                </c:pt>
                <c:pt idx="1">
                  <c:v>-0.23870757029586975</c:v>
                </c:pt>
                <c:pt idx="2">
                  <c:v>2.6041991361695185E-2</c:v>
                </c:pt>
                <c:pt idx="3">
                  <c:v>-0.70936847546338733</c:v>
                </c:pt>
                <c:pt idx="4">
                  <c:v>7.9931938070264094E-2</c:v>
                </c:pt>
                <c:pt idx="5">
                  <c:v>-1.6512354584287514E-2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224-40A6-BEE3-4251D5ECFD20}"/>
            </c:ext>
          </c:extLst>
        </c:ser>
        <c:ser>
          <c:idx val="1"/>
          <c:order val="1"/>
          <c:tx>
            <c:strRef>
              <c:f>'Pure Decorrelation'!$L$645</c:f>
              <c:strCache>
                <c:ptCount val="1"/>
                <c:pt idx="0">
                  <c:v>Gain &gt; 0 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'Pure Decorrelation'!$M$632:$R$632</c:f>
              <c:strCache>
                <c:ptCount val="6"/>
                <c:pt idx="0">
                  <c:v>BNL Causal</c:v>
                </c:pt>
                <c:pt idx="1">
                  <c:v>BNL Causal HM</c:v>
                </c:pt>
                <c:pt idx="2">
                  <c:v>SFS Causal</c:v>
                </c:pt>
                <c:pt idx="3">
                  <c:v>SaLSa Causal</c:v>
                </c:pt>
                <c:pt idx="4">
                  <c:v>D&amp;C Causal</c:v>
                </c:pt>
                <c:pt idx="5">
                  <c:v>BBS Causal</c:v>
                </c:pt>
              </c:strCache>
            </c:strRef>
          </c:cat>
          <c:val>
            <c:numRef>
              <c:f>'Pure Decorrelation'!$M$645:$R$645</c:f>
              <c:numCache>
                <c:formatCode>0%</c:formatCode>
                <c:ptCount val="6"/>
                <c:pt idx="0">
                  <c:v>4.0588322603669159E-2</c:v>
                </c:pt>
                <c:pt idx="1">
                  <c:v>2.698426944979921E-2</c:v>
                </c:pt>
                <c:pt idx="2">
                  <c:v>0.63992729803921711</c:v>
                </c:pt>
                <c:pt idx="3">
                  <c:v>0.25491806269390271</c:v>
                </c:pt>
                <c:pt idx="4">
                  <c:v>0.15880415226854147</c:v>
                </c:pt>
                <c:pt idx="5">
                  <c:v>0.72277399973276246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224-40A6-BEE3-4251D5ECFD20}"/>
            </c:ext>
          </c:extLst>
        </c:ser>
        <c:ser>
          <c:idx val="2"/>
          <c:order val="2"/>
          <c:tx>
            <c:strRef>
              <c:f>'Pure Decorrelation'!$L$644</c:f>
              <c:strCache>
                <c:ptCount val="1"/>
                <c:pt idx="0">
                  <c:v>Gain &gt; 1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'Pure Decorrelation'!$M$644:$R$644</c:f>
              <c:numCache>
                <c:formatCode>0%</c:formatCode>
                <c:ptCount val="6"/>
                <c:pt idx="0">
                  <c:v>-1.041657689239857</c:v>
                </c:pt>
                <c:pt idx="1">
                  <c:v>-1.0585942039102256</c:v>
                </c:pt>
                <c:pt idx="2">
                  <c:v>0.46348911096410333</c:v>
                </c:pt>
                <c:pt idx="3">
                  <c:v>0.36233105100482382</c:v>
                </c:pt>
                <c:pt idx="4">
                  <c:v>0.30213367697906668</c:v>
                </c:pt>
                <c:pt idx="5">
                  <c:v>0.54466270672681349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224-40A6-BEE3-4251D5ECFD20}"/>
            </c:ext>
          </c:extLst>
        </c:ser>
        <c:ser>
          <c:idx val="3"/>
          <c:order val="3"/>
          <c:tx>
            <c:strRef>
              <c:f>'Pure Decorrelation'!$L$647</c:f>
              <c:strCache>
                <c:ptCount val="1"/>
                <c:pt idx="0">
                  <c:v>Target; Gain &gt; 1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'Pure Decorrelation'!$M$647:$R$647</c:f>
              <c:numCache>
                <c:formatCode>0%</c:formatCode>
                <c:ptCount val="6"/>
                <c:pt idx="0">
                  <c:v>-4.5013244835669717</c:v>
                </c:pt>
                <c:pt idx="1">
                  <c:v>-4.538672481023962</c:v>
                </c:pt>
                <c:pt idx="2">
                  <c:v>-2.2334694937288995</c:v>
                </c:pt>
                <c:pt idx="3">
                  <c:v>-5.2291918556487031</c:v>
                </c:pt>
                <c:pt idx="4">
                  <c:v>8.1259382099852784E-2</c:v>
                </c:pt>
                <c:pt idx="5">
                  <c:v>-2.2526635557777199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224-40A6-BEE3-4251D5ECFD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96855792"/>
        <c:axId val="1899211536"/>
      </c:barChart>
      <c:catAx>
        <c:axId val="18968557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9211536"/>
        <c:crosses val="autoZero"/>
        <c:auto val="1"/>
        <c:lblAlgn val="ctr"/>
        <c:lblOffset val="100"/>
        <c:noMultiLvlLbl val="0"/>
      </c:catAx>
      <c:valAx>
        <c:axId val="1899211536"/>
        <c:scaling>
          <c:orientation val="minMax"/>
          <c:max val="1"/>
          <c:min val="-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Perforamnce Improvement wrt. BNL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68557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3135648768757575"/>
          <c:y val="0.92323785869048247"/>
          <c:w val="0.51185829941294314"/>
          <c:h val="5.716925823264901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0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Execution Time </a:t>
            </a:r>
            <a:r>
              <a:rPr lang="en-US" sz="1400"/>
              <a:t>Improvement</a:t>
            </a:r>
            <a:r>
              <a:rPr lang="en-US" sz="1400" baseline="0"/>
              <a:t> wrt</a:t>
            </a: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. Non-Causal Baseline (sequential) [median]</a:t>
            </a:r>
            <a:endParaRPr lang="en-US" sz="14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'Pure Decorrelation'!$S$646</c:f>
              <c:strCache>
                <c:ptCount val="1"/>
                <c:pt idx="0">
                  <c:v>Gain &lt;= 0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'Pure Decorrelation'!$T$632:$Y$632</c:f>
              <c:strCache>
                <c:ptCount val="6"/>
                <c:pt idx="0">
                  <c:v>BNL Causal</c:v>
                </c:pt>
                <c:pt idx="1">
                  <c:v>BNL Causal HM</c:v>
                </c:pt>
                <c:pt idx="2">
                  <c:v>SFS Causal</c:v>
                </c:pt>
                <c:pt idx="3">
                  <c:v>SaLSa Causal</c:v>
                </c:pt>
                <c:pt idx="4">
                  <c:v>D&amp;C Causal</c:v>
                </c:pt>
                <c:pt idx="5">
                  <c:v>BBS Causal</c:v>
                </c:pt>
              </c:strCache>
            </c:strRef>
          </c:cat>
          <c:val>
            <c:numRef>
              <c:f>'Pure Decorrelation'!$T$646:$Y$646</c:f>
              <c:numCache>
                <c:formatCode>0%</c:formatCode>
                <c:ptCount val="6"/>
                <c:pt idx="0">
                  <c:v>-0.17517546526360739</c:v>
                </c:pt>
                <c:pt idx="1">
                  <c:v>-0.19950170095226893</c:v>
                </c:pt>
                <c:pt idx="2">
                  <c:v>-0.15139945027627189</c:v>
                </c:pt>
                <c:pt idx="3">
                  <c:v>-0.3253768233718628</c:v>
                </c:pt>
                <c:pt idx="4">
                  <c:v>-0.21427113864499156</c:v>
                </c:pt>
                <c:pt idx="5">
                  <c:v>-0.61274214649325098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40E-49C5-A40D-17AAA0CDFDA5}"/>
            </c:ext>
          </c:extLst>
        </c:ser>
        <c:ser>
          <c:idx val="1"/>
          <c:order val="1"/>
          <c:tx>
            <c:strRef>
              <c:f>'Pure Decorrelation'!$S$645</c:f>
              <c:strCache>
                <c:ptCount val="1"/>
                <c:pt idx="0">
                  <c:v>Gain &gt; 0 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'Pure Decorrelation'!$T$632:$Y$632</c:f>
              <c:strCache>
                <c:ptCount val="6"/>
                <c:pt idx="0">
                  <c:v>BNL Causal</c:v>
                </c:pt>
                <c:pt idx="1">
                  <c:v>BNL Causal HM</c:v>
                </c:pt>
                <c:pt idx="2">
                  <c:v>SFS Causal</c:v>
                </c:pt>
                <c:pt idx="3">
                  <c:v>SaLSa Causal</c:v>
                </c:pt>
                <c:pt idx="4">
                  <c:v>D&amp;C Causal</c:v>
                </c:pt>
                <c:pt idx="5">
                  <c:v>BBS Causal</c:v>
                </c:pt>
              </c:strCache>
            </c:strRef>
          </c:cat>
          <c:val>
            <c:numRef>
              <c:f>'Pure Decorrelation'!$T$645:$Y$645</c:f>
              <c:numCache>
                <c:formatCode>0%</c:formatCode>
                <c:ptCount val="6"/>
                <c:pt idx="0">
                  <c:v>6.5757550761744221E-2</c:v>
                </c:pt>
                <c:pt idx="1">
                  <c:v>6.1172476504743112E-2</c:v>
                </c:pt>
                <c:pt idx="2">
                  <c:v>0.46082142422268052</c:v>
                </c:pt>
                <c:pt idx="3">
                  <c:v>0.24800456437830326</c:v>
                </c:pt>
                <c:pt idx="4">
                  <c:v>-0.10458595928790959</c:v>
                </c:pt>
                <c:pt idx="5">
                  <c:v>0.2649925284885265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40E-49C5-A40D-17AAA0CDFDA5}"/>
            </c:ext>
          </c:extLst>
        </c:ser>
        <c:ser>
          <c:idx val="2"/>
          <c:order val="2"/>
          <c:tx>
            <c:strRef>
              <c:f>'Pure Decorrelation'!$S$644</c:f>
              <c:strCache>
                <c:ptCount val="1"/>
                <c:pt idx="0">
                  <c:v>Gain &gt; 1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'Pure Decorrelation'!$T$644:$Y$644</c:f>
              <c:numCache>
                <c:formatCode>0%</c:formatCode>
                <c:ptCount val="6"/>
                <c:pt idx="0">
                  <c:v>-0.68336812538083513</c:v>
                </c:pt>
                <c:pt idx="1">
                  <c:v>-0.67629283755303915</c:v>
                </c:pt>
                <c:pt idx="2">
                  <c:v>0.25719903905133618</c:v>
                </c:pt>
                <c:pt idx="3">
                  <c:v>0.26162695251069129</c:v>
                </c:pt>
                <c:pt idx="4">
                  <c:v>0.10803103897822663</c:v>
                </c:pt>
                <c:pt idx="5">
                  <c:v>-5.6195874173252724E-2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40E-49C5-A40D-17AAA0CDFDA5}"/>
            </c:ext>
          </c:extLst>
        </c:ser>
        <c:ser>
          <c:idx val="3"/>
          <c:order val="3"/>
          <c:tx>
            <c:strRef>
              <c:f>'Pure Decorrelation'!$S$647</c:f>
              <c:strCache>
                <c:ptCount val="1"/>
                <c:pt idx="0">
                  <c:v>Target; Gain &gt; 1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'Pure Decorrelation'!$T$647:$Y$647</c:f>
              <c:numCache>
                <c:formatCode>0%</c:formatCode>
                <c:ptCount val="6"/>
                <c:pt idx="0">
                  <c:v>-2.1219163923266593</c:v>
                </c:pt>
                <c:pt idx="1">
                  <c:v>-2.1057206846416641</c:v>
                </c:pt>
                <c:pt idx="2">
                  <c:v>-1.037355855328046</c:v>
                </c:pt>
                <c:pt idx="3">
                  <c:v>-1.4880852433119107</c:v>
                </c:pt>
                <c:pt idx="4">
                  <c:v>-0.18623675773089893</c:v>
                </c:pt>
                <c:pt idx="5">
                  <c:v>-1.8345709437107525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40E-49C5-A40D-17AAA0CDFD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96855792"/>
        <c:axId val="1899211536"/>
      </c:barChart>
      <c:catAx>
        <c:axId val="18968557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9211536"/>
        <c:crosses val="autoZero"/>
        <c:auto val="1"/>
        <c:lblAlgn val="ctr"/>
        <c:lblOffset val="100"/>
        <c:noMultiLvlLbl val="0"/>
      </c:catAx>
      <c:valAx>
        <c:axId val="1899211536"/>
        <c:scaling>
          <c:orientation val="minMax"/>
          <c:max val="1"/>
          <c:min val="-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Perforamnce Improvement wrt. BNL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68557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0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Execution Time </a:t>
            </a:r>
            <a:r>
              <a:rPr lang="en-US" sz="1400"/>
              <a:t>Improvement</a:t>
            </a:r>
            <a:r>
              <a:rPr lang="en-US" sz="1400" baseline="0"/>
              <a:t> wrt</a:t>
            </a: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. Non-Causal Baseline (parallel) [median]</a:t>
            </a:r>
            <a:endParaRPr lang="en-US" sz="14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'Pure Decorrelation'!$Z$646</c:f>
              <c:strCache>
                <c:ptCount val="1"/>
                <c:pt idx="0">
                  <c:v>Gain &lt;= 0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'Pure Decorrelation'!$T$632:$Y$632</c:f>
              <c:strCache>
                <c:ptCount val="6"/>
                <c:pt idx="0">
                  <c:v>BNL Causal</c:v>
                </c:pt>
                <c:pt idx="1">
                  <c:v>BNL Causal HM</c:v>
                </c:pt>
                <c:pt idx="2">
                  <c:v>SFS Causal</c:v>
                </c:pt>
                <c:pt idx="3">
                  <c:v>SaLSa Causal</c:v>
                </c:pt>
                <c:pt idx="4">
                  <c:v>D&amp;C Causal</c:v>
                </c:pt>
                <c:pt idx="5">
                  <c:v>BBS Causal</c:v>
                </c:pt>
              </c:strCache>
            </c:strRef>
          </c:cat>
          <c:val>
            <c:numRef>
              <c:f>'Pure Decorrelation'!$AA$646:$AF$646</c:f>
              <c:numCache>
                <c:formatCode>0%</c:formatCode>
                <c:ptCount val="6"/>
                <c:pt idx="0">
                  <c:v>0.48516572557708787</c:v>
                </c:pt>
                <c:pt idx="1">
                  <c:v>0.45997820211444868</c:v>
                </c:pt>
                <c:pt idx="2">
                  <c:v>0.47508399659794787</c:v>
                </c:pt>
                <c:pt idx="3">
                  <c:v>0.48284541270034886</c:v>
                </c:pt>
                <c:pt idx="4">
                  <c:v>0.46700976504600689</c:v>
                </c:pt>
                <c:pt idx="5">
                  <c:v>-0.22820834303711612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238-4D29-BAD9-15B33B6C8B6C}"/>
            </c:ext>
          </c:extLst>
        </c:ser>
        <c:ser>
          <c:idx val="1"/>
          <c:order val="1"/>
          <c:tx>
            <c:strRef>
              <c:f>'Pure Decorrelation'!$Z$645</c:f>
              <c:strCache>
                <c:ptCount val="1"/>
                <c:pt idx="0">
                  <c:v>Gain &gt; 0 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'Pure Decorrelation'!$T$632:$Y$632</c:f>
              <c:strCache>
                <c:ptCount val="6"/>
                <c:pt idx="0">
                  <c:v>BNL Causal</c:v>
                </c:pt>
                <c:pt idx="1">
                  <c:v>BNL Causal HM</c:v>
                </c:pt>
                <c:pt idx="2">
                  <c:v>SFS Causal</c:v>
                </c:pt>
                <c:pt idx="3">
                  <c:v>SaLSa Causal</c:v>
                </c:pt>
                <c:pt idx="4">
                  <c:v>D&amp;C Causal</c:v>
                </c:pt>
                <c:pt idx="5">
                  <c:v>BBS Causal</c:v>
                </c:pt>
              </c:strCache>
            </c:strRef>
          </c:cat>
          <c:val>
            <c:numRef>
              <c:f>'Pure Decorrelation'!$AA$645:$AF$645</c:f>
              <c:numCache>
                <c:formatCode>0%</c:formatCode>
                <c:ptCount val="6"/>
                <c:pt idx="0">
                  <c:v>0.62267603163335505</c:v>
                </c:pt>
                <c:pt idx="1">
                  <c:v>0.61662145607918717</c:v>
                </c:pt>
                <c:pt idx="2">
                  <c:v>0.75655799791203959</c:v>
                </c:pt>
                <c:pt idx="3">
                  <c:v>0.72253067298476492</c:v>
                </c:pt>
                <c:pt idx="4">
                  <c:v>0.49149398470353373</c:v>
                </c:pt>
                <c:pt idx="5">
                  <c:v>0.53288456821910657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238-4D29-BAD9-15B33B6C8B6C}"/>
            </c:ext>
          </c:extLst>
        </c:ser>
        <c:ser>
          <c:idx val="2"/>
          <c:order val="2"/>
          <c:tx>
            <c:strRef>
              <c:f>'Pure Decorrelation'!$Z$644</c:f>
              <c:strCache>
                <c:ptCount val="1"/>
                <c:pt idx="0">
                  <c:v>Gain &gt; 1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'Pure Decorrelation'!$AA$644:$AF$644</c:f>
              <c:numCache>
                <c:formatCode>0%</c:formatCode>
                <c:ptCount val="6"/>
                <c:pt idx="0">
                  <c:v>0.22553685319755185</c:v>
                </c:pt>
                <c:pt idx="1">
                  <c:v>0.22390211047280062</c:v>
                </c:pt>
                <c:pt idx="2">
                  <c:v>0.66175358553695474</c:v>
                </c:pt>
                <c:pt idx="3">
                  <c:v>0.67491939952468794</c:v>
                </c:pt>
                <c:pt idx="4">
                  <c:v>0.5958996576347565</c:v>
                </c:pt>
                <c:pt idx="5">
                  <c:v>0.27445116731312197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238-4D29-BAD9-15B33B6C8B6C}"/>
            </c:ext>
          </c:extLst>
        </c:ser>
        <c:ser>
          <c:idx val="3"/>
          <c:order val="3"/>
          <c:tx>
            <c:strRef>
              <c:f>'Pure Decorrelation'!$Z$647</c:f>
              <c:strCache>
                <c:ptCount val="1"/>
                <c:pt idx="0">
                  <c:v>Target; Gain &gt; 1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'Pure Decorrelation'!$AA$647:$AF$647</c:f>
              <c:numCache>
                <c:formatCode>0%</c:formatCode>
                <c:ptCount val="6"/>
                <c:pt idx="0">
                  <c:v>-0.1058635986282499</c:v>
                </c:pt>
                <c:pt idx="1">
                  <c:v>-0.10984189617933504</c:v>
                </c:pt>
                <c:pt idx="2">
                  <c:v>0.22545724699813624</c:v>
                </c:pt>
                <c:pt idx="3">
                  <c:v>-5.5445299287220084E-3</c:v>
                </c:pt>
                <c:pt idx="4">
                  <c:v>0.45420398494655301</c:v>
                </c:pt>
                <c:pt idx="5">
                  <c:v>-1.2065239160509307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238-4D29-BAD9-15B33B6C8B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96855792"/>
        <c:axId val="1899211536"/>
      </c:barChart>
      <c:catAx>
        <c:axId val="18968557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9211536"/>
        <c:crosses val="autoZero"/>
        <c:auto val="1"/>
        <c:lblAlgn val="ctr"/>
        <c:lblOffset val="100"/>
        <c:noMultiLvlLbl val="0"/>
      </c:catAx>
      <c:valAx>
        <c:axId val="1899211536"/>
        <c:scaling>
          <c:orientation val="minMax"/>
          <c:max val="1"/>
          <c:min val="-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Perforamnce Improvement wrt. BNL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68557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0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# of Dominance Checks [mean]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'Pure Decorrelation'!$L$298</c:f>
              <c:strCache>
                <c:ptCount val="1"/>
                <c:pt idx="0">
                  <c:v>Gain &lt;=0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'Pure Decorrelation'!$M$292:$W$292</c:f>
              <c:strCache>
                <c:ptCount val="11"/>
                <c:pt idx="0">
                  <c:v>BNL</c:v>
                </c:pt>
                <c:pt idx="1">
                  <c:v>BNL Causal</c:v>
                </c:pt>
                <c:pt idx="2">
                  <c:v>BNL Causal HM</c:v>
                </c:pt>
                <c:pt idx="3">
                  <c:v>SFS</c:v>
                </c:pt>
                <c:pt idx="4">
                  <c:v>SFS Causal</c:v>
                </c:pt>
                <c:pt idx="5">
                  <c:v>SaLSa</c:v>
                </c:pt>
                <c:pt idx="6">
                  <c:v>SaLSa Causal</c:v>
                </c:pt>
                <c:pt idx="7">
                  <c:v>D&amp;C</c:v>
                </c:pt>
                <c:pt idx="8">
                  <c:v>D&amp;C Causal</c:v>
                </c:pt>
                <c:pt idx="9">
                  <c:v>BBS</c:v>
                </c:pt>
                <c:pt idx="10">
                  <c:v>BBS Causal</c:v>
                </c:pt>
              </c:strCache>
            </c:strRef>
          </c:cat>
          <c:val>
            <c:numRef>
              <c:f>'Pure Decorrelation'!$M$298:$W$298</c:f>
              <c:numCache>
                <c:formatCode>0.0</c:formatCode>
                <c:ptCount val="11"/>
                <c:pt idx="0">
                  <c:v>3554571.2705882359</c:v>
                </c:pt>
                <c:pt idx="1">
                  <c:v>4014433.6941176462</c:v>
                </c:pt>
                <c:pt idx="2">
                  <c:v>4179462.9823529404</c:v>
                </c:pt>
                <c:pt idx="3">
                  <c:v>6703402.5352941221</c:v>
                </c:pt>
                <c:pt idx="4">
                  <c:v>2786532.7352941176</c:v>
                </c:pt>
                <c:pt idx="5">
                  <c:v>4872056.3352941172</c:v>
                </c:pt>
                <c:pt idx="6">
                  <c:v>3653413.8352941177</c:v>
                </c:pt>
                <c:pt idx="7">
                  <c:v>4808715.8882352952</c:v>
                </c:pt>
                <c:pt idx="8">
                  <c:v>4067626.3588235299</c:v>
                </c:pt>
                <c:pt idx="9">
                  <c:v>13859487.858823523</c:v>
                </c:pt>
                <c:pt idx="10">
                  <c:v>4904728.9588235281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CE2-45F9-87DD-AE3C8021A4F1}"/>
            </c:ext>
          </c:extLst>
        </c:ser>
        <c:ser>
          <c:idx val="0"/>
          <c:order val="1"/>
          <c:tx>
            <c:strRef>
              <c:f>'Pure Decorrelation'!$L$297</c:f>
              <c:strCache>
                <c:ptCount val="1"/>
                <c:pt idx="0">
                  <c:v>Gain &gt; 0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'Pure Decorrelation'!$M$292:$W$292</c:f>
              <c:strCache>
                <c:ptCount val="11"/>
                <c:pt idx="0">
                  <c:v>BNL</c:v>
                </c:pt>
                <c:pt idx="1">
                  <c:v>BNL Causal</c:v>
                </c:pt>
                <c:pt idx="2">
                  <c:v>BNL Causal HM</c:v>
                </c:pt>
                <c:pt idx="3">
                  <c:v>SFS</c:v>
                </c:pt>
                <c:pt idx="4">
                  <c:v>SFS Causal</c:v>
                </c:pt>
                <c:pt idx="5">
                  <c:v>SaLSa</c:v>
                </c:pt>
                <c:pt idx="6">
                  <c:v>SaLSa Causal</c:v>
                </c:pt>
                <c:pt idx="7">
                  <c:v>D&amp;C</c:v>
                </c:pt>
                <c:pt idx="8">
                  <c:v>D&amp;C Causal</c:v>
                </c:pt>
                <c:pt idx="9">
                  <c:v>BBS</c:v>
                </c:pt>
                <c:pt idx="10">
                  <c:v>BBS Causal</c:v>
                </c:pt>
              </c:strCache>
            </c:strRef>
          </c:cat>
          <c:val>
            <c:numRef>
              <c:f>'Pure Decorrelation'!$M$297:$W$297</c:f>
              <c:numCache>
                <c:formatCode>0.0</c:formatCode>
                <c:ptCount val="11"/>
                <c:pt idx="0">
                  <c:v>2619748.9909090912</c:v>
                </c:pt>
                <c:pt idx="1">
                  <c:v>4205253.9727272736</c:v>
                </c:pt>
                <c:pt idx="2">
                  <c:v>4251045.5545454547</c:v>
                </c:pt>
                <c:pt idx="3">
                  <c:v>4557446.8363636369</c:v>
                </c:pt>
                <c:pt idx="4">
                  <c:v>2703124.2363636363</c:v>
                </c:pt>
                <c:pt idx="5">
                  <c:v>3485719.7545454549</c:v>
                </c:pt>
                <c:pt idx="6">
                  <c:v>3808435.4272727268</c:v>
                </c:pt>
                <c:pt idx="7">
                  <c:v>5254952.8454545466</c:v>
                </c:pt>
                <c:pt idx="8">
                  <c:v>4145313.4818181824</c:v>
                </c:pt>
                <c:pt idx="9">
                  <c:v>9082787.8818181809</c:v>
                </c:pt>
                <c:pt idx="10">
                  <c:v>4398355.4727272727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CE2-45F9-87DD-AE3C8021A4F1}"/>
            </c:ext>
          </c:extLst>
        </c:ser>
        <c:ser>
          <c:idx val="4"/>
          <c:order val="2"/>
          <c:tx>
            <c:strRef>
              <c:f>'Pure Decorrelation'!$L$295</c:f>
              <c:strCache>
                <c:ptCount val="1"/>
                <c:pt idx="0">
                  <c:v>Gain &gt; 1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'Pure Decorrelation'!$M$292:$W$292</c:f>
              <c:strCache>
                <c:ptCount val="11"/>
                <c:pt idx="0">
                  <c:v>BNL</c:v>
                </c:pt>
                <c:pt idx="1">
                  <c:v>BNL Causal</c:v>
                </c:pt>
                <c:pt idx="2">
                  <c:v>BNL Causal HM</c:v>
                </c:pt>
                <c:pt idx="3">
                  <c:v>SFS</c:v>
                </c:pt>
                <c:pt idx="4">
                  <c:v>SFS Causal</c:v>
                </c:pt>
                <c:pt idx="5">
                  <c:v>SaLSa</c:v>
                </c:pt>
                <c:pt idx="6">
                  <c:v>SaLSa Causal</c:v>
                </c:pt>
                <c:pt idx="7">
                  <c:v>D&amp;C</c:v>
                </c:pt>
                <c:pt idx="8">
                  <c:v>D&amp;C Causal</c:v>
                </c:pt>
                <c:pt idx="9">
                  <c:v>BBS</c:v>
                </c:pt>
                <c:pt idx="10">
                  <c:v>BBS Causal</c:v>
                </c:pt>
              </c:strCache>
            </c:strRef>
          </c:cat>
          <c:val>
            <c:numRef>
              <c:f>'Pure Decorrelation'!$M$295:$W$295</c:f>
              <c:numCache>
                <c:formatCode>0.0</c:formatCode>
                <c:ptCount val="11"/>
                <c:pt idx="0">
                  <c:v>1726538.175</c:v>
                </c:pt>
                <c:pt idx="1">
                  <c:v>5293308.6000000006</c:v>
                </c:pt>
                <c:pt idx="2">
                  <c:v>5323570.125</c:v>
                </c:pt>
                <c:pt idx="3">
                  <c:v>4044617.5999999996</c:v>
                </c:pt>
                <c:pt idx="4">
                  <c:v>4550090.0500000007</c:v>
                </c:pt>
                <c:pt idx="5">
                  <c:v>2993429.25</c:v>
                </c:pt>
                <c:pt idx="6">
                  <c:v>6308625</c:v>
                </c:pt>
                <c:pt idx="7">
                  <c:v>6045623.1750000007</c:v>
                </c:pt>
                <c:pt idx="8">
                  <c:v>4202403.55</c:v>
                </c:pt>
                <c:pt idx="9">
                  <c:v>7983405.5499999989</c:v>
                </c:pt>
                <c:pt idx="10">
                  <c:v>7994120.7750000004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CE2-45F9-87DD-AE3C8021A4F1}"/>
            </c:ext>
          </c:extLst>
        </c:ser>
        <c:ser>
          <c:idx val="2"/>
          <c:order val="3"/>
          <c:tx>
            <c:strRef>
              <c:f>'Pure Decorrelation'!$L$294</c:f>
              <c:strCache>
                <c:ptCount val="1"/>
                <c:pt idx="0">
                  <c:v>Target; Gain &gt; 1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'Pure Decorrelation'!$M$294:$W$294</c:f>
              <c:numCache>
                <c:formatCode>0.0</c:formatCode>
                <c:ptCount val="11"/>
                <c:pt idx="0">
                  <c:v>1469812.7</c:v>
                </c:pt>
                <c:pt idx="1">
                  <c:v>6192786.0999999996</c:v>
                </c:pt>
                <c:pt idx="2">
                  <c:v>6195472.4500000002</c:v>
                </c:pt>
                <c:pt idx="3">
                  <c:v>3287460.4000000004</c:v>
                </c:pt>
                <c:pt idx="4">
                  <c:v>6591998.5999999996</c:v>
                </c:pt>
                <c:pt idx="5">
                  <c:v>2539103.2000000002</c:v>
                </c:pt>
                <c:pt idx="6">
                  <c:v>8299081.1500000004</c:v>
                </c:pt>
                <c:pt idx="7">
                  <c:v>6021818.5499999998</c:v>
                </c:pt>
                <c:pt idx="8">
                  <c:v>4301928.3499999996</c:v>
                </c:pt>
                <c:pt idx="9">
                  <c:v>6407506.0499999998</c:v>
                </c:pt>
                <c:pt idx="10">
                  <c:v>11808698.35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CE2-45F9-87DD-AE3C8021A4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59822864"/>
        <c:axId val="1559363408"/>
      </c:barChart>
      <c:catAx>
        <c:axId val="15598228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9363408"/>
        <c:crosses val="autoZero"/>
        <c:auto val="1"/>
        <c:lblAlgn val="ctr"/>
        <c:lblOffset val="100"/>
        <c:noMultiLvlLbl val="0"/>
      </c:catAx>
      <c:valAx>
        <c:axId val="1559363408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# Dominance Checks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E+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98228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0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Execution Time (sequential) [mean]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'Pure Decorrelation'!$L$298</c:f>
              <c:strCache>
                <c:ptCount val="1"/>
                <c:pt idx="0">
                  <c:v>Gain &lt;=0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'Pure Decorrelation'!$M$292:$W$292</c:f>
              <c:strCache>
                <c:ptCount val="11"/>
                <c:pt idx="0">
                  <c:v>BNL</c:v>
                </c:pt>
                <c:pt idx="1">
                  <c:v>BNL Causal</c:v>
                </c:pt>
                <c:pt idx="2">
                  <c:v>BNL Causal HM</c:v>
                </c:pt>
                <c:pt idx="3">
                  <c:v>SFS</c:v>
                </c:pt>
                <c:pt idx="4">
                  <c:v>SFS Causal</c:v>
                </c:pt>
                <c:pt idx="5">
                  <c:v>SaLSa</c:v>
                </c:pt>
                <c:pt idx="6">
                  <c:v>SaLSa Causal</c:v>
                </c:pt>
                <c:pt idx="7">
                  <c:v>D&amp;C</c:v>
                </c:pt>
                <c:pt idx="8">
                  <c:v>D&amp;C Causal</c:v>
                </c:pt>
                <c:pt idx="9">
                  <c:v>BBS</c:v>
                </c:pt>
                <c:pt idx="10">
                  <c:v>BBS Causal</c:v>
                </c:pt>
              </c:strCache>
            </c:strRef>
          </c:cat>
          <c:val>
            <c:numRef>
              <c:f>'Pure Decorrelation'!$Y$298:$AI$298</c:f>
              <c:numCache>
                <c:formatCode>0.0</c:formatCode>
                <c:ptCount val="11"/>
                <c:pt idx="0">
                  <c:v>3.3407345966459938</c:v>
                </c:pt>
                <c:pt idx="1">
                  <c:v>3.5237872217131283</c:v>
                </c:pt>
                <c:pt idx="2">
                  <c:v>3.6046005448329894</c:v>
                </c:pt>
                <c:pt idx="3">
                  <c:v>6.1746867168824844</c:v>
                </c:pt>
                <c:pt idx="4">
                  <c:v>3.1372415913950289</c:v>
                </c:pt>
                <c:pt idx="5">
                  <c:v>4.2932075032341173</c:v>
                </c:pt>
                <c:pt idx="6">
                  <c:v>3.4672549006820188</c:v>
                </c:pt>
                <c:pt idx="7">
                  <c:v>2.5208711696706492</c:v>
                </c:pt>
                <c:pt idx="8">
                  <c:v>2.72827172937173</c:v>
                </c:pt>
                <c:pt idx="9">
                  <c:v>7.0874843846421056</c:v>
                </c:pt>
                <c:pt idx="10">
                  <c:v>7.1629591990690269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F8B-4ADD-9426-B758950631D1}"/>
            </c:ext>
          </c:extLst>
        </c:ser>
        <c:ser>
          <c:idx val="0"/>
          <c:order val="1"/>
          <c:tx>
            <c:strRef>
              <c:f>'Pure Decorrelation'!$L$297</c:f>
              <c:strCache>
                <c:ptCount val="1"/>
                <c:pt idx="0">
                  <c:v>Gain &gt; 0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'Pure Decorrelation'!$M$292:$W$292</c:f>
              <c:strCache>
                <c:ptCount val="11"/>
                <c:pt idx="0">
                  <c:v>BNL</c:v>
                </c:pt>
                <c:pt idx="1">
                  <c:v>BNL Causal</c:v>
                </c:pt>
                <c:pt idx="2">
                  <c:v>BNL Causal HM</c:v>
                </c:pt>
                <c:pt idx="3">
                  <c:v>SFS</c:v>
                </c:pt>
                <c:pt idx="4">
                  <c:v>SFS Causal</c:v>
                </c:pt>
                <c:pt idx="5">
                  <c:v>SaLSa</c:v>
                </c:pt>
                <c:pt idx="6">
                  <c:v>SaLSa Causal</c:v>
                </c:pt>
                <c:pt idx="7">
                  <c:v>D&amp;C</c:v>
                </c:pt>
                <c:pt idx="8">
                  <c:v>D&amp;C Causal</c:v>
                </c:pt>
                <c:pt idx="9">
                  <c:v>BBS</c:v>
                </c:pt>
                <c:pt idx="10">
                  <c:v>BBS Causal</c:v>
                </c:pt>
              </c:strCache>
            </c:strRef>
          </c:cat>
          <c:val>
            <c:numRef>
              <c:f>'Pure Decorrelation'!$Y$297:$AI$297</c:f>
              <c:numCache>
                <c:formatCode>0.0</c:formatCode>
                <c:ptCount val="11"/>
                <c:pt idx="0">
                  <c:v>2.6447882996173573</c:v>
                </c:pt>
                <c:pt idx="1">
                  <c:v>3.6782901704247872</c:v>
                </c:pt>
                <c:pt idx="2">
                  <c:v>3.6855984782710109</c:v>
                </c:pt>
                <c:pt idx="3">
                  <c:v>3.7376187569718411</c:v>
                </c:pt>
                <c:pt idx="4">
                  <c:v>2.9653473928406711</c:v>
                </c:pt>
                <c:pt idx="5">
                  <c:v>3.8444355088100894</c:v>
                </c:pt>
                <c:pt idx="6">
                  <c:v>3.9655291758281881</c:v>
                </c:pt>
                <c:pt idx="7">
                  <c:v>2.8726106049254834</c:v>
                </c:pt>
                <c:pt idx="8">
                  <c:v>2.8306854172810829</c:v>
                </c:pt>
                <c:pt idx="9">
                  <c:v>5.1166345750129869</c:v>
                </c:pt>
                <c:pt idx="10">
                  <c:v>6.5886764846181247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F8B-4ADD-9426-B758950631D1}"/>
            </c:ext>
          </c:extLst>
        </c:ser>
        <c:ser>
          <c:idx val="4"/>
          <c:order val="2"/>
          <c:tx>
            <c:strRef>
              <c:f>'Pure Decorrelation'!$L$295</c:f>
              <c:strCache>
                <c:ptCount val="1"/>
                <c:pt idx="0">
                  <c:v>Gain &gt; 1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'Pure Decorrelation'!$M$292:$W$292</c:f>
              <c:strCache>
                <c:ptCount val="11"/>
                <c:pt idx="0">
                  <c:v>BNL</c:v>
                </c:pt>
                <c:pt idx="1">
                  <c:v>BNL Causal</c:v>
                </c:pt>
                <c:pt idx="2">
                  <c:v>BNL Causal HM</c:v>
                </c:pt>
                <c:pt idx="3">
                  <c:v>SFS</c:v>
                </c:pt>
                <c:pt idx="4">
                  <c:v>SFS Causal</c:v>
                </c:pt>
                <c:pt idx="5">
                  <c:v>SaLSa</c:v>
                </c:pt>
                <c:pt idx="6">
                  <c:v>SaLSa Causal</c:v>
                </c:pt>
                <c:pt idx="7">
                  <c:v>D&amp;C</c:v>
                </c:pt>
                <c:pt idx="8">
                  <c:v>D&amp;C Causal</c:v>
                </c:pt>
                <c:pt idx="9">
                  <c:v>BBS</c:v>
                </c:pt>
                <c:pt idx="10">
                  <c:v>BBS Causal</c:v>
                </c:pt>
              </c:strCache>
            </c:strRef>
          </c:cat>
          <c:val>
            <c:numRef>
              <c:f>'Pure Decorrelation'!$Y$295:$AI$295</c:f>
              <c:numCache>
                <c:formatCode>0.0</c:formatCode>
                <c:ptCount val="11"/>
                <c:pt idx="0">
                  <c:v>1.7971716234256747</c:v>
                </c:pt>
                <c:pt idx="1">
                  <c:v>4.2985762443902784</c:v>
                </c:pt>
                <c:pt idx="2">
                  <c:v>4.2961622184913724</c:v>
                </c:pt>
                <c:pt idx="3">
                  <c:v>2.5982986893985074</c:v>
                </c:pt>
                <c:pt idx="4">
                  <c:v>4.2465817570453517</c:v>
                </c:pt>
                <c:pt idx="5">
                  <c:v>2.545011598347628</c:v>
                </c:pt>
                <c:pt idx="6">
                  <c:v>5.190412828324769</c:v>
                </c:pt>
                <c:pt idx="7">
                  <c:v>3.2150949907925681</c:v>
                </c:pt>
                <c:pt idx="8">
                  <c:v>2.6457151662441905</c:v>
                </c:pt>
                <c:pt idx="9">
                  <c:v>4.7928285947069531</c:v>
                </c:pt>
                <c:pt idx="10">
                  <c:v>9.0898032994431563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F8B-4ADD-9426-B758950631D1}"/>
            </c:ext>
          </c:extLst>
        </c:ser>
        <c:ser>
          <c:idx val="2"/>
          <c:order val="3"/>
          <c:tx>
            <c:strRef>
              <c:f>'Pure Decorrelation'!$X$294</c:f>
              <c:strCache>
                <c:ptCount val="1"/>
                <c:pt idx="0">
                  <c:v>Target; Gain &gt; 1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'Pure Decorrelation'!$Y$294:$AI$294</c:f>
              <c:numCache>
                <c:formatCode>0.0</c:formatCode>
                <c:ptCount val="11"/>
                <c:pt idx="0">
                  <c:v>1.5157325189036781</c:v>
                </c:pt>
                <c:pt idx="1">
                  <c:v>4.8092755203804698</c:v>
                </c:pt>
                <c:pt idx="2">
                  <c:v>4.7871692724846078</c:v>
                </c:pt>
                <c:pt idx="3">
                  <c:v>1.993778915150324</c:v>
                </c:pt>
                <c:pt idx="4">
                  <c:v>5.8020739249419426</c:v>
                </c:pt>
                <c:pt idx="5">
                  <c:v>1.8572222648508614</c:v>
                </c:pt>
                <c:pt idx="6">
                  <c:v>6.1741845091775751</c:v>
                </c:pt>
                <c:pt idx="7">
                  <c:v>3.2812831796007229</c:v>
                </c:pt>
                <c:pt idx="8">
                  <c:v>2.752172866900219</c:v>
                </c:pt>
                <c:pt idx="9">
                  <c:v>4.0497119881561963</c:v>
                </c:pt>
                <c:pt idx="10">
                  <c:v>12.154942797916013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F8B-4ADD-9426-B758950631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59822864"/>
        <c:axId val="1559363408"/>
      </c:barChart>
      <c:catAx>
        <c:axId val="15598228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9363408"/>
        <c:crossesAt val="0.1"/>
        <c:auto val="1"/>
        <c:lblAlgn val="ctr"/>
        <c:lblOffset val="100"/>
        <c:noMultiLvlLbl val="0"/>
      </c:catAx>
      <c:valAx>
        <c:axId val="1559363408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</a:t>
                </a:r>
                <a:r>
                  <a:rPr lang="en-US" baseline="0"/>
                  <a:t> (s)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E+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98228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0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Execution Time (parallel) [mean]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'Pure Decorrelation'!$L$298</c:f>
              <c:strCache>
                <c:ptCount val="1"/>
                <c:pt idx="0">
                  <c:v>Gain &lt;=0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'Pure Decorrelation'!$M$292:$W$292</c:f>
              <c:strCache>
                <c:ptCount val="11"/>
                <c:pt idx="0">
                  <c:v>BNL</c:v>
                </c:pt>
                <c:pt idx="1">
                  <c:v>BNL Causal</c:v>
                </c:pt>
                <c:pt idx="2">
                  <c:v>BNL Causal HM</c:v>
                </c:pt>
                <c:pt idx="3">
                  <c:v>SFS</c:v>
                </c:pt>
                <c:pt idx="4">
                  <c:v>SFS Causal</c:v>
                </c:pt>
                <c:pt idx="5">
                  <c:v>SaLSa</c:v>
                </c:pt>
                <c:pt idx="6">
                  <c:v>SaLSa Causal</c:v>
                </c:pt>
                <c:pt idx="7">
                  <c:v>D&amp;C</c:v>
                </c:pt>
                <c:pt idx="8">
                  <c:v>D&amp;C Causal</c:v>
                </c:pt>
                <c:pt idx="9">
                  <c:v>BBS</c:v>
                </c:pt>
                <c:pt idx="10">
                  <c:v>BBS Causal</c:v>
                </c:pt>
              </c:strCache>
            </c:strRef>
          </c:cat>
          <c:val>
            <c:numRef>
              <c:f>'Pure Decorrelation'!$AK$298:$AU$298</c:f>
              <c:numCache>
                <c:formatCode>0.0</c:formatCode>
                <c:ptCount val="11"/>
                <c:pt idx="0">
                  <c:v>3.3407345966459938</c:v>
                </c:pt>
                <c:pt idx="1">
                  <c:v>1.5139146617959556</c:v>
                </c:pt>
                <c:pt idx="2">
                  <c:v>1.6030214064514867</c:v>
                </c:pt>
                <c:pt idx="3">
                  <c:v>6.1746867168824844</c:v>
                </c:pt>
                <c:pt idx="4">
                  <c:v>1.4770845654459932</c:v>
                </c:pt>
                <c:pt idx="5">
                  <c:v>4.2932075032341173</c:v>
                </c:pt>
                <c:pt idx="6">
                  <c:v>1.5791070209175813</c:v>
                </c:pt>
                <c:pt idx="7">
                  <c:v>1.3784285078335363</c:v>
                </c:pt>
                <c:pt idx="8">
                  <c:v>0.63421978583073191</c:v>
                </c:pt>
                <c:pt idx="9">
                  <c:v>7.0874843846421056</c:v>
                </c:pt>
                <c:pt idx="10">
                  <c:v>5.2342941526926179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5B0-42AB-91A7-7A6AD5B86EE2}"/>
            </c:ext>
          </c:extLst>
        </c:ser>
        <c:ser>
          <c:idx val="0"/>
          <c:order val="1"/>
          <c:tx>
            <c:strRef>
              <c:f>'Pure Decorrelation'!$L$297</c:f>
              <c:strCache>
                <c:ptCount val="1"/>
                <c:pt idx="0">
                  <c:v>Gain &gt; 0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'Pure Decorrelation'!$M$292:$W$292</c:f>
              <c:strCache>
                <c:ptCount val="11"/>
                <c:pt idx="0">
                  <c:v>BNL</c:v>
                </c:pt>
                <c:pt idx="1">
                  <c:v>BNL Causal</c:v>
                </c:pt>
                <c:pt idx="2">
                  <c:v>BNL Causal HM</c:v>
                </c:pt>
                <c:pt idx="3">
                  <c:v>SFS</c:v>
                </c:pt>
                <c:pt idx="4">
                  <c:v>SFS Causal</c:v>
                </c:pt>
                <c:pt idx="5">
                  <c:v>SaLSa</c:v>
                </c:pt>
                <c:pt idx="6">
                  <c:v>SaLSa Causal</c:v>
                </c:pt>
                <c:pt idx="7">
                  <c:v>D&amp;C</c:v>
                </c:pt>
                <c:pt idx="8">
                  <c:v>D&amp;C Causal</c:v>
                </c:pt>
                <c:pt idx="9">
                  <c:v>BBS</c:v>
                </c:pt>
                <c:pt idx="10">
                  <c:v>BBS Causal</c:v>
                </c:pt>
              </c:strCache>
            </c:strRef>
          </c:cat>
          <c:val>
            <c:numRef>
              <c:f>'Pure Decorrelation'!$AK$297:$AU$297</c:f>
              <c:numCache>
                <c:formatCode>0.0</c:formatCode>
                <c:ptCount val="11"/>
                <c:pt idx="0">
                  <c:v>2.6447882996173573</c:v>
                </c:pt>
                <c:pt idx="1">
                  <c:v>1.6224119150926442</c:v>
                </c:pt>
                <c:pt idx="2">
                  <c:v>1.6408292597736525</c:v>
                </c:pt>
                <c:pt idx="3">
                  <c:v>3.7376187569718411</c:v>
                </c:pt>
                <c:pt idx="4">
                  <c:v>1.3850178517721359</c:v>
                </c:pt>
                <c:pt idx="5">
                  <c:v>3.8444355088100894</c:v>
                </c:pt>
                <c:pt idx="6">
                  <c:v>1.8587406750609674</c:v>
                </c:pt>
                <c:pt idx="7">
                  <c:v>1.5614119389231995</c:v>
                </c:pt>
                <c:pt idx="8">
                  <c:v>0.67807266675359157</c:v>
                </c:pt>
                <c:pt idx="9">
                  <c:v>5.1166345750129869</c:v>
                </c:pt>
                <c:pt idx="10">
                  <c:v>4.8029165233072657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5B0-42AB-91A7-7A6AD5B86EE2}"/>
            </c:ext>
          </c:extLst>
        </c:ser>
        <c:ser>
          <c:idx val="4"/>
          <c:order val="2"/>
          <c:tx>
            <c:strRef>
              <c:f>'Pure Decorrelation'!$L$295</c:f>
              <c:strCache>
                <c:ptCount val="1"/>
                <c:pt idx="0">
                  <c:v>Gain &gt; 1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'Pure Decorrelation'!$M$292:$W$292</c:f>
              <c:strCache>
                <c:ptCount val="11"/>
                <c:pt idx="0">
                  <c:v>BNL</c:v>
                </c:pt>
                <c:pt idx="1">
                  <c:v>BNL Causal</c:v>
                </c:pt>
                <c:pt idx="2">
                  <c:v>BNL Causal HM</c:v>
                </c:pt>
                <c:pt idx="3">
                  <c:v>SFS</c:v>
                </c:pt>
                <c:pt idx="4">
                  <c:v>SFS Causal</c:v>
                </c:pt>
                <c:pt idx="5">
                  <c:v>SaLSa</c:v>
                </c:pt>
                <c:pt idx="6">
                  <c:v>SaLSa Causal</c:v>
                </c:pt>
                <c:pt idx="7">
                  <c:v>D&amp;C</c:v>
                </c:pt>
                <c:pt idx="8">
                  <c:v>D&amp;C Causal</c:v>
                </c:pt>
                <c:pt idx="9">
                  <c:v>BBS</c:v>
                </c:pt>
                <c:pt idx="10">
                  <c:v>BBS Causal</c:v>
                </c:pt>
              </c:strCache>
            </c:strRef>
          </c:cat>
          <c:val>
            <c:numRef>
              <c:f>'Pure Decorrelation'!$AK$295:$AU$295</c:f>
              <c:numCache>
                <c:formatCode>0.0</c:formatCode>
                <c:ptCount val="11"/>
                <c:pt idx="0">
                  <c:v>1.7971716234256747</c:v>
                </c:pt>
                <c:pt idx="1">
                  <c:v>2.1569308062738854</c:v>
                </c:pt>
                <c:pt idx="2">
                  <c:v>2.1645693650018072</c:v>
                </c:pt>
                <c:pt idx="3">
                  <c:v>2.5982986893985074</c:v>
                </c:pt>
                <c:pt idx="4">
                  <c:v>2.1383929732488465</c:v>
                </c:pt>
                <c:pt idx="5">
                  <c:v>2.545011598347628</c:v>
                </c:pt>
                <c:pt idx="6">
                  <c:v>2.8835694174529634</c:v>
                </c:pt>
                <c:pt idx="7">
                  <c:v>1.7512053000158632</c:v>
                </c:pt>
                <c:pt idx="8">
                  <c:v>0.63328844147617935</c:v>
                </c:pt>
                <c:pt idx="9">
                  <c:v>4.7928285947069531</c:v>
                </c:pt>
                <c:pt idx="10">
                  <c:v>6.786654906255718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5B0-42AB-91A7-7A6AD5B86EE2}"/>
            </c:ext>
          </c:extLst>
        </c:ser>
        <c:ser>
          <c:idx val="2"/>
          <c:order val="3"/>
          <c:tx>
            <c:strRef>
              <c:f>'Pure Decorrelation'!$X$294</c:f>
              <c:strCache>
                <c:ptCount val="1"/>
                <c:pt idx="0">
                  <c:v>Target; Gain &gt; 1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'Pure Decorrelation'!$AK$294:$AU$294</c:f>
              <c:numCache>
                <c:formatCode>0.0</c:formatCode>
                <c:ptCount val="11"/>
                <c:pt idx="0">
                  <c:v>1.5157325189036781</c:v>
                </c:pt>
                <c:pt idx="1">
                  <c:v>2.3172761038033056</c:v>
                </c:pt>
                <c:pt idx="2">
                  <c:v>2.305931110400707</c:v>
                </c:pt>
                <c:pt idx="3">
                  <c:v>1.993778915150324</c:v>
                </c:pt>
                <c:pt idx="4">
                  <c:v>2.8360420178491039</c:v>
                </c:pt>
                <c:pt idx="5">
                  <c:v>1.8572222648508614</c:v>
                </c:pt>
                <c:pt idx="6">
                  <c:v>3.1552396998071348</c:v>
                </c:pt>
                <c:pt idx="7">
                  <c:v>1.7801549573458035</c:v>
                </c:pt>
                <c:pt idx="8">
                  <c:v>0.63259933039953464</c:v>
                </c:pt>
                <c:pt idx="9">
                  <c:v>4.0497119881561963</c:v>
                </c:pt>
                <c:pt idx="10">
                  <c:v>9.2020376972010141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5B0-42AB-91A7-7A6AD5B86E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59822864"/>
        <c:axId val="1559363408"/>
      </c:barChart>
      <c:catAx>
        <c:axId val="15598228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9363408"/>
        <c:crossesAt val="0.1"/>
        <c:auto val="1"/>
        <c:lblAlgn val="ctr"/>
        <c:lblOffset val="100"/>
        <c:noMultiLvlLbl val="0"/>
      </c:catAx>
      <c:valAx>
        <c:axId val="1559363408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</a:t>
                </a:r>
                <a:r>
                  <a:rPr lang="en-US" baseline="0"/>
                  <a:t> (s)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E+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98228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# of Dominance Checks [mean]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2"/>
          <c:order val="0"/>
          <c:tx>
            <c:strRef>
              <c:f>'Pure Decorrelation'!$L$299</c:f>
              <c:strCache>
                <c:ptCount val="1"/>
                <c:pt idx="0">
                  <c:v>Target;Gain &gt; 1; #pref=2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'Pure Decorrelation'!$M$292:$W$292</c:f>
              <c:strCache>
                <c:ptCount val="11"/>
                <c:pt idx="0">
                  <c:v>BNL</c:v>
                </c:pt>
                <c:pt idx="1">
                  <c:v>BNL Causal</c:v>
                </c:pt>
                <c:pt idx="2">
                  <c:v>BNL Causal HM</c:v>
                </c:pt>
                <c:pt idx="3">
                  <c:v>SFS</c:v>
                </c:pt>
                <c:pt idx="4">
                  <c:v>SFS Causal</c:v>
                </c:pt>
                <c:pt idx="5">
                  <c:v>SaLSa</c:v>
                </c:pt>
                <c:pt idx="6">
                  <c:v>SaLSa Causal</c:v>
                </c:pt>
                <c:pt idx="7">
                  <c:v>D&amp;C</c:v>
                </c:pt>
                <c:pt idx="8">
                  <c:v>D&amp;C Causal</c:v>
                </c:pt>
                <c:pt idx="9">
                  <c:v>BBS</c:v>
                </c:pt>
                <c:pt idx="10">
                  <c:v>BBS Causal</c:v>
                </c:pt>
              </c:strCache>
            </c:strRef>
          </c:cat>
          <c:val>
            <c:numRef>
              <c:f>'Pure Decorrelation'!$M$299:$W$299</c:f>
              <c:numCache>
                <c:formatCode>0.0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DD6-458E-8C64-7D34F9AAAB7A}"/>
            </c:ext>
          </c:extLst>
        </c:ser>
        <c:ser>
          <c:idx val="3"/>
          <c:order val="1"/>
          <c:tx>
            <c:strRef>
              <c:f>'Pure Decorrelation'!$L$300</c:f>
              <c:strCache>
                <c:ptCount val="1"/>
                <c:pt idx="0">
                  <c:v>Target; Gain &gt; 1; #pref=3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'Pure Decorrelation'!$M$292:$W$292</c:f>
              <c:strCache>
                <c:ptCount val="11"/>
                <c:pt idx="0">
                  <c:v>BNL</c:v>
                </c:pt>
                <c:pt idx="1">
                  <c:v>BNL Causal</c:v>
                </c:pt>
                <c:pt idx="2">
                  <c:v>BNL Causal HM</c:v>
                </c:pt>
                <c:pt idx="3">
                  <c:v>SFS</c:v>
                </c:pt>
                <c:pt idx="4">
                  <c:v>SFS Causal</c:v>
                </c:pt>
                <c:pt idx="5">
                  <c:v>SaLSa</c:v>
                </c:pt>
                <c:pt idx="6">
                  <c:v>SaLSa Causal</c:v>
                </c:pt>
                <c:pt idx="7">
                  <c:v>D&amp;C</c:v>
                </c:pt>
                <c:pt idx="8">
                  <c:v>D&amp;C Causal</c:v>
                </c:pt>
                <c:pt idx="9">
                  <c:v>BBS</c:v>
                </c:pt>
                <c:pt idx="10">
                  <c:v>BBS Causal</c:v>
                </c:pt>
              </c:strCache>
            </c:strRef>
          </c:cat>
          <c:val>
            <c:numRef>
              <c:f>'Pure Decorrelation'!$M$300:$W$300</c:f>
              <c:numCache>
                <c:formatCode>0.0</c:formatCode>
                <c:ptCount val="11"/>
                <c:pt idx="0">
                  <c:v>1469812.7</c:v>
                </c:pt>
                <c:pt idx="1">
                  <c:v>6192786.0999999996</c:v>
                </c:pt>
                <c:pt idx="2">
                  <c:v>6195472.4500000002</c:v>
                </c:pt>
                <c:pt idx="3">
                  <c:v>3287460.4000000004</c:v>
                </c:pt>
                <c:pt idx="4">
                  <c:v>6591998.5999999996</c:v>
                </c:pt>
                <c:pt idx="5">
                  <c:v>2539103.2000000002</c:v>
                </c:pt>
                <c:pt idx="6">
                  <c:v>8299081.1500000004</c:v>
                </c:pt>
                <c:pt idx="7">
                  <c:v>6021818.5499999998</c:v>
                </c:pt>
                <c:pt idx="8">
                  <c:v>4301928.3499999996</c:v>
                </c:pt>
                <c:pt idx="9">
                  <c:v>6407506.0499999998</c:v>
                </c:pt>
                <c:pt idx="10">
                  <c:v>11808698.35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DD6-458E-8C64-7D34F9AAAB7A}"/>
            </c:ext>
          </c:extLst>
        </c:ser>
        <c:ser>
          <c:idx val="0"/>
          <c:order val="2"/>
          <c:tx>
            <c:strRef>
              <c:f>'Pure Decorrelation'!$L$301</c:f>
              <c:strCache>
                <c:ptCount val="1"/>
                <c:pt idx="0">
                  <c:v>Target; Gain &gt; 1; #pref=4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'Pure Decorrelation'!$M$301:$W$301</c:f>
              <c:numCache>
                <c:formatCode>0.0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DD6-458E-8C64-7D34F9AAAB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59822864"/>
        <c:axId val="1559363408"/>
      </c:barChart>
      <c:catAx>
        <c:axId val="15598228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9363408"/>
        <c:crosses val="autoZero"/>
        <c:auto val="1"/>
        <c:lblAlgn val="ctr"/>
        <c:lblOffset val="100"/>
        <c:noMultiLvlLbl val="0"/>
      </c:catAx>
      <c:valAx>
        <c:axId val="1559363408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# Dominance Checks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E+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98228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Execution Time (sequential) [mean]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2"/>
          <c:order val="0"/>
          <c:tx>
            <c:strRef>
              <c:f>'Pure Decorrelation'!$X$299</c:f>
              <c:strCache>
                <c:ptCount val="1"/>
                <c:pt idx="0">
                  <c:v>Target;Gain &gt; 1; #pref=2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'Pure Decorrelation'!$Y$292:$AI$292</c:f>
              <c:strCache>
                <c:ptCount val="11"/>
                <c:pt idx="0">
                  <c:v>BNL</c:v>
                </c:pt>
                <c:pt idx="1">
                  <c:v>BNL Causal</c:v>
                </c:pt>
                <c:pt idx="2">
                  <c:v>BNL Causal HM</c:v>
                </c:pt>
                <c:pt idx="3">
                  <c:v>SFS</c:v>
                </c:pt>
                <c:pt idx="4">
                  <c:v>SFS Causal</c:v>
                </c:pt>
                <c:pt idx="5">
                  <c:v>SaLSa</c:v>
                </c:pt>
                <c:pt idx="6">
                  <c:v>SaLSa Causal</c:v>
                </c:pt>
                <c:pt idx="7">
                  <c:v>D&amp;C</c:v>
                </c:pt>
                <c:pt idx="8">
                  <c:v>D&amp;C Causal</c:v>
                </c:pt>
                <c:pt idx="9">
                  <c:v>BBS</c:v>
                </c:pt>
                <c:pt idx="10">
                  <c:v>BBS Causal</c:v>
                </c:pt>
              </c:strCache>
            </c:strRef>
          </c:cat>
          <c:val>
            <c:numRef>
              <c:f>'Pure Decorrelation'!$Y$299:$AI$299</c:f>
              <c:numCache>
                <c:formatCode>0.0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5EA-4246-A5A5-5840AC7ED5E7}"/>
            </c:ext>
          </c:extLst>
        </c:ser>
        <c:ser>
          <c:idx val="3"/>
          <c:order val="1"/>
          <c:tx>
            <c:strRef>
              <c:f>'Pure Decorrelation'!$X$300</c:f>
              <c:strCache>
                <c:ptCount val="1"/>
                <c:pt idx="0">
                  <c:v>Target; Gain &gt; 1; #pref=3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'Pure Decorrelation'!$Y$292:$AI$292</c:f>
              <c:strCache>
                <c:ptCount val="11"/>
                <c:pt idx="0">
                  <c:v>BNL</c:v>
                </c:pt>
                <c:pt idx="1">
                  <c:v>BNL Causal</c:v>
                </c:pt>
                <c:pt idx="2">
                  <c:v>BNL Causal HM</c:v>
                </c:pt>
                <c:pt idx="3">
                  <c:v>SFS</c:v>
                </c:pt>
                <c:pt idx="4">
                  <c:v>SFS Causal</c:v>
                </c:pt>
                <c:pt idx="5">
                  <c:v>SaLSa</c:v>
                </c:pt>
                <c:pt idx="6">
                  <c:v>SaLSa Causal</c:v>
                </c:pt>
                <c:pt idx="7">
                  <c:v>D&amp;C</c:v>
                </c:pt>
                <c:pt idx="8">
                  <c:v>D&amp;C Causal</c:v>
                </c:pt>
                <c:pt idx="9">
                  <c:v>BBS</c:v>
                </c:pt>
                <c:pt idx="10">
                  <c:v>BBS Causal</c:v>
                </c:pt>
              </c:strCache>
            </c:strRef>
          </c:cat>
          <c:val>
            <c:numRef>
              <c:f>'Pure Decorrelation'!$Y$300:$AI$300</c:f>
              <c:numCache>
                <c:formatCode>0.0</c:formatCode>
                <c:ptCount val="11"/>
                <c:pt idx="0">
                  <c:v>1.5157325189036781</c:v>
                </c:pt>
                <c:pt idx="1">
                  <c:v>4.8092755203804698</c:v>
                </c:pt>
                <c:pt idx="2">
                  <c:v>4.7871692724846078</c:v>
                </c:pt>
                <c:pt idx="3">
                  <c:v>1.993778915150324</c:v>
                </c:pt>
                <c:pt idx="4">
                  <c:v>5.8020739249419426</c:v>
                </c:pt>
                <c:pt idx="5">
                  <c:v>1.8572222648508614</c:v>
                </c:pt>
                <c:pt idx="6">
                  <c:v>6.1741845091775751</c:v>
                </c:pt>
                <c:pt idx="7">
                  <c:v>3.2812831796007229</c:v>
                </c:pt>
                <c:pt idx="8">
                  <c:v>2.752172866900219</c:v>
                </c:pt>
                <c:pt idx="9">
                  <c:v>4.0497119881561963</c:v>
                </c:pt>
                <c:pt idx="10">
                  <c:v>12.154942797916013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5EA-4246-A5A5-5840AC7ED5E7}"/>
            </c:ext>
          </c:extLst>
        </c:ser>
        <c:ser>
          <c:idx val="0"/>
          <c:order val="2"/>
          <c:tx>
            <c:strRef>
              <c:f>'Pure Decorrelation'!$X$301</c:f>
              <c:strCache>
                <c:ptCount val="1"/>
                <c:pt idx="0">
                  <c:v>Target; Gain &gt; 1; #pref=4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'Pure Decorrelation'!$Y$292:$AI$292</c:f>
              <c:strCache>
                <c:ptCount val="11"/>
                <c:pt idx="0">
                  <c:v>BNL</c:v>
                </c:pt>
                <c:pt idx="1">
                  <c:v>BNL Causal</c:v>
                </c:pt>
                <c:pt idx="2">
                  <c:v>BNL Causal HM</c:v>
                </c:pt>
                <c:pt idx="3">
                  <c:v>SFS</c:v>
                </c:pt>
                <c:pt idx="4">
                  <c:v>SFS Causal</c:v>
                </c:pt>
                <c:pt idx="5">
                  <c:v>SaLSa</c:v>
                </c:pt>
                <c:pt idx="6">
                  <c:v>SaLSa Causal</c:v>
                </c:pt>
                <c:pt idx="7">
                  <c:v>D&amp;C</c:v>
                </c:pt>
                <c:pt idx="8">
                  <c:v>D&amp;C Causal</c:v>
                </c:pt>
                <c:pt idx="9">
                  <c:v>BBS</c:v>
                </c:pt>
                <c:pt idx="10">
                  <c:v>BBS Causal</c:v>
                </c:pt>
              </c:strCache>
            </c:strRef>
          </c:cat>
          <c:val>
            <c:numRef>
              <c:f>'Pure Decorrelation'!$Y$301:$AI$301</c:f>
              <c:numCache>
                <c:formatCode>0.0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5EA-4246-A5A5-5840AC7ED5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59822864"/>
        <c:axId val="1559363408"/>
      </c:barChart>
      <c:catAx>
        <c:axId val="15598228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9363408"/>
        <c:crossesAt val="0.1"/>
        <c:auto val="1"/>
        <c:lblAlgn val="ctr"/>
        <c:lblOffset val="100"/>
        <c:noMultiLvlLbl val="0"/>
      </c:catAx>
      <c:valAx>
        <c:axId val="1559363408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Time (s)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E+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98228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Execution Time (parallel) [mean]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2"/>
          <c:order val="0"/>
          <c:tx>
            <c:strRef>
              <c:f>'Pure Decorrelation'!$AJ$299</c:f>
              <c:strCache>
                <c:ptCount val="1"/>
                <c:pt idx="0">
                  <c:v>Target;Gain &gt; 1; #pref=2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'Pure Decorrelation'!$AK$292:$AU$292</c:f>
              <c:strCache>
                <c:ptCount val="11"/>
                <c:pt idx="0">
                  <c:v>BNL</c:v>
                </c:pt>
                <c:pt idx="1">
                  <c:v>BNL Causal</c:v>
                </c:pt>
                <c:pt idx="2">
                  <c:v>BNL Causal HM</c:v>
                </c:pt>
                <c:pt idx="3">
                  <c:v>SFS</c:v>
                </c:pt>
                <c:pt idx="4">
                  <c:v>SFS Causal</c:v>
                </c:pt>
                <c:pt idx="5">
                  <c:v>SaLSa</c:v>
                </c:pt>
                <c:pt idx="6">
                  <c:v>SaLSa Causal</c:v>
                </c:pt>
                <c:pt idx="7">
                  <c:v>D&amp;C</c:v>
                </c:pt>
                <c:pt idx="8">
                  <c:v>D&amp;C Causal</c:v>
                </c:pt>
                <c:pt idx="9">
                  <c:v>BBS</c:v>
                </c:pt>
                <c:pt idx="10">
                  <c:v>BBS Causal</c:v>
                </c:pt>
              </c:strCache>
            </c:strRef>
          </c:cat>
          <c:val>
            <c:numRef>
              <c:f>'Pure Decorrelation'!$AK$299:$AU$299</c:f>
              <c:numCache>
                <c:formatCode>0.0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1DF-415C-902E-14C7B9793CAA}"/>
            </c:ext>
          </c:extLst>
        </c:ser>
        <c:ser>
          <c:idx val="3"/>
          <c:order val="1"/>
          <c:tx>
            <c:strRef>
              <c:f>'Pure Decorrelation'!$AJ$300</c:f>
              <c:strCache>
                <c:ptCount val="1"/>
                <c:pt idx="0">
                  <c:v>Target; Gain &gt; 1; #pref=3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'Pure Decorrelation'!$AK$292:$AU$292</c:f>
              <c:strCache>
                <c:ptCount val="11"/>
                <c:pt idx="0">
                  <c:v>BNL</c:v>
                </c:pt>
                <c:pt idx="1">
                  <c:v>BNL Causal</c:v>
                </c:pt>
                <c:pt idx="2">
                  <c:v>BNL Causal HM</c:v>
                </c:pt>
                <c:pt idx="3">
                  <c:v>SFS</c:v>
                </c:pt>
                <c:pt idx="4">
                  <c:v>SFS Causal</c:v>
                </c:pt>
                <c:pt idx="5">
                  <c:v>SaLSa</c:v>
                </c:pt>
                <c:pt idx="6">
                  <c:v>SaLSa Causal</c:v>
                </c:pt>
                <c:pt idx="7">
                  <c:v>D&amp;C</c:v>
                </c:pt>
                <c:pt idx="8">
                  <c:v>D&amp;C Causal</c:v>
                </c:pt>
                <c:pt idx="9">
                  <c:v>BBS</c:v>
                </c:pt>
                <c:pt idx="10">
                  <c:v>BBS Causal</c:v>
                </c:pt>
              </c:strCache>
            </c:strRef>
          </c:cat>
          <c:val>
            <c:numRef>
              <c:f>'Pure Decorrelation'!$AK$300:$AU$300</c:f>
              <c:numCache>
                <c:formatCode>0.0</c:formatCode>
                <c:ptCount val="11"/>
                <c:pt idx="0">
                  <c:v>1.5157325189036781</c:v>
                </c:pt>
                <c:pt idx="1">
                  <c:v>2.3172761038033056</c:v>
                </c:pt>
                <c:pt idx="2">
                  <c:v>2.305931110400707</c:v>
                </c:pt>
                <c:pt idx="3">
                  <c:v>1.993778915150324</c:v>
                </c:pt>
                <c:pt idx="4">
                  <c:v>2.8360420178491039</c:v>
                </c:pt>
                <c:pt idx="5">
                  <c:v>1.8572222648508614</c:v>
                </c:pt>
                <c:pt idx="6">
                  <c:v>3.1552396998071348</c:v>
                </c:pt>
                <c:pt idx="7">
                  <c:v>1.7801549573458035</c:v>
                </c:pt>
                <c:pt idx="8">
                  <c:v>0.63259933039953464</c:v>
                </c:pt>
                <c:pt idx="9">
                  <c:v>4.0497119881561963</c:v>
                </c:pt>
                <c:pt idx="10">
                  <c:v>9.2020376972010141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1DF-415C-902E-14C7B9793CAA}"/>
            </c:ext>
          </c:extLst>
        </c:ser>
        <c:ser>
          <c:idx val="0"/>
          <c:order val="2"/>
          <c:tx>
            <c:strRef>
              <c:f>'Pure Decorrelation'!$AJ$301</c:f>
              <c:strCache>
                <c:ptCount val="1"/>
                <c:pt idx="0">
                  <c:v>Target; Gain &gt; 1; #pref=4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'Pure Decorrelation'!$AK$292:$AU$292</c:f>
              <c:strCache>
                <c:ptCount val="11"/>
                <c:pt idx="0">
                  <c:v>BNL</c:v>
                </c:pt>
                <c:pt idx="1">
                  <c:v>BNL Causal</c:v>
                </c:pt>
                <c:pt idx="2">
                  <c:v>BNL Causal HM</c:v>
                </c:pt>
                <c:pt idx="3">
                  <c:v>SFS</c:v>
                </c:pt>
                <c:pt idx="4">
                  <c:v>SFS Causal</c:v>
                </c:pt>
                <c:pt idx="5">
                  <c:v>SaLSa</c:v>
                </c:pt>
                <c:pt idx="6">
                  <c:v>SaLSa Causal</c:v>
                </c:pt>
                <c:pt idx="7">
                  <c:v>D&amp;C</c:v>
                </c:pt>
                <c:pt idx="8">
                  <c:v>D&amp;C Causal</c:v>
                </c:pt>
                <c:pt idx="9">
                  <c:v>BBS</c:v>
                </c:pt>
                <c:pt idx="10">
                  <c:v>BBS Causal</c:v>
                </c:pt>
              </c:strCache>
            </c:strRef>
          </c:cat>
          <c:val>
            <c:numRef>
              <c:f>'Pure Decorrelation'!$AK$301:$AU$301</c:f>
              <c:numCache>
                <c:formatCode>0.0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1DF-415C-902E-14C7B9793C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59822864"/>
        <c:axId val="1559363408"/>
      </c:barChart>
      <c:catAx>
        <c:axId val="15598228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9363408"/>
        <c:crossesAt val="0.1"/>
        <c:auto val="1"/>
        <c:lblAlgn val="ctr"/>
        <c:lblOffset val="100"/>
        <c:noMultiLvlLbl val="0"/>
      </c:catAx>
      <c:valAx>
        <c:axId val="1559363408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Time (s)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E+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98228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# of Dominance Checks [median]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'Pure Decorrelation'!$L$322</c:f>
              <c:strCache>
                <c:ptCount val="1"/>
                <c:pt idx="0">
                  <c:v>Gain &lt;=0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'Pure Decorrelation'!$M$292:$W$292</c:f>
              <c:strCache>
                <c:ptCount val="11"/>
                <c:pt idx="0">
                  <c:v>BNL</c:v>
                </c:pt>
                <c:pt idx="1">
                  <c:v>BNL Causal</c:v>
                </c:pt>
                <c:pt idx="2">
                  <c:v>BNL Causal HM</c:v>
                </c:pt>
                <c:pt idx="3">
                  <c:v>SFS</c:v>
                </c:pt>
                <c:pt idx="4">
                  <c:v>SFS Causal</c:v>
                </c:pt>
                <c:pt idx="5">
                  <c:v>SaLSa</c:v>
                </c:pt>
                <c:pt idx="6">
                  <c:v>SaLSa Causal</c:v>
                </c:pt>
                <c:pt idx="7">
                  <c:v>D&amp;C</c:v>
                </c:pt>
                <c:pt idx="8">
                  <c:v>D&amp;C Causal</c:v>
                </c:pt>
                <c:pt idx="9">
                  <c:v>BBS</c:v>
                </c:pt>
                <c:pt idx="10">
                  <c:v>BBS Causal</c:v>
                </c:pt>
              </c:strCache>
            </c:strRef>
          </c:cat>
          <c:val>
            <c:numRef>
              <c:f>'Pure Decorrelation'!$M$322:$W$322</c:f>
              <c:numCache>
                <c:formatCode>0.0</c:formatCode>
                <c:ptCount val="11"/>
                <c:pt idx="0">
                  <c:v>2105916</c:v>
                </c:pt>
                <c:pt idx="1">
                  <c:v>4515661.4000000004</c:v>
                </c:pt>
                <c:pt idx="2">
                  <c:v>4409347.5999999996</c:v>
                </c:pt>
                <c:pt idx="3">
                  <c:v>2004888.8</c:v>
                </c:pt>
                <c:pt idx="4">
                  <c:v>2024346.6</c:v>
                </c:pt>
                <c:pt idx="5">
                  <c:v>1554018</c:v>
                </c:pt>
                <c:pt idx="6">
                  <c:v>2677909</c:v>
                </c:pt>
                <c:pt idx="7">
                  <c:v>4386936.5999999996</c:v>
                </c:pt>
                <c:pt idx="8">
                  <c:v>3936779.4</c:v>
                </c:pt>
                <c:pt idx="9">
                  <c:v>5237953.0999999996</c:v>
                </c:pt>
                <c:pt idx="10">
                  <c:v>3751928.4000000004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276-4663-832D-4099E941D53E}"/>
            </c:ext>
          </c:extLst>
        </c:ser>
        <c:ser>
          <c:idx val="0"/>
          <c:order val="1"/>
          <c:tx>
            <c:strRef>
              <c:f>'Pure Decorrelation'!$L$321</c:f>
              <c:strCache>
                <c:ptCount val="1"/>
                <c:pt idx="0">
                  <c:v>Gain &gt; 0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'Pure Decorrelation'!$M$292:$W$292</c:f>
              <c:strCache>
                <c:ptCount val="11"/>
                <c:pt idx="0">
                  <c:v>BNL</c:v>
                </c:pt>
                <c:pt idx="1">
                  <c:v>BNL Causal</c:v>
                </c:pt>
                <c:pt idx="2">
                  <c:v>BNL Causal HM</c:v>
                </c:pt>
                <c:pt idx="3">
                  <c:v>SFS</c:v>
                </c:pt>
                <c:pt idx="4">
                  <c:v>SFS Causal</c:v>
                </c:pt>
                <c:pt idx="5">
                  <c:v>SaLSa</c:v>
                </c:pt>
                <c:pt idx="6">
                  <c:v>SaLSa Causal</c:v>
                </c:pt>
                <c:pt idx="7">
                  <c:v>D&amp;C</c:v>
                </c:pt>
                <c:pt idx="8">
                  <c:v>D&amp;C Causal</c:v>
                </c:pt>
                <c:pt idx="9">
                  <c:v>BBS</c:v>
                </c:pt>
                <c:pt idx="10">
                  <c:v>BBS Causal</c:v>
                </c:pt>
              </c:strCache>
            </c:strRef>
          </c:cat>
          <c:val>
            <c:numRef>
              <c:f>'Pure Decorrelation'!$M$321:$W$321</c:f>
              <c:numCache>
                <c:formatCode>0.0</c:formatCode>
                <c:ptCount val="11"/>
                <c:pt idx="0">
                  <c:v>2180548</c:v>
                </c:pt>
                <c:pt idx="1">
                  <c:v>2542488.9000000004</c:v>
                </c:pt>
                <c:pt idx="2">
                  <c:v>2588585.7999999998</c:v>
                </c:pt>
                <c:pt idx="3">
                  <c:v>3414928.4</c:v>
                </c:pt>
                <c:pt idx="4">
                  <c:v>1176291.2</c:v>
                </c:pt>
                <c:pt idx="5">
                  <c:v>2518613.2000000002</c:v>
                </c:pt>
                <c:pt idx="6">
                  <c:v>1529571</c:v>
                </c:pt>
                <c:pt idx="7">
                  <c:v>4704170.5999999996</c:v>
                </c:pt>
                <c:pt idx="8">
                  <c:v>4226673.8</c:v>
                </c:pt>
                <c:pt idx="9">
                  <c:v>7952324.9000000004</c:v>
                </c:pt>
                <c:pt idx="10">
                  <c:v>2257997.4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276-4663-832D-4099E941D53E}"/>
            </c:ext>
          </c:extLst>
        </c:ser>
        <c:ser>
          <c:idx val="4"/>
          <c:order val="2"/>
          <c:tx>
            <c:strRef>
              <c:f>'Pure Decorrelation'!$L$319</c:f>
              <c:strCache>
                <c:ptCount val="1"/>
                <c:pt idx="0">
                  <c:v>Gain &gt; 1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'Pure Decorrelation'!$M$292:$W$292</c:f>
              <c:strCache>
                <c:ptCount val="11"/>
                <c:pt idx="0">
                  <c:v>BNL</c:v>
                </c:pt>
                <c:pt idx="1">
                  <c:v>BNL Causal</c:v>
                </c:pt>
                <c:pt idx="2">
                  <c:v>BNL Causal HM</c:v>
                </c:pt>
                <c:pt idx="3">
                  <c:v>SFS</c:v>
                </c:pt>
                <c:pt idx="4">
                  <c:v>SFS Causal</c:v>
                </c:pt>
                <c:pt idx="5">
                  <c:v>SaLSa</c:v>
                </c:pt>
                <c:pt idx="6">
                  <c:v>SaLSa Causal</c:v>
                </c:pt>
                <c:pt idx="7">
                  <c:v>D&amp;C</c:v>
                </c:pt>
                <c:pt idx="8">
                  <c:v>D&amp;C Causal</c:v>
                </c:pt>
                <c:pt idx="9">
                  <c:v>BBS</c:v>
                </c:pt>
                <c:pt idx="10">
                  <c:v>BBS Causal</c:v>
                </c:pt>
              </c:strCache>
            </c:strRef>
          </c:cat>
          <c:val>
            <c:numRef>
              <c:f>'Pure Decorrelation'!$M$319:$W$319</c:f>
              <c:numCache>
                <c:formatCode>0.0</c:formatCode>
                <c:ptCount val="11"/>
                <c:pt idx="0">
                  <c:v>1961958.6</c:v>
                </c:pt>
                <c:pt idx="1">
                  <c:v>3783158.7</c:v>
                </c:pt>
                <c:pt idx="2">
                  <c:v>3796459.5</c:v>
                </c:pt>
                <c:pt idx="3">
                  <c:v>4116457.1</c:v>
                </c:pt>
                <c:pt idx="4">
                  <c:v>1965082.3</c:v>
                </c:pt>
                <c:pt idx="5">
                  <c:v>3604157.2</c:v>
                </c:pt>
                <c:pt idx="6">
                  <c:v>2054778.9</c:v>
                </c:pt>
                <c:pt idx="7">
                  <c:v>6065863.5</c:v>
                </c:pt>
                <c:pt idx="8">
                  <c:v>4294696.4000000004</c:v>
                </c:pt>
                <c:pt idx="9">
                  <c:v>8631431.6999999993</c:v>
                </c:pt>
                <c:pt idx="10">
                  <c:v>3671487.5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276-4663-832D-4099E941D53E}"/>
            </c:ext>
          </c:extLst>
        </c:ser>
        <c:ser>
          <c:idx val="2"/>
          <c:order val="3"/>
          <c:tx>
            <c:strRef>
              <c:f>'Pure Decorrelation'!$L$318</c:f>
              <c:strCache>
                <c:ptCount val="1"/>
                <c:pt idx="0">
                  <c:v>Target; Gain &gt; 1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'Pure Decorrelation'!$M$318:$W$318</c:f>
              <c:numCache>
                <c:formatCode>0.0</c:formatCode>
                <c:ptCount val="11"/>
                <c:pt idx="0">
                  <c:v>1376328.9</c:v>
                </c:pt>
                <c:pt idx="1">
                  <c:v>6194340.5999999996</c:v>
                </c:pt>
                <c:pt idx="2">
                  <c:v>6195803.1000000006</c:v>
                </c:pt>
                <c:pt idx="3">
                  <c:v>2670047.5000000005</c:v>
                </c:pt>
                <c:pt idx="4">
                  <c:v>6068916.7000000002</c:v>
                </c:pt>
                <c:pt idx="5">
                  <c:v>2496014.2000000002</c:v>
                </c:pt>
                <c:pt idx="6">
                  <c:v>7879573.4000000004</c:v>
                </c:pt>
                <c:pt idx="7">
                  <c:v>6047848</c:v>
                </c:pt>
                <c:pt idx="8">
                  <c:v>4306684.3000000007</c:v>
                </c:pt>
                <c:pt idx="9">
                  <c:v>5831410.5999999996</c:v>
                </c:pt>
                <c:pt idx="10">
                  <c:v>11810186.999999998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276-4663-832D-4099E941D5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59822864"/>
        <c:axId val="1559363408"/>
      </c:barChart>
      <c:catAx>
        <c:axId val="15598228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9363408"/>
        <c:crosses val="autoZero"/>
        <c:auto val="1"/>
        <c:lblAlgn val="ctr"/>
        <c:lblOffset val="100"/>
        <c:noMultiLvlLbl val="0"/>
      </c:catAx>
      <c:valAx>
        <c:axId val="1559363408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# Dominance Checks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E+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98228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Execution Time (sequential) [median]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'Pure Decorrelation'!$X$322</c:f>
              <c:strCache>
                <c:ptCount val="1"/>
                <c:pt idx="0">
                  <c:v>Gain &lt;=0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'Pure Decorrelation'!$M$292:$W$292</c:f>
              <c:strCache>
                <c:ptCount val="11"/>
                <c:pt idx="0">
                  <c:v>BNL</c:v>
                </c:pt>
                <c:pt idx="1">
                  <c:v>BNL Causal</c:v>
                </c:pt>
                <c:pt idx="2">
                  <c:v>BNL Causal HM</c:v>
                </c:pt>
                <c:pt idx="3">
                  <c:v>SFS</c:v>
                </c:pt>
                <c:pt idx="4">
                  <c:v>SFS Causal</c:v>
                </c:pt>
                <c:pt idx="5">
                  <c:v>SaLSa</c:v>
                </c:pt>
                <c:pt idx="6">
                  <c:v>SaLSa Causal</c:v>
                </c:pt>
                <c:pt idx="7">
                  <c:v>D&amp;C</c:v>
                </c:pt>
                <c:pt idx="8">
                  <c:v>D&amp;C Causal</c:v>
                </c:pt>
                <c:pt idx="9">
                  <c:v>BBS</c:v>
                </c:pt>
                <c:pt idx="10">
                  <c:v>BBS Causal</c:v>
                </c:pt>
              </c:strCache>
            </c:strRef>
          </c:cat>
          <c:val>
            <c:numRef>
              <c:f>'Pure Decorrelation'!$Y$322:$AI$322</c:f>
              <c:numCache>
                <c:formatCode>0.0</c:formatCode>
                <c:ptCount val="11"/>
                <c:pt idx="0">
                  <c:v>2.0488016599090768</c:v>
                </c:pt>
                <c:pt idx="1">
                  <c:v>3.88630205517984</c:v>
                </c:pt>
                <c:pt idx="2">
                  <c:v>3.8082143031177109</c:v>
                </c:pt>
                <c:pt idx="3">
                  <c:v>2.6307585176924482</c:v>
                </c:pt>
                <c:pt idx="4">
                  <c:v>2.5142614884185606</c:v>
                </c:pt>
                <c:pt idx="5">
                  <c:v>1.8118640359025449</c:v>
                </c:pt>
                <c:pt idx="6">
                  <c:v>3.2369918864162175</c:v>
                </c:pt>
                <c:pt idx="7">
                  <c:v>2.0574611207877749</c:v>
                </c:pt>
                <c:pt idx="8">
                  <c:v>2.5322192193358206</c:v>
                </c:pt>
                <c:pt idx="9">
                  <c:v>4.3921865666983653</c:v>
                </c:pt>
                <c:pt idx="10">
                  <c:v>5.601430224272189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159-43BA-8019-D183F02CC43E}"/>
            </c:ext>
          </c:extLst>
        </c:ser>
        <c:ser>
          <c:idx val="0"/>
          <c:order val="1"/>
          <c:tx>
            <c:strRef>
              <c:f>'Pure Decorrelation'!$X$321</c:f>
              <c:strCache>
                <c:ptCount val="1"/>
                <c:pt idx="0">
                  <c:v>Gain &gt; 0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'Pure Decorrelation'!$M$292:$W$292</c:f>
              <c:strCache>
                <c:ptCount val="11"/>
                <c:pt idx="0">
                  <c:v>BNL</c:v>
                </c:pt>
                <c:pt idx="1">
                  <c:v>BNL Causal</c:v>
                </c:pt>
                <c:pt idx="2">
                  <c:v>BNL Causal HM</c:v>
                </c:pt>
                <c:pt idx="3">
                  <c:v>SFS</c:v>
                </c:pt>
                <c:pt idx="4">
                  <c:v>SFS Causal</c:v>
                </c:pt>
                <c:pt idx="5">
                  <c:v>SaLSa</c:v>
                </c:pt>
                <c:pt idx="6">
                  <c:v>SaLSa Causal</c:v>
                </c:pt>
                <c:pt idx="7">
                  <c:v>D&amp;C</c:v>
                </c:pt>
                <c:pt idx="8">
                  <c:v>D&amp;C Causal</c:v>
                </c:pt>
                <c:pt idx="9">
                  <c:v>BBS</c:v>
                </c:pt>
                <c:pt idx="10">
                  <c:v>BBS Causal</c:v>
                </c:pt>
              </c:strCache>
            </c:strRef>
          </c:cat>
          <c:val>
            <c:numRef>
              <c:f>'Pure Decorrelation'!$Y$321:$AI$321</c:f>
              <c:numCache>
                <c:formatCode>0.0</c:formatCode>
                <c:ptCount val="11"/>
                <c:pt idx="0">
                  <c:v>2.1818415603018364</c:v>
                </c:pt>
                <c:pt idx="1">
                  <c:v>2.7028319875185844</c:v>
                </c:pt>
                <c:pt idx="2">
                  <c:v>2.7259169636585288</c:v>
                </c:pt>
                <c:pt idx="3">
                  <c:v>3.1200727530987931</c:v>
                </c:pt>
                <c:pt idx="4">
                  <c:v>1.8102396551170385</c:v>
                </c:pt>
                <c:pt idx="5">
                  <c:v>3.1835487852978988</c:v>
                </c:pt>
                <c:pt idx="6">
                  <c:v>2.6741529900231402</c:v>
                </c:pt>
                <c:pt idx="7">
                  <c:v>2.7643143267952834</c:v>
                </c:pt>
                <c:pt idx="8">
                  <c:v>2.7465713891841013</c:v>
                </c:pt>
                <c:pt idx="9">
                  <c:v>5.2562587622029238</c:v>
                </c:pt>
                <c:pt idx="10">
                  <c:v>4.0874334951920899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159-43BA-8019-D183F02CC43E}"/>
            </c:ext>
          </c:extLst>
        </c:ser>
        <c:ser>
          <c:idx val="4"/>
          <c:order val="2"/>
          <c:tx>
            <c:strRef>
              <c:f>'Pure Decorrelation'!$X$319</c:f>
              <c:strCache>
                <c:ptCount val="1"/>
                <c:pt idx="0">
                  <c:v>Gain &gt; 1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'Pure Decorrelation'!$M$292:$W$292</c:f>
              <c:strCache>
                <c:ptCount val="11"/>
                <c:pt idx="0">
                  <c:v>BNL</c:v>
                </c:pt>
                <c:pt idx="1">
                  <c:v>BNL Causal</c:v>
                </c:pt>
                <c:pt idx="2">
                  <c:v>BNL Causal HM</c:v>
                </c:pt>
                <c:pt idx="3">
                  <c:v>SFS</c:v>
                </c:pt>
                <c:pt idx="4">
                  <c:v>SFS Causal</c:v>
                </c:pt>
                <c:pt idx="5">
                  <c:v>SaLSa</c:v>
                </c:pt>
                <c:pt idx="6">
                  <c:v>SaLSa Causal</c:v>
                </c:pt>
                <c:pt idx="7">
                  <c:v>D&amp;C</c:v>
                </c:pt>
                <c:pt idx="8">
                  <c:v>D&amp;C Causal</c:v>
                </c:pt>
                <c:pt idx="9">
                  <c:v>BBS</c:v>
                </c:pt>
                <c:pt idx="10">
                  <c:v>BBS Causal</c:v>
                </c:pt>
              </c:strCache>
            </c:strRef>
          </c:cat>
          <c:val>
            <c:numRef>
              <c:f>'Pure Decorrelation'!$Y$319:$AI$319</c:f>
              <c:numCache>
                <c:formatCode>0.0</c:formatCode>
                <c:ptCount val="11"/>
                <c:pt idx="0">
                  <c:v>1.994389339297777</c:v>
                </c:pt>
                <c:pt idx="1">
                  <c:v>3.3046362864726682</c:v>
                </c:pt>
                <c:pt idx="2">
                  <c:v>3.279943466943223</c:v>
                </c:pt>
                <c:pt idx="3">
                  <c:v>3.08103304929391</c:v>
                </c:pt>
                <c:pt idx="4">
                  <c:v>2.2813870226702422</c:v>
                </c:pt>
                <c:pt idx="5">
                  <c:v>3.3062882401864044</c:v>
                </c:pt>
                <c:pt idx="6">
                  <c:v>2.4636784827627705</c:v>
                </c:pt>
                <c:pt idx="7">
                  <c:v>3.2753439203894232</c:v>
                </c:pt>
                <c:pt idx="8">
                  <c:v>2.7325759380590178</c:v>
                </c:pt>
                <c:pt idx="9">
                  <c:v>5.2562587622029238</c:v>
                </c:pt>
                <c:pt idx="10">
                  <c:v>5.3626447213056956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159-43BA-8019-D183F02CC43E}"/>
            </c:ext>
          </c:extLst>
        </c:ser>
        <c:ser>
          <c:idx val="2"/>
          <c:order val="3"/>
          <c:tx>
            <c:strRef>
              <c:f>'Pure Decorrelation'!$X$318</c:f>
              <c:strCache>
                <c:ptCount val="1"/>
                <c:pt idx="0">
                  <c:v>Target; Gain &gt; 1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'Pure Decorrelation'!$Y$318:$AI$318</c:f>
              <c:numCache>
                <c:formatCode>0.0</c:formatCode>
                <c:ptCount val="11"/>
                <c:pt idx="0">
                  <c:v>1.4841177330003119</c:v>
                </c:pt>
                <c:pt idx="1">
                  <c:v>4.7459485677594788</c:v>
                </c:pt>
                <c:pt idx="2">
                  <c:v>4.7204560982820114</c:v>
                </c:pt>
                <c:pt idx="3">
                  <c:v>1.9827381994022288</c:v>
                </c:pt>
                <c:pt idx="4">
                  <c:v>5.753285099982171</c:v>
                </c:pt>
                <c:pt idx="5">
                  <c:v>1.9420126211014577</c:v>
                </c:pt>
                <c:pt idx="6">
                  <c:v>5.4463316953624581</c:v>
                </c:pt>
                <c:pt idx="7">
                  <c:v>3.2899270238063765</c:v>
                </c:pt>
                <c:pt idx="8">
                  <c:v>2.7440912251186096</c:v>
                </c:pt>
                <c:pt idx="9">
                  <c:v>4.3423835637106096</c:v>
                </c:pt>
                <c:pt idx="10">
                  <c:v>12.034519325516886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159-43BA-8019-D183F02CC4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59822864"/>
        <c:axId val="1559363408"/>
      </c:barChart>
      <c:catAx>
        <c:axId val="15598228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9363408"/>
        <c:crossesAt val="0.1"/>
        <c:auto val="1"/>
        <c:lblAlgn val="ctr"/>
        <c:lblOffset val="100"/>
        <c:noMultiLvlLbl val="0"/>
      </c:catAx>
      <c:valAx>
        <c:axId val="1559363408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</a:t>
                </a:r>
                <a:r>
                  <a:rPr lang="en-US" baseline="0"/>
                  <a:t> (s)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E+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98228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Execution Time (parallel) [median]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'Pure Decorrelation'!$AJ$322</c:f>
              <c:strCache>
                <c:ptCount val="1"/>
                <c:pt idx="0">
                  <c:v>Gain &lt;=0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'Pure Decorrelation'!$M$292:$W$292</c:f>
              <c:strCache>
                <c:ptCount val="11"/>
                <c:pt idx="0">
                  <c:v>BNL</c:v>
                </c:pt>
                <c:pt idx="1">
                  <c:v>BNL Causal</c:v>
                </c:pt>
                <c:pt idx="2">
                  <c:v>BNL Causal HM</c:v>
                </c:pt>
                <c:pt idx="3">
                  <c:v>SFS</c:v>
                </c:pt>
                <c:pt idx="4">
                  <c:v>SFS Causal</c:v>
                </c:pt>
                <c:pt idx="5">
                  <c:v>SaLSa</c:v>
                </c:pt>
                <c:pt idx="6">
                  <c:v>SaLSa Causal</c:v>
                </c:pt>
                <c:pt idx="7">
                  <c:v>D&amp;C</c:v>
                </c:pt>
                <c:pt idx="8">
                  <c:v>D&amp;C Causal</c:v>
                </c:pt>
                <c:pt idx="9">
                  <c:v>BBS</c:v>
                </c:pt>
                <c:pt idx="10">
                  <c:v>BBS Causal</c:v>
                </c:pt>
              </c:strCache>
            </c:strRef>
          </c:cat>
          <c:val>
            <c:numRef>
              <c:f>'Pure Decorrelation'!$AK$322:$AU$322</c:f>
              <c:numCache>
                <c:formatCode>0.0</c:formatCode>
                <c:ptCount val="11"/>
                <c:pt idx="0">
                  <c:v>2.0488016599090768</c:v>
                </c:pt>
                <c:pt idx="1">
                  <c:v>1.5684507026977377</c:v>
                </c:pt>
                <c:pt idx="2">
                  <c:v>1.6031097703962591</c:v>
                </c:pt>
                <c:pt idx="3">
                  <c:v>2.6307585176924482</c:v>
                </c:pt>
                <c:pt idx="4">
                  <c:v>1.1432070954993834</c:v>
                </c:pt>
                <c:pt idx="5">
                  <c:v>1.8118640359025449</c:v>
                </c:pt>
                <c:pt idx="6">
                  <c:v>1.34598274291493</c:v>
                </c:pt>
                <c:pt idx="7">
                  <c:v>1.1781442390754822</c:v>
                </c:pt>
                <c:pt idx="8">
                  <c:v>0.58811861658468845</c:v>
                </c:pt>
                <c:pt idx="9">
                  <c:v>4.3921865666983653</c:v>
                </c:pt>
                <c:pt idx="10">
                  <c:v>3.783085880987346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0C8-4557-91E6-753ABBE0B61E}"/>
            </c:ext>
          </c:extLst>
        </c:ser>
        <c:ser>
          <c:idx val="0"/>
          <c:order val="1"/>
          <c:tx>
            <c:strRef>
              <c:f>'Pure Decorrelation'!$AJ$321</c:f>
              <c:strCache>
                <c:ptCount val="1"/>
                <c:pt idx="0">
                  <c:v>Gain &gt; 0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'Pure Decorrelation'!$M$292:$W$292</c:f>
              <c:strCache>
                <c:ptCount val="11"/>
                <c:pt idx="0">
                  <c:v>BNL</c:v>
                </c:pt>
                <c:pt idx="1">
                  <c:v>BNL Causal</c:v>
                </c:pt>
                <c:pt idx="2">
                  <c:v>BNL Causal HM</c:v>
                </c:pt>
                <c:pt idx="3">
                  <c:v>SFS</c:v>
                </c:pt>
                <c:pt idx="4">
                  <c:v>SFS Causal</c:v>
                </c:pt>
                <c:pt idx="5">
                  <c:v>SaLSa</c:v>
                </c:pt>
                <c:pt idx="6">
                  <c:v>SaLSa Causal</c:v>
                </c:pt>
                <c:pt idx="7">
                  <c:v>D&amp;C</c:v>
                </c:pt>
                <c:pt idx="8">
                  <c:v>D&amp;C Causal</c:v>
                </c:pt>
                <c:pt idx="9">
                  <c:v>BBS</c:v>
                </c:pt>
                <c:pt idx="10">
                  <c:v>BBS Causal</c:v>
                </c:pt>
              </c:strCache>
            </c:strRef>
          </c:cat>
          <c:val>
            <c:numRef>
              <c:f>'Pure Decorrelation'!$AK$321:$AU$321</c:f>
              <c:numCache>
                <c:formatCode>0.0</c:formatCode>
                <c:ptCount val="11"/>
                <c:pt idx="0">
                  <c:v>2.1818415603018364</c:v>
                </c:pt>
                <c:pt idx="1">
                  <c:v>1.0437003973114769</c:v>
                </c:pt>
                <c:pt idx="2">
                  <c:v>1.060798514593625</c:v>
                </c:pt>
                <c:pt idx="3">
                  <c:v>3.1200727530987931</c:v>
                </c:pt>
                <c:pt idx="4">
                  <c:v>0.77292836238921159</c:v>
                </c:pt>
                <c:pt idx="5">
                  <c:v>3.1835487852978988</c:v>
                </c:pt>
                <c:pt idx="6">
                  <c:v>0.97517370100831613</c:v>
                </c:pt>
                <c:pt idx="7">
                  <c:v>1.4295334258931689</c:v>
                </c:pt>
                <c:pt idx="8">
                  <c:v>0.6857167932961602</c:v>
                </c:pt>
                <c:pt idx="9">
                  <c:v>5.2562587622029238</c:v>
                </c:pt>
                <c:pt idx="10">
                  <c:v>2.6334180672944054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0C8-4557-91E6-753ABBE0B61E}"/>
            </c:ext>
          </c:extLst>
        </c:ser>
        <c:ser>
          <c:idx val="4"/>
          <c:order val="2"/>
          <c:tx>
            <c:strRef>
              <c:f>'Pure Decorrelation'!$AJ$319</c:f>
              <c:strCache>
                <c:ptCount val="1"/>
                <c:pt idx="0">
                  <c:v>Gain &gt; 1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'Pure Decorrelation'!$M$292:$W$292</c:f>
              <c:strCache>
                <c:ptCount val="11"/>
                <c:pt idx="0">
                  <c:v>BNL</c:v>
                </c:pt>
                <c:pt idx="1">
                  <c:v>BNL Causal</c:v>
                </c:pt>
                <c:pt idx="2">
                  <c:v>BNL Causal HM</c:v>
                </c:pt>
                <c:pt idx="3">
                  <c:v>SFS</c:v>
                </c:pt>
                <c:pt idx="4">
                  <c:v>SFS Causal</c:v>
                </c:pt>
                <c:pt idx="5">
                  <c:v>SaLSa</c:v>
                </c:pt>
                <c:pt idx="6">
                  <c:v>SaLSa Causal</c:v>
                </c:pt>
                <c:pt idx="7">
                  <c:v>D&amp;C</c:v>
                </c:pt>
                <c:pt idx="8">
                  <c:v>D&amp;C Causal</c:v>
                </c:pt>
                <c:pt idx="9">
                  <c:v>BBS</c:v>
                </c:pt>
                <c:pt idx="10">
                  <c:v>BBS Causal</c:v>
                </c:pt>
              </c:strCache>
            </c:strRef>
          </c:cat>
          <c:val>
            <c:numRef>
              <c:f>'Pure Decorrelation'!$AK$319:$AU$319</c:f>
              <c:numCache>
                <c:formatCode>0.0</c:formatCode>
                <c:ptCount val="11"/>
                <c:pt idx="0">
                  <c:v>1.994389339297777</c:v>
                </c:pt>
                <c:pt idx="1">
                  <c:v>1.5104574513039553</c:v>
                </c:pt>
                <c:pt idx="2">
                  <c:v>1.5139728645037396</c:v>
                </c:pt>
                <c:pt idx="3">
                  <c:v>3.08103304929391</c:v>
                </c:pt>
                <c:pt idx="4">
                  <c:v>1.058589507304714</c:v>
                </c:pt>
                <c:pt idx="5">
                  <c:v>3.3062882401864044</c:v>
                </c:pt>
                <c:pt idx="6">
                  <c:v>1.0841765296005179</c:v>
                </c:pt>
                <c:pt idx="7">
                  <c:v>1.7587230959732549</c:v>
                </c:pt>
                <c:pt idx="8">
                  <c:v>0.59635522139142272</c:v>
                </c:pt>
                <c:pt idx="9">
                  <c:v>5.2562587622029238</c:v>
                </c:pt>
                <c:pt idx="10">
                  <c:v>3.6619337448035365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0C8-4557-91E6-753ABBE0B61E}"/>
            </c:ext>
          </c:extLst>
        </c:ser>
        <c:ser>
          <c:idx val="2"/>
          <c:order val="3"/>
          <c:tx>
            <c:strRef>
              <c:f>'Pure Decorrelation'!$AJ$318</c:f>
              <c:strCache>
                <c:ptCount val="1"/>
                <c:pt idx="0">
                  <c:v>Target; Gain &gt; 1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'Pure Decorrelation'!$AK$318:$AU$318</c:f>
              <c:numCache>
                <c:formatCode>0.0</c:formatCode>
                <c:ptCount val="11"/>
                <c:pt idx="0">
                  <c:v>1.4841177330003119</c:v>
                </c:pt>
                <c:pt idx="1">
                  <c:v>2.2740846335014799</c:v>
                </c:pt>
                <c:pt idx="2">
                  <c:v>2.2620840710820631</c:v>
                </c:pt>
                <c:pt idx="3">
                  <c:v>1.9827381994022288</c:v>
                </c:pt>
                <c:pt idx="4">
                  <c:v>2.8127514280058672</c:v>
                </c:pt>
                <c:pt idx="5">
                  <c:v>1.9420126211014577</c:v>
                </c:pt>
                <c:pt idx="6">
                  <c:v>2.9509565514978022</c:v>
                </c:pt>
                <c:pt idx="7">
                  <c:v>1.7659199884918055</c:v>
                </c:pt>
                <c:pt idx="8">
                  <c:v>0.63466554118203933</c:v>
                </c:pt>
                <c:pt idx="9">
                  <c:v>4.3423835637106096</c:v>
                </c:pt>
                <c:pt idx="10">
                  <c:v>9.0099450242996699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0C8-4557-91E6-753ABBE0B6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59822864"/>
        <c:axId val="1559363408"/>
      </c:barChart>
      <c:catAx>
        <c:axId val="15598228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9363408"/>
        <c:crossesAt val="0.1"/>
        <c:auto val="1"/>
        <c:lblAlgn val="ctr"/>
        <c:lblOffset val="100"/>
        <c:noMultiLvlLbl val="0"/>
      </c:catAx>
      <c:valAx>
        <c:axId val="1559363408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</a:t>
                </a:r>
                <a:r>
                  <a:rPr lang="en-US" baseline="0"/>
                  <a:t> (s)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E+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98228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# of Dominance Checks [median]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2"/>
          <c:order val="0"/>
          <c:tx>
            <c:strRef>
              <c:f>'Pure Decorrelation'!$L$323</c:f>
              <c:strCache>
                <c:ptCount val="1"/>
                <c:pt idx="0">
                  <c:v>Target;Gain &gt; 1; #pref=2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'Pure Decorrelation'!$M$316:$W$316</c:f>
              <c:strCache>
                <c:ptCount val="11"/>
                <c:pt idx="0">
                  <c:v>BNL</c:v>
                </c:pt>
                <c:pt idx="1">
                  <c:v>BNL Causal</c:v>
                </c:pt>
                <c:pt idx="2">
                  <c:v>BNL Causal HM</c:v>
                </c:pt>
                <c:pt idx="3">
                  <c:v>SFS</c:v>
                </c:pt>
                <c:pt idx="4">
                  <c:v>SFS Causal</c:v>
                </c:pt>
                <c:pt idx="5">
                  <c:v>SaLSa</c:v>
                </c:pt>
                <c:pt idx="6">
                  <c:v>SaLSa Causal</c:v>
                </c:pt>
                <c:pt idx="7">
                  <c:v>D&amp;C</c:v>
                </c:pt>
                <c:pt idx="8">
                  <c:v>D&amp;C Causal</c:v>
                </c:pt>
                <c:pt idx="9">
                  <c:v>BBS</c:v>
                </c:pt>
                <c:pt idx="10">
                  <c:v>BBS Causal</c:v>
                </c:pt>
              </c:strCache>
            </c:strRef>
          </c:cat>
          <c:val>
            <c:numRef>
              <c:f>'Pure Decorrelation'!$M$323:$W$323</c:f>
              <c:numCache>
                <c:formatCode>0.0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09A-4241-A4A9-2133A2F62AF0}"/>
            </c:ext>
          </c:extLst>
        </c:ser>
        <c:ser>
          <c:idx val="3"/>
          <c:order val="1"/>
          <c:tx>
            <c:strRef>
              <c:f>'Pure Decorrelation'!$L$324</c:f>
              <c:strCache>
                <c:ptCount val="1"/>
                <c:pt idx="0">
                  <c:v>Target; Gain &gt; 1; #pref=3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'Pure Decorrelation'!$M$316:$W$316</c:f>
              <c:strCache>
                <c:ptCount val="11"/>
                <c:pt idx="0">
                  <c:v>BNL</c:v>
                </c:pt>
                <c:pt idx="1">
                  <c:v>BNL Causal</c:v>
                </c:pt>
                <c:pt idx="2">
                  <c:v>BNL Causal HM</c:v>
                </c:pt>
                <c:pt idx="3">
                  <c:v>SFS</c:v>
                </c:pt>
                <c:pt idx="4">
                  <c:v>SFS Causal</c:v>
                </c:pt>
                <c:pt idx="5">
                  <c:v>SaLSa</c:v>
                </c:pt>
                <c:pt idx="6">
                  <c:v>SaLSa Causal</c:v>
                </c:pt>
                <c:pt idx="7">
                  <c:v>D&amp;C</c:v>
                </c:pt>
                <c:pt idx="8">
                  <c:v>D&amp;C Causal</c:v>
                </c:pt>
                <c:pt idx="9">
                  <c:v>BBS</c:v>
                </c:pt>
                <c:pt idx="10">
                  <c:v>BBS Causal</c:v>
                </c:pt>
              </c:strCache>
            </c:strRef>
          </c:cat>
          <c:val>
            <c:numRef>
              <c:f>'Pure Decorrelation'!$M$324:$W$324</c:f>
              <c:numCache>
                <c:formatCode>0.0</c:formatCode>
                <c:ptCount val="11"/>
                <c:pt idx="0">
                  <c:v>1376328.9</c:v>
                </c:pt>
                <c:pt idx="1">
                  <c:v>6194340.5999999996</c:v>
                </c:pt>
                <c:pt idx="2">
                  <c:v>6195803.1000000006</c:v>
                </c:pt>
                <c:pt idx="3">
                  <c:v>2670047.5000000005</c:v>
                </c:pt>
                <c:pt idx="4">
                  <c:v>6068916.7000000002</c:v>
                </c:pt>
                <c:pt idx="5">
                  <c:v>2496014.2000000002</c:v>
                </c:pt>
                <c:pt idx="6">
                  <c:v>7879573.4000000004</c:v>
                </c:pt>
                <c:pt idx="7">
                  <c:v>6047848</c:v>
                </c:pt>
                <c:pt idx="8">
                  <c:v>4306684.3000000007</c:v>
                </c:pt>
                <c:pt idx="9">
                  <c:v>5831410.5999999996</c:v>
                </c:pt>
                <c:pt idx="10">
                  <c:v>11810186.999999998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09A-4241-A4A9-2133A2F62AF0}"/>
            </c:ext>
          </c:extLst>
        </c:ser>
        <c:ser>
          <c:idx val="0"/>
          <c:order val="2"/>
          <c:tx>
            <c:strRef>
              <c:f>'Pure Decorrelation'!$L$325</c:f>
              <c:strCache>
                <c:ptCount val="1"/>
                <c:pt idx="0">
                  <c:v>Target; Gain &gt; 1; #pref=4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'Pure Decorrelation'!$M$316:$W$316</c:f>
              <c:strCache>
                <c:ptCount val="11"/>
                <c:pt idx="0">
                  <c:v>BNL</c:v>
                </c:pt>
                <c:pt idx="1">
                  <c:v>BNL Causal</c:v>
                </c:pt>
                <c:pt idx="2">
                  <c:v>BNL Causal HM</c:v>
                </c:pt>
                <c:pt idx="3">
                  <c:v>SFS</c:v>
                </c:pt>
                <c:pt idx="4">
                  <c:v>SFS Causal</c:v>
                </c:pt>
                <c:pt idx="5">
                  <c:v>SaLSa</c:v>
                </c:pt>
                <c:pt idx="6">
                  <c:v>SaLSa Causal</c:v>
                </c:pt>
                <c:pt idx="7">
                  <c:v>D&amp;C</c:v>
                </c:pt>
                <c:pt idx="8">
                  <c:v>D&amp;C Causal</c:v>
                </c:pt>
                <c:pt idx="9">
                  <c:v>BBS</c:v>
                </c:pt>
                <c:pt idx="10">
                  <c:v>BBS Causal</c:v>
                </c:pt>
              </c:strCache>
            </c:strRef>
          </c:cat>
          <c:val>
            <c:numRef>
              <c:f>'Pure Decorrelation'!$M$325:$W$325</c:f>
              <c:numCache>
                <c:formatCode>0.0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09A-4241-A4A9-2133A2F62A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59822864"/>
        <c:axId val="1559363408"/>
      </c:barChart>
      <c:catAx>
        <c:axId val="15598228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9363408"/>
        <c:crosses val="autoZero"/>
        <c:auto val="1"/>
        <c:lblAlgn val="ctr"/>
        <c:lblOffset val="100"/>
        <c:noMultiLvlLbl val="0"/>
      </c:catAx>
      <c:valAx>
        <c:axId val="1559363408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# Dominance Checks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E+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98228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Execution Time (sequential) [median]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2"/>
          <c:order val="0"/>
          <c:tx>
            <c:strRef>
              <c:f>'Pure Decorrelation'!$X$323</c:f>
              <c:strCache>
                <c:ptCount val="1"/>
                <c:pt idx="0">
                  <c:v>Target;Gain &gt; 1; #pref=2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'Pure Decorrelation'!$Y$316:$AI$316</c:f>
              <c:strCache>
                <c:ptCount val="11"/>
                <c:pt idx="0">
                  <c:v>BNL</c:v>
                </c:pt>
                <c:pt idx="1">
                  <c:v>BNL Causal</c:v>
                </c:pt>
                <c:pt idx="2">
                  <c:v>BNL Causal HM</c:v>
                </c:pt>
                <c:pt idx="3">
                  <c:v>SFS</c:v>
                </c:pt>
                <c:pt idx="4">
                  <c:v>SFS Causal</c:v>
                </c:pt>
                <c:pt idx="5">
                  <c:v>SaLSa</c:v>
                </c:pt>
                <c:pt idx="6">
                  <c:v>SaLSa Causal</c:v>
                </c:pt>
                <c:pt idx="7">
                  <c:v>D&amp;C</c:v>
                </c:pt>
                <c:pt idx="8">
                  <c:v>D&amp;C Causal</c:v>
                </c:pt>
                <c:pt idx="9">
                  <c:v>BBS</c:v>
                </c:pt>
                <c:pt idx="10">
                  <c:v>BBS Causal</c:v>
                </c:pt>
              </c:strCache>
            </c:strRef>
          </c:cat>
          <c:val>
            <c:numRef>
              <c:f>'Pure Decorrelation'!$Y$323:$AI$323</c:f>
              <c:numCache>
                <c:formatCode>0.0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A04-4530-A0BD-CD068AFC830F}"/>
            </c:ext>
          </c:extLst>
        </c:ser>
        <c:ser>
          <c:idx val="3"/>
          <c:order val="1"/>
          <c:tx>
            <c:strRef>
              <c:f>'Pure Decorrelation'!$X$324</c:f>
              <c:strCache>
                <c:ptCount val="1"/>
                <c:pt idx="0">
                  <c:v>Target; Gain &gt; 1; #pref=3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'Pure Decorrelation'!$Y$316:$AI$316</c:f>
              <c:strCache>
                <c:ptCount val="11"/>
                <c:pt idx="0">
                  <c:v>BNL</c:v>
                </c:pt>
                <c:pt idx="1">
                  <c:v>BNL Causal</c:v>
                </c:pt>
                <c:pt idx="2">
                  <c:v>BNL Causal HM</c:v>
                </c:pt>
                <c:pt idx="3">
                  <c:v>SFS</c:v>
                </c:pt>
                <c:pt idx="4">
                  <c:v>SFS Causal</c:v>
                </c:pt>
                <c:pt idx="5">
                  <c:v>SaLSa</c:v>
                </c:pt>
                <c:pt idx="6">
                  <c:v>SaLSa Causal</c:v>
                </c:pt>
                <c:pt idx="7">
                  <c:v>D&amp;C</c:v>
                </c:pt>
                <c:pt idx="8">
                  <c:v>D&amp;C Causal</c:v>
                </c:pt>
                <c:pt idx="9">
                  <c:v>BBS</c:v>
                </c:pt>
                <c:pt idx="10">
                  <c:v>BBS Causal</c:v>
                </c:pt>
              </c:strCache>
            </c:strRef>
          </c:cat>
          <c:val>
            <c:numRef>
              <c:f>'Pure Decorrelation'!$Y$324:$AI$324</c:f>
              <c:numCache>
                <c:formatCode>0.0</c:formatCode>
                <c:ptCount val="11"/>
                <c:pt idx="0">
                  <c:v>1.4841177330003119</c:v>
                </c:pt>
                <c:pt idx="1">
                  <c:v>4.7459485677594788</c:v>
                </c:pt>
                <c:pt idx="2">
                  <c:v>4.7204560982820114</c:v>
                </c:pt>
                <c:pt idx="3">
                  <c:v>1.9827381994022288</c:v>
                </c:pt>
                <c:pt idx="4">
                  <c:v>5.753285099982171</c:v>
                </c:pt>
                <c:pt idx="5">
                  <c:v>1.9420126211014577</c:v>
                </c:pt>
                <c:pt idx="6">
                  <c:v>5.4463316953624581</c:v>
                </c:pt>
                <c:pt idx="7">
                  <c:v>3.2899270238063765</c:v>
                </c:pt>
                <c:pt idx="8">
                  <c:v>2.7440912251186096</c:v>
                </c:pt>
                <c:pt idx="9">
                  <c:v>4.3423835637106096</c:v>
                </c:pt>
                <c:pt idx="10">
                  <c:v>12.034519325516886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A04-4530-A0BD-CD068AFC830F}"/>
            </c:ext>
          </c:extLst>
        </c:ser>
        <c:ser>
          <c:idx val="0"/>
          <c:order val="2"/>
          <c:tx>
            <c:strRef>
              <c:f>'Pure Decorrelation'!$X$325</c:f>
              <c:strCache>
                <c:ptCount val="1"/>
                <c:pt idx="0">
                  <c:v>Target; Gain &gt; 1; #pref=4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'Pure Decorrelation'!$Y$316:$AI$316</c:f>
              <c:strCache>
                <c:ptCount val="11"/>
                <c:pt idx="0">
                  <c:v>BNL</c:v>
                </c:pt>
                <c:pt idx="1">
                  <c:v>BNL Causal</c:v>
                </c:pt>
                <c:pt idx="2">
                  <c:v>BNL Causal HM</c:v>
                </c:pt>
                <c:pt idx="3">
                  <c:v>SFS</c:v>
                </c:pt>
                <c:pt idx="4">
                  <c:v>SFS Causal</c:v>
                </c:pt>
                <c:pt idx="5">
                  <c:v>SaLSa</c:v>
                </c:pt>
                <c:pt idx="6">
                  <c:v>SaLSa Causal</c:v>
                </c:pt>
                <c:pt idx="7">
                  <c:v>D&amp;C</c:v>
                </c:pt>
                <c:pt idx="8">
                  <c:v>D&amp;C Causal</c:v>
                </c:pt>
                <c:pt idx="9">
                  <c:v>BBS</c:v>
                </c:pt>
                <c:pt idx="10">
                  <c:v>BBS Causal</c:v>
                </c:pt>
              </c:strCache>
            </c:strRef>
          </c:cat>
          <c:val>
            <c:numRef>
              <c:f>'Pure Decorrelation'!$Y$325:$AI$325</c:f>
              <c:numCache>
                <c:formatCode>0.0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A04-4530-A0BD-CD068AFC83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59822864"/>
        <c:axId val="1559363408"/>
      </c:barChart>
      <c:catAx>
        <c:axId val="15598228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9363408"/>
        <c:crossesAt val="0.1"/>
        <c:auto val="1"/>
        <c:lblAlgn val="ctr"/>
        <c:lblOffset val="100"/>
        <c:noMultiLvlLbl val="0"/>
      </c:catAx>
      <c:valAx>
        <c:axId val="1559363408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Time (s)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E+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98228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Execution Time (parallel) [median]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2"/>
          <c:order val="0"/>
          <c:tx>
            <c:strRef>
              <c:f>'Pure Decorrelation'!$AJ$323</c:f>
              <c:strCache>
                <c:ptCount val="1"/>
                <c:pt idx="0">
                  <c:v>Target;Gain &gt; 1; #pref=2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'Pure Decorrelation'!$AK$316:$AU$316</c:f>
              <c:strCache>
                <c:ptCount val="11"/>
                <c:pt idx="0">
                  <c:v>BNL</c:v>
                </c:pt>
                <c:pt idx="1">
                  <c:v>BNL Causal</c:v>
                </c:pt>
                <c:pt idx="2">
                  <c:v>BNL Causal HM</c:v>
                </c:pt>
                <c:pt idx="3">
                  <c:v>SFS</c:v>
                </c:pt>
                <c:pt idx="4">
                  <c:v>SFS Causal</c:v>
                </c:pt>
                <c:pt idx="5">
                  <c:v>SaLSa</c:v>
                </c:pt>
                <c:pt idx="6">
                  <c:v>SaLSa Causal</c:v>
                </c:pt>
                <c:pt idx="7">
                  <c:v>D&amp;C</c:v>
                </c:pt>
                <c:pt idx="8">
                  <c:v>D&amp;C Causal</c:v>
                </c:pt>
                <c:pt idx="9">
                  <c:v>BBS</c:v>
                </c:pt>
                <c:pt idx="10">
                  <c:v>BBS Causal</c:v>
                </c:pt>
              </c:strCache>
            </c:strRef>
          </c:cat>
          <c:val>
            <c:numRef>
              <c:f>'Pure Decorrelation'!$AK$323:$AU$323</c:f>
              <c:numCache>
                <c:formatCode>0.0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E4A-4348-BFD6-05EDFD0A3979}"/>
            </c:ext>
          </c:extLst>
        </c:ser>
        <c:ser>
          <c:idx val="3"/>
          <c:order val="1"/>
          <c:tx>
            <c:strRef>
              <c:f>'Pure Decorrelation'!$AJ$324</c:f>
              <c:strCache>
                <c:ptCount val="1"/>
                <c:pt idx="0">
                  <c:v>Target; Gain &gt; 1; #pref=3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'Pure Decorrelation'!$AK$316:$AU$316</c:f>
              <c:strCache>
                <c:ptCount val="11"/>
                <c:pt idx="0">
                  <c:v>BNL</c:v>
                </c:pt>
                <c:pt idx="1">
                  <c:v>BNL Causal</c:v>
                </c:pt>
                <c:pt idx="2">
                  <c:v>BNL Causal HM</c:v>
                </c:pt>
                <c:pt idx="3">
                  <c:v>SFS</c:v>
                </c:pt>
                <c:pt idx="4">
                  <c:v>SFS Causal</c:v>
                </c:pt>
                <c:pt idx="5">
                  <c:v>SaLSa</c:v>
                </c:pt>
                <c:pt idx="6">
                  <c:v>SaLSa Causal</c:v>
                </c:pt>
                <c:pt idx="7">
                  <c:v>D&amp;C</c:v>
                </c:pt>
                <c:pt idx="8">
                  <c:v>D&amp;C Causal</c:v>
                </c:pt>
                <c:pt idx="9">
                  <c:v>BBS</c:v>
                </c:pt>
                <c:pt idx="10">
                  <c:v>BBS Causal</c:v>
                </c:pt>
              </c:strCache>
            </c:strRef>
          </c:cat>
          <c:val>
            <c:numRef>
              <c:f>'Pure Decorrelation'!$AK$324:$AU$324</c:f>
              <c:numCache>
                <c:formatCode>0.0</c:formatCode>
                <c:ptCount val="11"/>
                <c:pt idx="0">
                  <c:v>1.4841177330003119</c:v>
                </c:pt>
                <c:pt idx="1">
                  <c:v>2.2740846335014799</c:v>
                </c:pt>
                <c:pt idx="2">
                  <c:v>2.2620840710820631</c:v>
                </c:pt>
                <c:pt idx="3">
                  <c:v>1.9827381994022288</c:v>
                </c:pt>
                <c:pt idx="4">
                  <c:v>2.8127514280058672</c:v>
                </c:pt>
                <c:pt idx="5">
                  <c:v>1.9420126211014577</c:v>
                </c:pt>
                <c:pt idx="6">
                  <c:v>2.9509565514978022</c:v>
                </c:pt>
                <c:pt idx="7">
                  <c:v>1.7659199884918055</c:v>
                </c:pt>
                <c:pt idx="8">
                  <c:v>0.63466554118203933</c:v>
                </c:pt>
                <c:pt idx="9">
                  <c:v>4.3423835637106096</c:v>
                </c:pt>
                <c:pt idx="10">
                  <c:v>9.0099450242996699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E4A-4348-BFD6-05EDFD0A3979}"/>
            </c:ext>
          </c:extLst>
        </c:ser>
        <c:ser>
          <c:idx val="0"/>
          <c:order val="2"/>
          <c:tx>
            <c:strRef>
              <c:f>'Pure Decorrelation'!$AJ$325</c:f>
              <c:strCache>
                <c:ptCount val="1"/>
                <c:pt idx="0">
                  <c:v>Target; Gain &gt; 1; #pref=4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'Pure Decorrelation'!$AK$316:$AU$316</c:f>
              <c:strCache>
                <c:ptCount val="11"/>
                <c:pt idx="0">
                  <c:v>BNL</c:v>
                </c:pt>
                <c:pt idx="1">
                  <c:v>BNL Causal</c:v>
                </c:pt>
                <c:pt idx="2">
                  <c:v>BNL Causal HM</c:v>
                </c:pt>
                <c:pt idx="3">
                  <c:v>SFS</c:v>
                </c:pt>
                <c:pt idx="4">
                  <c:v>SFS Causal</c:v>
                </c:pt>
                <c:pt idx="5">
                  <c:v>SaLSa</c:v>
                </c:pt>
                <c:pt idx="6">
                  <c:v>SaLSa Causal</c:v>
                </c:pt>
                <c:pt idx="7">
                  <c:v>D&amp;C</c:v>
                </c:pt>
                <c:pt idx="8">
                  <c:v>D&amp;C Causal</c:v>
                </c:pt>
                <c:pt idx="9">
                  <c:v>BBS</c:v>
                </c:pt>
                <c:pt idx="10">
                  <c:v>BBS Causal</c:v>
                </c:pt>
              </c:strCache>
            </c:strRef>
          </c:cat>
          <c:val>
            <c:numRef>
              <c:f>'Pure Decorrelation'!$AK$325:$AU$325</c:f>
              <c:numCache>
                <c:formatCode>0.0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E4A-4348-BFD6-05EDFD0A39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59822864"/>
        <c:axId val="1559363408"/>
      </c:barChart>
      <c:catAx>
        <c:axId val="15598228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9363408"/>
        <c:crossesAt val="0.1"/>
        <c:auto val="1"/>
        <c:lblAlgn val="ctr"/>
        <c:lblOffset val="100"/>
        <c:noMultiLvlLbl val="0"/>
      </c:catAx>
      <c:valAx>
        <c:axId val="1559363408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Time (s)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E+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98228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Dominance Check Improvement</a:t>
            </a:r>
            <a:r>
              <a:rPr lang="en-US" baseline="0"/>
              <a:t> wrt. BNL [mean]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'Pure Decorrelation'!$M$962</c:f>
              <c:strCache>
                <c:ptCount val="1"/>
                <c:pt idx="0">
                  <c:v>Gain &lt;=0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'Pure Decorrelation'!$N$956:$S$956</c:f>
              <c:strCache>
                <c:ptCount val="6"/>
                <c:pt idx="0">
                  <c:v>BNL Causal</c:v>
                </c:pt>
                <c:pt idx="1">
                  <c:v>BNL Causal HM</c:v>
                </c:pt>
                <c:pt idx="2">
                  <c:v>SFS Causal</c:v>
                </c:pt>
                <c:pt idx="3">
                  <c:v>SaLSa Causal</c:v>
                </c:pt>
                <c:pt idx="4">
                  <c:v>D&amp;C Causal</c:v>
                </c:pt>
                <c:pt idx="5">
                  <c:v>BBS Causal</c:v>
                </c:pt>
              </c:strCache>
            </c:strRef>
          </c:cat>
          <c:val>
            <c:numRef>
              <c:f>'Pure Decorrelation'!$N$962:$S$962</c:f>
              <c:numCache>
                <c:formatCode>0%</c:formatCode>
                <c:ptCount val="6"/>
                <c:pt idx="0">
                  <c:v>-2.5255484043620524</c:v>
                </c:pt>
                <c:pt idx="1">
                  <c:v>-2.6596689034471304</c:v>
                </c:pt>
                <c:pt idx="2">
                  <c:v>-2.3055700918785043</c:v>
                </c:pt>
                <c:pt idx="3">
                  <c:v>-2.7959253222852425</c:v>
                </c:pt>
                <c:pt idx="4">
                  <c:v>-2.1001514099913252</c:v>
                </c:pt>
                <c:pt idx="5">
                  <c:v>-4.7704723988781614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0A1-48C3-B4E7-19F54805B720}"/>
            </c:ext>
          </c:extLst>
        </c:ser>
        <c:ser>
          <c:idx val="2"/>
          <c:order val="1"/>
          <c:tx>
            <c:strRef>
              <c:f>'Pure Decorrelation'!$M$961</c:f>
              <c:strCache>
                <c:ptCount val="1"/>
                <c:pt idx="0">
                  <c:v>Gain &gt; 0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'Pure Decorrelation'!$N$961:$S$961</c:f>
              <c:numCache>
                <c:formatCode>0%</c:formatCode>
                <c:ptCount val="6"/>
                <c:pt idx="0">
                  <c:v>-3.4298691430615404</c:v>
                </c:pt>
                <c:pt idx="1">
                  <c:v>-3.4596211044771392</c:v>
                </c:pt>
                <c:pt idx="2">
                  <c:v>-2.7621083234151573</c:v>
                </c:pt>
                <c:pt idx="3">
                  <c:v>-3.8545390262381716</c:v>
                </c:pt>
                <c:pt idx="4">
                  <c:v>-2.0033265934670159</c:v>
                </c:pt>
                <c:pt idx="5">
                  <c:v>-5.0601917587458232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0A1-48C3-B4E7-19F54805B720}"/>
            </c:ext>
          </c:extLst>
        </c:ser>
        <c:ser>
          <c:idx val="3"/>
          <c:order val="2"/>
          <c:tx>
            <c:strRef>
              <c:f>'Pure Decorrelation'!$M$959</c:f>
              <c:strCache>
                <c:ptCount val="1"/>
                <c:pt idx="0">
                  <c:v>Gain &gt; 1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'Pure Decorrelation'!$N$959:$S$959</c:f>
              <c:numCache>
                <c:formatCode>0%</c:formatCode>
                <c:ptCount val="6"/>
                <c:pt idx="0">
                  <c:v>-6.4452860781772721</c:v>
                </c:pt>
                <c:pt idx="1">
                  <c:v>-6.4667035699941504</c:v>
                </c:pt>
                <c:pt idx="2">
                  <c:v>-6.9190913455406733</c:v>
                </c:pt>
                <c:pt idx="3">
                  <c:v>-8.9944176060159293</c:v>
                </c:pt>
                <c:pt idx="4">
                  <c:v>-2.9277157341971365</c:v>
                </c:pt>
                <c:pt idx="5">
                  <c:v>-12.264162621346419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0A1-48C3-B4E7-19F54805B720}"/>
            </c:ext>
          </c:extLst>
        </c:ser>
        <c:ser>
          <c:idx val="1"/>
          <c:order val="3"/>
          <c:tx>
            <c:strRef>
              <c:f>'Pure Decorrelation'!$M$958</c:f>
              <c:strCache>
                <c:ptCount val="1"/>
                <c:pt idx="0">
                  <c:v>Target; Gain &gt; 1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'Pure Decorrelation'!$N$958:$S$958</c:f>
              <c:numCache>
                <c:formatCode>0%</c:formatCode>
                <c:ptCount val="6"/>
                <c:pt idx="0">
                  <c:v>-11.062314494462797</c:v>
                </c:pt>
                <c:pt idx="1">
                  <c:v>-11.062670850171772</c:v>
                </c:pt>
                <c:pt idx="2">
                  <c:v>-13.165278586721312</c:v>
                </c:pt>
                <c:pt idx="3">
                  <c:v>-15.948893363576907</c:v>
                </c:pt>
                <c:pt idx="4">
                  <c:v>-4.6286805528961921</c:v>
                </c:pt>
                <c:pt idx="5">
                  <c:v>-22.92863285832631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0A1-48C3-B4E7-19F54805B7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96855792"/>
        <c:axId val="1899211536"/>
      </c:barChart>
      <c:catAx>
        <c:axId val="18968557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9211536"/>
        <c:crosses val="autoZero"/>
        <c:auto val="1"/>
        <c:lblAlgn val="ctr"/>
        <c:lblOffset val="100"/>
        <c:noMultiLvlLbl val="0"/>
      </c:catAx>
      <c:valAx>
        <c:axId val="1899211536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Perforamnce Improvement wrt. BNL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68557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Execution Time Improvement</a:t>
            </a:r>
            <a:r>
              <a:rPr lang="en-US" baseline="0"/>
              <a:t> wrt. </a:t>
            </a:r>
            <a:r>
              <a:rPr lang="en-US" sz="1400" baseline="0"/>
              <a:t>BNL (sequential) [mean]</a:t>
            </a:r>
            <a:endParaRPr lang="en-US" sz="14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'Pure Decorrelation'!$U$962</c:f>
              <c:strCache>
                <c:ptCount val="1"/>
                <c:pt idx="0">
                  <c:v>Gain &lt;=0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'Pure Decorrelation'!$V$956:$AA$956</c:f>
              <c:strCache>
                <c:ptCount val="6"/>
                <c:pt idx="0">
                  <c:v>BNL Causal</c:v>
                </c:pt>
                <c:pt idx="1">
                  <c:v>BNL Causal HM</c:v>
                </c:pt>
                <c:pt idx="2">
                  <c:v>SFS Causal</c:v>
                </c:pt>
                <c:pt idx="3">
                  <c:v>SaLSa Causal</c:v>
                </c:pt>
                <c:pt idx="4">
                  <c:v>D&amp;C Causal</c:v>
                </c:pt>
                <c:pt idx="5">
                  <c:v>BBS Causal</c:v>
                </c:pt>
              </c:strCache>
            </c:strRef>
          </c:cat>
          <c:val>
            <c:numRef>
              <c:f>'Pure Decorrelation'!$V$962:$AA$962</c:f>
              <c:numCache>
                <c:formatCode>0%</c:formatCode>
                <c:ptCount val="6"/>
                <c:pt idx="0">
                  <c:v>-1.0906992693557578</c:v>
                </c:pt>
                <c:pt idx="1">
                  <c:v>-1.140512575808168</c:v>
                </c:pt>
                <c:pt idx="2">
                  <c:v>-1.1554544568059582</c:v>
                </c:pt>
                <c:pt idx="3">
                  <c:v>-1.1076719017651893</c:v>
                </c:pt>
                <c:pt idx="4">
                  <c:v>-0.49586001115044676</c:v>
                </c:pt>
                <c:pt idx="5">
                  <c:v>-3.9410376478316653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F5E-449D-961C-E5A7206F16A1}"/>
            </c:ext>
          </c:extLst>
        </c:ser>
        <c:ser>
          <c:idx val="2"/>
          <c:order val="1"/>
          <c:tx>
            <c:strRef>
              <c:f>'Pure Decorrelation'!$U$961</c:f>
              <c:strCache>
                <c:ptCount val="1"/>
                <c:pt idx="0">
                  <c:v>Gain &gt; 0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'Pure Decorrelation'!$V$961:$AA$961</c:f>
              <c:numCache>
                <c:formatCode>0%</c:formatCode>
                <c:ptCount val="6"/>
                <c:pt idx="0">
                  <c:v>-1.6946746282843874</c:v>
                </c:pt>
                <c:pt idx="1">
                  <c:v>-1.6943828604148363</c:v>
                </c:pt>
                <c:pt idx="2">
                  <c:v>-1.487317819991488</c:v>
                </c:pt>
                <c:pt idx="3">
                  <c:v>-2.0505296317301744</c:v>
                </c:pt>
                <c:pt idx="4">
                  <c:v>-0.65752848715454792</c:v>
                </c:pt>
                <c:pt idx="5">
                  <c:v>-4.4534225539997312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F5E-449D-961C-E5A7206F16A1}"/>
            </c:ext>
          </c:extLst>
        </c:ser>
        <c:ser>
          <c:idx val="3"/>
          <c:order val="2"/>
          <c:tx>
            <c:strRef>
              <c:f>'Pure Decorrelation'!$U$959</c:f>
              <c:strCache>
                <c:ptCount val="1"/>
                <c:pt idx="0">
                  <c:v>Gain &gt; 1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'Pure Decorrelation'!$V$959:$AA$959</c:f>
              <c:numCache>
                <c:formatCode>0%</c:formatCode>
                <c:ptCount val="6"/>
                <c:pt idx="0">
                  <c:v>-2.9491068726277687</c:v>
                </c:pt>
                <c:pt idx="1">
                  <c:v>-2.9415996286705859</c:v>
                </c:pt>
                <c:pt idx="2">
                  <c:v>-3.4674372454059967</c:v>
                </c:pt>
                <c:pt idx="3">
                  <c:v>-4.0573700091263927</c:v>
                </c:pt>
                <c:pt idx="4">
                  <c:v>-0.89418348480018184</c:v>
                </c:pt>
                <c:pt idx="5">
                  <c:v>-8.3702868455440971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F5E-449D-961C-E5A7206F16A1}"/>
            </c:ext>
          </c:extLst>
        </c:ser>
        <c:ser>
          <c:idx val="1"/>
          <c:order val="3"/>
          <c:tx>
            <c:strRef>
              <c:f>'Pure Decorrelation'!$U$958</c:f>
              <c:strCache>
                <c:ptCount val="1"/>
                <c:pt idx="0">
                  <c:v>Target; Gain &gt; 1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'Pure Decorrelation'!$V$958:$AA$958</c:f>
              <c:numCache>
                <c:formatCode>0%</c:formatCode>
                <c:ptCount val="6"/>
                <c:pt idx="0">
                  <c:v>-4.9154881071178824</c:v>
                </c:pt>
                <c:pt idx="1">
                  <c:v>-4.889591761078214</c:v>
                </c:pt>
                <c:pt idx="2">
                  <c:v>-6.5316298577625123</c:v>
                </c:pt>
                <c:pt idx="3">
                  <c:v>-6.8457086294098364</c:v>
                </c:pt>
                <c:pt idx="4">
                  <c:v>-1.5521252467586875</c:v>
                </c:pt>
                <c:pt idx="5">
                  <c:v>-14.623495955966064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F5E-449D-961C-E5A7206F16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96855792"/>
        <c:axId val="1899211536"/>
      </c:barChart>
      <c:catAx>
        <c:axId val="18968557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9211536"/>
        <c:crosses val="autoZero"/>
        <c:auto val="1"/>
        <c:lblAlgn val="ctr"/>
        <c:lblOffset val="100"/>
        <c:noMultiLvlLbl val="0"/>
      </c:catAx>
      <c:valAx>
        <c:axId val="1899211536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Perforamnce Improvement wrt. BNL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68557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Dominance Check Improvement</a:t>
            </a:r>
            <a:r>
              <a:rPr lang="en-US" baseline="0"/>
              <a:t> wrt. BNL</a:t>
            </a: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 [mean]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'Pure Decorrelation'!$M$963</c:f>
              <c:strCache>
                <c:ptCount val="1"/>
                <c:pt idx="0">
                  <c:v>Target; Gain &gt; 1; #pref=2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'Pure Decorrelation'!$N$956:$S$956</c:f>
              <c:strCache>
                <c:ptCount val="6"/>
                <c:pt idx="0">
                  <c:v>BNL Causal</c:v>
                </c:pt>
                <c:pt idx="1">
                  <c:v>BNL Causal HM</c:v>
                </c:pt>
                <c:pt idx="2">
                  <c:v>SFS Causal</c:v>
                </c:pt>
                <c:pt idx="3">
                  <c:v>SaLSa Causal</c:v>
                </c:pt>
                <c:pt idx="4">
                  <c:v>D&amp;C Causal</c:v>
                </c:pt>
                <c:pt idx="5">
                  <c:v>BBS Causal</c:v>
                </c:pt>
              </c:strCache>
            </c:strRef>
          </c:cat>
          <c:val>
            <c:numRef>
              <c:f>'Pure Decorrelation'!$N$963:$S$963</c:f>
              <c:numCache>
                <c:formatCode>0%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CB4-42E6-951F-9C174BDD8C0E}"/>
            </c:ext>
          </c:extLst>
        </c:ser>
        <c:ser>
          <c:idx val="0"/>
          <c:order val="1"/>
          <c:tx>
            <c:strRef>
              <c:f>'Pure Decorrelation'!$M$964</c:f>
              <c:strCache>
                <c:ptCount val="1"/>
                <c:pt idx="0">
                  <c:v>Target; Gain &gt; 1; #pref=3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'Pure Decorrelation'!$N$956:$S$956</c:f>
              <c:strCache>
                <c:ptCount val="6"/>
                <c:pt idx="0">
                  <c:v>BNL Causal</c:v>
                </c:pt>
                <c:pt idx="1">
                  <c:v>BNL Causal HM</c:v>
                </c:pt>
                <c:pt idx="2">
                  <c:v>SFS Causal</c:v>
                </c:pt>
                <c:pt idx="3">
                  <c:v>SaLSa Causal</c:v>
                </c:pt>
                <c:pt idx="4">
                  <c:v>D&amp;C Causal</c:v>
                </c:pt>
                <c:pt idx="5">
                  <c:v>BBS Causal</c:v>
                </c:pt>
              </c:strCache>
            </c:strRef>
          </c:cat>
          <c:val>
            <c:numRef>
              <c:f>'Pure Decorrelation'!$N$964:$S$964</c:f>
              <c:numCache>
                <c:formatCode>0%</c:formatCode>
                <c:ptCount val="6"/>
                <c:pt idx="0">
                  <c:v>-11.062314494462797</c:v>
                </c:pt>
                <c:pt idx="1">
                  <c:v>-11.062670850171772</c:v>
                </c:pt>
                <c:pt idx="2">
                  <c:v>-13.165278586721312</c:v>
                </c:pt>
                <c:pt idx="3">
                  <c:v>-15.948893363576907</c:v>
                </c:pt>
                <c:pt idx="4">
                  <c:v>-4.6286805528961921</c:v>
                </c:pt>
                <c:pt idx="5">
                  <c:v>-22.92863285832631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CB4-42E6-951F-9C174BDD8C0E}"/>
            </c:ext>
          </c:extLst>
        </c:ser>
        <c:ser>
          <c:idx val="2"/>
          <c:order val="2"/>
          <c:tx>
            <c:strRef>
              <c:f>'Pure Decorrelation'!$M$965</c:f>
              <c:strCache>
                <c:ptCount val="1"/>
                <c:pt idx="0">
                  <c:v>Target; Gain &gt; 1; #pref=4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'Pure Decorrelation'!$N$965:$S$965</c:f>
              <c:numCache>
                <c:formatCode>0%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CB4-42E6-951F-9C174BDD8C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96855792"/>
        <c:axId val="1899211536"/>
      </c:barChart>
      <c:catAx>
        <c:axId val="18968557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9211536"/>
        <c:crosses val="autoZero"/>
        <c:auto val="1"/>
        <c:lblAlgn val="ctr"/>
        <c:lblOffset val="100"/>
        <c:noMultiLvlLbl val="0"/>
      </c:catAx>
      <c:valAx>
        <c:axId val="18992115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Perforamnce Improvement wrt. BNL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68557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Execution Time Improvement</a:t>
            </a:r>
            <a:r>
              <a:rPr lang="en-US" baseline="0"/>
              <a:t> wrt. </a:t>
            </a:r>
            <a:r>
              <a:rPr lang="en-US" sz="1400" baseline="0"/>
              <a:t>BNL (sequential)</a:t>
            </a: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 [mean]</a:t>
            </a:r>
            <a:endParaRPr lang="en-US" sz="14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'Pure Decorrelation'!$U$963</c:f>
              <c:strCache>
                <c:ptCount val="1"/>
                <c:pt idx="0">
                  <c:v>Target; Gain &gt; 1; #pref=2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'Pure Decorrelation'!$V$956:$AA$956</c:f>
              <c:strCache>
                <c:ptCount val="6"/>
                <c:pt idx="0">
                  <c:v>BNL Causal</c:v>
                </c:pt>
                <c:pt idx="1">
                  <c:v>BNL Causal HM</c:v>
                </c:pt>
                <c:pt idx="2">
                  <c:v>SFS Causal</c:v>
                </c:pt>
                <c:pt idx="3">
                  <c:v>SaLSa Causal</c:v>
                </c:pt>
                <c:pt idx="4">
                  <c:v>D&amp;C Causal</c:v>
                </c:pt>
                <c:pt idx="5">
                  <c:v>BBS Causal</c:v>
                </c:pt>
              </c:strCache>
            </c:strRef>
          </c:cat>
          <c:val>
            <c:numRef>
              <c:f>'Pure Decorrelation'!$V$963:$AA$963</c:f>
              <c:numCache>
                <c:formatCode>0%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283-48B8-91A7-39823ED1C84D}"/>
            </c:ext>
          </c:extLst>
        </c:ser>
        <c:ser>
          <c:idx val="0"/>
          <c:order val="1"/>
          <c:tx>
            <c:strRef>
              <c:f>'Pure Decorrelation'!$U$964</c:f>
              <c:strCache>
                <c:ptCount val="1"/>
                <c:pt idx="0">
                  <c:v>Target; Gain &gt; 1; #pref=3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'Pure Decorrelation'!$V$956:$AA$956</c:f>
              <c:strCache>
                <c:ptCount val="6"/>
                <c:pt idx="0">
                  <c:v>BNL Causal</c:v>
                </c:pt>
                <c:pt idx="1">
                  <c:v>BNL Causal HM</c:v>
                </c:pt>
                <c:pt idx="2">
                  <c:v>SFS Causal</c:v>
                </c:pt>
                <c:pt idx="3">
                  <c:v>SaLSa Causal</c:v>
                </c:pt>
                <c:pt idx="4">
                  <c:v>D&amp;C Causal</c:v>
                </c:pt>
                <c:pt idx="5">
                  <c:v>BBS Causal</c:v>
                </c:pt>
              </c:strCache>
            </c:strRef>
          </c:cat>
          <c:val>
            <c:numRef>
              <c:f>'Pure Decorrelation'!$V$964:$AA$964</c:f>
              <c:numCache>
                <c:formatCode>0%</c:formatCode>
                <c:ptCount val="6"/>
                <c:pt idx="0">
                  <c:v>-4.9154881071178824</c:v>
                </c:pt>
                <c:pt idx="1">
                  <c:v>-4.889591761078214</c:v>
                </c:pt>
                <c:pt idx="2">
                  <c:v>-6.5316298577625123</c:v>
                </c:pt>
                <c:pt idx="3">
                  <c:v>-6.8457086294098364</c:v>
                </c:pt>
                <c:pt idx="4">
                  <c:v>-1.5521252467586875</c:v>
                </c:pt>
                <c:pt idx="5">
                  <c:v>-14.623495955966064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283-48B8-91A7-39823ED1C84D}"/>
            </c:ext>
          </c:extLst>
        </c:ser>
        <c:ser>
          <c:idx val="2"/>
          <c:order val="2"/>
          <c:tx>
            <c:strRef>
              <c:f>'Pure Decorrelation'!$U$965</c:f>
              <c:strCache>
                <c:ptCount val="1"/>
                <c:pt idx="0">
                  <c:v>Target; Gain &gt; 1; #pref=4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'Pure Decorrelation'!$V$965:$AA$965</c:f>
              <c:numCache>
                <c:formatCode>0%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283-48B8-91A7-39823ED1C8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96855792"/>
        <c:axId val="1899211536"/>
      </c:barChart>
      <c:catAx>
        <c:axId val="18968557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9211536"/>
        <c:crosses val="autoZero"/>
        <c:auto val="1"/>
        <c:lblAlgn val="ctr"/>
        <c:lblOffset val="100"/>
        <c:noMultiLvlLbl val="0"/>
      </c:catAx>
      <c:valAx>
        <c:axId val="1899211536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Perforamnce Improvement wrt. BNL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68557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#</a:t>
            </a:r>
            <a:r>
              <a:rPr lang="en-US" baseline="0"/>
              <a:t> of Dominance Checks vs. (Estimated) Gain - non-causal algorithms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'Pure Decorrelation'!$M$2</c:f>
              <c:strCache>
                <c:ptCount val="1"/>
                <c:pt idx="0">
                  <c:v>BNL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trendline>
            <c:spPr>
              <a:ln w="19050" cap="rnd">
                <a:solidFill>
                  <a:srgbClr val="FF0000"/>
                </a:solidFill>
                <a:prstDash val="dash"/>
              </a:ln>
              <a:effectLst/>
            </c:spPr>
            <c:trendlineType val="exp"/>
            <c:dispRSqr val="0"/>
            <c:dispEq val="0"/>
          </c:trendline>
          <c:xVal>
            <c:numRef>
              <c:f>'Pure Decorrelation'!$AY$3:$AY$290</c:f>
              <c:numCache>
                <c:formatCode>General</c:formatCode>
                <c:ptCount val="288"/>
                <c:pt idx="0">
                  <c:v>1</c:v>
                </c:pt>
                <c:pt idx="1">
                  <c:v>-3</c:v>
                </c:pt>
                <c:pt idx="2">
                  <c:v>-3</c:v>
                </c:pt>
                <c:pt idx="3">
                  <c:v>1</c:v>
                </c:pt>
                <c:pt idx="4">
                  <c:v>9</c:v>
                </c:pt>
                <c:pt idx="5">
                  <c:v>1</c:v>
                </c:pt>
                <c:pt idx="6">
                  <c:v>-3</c:v>
                </c:pt>
                <c:pt idx="7">
                  <c:v>-3</c:v>
                </c:pt>
                <c:pt idx="8">
                  <c:v>-3</c:v>
                </c:pt>
                <c:pt idx="9">
                  <c:v>-3</c:v>
                </c:pt>
                <c:pt idx="10">
                  <c:v>1</c:v>
                </c:pt>
                <c:pt idx="11">
                  <c:v>9</c:v>
                </c:pt>
                <c:pt idx="12">
                  <c:v>1</c:v>
                </c:pt>
                <c:pt idx="13">
                  <c:v>-3</c:v>
                </c:pt>
                <c:pt idx="14">
                  <c:v>-3</c:v>
                </c:pt>
                <c:pt idx="15">
                  <c:v>1</c:v>
                </c:pt>
                <c:pt idx="16">
                  <c:v>-2</c:v>
                </c:pt>
                <c:pt idx="17">
                  <c:v>4</c:v>
                </c:pt>
                <c:pt idx="18">
                  <c:v>0</c:v>
                </c:pt>
                <c:pt idx="19">
                  <c:v>-2</c:v>
                </c:pt>
                <c:pt idx="20">
                  <c:v>-2</c:v>
                </c:pt>
                <c:pt idx="21">
                  <c:v>0</c:v>
                </c:pt>
                <c:pt idx="22">
                  <c:v>4</c:v>
                </c:pt>
                <c:pt idx="23">
                  <c:v>-2</c:v>
                </c:pt>
                <c:pt idx="24">
                  <c:v>-0.33333333333333331</c:v>
                </c:pt>
                <c:pt idx="25">
                  <c:v>-0.33333333333333331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-1.666666666666667</c:v>
                </c:pt>
                <c:pt idx="31">
                  <c:v>-1.666666666666667</c:v>
                </c:pt>
                <c:pt idx="32">
                  <c:v>-1.666666666666667</c:v>
                </c:pt>
                <c:pt idx="33">
                  <c:v>-1.666666666666667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-0.33333333333333331</c:v>
                </c:pt>
                <c:pt idx="39">
                  <c:v>-0.33333333333333331</c:v>
                </c:pt>
                <c:pt idx="40">
                  <c:v>-2</c:v>
                </c:pt>
                <c:pt idx="41">
                  <c:v>-2</c:v>
                </c:pt>
                <c:pt idx="42">
                  <c:v>8</c:v>
                </c:pt>
                <c:pt idx="43">
                  <c:v>-4</c:v>
                </c:pt>
                <c:pt idx="44">
                  <c:v>-4</c:v>
                </c:pt>
                <c:pt idx="45">
                  <c:v>8</c:v>
                </c:pt>
                <c:pt idx="46">
                  <c:v>-2</c:v>
                </c:pt>
                <c:pt idx="47">
                  <c:v>-2</c:v>
                </c:pt>
                <c:pt idx="48">
                  <c:v>-2</c:v>
                </c:pt>
                <c:pt idx="49">
                  <c:v>-2</c:v>
                </c:pt>
                <c:pt idx="50">
                  <c:v>8</c:v>
                </c:pt>
                <c:pt idx="51">
                  <c:v>-4</c:v>
                </c:pt>
                <c:pt idx="52">
                  <c:v>-4</c:v>
                </c:pt>
                <c:pt idx="53">
                  <c:v>8</c:v>
                </c:pt>
                <c:pt idx="54">
                  <c:v>-2</c:v>
                </c:pt>
                <c:pt idx="55">
                  <c:v>-2</c:v>
                </c:pt>
              </c:numCache>
            </c:numRef>
          </c:xVal>
          <c:yVal>
            <c:numRef>
              <c:f>'Pure Decorrelation'!$M$3:$M$290</c:f>
              <c:numCache>
                <c:formatCode>General</c:formatCode>
                <c:ptCount val="288"/>
                <c:pt idx="0">
                  <c:v>984737.8</c:v>
                </c:pt>
                <c:pt idx="1">
                  <c:v>9774060</c:v>
                </c:pt>
                <c:pt idx="2">
                  <c:v>4329316.4000000004</c:v>
                </c:pt>
                <c:pt idx="3">
                  <c:v>4797310.5999999996</c:v>
                </c:pt>
                <c:pt idx="4">
                  <c:v>1254500</c:v>
                </c:pt>
                <c:pt idx="5">
                  <c:v>4819087.5999999996</c:v>
                </c:pt>
                <c:pt idx="6">
                  <c:v>2186441.2000000002</c:v>
                </c:pt>
                <c:pt idx="7">
                  <c:v>1359597.6</c:v>
                </c:pt>
                <c:pt idx="8">
                  <c:v>6171416.2000000002</c:v>
                </c:pt>
                <c:pt idx="9">
                  <c:v>6077126.4000000004</c:v>
                </c:pt>
                <c:pt idx="10">
                  <c:v>4373945.5999999996</c:v>
                </c:pt>
                <c:pt idx="11">
                  <c:v>1743369.2</c:v>
                </c:pt>
                <c:pt idx="12">
                  <c:v>11750880.199999999</c:v>
                </c:pt>
                <c:pt idx="13">
                  <c:v>4086782.6</c:v>
                </c:pt>
                <c:pt idx="14">
                  <c:v>7112853</c:v>
                </c:pt>
                <c:pt idx="15">
                  <c:v>492450</c:v>
                </c:pt>
                <c:pt idx="16">
                  <c:v>6218015.5999999996</c:v>
                </c:pt>
                <c:pt idx="17">
                  <c:v>572109.80000000005</c:v>
                </c:pt>
                <c:pt idx="18">
                  <c:v>4386124.8</c:v>
                </c:pt>
                <c:pt idx="19">
                  <c:v>1288357.8</c:v>
                </c:pt>
                <c:pt idx="20">
                  <c:v>878753.2</c:v>
                </c:pt>
                <c:pt idx="21">
                  <c:v>1877990.2</c:v>
                </c:pt>
                <c:pt idx="22">
                  <c:v>371955.6</c:v>
                </c:pt>
                <c:pt idx="23">
                  <c:v>1837465.8</c:v>
                </c:pt>
                <c:pt idx="24">
                  <c:v>2025390.8</c:v>
                </c:pt>
                <c:pt idx="25">
                  <c:v>510392.8</c:v>
                </c:pt>
                <c:pt idx="26">
                  <c:v>1949791.8</c:v>
                </c:pt>
                <c:pt idx="27">
                  <c:v>1020647.2</c:v>
                </c:pt>
                <c:pt idx="28">
                  <c:v>2208859.6</c:v>
                </c:pt>
                <c:pt idx="29">
                  <c:v>896596.6</c:v>
                </c:pt>
                <c:pt idx="30">
                  <c:v>3045439.2</c:v>
                </c:pt>
                <c:pt idx="31">
                  <c:v>2290113.4</c:v>
                </c:pt>
                <c:pt idx="32">
                  <c:v>8055849.7999999998</c:v>
                </c:pt>
                <c:pt idx="33">
                  <c:v>11188592.4</c:v>
                </c:pt>
                <c:pt idx="34">
                  <c:v>2119756</c:v>
                </c:pt>
                <c:pt idx="35">
                  <c:v>3176321.4</c:v>
                </c:pt>
                <c:pt idx="36">
                  <c:v>2509577.6</c:v>
                </c:pt>
                <c:pt idx="37">
                  <c:v>2722210.4</c:v>
                </c:pt>
                <c:pt idx="38">
                  <c:v>584782.4</c:v>
                </c:pt>
                <c:pt idx="39">
                  <c:v>668118.80000000005</c:v>
                </c:pt>
                <c:pt idx="40">
                  <c:v>1465680.2</c:v>
                </c:pt>
                <c:pt idx="41">
                  <c:v>7040893.2000000002</c:v>
                </c:pt>
                <c:pt idx="42">
                  <c:v>2754637.4</c:v>
                </c:pt>
                <c:pt idx="43">
                  <c:v>414114.2</c:v>
                </c:pt>
                <c:pt idx="44">
                  <c:v>328897.59999999998</c:v>
                </c:pt>
                <c:pt idx="45">
                  <c:v>2180548</c:v>
                </c:pt>
                <c:pt idx="46">
                  <c:v>6904071</c:v>
                </c:pt>
                <c:pt idx="47">
                  <c:v>1297565.2</c:v>
                </c:pt>
                <c:pt idx="48">
                  <c:v>1465680.2</c:v>
                </c:pt>
                <c:pt idx="49">
                  <c:v>7040893.2000000002</c:v>
                </c:pt>
                <c:pt idx="50">
                  <c:v>2754637.4</c:v>
                </c:pt>
                <c:pt idx="51">
                  <c:v>414114.2</c:v>
                </c:pt>
                <c:pt idx="52">
                  <c:v>328897.59999999998</c:v>
                </c:pt>
                <c:pt idx="53">
                  <c:v>2180548</c:v>
                </c:pt>
                <c:pt idx="54">
                  <c:v>6904071</c:v>
                </c:pt>
                <c:pt idx="55">
                  <c:v>1297565.2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899-40A5-84CA-EDC83D0493BD}"/>
            </c:ext>
          </c:extLst>
        </c:ser>
        <c:ser>
          <c:idx val="2"/>
          <c:order val="1"/>
          <c:tx>
            <c:strRef>
              <c:f>'Pure Decorrelation'!$P$2</c:f>
              <c:strCache>
                <c:ptCount val="1"/>
                <c:pt idx="0">
                  <c:v>SFS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4"/>
                </a:solidFill>
                <a:prstDash val="dash"/>
              </a:ln>
              <a:effectLst/>
            </c:spPr>
            <c:trendlineType val="exp"/>
            <c:dispRSqr val="0"/>
            <c:dispEq val="0"/>
          </c:trendline>
          <c:xVal>
            <c:numRef>
              <c:f>'Pure Decorrelation'!$AY$3:$AY$290</c:f>
              <c:numCache>
                <c:formatCode>General</c:formatCode>
                <c:ptCount val="288"/>
                <c:pt idx="0">
                  <c:v>1</c:v>
                </c:pt>
                <c:pt idx="1">
                  <c:v>-3</c:v>
                </c:pt>
                <c:pt idx="2">
                  <c:v>-3</c:v>
                </c:pt>
                <c:pt idx="3">
                  <c:v>1</c:v>
                </c:pt>
                <c:pt idx="4">
                  <c:v>9</c:v>
                </c:pt>
                <c:pt idx="5">
                  <c:v>1</c:v>
                </c:pt>
                <c:pt idx="6">
                  <c:v>-3</c:v>
                </c:pt>
                <c:pt idx="7">
                  <c:v>-3</c:v>
                </c:pt>
                <c:pt idx="8">
                  <c:v>-3</c:v>
                </c:pt>
                <c:pt idx="9">
                  <c:v>-3</c:v>
                </c:pt>
                <c:pt idx="10">
                  <c:v>1</c:v>
                </c:pt>
                <c:pt idx="11">
                  <c:v>9</c:v>
                </c:pt>
                <c:pt idx="12">
                  <c:v>1</c:v>
                </c:pt>
                <c:pt idx="13">
                  <c:v>-3</c:v>
                </c:pt>
                <c:pt idx="14">
                  <c:v>-3</c:v>
                </c:pt>
                <c:pt idx="15">
                  <c:v>1</c:v>
                </c:pt>
                <c:pt idx="16">
                  <c:v>-2</c:v>
                </c:pt>
                <c:pt idx="17">
                  <c:v>4</c:v>
                </c:pt>
                <c:pt idx="18">
                  <c:v>0</c:v>
                </c:pt>
                <c:pt idx="19">
                  <c:v>-2</c:v>
                </c:pt>
                <c:pt idx="20">
                  <c:v>-2</c:v>
                </c:pt>
                <c:pt idx="21">
                  <c:v>0</c:v>
                </c:pt>
                <c:pt idx="22">
                  <c:v>4</c:v>
                </c:pt>
                <c:pt idx="23">
                  <c:v>-2</c:v>
                </c:pt>
                <c:pt idx="24">
                  <c:v>-0.33333333333333331</c:v>
                </c:pt>
                <c:pt idx="25">
                  <c:v>-0.33333333333333331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-1.666666666666667</c:v>
                </c:pt>
                <c:pt idx="31">
                  <c:v>-1.666666666666667</c:v>
                </c:pt>
                <c:pt idx="32">
                  <c:v>-1.666666666666667</c:v>
                </c:pt>
                <c:pt idx="33">
                  <c:v>-1.666666666666667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-0.33333333333333331</c:v>
                </c:pt>
                <c:pt idx="39">
                  <c:v>-0.33333333333333331</c:v>
                </c:pt>
                <c:pt idx="40">
                  <c:v>-2</c:v>
                </c:pt>
                <c:pt idx="41">
                  <c:v>-2</c:v>
                </c:pt>
                <c:pt idx="42">
                  <c:v>8</c:v>
                </c:pt>
                <c:pt idx="43">
                  <c:v>-4</c:v>
                </c:pt>
                <c:pt idx="44">
                  <c:v>-4</c:v>
                </c:pt>
                <c:pt idx="45">
                  <c:v>8</c:v>
                </c:pt>
                <c:pt idx="46">
                  <c:v>-2</c:v>
                </c:pt>
                <c:pt idx="47">
                  <c:v>-2</c:v>
                </c:pt>
                <c:pt idx="48">
                  <c:v>-2</c:v>
                </c:pt>
                <c:pt idx="49">
                  <c:v>-2</c:v>
                </c:pt>
                <c:pt idx="50">
                  <c:v>8</c:v>
                </c:pt>
                <c:pt idx="51">
                  <c:v>-4</c:v>
                </c:pt>
                <c:pt idx="52">
                  <c:v>-4</c:v>
                </c:pt>
                <c:pt idx="53">
                  <c:v>8</c:v>
                </c:pt>
                <c:pt idx="54">
                  <c:v>-2</c:v>
                </c:pt>
                <c:pt idx="55">
                  <c:v>-2</c:v>
                </c:pt>
              </c:numCache>
            </c:numRef>
          </c:xVal>
          <c:yVal>
            <c:numRef>
              <c:f>'Pure Decorrelation'!$P$3:$P$290</c:f>
              <c:numCache>
                <c:formatCode>General</c:formatCode>
                <c:ptCount val="288"/>
                <c:pt idx="0">
                  <c:v>1004122.8</c:v>
                </c:pt>
                <c:pt idx="1">
                  <c:v>14747945.4</c:v>
                </c:pt>
                <c:pt idx="2">
                  <c:v>1278792.2</c:v>
                </c:pt>
                <c:pt idx="3">
                  <c:v>1475770.8</c:v>
                </c:pt>
                <c:pt idx="4">
                  <c:v>3405256</c:v>
                </c:pt>
                <c:pt idx="5">
                  <c:v>5594837.2000000002</c:v>
                </c:pt>
                <c:pt idx="6">
                  <c:v>1589889</c:v>
                </c:pt>
                <c:pt idx="7">
                  <c:v>602084</c:v>
                </c:pt>
                <c:pt idx="8">
                  <c:v>8419143.5999999996</c:v>
                </c:pt>
                <c:pt idx="9">
                  <c:v>14297375.6</c:v>
                </c:pt>
                <c:pt idx="10">
                  <c:v>4791875</c:v>
                </c:pt>
                <c:pt idx="11">
                  <c:v>3424600.8</c:v>
                </c:pt>
                <c:pt idx="12">
                  <c:v>18218009.600000001</c:v>
                </c:pt>
                <c:pt idx="13">
                  <c:v>3127021.2</c:v>
                </c:pt>
                <c:pt idx="14">
                  <c:v>8723892</c:v>
                </c:pt>
                <c:pt idx="15">
                  <c:v>264522.40000000002</c:v>
                </c:pt>
                <c:pt idx="16">
                  <c:v>14902021.800000001</c:v>
                </c:pt>
                <c:pt idx="17">
                  <c:v>531781.6</c:v>
                </c:pt>
                <c:pt idx="18">
                  <c:v>2573293.2000000002</c:v>
                </c:pt>
                <c:pt idx="19">
                  <c:v>8049014.7999999998</c:v>
                </c:pt>
                <c:pt idx="20">
                  <c:v>1835525</c:v>
                </c:pt>
                <c:pt idx="21">
                  <c:v>1753422.2</c:v>
                </c:pt>
                <c:pt idx="22">
                  <c:v>240817.6</c:v>
                </c:pt>
                <c:pt idx="23">
                  <c:v>2405833.6</c:v>
                </c:pt>
                <c:pt idx="24">
                  <c:v>2641017.4</c:v>
                </c:pt>
                <c:pt idx="25">
                  <c:v>376094.8</c:v>
                </c:pt>
                <c:pt idx="26">
                  <c:v>2545954.4</c:v>
                </c:pt>
                <c:pt idx="27">
                  <c:v>238307</c:v>
                </c:pt>
                <c:pt idx="28">
                  <c:v>869035.6</c:v>
                </c:pt>
                <c:pt idx="29">
                  <c:v>357592.6</c:v>
                </c:pt>
                <c:pt idx="30">
                  <c:v>535062</c:v>
                </c:pt>
                <c:pt idx="31">
                  <c:v>270661.59999999998</c:v>
                </c:pt>
                <c:pt idx="32">
                  <c:v>44794298</c:v>
                </c:pt>
                <c:pt idx="33">
                  <c:v>65436608.200000003</c:v>
                </c:pt>
                <c:pt idx="34">
                  <c:v>2798305.8</c:v>
                </c:pt>
                <c:pt idx="35">
                  <c:v>8110191.4000000004</c:v>
                </c:pt>
                <c:pt idx="36">
                  <c:v>8535142.8000000007</c:v>
                </c:pt>
                <c:pt idx="37">
                  <c:v>13103222.199999999</c:v>
                </c:pt>
                <c:pt idx="38">
                  <c:v>281783.40000000002</c:v>
                </c:pt>
                <c:pt idx="39">
                  <c:v>275748.8</c:v>
                </c:pt>
                <c:pt idx="40">
                  <c:v>2004888.8</c:v>
                </c:pt>
                <c:pt idx="41">
                  <c:v>6888278.7999999998</c:v>
                </c:pt>
                <c:pt idx="42">
                  <c:v>4808313.4000000004</c:v>
                </c:pt>
                <c:pt idx="43">
                  <c:v>355969</c:v>
                </c:pt>
                <c:pt idx="44">
                  <c:v>235216.4</c:v>
                </c:pt>
                <c:pt idx="45">
                  <c:v>7568929</c:v>
                </c:pt>
                <c:pt idx="46">
                  <c:v>4053004.4</c:v>
                </c:pt>
                <c:pt idx="47">
                  <c:v>962221.8</c:v>
                </c:pt>
                <c:pt idx="48">
                  <c:v>2004888.8</c:v>
                </c:pt>
                <c:pt idx="49">
                  <c:v>6888278.7999999998</c:v>
                </c:pt>
                <c:pt idx="50">
                  <c:v>4808313.4000000004</c:v>
                </c:pt>
                <c:pt idx="51">
                  <c:v>355969</c:v>
                </c:pt>
                <c:pt idx="52">
                  <c:v>235216.4</c:v>
                </c:pt>
                <c:pt idx="53">
                  <c:v>7568929</c:v>
                </c:pt>
                <c:pt idx="54">
                  <c:v>4053004.4</c:v>
                </c:pt>
                <c:pt idx="55">
                  <c:v>962221.8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2899-40A5-84CA-EDC83D0493BD}"/>
            </c:ext>
          </c:extLst>
        </c:ser>
        <c:ser>
          <c:idx val="4"/>
          <c:order val="2"/>
          <c:tx>
            <c:strRef>
              <c:f>'Pure Decorrelation'!$R$2</c:f>
              <c:strCache>
                <c:ptCount val="1"/>
                <c:pt idx="0">
                  <c:v>SaLSa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6"/>
                </a:solidFill>
                <a:prstDash val="dash"/>
              </a:ln>
              <a:effectLst/>
            </c:spPr>
            <c:trendlineType val="exp"/>
            <c:dispRSqr val="0"/>
            <c:dispEq val="0"/>
          </c:trendline>
          <c:xVal>
            <c:numRef>
              <c:f>'Pure Decorrelation'!$AY$3:$AY$290</c:f>
              <c:numCache>
                <c:formatCode>General</c:formatCode>
                <c:ptCount val="288"/>
                <c:pt idx="0">
                  <c:v>1</c:v>
                </c:pt>
                <c:pt idx="1">
                  <c:v>-3</c:v>
                </c:pt>
                <c:pt idx="2">
                  <c:v>-3</c:v>
                </c:pt>
                <c:pt idx="3">
                  <c:v>1</c:v>
                </c:pt>
                <c:pt idx="4">
                  <c:v>9</c:v>
                </c:pt>
                <c:pt idx="5">
                  <c:v>1</c:v>
                </c:pt>
                <c:pt idx="6">
                  <c:v>-3</c:v>
                </c:pt>
                <c:pt idx="7">
                  <c:v>-3</c:v>
                </c:pt>
                <c:pt idx="8">
                  <c:v>-3</c:v>
                </c:pt>
                <c:pt idx="9">
                  <c:v>-3</c:v>
                </c:pt>
                <c:pt idx="10">
                  <c:v>1</c:v>
                </c:pt>
                <c:pt idx="11">
                  <c:v>9</c:v>
                </c:pt>
                <c:pt idx="12">
                  <c:v>1</c:v>
                </c:pt>
                <c:pt idx="13">
                  <c:v>-3</c:v>
                </c:pt>
                <c:pt idx="14">
                  <c:v>-3</c:v>
                </c:pt>
                <c:pt idx="15">
                  <c:v>1</c:v>
                </c:pt>
                <c:pt idx="16">
                  <c:v>-2</c:v>
                </c:pt>
                <c:pt idx="17">
                  <c:v>4</c:v>
                </c:pt>
                <c:pt idx="18">
                  <c:v>0</c:v>
                </c:pt>
                <c:pt idx="19">
                  <c:v>-2</c:v>
                </c:pt>
                <c:pt idx="20">
                  <c:v>-2</c:v>
                </c:pt>
                <c:pt idx="21">
                  <c:v>0</c:v>
                </c:pt>
                <c:pt idx="22">
                  <c:v>4</c:v>
                </c:pt>
                <c:pt idx="23">
                  <c:v>-2</c:v>
                </c:pt>
                <c:pt idx="24">
                  <c:v>-0.33333333333333331</c:v>
                </c:pt>
                <c:pt idx="25">
                  <c:v>-0.33333333333333331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-1.666666666666667</c:v>
                </c:pt>
                <c:pt idx="31">
                  <c:v>-1.666666666666667</c:v>
                </c:pt>
                <c:pt idx="32">
                  <c:v>-1.666666666666667</c:v>
                </c:pt>
                <c:pt idx="33">
                  <c:v>-1.666666666666667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-0.33333333333333331</c:v>
                </c:pt>
                <c:pt idx="39">
                  <c:v>-0.33333333333333331</c:v>
                </c:pt>
                <c:pt idx="40">
                  <c:v>-2</c:v>
                </c:pt>
                <c:pt idx="41">
                  <c:v>-2</c:v>
                </c:pt>
                <c:pt idx="42">
                  <c:v>8</c:v>
                </c:pt>
                <c:pt idx="43">
                  <c:v>-4</c:v>
                </c:pt>
                <c:pt idx="44">
                  <c:v>-4</c:v>
                </c:pt>
                <c:pt idx="45">
                  <c:v>8</c:v>
                </c:pt>
                <c:pt idx="46">
                  <c:v>-2</c:v>
                </c:pt>
                <c:pt idx="47">
                  <c:v>-2</c:v>
                </c:pt>
                <c:pt idx="48">
                  <c:v>-2</c:v>
                </c:pt>
                <c:pt idx="49">
                  <c:v>-2</c:v>
                </c:pt>
                <c:pt idx="50">
                  <c:v>8</c:v>
                </c:pt>
                <c:pt idx="51">
                  <c:v>-4</c:v>
                </c:pt>
                <c:pt idx="52">
                  <c:v>-4</c:v>
                </c:pt>
                <c:pt idx="53">
                  <c:v>8</c:v>
                </c:pt>
                <c:pt idx="54">
                  <c:v>-2</c:v>
                </c:pt>
                <c:pt idx="55">
                  <c:v>-2</c:v>
                </c:pt>
              </c:numCache>
            </c:numRef>
          </c:xVal>
          <c:yVal>
            <c:numRef>
              <c:f>'Pure Decorrelation'!$R$3:$R$290</c:f>
              <c:numCache>
                <c:formatCode>General</c:formatCode>
                <c:ptCount val="288"/>
                <c:pt idx="0">
                  <c:v>881239.4</c:v>
                </c:pt>
                <c:pt idx="1">
                  <c:v>16571915</c:v>
                </c:pt>
                <c:pt idx="2">
                  <c:v>616378.19999999995</c:v>
                </c:pt>
                <c:pt idx="3">
                  <c:v>1030299.8</c:v>
                </c:pt>
                <c:pt idx="4">
                  <c:v>1465331.4</c:v>
                </c:pt>
                <c:pt idx="5">
                  <c:v>4114032.2</c:v>
                </c:pt>
                <c:pt idx="6">
                  <c:v>616867</c:v>
                </c:pt>
                <c:pt idx="7">
                  <c:v>362702.6</c:v>
                </c:pt>
                <c:pt idx="8">
                  <c:v>9256532.1999999993</c:v>
                </c:pt>
                <c:pt idx="9">
                  <c:v>9345182.5999999996</c:v>
                </c:pt>
                <c:pt idx="10">
                  <c:v>3330299.8</c:v>
                </c:pt>
                <c:pt idx="11">
                  <c:v>2642237</c:v>
                </c:pt>
                <c:pt idx="12">
                  <c:v>17723012.199999999</c:v>
                </c:pt>
                <c:pt idx="13">
                  <c:v>3627884.8</c:v>
                </c:pt>
                <c:pt idx="14">
                  <c:v>6128639</c:v>
                </c:pt>
                <c:pt idx="15">
                  <c:v>253435.8</c:v>
                </c:pt>
                <c:pt idx="16">
                  <c:v>15785104.199999999</c:v>
                </c:pt>
                <c:pt idx="17">
                  <c:v>425951</c:v>
                </c:pt>
                <c:pt idx="18">
                  <c:v>7628471.2000000002</c:v>
                </c:pt>
                <c:pt idx="19">
                  <c:v>2096160</c:v>
                </c:pt>
                <c:pt idx="20">
                  <c:v>1062859</c:v>
                </c:pt>
                <c:pt idx="21">
                  <c:v>1693590.8</c:v>
                </c:pt>
                <c:pt idx="22">
                  <c:v>47009</c:v>
                </c:pt>
                <c:pt idx="23">
                  <c:v>2353739.6</c:v>
                </c:pt>
                <c:pt idx="24">
                  <c:v>1830487.8</c:v>
                </c:pt>
                <c:pt idx="25">
                  <c:v>129116.6</c:v>
                </c:pt>
                <c:pt idx="26">
                  <c:v>1544494.4</c:v>
                </c:pt>
                <c:pt idx="27">
                  <c:v>153050.6</c:v>
                </c:pt>
                <c:pt idx="28">
                  <c:v>692113</c:v>
                </c:pt>
                <c:pt idx="29">
                  <c:v>274926.2</c:v>
                </c:pt>
                <c:pt idx="30">
                  <c:v>531586.4</c:v>
                </c:pt>
                <c:pt idx="31">
                  <c:v>266982.40000000002</c:v>
                </c:pt>
                <c:pt idx="32">
                  <c:v>12997115.6</c:v>
                </c:pt>
                <c:pt idx="33">
                  <c:v>13756660.6</c:v>
                </c:pt>
                <c:pt idx="34">
                  <c:v>2394989.4</c:v>
                </c:pt>
                <c:pt idx="35">
                  <c:v>5959335.2000000002</c:v>
                </c:pt>
                <c:pt idx="36">
                  <c:v>5751810.2000000002</c:v>
                </c:pt>
                <c:pt idx="37">
                  <c:v>8635362.4000000004</c:v>
                </c:pt>
                <c:pt idx="38">
                  <c:v>276818.40000000002</c:v>
                </c:pt>
                <c:pt idx="39">
                  <c:v>268625.8</c:v>
                </c:pt>
                <c:pt idx="40">
                  <c:v>1414445.2</c:v>
                </c:pt>
                <c:pt idx="41">
                  <c:v>15975768.6</c:v>
                </c:pt>
                <c:pt idx="42">
                  <c:v>4566077.4000000004</c:v>
                </c:pt>
                <c:pt idx="43">
                  <c:v>185834.8</c:v>
                </c:pt>
                <c:pt idx="44">
                  <c:v>67910.8</c:v>
                </c:pt>
                <c:pt idx="45">
                  <c:v>5117375.4000000004</c:v>
                </c:pt>
                <c:pt idx="46">
                  <c:v>10738918.4</c:v>
                </c:pt>
                <c:pt idx="47">
                  <c:v>840370</c:v>
                </c:pt>
                <c:pt idx="48">
                  <c:v>1414445.2</c:v>
                </c:pt>
                <c:pt idx="49">
                  <c:v>15975768.6</c:v>
                </c:pt>
                <c:pt idx="50">
                  <c:v>4566077.4000000004</c:v>
                </c:pt>
                <c:pt idx="51">
                  <c:v>185834.8</c:v>
                </c:pt>
                <c:pt idx="52">
                  <c:v>67910.8</c:v>
                </c:pt>
                <c:pt idx="53">
                  <c:v>5117375.4000000004</c:v>
                </c:pt>
                <c:pt idx="54">
                  <c:v>10738918.4</c:v>
                </c:pt>
                <c:pt idx="55">
                  <c:v>840370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2899-40A5-84CA-EDC83D0493BD}"/>
            </c:ext>
          </c:extLst>
        </c:ser>
        <c:ser>
          <c:idx val="6"/>
          <c:order val="3"/>
          <c:tx>
            <c:strRef>
              <c:f>'Pure Decorrelation'!$T$2</c:f>
              <c:strCache>
                <c:ptCount val="1"/>
                <c:pt idx="0">
                  <c:v>D&amp;C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5"/>
                </a:solidFill>
                <a:prstDash val="dash"/>
              </a:ln>
              <a:effectLst/>
            </c:spPr>
            <c:trendlineType val="exp"/>
            <c:dispRSqr val="0"/>
            <c:dispEq val="0"/>
          </c:trendline>
          <c:xVal>
            <c:numRef>
              <c:f>'Pure Decorrelation'!$AY$3:$AY$290</c:f>
              <c:numCache>
                <c:formatCode>General</c:formatCode>
                <c:ptCount val="288"/>
                <c:pt idx="0">
                  <c:v>1</c:v>
                </c:pt>
                <c:pt idx="1">
                  <c:v>-3</c:v>
                </c:pt>
                <c:pt idx="2">
                  <c:v>-3</c:v>
                </c:pt>
                <c:pt idx="3">
                  <c:v>1</c:v>
                </c:pt>
                <c:pt idx="4">
                  <c:v>9</c:v>
                </c:pt>
                <c:pt idx="5">
                  <c:v>1</c:v>
                </c:pt>
                <c:pt idx="6">
                  <c:v>-3</c:v>
                </c:pt>
                <c:pt idx="7">
                  <c:v>-3</c:v>
                </c:pt>
                <c:pt idx="8">
                  <c:v>-3</c:v>
                </c:pt>
                <c:pt idx="9">
                  <c:v>-3</c:v>
                </c:pt>
                <c:pt idx="10">
                  <c:v>1</c:v>
                </c:pt>
                <c:pt idx="11">
                  <c:v>9</c:v>
                </c:pt>
                <c:pt idx="12">
                  <c:v>1</c:v>
                </c:pt>
                <c:pt idx="13">
                  <c:v>-3</c:v>
                </c:pt>
                <c:pt idx="14">
                  <c:v>-3</c:v>
                </c:pt>
                <c:pt idx="15">
                  <c:v>1</c:v>
                </c:pt>
                <c:pt idx="16">
                  <c:v>-2</c:v>
                </c:pt>
                <c:pt idx="17">
                  <c:v>4</c:v>
                </c:pt>
                <c:pt idx="18">
                  <c:v>0</c:v>
                </c:pt>
                <c:pt idx="19">
                  <c:v>-2</c:v>
                </c:pt>
                <c:pt idx="20">
                  <c:v>-2</c:v>
                </c:pt>
                <c:pt idx="21">
                  <c:v>0</c:v>
                </c:pt>
                <c:pt idx="22">
                  <c:v>4</c:v>
                </c:pt>
                <c:pt idx="23">
                  <c:v>-2</c:v>
                </c:pt>
                <c:pt idx="24">
                  <c:v>-0.33333333333333331</c:v>
                </c:pt>
                <c:pt idx="25">
                  <c:v>-0.33333333333333331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-1.666666666666667</c:v>
                </c:pt>
                <c:pt idx="31">
                  <c:v>-1.666666666666667</c:v>
                </c:pt>
                <c:pt idx="32">
                  <c:v>-1.666666666666667</c:v>
                </c:pt>
                <c:pt idx="33">
                  <c:v>-1.666666666666667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-0.33333333333333331</c:v>
                </c:pt>
                <c:pt idx="39">
                  <c:v>-0.33333333333333331</c:v>
                </c:pt>
                <c:pt idx="40">
                  <c:v>-2</c:v>
                </c:pt>
                <c:pt idx="41">
                  <c:v>-2</c:v>
                </c:pt>
                <c:pt idx="42">
                  <c:v>8</c:v>
                </c:pt>
                <c:pt idx="43">
                  <c:v>-4</c:v>
                </c:pt>
                <c:pt idx="44">
                  <c:v>-4</c:v>
                </c:pt>
                <c:pt idx="45">
                  <c:v>8</c:v>
                </c:pt>
                <c:pt idx="46">
                  <c:v>-2</c:v>
                </c:pt>
                <c:pt idx="47">
                  <c:v>-2</c:v>
                </c:pt>
                <c:pt idx="48">
                  <c:v>-2</c:v>
                </c:pt>
                <c:pt idx="49">
                  <c:v>-2</c:v>
                </c:pt>
                <c:pt idx="50">
                  <c:v>8</c:v>
                </c:pt>
                <c:pt idx="51">
                  <c:v>-4</c:v>
                </c:pt>
                <c:pt idx="52">
                  <c:v>-4</c:v>
                </c:pt>
                <c:pt idx="53">
                  <c:v>8</c:v>
                </c:pt>
                <c:pt idx="54">
                  <c:v>-2</c:v>
                </c:pt>
                <c:pt idx="55">
                  <c:v>-2</c:v>
                </c:pt>
              </c:numCache>
            </c:numRef>
          </c:xVal>
          <c:yVal>
            <c:numRef>
              <c:f>'Pure Decorrelation'!$T$3:$T$290</c:f>
              <c:numCache>
                <c:formatCode>General</c:formatCode>
                <c:ptCount val="288"/>
                <c:pt idx="0">
                  <c:v>4185627.2</c:v>
                </c:pt>
                <c:pt idx="1">
                  <c:v>4907318.2</c:v>
                </c:pt>
                <c:pt idx="2">
                  <c:v>4215981.4000000004</c:v>
                </c:pt>
                <c:pt idx="3">
                  <c:v>4594408.8</c:v>
                </c:pt>
                <c:pt idx="4">
                  <c:v>4677209.5999999996</c:v>
                </c:pt>
                <c:pt idx="5">
                  <c:v>4018927.8</c:v>
                </c:pt>
                <c:pt idx="6">
                  <c:v>4560935.4000000004</c:v>
                </c:pt>
                <c:pt idx="7">
                  <c:v>3787607.6</c:v>
                </c:pt>
                <c:pt idx="8">
                  <c:v>4215910.2</c:v>
                </c:pt>
                <c:pt idx="9">
                  <c:v>4852422.4000000004</c:v>
                </c:pt>
                <c:pt idx="10">
                  <c:v>4221177.5999999996</c:v>
                </c:pt>
                <c:pt idx="11">
                  <c:v>4575869</c:v>
                </c:pt>
                <c:pt idx="12">
                  <c:v>4731131.5999999996</c:v>
                </c:pt>
                <c:pt idx="13">
                  <c:v>4001025.4</c:v>
                </c:pt>
                <c:pt idx="14">
                  <c:v>4576948.2</c:v>
                </c:pt>
                <c:pt idx="15">
                  <c:v>3780204.6</c:v>
                </c:pt>
                <c:pt idx="16">
                  <c:v>4656903.2</c:v>
                </c:pt>
                <c:pt idx="17">
                  <c:v>4641178.5999999996</c:v>
                </c:pt>
                <c:pt idx="18">
                  <c:v>4391893.8</c:v>
                </c:pt>
                <c:pt idx="19">
                  <c:v>4381979.4000000004</c:v>
                </c:pt>
                <c:pt idx="20">
                  <c:v>4322342.5999999996</c:v>
                </c:pt>
                <c:pt idx="21">
                  <c:v>4319504.5999999996</c:v>
                </c:pt>
                <c:pt idx="22">
                  <c:v>4421463</c:v>
                </c:pt>
                <c:pt idx="23">
                  <c:v>4447722.5999999996</c:v>
                </c:pt>
                <c:pt idx="24">
                  <c:v>4660083.8</c:v>
                </c:pt>
                <c:pt idx="25">
                  <c:v>4658087</c:v>
                </c:pt>
                <c:pt idx="26">
                  <c:v>5350565.4000000004</c:v>
                </c:pt>
                <c:pt idx="27">
                  <c:v>5344374.2</c:v>
                </c:pt>
                <c:pt idx="28">
                  <c:v>4485341.8</c:v>
                </c:pt>
                <c:pt idx="29">
                  <c:v>4488895</c:v>
                </c:pt>
                <c:pt idx="30">
                  <c:v>5304660</c:v>
                </c:pt>
                <c:pt idx="31">
                  <c:v>5285159.8</c:v>
                </c:pt>
                <c:pt idx="32">
                  <c:v>8289557.2000000002</c:v>
                </c:pt>
                <c:pt idx="33">
                  <c:v>8299787.7999999998</c:v>
                </c:pt>
                <c:pt idx="34">
                  <c:v>5026362.5999999996</c:v>
                </c:pt>
                <c:pt idx="35">
                  <c:v>5031203.2</c:v>
                </c:pt>
                <c:pt idx="36">
                  <c:v>5993899</c:v>
                </c:pt>
                <c:pt idx="37">
                  <c:v>5991858.4000000004</c:v>
                </c:pt>
                <c:pt idx="38">
                  <c:v>3746597.2</c:v>
                </c:pt>
                <c:pt idx="39">
                  <c:v>3752541.2</c:v>
                </c:pt>
                <c:pt idx="40">
                  <c:v>3393315.6</c:v>
                </c:pt>
                <c:pt idx="41">
                  <c:v>7598860.4000000004</c:v>
                </c:pt>
                <c:pt idx="42">
                  <c:v>7454517.4000000004</c:v>
                </c:pt>
                <c:pt idx="43">
                  <c:v>3528815.8</c:v>
                </c:pt>
                <c:pt idx="44">
                  <c:v>3395854.4</c:v>
                </c:pt>
                <c:pt idx="45">
                  <c:v>7570115.2000000002</c:v>
                </c:pt>
                <c:pt idx="46">
                  <c:v>7483609.4000000004</c:v>
                </c:pt>
                <c:pt idx="47">
                  <c:v>3530230</c:v>
                </c:pt>
                <c:pt idx="48">
                  <c:v>3393315.6</c:v>
                </c:pt>
                <c:pt idx="49">
                  <c:v>7598860.4000000004</c:v>
                </c:pt>
                <c:pt idx="50">
                  <c:v>7454517.4000000004</c:v>
                </c:pt>
                <c:pt idx="51">
                  <c:v>3528815.8</c:v>
                </c:pt>
                <c:pt idx="52">
                  <c:v>3395854.4</c:v>
                </c:pt>
                <c:pt idx="53">
                  <c:v>7570115.2000000002</c:v>
                </c:pt>
                <c:pt idx="54">
                  <c:v>7483609.4000000004</c:v>
                </c:pt>
                <c:pt idx="55">
                  <c:v>3530230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2899-40A5-84CA-EDC83D0493BD}"/>
            </c:ext>
          </c:extLst>
        </c:ser>
        <c:ser>
          <c:idx val="8"/>
          <c:order val="4"/>
          <c:tx>
            <c:strRef>
              <c:f>'Pure Decorrelation'!$V$2</c:f>
              <c:strCache>
                <c:ptCount val="1"/>
                <c:pt idx="0">
                  <c:v>BBS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00B050"/>
              </a:solidFill>
              <a:ln w="9525">
                <a:solidFill>
                  <a:srgbClr val="00B050"/>
                </a:solidFill>
              </a:ln>
              <a:effectLst/>
            </c:spPr>
          </c:marker>
          <c:trendline>
            <c:spPr>
              <a:ln w="19050" cap="rnd">
                <a:solidFill>
                  <a:srgbClr val="00B050"/>
                </a:solidFill>
                <a:prstDash val="dash"/>
              </a:ln>
              <a:effectLst/>
            </c:spPr>
            <c:trendlineType val="exp"/>
            <c:dispRSqr val="0"/>
            <c:dispEq val="0"/>
          </c:trendline>
          <c:xVal>
            <c:numRef>
              <c:f>'Pure Decorrelation'!$AY$3:$AY$290</c:f>
              <c:numCache>
                <c:formatCode>General</c:formatCode>
                <c:ptCount val="288"/>
                <c:pt idx="0">
                  <c:v>1</c:v>
                </c:pt>
                <c:pt idx="1">
                  <c:v>-3</c:v>
                </c:pt>
                <c:pt idx="2">
                  <c:v>-3</c:v>
                </c:pt>
                <c:pt idx="3">
                  <c:v>1</c:v>
                </c:pt>
                <c:pt idx="4">
                  <c:v>9</c:v>
                </c:pt>
                <c:pt idx="5">
                  <c:v>1</c:v>
                </c:pt>
                <c:pt idx="6">
                  <c:v>-3</c:v>
                </c:pt>
                <c:pt idx="7">
                  <c:v>-3</c:v>
                </c:pt>
                <c:pt idx="8">
                  <c:v>-3</c:v>
                </c:pt>
                <c:pt idx="9">
                  <c:v>-3</c:v>
                </c:pt>
                <c:pt idx="10">
                  <c:v>1</c:v>
                </c:pt>
                <c:pt idx="11">
                  <c:v>9</c:v>
                </c:pt>
                <c:pt idx="12">
                  <c:v>1</c:v>
                </c:pt>
                <c:pt idx="13">
                  <c:v>-3</c:v>
                </c:pt>
                <c:pt idx="14">
                  <c:v>-3</c:v>
                </c:pt>
                <c:pt idx="15">
                  <c:v>1</c:v>
                </c:pt>
                <c:pt idx="16">
                  <c:v>-2</c:v>
                </c:pt>
                <c:pt idx="17">
                  <c:v>4</c:v>
                </c:pt>
                <c:pt idx="18">
                  <c:v>0</c:v>
                </c:pt>
                <c:pt idx="19">
                  <c:v>-2</c:v>
                </c:pt>
                <c:pt idx="20">
                  <c:v>-2</c:v>
                </c:pt>
                <c:pt idx="21">
                  <c:v>0</c:v>
                </c:pt>
                <c:pt idx="22">
                  <c:v>4</c:v>
                </c:pt>
                <c:pt idx="23">
                  <c:v>-2</c:v>
                </c:pt>
                <c:pt idx="24">
                  <c:v>-0.33333333333333331</c:v>
                </c:pt>
                <c:pt idx="25">
                  <c:v>-0.33333333333333331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-1.666666666666667</c:v>
                </c:pt>
                <c:pt idx="31">
                  <c:v>-1.666666666666667</c:v>
                </c:pt>
                <c:pt idx="32">
                  <c:v>-1.666666666666667</c:v>
                </c:pt>
                <c:pt idx="33">
                  <c:v>-1.666666666666667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-0.33333333333333331</c:v>
                </c:pt>
                <c:pt idx="39">
                  <c:v>-0.33333333333333331</c:v>
                </c:pt>
                <c:pt idx="40">
                  <c:v>-2</c:v>
                </c:pt>
                <c:pt idx="41">
                  <c:v>-2</c:v>
                </c:pt>
                <c:pt idx="42">
                  <c:v>8</c:v>
                </c:pt>
                <c:pt idx="43">
                  <c:v>-4</c:v>
                </c:pt>
                <c:pt idx="44">
                  <c:v>-4</c:v>
                </c:pt>
                <c:pt idx="45">
                  <c:v>8</c:v>
                </c:pt>
                <c:pt idx="46">
                  <c:v>-2</c:v>
                </c:pt>
                <c:pt idx="47">
                  <c:v>-2</c:v>
                </c:pt>
                <c:pt idx="48">
                  <c:v>-2</c:v>
                </c:pt>
                <c:pt idx="49">
                  <c:v>-2</c:v>
                </c:pt>
                <c:pt idx="50">
                  <c:v>8</c:v>
                </c:pt>
                <c:pt idx="51">
                  <c:v>-4</c:v>
                </c:pt>
                <c:pt idx="52">
                  <c:v>-4</c:v>
                </c:pt>
                <c:pt idx="53">
                  <c:v>8</c:v>
                </c:pt>
                <c:pt idx="54">
                  <c:v>-2</c:v>
                </c:pt>
                <c:pt idx="55">
                  <c:v>-2</c:v>
                </c:pt>
              </c:numCache>
            </c:numRef>
          </c:xVal>
          <c:yVal>
            <c:numRef>
              <c:f>'Pure Decorrelation'!$V$3:$V$290</c:f>
              <c:numCache>
                <c:formatCode>General</c:formatCode>
                <c:ptCount val="288"/>
                <c:pt idx="0">
                  <c:v>1396199.2</c:v>
                </c:pt>
                <c:pt idx="1">
                  <c:v>21091677.399999999</c:v>
                </c:pt>
                <c:pt idx="2">
                  <c:v>2636300</c:v>
                </c:pt>
                <c:pt idx="3">
                  <c:v>8246724.5999999996</c:v>
                </c:pt>
                <c:pt idx="4">
                  <c:v>7657925.2000000002</c:v>
                </c:pt>
                <c:pt idx="5">
                  <c:v>24198068.199999999</c:v>
                </c:pt>
                <c:pt idx="6">
                  <c:v>575641.80000000005</c:v>
                </c:pt>
                <c:pt idx="7">
                  <c:v>230918.39999999999</c:v>
                </c:pt>
                <c:pt idx="8">
                  <c:v>19259379.600000001</c:v>
                </c:pt>
                <c:pt idx="9">
                  <c:v>31495538.800000001</c:v>
                </c:pt>
                <c:pt idx="10">
                  <c:v>5883243.7999999998</c:v>
                </c:pt>
                <c:pt idx="11">
                  <c:v>7388502.4000000004</c:v>
                </c:pt>
                <c:pt idx="12">
                  <c:v>26229788.399999999</c:v>
                </c:pt>
                <c:pt idx="13">
                  <c:v>15964690.4</c:v>
                </c:pt>
                <c:pt idx="14">
                  <c:v>5662981.7999999998</c:v>
                </c:pt>
                <c:pt idx="15">
                  <c:v>6495.2</c:v>
                </c:pt>
                <c:pt idx="16">
                  <c:v>15292114.800000001</c:v>
                </c:pt>
                <c:pt idx="17">
                  <c:v>2057883</c:v>
                </c:pt>
                <c:pt idx="18">
                  <c:v>7755154.4000000004</c:v>
                </c:pt>
                <c:pt idx="19">
                  <c:v>3344334.4</c:v>
                </c:pt>
                <c:pt idx="20">
                  <c:v>4812924.4000000004</c:v>
                </c:pt>
                <c:pt idx="21">
                  <c:v>6489848.2000000002</c:v>
                </c:pt>
                <c:pt idx="22">
                  <c:v>381348.6</c:v>
                </c:pt>
                <c:pt idx="23">
                  <c:v>6130407.5999999996</c:v>
                </c:pt>
                <c:pt idx="24">
                  <c:v>3086489.6000000001</c:v>
                </c:pt>
                <c:pt idx="25">
                  <c:v>306763.40000000002</c:v>
                </c:pt>
                <c:pt idx="26">
                  <c:v>5329729.2</c:v>
                </c:pt>
                <c:pt idx="27">
                  <c:v>69272.600000000006</c:v>
                </c:pt>
                <c:pt idx="28">
                  <c:v>2299098.2000000002</c:v>
                </c:pt>
                <c:pt idx="29">
                  <c:v>213845.8</c:v>
                </c:pt>
                <c:pt idx="30">
                  <c:v>1574101</c:v>
                </c:pt>
                <c:pt idx="31">
                  <c:v>40982.6</c:v>
                </c:pt>
                <c:pt idx="32">
                  <c:v>74116162.400000006</c:v>
                </c:pt>
                <c:pt idx="33">
                  <c:v>97544876.200000003</c:v>
                </c:pt>
                <c:pt idx="34">
                  <c:v>15958521.4</c:v>
                </c:pt>
                <c:pt idx="35">
                  <c:v>24978322.199999999</c:v>
                </c:pt>
                <c:pt idx="36">
                  <c:v>8420866.5999999996</c:v>
                </c:pt>
                <c:pt idx="37">
                  <c:v>12723913.6</c:v>
                </c:pt>
                <c:pt idx="38">
                  <c:v>41970.2</c:v>
                </c:pt>
                <c:pt idx="39">
                  <c:v>58445</c:v>
                </c:pt>
                <c:pt idx="40">
                  <c:v>7725292.4000000004</c:v>
                </c:pt>
                <c:pt idx="41">
                  <c:v>20961509</c:v>
                </c:pt>
                <c:pt idx="42">
                  <c:v>13585854.4</c:v>
                </c:pt>
                <c:pt idx="43">
                  <c:v>708200.2</c:v>
                </c:pt>
                <c:pt idx="44">
                  <c:v>335678.2</c:v>
                </c:pt>
                <c:pt idx="45">
                  <c:v>9604938.1999999993</c:v>
                </c:pt>
                <c:pt idx="46">
                  <c:v>43890192.200000003</c:v>
                </c:pt>
                <c:pt idx="47">
                  <c:v>3234570.4</c:v>
                </c:pt>
                <c:pt idx="48">
                  <c:v>7725292.4000000004</c:v>
                </c:pt>
                <c:pt idx="49">
                  <c:v>20961509</c:v>
                </c:pt>
                <c:pt idx="50">
                  <c:v>13585854.4</c:v>
                </c:pt>
                <c:pt idx="51">
                  <c:v>708200.2</c:v>
                </c:pt>
                <c:pt idx="52">
                  <c:v>335678.2</c:v>
                </c:pt>
                <c:pt idx="53">
                  <c:v>9604938.1999999993</c:v>
                </c:pt>
                <c:pt idx="54">
                  <c:v>43890192.200000003</c:v>
                </c:pt>
                <c:pt idx="55">
                  <c:v>3234570.4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2899-40A5-84CA-EDC83D0493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13725055"/>
        <c:axId val="488865151"/>
      </c:scatterChart>
      <c:valAx>
        <c:axId val="513725055"/>
        <c:scaling>
          <c:orientation val="minMax"/>
          <c:max val="5"/>
          <c:min val="0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Gain</a:t>
                </a:r>
              </a:p>
            </c:rich>
          </c:tx>
          <c:layout>
            <c:manualLayout>
              <c:xMode val="edge"/>
              <c:yMode val="edge"/>
              <c:x val="0.8967157209742912"/>
              <c:y val="0.2976195016758948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8865151"/>
        <c:crossesAt val="100000"/>
        <c:crossBetween val="midCat"/>
      </c:valAx>
      <c:valAx>
        <c:axId val="488865151"/>
        <c:scaling>
          <c:logBase val="10"/>
          <c:orientation val="minMax"/>
          <c:max val="100000000"/>
          <c:min val="1E-3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# of Dominance Checks</a:t>
                </a:r>
              </a:p>
            </c:rich>
          </c:tx>
          <c:layout>
            <c:manualLayout>
              <c:xMode val="edge"/>
              <c:yMode val="edge"/>
              <c:x val="1.2347941661323185E-2"/>
              <c:y val="0.314875311707336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372505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8.0149167607308072E-2"/>
          <c:y val="0.85130074920925514"/>
          <c:w val="0.83859775287305227"/>
          <c:h val="0.1349266439282726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Time (sequential) vs. (Estimated) Gain -</a:t>
            </a:r>
            <a:r>
              <a:rPr lang="en-US" baseline="0"/>
              <a:t> </a:t>
            </a:r>
            <a:r>
              <a:rPr lang="en-US"/>
              <a:t>non-causal</a:t>
            </a:r>
            <a:r>
              <a:rPr lang="en-US" baseline="0"/>
              <a:t> </a:t>
            </a:r>
            <a:r>
              <a:rPr lang="en-US"/>
              <a:t>algorithms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5.3468871866955363E-2"/>
          <c:y val="0.12785291579821928"/>
          <c:w val="0.9124666606793389"/>
          <c:h val="0.66461270209977208"/>
        </c:manualLayout>
      </c:layout>
      <c:scatterChart>
        <c:scatterStyle val="lineMarker"/>
        <c:varyColors val="0"/>
        <c:ser>
          <c:idx val="1"/>
          <c:order val="0"/>
          <c:tx>
            <c:strRef>
              <c:f>'Pure Decorrelation'!$Y$2</c:f>
              <c:strCache>
                <c:ptCount val="1"/>
                <c:pt idx="0">
                  <c:v>BNL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trendline>
            <c:spPr>
              <a:ln w="19050" cap="rnd">
                <a:solidFill>
                  <a:srgbClr val="FF0000"/>
                </a:solidFill>
                <a:prstDash val="dash"/>
              </a:ln>
              <a:effectLst/>
            </c:spPr>
            <c:trendlineType val="exp"/>
            <c:dispRSqr val="0"/>
            <c:dispEq val="0"/>
          </c:trendline>
          <c:xVal>
            <c:numRef>
              <c:f>'Pure Decorrelation'!$AY$3:$AY$290</c:f>
              <c:numCache>
                <c:formatCode>General</c:formatCode>
                <c:ptCount val="288"/>
                <c:pt idx="0">
                  <c:v>1</c:v>
                </c:pt>
                <c:pt idx="1">
                  <c:v>-3</c:v>
                </c:pt>
                <c:pt idx="2">
                  <c:v>-3</c:v>
                </c:pt>
                <c:pt idx="3">
                  <c:v>1</c:v>
                </c:pt>
                <c:pt idx="4">
                  <c:v>9</c:v>
                </c:pt>
                <c:pt idx="5">
                  <c:v>1</c:v>
                </c:pt>
                <c:pt idx="6">
                  <c:v>-3</c:v>
                </c:pt>
                <c:pt idx="7">
                  <c:v>-3</c:v>
                </c:pt>
                <c:pt idx="8">
                  <c:v>-3</c:v>
                </c:pt>
                <c:pt idx="9">
                  <c:v>-3</c:v>
                </c:pt>
                <c:pt idx="10">
                  <c:v>1</c:v>
                </c:pt>
                <c:pt idx="11">
                  <c:v>9</c:v>
                </c:pt>
                <c:pt idx="12">
                  <c:v>1</c:v>
                </c:pt>
                <c:pt idx="13">
                  <c:v>-3</c:v>
                </c:pt>
                <c:pt idx="14">
                  <c:v>-3</c:v>
                </c:pt>
                <c:pt idx="15">
                  <c:v>1</c:v>
                </c:pt>
                <c:pt idx="16">
                  <c:v>-2</c:v>
                </c:pt>
                <c:pt idx="17">
                  <c:v>4</c:v>
                </c:pt>
                <c:pt idx="18">
                  <c:v>0</c:v>
                </c:pt>
                <c:pt idx="19">
                  <c:v>-2</c:v>
                </c:pt>
                <c:pt idx="20">
                  <c:v>-2</c:v>
                </c:pt>
                <c:pt idx="21">
                  <c:v>0</c:v>
                </c:pt>
                <c:pt idx="22">
                  <c:v>4</c:v>
                </c:pt>
                <c:pt idx="23">
                  <c:v>-2</c:v>
                </c:pt>
                <c:pt idx="24">
                  <c:v>-0.33333333333333331</c:v>
                </c:pt>
                <c:pt idx="25">
                  <c:v>-0.33333333333333331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-1.666666666666667</c:v>
                </c:pt>
                <c:pt idx="31">
                  <c:v>-1.666666666666667</c:v>
                </c:pt>
                <c:pt idx="32">
                  <c:v>-1.666666666666667</c:v>
                </c:pt>
                <c:pt idx="33">
                  <c:v>-1.666666666666667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-0.33333333333333331</c:v>
                </c:pt>
                <c:pt idx="39">
                  <c:v>-0.33333333333333331</c:v>
                </c:pt>
                <c:pt idx="40">
                  <c:v>-2</c:v>
                </c:pt>
                <c:pt idx="41">
                  <c:v>-2</c:v>
                </c:pt>
                <c:pt idx="42">
                  <c:v>8</c:v>
                </c:pt>
                <c:pt idx="43">
                  <c:v>-4</c:v>
                </c:pt>
                <c:pt idx="44">
                  <c:v>-4</c:v>
                </c:pt>
                <c:pt idx="45">
                  <c:v>8</c:v>
                </c:pt>
                <c:pt idx="46">
                  <c:v>-2</c:v>
                </c:pt>
                <c:pt idx="47">
                  <c:v>-2</c:v>
                </c:pt>
                <c:pt idx="48">
                  <c:v>-2</c:v>
                </c:pt>
                <c:pt idx="49">
                  <c:v>-2</c:v>
                </c:pt>
                <c:pt idx="50">
                  <c:v>8</c:v>
                </c:pt>
                <c:pt idx="51">
                  <c:v>-4</c:v>
                </c:pt>
                <c:pt idx="52">
                  <c:v>-4</c:v>
                </c:pt>
                <c:pt idx="53">
                  <c:v>8</c:v>
                </c:pt>
                <c:pt idx="54">
                  <c:v>-2</c:v>
                </c:pt>
                <c:pt idx="55">
                  <c:v>-2</c:v>
                </c:pt>
              </c:numCache>
            </c:numRef>
          </c:xVal>
          <c:yVal>
            <c:numRef>
              <c:f>'Pure Decorrelation'!$Y$3:$Y$290</c:f>
              <c:numCache>
                <c:formatCode>General</c:formatCode>
                <c:ptCount val="288"/>
                <c:pt idx="0">
                  <c:v>1.371865545783657</c:v>
                </c:pt>
                <c:pt idx="1">
                  <c:v>8.3853129845927477</c:v>
                </c:pt>
                <c:pt idx="2">
                  <c:v>3.828655961796176</c:v>
                </c:pt>
                <c:pt idx="3">
                  <c:v>4.3051407293882216</c:v>
                </c:pt>
                <c:pt idx="4">
                  <c:v>1.745998588623479</c:v>
                </c:pt>
                <c:pt idx="5">
                  <c:v>5.2910014783963559</c:v>
                </c:pt>
                <c:pt idx="6">
                  <c:v>2.1583616274059749</c:v>
                </c:pt>
                <c:pt idx="7">
                  <c:v>1.650413250201382</c:v>
                </c:pt>
                <c:pt idx="8">
                  <c:v>6.5145960593828933</c:v>
                </c:pt>
                <c:pt idx="9">
                  <c:v>6.1149931791936982</c:v>
                </c:pt>
                <c:pt idx="10">
                  <c:v>4.0645884803845549</c:v>
                </c:pt>
                <c:pt idx="11">
                  <c:v>1.9127117983996871</c:v>
                </c:pt>
                <c:pt idx="12">
                  <c:v>10.45097025480354</c:v>
                </c:pt>
                <c:pt idx="13">
                  <c:v>4.4390055509982629</c:v>
                </c:pt>
                <c:pt idx="14">
                  <c:v>5.9886686897953041</c:v>
                </c:pt>
                <c:pt idx="15">
                  <c:v>0.64339787062490361</c:v>
                </c:pt>
                <c:pt idx="16">
                  <c:v>5.6175818871939551</c:v>
                </c:pt>
                <c:pt idx="17">
                  <c:v>0.89216858580475678</c:v>
                </c:pt>
                <c:pt idx="18">
                  <c:v>3.794481852778699</c:v>
                </c:pt>
                <c:pt idx="19">
                  <c:v>1.445537967397831</c:v>
                </c:pt>
                <c:pt idx="20">
                  <c:v>1.098856685613282</c:v>
                </c:pt>
                <c:pt idx="21">
                  <c:v>1.897604321409017</c:v>
                </c:pt>
                <c:pt idx="22">
                  <c:v>0.58044448941946025</c:v>
                </c:pt>
                <c:pt idx="23">
                  <c:v>1.846656037610956</c:v>
                </c:pt>
                <c:pt idx="24">
                  <c:v>2.4244014645810239</c:v>
                </c:pt>
                <c:pt idx="25">
                  <c:v>0.8823009623913094</c:v>
                </c:pt>
                <c:pt idx="26">
                  <c:v>2.122808769205585</c:v>
                </c:pt>
                <c:pt idx="27">
                  <c:v>1.0972910949960351</c:v>
                </c:pt>
                <c:pt idx="28">
                  <c:v>2.3979166123899631</c:v>
                </c:pt>
                <c:pt idx="29">
                  <c:v>1.137155857193284</c:v>
                </c:pt>
                <c:pt idx="30">
                  <c:v>2.7747687028022479</c:v>
                </c:pt>
                <c:pt idx="31">
                  <c:v>1.9392416924121789</c:v>
                </c:pt>
                <c:pt idx="32">
                  <c:v>7.5373838686035013</c:v>
                </c:pt>
                <c:pt idx="33">
                  <c:v>9.9851183565915562</c:v>
                </c:pt>
                <c:pt idx="34">
                  <c:v>2.2408743513980882</c:v>
                </c:pt>
                <c:pt idx="35">
                  <c:v>3.111349141795654</c:v>
                </c:pt>
                <c:pt idx="36">
                  <c:v>2.618572360207327</c:v>
                </c:pt>
                <c:pt idx="37">
                  <c:v>2.9550370576092968</c:v>
                </c:pt>
                <c:pt idx="38">
                  <c:v>0.75574777179863306</c:v>
                </c:pt>
                <c:pt idx="39">
                  <c:v>0.80918713120045138</c:v>
                </c:pt>
                <c:pt idx="40">
                  <c:v>1.902499650395475</c:v>
                </c:pt>
                <c:pt idx="41">
                  <c:v>5.3365994693944234</c:v>
                </c:pt>
                <c:pt idx="42">
                  <c:v>2.5534792633843608</c:v>
                </c:pt>
                <c:pt idx="43">
                  <c:v>0.75192192260874435</c:v>
                </c:pt>
                <c:pt idx="44">
                  <c:v>0.66578590900171553</c:v>
                </c:pt>
                <c:pt idx="45">
                  <c:v>2.102253261383157</c:v>
                </c:pt>
                <c:pt idx="46">
                  <c:v>5.5792168012238106</c:v>
                </c:pt>
                <c:pt idx="47">
                  <c:v>1.5322433036053551</c:v>
                </c:pt>
                <c:pt idx="48">
                  <c:v>1.861848116992042</c:v>
                </c:pt>
                <c:pt idx="49">
                  <c:v>5.3923703755950552</c:v>
                </c:pt>
                <c:pt idx="50">
                  <c:v>2.514250120194629</c:v>
                </c:pt>
                <c:pt idx="51">
                  <c:v>0.77918909660074864</c:v>
                </c:pt>
                <c:pt idx="52">
                  <c:v>0.6644083174061961</c:v>
                </c:pt>
                <c:pt idx="53">
                  <c:v>2.0760668801958668</c:v>
                </c:pt>
                <c:pt idx="54">
                  <c:v>5.6198922085925007</c:v>
                </c:pt>
                <c:pt idx="55">
                  <c:v>1.6101251087966379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301-47FE-9DD4-360898C35A98}"/>
            </c:ext>
          </c:extLst>
        </c:ser>
        <c:ser>
          <c:idx val="3"/>
          <c:order val="1"/>
          <c:tx>
            <c:strRef>
              <c:f>'Pure Decorrelation'!$AB$2</c:f>
              <c:strCache>
                <c:ptCount val="1"/>
                <c:pt idx="0">
                  <c:v>SFS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5"/>
                </a:solidFill>
                <a:prstDash val="dash"/>
              </a:ln>
              <a:effectLst/>
            </c:spPr>
            <c:trendlineType val="exp"/>
            <c:dispRSqr val="0"/>
            <c:dispEq val="0"/>
          </c:trendline>
          <c:xVal>
            <c:numRef>
              <c:f>'Pure Decorrelation'!$AY$3:$AY$290</c:f>
              <c:numCache>
                <c:formatCode>General</c:formatCode>
                <c:ptCount val="288"/>
                <c:pt idx="0">
                  <c:v>1</c:v>
                </c:pt>
                <c:pt idx="1">
                  <c:v>-3</c:v>
                </c:pt>
                <c:pt idx="2">
                  <c:v>-3</c:v>
                </c:pt>
                <c:pt idx="3">
                  <c:v>1</c:v>
                </c:pt>
                <c:pt idx="4">
                  <c:v>9</c:v>
                </c:pt>
                <c:pt idx="5">
                  <c:v>1</c:v>
                </c:pt>
                <c:pt idx="6">
                  <c:v>-3</c:v>
                </c:pt>
                <c:pt idx="7">
                  <c:v>-3</c:v>
                </c:pt>
                <c:pt idx="8">
                  <c:v>-3</c:v>
                </c:pt>
                <c:pt idx="9">
                  <c:v>-3</c:v>
                </c:pt>
                <c:pt idx="10">
                  <c:v>1</c:v>
                </c:pt>
                <c:pt idx="11">
                  <c:v>9</c:v>
                </c:pt>
                <c:pt idx="12">
                  <c:v>1</c:v>
                </c:pt>
                <c:pt idx="13">
                  <c:v>-3</c:v>
                </c:pt>
                <c:pt idx="14">
                  <c:v>-3</c:v>
                </c:pt>
                <c:pt idx="15">
                  <c:v>1</c:v>
                </c:pt>
                <c:pt idx="16">
                  <c:v>-2</c:v>
                </c:pt>
                <c:pt idx="17">
                  <c:v>4</c:v>
                </c:pt>
                <c:pt idx="18">
                  <c:v>0</c:v>
                </c:pt>
                <c:pt idx="19">
                  <c:v>-2</c:v>
                </c:pt>
                <c:pt idx="20">
                  <c:v>-2</c:v>
                </c:pt>
                <c:pt idx="21">
                  <c:v>0</c:v>
                </c:pt>
                <c:pt idx="22">
                  <c:v>4</c:v>
                </c:pt>
                <c:pt idx="23">
                  <c:v>-2</c:v>
                </c:pt>
                <c:pt idx="24">
                  <c:v>-0.33333333333333331</c:v>
                </c:pt>
                <c:pt idx="25">
                  <c:v>-0.33333333333333331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-1.666666666666667</c:v>
                </c:pt>
                <c:pt idx="31">
                  <c:v>-1.666666666666667</c:v>
                </c:pt>
                <c:pt idx="32">
                  <c:v>-1.666666666666667</c:v>
                </c:pt>
                <c:pt idx="33">
                  <c:v>-1.666666666666667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-0.33333333333333331</c:v>
                </c:pt>
                <c:pt idx="39">
                  <c:v>-0.33333333333333331</c:v>
                </c:pt>
                <c:pt idx="40">
                  <c:v>-2</c:v>
                </c:pt>
                <c:pt idx="41">
                  <c:v>-2</c:v>
                </c:pt>
                <c:pt idx="42">
                  <c:v>8</c:v>
                </c:pt>
                <c:pt idx="43">
                  <c:v>-4</c:v>
                </c:pt>
                <c:pt idx="44">
                  <c:v>-4</c:v>
                </c:pt>
                <c:pt idx="45">
                  <c:v>8</c:v>
                </c:pt>
                <c:pt idx="46">
                  <c:v>-2</c:v>
                </c:pt>
                <c:pt idx="47">
                  <c:v>-2</c:v>
                </c:pt>
                <c:pt idx="48">
                  <c:v>-2</c:v>
                </c:pt>
                <c:pt idx="49">
                  <c:v>-2</c:v>
                </c:pt>
                <c:pt idx="50">
                  <c:v>8</c:v>
                </c:pt>
                <c:pt idx="51">
                  <c:v>-4</c:v>
                </c:pt>
                <c:pt idx="52">
                  <c:v>-4</c:v>
                </c:pt>
                <c:pt idx="53">
                  <c:v>8</c:v>
                </c:pt>
                <c:pt idx="54">
                  <c:v>-2</c:v>
                </c:pt>
                <c:pt idx="55">
                  <c:v>-2</c:v>
                </c:pt>
              </c:numCache>
            </c:numRef>
          </c:xVal>
          <c:yVal>
            <c:numRef>
              <c:f>'Pure Decorrelation'!$AB$3:$AB$290</c:f>
              <c:numCache>
                <c:formatCode>General</c:formatCode>
                <c:ptCount val="288"/>
                <c:pt idx="0">
                  <c:v>1.607515723194229</c:v>
                </c:pt>
                <c:pt idx="1">
                  <c:v>7.9825206500012431</c:v>
                </c:pt>
                <c:pt idx="2">
                  <c:v>2.3397782895946881</c:v>
                </c:pt>
                <c:pt idx="3">
                  <c:v>2.570054528606124</c:v>
                </c:pt>
                <c:pt idx="4">
                  <c:v>3.1992729973979288</c:v>
                </c:pt>
                <c:pt idx="5">
                  <c:v>6.9649183743982572</c:v>
                </c:pt>
                <c:pt idx="6">
                  <c:v>2.0238635920046359</c:v>
                </c:pt>
                <c:pt idx="7">
                  <c:v>1.3091880222025789</c:v>
                </c:pt>
                <c:pt idx="8">
                  <c:v>10.051684918999671</c:v>
                </c:pt>
                <c:pt idx="9">
                  <c:v>12.623190893605351</c:v>
                </c:pt>
                <c:pt idx="10">
                  <c:v>3.125943288201233</c:v>
                </c:pt>
                <c:pt idx="11">
                  <c:v>3.1142022179963531</c:v>
                </c:pt>
                <c:pt idx="12">
                  <c:v>11.2256593482045</c:v>
                </c:pt>
                <c:pt idx="13">
                  <c:v>4.1721198601939253</c:v>
                </c:pt>
                <c:pt idx="14">
                  <c:v>4.6316629145934716</c:v>
                </c:pt>
                <c:pt idx="15">
                  <c:v>0.49780697500100363</c:v>
                </c:pt>
                <c:pt idx="16">
                  <c:v>15.090376014600039</c:v>
                </c:pt>
                <c:pt idx="17">
                  <c:v>0.98109290699940177</c:v>
                </c:pt>
                <c:pt idx="18">
                  <c:v>3.3510496179980689</c:v>
                </c:pt>
                <c:pt idx="19">
                  <c:v>3.4821474546042741</c:v>
                </c:pt>
                <c:pt idx="20">
                  <c:v>2.081038791389437</c:v>
                </c:pt>
                <c:pt idx="21">
                  <c:v>2.129146062006475</c:v>
                </c:pt>
                <c:pt idx="22">
                  <c:v>0.55770489339483897</c:v>
                </c:pt>
                <c:pt idx="23">
                  <c:v>1.846905863791471</c:v>
                </c:pt>
                <c:pt idx="24">
                  <c:v>3.8309627838141749</c:v>
                </c:pt>
                <c:pt idx="25">
                  <c:v>0.90406667239731175</c:v>
                </c:pt>
                <c:pt idx="26">
                  <c:v>3.2485579386004249</c:v>
                </c:pt>
                <c:pt idx="27">
                  <c:v>0.72263551979558538</c:v>
                </c:pt>
                <c:pt idx="28">
                  <c:v>1.6270694562001149</c:v>
                </c:pt>
                <c:pt idx="29">
                  <c:v>0.83747717619407924</c:v>
                </c:pt>
                <c:pt idx="30">
                  <c:v>1.067409315204713</c:v>
                </c:pt>
                <c:pt idx="31">
                  <c:v>0.58294456840376374</c:v>
                </c:pt>
                <c:pt idx="32">
                  <c:v>39.800297811412022</c:v>
                </c:pt>
                <c:pt idx="33">
                  <c:v>57.666907840210477</c:v>
                </c:pt>
                <c:pt idx="34">
                  <c:v>3.2751115972001572</c:v>
                </c:pt>
                <c:pt idx="35">
                  <c:v>7.9253563984064384</c:v>
                </c:pt>
                <c:pt idx="36">
                  <c:v>7.1323527527973054</c:v>
                </c:pt>
                <c:pt idx="37">
                  <c:v>10.68076406139298</c:v>
                </c:pt>
                <c:pt idx="38">
                  <c:v>0.53571821199147962</c:v>
                </c:pt>
                <c:pt idx="39">
                  <c:v>0.49300265400088389</c:v>
                </c:pt>
                <c:pt idx="40">
                  <c:v>2.936456027795793</c:v>
                </c:pt>
                <c:pt idx="41">
                  <c:v>5.8321243659942414</c:v>
                </c:pt>
                <c:pt idx="42">
                  <c:v>3.0478638805914668</c:v>
                </c:pt>
                <c:pt idx="43">
                  <c:v>0.82043510299408806</c:v>
                </c:pt>
                <c:pt idx="44">
                  <c:v>0.67798933740705247</c:v>
                </c:pt>
                <c:pt idx="45">
                  <c:v>3.4499347586010121</c:v>
                </c:pt>
                <c:pt idx="46">
                  <c:v>4.1103654580016151</c:v>
                </c:pt>
                <c:pt idx="47">
                  <c:v>1.584057154197944</c:v>
                </c:pt>
                <c:pt idx="48">
                  <c:v>2.9217387457902082</c:v>
                </c:pt>
                <c:pt idx="49">
                  <c:v>5.8948070557962637</c:v>
                </c:pt>
                <c:pt idx="50">
                  <c:v>2.984383491805056</c:v>
                </c:pt>
                <c:pt idx="51">
                  <c:v>0.8100274110096507</c:v>
                </c:pt>
                <c:pt idx="52">
                  <c:v>0.67254301119828597</c:v>
                </c:pt>
                <c:pt idx="53">
                  <c:v>3.4519343684019992</c:v>
                </c:pt>
                <c:pt idx="54">
                  <c:v>4.1171102266060187</c:v>
                </c:pt>
                <c:pt idx="55">
                  <c:v>1.5657116741931529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C301-47FE-9DD4-360898C35A98}"/>
            </c:ext>
          </c:extLst>
        </c:ser>
        <c:ser>
          <c:idx val="5"/>
          <c:order val="2"/>
          <c:tx>
            <c:strRef>
              <c:f>'Pure Decorrelation'!$AD$2</c:f>
              <c:strCache>
                <c:ptCount val="1"/>
                <c:pt idx="0">
                  <c:v>SaLSa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6"/>
                </a:solidFill>
                <a:prstDash val="dash"/>
              </a:ln>
              <a:effectLst/>
            </c:spPr>
            <c:trendlineType val="exp"/>
            <c:dispRSqr val="0"/>
            <c:dispEq val="0"/>
          </c:trendline>
          <c:xVal>
            <c:numRef>
              <c:f>'Pure Decorrelation'!$AY$3:$AY$290</c:f>
              <c:numCache>
                <c:formatCode>General</c:formatCode>
                <c:ptCount val="288"/>
                <c:pt idx="0">
                  <c:v>1</c:v>
                </c:pt>
                <c:pt idx="1">
                  <c:v>-3</c:v>
                </c:pt>
                <c:pt idx="2">
                  <c:v>-3</c:v>
                </c:pt>
                <c:pt idx="3">
                  <c:v>1</c:v>
                </c:pt>
                <c:pt idx="4">
                  <c:v>9</c:v>
                </c:pt>
                <c:pt idx="5">
                  <c:v>1</c:v>
                </c:pt>
                <c:pt idx="6">
                  <c:v>-3</c:v>
                </c:pt>
                <c:pt idx="7">
                  <c:v>-3</c:v>
                </c:pt>
                <c:pt idx="8">
                  <c:v>-3</c:v>
                </c:pt>
                <c:pt idx="9">
                  <c:v>-3</c:v>
                </c:pt>
                <c:pt idx="10">
                  <c:v>1</c:v>
                </c:pt>
                <c:pt idx="11">
                  <c:v>9</c:v>
                </c:pt>
                <c:pt idx="12">
                  <c:v>1</c:v>
                </c:pt>
                <c:pt idx="13">
                  <c:v>-3</c:v>
                </c:pt>
                <c:pt idx="14">
                  <c:v>-3</c:v>
                </c:pt>
                <c:pt idx="15">
                  <c:v>1</c:v>
                </c:pt>
                <c:pt idx="16">
                  <c:v>-2</c:v>
                </c:pt>
                <c:pt idx="17">
                  <c:v>4</c:v>
                </c:pt>
                <c:pt idx="18">
                  <c:v>0</c:v>
                </c:pt>
                <c:pt idx="19">
                  <c:v>-2</c:v>
                </c:pt>
                <c:pt idx="20">
                  <c:v>-2</c:v>
                </c:pt>
                <c:pt idx="21">
                  <c:v>0</c:v>
                </c:pt>
                <c:pt idx="22">
                  <c:v>4</c:v>
                </c:pt>
                <c:pt idx="23">
                  <c:v>-2</c:v>
                </c:pt>
                <c:pt idx="24">
                  <c:v>-0.33333333333333331</c:v>
                </c:pt>
                <c:pt idx="25">
                  <c:v>-0.33333333333333331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-1.666666666666667</c:v>
                </c:pt>
                <c:pt idx="31">
                  <c:v>-1.666666666666667</c:v>
                </c:pt>
                <c:pt idx="32">
                  <c:v>-1.666666666666667</c:v>
                </c:pt>
                <c:pt idx="33">
                  <c:v>-1.666666666666667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-0.33333333333333331</c:v>
                </c:pt>
                <c:pt idx="39">
                  <c:v>-0.33333333333333331</c:v>
                </c:pt>
                <c:pt idx="40">
                  <c:v>-2</c:v>
                </c:pt>
                <c:pt idx="41">
                  <c:v>-2</c:v>
                </c:pt>
                <c:pt idx="42">
                  <c:v>8</c:v>
                </c:pt>
                <c:pt idx="43">
                  <c:v>-4</c:v>
                </c:pt>
                <c:pt idx="44">
                  <c:v>-4</c:v>
                </c:pt>
                <c:pt idx="45">
                  <c:v>8</c:v>
                </c:pt>
                <c:pt idx="46">
                  <c:v>-2</c:v>
                </c:pt>
                <c:pt idx="47">
                  <c:v>-2</c:v>
                </c:pt>
                <c:pt idx="48">
                  <c:v>-2</c:v>
                </c:pt>
                <c:pt idx="49">
                  <c:v>-2</c:v>
                </c:pt>
                <c:pt idx="50">
                  <c:v>8</c:v>
                </c:pt>
                <c:pt idx="51">
                  <c:v>-4</c:v>
                </c:pt>
                <c:pt idx="52">
                  <c:v>-4</c:v>
                </c:pt>
                <c:pt idx="53">
                  <c:v>8</c:v>
                </c:pt>
                <c:pt idx="54">
                  <c:v>-2</c:v>
                </c:pt>
                <c:pt idx="55">
                  <c:v>-2</c:v>
                </c:pt>
              </c:numCache>
            </c:numRef>
          </c:xVal>
          <c:yVal>
            <c:numRef>
              <c:f>'Pure Decorrelation'!$AD$3:$AD$290</c:f>
              <c:numCache>
                <c:formatCode>General</c:formatCode>
                <c:ptCount val="288"/>
                <c:pt idx="0">
                  <c:v>1.090254262799863</c:v>
                </c:pt>
                <c:pt idx="1">
                  <c:v>11.33787458079169</c:v>
                </c:pt>
                <c:pt idx="2">
                  <c:v>1.726516963983886</c:v>
                </c:pt>
                <c:pt idx="3">
                  <c:v>2.8279425699962299</c:v>
                </c:pt>
                <c:pt idx="4">
                  <c:v>2.892981030000374</c:v>
                </c:pt>
                <c:pt idx="5">
                  <c:v>6.292093955213204</c:v>
                </c:pt>
                <c:pt idx="6">
                  <c:v>1.6820758899906649</c:v>
                </c:pt>
                <c:pt idx="7">
                  <c:v>1.7599425997934299</c:v>
                </c:pt>
                <c:pt idx="8">
                  <c:v>9.2313233244116422</c:v>
                </c:pt>
                <c:pt idx="9">
                  <c:v>10.21535429179203</c:v>
                </c:pt>
                <c:pt idx="10">
                  <c:v>3.0631603482179339</c:v>
                </c:pt>
                <c:pt idx="11">
                  <c:v>3.349249165982473</c:v>
                </c:pt>
                <c:pt idx="12">
                  <c:v>14.37439649540465</c:v>
                </c:pt>
                <c:pt idx="13">
                  <c:v>5.1547001075814478</c:v>
                </c:pt>
                <c:pt idx="14">
                  <c:v>4.3273795805871487</c:v>
                </c:pt>
                <c:pt idx="15">
                  <c:v>1.1861672768020071</c:v>
                </c:pt>
                <c:pt idx="16">
                  <c:v>11.911601949005849</c:v>
                </c:pt>
                <c:pt idx="17">
                  <c:v>0.57538598420796916</c:v>
                </c:pt>
                <c:pt idx="18">
                  <c:v>6.5826911246054802</c:v>
                </c:pt>
                <c:pt idx="19">
                  <c:v>2.1735031197778878</c:v>
                </c:pt>
                <c:pt idx="20">
                  <c:v>1.2051741965929981</c:v>
                </c:pt>
                <c:pt idx="21">
                  <c:v>1.862124941998627</c:v>
                </c:pt>
                <c:pt idx="22">
                  <c:v>0.16480432800017289</c:v>
                </c:pt>
                <c:pt idx="23">
                  <c:v>2.7856085193809119</c:v>
                </c:pt>
                <c:pt idx="24">
                  <c:v>2.6486254643998111</c:v>
                </c:pt>
                <c:pt idx="25">
                  <c:v>0.27055353180039682</c:v>
                </c:pt>
                <c:pt idx="26">
                  <c:v>3.0041490091942249</c:v>
                </c:pt>
                <c:pt idx="27">
                  <c:v>0.9176138213952072</c:v>
                </c:pt>
                <c:pt idx="28">
                  <c:v>2.103708121401723</c:v>
                </c:pt>
                <c:pt idx="29">
                  <c:v>1.359888433397282</c:v>
                </c:pt>
                <c:pt idx="30">
                  <c:v>1.7616031298064629</c:v>
                </c:pt>
                <c:pt idx="31">
                  <c:v>1.2359690894023521</c:v>
                </c:pt>
                <c:pt idx="32">
                  <c:v>10.122431857616171</c:v>
                </c:pt>
                <c:pt idx="33">
                  <c:v>11.383886065392289</c:v>
                </c:pt>
                <c:pt idx="34">
                  <c:v>3.833016005612444</c:v>
                </c:pt>
                <c:pt idx="35">
                  <c:v>7.4259792456170546</c:v>
                </c:pt>
                <c:pt idx="36">
                  <c:v>6.870425169204827</c:v>
                </c:pt>
                <c:pt idx="37">
                  <c:v>9.8686936927842908</c:v>
                </c:pt>
                <c:pt idx="38">
                  <c:v>1.246333532617427</c:v>
                </c:pt>
                <c:pt idx="39">
                  <c:v>1.195716652018018</c:v>
                </c:pt>
                <c:pt idx="40">
                  <c:v>1.4799231829936621</c:v>
                </c:pt>
                <c:pt idx="41">
                  <c:v>10.95409533240599</c:v>
                </c:pt>
                <c:pt idx="42">
                  <c:v>3.385036309016868</c:v>
                </c:pt>
                <c:pt idx="43">
                  <c:v>0.32482367020566011</c:v>
                </c:pt>
                <c:pt idx="44">
                  <c:v>0.16871945860330009</c:v>
                </c:pt>
                <c:pt idx="45">
                  <c:v>3.3039372223778631</c:v>
                </c:pt>
                <c:pt idx="46">
                  <c:v>7.890123893995769</c:v>
                </c:pt>
                <c:pt idx="47">
                  <c:v>1.158267263800371</c:v>
                </c:pt>
                <c:pt idx="48">
                  <c:v>1.480782668793108</c:v>
                </c:pt>
                <c:pt idx="49">
                  <c:v>11.030469641997479</c:v>
                </c:pt>
                <c:pt idx="50">
                  <c:v>3.3800594892003568</c:v>
                </c:pt>
                <c:pt idx="51">
                  <c:v>0.32678078720346088</c:v>
                </c:pt>
                <c:pt idx="52">
                  <c:v>0.16668115700595079</c:v>
                </c:pt>
                <c:pt idx="53">
                  <c:v>3.3086392579949462</c:v>
                </c:pt>
                <c:pt idx="54">
                  <c:v>8.0108321953914121</c:v>
                </c:pt>
                <c:pt idx="55">
                  <c:v>1.156565344217233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C301-47FE-9DD4-360898C35A98}"/>
            </c:ext>
          </c:extLst>
        </c:ser>
        <c:ser>
          <c:idx val="7"/>
          <c:order val="3"/>
          <c:tx>
            <c:strRef>
              <c:f>'Pure Decorrelation'!$AF$2</c:f>
              <c:strCache>
                <c:ptCount val="1"/>
                <c:pt idx="0">
                  <c:v>D&amp;C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>
                    <a:lumMod val="60000"/>
                  </a:schemeClr>
                </a:solidFill>
                <a:prstDash val="dash"/>
              </a:ln>
              <a:effectLst/>
            </c:spPr>
            <c:trendlineType val="exp"/>
            <c:dispRSqr val="0"/>
            <c:dispEq val="0"/>
          </c:trendline>
          <c:xVal>
            <c:numRef>
              <c:f>'Pure Decorrelation'!$AY$3:$AY$290</c:f>
              <c:numCache>
                <c:formatCode>General</c:formatCode>
                <c:ptCount val="288"/>
                <c:pt idx="0">
                  <c:v>1</c:v>
                </c:pt>
                <c:pt idx="1">
                  <c:v>-3</c:v>
                </c:pt>
                <c:pt idx="2">
                  <c:v>-3</c:v>
                </c:pt>
                <c:pt idx="3">
                  <c:v>1</c:v>
                </c:pt>
                <c:pt idx="4">
                  <c:v>9</c:v>
                </c:pt>
                <c:pt idx="5">
                  <c:v>1</c:v>
                </c:pt>
                <c:pt idx="6">
                  <c:v>-3</c:v>
                </c:pt>
                <c:pt idx="7">
                  <c:v>-3</c:v>
                </c:pt>
                <c:pt idx="8">
                  <c:v>-3</c:v>
                </c:pt>
                <c:pt idx="9">
                  <c:v>-3</c:v>
                </c:pt>
                <c:pt idx="10">
                  <c:v>1</c:v>
                </c:pt>
                <c:pt idx="11">
                  <c:v>9</c:v>
                </c:pt>
                <c:pt idx="12">
                  <c:v>1</c:v>
                </c:pt>
                <c:pt idx="13">
                  <c:v>-3</c:v>
                </c:pt>
                <c:pt idx="14">
                  <c:v>-3</c:v>
                </c:pt>
                <c:pt idx="15">
                  <c:v>1</c:v>
                </c:pt>
                <c:pt idx="16">
                  <c:v>-2</c:v>
                </c:pt>
                <c:pt idx="17">
                  <c:v>4</c:v>
                </c:pt>
                <c:pt idx="18">
                  <c:v>0</c:v>
                </c:pt>
                <c:pt idx="19">
                  <c:v>-2</c:v>
                </c:pt>
                <c:pt idx="20">
                  <c:v>-2</c:v>
                </c:pt>
                <c:pt idx="21">
                  <c:v>0</c:v>
                </c:pt>
                <c:pt idx="22">
                  <c:v>4</c:v>
                </c:pt>
                <c:pt idx="23">
                  <c:v>-2</c:v>
                </c:pt>
                <c:pt idx="24">
                  <c:v>-0.33333333333333331</c:v>
                </c:pt>
                <c:pt idx="25">
                  <c:v>-0.33333333333333331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-1.666666666666667</c:v>
                </c:pt>
                <c:pt idx="31">
                  <c:v>-1.666666666666667</c:v>
                </c:pt>
                <c:pt idx="32">
                  <c:v>-1.666666666666667</c:v>
                </c:pt>
                <c:pt idx="33">
                  <c:v>-1.666666666666667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-0.33333333333333331</c:v>
                </c:pt>
                <c:pt idx="39">
                  <c:v>-0.33333333333333331</c:v>
                </c:pt>
                <c:pt idx="40">
                  <c:v>-2</c:v>
                </c:pt>
                <c:pt idx="41">
                  <c:v>-2</c:v>
                </c:pt>
                <c:pt idx="42">
                  <c:v>8</c:v>
                </c:pt>
                <c:pt idx="43">
                  <c:v>-4</c:v>
                </c:pt>
                <c:pt idx="44">
                  <c:v>-4</c:v>
                </c:pt>
                <c:pt idx="45">
                  <c:v>8</c:v>
                </c:pt>
                <c:pt idx="46">
                  <c:v>-2</c:v>
                </c:pt>
                <c:pt idx="47">
                  <c:v>-2</c:v>
                </c:pt>
                <c:pt idx="48">
                  <c:v>-2</c:v>
                </c:pt>
                <c:pt idx="49">
                  <c:v>-2</c:v>
                </c:pt>
                <c:pt idx="50">
                  <c:v>8</c:v>
                </c:pt>
                <c:pt idx="51">
                  <c:v>-4</c:v>
                </c:pt>
                <c:pt idx="52">
                  <c:v>-4</c:v>
                </c:pt>
                <c:pt idx="53">
                  <c:v>8</c:v>
                </c:pt>
                <c:pt idx="54">
                  <c:v>-2</c:v>
                </c:pt>
                <c:pt idx="55">
                  <c:v>-2</c:v>
                </c:pt>
              </c:numCache>
            </c:numRef>
          </c:xVal>
          <c:yVal>
            <c:numRef>
              <c:f>'Pure Decorrelation'!$AF$3:$AF$290</c:f>
              <c:numCache>
                <c:formatCode>General</c:formatCode>
                <c:ptCount val="288"/>
                <c:pt idx="0">
                  <c:v>1.5241145187756051</c:v>
                </c:pt>
                <c:pt idx="1">
                  <c:v>2.1943270763615148</c:v>
                </c:pt>
                <c:pt idx="2">
                  <c:v>1.5807120505487551</c:v>
                </c:pt>
                <c:pt idx="3">
                  <c:v>1.8526587278232911</c:v>
                </c:pt>
                <c:pt idx="4">
                  <c:v>2.0297542882035491</c:v>
                </c:pt>
                <c:pt idx="5">
                  <c:v>1.5069673505728129</c:v>
                </c:pt>
                <c:pt idx="6">
                  <c:v>1.853701166633982</c:v>
                </c:pt>
                <c:pt idx="7">
                  <c:v>1.216635976650287</c:v>
                </c:pt>
                <c:pt idx="8">
                  <c:v>1.6626729771611279</c:v>
                </c:pt>
                <c:pt idx="9">
                  <c:v>2.24621086360421</c:v>
                </c:pt>
                <c:pt idx="10">
                  <c:v>1.6403527827700599</c:v>
                </c:pt>
                <c:pt idx="11">
                  <c:v>1.858801947976463</c:v>
                </c:pt>
                <c:pt idx="12">
                  <c:v>2.1013031546375709</c:v>
                </c:pt>
                <c:pt idx="13">
                  <c:v>1.4913043438224121</c:v>
                </c:pt>
                <c:pt idx="14">
                  <c:v>1.876531615969725</c:v>
                </c:pt>
                <c:pt idx="15">
                  <c:v>1.2118877856060859</c:v>
                </c:pt>
                <c:pt idx="16">
                  <c:v>2.280906761763617</c:v>
                </c:pt>
                <c:pt idx="17">
                  <c:v>2.2631393956136892</c:v>
                </c:pt>
                <c:pt idx="18">
                  <c:v>2.1139266665908512</c:v>
                </c:pt>
                <c:pt idx="19">
                  <c:v>2.1156589821679521</c:v>
                </c:pt>
                <c:pt idx="20">
                  <c:v>2.0761692461906929</c:v>
                </c:pt>
                <c:pt idx="21">
                  <c:v>2.0387529953848569</c:v>
                </c:pt>
                <c:pt idx="22">
                  <c:v>2.0931816507829351</c:v>
                </c:pt>
                <c:pt idx="23">
                  <c:v>2.097028564231004</c:v>
                </c:pt>
                <c:pt idx="24">
                  <c:v>2.9674528408213519</c:v>
                </c:pt>
                <c:pt idx="25">
                  <c:v>2.966305187810212</c:v>
                </c:pt>
                <c:pt idx="26">
                  <c:v>3.4792706321808509</c:v>
                </c:pt>
                <c:pt idx="27">
                  <c:v>3.4492979084025142</c:v>
                </c:pt>
                <c:pt idx="28">
                  <c:v>2.749821871402673</c:v>
                </c:pt>
                <c:pt idx="29">
                  <c:v>2.7788067821878939</c:v>
                </c:pt>
                <c:pt idx="30">
                  <c:v>3.385776222427376</c:v>
                </c:pt>
                <c:pt idx="31">
                  <c:v>3.3490013273782102</c:v>
                </c:pt>
                <c:pt idx="32">
                  <c:v>6.8983103680773636</c:v>
                </c:pt>
                <c:pt idx="33">
                  <c:v>6.9309000123757869</c:v>
                </c:pt>
                <c:pt idx="34">
                  <c:v>3.291180088592228</c:v>
                </c:pt>
                <c:pt idx="35">
                  <c:v>3.3207204420352361</c:v>
                </c:pt>
                <c:pt idx="36">
                  <c:v>4.2620156406075704</c:v>
                </c:pt>
                <c:pt idx="37">
                  <c:v>4.3082756964256994</c:v>
                </c:pt>
                <c:pt idx="38">
                  <c:v>1.8662045348086389</c:v>
                </c:pt>
                <c:pt idx="39">
                  <c:v>1.8701255076215599</c:v>
                </c:pt>
                <c:pt idx="40">
                  <c:v>1.3229826851980759</c:v>
                </c:pt>
                <c:pt idx="41">
                  <c:v>4.3795528340036984</c:v>
                </c:pt>
                <c:pt idx="42">
                  <c:v>4.2875484451651573</c:v>
                </c:pt>
                <c:pt idx="43">
                  <c:v>1.462565600441303</c:v>
                </c:pt>
                <c:pt idx="44">
                  <c:v>1.3200254647759719</c:v>
                </c:pt>
                <c:pt idx="45">
                  <c:v>4.4195225265924822</c:v>
                </c:pt>
                <c:pt idx="46">
                  <c:v>4.3547141756047498</c:v>
                </c:pt>
                <c:pt idx="47">
                  <c:v>1.4594753703684551</c:v>
                </c:pt>
                <c:pt idx="48">
                  <c:v>1.321313021192327</c:v>
                </c:pt>
                <c:pt idx="49">
                  <c:v>4.3977052083821038</c:v>
                </c:pt>
                <c:pt idx="50">
                  <c:v>4.3167146519990638</c:v>
                </c:pt>
                <c:pt idx="51">
                  <c:v>1.4739836696418931</c:v>
                </c:pt>
                <c:pt idx="52">
                  <c:v>1.318546923808753</c:v>
                </c:pt>
                <c:pt idx="53">
                  <c:v>4.4520970200072041</c:v>
                </c:pt>
                <c:pt idx="54">
                  <c:v>4.3502841889741832</c:v>
                </c:pt>
                <c:pt idx="55">
                  <c:v>1.469855338009074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C301-47FE-9DD4-360898C35A98}"/>
            </c:ext>
          </c:extLst>
        </c:ser>
        <c:ser>
          <c:idx val="9"/>
          <c:order val="4"/>
          <c:tx>
            <c:strRef>
              <c:f>'Pure Decorrelation'!$AH$2</c:f>
              <c:strCache>
                <c:ptCount val="1"/>
                <c:pt idx="0">
                  <c:v>BBS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trendline>
            <c:spPr>
              <a:ln w="19050" cap="rnd">
                <a:solidFill>
                  <a:srgbClr val="00B050"/>
                </a:solidFill>
                <a:prstDash val="dash"/>
              </a:ln>
              <a:effectLst/>
            </c:spPr>
            <c:trendlineType val="exp"/>
            <c:dispRSqr val="0"/>
            <c:dispEq val="0"/>
          </c:trendline>
          <c:xVal>
            <c:numRef>
              <c:f>'Pure Decorrelation'!$AY$3:$AY$290</c:f>
              <c:numCache>
                <c:formatCode>General</c:formatCode>
                <c:ptCount val="288"/>
                <c:pt idx="0">
                  <c:v>1</c:v>
                </c:pt>
                <c:pt idx="1">
                  <c:v>-3</c:v>
                </c:pt>
                <c:pt idx="2">
                  <c:v>-3</c:v>
                </c:pt>
                <c:pt idx="3">
                  <c:v>1</c:v>
                </c:pt>
                <c:pt idx="4">
                  <c:v>9</c:v>
                </c:pt>
                <c:pt idx="5">
                  <c:v>1</c:v>
                </c:pt>
                <c:pt idx="6">
                  <c:v>-3</c:v>
                </c:pt>
                <c:pt idx="7">
                  <c:v>-3</c:v>
                </c:pt>
                <c:pt idx="8">
                  <c:v>-3</c:v>
                </c:pt>
                <c:pt idx="9">
                  <c:v>-3</c:v>
                </c:pt>
                <c:pt idx="10">
                  <c:v>1</c:v>
                </c:pt>
                <c:pt idx="11">
                  <c:v>9</c:v>
                </c:pt>
                <c:pt idx="12">
                  <c:v>1</c:v>
                </c:pt>
                <c:pt idx="13">
                  <c:v>-3</c:v>
                </c:pt>
                <c:pt idx="14">
                  <c:v>-3</c:v>
                </c:pt>
                <c:pt idx="15">
                  <c:v>1</c:v>
                </c:pt>
                <c:pt idx="16">
                  <c:v>-2</c:v>
                </c:pt>
                <c:pt idx="17">
                  <c:v>4</c:v>
                </c:pt>
                <c:pt idx="18">
                  <c:v>0</c:v>
                </c:pt>
                <c:pt idx="19">
                  <c:v>-2</c:v>
                </c:pt>
                <c:pt idx="20">
                  <c:v>-2</c:v>
                </c:pt>
                <c:pt idx="21">
                  <c:v>0</c:v>
                </c:pt>
                <c:pt idx="22">
                  <c:v>4</c:v>
                </c:pt>
                <c:pt idx="23">
                  <c:v>-2</c:v>
                </c:pt>
                <c:pt idx="24">
                  <c:v>-0.33333333333333331</c:v>
                </c:pt>
                <c:pt idx="25">
                  <c:v>-0.33333333333333331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-1.666666666666667</c:v>
                </c:pt>
                <c:pt idx="31">
                  <c:v>-1.666666666666667</c:v>
                </c:pt>
                <c:pt idx="32">
                  <c:v>-1.666666666666667</c:v>
                </c:pt>
                <c:pt idx="33">
                  <c:v>-1.666666666666667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-0.33333333333333331</c:v>
                </c:pt>
                <c:pt idx="39">
                  <c:v>-0.33333333333333331</c:v>
                </c:pt>
                <c:pt idx="40">
                  <c:v>-2</c:v>
                </c:pt>
                <c:pt idx="41">
                  <c:v>-2</c:v>
                </c:pt>
                <c:pt idx="42">
                  <c:v>8</c:v>
                </c:pt>
                <c:pt idx="43">
                  <c:v>-4</c:v>
                </c:pt>
                <c:pt idx="44">
                  <c:v>-4</c:v>
                </c:pt>
                <c:pt idx="45">
                  <c:v>8</c:v>
                </c:pt>
                <c:pt idx="46">
                  <c:v>-2</c:v>
                </c:pt>
                <c:pt idx="47">
                  <c:v>-2</c:v>
                </c:pt>
                <c:pt idx="48">
                  <c:v>-2</c:v>
                </c:pt>
                <c:pt idx="49">
                  <c:v>-2</c:v>
                </c:pt>
                <c:pt idx="50">
                  <c:v>8</c:v>
                </c:pt>
                <c:pt idx="51">
                  <c:v>-4</c:v>
                </c:pt>
                <c:pt idx="52">
                  <c:v>-4</c:v>
                </c:pt>
                <c:pt idx="53">
                  <c:v>8</c:v>
                </c:pt>
                <c:pt idx="54">
                  <c:v>-2</c:v>
                </c:pt>
                <c:pt idx="55">
                  <c:v>-2</c:v>
                </c:pt>
              </c:numCache>
            </c:numRef>
          </c:xVal>
          <c:yVal>
            <c:numRef>
              <c:f>'Pure Decorrelation'!$AH$3:$AH$290</c:f>
              <c:numCache>
                <c:formatCode>General</c:formatCode>
                <c:ptCount val="288"/>
                <c:pt idx="0">
                  <c:v>2.958229601394851</c:v>
                </c:pt>
                <c:pt idx="1">
                  <c:v>7.951091266609728</c:v>
                </c:pt>
                <c:pt idx="2">
                  <c:v>3.668314809398725</c:v>
                </c:pt>
                <c:pt idx="3">
                  <c:v>5.3781421782216059</c:v>
                </c:pt>
                <c:pt idx="4">
                  <c:v>5.2049517270061187</c:v>
                </c:pt>
                <c:pt idx="5">
                  <c:v>8.443171339598484</c:v>
                </c:pt>
                <c:pt idx="6">
                  <c:v>2.9026718026143499</c:v>
                </c:pt>
                <c:pt idx="7">
                  <c:v>1.5905149184050971</c:v>
                </c:pt>
                <c:pt idx="8">
                  <c:v>10.64112575000618</c:v>
                </c:pt>
                <c:pt idx="9">
                  <c:v>11.2255332886125</c:v>
                </c:pt>
                <c:pt idx="10">
                  <c:v>4.403506841009948</c:v>
                </c:pt>
                <c:pt idx="11">
                  <c:v>4.9357865429949017</c:v>
                </c:pt>
                <c:pt idx="12">
                  <c:v>11.96196870759595</c:v>
                </c:pt>
                <c:pt idx="13">
                  <c:v>6.8338560923933986</c:v>
                </c:pt>
                <c:pt idx="14">
                  <c:v>4.5048450400005091</c:v>
                </c:pt>
                <c:pt idx="15">
                  <c:v>3.3740477997343941E-2</c:v>
                </c:pt>
                <c:pt idx="16">
                  <c:v>7.9992575424024839</c:v>
                </c:pt>
                <c:pt idx="17">
                  <c:v>3.37720133002149</c:v>
                </c:pt>
                <c:pt idx="18">
                  <c:v>5.090311671386007</c:v>
                </c:pt>
                <c:pt idx="19">
                  <c:v>4.1502917225938294</c:v>
                </c:pt>
                <c:pt idx="20">
                  <c:v>4.1566794968093754</c:v>
                </c:pt>
                <c:pt idx="21">
                  <c:v>4.6340719502186403</c:v>
                </c:pt>
                <c:pt idx="22">
                  <c:v>1.019564961001743</c:v>
                </c:pt>
                <c:pt idx="23">
                  <c:v>4.7785796128096987</c:v>
                </c:pt>
                <c:pt idx="24">
                  <c:v>4.2795280933962214</c:v>
                </c:pt>
                <c:pt idx="25">
                  <c:v>0.88293545380001892</c:v>
                </c:pt>
                <c:pt idx="26">
                  <c:v>4.60953829200007</c:v>
                </c:pt>
                <c:pt idx="27">
                  <c:v>0.23842336820671331</c:v>
                </c:pt>
                <c:pt idx="28">
                  <c:v>3.6544800510047941</c:v>
                </c:pt>
                <c:pt idx="29">
                  <c:v>0.86053827641298997</c:v>
                </c:pt>
                <c:pt idx="30">
                  <c:v>3.412068652221933</c:v>
                </c:pt>
                <c:pt idx="31">
                  <c:v>0.22413913637865329</c:v>
                </c:pt>
                <c:pt idx="32">
                  <c:v>32.926972743798977</c:v>
                </c:pt>
                <c:pt idx="33">
                  <c:v>43.740880621201363</c:v>
                </c:pt>
                <c:pt idx="34">
                  <c:v>8.1075362024013877</c:v>
                </c:pt>
                <c:pt idx="35">
                  <c:v>11.006260724167809</c:v>
                </c:pt>
                <c:pt idx="36">
                  <c:v>5.6527373148011977</c:v>
                </c:pt>
                <c:pt idx="37">
                  <c:v>6.9150585178169424</c:v>
                </c:pt>
                <c:pt idx="38">
                  <c:v>0.19960493859834971</c:v>
                </c:pt>
                <c:pt idx="39">
                  <c:v>0.30479348279768598</c:v>
                </c:pt>
                <c:pt idx="40">
                  <c:v>5.4008630300057119</c:v>
                </c:pt>
                <c:pt idx="41">
                  <c:v>8.8987105053849511</c:v>
                </c:pt>
                <c:pt idx="42">
                  <c:v>6.6112681110156704</c:v>
                </c:pt>
                <c:pt idx="43">
                  <c:v>1.9473045285907571</c:v>
                </c:pt>
                <c:pt idx="44">
                  <c:v>1.2836925331968809</c:v>
                </c:pt>
                <c:pt idx="45">
                  <c:v>5.3917744240141472</c:v>
                </c:pt>
                <c:pt idx="46">
                  <c:v>16.090350138198119</c:v>
                </c:pt>
                <c:pt idx="47">
                  <c:v>3.7654075426049531</c:v>
                </c:pt>
                <c:pt idx="48">
                  <c:v>5.5219533706083892</c:v>
                </c:pt>
                <c:pt idx="49">
                  <c:v>8.9970373118063431</c:v>
                </c:pt>
                <c:pt idx="50">
                  <c:v>6.494515864201821</c:v>
                </c:pt>
                <c:pt idx="51">
                  <c:v>1.92940665219212</c:v>
                </c:pt>
                <c:pt idx="52">
                  <c:v>1.2645105713978411</c:v>
                </c:pt>
                <c:pt idx="53">
                  <c:v>5.3075657973997297</c:v>
                </c:pt>
                <c:pt idx="54">
                  <c:v>16.049553153594029</c:v>
                </c:pt>
                <c:pt idx="55">
                  <c:v>3.7276116537977941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C301-47FE-9DD4-360898C35A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13725055"/>
        <c:axId val="488865151"/>
      </c:scatterChart>
      <c:valAx>
        <c:axId val="513725055"/>
        <c:scaling>
          <c:orientation val="minMax"/>
          <c:max val="5"/>
          <c:min val="0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Gain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8865151"/>
        <c:crosses val="autoZero"/>
        <c:crossBetween val="midCat"/>
      </c:valAx>
      <c:valAx>
        <c:axId val="488865151"/>
        <c:scaling>
          <c:logBase val="10"/>
          <c:orientation val="minMax"/>
          <c:min val="1E-3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 (s)</a:t>
                </a:r>
              </a:p>
            </c:rich>
          </c:tx>
          <c:layout>
            <c:manualLayout>
              <c:xMode val="edge"/>
              <c:yMode val="edge"/>
              <c:x val="1.0202020899843948E-2"/>
              <c:y val="0.3940352152414991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372505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4.9059023956218299E-2"/>
          <c:y val="0.87083311506227701"/>
          <c:w val="0.92175080203315873"/>
          <c:h val="0.1153942300984974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Time (sequential) vs. (Estimated) Gain -</a:t>
            </a:r>
            <a:r>
              <a:rPr lang="en-US" baseline="0"/>
              <a:t> </a:t>
            </a:r>
            <a:r>
              <a:rPr lang="en-US"/>
              <a:t>causal</a:t>
            </a:r>
            <a:r>
              <a:rPr lang="en-US" baseline="0"/>
              <a:t> </a:t>
            </a:r>
            <a:r>
              <a:rPr lang="en-US"/>
              <a:t>algorithms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5.3468871866955363E-2"/>
          <c:y val="0.12785291579821928"/>
          <c:w val="0.9124666606793389"/>
          <c:h val="0.66461270209977208"/>
        </c:manualLayout>
      </c:layout>
      <c:scatterChart>
        <c:scatterStyle val="lineMarker"/>
        <c:varyColors val="0"/>
        <c:ser>
          <c:idx val="1"/>
          <c:order val="0"/>
          <c:tx>
            <c:strRef>
              <c:f>'Pure Decorrelation'!$Z$2</c:f>
              <c:strCache>
                <c:ptCount val="1"/>
                <c:pt idx="0">
                  <c:v>BNL Causal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trendline>
            <c:spPr>
              <a:ln w="19050" cap="rnd">
                <a:solidFill>
                  <a:srgbClr val="FF0000"/>
                </a:solidFill>
                <a:prstDash val="dash"/>
              </a:ln>
              <a:effectLst/>
            </c:spPr>
            <c:trendlineType val="exp"/>
            <c:dispRSqr val="0"/>
            <c:dispEq val="0"/>
          </c:trendline>
          <c:xVal>
            <c:numRef>
              <c:f>'Pure Decorrelation'!$AY$3:$AY$290</c:f>
              <c:numCache>
                <c:formatCode>General</c:formatCode>
                <c:ptCount val="288"/>
                <c:pt idx="0">
                  <c:v>1</c:v>
                </c:pt>
                <c:pt idx="1">
                  <c:v>-3</c:v>
                </c:pt>
                <c:pt idx="2">
                  <c:v>-3</c:v>
                </c:pt>
                <c:pt idx="3">
                  <c:v>1</c:v>
                </c:pt>
                <c:pt idx="4">
                  <c:v>9</c:v>
                </c:pt>
                <c:pt idx="5">
                  <c:v>1</c:v>
                </c:pt>
                <c:pt idx="6">
                  <c:v>-3</c:v>
                </c:pt>
                <c:pt idx="7">
                  <c:v>-3</c:v>
                </c:pt>
                <c:pt idx="8">
                  <c:v>-3</c:v>
                </c:pt>
                <c:pt idx="9">
                  <c:v>-3</c:v>
                </c:pt>
                <c:pt idx="10">
                  <c:v>1</c:v>
                </c:pt>
                <c:pt idx="11">
                  <c:v>9</c:v>
                </c:pt>
                <c:pt idx="12">
                  <c:v>1</c:v>
                </c:pt>
                <c:pt idx="13">
                  <c:v>-3</c:v>
                </c:pt>
                <c:pt idx="14">
                  <c:v>-3</c:v>
                </c:pt>
                <c:pt idx="15">
                  <c:v>1</c:v>
                </c:pt>
                <c:pt idx="16">
                  <c:v>-2</c:v>
                </c:pt>
                <c:pt idx="17">
                  <c:v>4</c:v>
                </c:pt>
                <c:pt idx="18">
                  <c:v>0</c:v>
                </c:pt>
                <c:pt idx="19">
                  <c:v>-2</c:v>
                </c:pt>
                <c:pt idx="20">
                  <c:v>-2</c:v>
                </c:pt>
                <c:pt idx="21">
                  <c:v>0</c:v>
                </c:pt>
                <c:pt idx="22">
                  <c:v>4</c:v>
                </c:pt>
                <c:pt idx="23">
                  <c:v>-2</c:v>
                </c:pt>
                <c:pt idx="24">
                  <c:v>-0.33333333333333331</c:v>
                </c:pt>
                <c:pt idx="25">
                  <c:v>-0.33333333333333331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-1.666666666666667</c:v>
                </c:pt>
                <c:pt idx="31">
                  <c:v>-1.666666666666667</c:v>
                </c:pt>
                <c:pt idx="32">
                  <c:v>-1.666666666666667</c:v>
                </c:pt>
                <c:pt idx="33">
                  <c:v>-1.666666666666667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-0.33333333333333331</c:v>
                </c:pt>
                <c:pt idx="39">
                  <c:v>-0.33333333333333331</c:v>
                </c:pt>
                <c:pt idx="40">
                  <c:v>-2</c:v>
                </c:pt>
                <c:pt idx="41">
                  <c:v>-2</c:v>
                </c:pt>
                <c:pt idx="42">
                  <c:v>8</c:v>
                </c:pt>
                <c:pt idx="43">
                  <c:v>-4</c:v>
                </c:pt>
                <c:pt idx="44">
                  <c:v>-4</c:v>
                </c:pt>
                <c:pt idx="45">
                  <c:v>8</c:v>
                </c:pt>
                <c:pt idx="46">
                  <c:v>-2</c:v>
                </c:pt>
                <c:pt idx="47">
                  <c:v>-2</c:v>
                </c:pt>
                <c:pt idx="48">
                  <c:v>-2</c:v>
                </c:pt>
                <c:pt idx="49">
                  <c:v>-2</c:v>
                </c:pt>
                <c:pt idx="50">
                  <c:v>8</c:v>
                </c:pt>
                <c:pt idx="51">
                  <c:v>-4</c:v>
                </c:pt>
                <c:pt idx="52">
                  <c:v>-4</c:v>
                </c:pt>
                <c:pt idx="53">
                  <c:v>8</c:v>
                </c:pt>
                <c:pt idx="54">
                  <c:v>-2</c:v>
                </c:pt>
                <c:pt idx="55">
                  <c:v>-2</c:v>
                </c:pt>
              </c:numCache>
            </c:numRef>
          </c:xVal>
          <c:yVal>
            <c:numRef>
              <c:f>'Pure Decorrelation'!$Z$3:$Z$290</c:f>
              <c:numCache>
                <c:formatCode>General</c:formatCode>
                <c:ptCount val="288"/>
                <c:pt idx="0">
                  <c:v>7.3616698622121479</c:v>
                </c:pt>
                <c:pt idx="1">
                  <c:v>3.8032575646066111</c:v>
                </c:pt>
                <c:pt idx="2">
                  <c:v>4.4432907190057449</c:v>
                </c:pt>
                <c:pt idx="3">
                  <c:v>2.2448574927519069</c:v>
                </c:pt>
                <c:pt idx="4">
                  <c:v>6.7369938235962774</c:v>
                </c:pt>
                <c:pt idx="5">
                  <c:v>4.2471253887633793</c:v>
                </c:pt>
                <c:pt idx="6">
                  <c:v>3.9812016531941481</c:v>
                </c:pt>
                <c:pt idx="7">
                  <c:v>2.958620946400333</c:v>
                </c:pt>
                <c:pt idx="8">
                  <c:v>5.4953547633718696</c:v>
                </c:pt>
                <c:pt idx="9">
                  <c:v>5.2643429044052024</c:v>
                </c:pt>
                <c:pt idx="10">
                  <c:v>3.0854348990367719</c:v>
                </c:pt>
                <c:pt idx="11">
                  <c:v>4.7608887273818246</c:v>
                </c:pt>
                <c:pt idx="12">
                  <c:v>4.1558674317435358</c:v>
                </c:pt>
                <c:pt idx="13">
                  <c:v>6.7243578864028679</c:v>
                </c:pt>
                <c:pt idx="14">
                  <c:v>2.5857897356152528</c:v>
                </c:pt>
                <c:pt idx="15">
                  <c:v>6.1564673291519281</c:v>
                </c:pt>
                <c:pt idx="16">
                  <c:v>1.921075872832444</c:v>
                </c:pt>
                <c:pt idx="17">
                  <c:v>7.9231275779777208</c:v>
                </c:pt>
                <c:pt idx="18">
                  <c:v>2.5381297488464041</c:v>
                </c:pt>
                <c:pt idx="19">
                  <c:v>4.3606929179863076</c:v>
                </c:pt>
                <c:pt idx="20">
                  <c:v>3.9693465457530692</c:v>
                </c:pt>
                <c:pt idx="21">
                  <c:v>1.932087326038163</c:v>
                </c:pt>
                <c:pt idx="22">
                  <c:v>7.643513289955445</c:v>
                </c:pt>
                <c:pt idx="23">
                  <c:v>1.382153910188936</c:v>
                </c:pt>
                <c:pt idx="24">
                  <c:v>2.4937410808051941</c:v>
                </c:pt>
                <c:pt idx="25">
                  <c:v>2.9774100322625601</c:v>
                </c:pt>
                <c:pt idx="26">
                  <c:v>2.1033353518578219</c:v>
                </c:pt>
                <c:pt idx="27">
                  <c:v>3.0004086321801879</c:v>
                </c:pt>
                <c:pt idx="28">
                  <c:v>1.9060908651561479</c:v>
                </c:pt>
                <c:pt idx="29">
                  <c:v>2.2852236437960531</c:v>
                </c:pt>
                <c:pt idx="30">
                  <c:v>2.038446970155928</c:v>
                </c:pt>
                <c:pt idx="31">
                  <c:v>2.307339913002215</c:v>
                </c:pt>
                <c:pt idx="32">
                  <c:v>4.2425374508253304</c:v>
                </c:pt>
                <c:pt idx="33">
                  <c:v>3.9778892977861688</c:v>
                </c:pt>
                <c:pt idx="34">
                  <c:v>2.6420893276459538</c:v>
                </c:pt>
                <c:pt idx="35">
                  <c:v>2.3719219365506432</c:v>
                </c:pt>
                <c:pt idx="36">
                  <c:v>2.7635746473912151</c:v>
                </c:pt>
                <c:pt idx="37">
                  <c:v>2.2097069859853939</c:v>
                </c:pt>
                <c:pt idx="38">
                  <c:v>1.994037356541958</c:v>
                </c:pt>
                <c:pt idx="39">
                  <c:v>1.6150102013023571</c:v>
                </c:pt>
                <c:pt idx="40">
                  <c:v>4.9801150533952754</c:v>
                </c:pt>
                <c:pt idx="41">
                  <c:v>1.8564399290480651</c:v>
                </c:pt>
                <c:pt idx="42">
                  <c:v>1.8399957141955381</c:v>
                </c:pt>
                <c:pt idx="43">
                  <c:v>4.9027848363039084</c:v>
                </c:pt>
                <c:pt idx="44">
                  <c:v>5.1267592488089573</c:v>
                </c:pt>
                <c:pt idx="45">
                  <c:v>1.813629608426709</c:v>
                </c:pt>
                <c:pt idx="46">
                  <c:v>1.8793893110239881</c:v>
                </c:pt>
                <c:pt idx="47">
                  <c:v>4.6285508893663074</c:v>
                </c:pt>
                <c:pt idx="48">
                  <c:v>4.9674278675229289</c:v>
                </c:pt>
                <c:pt idx="49">
                  <c:v>1.842803465586621</c:v>
                </c:pt>
                <c:pt idx="50">
                  <c:v>1.848383845563512</c:v>
                </c:pt>
                <c:pt idx="51">
                  <c:v>4.9519085906329563</c:v>
                </c:pt>
                <c:pt idx="52">
                  <c:v>5.1342710784170773</c:v>
                </c:pt>
                <c:pt idx="53">
                  <c:v>1.822077368025202</c:v>
                </c:pt>
                <c:pt idx="54">
                  <c:v>1.8990763028035871</c:v>
                </c:pt>
                <c:pt idx="55">
                  <c:v>4.6331241680076349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072-44B5-AB13-53FD71B2841E}"/>
            </c:ext>
          </c:extLst>
        </c:ser>
        <c:ser>
          <c:idx val="3"/>
          <c:order val="1"/>
          <c:tx>
            <c:strRef>
              <c:f>'Pure Decorrelation'!$AC$2</c:f>
              <c:strCache>
                <c:ptCount val="1"/>
                <c:pt idx="0">
                  <c:v>SFS Causal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5"/>
                </a:solidFill>
                <a:prstDash val="dash"/>
              </a:ln>
              <a:effectLst/>
            </c:spPr>
            <c:trendlineType val="exp"/>
            <c:dispRSqr val="0"/>
            <c:dispEq val="0"/>
          </c:trendline>
          <c:xVal>
            <c:numRef>
              <c:f>'Pure Decorrelation'!$AY$3:$AY$290</c:f>
              <c:numCache>
                <c:formatCode>General</c:formatCode>
                <c:ptCount val="288"/>
                <c:pt idx="0">
                  <c:v>1</c:v>
                </c:pt>
                <c:pt idx="1">
                  <c:v>-3</c:v>
                </c:pt>
                <c:pt idx="2">
                  <c:v>-3</c:v>
                </c:pt>
                <c:pt idx="3">
                  <c:v>1</c:v>
                </c:pt>
                <c:pt idx="4">
                  <c:v>9</c:v>
                </c:pt>
                <c:pt idx="5">
                  <c:v>1</c:v>
                </c:pt>
                <c:pt idx="6">
                  <c:v>-3</c:v>
                </c:pt>
                <c:pt idx="7">
                  <c:v>-3</c:v>
                </c:pt>
                <c:pt idx="8">
                  <c:v>-3</c:v>
                </c:pt>
                <c:pt idx="9">
                  <c:v>-3</c:v>
                </c:pt>
                <c:pt idx="10">
                  <c:v>1</c:v>
                </c:pt>
                <c:pt idx="11">
                  <c:v>9</c:v>
                </c:pt>
                <c:pt idx="12">
                  <c:v>1</c:v>
                </c:pt>
                <c:pt idx="13">
                  <c:v>-3</c:v>
                </c:pt>
                <c:pt idx="14">
                  <c:v>-3</c:v>
                </c:pt>
                <c:pt idx="15">
                  <c:v>1</c:v>
                </c:pt>
                <c:pt idx="16">
                  <c:v>-2</c:v>
                </c:pt>
                <c:pt idx="17">
                  <c:v>4</c:v>
                </c:pt>
                <c:pt idx="18">
                  <c:v>0</c:v>
                </c:pt>
                <c:pt idx="19">
                  <c:v>-2</c:v>
                </c:pt>
                <c:pt idx="20">
                  <c:v>-2</c:v>
                </c:pt>
                <c:pt idx="21">
                  <c:v>0</c:v>
                </c:pt>
                <c:pt idx="22">
                  <c:v>4</c:v>
                </c:pt>
                <c:pt idx="23">
                  <c:v>-2</c:v>
                </c:pt>
                <c:pt idx="24">
                  <c:v>-0.33333333333333331</c:v>
                </c:pt>
                <c:pt idx="25">
                  <c:v>-0.33333333333333331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-1.666666666666667</c:v>
                </c:pt>
                <c:pt idx="31">
                  <c:v>-1.666666666666667</c:v>
                </c:pt>
                <c:pt idx="32">
                  <c:v>-1.666666666666667</c:v>
                </c:pt>
                <c:pt idx="33">
                  <c:v>-1.666666666666667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-0.33333333333333331</c:v>
                </c:pt>
                <c:pt idx="39">
                  <c:v>-0.33333333333333331</c:v>
                </c:pt>
                <c:pt idx="40">
                  <c:v>-2</c:v>
                </c:pt>
                <c:pt idx="41">
                  <c:v>-2</c:v>
                </c:pt>
                <c:pt idx="42">
                  <c:v>8</c:v>
                </c:pt>
                <c:pt idx="43">
                  <c:v>-4</c:v>
                </c:pt>
                <c:pt idx="44">
                  <c:v>-4</c:v>
                </c:pt>
                <c:pt idx="45">
                  <c:v>8</c:v>
                </c:pt>
                <c:pt idx="46">
                  <c:v>-2</c:v>
                </c:pt>
                <c:pt idx="47">
                  <c:v>-2</c:v>
                </c:pt>
                <c:pt idx="48">
                  <c:v>-2</c:v>
                </c:pt>
                <c:pt idx="49">
                  <c:v>-2</c:v>
                </c:pt>
                <c:pt idx="50">
                  <c:v>8</c:v>
                </c:pt>
                <c:pt idx="51">
                  <c:v>-4</c:v>
                </c:pt>
                <c:pt idx="52">
                  <c:v>-4</c:v>
                </c:pt>
                <c:pt idx="53">
                  <c:v>8</c:v>
                </c:pt>
                <c:pt idx="54">
                  <c:v>-2</c:v>
                </c:pt>
                <c:pt idx="55">
                  <c:v>-2</c:v>
                </c:pt>
              </c:numCache>
            </c:numRef>
          </c:xVal>
          <c:yVal>
            <c:numRef>
              <c:f>'Pure Decorrelation'!$AC$3:$AC$290</c:f>
              <c:numCache>
                <c:formatCode>General</c:formatCode>
                <c:ptCount val="288"/>
                <c:pt idx="0">
                  <c:v>5.2482227500062439</c:v>
                </c:pt>
                <c:pt idx="1">
                  <c:v>2.201966765586985</c:v>
                </c:pt>
                <c:pt idx="2">
                  <c:v>2.714683988422621</c:v>
                </c:pt>
                <c:pt idx="3">
                  <c:v>1.329627793986583</c:v>
                </c:pt>
                <c:pt idx="4">
                  <c:v>4.8323710231925361</c:v>
                </c:pt>
                <c:pt idx="5">
                  <c:v>2.550881217647111</c:v>
                </c:pt>
                <c:pt idx="6">
                  <c:v>2.9633647755836141</c:v>
                </c:pt>
                <c:pt idx="7">
                  <c:v>2.033639943017624</c:v>
                </c:pt>
                <c:pt idx="8">
                  <c:v>3.3562829126080032</c:v>
                </c:pt>
                <c:pt idx="9">
                  <c:v>3.3510143795982001</c:v>
                </c:pt>
                <c:pt idx="10">
                  <c:v>1.753664275392657</c:v>
                </c:pt>
                <c:pt idx="11">
                  <c:v>3.0985967031621842</c:v>
                </c:pt>
                <c:pt idx="12">
                  <c:v>2.45893694239785</c:v>
                </c:pt>
                <c:pt idx="13">
                  <c:v>3.6182557169639038</c:v>
                </c:pt>
                <c:pt idx="14">
                  <c:v>1.3071354023821189</c:v>
                </c:pt>
                <c:pt idx="15">
                  <c:v>4.042952708801022</c:v>
                </c:pt>
                <c:pt idx="16">
                  <c:v>1.659220825618831</c:v>
                </c:pt>
                <c:pt idx="17">
                  <c:v>10.33577997999382</c:v>
                </c:pt>
                <c:pt idx="18">
                  <c:v>1.975204401224619</c:v>
                </c:pt>
                <c:pt idx="19">
                  <c:v>4.7352273318159863</c:v>
                </c:pt>
                <c:pt idx="20">
                  <c:v>4.2347406831686376</c:v>
                </c:pt>
                <c:pt idx="21">
                  <c:v>1.8675069799937769</c:v>
                </c:pt>
                <c:pt idx="22">
                  <c:v>10.042392857786041</c:v>
                </c:pt>
                <c:pt idx="23">
                  <c:v>1.2092779776197859</c:v>
                </c:pt>
                <c:pt idx="24">
                  <c:v>1.7700964562129231</c:v>
                </c:pt>
                <c:pt idx="25">
                  <c:v>2.3138389884145001</c:v>
                </c:pt>
                <c:pt idx="26">
                  <c:v>1.5496212327794641</c:v>
                </c:pt>
                <c:pt idx="27">
                  <c:v>2.3201638008060401</c:v>
                </c:pt>
                <c:pt idx="28">
                  <c:v>1.3177771238144489</c:v>
                </c:pt>
                <c:pt idx="29">
                  <c:v>1.5232326506345999</c:v>
                </c:pt>
                <c:pt idx="30">
                  <c:v>1.219587308395421</c:v>
                </c:pt>
                <c:pt idx="31">
                  <c:v>1.6195933199895081</c:v>
                </c:pt>
                <c:pt idx="32">
                  <c:v>3.0930033673939761</c:v>
                </c:pt>
                <c:pt idx="33">
                  <c:v>3.4203098379832229</c:v>
                </c:pt>
                <c:pt idx="34">
                  <c:v>1.8761283132364039</c:v>
                </c:pt>
                <c:pt idx="35">
                  <c:v>1.6733004663954489</c:v>
                </c:pt>
                <c:pt idx="36">
                  <c:v>1.8562952965905419</c:v>
                </c:pt>
                <c:pt idx="37">
                  <c:v>1.7641840136435349</c:v>
                </c:pt>
                <c:pt idx="38">
                  <c:v>1.2664119723893239</c:v>
                </c:pt>
                <c:pt idx="39">
                  <c:v>1.058827181003289</c:v>
                </c:pt>
                <c:pt idx="40">
                  <c:v>6.3120730026392264</c:v>
                </c:pt>
                <c:pt idx="41">
                  <c:v>1.3524713988124859</c:v>
                </c:pt>
                <c:pt idx="42">
                  <c:v>1.457264181610662</c:v>
                </c:pt>
                <c:pt idx="43">
                  <c:v>5.8185497546393892</c:v>
                </c:pt>
                <c:pt idx="44">
                  <c:v>6.5662426132126708</c:v>
                </c:pt>
                <c:pt idx="45">
                  <c:v>1.3761264486296569</c:v>
                </c:pt>
                <c:pt idx="46">
                  <c:v>1.287869949964807</c:v>
                </c:pt>
                <c:pt idx="47">
                  <c:v>5.5614670427690722</c:v>
                </c:pt>
                <c:pt idx="48">
                  <c:v>6.30943013659562</c:v>
                </c:pt>
                <c:pt idx="49">
                  <c:v>1.354931629775092</c:v>
                </c:pt>
                <c:pt idx="50">
                  <c:v>1.4641773421783</c:v>
                </c:pt>
                <c:pt idx="51">
                  <c:v>5.8305480990209606</c:v>
                </c:pt>
                <c:pt idx="52">
                  <c:v>6.5710855214041661</c:v>
                </c:pt>
                <c:pt idx="53">
                  <c:v>1.3659455198096111</c:v>
                </c:pt>
                <c:pt idx="54">
                  <c:v>1.243325025995728</c:v>
                </c:pt>
                <c:pt idx="55">
                  <c:v>5.469029417214915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8072-44B5-AB13-53FD71B2841E}"/>
            </c:ext>
          </c:extLst>
        </c:ser>
        <c:ser>
          <c:idx val="5"/>
          <c:order val="2"/>
          <c:tx>
            <c:strRef>
              <c:f>'Pure Decorrelation'!$AE$2</c:f>
              <c:strCache>
                <c:ptCount val="1"/>
                <c:pt idx="0">
                  <c:v>SaLSa Causal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6"/>
                </a:solidFill>
                <a:prstDash val="dash"/>
              </a:ln>
              <a:effectLst/>
            </c:spPr>
            <c:trendlineType val="exp"/>
            <c:dispRSqr val="0"/>
            <c:dispEq val="0"/>
          </c:trendline>
          <c:xVal>
            <c:numRef>
              <c:f>'Pure Decorrelation'!$AY$3:$AY$290</c:f>
              <c:numCache>
                <c:formatCode>General</c:formatCode>
                <c:ptCount val="288"/>
                <c:pt idx="0">
                  <c:v>1</c:v>
                </c:pt>
                <c:pt idx="1">
                  <c:v>-3</c:v>
                </c:pt>
                <c:pt idx="2">
                  <c:v>-3</c:v>
                </c:pt>
                <c:pt idx="3">
                  <c:v>1</c:v>
                </c:pt>
                <c:pt idx="4">
                  <c:v>9</c:v>
                </c:pt>
                <c:pt idx="5">
                  <c:v>1</c:v>
                </c:pt>
                <c:pt idx="6">
                  <c:v>-3</c:v>
                </c:pt>
                <c:pt idx="7">
                  <c:v>-3</c:v>
                </c:pt>
                <c:pt idx="8">
                  <c:v>-3</c:v>
                </c:pt>
                <c:pt idx="9">
                  <c:v>-3</c:v>
                </c:pt>
                <c:pt idx="10">
                  <c:v>1</c:v>
                </c:pt>
                <c:pt idx="11">
                  <c:v>9</c:v>
                </c:pt>
                <c:pt idx="12">
                  <c:v>1</c:v>
                </c:pt>
                <c:pt idx="13">
                  <c:v>-3</c:v>
                </c:pt>
                <c:pt idx="14">
                  <c:v>-3</c:v>
                </c:pt>
                <c:pt idx="15">
                  <c:v>1</c:v>
                </c:pt>
                <c:pt idx="16">
                  <c:v>-2</c:v>
                </c:pt>
                <c:pt idx="17">
                  <c:v>4</c:v>
                </c:pt>
                <c:pt idx="18">
                  <c:v>0</c:v>
                </c:pt>
                <c:pt idx="19">
                  <c:v>-2</c:v>
                </c:pt>
                <c:pt idx="20">
                  <c:v>-2</c:v>
                </c:pt>
                <c:pt idx="21">
                  <c:v>0</c:v>
                </c:pt>
                <c:pt idx="22">
                  <c:v>4</c:v>
                </c:pt>
                <c:pt idx="23">
                  <c:v>-2</c:v>
                </c:pt>
                <c:pt idx="24">
                  <c:v>-0.33333333333333331</c:v>
                </c:pt>
                <c:pt idx="25">
                  <c:v>-0.33333333333333331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-1.666666666666667</c:v>
                </c:pt>
                <c:pt idx="31">
                  <c:v>-1.666666666666667</c:v>
                </c:pt>
                <c:pt idx="32">
                  <c:v>-1.666666666666667</c:v>
                </c:pt>
                <c:pt idx="33">
                  <c:v>-1.666666666666667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-0.33333333333333331</c:v>
                </c:pt>
                <c:pt idx="39">
                  <c:v>-0.33333333333333331</c:v>
                </c:pt>
                <c:pt idx="40">
                  <c:v>-2</c:v>
                </c:pt>
                <c:pt idx="41">
                  <c:v>-2</c:v>
                </c:pt>
                <c:pt idx="42">
                  <c:v>8</c:v>
                </c:pt>
                <c:pt idx="43">
                  <c:v>-4</c:v>
                </c:pt>
                <c:pt idx="44">
                  <c:v>-4</c:v>
                </c:pt>
                <c:pt idx="45">
                  <c:v>8</c:v>
                </c:pt>
                <c:pt idx="46">
                  <c:v>-2</c:v>
                </c:pt>
                <c:pt idx="47">
                  <c:v>-2</c:v>
                </c:pt>
                <c:pt idx="48">
                  <c:v>-2</c:v>
                </c:pt>
                <c:pt idx="49">
                  <c:v>-2</c:v>
                </c:pt>
                <c:pt idx="50">
                  <c:v>8</c:v>
                </c:pt>
                <c:pt idx="51">
                  <c:v>-4</c:v>
                </c:pt>
                <c:pt idx="52">
                  <c:v>-4</c:v>
                </c:pt>
                <c:pt idx="53">
                  <c:v>8</c:v>
                </c:pt>
                <c:pt idx="54">
                  <c:v>-2</c:v>
                </c:pt>
                <c:pt idx="55">
                  <c:v>-2</c:v>
                </c:pt>
              </c:numCache>
            </c:numRef>
          </c:xVal>
          <c:yVal>
            <c:numRef>
              <c:f>'Pure Decorrelation'!$AE$3:$AE$290</c:f>
              <c:numCache>
                <c:formatCode>General</c:formatCode>
                <c:ptCount val="288"/>
                <c:pt idx="0">
                  <c:v>8.1007790300296616</c:v>
                </c:pt>
                <c:pt idx="1">
                  <c:v>3.3661470956401902</c:v>
                </c:pt>
                <c:pt idx="2">
                  <c:v>2.9614979039411988</c:v>
                </c:pt>
                <c:pt idx="3">
                  <c:v>1.922627424821258</c:v>
                </c:pt>
                <c:pt idx="4">
                  <c:v>10.556205437984319</c:v>
                </c:pt>
                <c:pt idx="5">
                  <c:v>4.1369935586000786</c:v>
                </c:pt>
                <c:pt idx="6">
                  <c:v>3.1078366771922452</c:v>
                </c:pt>
                <c:pt idx="7">
                  <c:v>2.587982779555023</c:v>
                </c:pt>
                <c:pt idx="8">
                  <c:v>5.8270503188367</c:v>
                </c:pt>
                <c:pt idx="9">
                  <c:v>6.7976655208389278</c:v>
                </c:pt>
                <c:pt idx="10">
                  <c:v>2.3240295772091479</c:v>
                </c:pt>
                <c:pt idx="11">
                  <c:v>3.409203715564217</c:v>
                </c:pt>
                <c:pt idx="12">
                  <c:v>3.4165343588218091</c:v>
                </c:pt>
                <c:pt idx="13">
                  <c:v>6.1073857924086044</c:v>
                </c:pt>
                <c:pt idx="14">
                  <c:v>1.984821832634043</c:v>
                </c:pt>
                <c:pt idx="15">
                  <c:v>4.7535574079491196</c:v>
                </c:pt>
                <c:pt idx="16">
                  <c:v>1.6832071901531891</c:v>
                </c:pt>
                <c:pt idx="17">
                  <c:v>12.4606167497579</c:v>
                </c:pt>
                <c:pt idx="18">
                  <c:v>2.3251188130350782</c:v>
                </c:pt>
                <c:pt idx="19">
                  <c:v>5.6201024070032872</c:v>
                </c:pt>
                <c:pt idx="20">
                  <c:v>3.9941168367629869</c:v>
                </c:pt>
                <c:pt idx="21">
                  <c:v>2.1109957279637461</c:v>
                </c:pt>
                <c:pt idx="22">
                  <c:v>9.3745101407635936</c:v>
                </c:pt>
                <c:pt idx="23">
                  <c:v>0.8850436618318781</c:v>
                </c:pt>
                <c:pt idx="24">
                  <c:v>2.5378986787865871</c:v>
                </c:pt>
                <c:pt idx="25">
                  <c:v>3.7911802558228369</c:v>
                </c:pt>
                <c:pt idx="26">
                  <c:v>2.2389552005915898</c:v>
                </c:pt>
                <c:pt idx="27">
                  <c:v>3.575464170449413</c:v>
                </c:pt>
                <c:pt idx="28">
                  <c:v>2.0378140760702079</c:v>
                </c:pt>
                <c:pt idx="29">
                  <c:v>2.2056480408529748</c:v>
                </c:pt>
                <c:pt idx="30">
                  <c:v>1.916659091226756</c:v>
                </c:pt>
                <c:pt idx="31">
                  <c:v>2.358896609593649</c:v>
                </c:pt>
                <c:pt idx="32">
                  <c:v>5.3214484768221153</c:v>
                </c:pt>
                <c:pt idx="33">
                  <c:v>4.805407834309154</c:v>
                </c:pt>
                <c:pt idx="34">
                  <c:v>3.1446050197817379</c:v>
                </c:pt>
                <c:pt idx="35">
                  <c:v>2.7510037308325992</c:v>
                </c:pt>
                <c:pt idx="36">
                  <c:v>2.5973022492136808</c:v>
                </c:pt>
                <c:pt idx="37">
                  <c:v>2.5130253963987341</c:v>
                </c:pt>
                <c:pt idx="38">
                  <c:v>2.0006146182306108</c:v>
                </c:pt>
                <c:pt idx="39">
                  <c:v>1.752842661424074</c:v>
                </c:pt>
                <c:pt idx="40">
                  <c:v>4.5821201770217161</c:v>
                </c:pt>
                <c:pt idx="41">
                  <c:v>1.3931679290486501</c:v>
                </c:pt>
                <c:pt idx="42">
                  <c:v>1.3467373165301979</c:v>
                </c:pt>
                <c:pt idx="43">
                  <c:v>4.6631845549563877</c:v>
                </c:pt>
                <c:pt idx="44">
                  <c:v>5.5688926025177352</c:v>
                </c:pt>
                <c:pt idx="45">
                  <c:v>1.5144181198091251</c:v>
                </c:pt>
                <c:pt idx="46">
                  <c:v>1.3746861003106461</c:v>
                </c:pt>
                <c:pt idx="47">
                  <c:v>4.3554114585625943</c:v>
                </c:pt>
                <c:pt idx="48">
                  <c:v>4.5842264658189382</c:v>
                </c:pt>
                <c:pt idx="49">
                  <c:v>1.4074665306368841</c:v>
                </c:pt>
                <c:pt idx="50">
                  <c:v>1.343457896227483</c:v>
                </c:pt>
                <c:pt idx="51">
                  <c:v>4.7211990595911626</c:v>
                </c:pt>
                <c:pt idx="52">
                  <c:v>5.5708028916269541</c:v>
                </c:pt>
                <c:pt idx="53">
                  <c:v>1.5181532499613239</c:v>
                </c:pt>
                <c:pt idx="54">
                  <c:v>1.401037230074871</c:v>
                </c:pt>
                <c:pt idx="55">
                  <c:v>4.4205508390092287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8072-44B5-AB13-53FD71B2841E}"/>
            </c:ext>
          </c:extLst>
        </c:ser>
        <c:ser>
          <c:idx val="7"/>
          <c:order val="3"/>
          <c:tx>
            <c:strRef>
              <c:f>'Pure Decorrelation'!$AG$2</c:f>
              <c:strCache>
                <c:ptCount val="1"/>
                <c:pt idx="0">
                  <c:v>D&amp;C Causal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>
                    <a:lumMod val="60000"/>
                  </a:schemeClr>
                </a:solidFill>
                <a:prstDash val="dash"/>
              </a:ln>
              <a:effectLst/>
            </c:spPr>
            <c:trendlineType val="exp"/>
            <c:dispRSqr val="0"/>
            <c:dispEq val="0"/>
          </c:trendline>
          <c:xVal>
            <c:numRef>
              <c:f>'Pure Decorrelation'!$AY$3:$AY$290</c:f>
              <c:numCache>
                <c:formatCode>General</c:formatCode>
                <c:ptCount val="288"/>
                <c:pt idx="0">
                  <c:v>1</c:v>
                </c:pt>
                <c:pt idx="1">
                  <c:v>-3</c:v>
                </c:pt>
                <c:pt idx="2">
                  <c:v>-3</c:v>
                </c:pt>
                <c:pt idx="3">
                  <c:v>1</c:v>
                </c:pt>
                <c:pt idx="4">
                  <c:v>9</c:v>
                </c:pt>
                <c:pt idx="5">
                  <c:v>1</c:v>
                </c:pt>
                <c:pt idx="6">
                  <c:v>-3</c:v>
                </c:pt>
                <c:pt idx="7">
                  <c:v>-3</c:v>
                </c:pt>
                <c:pt idx="8">
                  <c:v>-3</c:v>
                </c:pt>
                <c:pt idx="9">
                  <c:v>-3</c:v>
                </c:pt>
                <c:pt idx="10">
                  <c:v>1</c:v>
                </c:pt>
                <c:pt idx="11">
                  <c:v>9</c:v>
                </c:pt>
                <c:pt idx="12">
                  <c:v>1</c:v>
                </c:pt>
                <c:pt idx="13">
                  <c:v>-3</c:v>
                </c:pt>
                <c:pt idx="14">
                  <c:v>-3</c:v>
                </c:pt>
                <c:pt idx="15">
                  <c:v>1</c:v>
                </c:pt>
                <c:pt idx="16">
                  <c:v>-2</c:v>
                </c:pt>
                <c:pt idx="17">
                  <c:v>4</c:v>
                </c:pt>
                <c:pt idx="18">
                  <c:v>0</c:v>
                </c:pt>
                <c:pt idx="19">
                  <c:v>-2</c:v>
                </c:pt>
                <c:pt idx="20">
                  <c:v>-2</c:v>
                </c:pt>
                <c:pt idx="21">
                  <c:v>0</c:v>
                </c:pt>
                <c:pt idx="22">
                  <c:v>4</c:v>
                </c:pt>
                <c:pt idx="23">
                  <c:v>-2</c:v>
                </c:pt>
                <c:pt idx="24">
                  <c:v>-0.33333333333333331</c:v>
                </c:pt>
                <c:pt idx="25">
                  <c:v>-0.33333333333333331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-1.666666666666667</c:v>
                </c:pt>
                <c:pt idx="31">
                  <c:v>-1.666666666666667</c:v>
                </c:pt>
                <c:pt idx="32">
                  <c:v>-1.666666666666667</c:v>
                </c:pt>
                <c:pt idx="33">
                  <c:v>-1.666666666666667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-0.33333333333333331</c:v>
                </c:pt>
                <c:pt idx="39">
                  <c:v>-0.33333333333333331</c:v>
                </c:pt>
                <c:pt idx="40">
                  <c:v>-2</c:v>
                </c:pt>
                <c:pt idx="41">
                  <c:v>-2</c:v>
                </c:pt>
                <c:pt idx="42">
                  <c:v>8</c:v>
                </c:pt>
                <c:pt idx="43">
                  <c:v>-4</c:v>
                </c:pt>
                <c:pt idx="44">
                  <c:v>-4</c:v>
                </c:pt>
                <c:pt idx="45">
                  <c:v>8</c:v>
                </c:pt>
                <c:pt idx="46">
                  <c:v>-2</c:v>
                </c:pt>
                <c:pt idx="47">
                  <c:v>-2</c:v>
                </c:pt>
                <c:pt idx="48">
                  <c:v>-2</c:v>
                </c:pt>
                <c:pt idx="49">
                  <c:v>-2</c:v>
                </c:pt>
                <c:pt idx="50">
                  <c:v>8</c:v>
                </c:pt>
                <c:pt idx="51">
                  <c:v>-4</c:v>
                </c:pt>
                <c:pt idx="52">
                  <c:v>-4</c:v>
                </c:pt>
                <c:pt idx="53">
                  <c:v>8</c:v>
                </c:pt>
                <c:pt idx="54">
                  <c:v>-2</c:v>
                </c:pt>
                <c:pt idx="55">
                  <c:v>-2</c:v>
                </c:pt>
              </c:numCache>
            </c:numRef>
          </c:xVal>
          <c:yVal>
            <c:numRef>
              <c:f>'Pure Decorrelation'!$AG$3:$AG$290</c:f>
              <c:numCache>
                <c:formatCode>General</c:formatCode>
                <c:ptCount val="288"/>
                <c:pt idx="0">
                  <c:v>2.7269406535662708</c:v>
                </c:pt>
                <c:pt idx="1">
                  <c:v>2.3247524692094879</c:v>
                </c:pt>
                <c:pt idx="2">
                  <c:v>2.2169169667176898</c:v>
                </c:pt>
                <c:pt idx="3">
                  <c:v>1.9668248630710881</c:v>
                </c:pt>
                <c:pt idx="4">
                  <c:v>2.5032137821544889</c:v>
                </c:pt>
                <c:pt idx="5">
                  <c:v>2.529447287891526</c:v>
                </c:pt>
                <c:pt idx="6">
                  <c:v>2.0354692695313128</c:v>
                </c:pt>
                <c:pt idx="7">
                  <c:v>2.1878350301296452</c:v>
                </c:pt>
                <c:pt idx="8">
                  <c:v>2.7369826912414279</c:v>
                </c:pt>
                <c:pt idx="9">
                  <c:v>2.4651818728190849</c:v>
                </c:pt>
                <c:pt idx="10">
                  <c:v>2.2280405089724811</c:v>
                </c:pt>
                <c:pt idx="11">
                  <c:v>2.1302449715672989</c:v>
                </c:pt>
                <c:pt idx="12">
                  <c:v>2.3911654933937831</c:v>
                </c:pt>
                <c:pt idx="13">
                  <c:v>2.6628234198084102</c:v>
                </c:pt>
                <c:pt idx="14">
                  <c:v>1.999528189527336</c:v>
                </c:pt>
                <c:pt idx="15">
                  <c:v>2.322022740810644</c:v>
                </c:pt>
                <c:pt idx="16">
                  <c:v>2.5654198582051322</c:v>
                </c:pt>
                <c:pt idx="17">
                  <c:v>2.7580866762436931</c:v>
                </c:pt>
                <c:pt idx="18">
                  <c:v>2.4855748114059679</c:v>
                </c:pt>
                <c:pt idx="19">
                  <c:v>2.5624369639554061</c:v>
                </c:pt>
                <c:pt idx="20">
                  <c:v>2.527456875192001</c:v>
                </c:pt>
                <c:pt idx="21">
                  <c:v>2.432663213426713</c:v>
                </c:pt>
                <c:pt idx="22">
                  <c:v>2.7169363917666489</c:v>
                </c:pt>
                <c:pt idx="23">
                  <c:v>2.4876472136122181</c:v>
                </c:pt>
                <c:pt idx="24">
                  <c:v>3.873624345741701</c:v>
                </c:pt>
                <c:pt idx="25">
                  <c:v>3.9279745661769989</c:v>
                </c:pt>
                <c:pt idx="26">
                  <c:v>3.413151442143135</c:v>
                </c:pt>
                <c:pt idx="27">
                  <c:v>3.4527820721268649</c:v>
                </c:pt>
                <c:pt idx="28">
                  <c:v>3.1726732333307148</c:v>
                </c:pt>
                <c:pt idx="29">
                  <c:v>3.2164279501535931</c:v>
                </c:pt>
                <c:pt idx="30">
                  <c:v>2.8262343152309768</c:v>
                </c:pt>
                <c:pt idx="31">
                  <c:v>2.8358109623426571</c:v>
                </c:pt>
                <c:pt idx="32">
                  <c:v>4.7475804739515297</c:v>
                </c:pt>
                <c:pt idx="33">
                  <c:v>4.7672439370653592</c:v>
                </c:pt>
                <c:pt idx="34">
                  <c:v>3.525603719684296</c:v>
                </c:pt>
                <c:pt idx="35">
                  <c:v>3.5486295429640449</c:v>
                </c:pt>
                <c:pt idx="36">
                  <c:v>3.3305800510453989</c:v>
                </c:pt>
                <c:pt idx="37">
                  <c:v>3.2850682910764588</c:v>
                </c:pt>
                <c:pt idx="38">
                  <c:v>2.5095026858034539</c:v>
                </c:pt>
                <c:pt idx="39">
                  <c:v>2.4872383047360929</c:v>
                </c:pt>
                <c:pt idx="40">
                  <c:v>2.507928721455392</c:v>
                </c:pt>
                <c:pt idx="41">
                  <c:v>2.729313315392937</c:v>
                </c:pt>
                <c:pt idx="42">
                  <c:v>2.735056102124509</c:v>
                </c:pt>
                <c:pt idx="43">
                  <c:v>2.5565355605795048</c:v>
                </c:pt>
                <c:pt idx="44">
                  <c:v>2.5369815634796402</c:v>
                </c:pt>
                <c:pt idx="45">
                  <c:v>2.78851500650635</c:v>
                </c:pt>
                <c:pt idx="46">
                  <c:v>2.7016268900013531</c:v>
                </c:pt>
                <c:pt idx="47">
                  <c:v>2.496211720944848</c:v>
                </c:pt>
                <c:pt idx="48">
                  <c:v>2.5116834107786419</c:v>
                </c:pt>
                <c:pt idx="49">
                  <c:v>2.7383545761113059</c:v>
                </c:pt>
                <c:pt idx="50">
                  <c:v>2.7300957739935261</c:v>
                </c:pt>
                <c:pt idx="51">
                  <c:v>2.554100408637896</c:v>
                </c:pt>
                <c:pt idx="52">
                  <c:v>2.5195303986431101</c:v>
                </c:pt>
                <c:pt idx="53">
                  <c:v>2.803572625597007</c:v>
                </c:pt>
                <c:pt idx="54">
                  <c:v>2.719788894709199</c:v>
                </c:pt>
                <c:pt idx="55">
                  <c:v>2.5232849020743742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8072-44B5-AB13-53FD71B2841E}"/>
            </c:ext>
          </c:extLst>
        </c:ser>
        <c:ser>
          <c:idx val="9"/>
          <c:order val="4"/>
          <c:tx>
            <c:strRef>
              <c:f>'Pure Decorrelation'!$AI$2</c:f>
              <c:strCache>
                <c:ptCount val="1"/>
                <c:pt idx="0">
                  <c:v>BBS Causal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00B050"/>
              </a:solidFill>
              <a:ln w="9525">
                <a:solidFill>
                  <a:srgbClr val="00B050"/>
                </a:solidFill>
              </a:ln>
              <a:effectLst/>
            </c:spPr>
          </c:marker>
          <c:trendline>
            <c:spPr>
              <a:ln w="19050" cap="rnd">
                <a:solidFill>
                  <a:srgbClr val="00B050"/>
                </a:solidFill>
                <a:prstDash val="dash"/>
              </a:ln>
              <a:effectLst/>
            </c:spPr>
            <c:trendlineType val="exp"/>
            <c:dispRSqr val="0"/>
            <c:dispEq val="0"/>
          </c:trendline>
          <c:xVal>
            <c:numRef>
              <c:f>'Pure Decorrelation'!$AY$3:$AY$290</c:f>
              <c:numCache>
                <c:formatCode>General</c:formatCode>
                <c:ptCount val="288"/>
                <c:pt idx="0">
                  <c:v>1</c:v>
                </c:pt>
                <c:pt idx="1">
                  <c:v>-3</c:v>
                </c:pt>
                <c:pt idx="2">
                  <c:v>-3</c:v>
                </c:pt>
                <c:pt idx="3">
                  <c:v>1</c:v>
                </c:pt>
                <c:pt idx="4">
                  <c:v>9</c:v>
                </c:pt>
                <c:pt idx="5">
                  <c:v>1</c:v>
                </c:pt>
                <c:pt idx="6">
                  <c:v>-3</c:v>
                </c:pt>
                <c:pt idx="7">
                  <c:v>-3</c:v>
                </c:pt>
                <c:pt idx="8">
                  <c:v>-3</c:v>
                </c:pt>
                <c:pt idx="9">
                  <c:v>-3</c:v>
                </c:pt>
                <c:pt idx="10">
                  <c:v>1</c:v>
                </c:pt>
                <c:pt idx="11">
                  <c:v>9</c:v>
                </c:pt>
                <c:pt idx="12">
                  <c:v>1</c:v>
                </c:pt>
                <c:pt idx="13">
                  <c:v>-3</c:v>
                </c:pt>
                <c:pt idx="14">
                  <c:v>-3</c:v>
                </c:pt>
                <c:pt idx="15">
                  <c:v>1</c:v>
                </c:pt>
                <c:pt idx="16">
                  <c:v>-2</c:v>
                </c:pt>
                <c:pt idx="17">
                  <c:v>4</c:v>
                </c:pt>
                <c:pt idx="18">
                  <c:v>0</c:v>
                </c:pt>
                <c:pt idx="19">
                  <c:v>-2</c:v>
                </c:pt>
                <c:pt idx="20">
                  <c:v>-2</c:v>
                </c:pt>
                <c:pt idx="21">
                  <c:v>0</c:v>
                </c:pt>
                <c:pt idx="22">
                  <c:v>4</c:v>
                </c:pt>
                <c:pt idx="23">
                  <c:v>-2</c:v>
                </c:pt>
                <c:pt idx="24">
                  <c:v>-0.33333333333333331</c:v>
                </c:pt>
                <c:pt idx="25">
                  <c:v>-0.33333333333333331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-1.666666666666667</c:v>
                </c:pt>
                <c:pt idx="31">
                  <c:v>-1.666666666666667</c:v>
                </c:pt>
                <c:pt idx="32">
                  <c:v>-1.666666666666667</c:v>
                </c:pt>
                <c:pt idx="33">
                  <c:v>-1.666666666666667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-0.33333333333333331</c:v>
                </c:pt>
                <c:pt idx="39">
                  <c:v>-0.33333333333333331</c:v>
                </c:pt>
                <c:pt idx="40">
                  <c:v>-2</c:v>
                </c:pt>
                <c:pt idx="41">
                  <c:v>-2</c:v>
                </c:pt>
                <c:pt idx="42">
                  <c:v>8</c:v>
                </c:pt>
                <c:pt idx="43">
                  <c:v>-4</c:v>
                </c:pt>
                <c:pt idx="44">
                  <c:v>-4</c:v>
                </c:pt>
                <c:pt idx="45">
                  <c:v>8</c:v>
                </c:pt>
                <c:pt idx="46">
                  <c:v>-2</c:v>
                </c:pt>
                <c:pt idx="47">
                  <c:v>-2</c:v>
                </c:pt>
                <c:pt idx="48">
                  <c:v>-2</c:v>
                </c:pt>
                <c:pt idx="49">
                  <c:v>-2</c:v>
                </c:pt>
                <c:pt idx="50">
                  <c:v>8</c:v>
                </c:pt>
                <c:pt idx="51">
                  <c:v>-4</c:v>
                </c:pt>
                <c:pt idx="52">
                  <c:v>-4</c:v>
                </c:pt>
                <c:pt idx="53">
                  <c:v>8</c:v>
                </c:pt>
                <c:pt idx="54">
                  <c:v>-2</c:v>
                </c:pt>
                <c:pt idx="55">
                  <c:v>-2</c:v>
                </c:pt>
              </c:numCache>
            </c:numRef>
          </c:xVal>
          <c:yVal>
            <c:numRef>
              <c:f>'Pure Decorrelation'!$AI$3:$AI$290</c:f>
              <c:numCache>
                <c:formatCode>General</c:formatCode>
                <c:ptCount val="288"/>
                <c:pt idx="0">
                  <c:v>14.57607608536491</c:v>
                </c:pt>
                <c:pt idx="1">
                  <c:v>5.5401984097436072</c:v>
                </c:pt>
                <c:pt idx="2">
                  <c:v>7.5135419702040966</c:v>
                </c:pt>
                <c:pt idx="3">
                  <c:v>3.0659769427729771</c:v>
                </c:pt>
                <c:pt idx="4">
                  <c:v>9.8846657634712756</c:v>
                </c:pt>
                <c:pt idx="5">
                  <c:v>6.5814193752594292</c:v>
                </c:pt>
                <c:pt idx="6">
                  <c:v>5.0440308159682896</c:v>
                </c:pt>
                <c:pt idx="7">
                  <c:v>4.9674127032631077</c:v>
                </c:pt>
                <c:pt idx="8">
                  <c:v>8.6416806893888864</c:v>
                </c:pt>
                <c:pt idx="9">
                  <c:v>8.0396502943593084</c:v>
                </c:pt>
                <c:pt idx="10">
                  <c:v>4.2895956472144459</c:v>
                </c:pt>
                <c:pt idx="11">
                  <c:v>7.1900989536661646</c:v>
                </c:pt>
                <c:pt idx="12">
                  <c:v>5.3582710998132823</c:v>
                </c:pt>
                <c:pt idx="13">
                  <c:v>10.16716714564245</c:v>
                </c:pt>
                <c:pt idx="14">
                  <c:v>2.9993149652145799</c:v>
                </c:pt>
                <c:pt idx="15">
                  <c:v>10.37070599120343</c:v>
                </c:pt>
                <c:pt idx="16">
                  <c:v>3.5528840234153898</c:v>
                </c:pt>
                <c:pt idx="17">
                  <c:v>20.589141067001041</c:v>
                </c:pt>
                <c:pt idx="18">
                  <c:v>5.6626620388007716</c:v>
                </c:pt>
                <c:pt idx="19">
                  <c:v>8.531593541009352</c:v>
                </c:pt>
                <c:pt idx="20">
                  <c:v>8.6783305603894405</c:v>
                </c:pt>
                <c:pt idx="21">
                  <c:v>4.6382920386153277</c:v>
                </c:pt>
                <c:pt idx="22">
                  <c:v>21.115049038035799</c:v>
                </c:pt>
                <c:pt idx="23">
                  <c:v>2.1235996897565199</c:v>
                </c:pt>
                <c:pt idx="24">
                  <c:v>3.947800132038537</c:v>
                </c:pt>
                <c:pt idx="25">
                  <c:v>4.9364758931798862</c:v>
                </c:pt>
                <c:pt idx="26">
                  <c:v>3.0471179021755228</c:v>
                </c:pt>
                <c:pt idx="27">
                  <c:v>4.3351111252442944</c:v>
                </c:pt>
                <c:pt idx="28">
                  <c:v>2.711057039233856</c:v>
                </c:pt>
                <c:pt idx="29">
                  <c:v>2.9836701461928898</c:v>
                </c:pt>
                <c:pt idx="30">
                  <c:v>2.2066137972753501</c:v>
                </c:pt>
                <c:pt idx="31">
                  <c:v>2.898894636041951</c:v>
                </c:pt>
                <c:pt idx="32">
                  <c:v>7.2977516940212812</c:v>
                </c:pt>
                <c:pt idx="33">
                  <c:v>6.5312290398171173</c:v>
                </c:pt>
                <c:pt idx="34">
                  <c:v>4.0587124772137031</c:v>
                </c:pt>
                <c:pt idx="35">
                  <c:v>3.4596571773639879</c:v>
                </c:pt>
                <c:pt idx="36">
                  <c:v>4.1161545131704766</c:v>
                </c:pt>
                <c:pt idx="37">
                  <c:v>3.278930743830279</c:v>
                </c:pt>
                <c:pt idx="38">
                  <c:v>2.3644629029789939</c:v>
                </c:pt>
                <c:pt idx="39">
                  <c:v>1.7328149286331609</c:v>
                </c:pt>
                <c:pt idx="40">
                  <c:v>13.11254044899251</c:v>
                </c:pt>
                <c:pt idx="41">
                  <c:v>3.2193845726898869</c:v>
                </c:pt>
                <c:pt idx="42">
                  <c:v>3.4886999977985398</c:v>
                </c:pt>
                <c:pt idx="43">
                  <c:v>14.77405531820841</c:v>
                </c:pt>
                <c:pt idx="44">
                  <c:v>16.00778404596495</c:v>
                </c:pt>
                <c:pt idx="45">
                  <c:v>3.535190488945227</c:v>
                </c:pt>
                <c:pt idx="46">
                  <c:v>3.2972298610140571</c:v>
                </c:pt>
                <c:pt idx="47">
                  <c:v>12.83027978665195</c:v>
                </c:pt>
                <c:pt idx="48">
                  <c:v>13.13344436703483</c:v>
                </c:pt>
                <c:pt idx="49">
                  <c:v>3.2286614071228539</c:v>
                </c:pt>
                <c:pt idx="50">
                  <c:v>3.4798975840327331</c:v>
                </c:pt>
                <c:pt idx="51">
                  <c:v>14.83473644539481</c:v>
                </c:pt>
                <c:pt idx="52">
                  <c:v>15.772875270759689</c:v>
                </c:pt>
                <c:pt idx="53">
                  <c:v>3.435683502594475</c:v>
                </c:pt>
                <c:pt idx="54">
                  <c:v>3.2163415404036639</c:v>
                </c:pt>
                <c:pt idx="55">
                  <c:v>12.09687779435189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8072-44B5-AB13-53FD71B284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13725055"/>
        <c:axId val="488865151"/>
      </c:scatterChart>
      <c:valAx>
        <c:axId val="513725055"/>
        <c:scaling>
          <c:orientation val="minMax"/>
          <c:max val="5"/>
          <c:min val="0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Gain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8865151"/>
        <c:crosses val="autoZero"/>
        <c:crossBetween val="midCat"/>
      </c:valAx>
      <c:valAx>
        <c:axId val="488865151"/>
        <c:scaling>
          <c:logBase val="10"/>
          <c:orientation val="minMax"/>
          <c:max val="100"/>
          <c:min val="1E-3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Time(s)</a:t>
                </a:r>
              </a:p>
            </c:rich>
          </c:tx>
          <c:layout>
            <c:manualLayout>
              <c:xMode val="edge"/>
              <c:yMode val="edge"/>
              <c:x val="1.2242425079812739E-2"/>
              <c:y val="0.3979304375346236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372505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4.9059023956218299E-2"/>
          <c:y val="0.87083311506227701"/>
          <c:w val="0.92175080203315873"/>
          <c:h val="0.1153942300984974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# of Dominance Checks vs. (Estimated) Gain -</a:t>
            </a:r>
            <a:r>
              <a:rPr lang="en-US" baseline="0"/>
              <a:t> </a:t>
            </a:r>
            <a:r>
              <a:rPr lang="en-US"/>
              <a:t>causal</a:t>
            </a:r>
            <a:r>
              <a:rPr lang="en-US" baseline="0"/>
              <a:t> </a:t>
            </a:r>
            <a:r>
              <a:rPr lang="en-US"/>
              <a:t>algorithms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5.3468871866955363E-2"/>
          <c:y val="0.12785291579821928"/>
          <c:w val="0.9124666606793389"/>
          <c:h val="0.66461270209977208"/>
        </c:manualLayout>
      </c:layout>
      <c:scatterChart>
        <c:scatterStyle val="lineMarker"/>
        <c:varyColors val="0"/>
        <c:ser>
          <c:idx val="1"/>
          <c:order val="0"/>
          <c:tx>
            <c:strRef>
              <c:f>'Pure Decorrelation'!$N$2</c:f>
              <c:strCache>
                <c:ptCount val="1"/>
                <c:pt idx="0">
                  <c:v>BNL Causal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trendline>
            <c:spPr>
              <a:ln w="19050" cap="rnd">
                <a:solidFill>
                  <a:srgbClr val="FF0000"/>
                </a:solidFill>
                <a:prstDash val="dash"/>
              </a:ln>
              <a:effectLst/>
            </c:spPr>
            <c:trendlineType val="exp"/>
            <c:dispRSqr val="0"/>
            <c:dispEq val="0"/>
          </c:trendline>
          <c:xVal>
            <c:numRef>
              <c:f>'Pure Decorrelation'!$AY$3:$AY$290</c:f>
              <c:numCache>
                <c:formatCode>General</c:formatCode>
                <c:ptCount val="288"/>
                <c:pt idx="0">
                  <c:v>1</c:v>
                </c:pt>
                <c:pt idx="1">
                  <c:v>-3</c:v>
                </c:pt>
                <c:pt idx="2">
                  <c:v>-3</c:v>
                </c:pt>
                <c:pt idx="3">
                  <c:v>1</c:v>
                </c:pt>
                <c:pt idx="4">
                  <c:v>9</c:v>
                </c:pt>
                <c:pt idx="5">
                  <c:v>1</c:v>
                </c:pt>
                <c:pt idx="6">
                  <c:v>-3</c:v>
                </c:pt>
                <c:pt idx="7">
                  <c:v>-3</c:v>
                </c:pt>
                <c:pt idx="8">
                  <c:v>-3</c:v>
                </c:pt>
                <c:pt idx="9">
                  <c:v>-3</c:v>
                </c:pt>
                <c:pt idx="10">
                  <c:v>1</c:v>
                </c:pt>
                <c:pt idx="11">
                  <c:v>9</c:v>
                </c:pt>
                <c:pt idx="12">
                  <c:v>1</c:v>
                </c:pt>
                <c:pt idx="13">
                  <c:v>-3</c:v>
                </c:pt>
                <c:pt idx="14">
                  <c:v>-3</c:v>
                </c:pt>
                <c:pt idx="15">
                  <c:v>1</c:v>
                </c:pt>
                <c:pt idx="16">
                  <c:v>-2</c:v>
                </c:pt>
                <c:pt idx="17">
                  <c:v>4</c:v>
                </c:pt>
                <c:pt idx="18">
                  <c:v>0</c:v>
                </c:pt>
                <c:pt idx="19">
                  <c:v>-2</c:v>
                </c:pt>
                <c:pt idx="20">
                  <c:v>-2</c:v>
                </c:pt>
                <c:pt idx="21">
                  <c:v>0</c:v>
                </c:pt>
                <c:pt idx="22">
                  <c:v>4</c:v>
                </c:pt>
                <c:pt idx="23">
                  <c:v>-2</c:v>
                </c:pt>
                <c:pt idx="24">
                  <c:v>-0.33333333333333331</c:v>
                </c:pt>
                <c:pt idx="25">
                  <c:v>-0.33333333333333331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-1.666666666666667</c:v>
                </c:pt>
                <c:pt idx="31">
                  <c:v>-1.666666666666667</c:v>
                </c:pt>
                <c:pt idx="32">
                  <c:v>-1.666666666666667</c:v>
                </c:pt>
                <c:pt idx="33">
                  <c:v>-1.666666666666667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-0.33333333333333331</c:v>
                </c:pt>
                <c:pt idx="39">
                  <c:v>-0.33333333333333331</c:v>
                </c:pt>
                <c:pt idx="40">
                  <c:v>-2</c:v>
                </c:pt>
                <c:pt idx="41">
                  <c:v>-2</c:v>
                </c:pt>
                <c:pt idx="42">
                  <c:v>8</c:v>
                </c:pt>
                <c:pt idx="43">
                  <c:v>-4</c:v>
                </c:pt>
                <c:pt idx="44">
                  <c:v>-4</c:v>
                </c:pt>
                <c:pt idx="45">
                  <c:v>8</c:v>
                </c:pt>
                <c:pt idx="46">
                  <c:v>-2</c:v>
                </c:pt>
                <c:pt idx="47">
                  <c:v>-2</c:v>
                </c:pt>
                <c:pt idx="48">
                  <c:v>-2</c:v>
                </c:pt>
                <c:pt idx="49">
                  <c:v>-2</c:v>
                </c:pt>
                <c:pt idx="50">
                  <c:v>8</c:v>
                </c:pt>
                <c:pt idx="51">
                  <c:v>-4</c:v>
                </c:pt>
                <c:pt idx="52">
                  <c:v>-4</c:v>
                </c:pt>
                <c:pt idx="53">
                  <c:v>8</c:v>
                </c:pt>
                <c:pt idx="54">
                  <c:v>-2</c:v>
                </c:pt>
                <c:pt idx="55">
                  <c:v>-2</c:v>
                </c:pt>
              </c:numCache>
            </c:numRef>
          </c:xVal>
          <c:yVal>
            <c:numRef>
              <c:f>'Pure Decorrelation'!$N$3:$N$290</c:f>
              <c:numCache>
                <c:formatCode>General</c:formatCode>
                <c:ptCount val="288"/>
                <c:pt idx="0">
                  <c:v>10022863.4</c:v>
                </c:pt>
                <c:pt idx="1">
                  <c:v>4768147.5999999996</c:v>
                </c:pt>
                <c:pt idx="2">
                  <c:v>5708330.4000000004</c:v>
                </c:pt>
                <c:pt idx="3">
                  <c:v>2327862</c:v>
                </c:pt>
                <c:pt idx="4">
                  <c:v>8211267.7999999998</c:v>
                </c:pt>
                <c:pt idx="5">
                  <c:v>4932159</c:v>
                </c:pt>
                <c:pt idx="6">
                  <c:v>4570545.2</c:v>
                </c:pt>
                <c:pt idx="7">
                  <c:v>3167304.6</c:v>
                </c:pt>
                <c:pt idx="8">
                  <c:v>6805158.4000000004</c:v>
                </c:pt>
                <c:pt idx="9">
                  <c:v>6523186.2000000002</c:v>
                </c:pt>
                <c:pt idx="10">
                  <c:v>3525196.8</c:v>
                </c:pt>
                <c:pt idx="11">
                  <c:v>5681416.4000000004</c:v>
                </c:pt>
                <c:pt idx="12">
                  <c:v>4956663</c:v>
                </c:pt>
                <c:pt idx="13">
                  <c:v>8396950.8000000007</c:v>
                </c:pt>
                <c:pt idx="14">
                  <c:v>2746243.4</c:v>
                </c:pt>
                <c:pt idx="15">
                  <c:v>7435345.5999999996</c:v>
                </c:pt>
                <c:pt idx="16">
                  <c:v>2023825.2</c:v>
                </c:pt>
                <c:pt idx="17">
                  <c:v>10584724</c:v>
                </c:pt>
                <c:pt idx="18">
                  <c:v>2953382.2</c:v>
                </c:pt>
                <c:pt idx="19">
                  <c:v>5320058.5999999996</c:v>
                </c:pt>
                <c:pt idx="20">
                  <c:v>4774228</c:v>
                </c:pt>
                <c:pt idx="21">
                  <c:v>1881454.6</c:v>
                </c:pt>
                <c:pt idx="22">
                  <c:v>10503780.199999999</c:v>
                </c:pt>
                <c:pt idx="23">
                  <c:v>1194820.3999999999</c:v>
                </c:pt>
                <c:pt idx="24">
                  <c:v>2244574.4</c:v>
                </c:pt>
                <c:pt idx="25">
                  <c:v>2692511</c:v>
                </c:pt>
                <c:pt idx="26">
                  <c:v>1761354.2</c:v>
                </c:pt>
                <c:pt idx="27">
                  <c:v>2696304.4</c:v>
                </c:pt>
                <c:pt idx="28">
                  <c:v>1509720</c:v>
                </c:pt>
                <c:pt idx="29">
                  <c:v>1848423.2</c:v>
                </c:pt>
                <c:pt idx="30">
                  <c:v>1741757</c:v>
                </c:pt>
                <c:pt idx="31">
                  <c:v>1858165</c:v>
                </c:pt>
                <c:pt idx="32">
                  <c:v>4692546.5999999996</c:v>
                </c:pt>
                <c:pt idx="33">
                  <c:v>4460777.5999999996</c:v>
                </c:pt>
                <c:pt idx="34">
                  <c:v>2536581.2000000002</c:v>
                </c:pt>
                <c:pt idx="35">
                  <c:v>2195321</c:v>
                </c:pt>
                <c:pt idx="36">
                  <c:v>2548396.6</c:v>
                </c:pt>
                <c:pt idx="37">
                  <c:v>1872928.2</c:v>
                </c:pt>
                <c:pt idx="38">
                  <c:v>1611173</c:v>
                </c:pt>
                <c:pt idx="39">
                  <c:v>1201692.6000000001</c:v>
                </c:pt>
                <c:pt idx="40">
                  <c:v>5992022.4000000004</c:v>
                </c:pt>
                <c:pt idx="41">
                  <c:v>1976134.8</c:v>
                </c:pt>
                <c:pt idx="42">
                  <c:v>1884901</c:v>
                </c:pt>
                <c:pt idx="43">
                  <c:v>6016041.2000000002</c:v>
                </c:pt>
                <c:pt idx="44">
                  <c:v>6006067.5999999996</c:v>
                </c:pt>
                <c:pt idx="45">
                  <c:v>1797739.2</c:v>
                </c:pt>
                <c:pt idx="46">
                  <c:v>1996186.6</c:v>
                </c:pt>
                <c:pt idx="47">
                  <c:v>5590503.7999999998</c:v>
                </c:pt>
                <c:pt idx="48">
                  <c:v>5992022.4000000004</c:v>
                </c:pt>
                <c:pt idx="49">
                  <c:v>1976134.8</c:v>
                </c:pt>
                <c:pt idx="50">
                  <c:v>1884901</c:v>
                </c:pt>
                <c:pt idx="51">
                  <c:v>6016041.2000000002</c:v>
                </c:pt>
                <c:pt idx="52">
                  <c:v>6006067.5999999996</c:v>
                </c:pt>
                <c:pt idx="53">
                  <c:v>1797739.2</c:v>
                </c:pt>
                <c:pt idx="54">
                  <c:v>1996186.6</c:v>
                </c:pt>
                <c:pt idx="55">
                  <c:v>5590503.7999999998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39B-492D-A490-010E42AC3602}"/>
            </c:ext>
          </c:extLst>
        </c:ser>
        <c:ser>
          <c:idx val="3"/>
          <c:order val="1"/>
          <c:tx>
            <c:strRef>
              <c:f>'Pure Decorrelation'!$Q$2</c:f>
              <c:strCache>
                <c:ptCount val="1"/>
                <c:pt idx="0">
                  <c:v>SFS Causal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5"/>
                </a:solidFill>
                <a:prstDash val="dash"/>
              </a:ln>
              <a:effectLst/>
            </c:spPr>
            <c:trendlineType val="exp"/>
            <c:dispRSqr val="0"/>
            <c:dispEq val="0"/>
          </c:trendline>
          <c:xVal>
            <c:numRef>
              <c:f>'Pure Decorrelation'!$AY$3:$AY$290</c:f>
              <c:numCache>
                <c:formatCode>General</c:formatCode>
                <c:ptCount val="288"/>
                <c:pt idx="0">
                  <c:v>1</c:v>
                </c:pt>
                <c:pt idx="1">
                  <c:v>-3</c:v>
                </c:pt>
                <c:pt idx="2">
                  <c:v>-3</c:v>
                </c:pt>
                <c:pt idx="3">
                  <c:v>1</c:v>
                </c:pt>
                <c:pt idx="4">
                  <c:v>9</c:v>
                </c:pt>
                <c:pt idx="5">
                  <c:v>1</c:v>
                </c:pt>
                <c:pt idx="6">
                  <c:v>-3</c:v>
                </c:pt>
                <c:pt idx="7">
                  <c:v>-3</c:v>
                </c:pt>
                <c:pt idx="8">
                  <c:v>-3</c:v>
                </c:pt>
                <c:pt idx="9">
                  <c:v>-3</c:v>
                </c:pt>
                <c:pt idx="10">
                  <c:v>1</c:v>
                </c:pt>
                <c:pt idx="11">
                  <c:v>9</c:v>
                </c:pt>
                <c:pt idx="12">
                  <c:v>1</c:v>
                </c:pt>
                <c:pt idx="13">
                  <c:v>-3</c:v>
                </c:pt>
                <c:pt idx="14">
                  <c:v>-3</c:v>
                </c:pt>
                <c:pt idx="15">
                  <c:v>1</c:v>
                </c:pt>
                <c:pt idx="16">
                  <c:v>-2</c:v>
                </c:pt>
                <c:pt idx="17">
                  <c:v>4</c:v>
                </c:pt>
                <c:pt idx="18">
                  <c:v>0</c:v>
                </c:pt>
                <c:pt idx="19">
                  <c:v>-2</c:v>
                </c:pt>
                <c:pt idx="20">
                  <c:v>-2</c:v>
                </c:pt>
                <c:pt idx="21">
                  <c:v>0</c:v>
                </c:pt>
                <c:pt idx="22">
                  <c:v>4</c:v>
                </c:pt>
                <c:pt idx="23">
                  <c:v>-2</c:v>
                </c:pt>
                <c:pt idx="24">
                  <c:v>-0.33333333333333331</c:v>
                </c:pt>
                <c:pt idx="25">
                  <c:v>-0.33333333333333331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-1.666666666666667</c:v>
                </c:pt>
                <c:pt idx="31">
                  <c:v>-1.666666666666667</c:v>
                </c:pt>
                <c:pt idx="32">
                  <c:v>-1.666666666666667</c:v>
                </c:pt>
                <c:pt idx="33">
                  <c:v>-1.666666666666667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-0.33333333333333331</c:v>
                </c:pt>
                <c:pt idx="39">
                  <c:v>-0.33333333333333331</c:v>
                </c:pt>
                <c:pt idx="40">
                  <c:v>-2</c:v>
                </c:pt>
                <c:pt idx="41">
                  <c:v>-2</c:v>
                </c:pt>
                <c:pt idx="42">
                  <c:v>8</c:v>
                </c:pt>
                <c:pt idx="43">
                  <c:v>-4</c:v>
                </c:pt>
                <c:pt idx="44">
                  <c:v>-4</c:v>
                </c:pt>
                <c:pt idx="45">
                  <c:v>8</c:v>
                </c:pt>
                <c:pt idx="46">
                  <c:v>-2</c:v>
                </c:pt>
                <c:pt idx="47">
                  <c:v>-2</c:v>
                </c:pt>
                <c:pt idx="48">
                  <c:v>-2</c:v>
                </c:pt>
                <c:pt idx="49">
                  <c:v>-2</c:v>
                </c:pt>
                <c:pt idx="50">
                  <c:v>8</c:v>
                </c:pt>
                <c:pt idx="51">
                  <c:v>-4</c:v>
                </c:pt>
                <c:pt idx="52">
                  <c:v>-4</c:v>
                </c:pt>
                <c:pt idx="53">
                  <c:v>8</c:v>
                </c:pt>
                <c:pt idx="54">
                  <c:v>-2</c:v>
                </c:pt>
                <c:pt idx="55">
                  <c:v>-2</c:v>
                </c:pt>
              </c:numCache>
            </c:numRef>
          </c:xVal>
          <c:yVal>
            <c:numRef>
              <c:f>'Pure Decorrelation'!$Q$3:$Q$290</c:f>
              <c:numCache>
                <c:formatCode>General</c:formatCode>
                <c:ptCount val="288"/>
                <c:pt idx="0">
                  <c:v>5817876.7999999998</c:v>
                </c:pt>
                <c:pt idx="1">
                  <c:v>1555096.6</c:v>
                </c:pt>
                <c:pt idx="2">
                  <c:v>2762314.2</c:v>
                </c:pt>
                <c:pt idx="3">
                  <c:v>639802.80000000005</c:v>
                </c:pt>
                <c:pt idx="4">
                  <c:v>5392684.4000000004</c:v>
                </c:pt>
                <c:pt idx="5">
                  <c:v>1744670</c:v>
                </c:pt>
                <c:pt idx="6">
                  <c:v>2689294.8</c:v>
                </c:pt>
                <c:pt idx="7">
                  <c:v>1300983.6000000001</c:v>
                </c:pt>
                <c:pt idx="8">
                  <c:v>2905263.6</c:v>
                </c:pt>
                <c:pt idx="9">
                  <c:v>2766018.8</c:v>
                </c:pt>
                <c:pt idx="10">
                  <c:v>1227249</c:v>
                </c:pt>
                <c:pt idx="11">
                  <c:v>3042341.4</c:v>
                </c:pt>
                <c:pt idx="12">
                  <c:v>1879359.4</c:v>
                </c:pt>
                <c:pt idx="13">
                  <c:v>3011644.8</c:v>
                </c:pt>
                <c:pt idx="14">
                  <c:v>708396.6</c:v>
                </c:pt>
                <c:pt idx="15">
                  <c:v>4031802.4</c:v>
                </c:pt>
                <c:pt idx="16">
                  <c:v>1047875</c:v>
                </c:pt>
                <c:pt idx="17">
                  <c:v>11250010.199999999</c:v>
                </c:pt>
                <c:pt idx="18">
                  <c:v>1570631</c:v>
                </c:pt>
                <c:pt idx="19">
                  <c:v>4599516.4000000004</c:v>
                </c:pt>
                <c:pt idx="20">
                  <c:v>3975867.4</c:v>
                </c:pt>
                <c:pt idx="21">
                  <c:v>1472009.4</c:v>
                </c:pt>
                <c:pt idx="22">
                  <c:v>13520284</c:v>
                </c:pt>
                <c:pt idx="23">
                  <c:v>740416</c:v>
                </c:pt>
                <c:pt idx="24">
                  <c:v>902289.6</c:v>
                </c:pt>
                <c:pt idx="25">
                  <c:v>1219518</c:v>
                </c:pt>
                <c:pt idx="26">
                  <c:v>775358</c:v>
                </c:pt>
                <c:pt idx="27">
                  <c:v>1261997.2</c:v>
                </c:pt>
                <c:pt idx="28">
                  <c:v>584817.19999999995</c:v>
                </c:pt>
                <c:pt idx="29">
                  <c:v>671157.4</c:v>
                </c:pt>
                <c:pt idx="30">
                  <c:v>526935.80000000005</c:v>
                </c:pt>
                <c:pt idx="31">
                  <c:v>736101.4</c:v>
                </c:pt>
                <c:pt idx="32">
                  <c:v>2478062.2000000002</c:v>
                </c:pt>
                <c:pt idx="33">
                  <c:v>3009998.2</c:v>
                </c:pt>
                <c:pt idx="34">
                  <c:v>1142575.3999999999</c:v>
                </c:pt>
                <c:pt idx="35">
                  <c:v>938764.80000000005</c:v>
                </c:pt>
                <c:pt idx="36">
                  <c:v>1163907.2</c:v>
                </c:pt>
                <c:pt idx="37">
                  <c:v>1188675.2</c:v>
                </c:pt>
                <c:pt idx="38">
                  <c:v>632717.80000000005</c:v>
                </c:pt>
                <c:pt idx="39">
                  <c:v>454519</c:v>
                </c:pt>
                <c:pt idx="40">
                  <c:v>5939480.5999999996</c:v>
                </c:pt>
                <c:pt idx="41">
                  <c:v>839369</c:v>
                </c:pt>
                <c:pt idx="42">
                  <c:v>887823.2</c:v>
                </c:pt>
                <c:pt idx="43">
                  <c:v>6159425.2000000002</c:v>
                </c:pt>
                <c:pt idx="44">
                  <c:v>7402034</c:v>
                </c:pt>
                <c:pt idx="45">
                  <c:v>709877</c:v>
                </c:pt>
                <c:pt idx="46">
                  <c:v>759550</c:v>
                </c:pt>
                <c:pt idx="47">
                  <c:v>5738462.5999999996</c:v>
                </c:pt>
                <c:pt idx="48">
                  <c:v>5939480.5999999996</c:v>
                </c:pt>
                <c:pt idx="49">
                  <c:v>839369</c:v>
                </c:pt>
                <c:pt idx="50">
                  <c:v>887823.2</c:v>
                </c:pt>
                <c:pt idx="51">
                  <c:v>6159425.2000000002</c:v>
                </c:pt>
                <c:pt idx="52">
                  <c:v>7402034</c:v>
                </c:pt>
                <c:pt idx="53">
                  <c:v>709877</c:v>
                </c:pt>
                <c:pt idx="54">
                  <c:v>759550</c:v>
                </c:pt>
                <c:pt idx="55">
                  <c:v>5738462.5999999996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339B-492D-A490-010E42AC3602}"/>
            </c:ext>
          </c:extLst>
        </c:ser>
        <c:ser>
          <c:idx val="5"/>
          <c:order val="2"/>
          <c:tx>
            <c:strRef>
              <c:f>'Pure Decorrelation'!$S$2</c:f>
              <c:strCache>
                <c:ptCount val="1"/>
                <c:pt idx="0">
                  <c:v>SaLSa Causal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6"/>
                </a:solidFill>
                <a:prstDash val="dash"/>
              </a:ln>
              <a:effectLst/>
            </c:spPr>
            <c:trendlineType val="exp"/>
            <c:dispRSqr val="0"/>
            <c:dispEq val="0"/>
          </c:trendline>
          <c:xVal>
            <c:numRef>
              <c:f>'Pure Decorrelation'!$AY$3:$AY$290</c:f>
              <c:numCache>
                <c:formatCode>General</c:formatCode>
                <c:ptCount val="288"/>
                <c:pt idx="0">
                  <c:v>1</c:v>
                </c:pt>
                <c:pt idx="1">
                  <c:v>-3</c:v>
                </c:pt>
                <c:pt idx="2">
                  <c:v>-3</c:v>
                </c:pt>
                <c:pt idx="3">
                  <c:v>1</c:v>
                </c:pt>
                <c:pt idx="4">
                  <c:v>9</c:v>
                </c:pt>
                <c:pt idx="5">
                  <c:v>1</c:v>
                </c:pt>
                <c:pt idx="6">
                  <c:v>-3</c:v>
                </c:pt>
                <c:pt idx="7">
                  <c:v>-3</c:v>
                </c:pt>
                <c:pt idx="8">
                  <c:v>-3</c:v>
                </c:pt>
                <c:pt idx="9">
                  <c:v>-3</c:v>
                </c:pt>
                <c:pt idx="10">
                  <c:v>1</c:v>
                </c:pt>
                <c:pt idx="11">
                  <c:v>9</c:v>
                </c:pt>
                <c:pt idx="12">
                  <c:v>1</c:v>
                </c:pt>
                <c:pt idx="13">
                  <c:v>-3</c:v>
                </c:pt>
                <c:pt idx="14">
                  <c:v>-3</c:v>
                </c:pt>
                <c:pt idx="15">
                  <c:v>1</c:v>
                </c:pt>
                <c:pt idx="16">
                  <c:v>-2</c:v>
                </c:pt>
                <c:pt idx="17">
                  <c:v>4</c:v>
                </c:pt>
                <c:pt idx="18">
                  <c:v>0</c:v>
                </c:pt>
                <c:pt idx="19">
                  <c:v>-2</c:v>
                </c:pt>
                <c:pt idx="20">
                  <c:v>-2</c:v>
                </c:pt>
                <c:pt idx="21">
                  <c:v>0</c:v>
                </c:pt>
                <c:pt idx="22">
                  <c:v>4</c:v>
                </c:pt>
                <c:pt idx="23">
                  <c:v>-2</c:v>
                </c:pt>
                <c:pt idx="24">
                  <c:v>-0.33333333333333331</c:v>
                </c:pt>
                <c:pt idx="25">
                  <c:v>-0.33333333333333331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-1.666666666666667</c:v>
                </c:pt>
                <c:pt idx="31">
                  <c:v>-1.666666666666667</c:v>
                </c:pt>
                <c:pt idx="32">
                  <c:v>-1.666666666666667</c:v>
                </c:pt>
                <c:pt idx="33">
                  <c:v>-1.666666666666667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-0.33333333333333331</c:v>
                </c:pt>
                <c:pt idx="39">
                  <c:v>-0.33333333333333331</c:v>
                </c:pt>
                <c:pt idx="40">
                  <c:v>-2</c:v>
                </c:pt>
                <c:pt idx="41">
                  <c:v>-2</c:v>
                </c:pt>
                <c:pt idx="42">
                  <c:v>8</c:v>
                </c:pt>
                <c:pt idx="43">
                  <c:v>-4</c:v>
                </c:pt>
                <c:pt idx="44">
                  <c:v>-4</c:v>
                </c:pt>
                <c:pt idx="45">
                  <c:v>8</c:v>
                </c:pt>
                <c:pt idx="46">
                  <c:v>-2</c:v>
                </c:pt>
                <c:pt idx="47">
                  <c:v>-2</c:v>
                </c:pt>
                <c:pt idx="48">
                  <c:v>-2</c:v>
                </c:pt>
                <c:pt idx="49">
                  <c:v>-2</c:v>
                </c:pt>
                <c:pt idx="50">
                  <c:v>8</c:v>
                </c:pt>
                <c:pt idx="51">
                  <c:v>-4</c:v>
                </c:pt>
                <c:pt idx="52">
                  <c:v>-4</c:v>
                </c:pt>
                <c:pt idx="53">
                  <c:v>8</c:v>
                </c:pt>
                <c:pt idx="54">
                  <c:v>-2</c:v>
                </c:pt>
                <c:pt idx="55">
                  <c:v>-2</c:v>
                </c:pt>
              </c:numCache>
            </c:numRef>
          </c:xVal>
          <c:yVal>
            <c:numRef>
              <c:f>'Pure Decorrelation'!$S$3:$S$290</c:f>
              <c:numCache>
                <c:formatCode>General</c:formatCode>
                <c:ptCount val="288"/>
                <c:pt idx="0">
                  <c:v>10274494</c:v>
                </c:pt>
                <c:pt idx="1">
                  <c:v>3159799.4</c:v>
                </c:pt>
                <c:pt idx="2">
                  <c:v>2267205</c:v>
                </c:pt>
                <c:pt idx="3">
                  <c:v>781966.2</c:v>
                </c:pt>
                <c:pt idx="4">
                  <c:v>11978384</c:v>
                </c:pt>
                <c:pt idx="5">
                  <c:v>4301307.4000000004</c:v>
                </c:pt>
                <c:pt idx="6">
                  <c:v>2147966.7999999998</c:v>
                </c:pt>
                <c:pt idx="7">
                  <c:v>1474098.6</c:v>
                </c:pt>
                <c:pt idx="8">
                  <c:v>6328932</c:v>
                </c:pt>
                <c:pt idx="9">
                  <c:v>7992747.4000000004</c:v>
                </c:pt>
                <c:pt idx="10">
                  <c:v>1129757.3999999999</c:v>
                </c:pt>
                <c:pt idx="11">
                  <c:v>2579986.7999999998</c:v>
                </c:pt>
                <c:pt idx="12">
                  <c:v>2634966.7999999998</c:v>
                </c:pt>
                <c:pt idx="13">
                  <c:v>6840819.7999999998</c:v>
                </c:pt>
                <c:pt idx="14">
                  <c:v>783665.4</c:v>
                </c:pt>
                <c:pt idx="15">
                  <c:v>4447089.2</c:v>
                </c:pt>
                <c:pt idx="16">
                  <c:v>1498358.4</c:v>
                </c:pt>
                <c:pt idx="17">
                  <c:v>16252444.199999999</c:v>
                </c:pt>
                <c:pt idx="18">
                  <c:v>2641644.6</c:v>
                </c:pt>
                <c:pt idx="19">
                  <c:v>7026087.5999999996</c:v>
                </c:pt>
                <c:pt idx="20">
                  <c:v>4764882.4000000004</c:v>
                </c:pt>
                <c:pt idx="21">
                  <c:v>2143220</c:v>
                </c:pt>
                <c:pt idx="22">
                  <c:v>14229575.800000001</c:v>
                </c:pt>
                <c:pt idx="23">
                  <c:v>561014.4</c:v>
                </c:pt>
                <c:pt idx="24">
                  <c:v>1443151.4</c:v>
                </c:pt>
                <c:pt idx="25">
                  <c:v>2714173.4</c:v>
                </c:pt>
                <c:pt idx="26">
                  <c:v>843022.8</c:v>
                </c:pt>
                <c:pt idx="27">
                  <c:v>2480272.4</c:v>
                </c:pt>
                <c:pt idx="28">
                  <c:v>553166.6</c:v>
                </c:pt>
                <c:pt idx="29">
                  <c:v>582111.4</c:v>
                </c:pt>
                <c:pt idx="30">
                  <c:v>503087.8</c:v>
                </c:pt>
                <c:pt idx="31">
                  <c:v>690026.4</c:v>
                </c:pt>
                <c:pt idx="32">
                  <c:v>4921309.4000000004</c:v>
                </c:pt>
                <c:pt idx="33">
                  <c:v>4394764.8</c:v>
                </c:pt>
                <c:pt idx="34">
                  <c:v>1751202.6</c:v>
                </c:pt>
                <c:pt idx="35">
                  <c:v>1481246.2</c:v>
                </c:pt>
                <c:pt idx="36">
                  <c:v>1037210.4</c:v>
                </c:pt>
                <c:pt idx="37">
                  <c:v>1018766</c:v>
                </c:pt>
                <c:pt idx="38">
                  <c:v>607142.40000000002</c:v>
                </c:pt>
                <c:pt idx="39">
                  <c:v>411834.2</c:v>
                </c:pt>
                <c:pt idx="40">
                  <c:v>6599989.7999999998</c:v>
                </c:pt>
                <c:pt idx="41">
                  <c:v>1062903.2</c:v>
                </c:pt>
                <c:pt idx="42">
                  <c:v>1184733.6000000001</c:v>
                </c:pt>
                <c:pt idx="43">
                  <c:v>7151927.2000000002</c:v>
                </c:pt>
                <c:pt idx="44">
                  <c:v>7594684.2000000002</c:v>
                </c:pt>
                <c:pt idx="45">
                  <c:v>1529571</c:v>
                </c:pt>
                <c:pt idx="46">
                  <c:v>943697.6</c:v>
                </c:pt>
                <c:pt idx="47">
                  <c:v>6096867.4000000004</c:v>
                </c:pt>
                <c:pt idx="48">
                  <c:v>6599989.7999999998</c:v>
                </c:pt>
                <c:pt idx="49">
                  <c:v>1062903.2</c:v>
                </c:pt>
                <c:pt idx="50">
                  <c:v>1184733.6000000001</c:v>
                </c:pt>
                <c:pt idx="51">
                  <c:v>7151927.2000000002</c:v>
                </c:pt>
                <c:pt idx="52">
                  <c:v>7594684.2000000002</c:v>
                </c:pt>
                <c:pt idx="53">
                  <c:v>1529571</c:v>
                </c:pt>
                <c:pt idx="54">
                  <c:v>943697.6</c:v>
                </c:pt>
                <c:pt idx="55">
                  <c:v>6096867.4000000004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339B-492D-A490-010E42AC3602}"/>
            </c:ext>
          </c:extLst>
        </c:ser>
        <c:ser>
          <c:idx val="7"/>
          <c:order val="3"/>
          <c:tx>
            <c:strRef>
              <c:f>'Pure Decorrelation'!$U$2</c:f>
              <c:strCache>
                <c:ptCount val="1"/>
                <c:pt idx="0">
                  <c:v>D&amp;C Causal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>
                    <a:lumMod val="60000"/>
                  </a:schemeClr>
                </a:solidFill>
                <a:prstDash val="dash"/>
              </a:ln>
              <a:effectLst/>
            </c:spPr>
            <c:trendlineType val="exp"/>
            <c:dispRSqr val="0"/>
            <c:dispEq val="0"/>
          </c:trendline>
          <c:xVal>
            <c:numRef>
              <c:f>'Pure Decorrelation'!$AY$3:$AY$290</c:f>
              <c:numCache>
                <c:formatCode>General</c:formatCode>
                <c:ptCount val="288"/>
                <c:pt idx="0">
                  <c:v>1</c:v>
                </c:pt>
                <c:pt idx="1">
                  <c:v>-3</c:v>
                </c:pt>
                <c:pt idx="2">
                  <c:v>-3</c:v>
                </c:pt>
                <c:pt idx="3">
                  <c:v>1</c:v>
                </c:pt>
                <c:pt idx="4">
                  <c:v>9</c:v>
                </c:pt>
                <c:pt idx="5">
                  <c:v>1</c:v>
                </c:pt>
                <c:pt idx="6">
                  <c:v>-3</c:v>
                </c:pt>
                <c:pt idx="7">
                  <c:v>-3</c:v>
                </c:pt>
                <c:pt idx="8">
                  <c:v>-3</c:v>
                </c:pt>
                <c:pt idx="9">
                  <c:v>-3</c:v>
                </c:pt>
                <c:pt idx="10">
                  <c:v>1</c:v>
                </c:pt>
                <c:pt idx="11">
                  <c:v>9</c:v>
                </c:pt>
                <c:pt idx="12">
                  <c:v>1</c:v>
                </c:pt>
                <c:pt idx="13">
                  <c:v>-3</c:v>
                </c:pt>
                <c:pt idx="14">
                  <c:v>-3</c:v>
                </c:pt>
                <c:pt idx="15">
                  <c:v>1</c:v>
                </c:pt>
                <c:pt idx="16">
                  <c:v>-2</c:v>
                </c:pt>
                <c:pt idx="17">
                  <c:v>4</c:v>
                </c:pt>
                <c:pt idx="18">
                  <c:v>0</c:v>
                </c:pt>
                <c:pt idx="19">
                  <c:v>-2</c:v>
                </c:pt>
                <c:pt idx="20">
                  <c:v>-2</c:v>
                </c:pt>
                <c:pt idx="21">
                  <c:v>0</c:v>
                </c:pt>
                <c:pt idx="22">
                  <c:v>4</c:v>
                </c:pt>
                <c:pt idx="23">
                  <c:v>-2</c:v>
                </c:pt>
                <c:pt idx="24">
                  <c:v>-0.33333333333333331</c:v>
                </c:pt>
                <c:pt idx="25">
                  <c:v>-0.33333333333333331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-1.666666666666667</c:v>
                </c:pt>
                <c:pt idx="31">
                  <c:v>-1.666666666666667</c:v>
                </c:pt>
                <c:pt idx="32">
                  <c:v>-1.666666666666667</c:v>
                </c:pt>
                <c:pt idx="33">
                  <c:v>-1.666666666666667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-0.33333333333333331</c:v>
                </c:pt>
                <c:pt idx="39">
                  <c:v>-0.33333333333333331</c:v>
                </c:pt>
                <c:pt idx="40">
                  <c:v>-2</c:v>
                </c:pt>
                <c:pt idx="41">
                  <c:v>-2</c:v>
                </c:pt>
                <c:pt idx="42">
                  <c:v>8</c:v>
                </c:pt>
                <c:pt idx="43">
                  <c:v>-4</c:v>
                </c:pt>
                <c:pt idx="44">
                  <c:v>-4</c:v>
                </c:pt>
                <c:pt idx="45">
                  <c:v>8</c:v>
                </c:pt>
                <c:pt idx="46">
                  <c:v>-2</c:v>
                </c:pt>
                <c:pt idx="47">
                  <c:v>-2</c:v>
                </c:pt>
                <c:pt idx="48">
                  <c:v>-2</c:v>
                </c:pt>
                <c:pt idx="49">
                  <c:v>-2</c:v>
                </c:pt>
                <c:pt idx="50">
                  <c:v>8</c:v>
                </c:pt>
                <c:pt idx="51">
                  <c:v>-4</c:v>
                </c:pt>
                <c:pt idx="52">
                  <c:v>-4</c:v>
                </c:pt>
                <c:pt idx="53">
                  <c:v>8</c:v>
                </c:pt>
                <c:pt idx="54">
                  <c:v>-2</c:v>
                </c:pt>
                <c:pt idx="55">
                  <c:v>-2</c:v>
                </c:pt>
              </c:numCache>
            </c:numRef>
          </c:xVal>
          <c:yVal>
            <c:numRef>
              <c:f>'Pure Decorrelation'!$U$3:$U$290</c:f>
              <c:numCache>
                <c:formatCode>General</c:formatCode>
                <c:ptCount val="288"/>
                <c:pt idx="0">
                  <c:v>4336446.8</c:v>
                </c:pt>
                <c:pt idx="1">
                  <c:v>3939126.4</c:v>
                </c:pt>
                <c:pt idx="2">
                  <c:v>3916185.8</c:v>
                </c:pt>
                <c:pt idx="3">
                  <c:v>3608168.8</c:v>
                </c:pt>
                <c:pt idx="4">
                  <c:v>4016900.4</c:v>
                </c:pt>
                <c:pt idx="5">
                  <c:v>4004214.4</c:v>
                </c:pt>
                <c:pt idx="6">
                  <c:v>3691327.6</c:v>
                </c:pt>
                <c:pt idx="7">
                  <c:v>3761598.4</c:v>
                </c:pt>
                <c:pt idx="8">
                  <c:v>4184912</c:v>
                </c:pt>
                <c:pt idx="9">
                  <c:v>3966619.4</c:v>
                </c:pt>
                <c:pt idx="10">
                  <c:v>3820898.8</c:v>
                </c:pt>
                <c:pt idx="11">
                  <c:v>3750440.2</c:v>
                </c:pt>
                <c:pt idx="12">
                  <c:v>3896406.6</c:v>
                </c:pt>
                <c:pt idx="13">
                  <c:v>4105374</c:v>
                </c:pt>
                <c:pt idx="14">
                  <c:v>3606709.8</c:v>
                </c:pt>
                <c:pt idx="15">
                  <c:v>3884984.4</c:v>
                </c:pt>
                <c:pt idx="16">
                  <c:v>4045584.4</c:v>
                </c:pt>
                <c:pt idx="17">
                  <c:v>4318672.2</c:v>
                </c:pt>
                <c:pt idx="18">
                  <c:v>3935569.8</c:v>
                </c:pt>
                <c:pt idx="19">
                  <c:v>4040090.4</c:v>
                </c:pt>
                <c:pt idx="20">
                  <c:v>3968592.2</c:v>
                </c:pt>
                <c:pt idx="21">
                  <c:v>3874163.2</c:v>
                </c:pt>
                <c:pt idx="22">
                  <c:v>4244866.8</c:v>
                </c:pt>
                <c:pt idx="23">
                  <c:v>3953049.4</c:v>
                </c:pt>
                <c:pt idx="24">
                  <c:v>4660911.4000000004</c:v>
                </c:pt>
                <c:pt idx="25">
                  <c:v>4722347.2</c:v>
                </c:pt>
                <c:pt idx="26">
                  <c:v>4293950.5999999996</c:v>
                </c:pt>
                <c:pt idx="27">
                  <c:v>4370663</c:v>
                </c:pt>
                <c:pt idx="28">
                  <c:v>4068067.2</c:v>
                </c:pt>
                <c:pt idx="29">
                  <c:v>4093600</c:v>
                </c:pt>
                <c:pt idx="30">
                  <c:v>3810564.6</c:v>
                </c:pt>
                <c:pt idx="31">
                  <c:v>3832642.6</c:v>
                </c:pt>
                <c:pt idx="32">
                  <c:v>5496003.5999999996</c:v>
                </c:pt>
                <c:pt idx="33">
                  <c:v>5477577.2000000002</c:v>
                </c:pt>
                <c:pt idx="34">
                  <c:v>4421166</c:v>
                </c:pt>
                <c:pt idx="35">
                  <c:v>4426128.2</c:v>
                </c:pt>
                <c:pt idx="36">
                  <c:v>4208480.8</c:v>
                </c:pt>
                <c:pt idx="37">
                  <c:v>4144492.6</c:v>
                </c:pt>
                <c:pt idx="38">
                  <c:v>3507208</c:v>
                </c:pt>
                <c:pt idx="39">
                  <c:v>3490266</c:v>
                </c:pt>
                <c:pt idx="40">
                  <c:v>3868766.8</c:v>
                </c:pt>
                <c:pt idx="41">
                  <c:v>4303944.4000000004</c:v>
                </c:pt>
                <c:pt idx="42">
                  <c:v>4294696.4000000004</c:v>
                </c:pt>
                <c:pt idx="43">
                  <c:v>3936779.4</c:v>
                </c:pt>
                <c:pt idx="44">
                  <c:v>3911157.2</c:v>
                </c:pt>
                <c:pt idx="45">
                  <c:v>4349478</c:v>
                </c:pt>
                <c:pt idx="46">
                  <c:v>4253533.5999999996</c:v>
                </c:pt>
                <c:pt idx="47">
                  <c:v>3882255</c:v>
                </c:pt>
                <c:pt idx="48">
                  <c:v>3868766.8</c:v>
                </c:pt>
                <c:pt idx="49">
                  <c:v>4303944.4000000004</c:v>
                </c:pt>
                <c:pt idx="50">
                  <c:v>4294696.4000000004</c:v>
                </c:pt>
                <c:pt idx="51">
                  <c:v>3936779.4</c:v>
                </c:pt>
                <c:pt idx="52">
                  <c:v>3911157.2</c:v>
                </c:pt>
                <c:pt idx="53">
                  <c:v>4349478</c:v>
                </c:pt>
                <c:pt idx="54">
                  <c:v>4253533.5999999996</c:v>
                </c:pt>
                <c:pt idx="55">
                  <c:v>3882255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339B-492D-A490-010E42AC3602}"/>
            </c:ext>
          </c:extLst>
        </c:ser>
        <c:ser>
          <c:idx val="9"/>
          <c:order val="4"/>
          <c:tx>
            <c:strRef>
              <c:f>'Pure Decorrelation'!$W$2</c:f>
              <c:strCache>
                <c:ptCount val="1"/>
                <c:pt idx="0">
                  <c:v>BBS Causal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00B050"/>
              </a:solidFill>
              <a:ln w="9525">
                <a:solidFill>
                  <a:srgbClr val="00B050"/>
                </a:solidFill>
              </a:ln>
              <a:effectLst/>
            </c:spPr>
          </c:marker>
          <c:trendline>
            <c:spPr>
              <a:ln w="19050" cap="rnd">
                <a:solidFill>
                  <a:srgbClr val="00B050"/>
                </a:solidFill>
                <a:prstDash val="dash"/>
              </a:ln>
              <a:effectLst/>
            </c:spPr>
            <c:trendlineType val="exp"/>
            <c:dispRSqr val="0"/>
            <c:dispEq val="0"/>
          </c:trendline>
          <c:xVal>
            <c:numRef>
              <c:f>'Pure Decorrelation'!$AY$3:$AY$290</c:f>
              <c:numCache>
                <c:formatCode>General</c:formatCode>
                <c:ptCount val="288"/>
                <c:pt idx="0">
                  <c:v>1</c:v>
                </c:pt>
                <c:pt idx="1">
                  <c:v>-3</c:v>
                </c:pt>
                <c:pt idx="2">
                  <c:v>-3</c:v>
                </c:pt>
                <c:pt idx="3">
                  <c:v>1</c:v>
                </c:pt>
                <c:pt idx="4">
                  <c:v>9</c:v>
                </c:pt>
                <c:pt idx="5">
                  <c:v>1</c:v>
                </c:pt>
                <c:pt idx="6">
                  <c:v>-3</c:v>
                </c:pt>
                <c:pt idx="7">
                  <c:v>-3</c:v>
                </c:pt>
                <c:pt idx="8">
                  <c:v>-3</c:v>
                </c:pt>
                <c:pt idx="9">
                  <c:v>-3</c:v>
                </c:pt>
                <c:pt idx="10">
                  <c:v>1</c:v>
                </c:pt>
                <c:pt idx="11">
                  <c:v>9</c:v>
                </c:pt>
                <c:pt idx="12">
                  <c:v>1</c:v>
                </c:pt>
                <c:pt idx="13">
                  <c:v>-3</c:v>
                </c:pt>
                <c:pt idx="14">
                  <c:v>-3</c:v>
                </c:pt>
                <c:pt idx="15">
                  <c:v>1</c:v>
                </c:pt>
                <c:pt idx="16">
                  <c:v>-2</c:v>
                </c:pt>
                <c:pt idx="17">
                  <c:v>4</c:v>
                </c:pt>
                <c:pt idx="18">
                  <c:v>0</c:v>
                </c:pt>
                <c:pt idx="19">
                  <c:v>-2</c:v>
                </c:pt>
                <c:pt idx="20">
                  <c:v>-2</c:v>
                </c:pt>
                <c:pt idx="21">
                  <c:v>0</c:v>
                </c:pt>
                <c:pt idx="22">
                  <c:v>4</c:v>
                </c:pt>
                <c:pt idx="23">
                  <c:v>-2</c:v>
                </c:pt>
                <c:pt idx="24">
                  <c:v>-0.33333333333333331</c:v>
                </c:pt>
                <c:pt idx="25">
                  <c:v>-0.33333333333333331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-1.666666666666667</c:v>
                </c:pt>
                <c:pt idx="31">
                  <c:v>-1.666666666666667</c:v>
                </c:pt>
                <c:pt idx="32">
                  <c:v>-1.666666666666667</c:v>
                </c:pt>
                <c:pt idx="33">
                  <c:v>-1.666666666666667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-0.33333333333333331</c:v>
                </c:pt>
                <c:pt idx="39">
                  <c:v>-0.33333333333333331</c:v>
                </c:pt>
                <c:pt idx="40">
                  <c:v>-2</c:v>
                </c:pt>
                <c:pt idx="41">
                  <c:v>-2</c:v>
                </c:pt>
                <c:pt idx="42">
                  <c:v>8</c:v>
                </c:pt>
                <c:pt idx="43">
                  <c:v>-4</c:v>
                </c:pt>
                <c:pt idx="44">
                  <c:v>-4</c:v>
                </c:pt>
                <c:pt idx="45">
                  <c:v>8</c:v>
                </c:pt>
                <c:pt idx="46">
                  <c:v>-2</c:v>
                </c:pt>
                <c:pt idx="47">
                  <c:v>-2</c:v>
                </c:pt>
                <c:pt idx="48">
                  <c:v>-2</c:v>
                </c:pt>
                <c:pt idx="49">
                  <c:v>-2</c:v>
                </c:pt>
                <c:pt idx="50">
                  <c:v>8</c:v>
                </c:pt>
                <c:pt idx="51">
                  <c:v>-4</c:v>
                </c:pt>
                <c:pt idx="52">
                  <c:v>-4</c:v>
                </c:pt>
                <c:pt idx="53">
                  <c:v>8</c:v>
                </c:pt>
                <c:pt idx="54">
                  <c:v>-2</c:v>
                </c:pt>
                <c:pt idx="55">
                  <c:v>-2</c:v>
                </c:pt>
              </c:numCache>
            </c:numRef>
          </c:xVal>
          <c:yVal>
            <c:numRef>
              <c:f>'Pure Decorrelation'!$W$3:$W$290</c:f>
              <c:numCache>
                <c:formatCode>General</c:formatCode>
                <c:ptCount val="288"/>
                <c:pt idx="0">
                  <c:v>8664971.5999999996</c:v>
                </c:pt>
                <c:pt idx="1">
                  <c:v>2550318.6</c:v>
                </c:pt>
                <c:pt idx="2">
                  <c:v>3949562.8</c:v>
                </c:pt>
                <c:pt idx="3">
                  <c:v>1026269.8</c:v>
                </c:pt>
                <c:pt idx="4">
                  <c:v>7117200.4000000004</c:v>
                </c:pt>
                <c:pt idx="5">
                  <c:v>2695408.4</c:v>
                </c:pt>
                <c:pt idx="6">
                  <c:v>2539553.2000000002</c:v>
                </c:pt>
                <c:pt idx="7">
                  <c:v>2099069.6</c:v>
                </c:pt>
                <c:pt idx="8">
                  <c:v>3812327.2</c:v>
                </c:pt>
                <c:pt idx="9">
                  <c:v>3691529.6</c:v>
                </c:pt>
                <c:pt idx="10">
                  <c:v>2247583.4</c:v>
                </c:pt>
                <c:pt idx="11">
                  <c:v>4680236.4000000004</c:v>
                </c:pt>
                <c:pt idx="12">
                  <c:v>2303932</c:v>
                </c:pt>
                <c:pt idx="13">
                  <c:v>4317869.4000000004</c:v>
                </c:pt>
                <c:pt idx="14">
                  <c:v>1139695.8</c:v>
                </c:pt>
                <c:pt idx="15">
                  <c:v>5616552.4000000004</c:v>
                </c:pt>
                <c:pt idx="16">
                  <c:v>2250255.4</c:v>
                </c:pt>
                <c:pt idx="17">
                  <c:v>21356422</c:v>
                </c:pt>
                <c:pt idx="18">
                  <c:v>5968810.5999999996</c:v>
                </c:pt>
                <c:pt idx="19">
                  <c:v>5872072.7999999998</c:v>
                </c:pt>
                <c:pt idx="20">
                  <c:v>6080492.2000000002</c:v>
                </c:pt>
                <c:pt idx="21">
                  <c:v>4737267</c:v>
                </c:pt>
                <c:pt idx="22">
                  <c:v>20957635.399999999</c:v>
                </c:pt>
                <c:pt idx="23">
                  <c:v>1099095.8</c:v>
                </c:pt>
                <c:pt idx="24">
                  <c:v>1107015.6000000001</c:v>
                </c:pt>
                <c:pt idx="25">
                  <c:v>1496390.8</c:v>
                </c:pt>
                <c:pt idx="26">
                  <c:v>898367.6</c:v>
                </c:pt>
                <c:pt idx="27">
                  <c:v>1361871.2</c:v>
                </c:pt>
                <c:pt idx="28">
                  <c:v>687920</c:v>
                </c:pt>
                <c:pt idx="29">
                  <c:v>757993.4</c:v>
                </c:pt>
                <c:pt idx="30">
                  <c:v>524776.4</c:v>
                </c:pt>
                <c:pt idx="31">
                  <c:v>1026636.4</c:v>
                </c:pt>
                <c:pt idx="32">
                  <c:v>4257848.5999999996</c:v>
                </c:pt>
                <c:pt idx="33">
                  <c:v>4428309.5999999996</c:v>
                </c:pt>
                <c:pt idx="34">
                  <c:v>1950872.6</c:v>
                </c:pt>
                <c:pt idx="35">
                  <c:v>1595597.2</c:v>
                </c:pt>
                <c:pt idx="36">
                  <c:v>1453194</c:v>
                </c:pt>
                <c:pt idx="37">
                  <c:v>1550320.6</c:v>
                </c:pt>
                <c:pt idx="38">
                  <c:v>646396</c:v>
                </c:pt>
                <c:pt idx="39">
                  <c:v>370872.8</c:v>
                </c:pt>
                <c:pt idx="40">
                  <c:v>11541162.199999999</c:v>
                </c:pt>
                <c:pt idx="41">
                  <c:v>2647887.4</c:v>
                </c:pt>
                <c:pt idx="42">
                  <c:v>2257997.4</c:v>
                </c:pt>
                <c:pt idx="43">
                  <c:v>11324861.6</c:v>
                </c:pt>
                <c:pt idx="44">
                  <c:v>13070692.199999999</c:v>
                </c:pt>
                <c:pt idx="45">
                  <c:v>2662738.6</c:v>
                </c:pt>
                <c:pt idx="46">
                  <c:v>2839996.2</c:v>
                </c:pt>
                <c:pt idx="47">
                  <c:v>9972709.5999999996</c:v>
                </c:pt>
                <c:pt idx="48">
                  <c:v>11541162.199999999</c:v>
                </c:pt>
                <c:pt idx="49">
                  <c:v>2647887.4</c:v>
                </c:pt>
                <c:pt idx="50">
                  <c:v>2257997.4</c:v>
                </c:pt>
                <c:pt idx="51">
                  <c:v>11324861.6</c:v>
                </c:pt>
                <c:pt idx="52">
                  <c:v>13070692.199999999</c:v>
                </c:pt>
                <c:pt idx="53">
                  <c:v>2662738.6</c:v>
                </c:pt>
                <c:pt idx="54">
                  <c:v>2839996.2</c:v>
                </c:pt>
                <c:pt idx="55">
                  <c:v>9972709.5999999996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339B-492D-A490-010E42AC36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13725055"/>
        <c:axId val="488865151"/>
      </c:scatterChart>
      <c:valAx>
        <c:axId val="513725055"/>
        <c:scaling>
          <c:orientation val="minMax"/>
          <c:max val="5"/>
          <c:min val="0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Gain</a:t>
                </a:r>
              </a:p>
            </c:rich>
          </c:tx>
          <c:layout>
            <c:manualLayout>
              <c:xMode val="edge"/>
              <c:yMode val="edge"/>
              <c:x val="0.89467546086223626"/>
              <c:y val="0.3167659042243796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8865151"/>
        <c:crossesAt val="100000"/>
        <c:crossBetween val="midCat"/>
      </c:valAx>
      <c:valAx>
        <c:axId val="488865151"/>
        <c:scaling>
          <c:logBase val="10"/>
          <c:orientation val="minMax"/>
          <c:min val="1E-3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# of Dominance Checks</a:t>
                </a:r>
              </a:p>
            </c:rich>
          </c:tx>
          <c:layout>
            <c:manualLayout>
              <c:xMode val="edge"/>
              <c:yMode val="edge"/>
              <c:x val="9.8290927923659257E-3"/>
              <c:y val="0.2886213789434655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372505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4.9059023956218299E-2"/>
          <c:y val="0.87083311506227701"/>
          <c:w val="0.92175080203315873"/>
          <c:h val="0.1153942300984974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Dominance Check Improvement</a:t>
            </a:r>
            <a:r>
              <a:rPr lang="en-US" baseline="0"/>
              <a:t> wrt. Non-Causal Baseline [mean]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'Pure Decorrelation'!$L$636</c:f>
              <c:strCache>
                <c:ptCount val="1"/>
                <c:pt idx="0">
                  <c:v>Gain &lt;= 0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Lbl>
              <c:idx val="3"/>
              <c:layout>
                <c:manualLayout>
                  <c:x val="-5.9070188321656954E-2"/>
                  <c:y val="0.28324737092427216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0B29-4E6A-BABB-805C3BFA092C}"/>
                </c:ext>
              </c:extLst>
            </c:dLbl>
            <c:dLbl>
              <c:idx val="5"/>
              <c:layout>
                <c:manualLayout>
                  <c:x val="-5.7639386238481721E-2"/>
                  <c:y val="0.27989166622628547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0B29-4E6A-BABB-805C3BFA092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Base"/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'Pure Decorrelation'!$M$632:$R$632</c:f>
              <c:strCache>
                <c:ptCount val="6"/>
                <c:pt idx="0">
                  <c:v>BNL Causal</c:v>
                </c:pt>
                <c:pt idx="1">
                  <c:v>BNL Causal HM</c:v>
                </c:pt>
                <c:pt idx="2">
                  <c:v>SFS Causal</c:v>
                </c:pt>
                <c:pt idx="3">
                  <c:v>SaLSa Causal</c:v>
                </c:pt>
                <c:pt idx="4">
                  <c:v>D&amp;C Causal</c:v>
                </c:pt>
                <c:pt idx="5">
                  <c:v>BBS Causal</c:v>
                </c:pt>
              </c:strCache>
            </c:strRef>
          </c:cat>
          <c:val>
            <c:numRef>
              <c:f>'Pure Decorrelation'!$M$636:$R$636</c:f>
              <c:numCache>
                <c:formatCode>0%</c:formatCode>
                <c:ptCount val="6"/>
                <c:pt idx="0">
                  <c:v>-2.5255484043620524</c:v>
                </c:pt>
                <c:pt idx="1">
                  <c:v>-2.6596689034471304</c:v>
                </c:pt>
                <c:pt idx="2">
                  <c:v>-3.104867217883363</c:v>
                </c:pt>
                <c:pt idx="3">
                  <c:v>-10.155910980933466</c:v>
                </c:pt>
                <c:pt idx="4">
                  <c:v>0.1035444682827604</c:v>
                </c:pt>
                <c:pt idx="5">
                  <c:v>-4.665236998702798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B29-4E6A-BABB-805C3BFA092C}"/>
            </c:ext>
          </c:extLst>
        </c:ser>
        <c:ser>
          <c:idx val="1"/>
          <c:order val="1"/>
          <c:tx>
            <c:strRef>
              <c:f>'Pure Decorrelation'!$L$635</c:f>
              <c:strCache>
                <c:ptCount val="1"/>
                <c:pt idx="0">
                  <c:v>Gain &gt; 0 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'Pure Decorrelation'!$M$632:$R$632</c:f>
              <c:strCache>
                <c:ptCount val="6"/>
                <c:pt idx="0">
                  <c:v>BNL Causal</c:v>
                </c:pt>
                <c:pt idx="1">
                  <c:v>BNL Causal HM</c:v>
                </c:pt>
                <c:pt idx="2">
                  <c:v>SFS Causal</c:v>
                </c:pt>
                <c:pt idx="3">
                  <c:v>SaLSa Causal</c:v>
                </c:pt>
                <c:pt idx="4">
                  <c:v>D&amp;C Causal</c:v>
                </c:pt>
                <c:pt idx="5">
                  <c:v>BBS Causal</c:v>
                </c:pt>
              </c:strCache>
            </c:strRef>
          </c:cat>
          <c:val>
            <c:numRef>
              <c:f>'Pure Decorrelation'!$M$635:$R$635</c:f>
              <c:numCache>
                <c:formatCode>0%</c:formatCode>
                <c:ptCount val="6"/>
                <c:pt idx="0">
                  <c:v>-3.4298691430615404</c:v>
                </c:pt>
                <c:pt idx="1">
                  <c:v>-3.4596211044771392</c:v>
                </c:pt>
                <c:pt idx="2">
                  <c:v>-4.0622317459505695</c:v>
                </c:pt>
                <c:pt idx="3">
                  <c:v>-17.343958974047787</c:v>
                </c:pt>
                <c:pt idx="4">
                  <c:v>0.1801400154536591</c:v>
                </c:pt>
                <c:pt idx="5">
                  <c:v>-42.798729064505785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B29-4E6A-BABB-805C3BFA092C}"/>
            </c:ext>
          </c:extLst>
        </c:ser>
        <c:ser>
          <c:idx val="2"/>
          <c:order val="2"/>
          <c:tx>
            <c:strRef>
              <c:f>'Pure Decorrelation'!$L$634</c:f>
              <c:strCache>
                <c:ptCount val="1"/>
                <c:pt idx="0">
                  <c:v>Gain &gt; 1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'Pure Decorrelation'!$M$634:$R$634</c:f>
              <c:numCache>
                <c:formatCode>0%</c:formatCode>
                <c:ptCount val="6"/>
                <c:pt idx="0">
                  <c:v>-6.4452860781772721</c:v>
                </c:pt>
                <c:pt idx="1">
                  <c:v>-6.4667035699941504</c:v>
                </c:pt>
                <c:pt idx="2">
                  <c:v>-9.0409316409463827</c:v>
                </c:pt>
                <c:pt idx="3">
                  <c:v>-42.890290068668683</c:v>
                </c:pt>
                <c:pt idx="4">
                  <c:v>0.26620424032322459</c:v>
                </c:pt>
                <c:pt idx="5">
                  <c:v>-7.4730236251446378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0B29-4E6A-BABB-805C3BFA092C}"/>
            </c:ext>
          </c:extLst>
        </c:ser>
        <c:ser>
          <c:idx val="3"/>
          <c:order val="3"/>
          <c:tx>
            <c:strRef>
              <c:f>'Pure Decorrelation'!$L$637</c:f>
              <c:strCache>
                <c:ptCount val="1"/>
                <c:pt idx="0">
                  <c:v>Target; Gain &gt; 1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'Pure Decorrelation'!$M$637:$R$637</c:f>
              <c:numCache>
                <c:formatCode>0%</c:formatCode>
                <c:ptCount val="6"/>
                <c:pt idx="0">
                  <c:v>-8.3625975519647167</c:v>
                </c:pt>
                <c:pt idx="1">
                  <c:v>-8.3882202709178131</c:v>
                </c:pt>
                <c:pt idx="2">
                  <c:v>-11.425189526897274</c:v>
                </c:pt>
                <c:pt idx="3">
                  <c:v>-45.458392633334348</c:v>
                </c:pt>
                <c:pt idx="4">
                  <c:v>0.13853676834767059</c:v>
                </c:pt>
                <c:pt idx="5">
                  <c:v>-116.13383478037903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0B29-4E6A-BABB-805C3BFA09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96855792"/>
        <c:axId val="1899211536"/>
      </c:barChart>
      <c:catAx>
        <c:axId val="18968557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9211536"/>
        <c:crosses val="autoZero"/>
        <c:auto val="1"/>
        <c:lblAlgn val="ctr"/>
        <c:lblOffset val="100"/>
        <c:noMultiLvlLbl val="0"/>
      </c:catAx>
      <c:valAx>
        <c:axId val="1899211536"/>
        <c:scaling>
          <c:orientation val="minMax"/>
          <c:max val="1"/>
          <c:min val="-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Perforamnce Improvement wrt. BNL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68557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3135648768757575"/>
          <c:y val="0.92323785869048247"/>
          <c:w val="0.51185829941294314"/>
          <c:h val="5.716925823264901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Execution Time Improvement</a:t>
            </a:r>
            <a:r>
              <a:rPr lang="en-US" baseline="0"/>
              <a:t> wrt. </a:t>
            </a:r>
            <a:r>
              <a:rPr lang="en-US" sz="1400" baseline="0"/>
              <a:t>BNL (parallel)</a:t>
            </a: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 [mean]</a:t>
            </a:r>
            <a:endParaRPr lang="en-US" sz="14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'Pure Decorrelation'!$AC$962</c:f>
              <c:strCache>
                <c:ptCount val="1"/>
                <c:pt idx="0">
                  <c:v>Gain &lt;=0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'Pure Decorrelation'!$V$956:$AA$956</c:f>
              <c:strCache>
                <c:ptCount val="6"/>
                <c:pt idx="0">
                  <c:v>BNL Causal</c:v>
                </c:pt>
                <c:pt idx="1">
                  <c:v>BNL Causal HM</c:v>
                </c:pt>
                <c:pt idx="2">
                  <c:v>SFS Causal</c:v>
                </c:pt>
                <c:pt idx="3">
                  <c:v>SaLSa Causal</c:v>
                </c:pt>
                <c:pt idx="4">
                  <c:v>D&amp;C Causal</c:v>
                </c:pt>
                <c:pt idx="5">
                  <c:v>BBS Causal</c:v>
                </c:pt>
              </c:strCache>
            </c:strRef>
          </c:cat>
          <c:val>
            <c:numRef>
              <c:f>'Pure Decorrelation'!$AD$962:$AI$962</c:f>
              <c:numCache>
                <c:formatCode>0%</c:formatCode>
                <c:ptCount val="6"/>
                <c:pt idx="0">
                  <c:v>5.583695624189812E-2</c:v>
                </c:pt>
                <c:pt idx="1">
                  <c:v>2.0369456754458846E-3</c:v>
                </c:pt>
                <c:pt idx="2">
                  <c:v>-2.8075936447073815E-2</c:v>
                </c:pt>
                <c:pt idx="3">
                  <c:v>-3.9774558908224844E-2</c:v>
                </c:pt>
                <c:pt idx="4">
                  <c:v>0.64917505574826706</c:v>
                </c:pt>
                <c:pt idx="5">
                  <c:v>-2.801589708054784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C4A-41D0-BA6A-6E37B0F5A2FA}"/>
            </c:ext>
          </c:extLst>
        </c:ser>
        <c:ser>
          <c:idx val="2"/>
          <c:order val="1"/>
          <c:tx>
            <c:strRef>
              <c:f>'Pure Decorrelation'!$AC$961</c:f>
              <c:strCache>
                <c:ptCount val="1"/>
                <c:pt idx="0">
                  <c:v>Gain &gt; 0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'Pure Decorrelation'!$AD$961:$AI$961</c:f>
              <c:numCache>
                <c:formatCode>0%</c:formatCode>
                <c:ptCount val="6"/>
                <c:pt idx="0">
                  <c:v>-0.23780232777881391</c:v>
                </c:pt>
                <c:pt idx="1">
                  <c:v>-0.24597134991556865</c:v>
                </c:pt>
                <c:pt idx="2">
                  <c:v>-0.18839771377775724</c:v>
                </c:pt>
                <c:pt idx="3">
                  <c:v>-0.49112450422639592</c:v>
                </c:pt>
                <c:pt idx="4">
                  <c:v>0.59936805436071516</c:v>
                </c:pt>
                <c:pt idx="5">
                  <c:v>-3.1667371999191043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C4A-41D0-BA6A-6E37B0F5A2FA}"/>
            </c:ext>
          </c:extLst>
        </c:ser>
        <c:ser>
          <c:idx val="3"/>
          <c:order val="2"/>
          <c:tx>
            <c:strRef>
              <c:f>'Pure Decorrelation'!$AC$959</c:f>
              <c:strCache>
                <c:ptCount val="1"/>
                <c:pt idx="0">
                  <c:v>Gain &gt; 1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'Pure Decorrelation'!$AD$959:$AI$959</c:f>
              <c:numCache>
                <c:formatCode>0%</c:formatCode>
                <c:ptCount val="6"/>
                <c:pt idx="0">
                  <c:v>-1.0139386590706494</c:v>
                </c:pt>
                <c:pt idx="1">
                  <c:v>-1.0153769333867597</c:v>
                </c:pt>
                <c:pt idx="2">
                  <c:v>-1.2570878309566975</c:v>
                </c:pt>
                <c:pt idx="3">
                  <c:v>-1.7762704549640065</c:v>
                </c:pt>
                <c:pt idx="4">
                  <c:v>0.53301843419721762</c:v>
                </c:pt>
                <c:pt idx="5">
                  <c:v>-6.2679716795006399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C4A-41D0-BA6A-6E37B0F5A2FA}"/>
            </c:ext>
          </c:extLst>
        </c:ser>
        <c:ser>
          <c:idx val="1"/>
          <c:order val="3"/>
          <c:tx>
            <c:strRef>
              <c:f>'Pure Decorrelation'!$AC$958</c:f>
              <c:strCache>
                <c:ptCount val="1"/>
                <c:pt idx="0">
                  <c:v>Target; Gain &gt; 1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'Pure Decorrelation'!$AD$958:$AI$958</c:f>
              <c:numCache>
                <c:formatCode>0%</c:formatCode>
                <c:ptCount val="6"/>
                <c:pt idx="0">
                  <c:v>-1.9617386481349186</c:v>
                </c:pt>
                <c:pt idx="1">
                  <c:v>-1.9489462407962228</c:v>
                </c:pt>
                <c:pt idx="2">
                  <c:v>-2.7487465678209388</c:v>
                </c:pt>
                <c:pt idx="3">
                  <c:v>-3.1164949490656277</c:v>
                </c:pt>
                <c:pt idx="4">
                  <c:v>0.38169511424242697</c:v>
                </c:pt>
                <c:pt idx="5">
                  <c:v>-11.230867466622268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C4A-41D0-BA6A-6E37B0F5A2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96855792"/>
        <c:axId val="1899211536"/>
      </c:barChart>
      <c:catAx>
        <c:axId val="18968557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9211536"/>
        <c:crosses val="autoZero"/>
        <c:auto val="1"/>
        <c:lblAlgn val="ctr"/>
        <c:lblOffset val="100"/>
        <c:noMultiLvlLbl val="0"/>
      </c:catAx>
      <c:valAx>
        <c:axId val="1899211536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Perforamnce Improvement wrt. BNL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68557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Execution Time Improvement</a:t>
            </a:r>
            <a:r>
              <a:rPr lang="en-US" baseline="0"/>
              <a:t> wrt. </a:t>
            </a:r>
            <a:r>
              <a:rPr lang="en-US" sz="1400" baseline="0"/>
              <a:t>BNL (parallel)</a:t>
            </a: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 [mean]</a:t>
            </a:r>
            <a:endParaRPr lang="en-US" sz="14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'Pure Decorrelation'!$AC$963</c:f>
              <c:strCache>
                <c:ptCount val="1"/>
                <c:pt idx="0">
                  <c:v>Target; Gain &gt; 1; #pref=2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'Pure Decorrelation'!$AD$956:$AI$956</c:f>
              <c:strCache>
                <c:ptCount val="6"/>
                <c:pt idx="0">
                  <c:v>BNL Causal</c:v>
                </c:pt>
                <c:pt idx="1">
                  <c:v>BNL Causal HM</c:v>
                </c:pt>
                <c:pt idx="2">
                  <c:v>SFS Causal</c:v>
                </c:pt>
                <c:pt idx="3">
                  <c:v>SaLSa Causal</c:v>
                </c:pt>
                <c:pt idx="4">
                  <c:v>D&amp;C Causal</c:v>
                </c:pt>
                <c:pt idx="5">
                  <c:v>BBS Causal</c:v>
                </c:pt>
              </c:strCache>
            </c:strRef>
          </c:cat>
          <c:val>
            <c:numRef>
              <c:f>'Pure Decorrelation'!$AD$963:$AI$963</c:f>
              <c:numCache>
                <c:formatCode>0%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660-4B63-94E2-F3BBE539CD27}"/>
            </c:ext>
          </c:extLst>
        </c:ser>
        <c:ser>
          <c:idx val="0"/>
          <c:order val="1"/>
          <c:tx>
            <c:strRef>
              <c:f>'Pure Decorrelation'!$AC$964</c:f>
              <c:strCache>
                <c:ptCount val="1"/>
                <c:pt idx="0">
                  <c:v>Target; Gain &gt; 1; #pref=3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'Pure Decorrelation'!$AD$956:$AI$956</c:f>
              <c:strCache>
                <c:ptCount val="6"/>
                <c:pt idx="0">
                  <c:v>BNL Causal</c:v>
                </c:pt>
                <c:pt idx="1">
                  <c:v>BNL Causal HM</c:v>
                </c:pt>
                <c:pt idx="2">
                  <c:v>SFS Causal</c:v>
                </c:pt>
                <c:pt idx="3">
                  <c:v>SaLSa Causal</c:v>
                </c:pt>
                <c:pt idx="4">
                  <c:v>D&amp;C Causal</c:v>
                </c:pt>
                <c:pt idx="5">
                  <c:v>BBS Causal</c:v>
                </c:pt>
              </c:strCache>
            </c:strRef>
          </c:cat>
          <c:val>
            <c:numRef>
              <c:f>'Pure Decorrelation'!$AD$964:$AI$964</c:f>
              <c:numCache>
                <c:formatCode>0%</c:formatCode>
                <c:ptCount val="6"/>
                <c:pt idx="0">
                  <c:v>-1.9617386481349186</c:v>
                </c:pt>
                <c:pt idx="1">
                  <c:v>-1.9489462407962228</c:v>
                </c:pt>
                <c:pt idx="2">
                  <c:v>-2.7487465678209388</c:v>
                </c:pt>
                <c:pt idx="3">
                  <c:v>-3.1164949490656277</c:v>
                </c:pt>
                <c:pt idx="4">
                  <c:v>0.38169511424242697</c:v>
                </c:pt>
                <c:pt idx="5">
                  <c:v>-11.230867466622268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660-4B63-94E2-F3BBE539CD27}"/>
            </c:ext>
          </c:extLst>
        </c:ser>
        <c:ser>
          <c:idx val="2"/>
          <c:order val="2"/>
          <c:tx>
            <c:strRef>
              <c:f>'Pure Decorrelation'!$AC$965</c:f>
              <c:strCache>
                <c:ptCount val="1"/>
                <c:pt idx="0">
                  <c:v>Target; Gain &gt; 1; #pref=4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'Pure Decorrelation'!$AD$956:$AI$956</c:f>
              <c:strCache>
                <c:ptCount val="6"/>
                <c:pt idx="0">
                  <c:v>BNL Causal</c:v>
                </c:pt>
                <c:pt idx="1">
                  <c:v>BNL Causal HM</c:v>
                </c:pt>
                <c:pt idx="2">
                  <c:v>SFS Causal</c:v>
                </c:pt>
                <c:pt idx="3">
                  <c:v>SaLSa Causal</c:v>
                </c:pt>
                <c:pt idx="4">
                  <c:v>D&amp;C Causal</c:v>
                </c:pt>
                <c:pt idx="5">
                  <c:v>BBS Causal</c:v>
                </c:pt>
              </c:strCache>
            </c:strRef>
          </c:cat>
          <c:val>
            <c:numRef>
              <c:f>'Pure Decorrelation'!$AD$965:$AI$965</c:f>
              <c:numCache>
                <c:formatCode>0%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660-4B63-94E2-F3BBE539CD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96855792"/>
        <c:axId val="1899211536"/>
      </c:barChart>
      <c:catAx>
        <c:axId val="18968557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9211536"/>
        <c:crosses val="autoZero"/>
        <c:auto val="1"/>
        <c:lblAlgn val="ctr"/>
        <c:lblOffset val="100"/>
        <c:noMultiLvlLbl val="0"/>
      </c:catAx>
      <c:valAx>
        <c:axId val="1899211536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Perforamnce Improvement wrt. BNL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68557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Time (parallel) vs. (Estimated) Gain -</a:t>
            </a:r>
            <a:r>
              <a:rPr lang="en-US" baseline="0"/>
              <a:t> </a:t>
            </a:r>
            <a:r>
              <a:rPr lang="en-US"/>
              <a:t>non-causal</a:t>
            </a:r>
            <a:r>
              <a:rPr lang="en-US" baseline="0"/>
              <a:t> </a:t>
            </a:r>
            <a:r>
              <a:rPr lang="en-US"/>
              <a:t>algorithms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5.3468871866955363E-2"/>
          <c:y val="0.12785291579821928"/>
          <c:w val="0.9124666606793389"/>
          <c:h val="0.66461270209977208"/>
        </c:manualLayout>
      </c:layout>
      <c:scatterChart>
        <c:scatterStyle val="lineMarker"/>
        <c:varyColors val="0"/>
        <c:ser>
          <c:idx val="1"/>
          <c:order val="0"/>
          <c:tx>
            <c:strRef>
              <c:f>'Pure Decorrelation'!$AK$2</c:f>
              <c:strCache>
                <c:ptCount val="1"/>
                <c:pt idx="0">
                  <c:v>BNL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trendline>
            <c:spPr>
              <a:ln w="19050" cap="rnd">
                <a:solidFill>
                  <a:srgbClr val="FF0000"/>
                </a:solidFill>
                <a:prstDash val="dash"/>
              </a:ln>
              <a:effectLst/>
            </c:spPr>
            <c:trendlineType val="exp"/>
            <c:dispRSqr val="0"/>
            <c:dispEq val="0"/>
          </c:trendline>
          <c:xVal>
            <c:numRef>
              <c:f>'Pure Decorrelation'!$AY$3:$AY$290</c:f>
              <c:numCache>
                <c:formatCode>General</c:formatCode>
                <c:ptCount val="288"/>
                <c:pt idx="0">
                  <c:v>1</c:v>
                </c:pt>
                <c:pt idx="1">
                  <c:v>-3</c:v>
                </c:pt>
                <c:pt idx="2">
                  <c:v>-3</c:v>
                </c:pt>
                <c:pt idx="3">
                  <c:v>1</c:v>
                </c:pt>
                <c:pt idx="4">
                  <c:v>9</c:v>
                </c:pt>
                <c:pt idx="5">
                  <c:v>1</c:v>
                </c:pt>
                <c:pt idx="6">
                  <c:v>-3</c:v>
                </c:pt>
                <c:pt idx="7">
                  <c:v>-3</c:v>
                </c:pt>
                <c:pt idx="8">
                  <c:v>-3</c:v>
                </c:pt>
                <c:pt idx="9">
                  <c:v>-3</c:v>
                </c:pt>
                <c:pt idx="10">
                  <c:v>1</c:v>
                </c:pt>
                <c:pt idx="11">
                  <c:v>9</c:v>
                </c:pt>
                <c:pt idx="12">
                  <c:v>1</c:v>
                </c:pt>
                <c:pt idx="13">
                  <c:v>-3</c:v>
                </c:pt>
                <c:pt idx="14">
                  <c:v>-3</c:v>
                </c:pt>
                <c:pt idx="15">
                  <c:v>1</c:v>
                </c:pt>
                <c:pt idx="16">
                  <c:v>-2</c:v>
                </c:pt>
                <c:pt idx="17">
                  <c:v>4</c:v>
                </c:pt>
                <c:pt idx="18">
                  <c:v>0</c:v>
                </c:pt>
                <c:pt idx="19">
                  <c:v>-2</c:v>
                </c:pt>
                <c:pt idx="20">
                  <c:v>-2</c:v>
                </c:pt>
                <c:pt idx="21">
                  <c:v>0</c:v>
                </c:pt>
                <c:pt idx="22">
                  <c:v>4</c:v>
                </c:pt>
                <c:pt idx="23">
                  <c:v>-2</c:v>
                </c:pt>
                <c:pt idx="24">
                  <c:v>-0.33333333333333331</c:v>
                </c:pt>
                <c:pt idx="25">
                  <c:v>-0.33333333333333331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-1.666666666666667</c:v>
                </c:pt>
                <c:pt idx="31">
                  <c:v>-1.666666666666667</c:v>
                </c:pt>
                <c:pt idx="32">
                  <c:v>-1.666666666666667</c:v>
                </c:pt>
                <c:pt idx="33">
                  <c:v>-1.666666666666667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-0.33333333333333331</c:v>
                </c:pt>
                <c:pt idx="39">
                  <c:v>-0.33333333333333331</c:v>
                </c:pt>
                <c:pt idx="40">
                  <c:v>-2</c:v>
                </c:pt>
                <c:pt idx="41">
                  <c:v>-2</c:v>
                </c:pt>
                <c:pt idx="42">
                  <c:v>8</c:v>
                </c:pt>
                <c:pt idx="43">
                  <c:v>-4</c:v>
                </c:pt>
                <c:pt idx="44">
                  <c:v>-4</c:v>
                </c:pt>
                <c:pt idx="45">
                  <c:v>8</c:v>
                </c:pt>
                <c:pt idx="46">
                  <c:v>-2</c:v>
                </c:pt>
                <c:pt idx="47">
                  <c:v>-2</c:v>
                </c:pt>
                <c:pt idx="48">
                  <c:v>-2</c:v>
                </c:pt>
                <c:pt idx="49">
                  <c:v>-2</c:v>
                </c:pt>
                <c:pt idx="50">
                  <c:v>8</c:v>
                </c:pt>
                <c:pt idx="51">
                  <c:v>-4</c:v>
                </c:pt>
                <c:pt idx="52">
                  <c:v>-4</c:v>
                </c:pt>
                <c:pt idx="53">
                  <c:v>8</c:v>
                </c:pt>
                <c:pt idx="54">
                  <c:v>-2</c:v>
                </c:pt>
                <c:pt idx="55">
                  <c:v>-2</c:v>
                </c:pt>
              </c:numCache>
            </c:numRef>
          </c:xVal>
          <c:yVal>
            <c:numRef>
              <c:f>'Pure Decorrelation'!$AK$3:$AK$290</c:f>
              <c:numCache>
                <c:formatCode>General</c:formatCode>
                <c:ptCount val="288"/>
                <c:pt idx="0">
                  <c:v>1.371865545783657</c:v>
                </c:pt>
                <c:pt idx="1">
                  <c:v>8.3853129845927477</c:v>
                </c:pt>
                <c:pt idx="2">
                  <c:v>3.828655961796176</c:v>
                </c:pt>
                <c:pt idx="3">
                  <c:v>4.3051407293882216</c:v>
                </c:pt>
                <c:pt idx="4">
                  <c:v>1.745998588623479</c:v>
                </c:pt>
                <c:pt idx="5">
                  <c:v>5.2910014783963559</c:v>
                </c:pt>
                <c:pt idx="6">
                  <c:v>2.1583616274059749</c:v>
                </c:pt>
                <c:pt idx="7">
                  <c:v>1.650413250201382</c:v>
                </c:pt>
                <c:pt idx="8">
                  <c:v>6.5145960593828933</c:v>
                </c:pt>
                <c:pt idx="9">
                  <c:v>6.1149931791936982</c:v>
                </c:pt>
                <c:pt idx="10">
                  <c:v>4.0645884803845549</c:v>
                </c:pt>
                <c:pt idx="11">
                  <c:v>1.9127117983996871</c:v>
                </c:pt>
                <c:pt idx="12">
                  <c:v>10.45097025480354</c:v>
                </c:pt>
                <c:pt idx="13">
                  <c:v>4.4390055509982629</c:v>
                </c:pt>
                <c:pt idx="14">
                  <c:v>5.9886686897953041</c:v>
                </c:pt>
                <c:pt idx="15">
                  <c:v>0.64339787062490361</c:v>
                </c:pt>
                <c:pt idx="16">
                  <c:v>5.6175818871939551</c:v>
                </c:pt>
                <c:pt idx="17">
                  <c:v>0.89216858580475678</c:v>
                </c:pt>
                <c:pt idx="18">
                  <c:v>3.794481852778699</c:v>
                </c:pt>
                <c:pt idx="19">
                  <c:v>1.445537967397831</c:v>
                </c:pt>
                <c:pt idx="20">
                  <c:v>1.098856685613282</c:v>
                </c:pt>
                <c:pt idx="21">
                  <c:v>1.897604321409017</c:v>
                </c:pt>
                <c:pt idx="22">
                  <c:v>0.58044448941946025</c:v>
                </c:pt>
                <c:pt idx="23">
                  <c:v>1.846656037610956</c:v>
                </c:pt>
                <c:pt idx="24">
                  <c:v>2.4244014645810239</c:v>
                </c:pt>
                <c:pt idx="25">
                  <c:v>0.8823009623913094</c:v>
                </c:pt>
                <c:pt idx="26">
                  <c:v>2.122808769205585</c:v>
                </c:pt>
                <c:pt idx="27">
                  <c:v>1.0972910949960351</c:v>
                </c:pt>
                <c:pt idx="28">
                  <c:v>2.3979166123899631</c:v>
                </c:pt>
                <c:pt idx="29">
                  <c:v>1.137155857193284</c:v>
                </c:pt>
                <c:pt idx="30">
                  <c:v>2.7747687028022479</c:v>
                </c:pt>
                <c:pt idx="31">
                  <c:v>1.9392416924121789</c:v>
                </c:pt>
                <c:pt idx="32">
                  <c:v>7.5373838686035013</c:v>
                </c:pt>
                <c:pt idx="33">
                  <c:v>9.9851183565915562</c:v>
                </c:pt>
                <c:pt idx="34">
                  <c:v>2.2408743513980882</c:v>
                </c:pt>
                <c:pt idx="35">
                  <c:v>3.111349141795654</c:v>
                </c:pt>
                <c:pt idx="36">
                  <c:v>2.618572360207327</c:v>
                </c:pt>
                <c:pt idx="37">
                  <c:v>2.9550370576092968</c:v>
                </c:pt>
                <c:pt idx="38">
                  <c:v>0.75574777179863306</c:v>
                </c:pt>
                <c:pt idx="39">
                  <c:v>0.80918713120045138</c:v>
                </c:pt>
                <c:pt idx="40">
                  <c:v>1.902499650395475</c:v>
                </c:pt>
                <c:pt idx="41">
                  <c:v>5.3365994693944234</c:v>
                </c:pt>
                <c:pt idx="42">
                  <c:v>2.5534792633843608</c:v>
                </c:pt>
                <c:pt idx="43">
                  <c:v>0.75192192260874435</c:v>
                </c:pt>
                <c:pt idx="44">
                  <c:v>0.66578590900171553</c:v>
                </c:pt>
                <c:pt idx="45">
                  <c:v>2.102253261383157</c:v>
                </c:pt>
                <c:pt idx="46">
                  <c:v>5.5792168012238106</c:v>
                </c:pt>
                <c:pt idx="47">
                  <c:v>1.5322433036053551</c:v>
                </c:pt>
                <c:pt idx="48">
                  <c:v>1.861848116992042</c:v>
                </c:pt>
                <c:pt idx="49">
                  <c:v>5.3923703755950552</c:v>
                </c:pt>
                <c:pt idx="50">
                  <c:v>2.514250120194629</c:v>
                </c:pt>
                <c:pt idx="51">
                  <c:v>0.77918909660074864</c:v>
                </c:pt>
                <c:pt idx="52">
                  <c:v>0.6644083174061961</c:v>
                </c:pt>
                <c:pt idx="53">
                  <c:v>2.0760668801958668</c:v>
                </c:pt>
                <c:pt idx="54">
                  <c:v>5.6198922085925007</c:v>
                </c:pt>
                <c:pt idx="55">
                  <c:v>1.6101251087966379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4E5-4209-8773-55F96B6A4DE6}"/>
            </c:ext>
          </c:extLst>
        </c:ser>
        <c:ser>
          <c:idx val="3"/>
          <c:order val="1"/>
          <c:tx>
            <c:strRef>
              <c:f>'Pure Decorrelation'!$AN$2</c:f>
              <c:strCache>
                <c:ptCount val="1"/>
                <c:pt idx="0">
                  <c:v>SFS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5"/>
                </a:solidFill>
                <a:prstDash val="dash"/>
              </a:ln>
              <a:effectLst/>
            </c:spPr>
            <c:trendlineType val="exp"/>
            <c:dispRSqr val="0"/>
            <c:dispEq val="0"/>
          </c:trendline>
          <c:xVal>
            <c:numRef>
              <c:f>'Pure Decorrelation'!$AY$3:$AY$290</c:f>
              <c:numCache>
                <c:formatCode>General</c:formatCode>
                <c:ptCount val="288"/>
                <c:pt idx="0">
                  <c:v>1</c:v>
                </c:pt>
                <c:pt idx="1">
                  <c:v>-3</c:v>
                </c:pt>
                <c:pt idx="2">
                  <c:v>-3</c:v>
                </c:pt>
                <c:pt idx="3">
                  <c:v>1</c:v>
                </c:pt>
                <c:pt idx="4">
                  <c:v>9</c:v>
                </c:pt>
                <c:pt idx="5">
                  <c:v>1</c:v>
                </c:pt>
                <c:pt idx="6">
                  <c:v>-3</c:v>
                </c:pt>
                <c:pt idx="7">
                  <c:v>-3</c:v>
                </c:pt>
                <c:pt idx="8">
                  <c:v>-3</c:v>
                </c:pt>
                <c:pt idx="9">
                  <c:v>-3</c:v>
                </c:pt>
                <c:pt idx="10">
                  <c:v>1</c:v>
                </c:pt>
                <c:pt idx="11">
                  <c:v>9</c:v>
                </c:pt>
                <c:pt idx="12">
                  <c:v>1</c:v>
                </c:pt>
                <c:pt idx="13">
                  <c:v>-3</c:v>
                </c:pt>
                <c:pt idx="14">
                  <c:v>-3</c:v>
                </c:pt>
                <c:pt idx="15">
                  <c:v>1</c:v>
                </c:pt>
                <c:pt idx="16">
                  <c:v>-2</c:v>
                </c:pt>
                <c:pt idx="17">
                  <c:v>4</c:v>
                </c:pt>
                <c:pt idx="18">
                  <c:v>0</c:v>
                </c:pt>
                <c:pt idx="19">
                  <c:v>-2</c:v>
                </c:pt>
                <c:pt idx="20">
                  <c:v>-2</c:v>
                </c:pt>
                <c:pt idx="21">
                  <c:v>0</c:v>
                </c:pt>
                <c:pt idx="22">
                  <c:v>4</c:v>
                </c:pt>
                <c:pt idx="23">
                  <c:v>-2</c:v>
                </c:pt>
                <c:pt idx="24">
                  <c:v>-0.33333333333333331</c:v>
                </c:pt>
                <c:pt idx="25">
                  <c:v>-0.33333333333333331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-1.666666666666667</c:v>
                </c:pt>
                <c:pt idx="31">
                  <c:v>-1.666666666666667</c:v>
                </c:pt>
                <c:pt idx="32">
                  <c:v>-1.666666666666667</c:v>
                </c:pt>
                <c:pt idx="33">
                  <c:v>-1.666666666666667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-0.33333333333333331</c:v>
                </c:pt>
                <c:pt idx="39">
                  <c:v>-0.33333333333333331</c:v>
                </c:pt>
                <c:pt idx="40">
                  <c:v>-2</c:v>
                </c:pt>
                <c:pt idx="41">
                  <c:v>-2</c:v>
                </c:pt>
                <c:pt idx="42">
                  <c:v>8</c:v>
                </c:pt>
                <c:pt idx="43">
                  <c:v>-4</c:v>
                </c:pt>
                <c:pt idx="44">
                  <c:v>-4</c:v>
                </c:pt>
                <c:pt idx="45">
                  <c:v>8</c:v>
                </c:pt>
                <c:pt idx="46">
                  <c:v>-2</c:v>
                </c:pt>
                <c:pt idx="47">
                  <c:v>-2</c:v>
                </c:pt>
                <c:pt idx="48">
                  <c:v>-2</c:v>
                </c:pt>
                <c:pt idx="49">
                  <c:v>-2</c:v>
                </c:pt>
                <c:pt idx="50">
                  <c:v>8</c:v>
                </c:pt>
                <c:pt idx="51">
                  <c:v>-4</c:v>
                </c:pt>
                <c:pt idx="52">
                  <c:v>-4</c:v>
                </c:pt>
                <c:pt idx="53">
                  <c:v>8</c:v>
                </c:pt>
                <c:pt idx="54">
                  <c:v>-2</c:v>
                </c:pt>
                <c:pt idx="55">
                  <c:v>-2</c:v>
                </c:pt>
              </c:numCache>
            </c:numRef>
          </c:xVal>
          <c:yVal>
            <c:numRef>
              <c:f>'Pure Decorrelation'!$AN$3:$AN$290</c:f>
              <c:numCache>
                <c:formatCode>General</c:formatCode>
                <c:ptCount val="288"/>
                <c:pt idx="0">
                  <c:v>1.607515723194229</c:v>
                </c:pt>
                <c:pt idx="1">
                  <c:v>7.9825206500012431</c:v>
                </c:pt>
                <c:pt idx="2">
                  <c:v>2.3397782895946881</c:v>
                </c:pt>
                <c:pt idx="3">
                  <c:v>2.570054528606124</c:v>
                </c:pt>
                <c:pt idx="4">
                  <c:v>3.1992729973979288</c:v>
                </c:pt>
                <c:pt idx="5">
                  <c:v>6.9649183743982572</c:v>
                </c:pt>
                <c:pt idx="6">
                  <c:v>2.0238635920046359</c:v>
                </c:pt>
                <c:pt idx="7">
                  <c:v>1.3091880222025789</c:v>
                </c:pt>
                <c:pt idx="8">
                  <c:v>10.051684918999671</c:v>
                </c:pt>
                <c:pt idx="9">
                  <c:v>12.623190893605351</c:v>
                </c:pt>
                <c:pt idx="10">
                  <c:v>3.125943288201233</c:v>
                </c:pt>
                <c:pt idx="11">
                  <c:v>3.1142022179963531</c:v>
                </c:pt>
                <c:pt idx="12">
                  <c:v>11.2256593482045</c:v>
                </c:pt>
                <c:pt idx="13">
                  <c:v>4.1721198601939253</c:v>
                </c:pt>
                <c:pt idx="14">
                  <c:v>4.6316629145934716</c:v>
                </c:pt>
                <c:pt idx="15">
                  <c:v>0.49780697500100363</c:v>
                </c:pt>
                <c:pt idx="16">
                  <c:v>15.090376014600039</c:v>
                </c:pt>
                <c:pt idx="17">
                  <c:v>0.98109290699940177</c:v>
                </c:pt>
                <c:pt idx="18">
                  <c:v>3.3510496179980689</c:v>
                </c:pt>
                <c:pt idx="19">
                  <c:v>3.4821474546042741</c:v>
                </c:pt>
                <c:pt idx="20">
                  <c:v>2.081038791389437</c:v>
                </c:pt>
                <c:pt idx="21">
                  <c:v>2.129146062006475</c:v>
                </c:pt>
                <c:pt idx="22">
                  <c:v>0.55770489339483897</c:v>
                </c:pt>
                <c:pt idx="23">
                  <c:v>1.846905863791471</c:v>
                </c:pt>
                <c:pt idx="24">
                  <c:v>3.8309627838141749</c:v>
                </c:pt>
                <c:pt idx="25">
                  <c:v>0.90406667239731175</c:v>
                </c:pt>
                <c:pt idx="26">
                  <c:v>3.2485579386004249</c:v>
                </c:pt>
                <c:pt idx="27">
                  <c:v>0.72263551979558538</c:v>
                </c:pt>
                <c:pt idx="28">
                  <c:v>1.6270694562001149</c:v>
                </c:pt>
                <c:pt idx="29">
                  <c:v>0.83747717619407924</c:v>
                </c:pt>
                <c:pt idx="30">
                  <c:v>1.067409315204713</c:v>
                </c:pt>
                <c:pt idx="31">
                  <c:v>0.58294456840376374</c:v>
                </c:pt>
                <c:pt idx="32">
                  <c:v>39.800297811412022</c:v>
                </c:pt>
                <c:pt idx="33">
                  <c:v>57.666907840210477</c:v>
                </c:pt>
                <c:pt idx="34">
                  <c:v>3.2751115972001572</c:v>
                </c:pt>
                <c:pt idx="35">
                  <c:v>7.9253563984064384</c:v>
                </c:pt>
                <c:pt idx="36">
                  <c:v>7.1323527527973054</c:v>
                </c:pt>
                <c:pt idx="37">
                  <c:v>10.68076406139298</c:v>
                </c:pt>
                <c:pt idx="38">
                  <c:v>0.53571821199147962</c:v>
                </c:pt>
                <c:pt idx="39">
                  <c:v>0.49300265400088389</c:v>
                </c:pt>
                <c:pt idx="40">
                  <c:v>2.936456027795793</c:v>
                </c:pt>
                <c:pt idx="41">
                  <c:v>5.8321243659942414</c:v>
                </c:pt>
                <c:pt idx="42">
                  <c:v>3.0478638805914668</c:v>
                </c:pt>
                <c:pt idx="43">
                  <c:v>0.82043510299408806</c:v>
                </c:pt>
                <c:pt idx="44">
                  <c:v>0.67798933740705247</c:v>
                </c:pt>
                <c:pt idx="45">
                  <c:v>3.4499347586010121</c:v>
                </c:pt>
                <c:pt idx="46">
                  <c:v>4.1103654580016151</c:v>
                </c:pt>
                <c:pt idx="47">
                  <c:v>1.584057154197944</c:v>
                </c:pt>
                <c:pt idx="48">
                  <c:v>2.9217387457902082</c:v>
                </c:pt>
                <c:pt idx="49">
                  <c:v>5.8948070557962637</c:v>
                </c:pt>
                <c:pt idx="50">
                  <c:v>2.984383491805056</c:v>
                </c:pt>
                <c:pt idx="51">
                  <c:v>0.8100274110096507</c:v>
                </c:pt>
                <c:pt idx="52">
                  <c:v>0.67254301119828597</c:v>
                </c:pt>
                <c:pt idx="53">
                  <c:v>3.4519343684019992</c:v>
                </c:pt>
                <c:pt idx="54">
                  <c:v>4.1171102266060187</c:v>
                </c:pt>
                <c:pt idx="55">
                  <c:v>1.5657116741931529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F4E5-4209-8773-55F96B6A4DE6}"/>
            </c:ext>
          </c:extLst>
        </c:ser>
        <c:ser>
          <c:idx val="5"/>
          <c:order val="2"/>
          <c:tx>
            <c:strRef>
              <c:f>'Pure Decorrelation'!$AP$2</c:f>
              <c:strCache>
                <c:ptCount val="1"/>
                <c:pt idx="0">
                  <c:v>SaLSa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6"/>
                </a:solidFill>
                <a:prstDash val="dash"/>
              </a:ln>
              <a:effectLst/>
            </c:spPr>
            <c:trendlineType val="exp"/>
            <c:dispRSqr val="0"/>
            <c:dispEq val="0"/>
          </c:trendline>
          <c:xVal>
            <c:numRef>
              <c:f>'Pure Decorrelation'!$AY$3:$AY$290</c:f>
              <c:numCache>
                <c:formatCode>General</c:formatCode>
                <c:ptCount val="288"/>
                <c:pt idx="0">
                  <c:v>1</c:v>
                </c:pt>
                <c:pt idx="1">
                  <c:v>-3</c:v>
                </c:pt>
                <c:pt idx="2">
                  <c:v>-3</c:v>
                </c:pt>
                <c:pt idx="3">
                  <c:v>1</c:v>
                </c:pt>
                <c:pt idx="4">
                  <c:v>9</c:v>
                </c:pt>
                <c:pt idx="5">
                  <c:v>1</c:v>
                </c:pt>
                <c:pt idx="6">
                  <c:v>-3</c:v>
                </c:pt>
                <c:pt idx="7">
                  <c:v>-3</c:v>
                </c:pt>
                <c:pt idx="8">
                  <c:v>-3</c:v>
                </c:pt>
                <c:pt idx="9">
                  <c:v>-3</c:v>
                </c:pt>
                <c:pt idx="10">
                  <c:v>1</c:v>
                </c:pt>
                <c:pt idx="11">
                  <c:v>9</c:v>
                </c:pt>
                <c:pt idx="12">
                  <c:v>1</c:v>
                </c:pt>
                <c:pt idx="13">
                  <c:v>-3</c:v>
                </c:pt>
                <c:pt idx="14">
                  <c:v>-3</c:v>
                </c:pt>
                <c:pt idx="15">
                  <c:v>1</c:v>
                </c:pt>
                <c:pt idx="16">
                  <c:v>-2</c:v>
                </c:pt>
                <c:pt idx="17">
                  <c:v>4</c:v>
                </c:pt>
                <c:pt idx="18">
                  <c:v>0</c:v>
                </c:pt>
                <c:pt idx="19">
                  <c:v>-2</c:v>
                </c:pt>
                <c:pt idx="20">
                  <c:v>-2</c:v>
                </c:pt>
                <c:pt idx="21">
                  <c:v>0</c:v>
                </c:pt>
                <c:pt idx="22">
                  <c:v>4</c:v>
                </c:pt>
                <c:pt idx="23">
                  <c:v>-2</c:v>
                </c:pt>
                <c:pt idx="24">
                  <c:v>-0.33333333333333331</c:v>
                </c:pt>
                <c:pt idx="25">
                  <c:v>-0.33333333333333331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-1.666666666666667</c:v>
                </c:pt>
                <c:pt idx="31">
                  <c:v>-1.666666666666667</c:v>
                </c:pt>
                <c:pt idx="32">
                  <c:v>-1.666666666666667</c:v>
                </c:pt>
                <c:pt idx="33">
                  <c:v>-1.666666666666667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-0.33333333333333331</c:v>
                </c:pt>
                <c:pt idx="39">
                  <c:v>-0.33333333333333331</c:v>
                </c:pt>
                <c:pt idx="40">
                  <c:v>-2</c:v>
                </c:pt>
                <c:pt idx="41">
                  <c:v>-2</c:v>
                </c:pt>
                <c:pt idx="42">
                  <c:v>8</c:v>
                </c:pt>
                <c:pt idx="43">
                  <c:v>-4</c:v>
                </c:pt>
                <c:pt idx="44">
                  <c:v>-4</c:v>
                </c:pt>
                <c:pt idx="45">
                  <c:v>8</c:v>
                </c:pt>
                <c:pt idx="46">
                  <c:v>-2</c:v>
                </c:pt>
                <c:pt idx="47">
                  <c:v>-2</c:v>
                </c:pt>
                <c:pt idx="48">
                  <c:v>-2</c:v>
                </c:pt>
                <c:pt idx="49">
                  <c:v>-2</c:v>
                </c:pt>
                <c:pt idx="50">
                  <c:v>8</c:v>
                </c:pt>
                <c:pt idx="51">
                  <c:v>-4</c:v>
                </c:pt>
                <c:pt idx="52">
                  <c:v>-4</c:v>
                </c:pt>
                <c:pt idx="53">
                  <c:v>8</c:v>
                </c:pt>
                <c:pt idx="54">
                  <c:v>-2</c:v>
                </c:pt>
                <c:pt idx="55">
                  <c:v>-2</c:v>
                </c:pt>
              </c:numCache>
            </c:numRef>
          </c:xVal>
          <c:yVal>
            <c:numRef>
              <c:f>'Pure Decorrelation'!$AP$3:$AP$290</c:f>
              <c:numCache>
                <c:formatCode>General</c:formatCode>
                <c:ptCount val="288"/>
                <c:pt idx="0">
                  <c:v>1.090254262799863</c:v>
                </c:pt>
                <c:pt idx="1">
                  <c:v>11.33787458079169</c:v>
                </c:pt>
                <c:pt idx="2">
                  <c:v>1.726516963983886</c:v>
                </c:pt>
                <c:pt idx="3">
                  <c:v>2.8279425699962299</c:v>
                </c:pt>
                <c:pt idx="4">
                  <c:v>2.892981030000374</c:v>
                </c:pt>
                <c:pt idx="5">
                  <c:v>6.292093955213204</c:v>
                </c:pt>
                <c:pt idx="6">
                  <c:v>1.6820758899906649</c:v>
                </c:pt>
                <c:pt idx="7">
                  <c:v>1.7599425997934299</c:v>
                </c:pt>
                <c:pt idx="8">
                  <c:v>9.2313233244116422</c:v>
                </c:pt>
                <c:pt idx="9">
                  <c:v>10.21535429179203</c:v>
                </c:pt>
                <c:pt idx="10">
                  <c:v>3.0631603482179339</c:v>
                </c:pt>
                <c:pt idx="11">
                  <c:v>3.349249165982473</c:v>
                </c:pt>
                <c:pt idx="12">
                  <c:v>14.37439649540465</c:v>
                </c:pt>
                <c:pt idx="13">
                  <c:v>5.1547001075814478</c:v>
                </c:pt>
                <c:pt idx="14">
                  <c:v>4.3273795805871487</c:v>
                </c:pt>
                <c:pt idx="15">
                  <c:v>1.1861672768020071</c:v>
                </c:pt>
                <c:pt idx="16">
                  <c:v>11.911601949005849</c:v>
                </c:pt>
                <c:pt idx="17">
                  <c:v>0.57538598420796916</c:v>
                </c:pt>
                <c:pt idx="18">
                  <c:v>6.5826911246054802</c:v>
                </c:pt>
                <c:pt idx="19">
                  <c:v>2.1735031197778878</c:v>
                </c:pt>
                <c:pt idx="20">
                  <c:v>1.2051741965929981</c:v>
                </c:pt>
                <c:pt idx="21">
                  <c:v>1.862124941998627</c:v>
                </c:pt>
                <c:pt idx="22">
                  <c:v>0.16480432800017289</c:v>
                </c:pt>
                <c:pt idx="23">
                  <c:v>2.7856085193809119</c:v>
                </c:pt>
                <c:pt idx="24">
                  <c:v>2.6486254643998111</c:v>
                </c:pt>
                <c:pt idx="25">
                  <c:v>0.27055353180039682</c:v>
                </c:pt>
                <c:pt idx="26">
                  <c:v>3.0041490091942249</c:v>
                </c:pt>
                <c:pt idx="27">
                  <c:v>0.9176138213952072</c:v>
                </c:pt>
                <c:pt idx="28">
                  <c:v>2.103708121401723</c:v>
                </c:pt>
                <c:pt idx="29">
                  <c:v>1.359888433397282</c:v>
                </c:pt>
                <c:pt idx="30">
                  <c:v>1.7616031298064629</c:v>
                </c:pt>
                <c:pt idx="31">
                  <c:v>1.2359690894023521</c:v>
                </c:pt>
                <c:pt idx="32">
                  <c:v>10.122431857616171</c:v>
                </c:pt>
                <c:pt idx="33">
                  <c:v>11.383886065392289</c:v>
                </c:pt>
                <c:pt idx="34">
                  <c:v>3.833016005612444</c:v>
                </c:pt>
                <c:pt idx="35">
                  <c:v>7.4259792456170546</c:v>
                </c:pt>
                <c:pt idx="36">
                  <c:v>6.870425169204827</c:v>
                </c:pt>
                <c:pt idx="37">
                  <c:v>9.8686936927842908</c:v>
                </c:pt>
                <c:pt idx="38">
                  <c:v>1.246333532617427</c:v>
                </c:pt>
                <c:pt idx="39">
                  <c:v>1.195716652018018</c:v>
                </c:pt>
                <c:pt idx="40">
                  <c:v>1.4799231829936621</c:v>
                </c:pt>
                <c:pt idx="41">
                  <c:v>10.95409533240599</c:v>
                </c:pt>
                <c:pt idx="42">
                  <c:v>3.385036309016868</c:v>
                </c:pt>
                <c:pt idx="43">
                  <c:v>0.32482367020566011</c:v>
                </c:pt>
                <c:pt idx="44">
                  <c:v>0.16871945860330009</c:v>
                </c:pt>
                <c:pt idx="45">
                  <c:v>3.3039372223778631</c:v>
                </c:pt>
                <c:pt idx="46">
                  <c:v>7.890123893995769</c:v>
                </c:pt>
                <c:pt idx="47">
                  <c:v>1.158267263800371</c:v>
                </c:pt>
                <c:pt idx="48">
                  <c:v>1.480782668793108</c:v>
                </c:pt>
                <c:pt idx="49">
                  <c:v>11.030469641997479</c:v>
                </c:pt>
                <c:pt idx="50">
                  <c:v>3.3800594892003568</c:v>
                </c:pt>
                <c:pt idx="51">
                  <c:v>0.32678078720346088</c:v>
                </c:pt>
                <c:pt idx="52">
                  <c:v>0.16668115700595079</c:v>
                </c:pt>
                <c:pt idx="53">
                  <c:v>3.3086392579949462</c:v>
                </c:pt>
                <c:pt idx="54">
                  <c:v>8.0108321953914121</c:v>
                </c:pt>
                <c:pt idx="55">
                  <c:v>1.156565344217233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F4E5-4209-8773-55F96B6A4DE6}"/>
            </c:ext>
          </c:extLst>
        </c:ser>
        <c:ser>
          <c:idx val="7"/>
          <c:order val="3"/>
          <c:tx>
            <c:strRef>
              <c:f>'Pure Decorrelation'!$AR$2</c:f>
              <c:strCache>
                <c:ptCount val="1"/>
                <c:pt idx="0">
                  <c:v>D&amp;C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>
                    <a:lumMod val="60000"/>
                  </a:schemeClr>
                </a:solidFill>
                <a:prstDash val="dash"/>
              </a:ln>
              <a:effectLst/>
            </c:spPr>
            <c:trendlineType val="exp"/>
            <c:dispRSqr val="0"/>
            <c:dispEq val="0"/>
          </c:trendline>
          <c:xVal>
            <c:numRef>
              <c:f>'Pure Decorrelation'!$AY$3:$AY$290</c:f>
              <c:numCache>
                <c:formatCode>General</c:formatCode>
                <c:ptCount val="288"/>
                <c:pt idx="0">
                  <c:v>1</c:v>
                </c:pt>
                <c:pt idx="1">
                  <c:v>-3</c:v>
                </c:pt>
                <c:pt idx="2">
                  <c:v>-3</c:v>
                </c:pt>
                <c:pt idx="3">
                  <c:v>1</c:v>
                </c:pt>
                <c:pt idx="4">
                  <c:v>9</c:v>
                </c:pt>
                <c:pt idx="5">
                  <c:v>1</c:v>
                </c:pt>
                <c:pt idx="6">
                  <c:v>-3</c:v>
                </c:pt>
                <c:pt idx="7">
                  <c:v>-3</c:v>
                </c:pt>
                <c:pt idx="8">
                  <c:v>-3</c:v>
                </c:pt>
                <c:pt idx="9">
                  <c:v>-3</c:v>
                </c:pt>
                <c:pt idx="10">
                  <c:v>1</c:v>
                </c:pt>
                <c:pt idx="11">
                  <c:v>9</c:v>
                </c:pt>
                <c:pt idx="12">
                  <c:v>1</c:v>
                </c:pt>
                <c:pt idx="13">
                  <c:v>-3</c:v>
                </c:pt>
                <c:pt idx="14">
                  <c:v>-3</c:v>
                </c:pt>
                <c:pt idx="15">
                  <c:v>1</c:v>
                </c:pt>
                <c:pt idx="16">
                  <c:v>-2</c:v>
                </c:pt>
                <c:pt idx="17">
                  <c:v>4</c:v>
                </c:pt>
                <c:pt idx="18">
                  <c:v>0</c:v>
                </c:pt>
                <c:pt idx="19">
                  <c:v>-2</c:v>
                </c:pt>
                <c:pt idx="20">
                  <c:v>-2</c:v>
                </c:pt>
                <c:pt idx="21">
                  <c:v>0</c:v>
                </c:pt>
                <c:pt idx="22">
                  <c:v>4</c:v>
                </c:pt>
                <c:pt idx="23">
                  <c:v>-2</c:v>
                </c:pt>
                <c:pt idx="24">
                  <c:v>-0.33333333333333331</c:v>
                </c:pt>
                <c:pt idx="25">
                  <c:v>-0.33333333333333331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-1.666666666666667</c:v>
                </c:pt>
                <c:pt idx="31">
                  <c:v>-1.666666666666667</c:v>
                </c:pt>
                <c:pt idx="32">
                  <c:v>-1.666666666666667</c:v>
                </c:pt>
                <c:pt idx="33">
                  <c:v>-1.666666666666667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-0.33333333333333331</c:v>
                </c:pt>
                <c:pt idx="39">
                  <c:v>-0.33333333333333331</c:v>
                </c:pt>
                <c:pt idx="40">
                  <c:v>-2</c:v>
                </c:pt>
                <c:pt idx="41">
                  <c:v>-2</c:v>
                </c:pt>
                <c:pt idx="42">
                  <c:v>8</c:v>
                </c:pt>
                <c:pt idx="43">
                  <c:v>-4</c:v>
                </c:pt>
                <c:pt idx="44">
                  <c:v>-4</c:v>
                </c:pt>
                <c:pt idx="45">
                  <c:v>8</c:v>
                </c:pt>
                <c:pt idx="46">
                  <c:v>-2</c:v>
                </c:pt>
                <c:pt idx="47">
                  <c:v>-2</c:v>
                </c:pt>
                <c:pt idx="48">
                  <c:v>-2</c:v>
                </c:pt>
                <c:pt idx="49">
                  <c:v>-2</c:v>
                </c:pt>
                <c:pt idx="50">
                  <c:v>8</c:v>
                </c:pt>
                <c:pt idx="51">
                  <c:v>-4</c:v>
                </c:pt>
                <c:pt idx="52">
                  <c:v>-4</c:v>
                </c:pt>
                <c:pt idx="53">
                  <c:v>8</c:v>
                </c:pt>
                <c:pt idx="54">
                  <c:v>-2</c:v>
                </c:pt>
                <c:pt idx="55">
                  <c:v>-2</c:v>
                </c:pt>
              </c:numCache>
            </c:numRef>
          </c:xVal>
          <c:yVal>
            <c:numRef>
              <c:f>'Pure Decorrelation'!$AR$3:$AR$290</c:f>
              <c:numCache>
                <c:formatCode>General</c:formatCode>
                <c:ptCount val="288"/>
                <c:pt idx="0">
                  <c:v>0.97509710196172816</c:v>
                </c:pt>
                <c:pt idx="1">
                  <c:v>1.2434554775711151</c:v>
                </c:pt>
                <c:pt idx="2">
                  <c:v>1.0567209487431679</c:v>
                </c:pt>
                <c:pt idx="3">
                  <c:v>1.07301487083314</c:v>
                </c:pt>
                <c:pt idx="4">
                  <c:v>1.109715382009745</c:v>
                </c:pt>
                <c:pt idx="5">
                  <c:v>1.004748235177249</c:v>
                </c:pt>
                <c:pt idx="6">
                  <c:v>1.087151012045797</c:v>
                </c:pt>
                <c:pt idx="7">
                  <c:v>0.7880801608669572</c:v>
                </c:pt>
                <c:pt idx="8">
                  <c:v>1.056042246764991</c:v>
                </c:pt>
                <c:pt idx="9">
                  <c:v>1.2590690026176159</c:v>
                </c:pt>
                <c:pt idx="10">
                  <c:v>1.0916917691822161</c:v>
                </c:pt>
                <c:pt idx="11">
                  <c:v>1.0765884193708191</c:v>
                </c:pt>
                <c:pt idx="12">
                  <c:v>1.150393931823783</c:v>
                </c:pt>
                <c:pt idx="13">
                  <c:v>1.003793796000537</c:v>
                </c:pt>
                <c:pt idx="14">
                  <c:v>1.1061279749730599</c:v>
                </c:pt>
                <c:pt idx="15">
                  <c:v>0.79128102920949461</c:v>
                </c:pt>
                <c:pt idx="16">
                  <c:v>1.183351993176621</c:v>
                </c:pt>
                <c:pt idx="17">
                  <c:v>1.181116468808614</c:v>
                </c:pt>
                <c:pt idx="18">
                  <c:v>1.204127251601312</c:v>
                </c:pt>
                <c:pt idx="19">
                  <c:v>1.2002171619795261</c:v>
                </c:pt>
                <c:pt idx="20">
                  <c:v>1.191944363783114</c:v>
                </c:pt>
                <c:pt idx="21">
                  <c:v>1.1729364849743431</c:v>
                </c:pt>
                <c:pt idx="22">
                  <c:v>1.20664220697945</c:v>
                </c:pt>
                <c:pt idx="23">
                  <c:v>1.224009379220661</c:v>
                </c:pt>
                <c:pt idx="24">
                  <c:v>1.5276819468010221</c:v>
                </c:pt>
                <c:pt idx="25">
                  <c:v>1.540750118799042</c:v>
                </c:pt>
                <c:pt idx="26">
                  <c:v>1.8180135925882499</c:v>
                </c:pt>
                <c:pt idx="27">
                  <c:v>1.8065973819931971</c:v>
                </c:pt>
                <c:pt idx="28">
                  <c:v>1.4239268882083711</c:v>
                </c:pt>
                <c:pt idx="29">
                  <c:v>1.4351399635779669</c:v>
                </c:pt>
                <c:pt idx="30">
                  <c:v>1.751859251025599</c:v>
                </c:pt>
                <c:pt idx="31">
                  <c:v>1.7205430071684531</c:v>
                </c:pt>
                <c:pt idx="32">
                  <c:v>3.6288225524593138</c:v>
                </c:pt>
                <c:pt idx="33">
                  <c:v>3.6586028103716668</c:v>
                </c:pt>
                <c:pt idx="34">
                  <c:v>1.677795233984944</c:v>
                </c:pt>
                <c:pt idx="35">
                  <c:v>1.689737277617678</c:v>
                </c:pt>
                <c:pt idx="36">
                  <c:v>2.188733715808485</c:v>
                </c:pt>
                <c:pt idx="37">
                  <c:v>2.2152492642169821</c:v>
                </c:pt>
                <c:pt idx="38">
                  <c:v>1.000468734407332</c:v>
                </c:pt>
                <c:pt idx="39">
                  <c:v>1.0130848216242161</c:v>
                </c:pt>
                <c:pt idx="40">
                  <c:v>0.68709089061012496</c:v>
                </c:pt>
                <c:pt idx="41">
                  <c:v>2.3783643595990731</c:v>
                </c:pt>
                <c:pt idx="42">
                  <c:v>2.3108039849670599</c:v>
                </c:pt>
                <c:pt idx="43">
                  <c:v>0.75985731503460552</c:v>
                </c:pt>
                <c:pt idx="44">
                  <c:v>0.68287158077582721</c:v>
                </c:pt>
                <c:pt idx="45">
                  <c:v>2.3919147843960671</c:v>
                </c:pt>
                <c:pt idx="46">
                  <c:v>2.3477656343835411</c:v>
                </c:pt>
                <c:pt idx="47">
                  <c:v>0.75913349817274134</c:v>
                </c:pt>
                <c:pt idx="48">
                  <c:v>0.68710941958706828</c:v>
                </c:pt>
                <c:pt idx="49">
                  <c:v>2.3901146465679628</c:v>
                </c:pt>
                <c:pt idx="50">
                  <c:v>2.3251977700041611</c:v>
                </c:pt>
                <c:pt idx="51">
                  <c:v>0.76647441304521635</c:v>
                </c:pt>
                <c:pt idx="52">
                  <c:v>0.68224895698949695</c:v>
                </c:pt>
                <c:pt idx="53">
                  <c:v>2.4076633835909891</c:v>
                </c:pt>
                <c:pt idx="54">
                  <c:v>2.343239914183505</c:v>
                </c:pt>
                <c:pt idx="55">
                  <c:v>0.76345814041560511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F4E5-4209-8773-55F96B6A4DE6}"/>
            </c:ext>
          </c:extLst>
        </c:ser>
        <c:ser>
          <c:idx val="9"/>
          <c:order val="4"/>
          <c:tx>
            <c:strRef>
              <c:f>'Pure Decorrelation'!$AT$2</c:f>
              <c:strCache>
                <c:ptCount val="1"/>
                <c:pt idx="0">
                  <c:v>BBS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trendline>
            <c:spPr>
              <a:ln w="19050" cap="rnd">
                <a:solidFill>
                  <a:srgbClr val="00B050"/>
                </a:solidFill>
                <a:prstDash val="dash"/>
              </a:ln>
              <a:effectLst/>
            </c:spPr>
            <c:trendlineType val="exp"/>
            <c:dispRSqr val="0"/>
            <c:dispEq val="0"/>
          </c:trendline>
          <c:xVal>
            <c:numRef>
              <c:f>'Pure Decorrelation'!$AY$3:$AY$290</c:f>
              <c:numCache>
                <c:formatCode>General</c:formatCode>
                <c:ptCount val="288"/>
                <c:pt idx="0">
                  <c:v>1</c:v>
                </c:pt>
                <c:pt idx="1">
                  <c:v>-3</c:v>
                </c:pt>
                <c:pt idx="2">
                  <c:v>-3</c:v>
                </c:pt>
                <c:pt idx="3">
                  <c:v>1</c:v>
                </c:pt>
                <c:pt idx="4">
                  <c:v>9</c:v>
                </c:pt>
                <c:pt idx="5">
                  <c:v>1</c:v>
                </c:pt>
                <c:pt idx="6">
                  <c:v>-3</c:v>
                </c:pt>
                <c:pt idx="7">
                  <c:v>-3</c:v>
                </c:pt>
                <c:pt idx="8">
                  <c:v>-3</c:v>
                </c:pt>
                <c:pt idx="9">
                  <c:v>-3</c:v>
                </c:pt>
                <c:pt idx="10">
                  <c:v>1</c:v>
                </c:pt>
                <c:pt idx="11">
                  <c:v>9</c:v>
                </c:pt>
                <c:pt idx="12">
                  <c:v>1</c:v>
                </c:pt>
                <c:pt idx="13">
                  <c:v>-3</c:v>
                </c:pt>
                <c:pt idx="14">
                  <c:v>-3</c:v>
                </c:pt>
                <c:pt idx="15">
                  <c:v>1</c:v>
                </c:pt>
                <c:pt idx="16">
                  <c:v>-2</c:v>
                </c:pt>
                <c:pt idx="17">
                  <c:v>4</c:v>
                </c:pt>
                <c:pt idx="18">
                  <c:v>0</c:v>
                </c:pt>
                <c:pt idx="19">
                  <c:v>-2</c:v>
                </c:pt>
                <c:pt idx="20">
                  <c:v>-2</c:v>
                </c:pt>
                <c:pt idx="21">
                  <c:v>0</c:v>
                </c:pt>
                <c:pt idx="22">
                  <c:v>4</c:v>
                </c:pt>
                <c:pt idx="23">
                  <c:v>-2</c:v>
                </c:pt>
                <c:pt idx="24">
                  <c:v>-0.33333333333333331</c:v>
                </c:pt>
                <c:pt idx="25">
                  <c:v>-0.33333333333333331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-1.666666666666667</c:v>
                </c:pt>
                <c:pt idx="31">
                  <c:v>-1.666666666666667</c:v>
                </c:pt>
                <c:pt idx="32">
                  <c:v>-1.666666666666667</c:v>
                </c:pt>
                <c:pt idx="33">
                  <c:v>-1.666666666666667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-0.33333333333333331</c:v>
                </c:pt>
                <c:pt idx="39">
                  <c:v>-0.33333333333333331</c:v>
                </c:pt>
                <c:pt idx="40">
                  <c:v>-2</c:v>
                </c:pt>
                <c:pt idx="41">
                  <c:v>-2</c:v>
                </c:pt>
                <c:pt idx="42">
                  <c:v>8</c:v>
                </c:pt>
                <c:pt idx="43">
                  <c:v>-4</c:v>
                </c:pt>
                <c:pt idx="44">
                  <c:v>-4</c:v>
                </c:pt>
                <c:pt idx="45">
                  <c:v>8</c:v>
                </c:pt>
                <c:pt idx="46">
                  <c:v>-2</c:v>
                </c:pt>
                <c:pt idx="47">
                  <c:v>-2</c:v>
                </c:pt>
                <c:pt idx="48">
                  <c:v>-2</c:v>
                </c:pt>
                <c:pt idx="49">
                  <c:v>-2</c:v>
                </c:pt>
                <c:pt idx="50">
                  <c:v>8</c:v>
                </c:pt>
                <c:pt idx="51">
                  <c:v>-4</c:v>
                </c:pt>
                <c:pt idx="52">
                  <c:v>-4</c:v>
                </c:pt>
                <c:pt idx="53">
                  <c:v>8</c:v>
                </c:pt>
                <c:pt idx="54">
                  <c:v>-2</c:v>
                </c:pt>
                <c:pt idx="55">
                  <c:v>-2</c:v>
                </c:pt>
              </c:numCache>
            </c:numRef>
          </c:xVal>
          <c:yVal>
            <c:numRef>
              <c:f>'Pure Decorrelation'!$AT$3:$AT$290</c:f>
              <c:numCache>
                <c:formatCode>General</c:formatCode>
                <c:ptCount val="288"/>
                <c:pt idx="0">
                  <c:v>2.958229601394851</c:v>
                </c:pt>
                <c:pt idx="1">
                  <c:v>7.951091266609728</c:v>
                </c:pt>
                <c:pt idx="2">
                  <c:v>3.668314809398725</c:v>
                </c:pt>
                <c:pt idx="3">
                  <c:v>5.3781421782216059</c:v>
                </c:pt>
                <c:pt idx="4">
                  <c:v>5.2049517270061187</c:v>
                </c:pt>
                <c:pt idx="5">
                  <c:v>8.443171339598484</c:v>
                </c:pt>
                <c:pt idx="6">
                  <c:v>2.9026718026143499</c:v>
                </c:pt>
                <c:pt idx="7">
                  <c:v>1.5905149184050971</c:v>
                </c:pt>
                <c:pt idx="8">
                  <c:v>10.64112575000618</c:v>
                </c:pt>
                <c:pt idx="9">
                  <c:v>11.2255332886125</c:v>
                </c:pt>
                <c:pt idx="10">
                  <c:v>4.403506841009948</c:v>
                </c:pt>
                <c:pt idx="11">
                  <c:v>4.9357865429949017</c:v>
                </c:pt>
                <c:pt idx="12">
                  <c:v>11.96196870759595</c:v>
                </c:pt>
                <c:pt idx="13">
                  <c:v>6.8338560923933986</c:v>
                </c:pt>
                <c:pt idx="14">
                  <c:v>4.5048450400005091</c:v>
                </c:pt>
                <c:pt idx="15">
                  <c:v>3.3740477997343941E-2</c:v>
                </c:pt>
                <c:pt idx="16">
                  <c:v>7.9992575424024839</c:v>
                </c:pt>
                <c:pt idx="17">
                  <c:v>3.37720133002149</c:v>
                </c:pt>
                <c:pt idx="18">
                  <c:v>5.090311671386007</c:v>
                </c:pt>
                <c:pt idx="19">
                  <c:v>4.1502917225938294</c:v>
                </c:pt>
                <c:pt idx="20">
                  <c:v>4.1566794968093754</c:v>
                </c:pt>
                <c:pt idx="21">
                  <c:v>4.6340719502186403</c:v>
                </c:pt>
                <c:pt idx="22">
                  <c:v>1.019564961001743</c:v>
                </c:pt>
                <c:pt idx="23">
                  <c:v>4.7785796128096987</c:v>
                </c:pt>
                <c:pt idx="24">
                  <c:v>4.2795280933962214</c:v>
                </c:pt>
                <c:pt idx="25">
                  <c:v>0.88293545380001892</c:v>
                </c:pt>
                <c:pt idx="26">
                  <c:v>4.60953829200007</c:v>
                </c:pt>
                <c:pt idx="27">
                  <c:v>0.23842336820671331</c:v>
                </c:pt>
                <c:pt idx="28">
                  <c:v>3.6544800510047941</c:v>
                </c:pt>
                <c:pt idx="29">
                  <c:v>0.86053827641298997</c:v>
                </c:pt>
                <c:pt idx="30">
                  <c:v>3.412068652221933</c:v>
                </c:pt>
                <c:pt idx="31">
                  <c:v>0.22413913637865329</c:v>
                </c:pt>
                <c:pt idx="32">
                  <c:v>32.926972743798977</c:v>
                </c:pt>
                <c:pt idx="33">
                  <c:v>43.740880621201363</c:v>
                </c:pt>
                <c:pt idx="34">
                  <c:v>8.1075362024013877</c:v>
                </c:pt>
                <c:pt idx="35">
                  <c:v>11.006260724167809</c:v>
                </c:pt>
                <c:pt idx="36">
                  <c:v>5.6527373148011977</c:v>
                </c:pt>
                <c:pt idx="37">
                  <c:v>6.9150585178169424</c:v>
                </c:pt>
                <c:pt idx="38">
                  <c:v>0.19960493859834971</c:v>
                </c:pt>
                <c:pt idx="39">
                  <c:v>0.30479348279768598</c:v>
                </c:pt>
                <c:pt idx="40">
                  <c:v>5.4008630300057119</c:v>
                </c:pt>
                <c:pt idx="41">
                  <c:v>8.8987105053849511</c:v>
                </c:pt>
                <c:pt idx="42">
                  <c:v>6.6112681110156704</c:v>
                </c:pt>
                <c:pt idx="43">
                  <c:v>1.9473045285907571</c:v>
                </c:pt>
                <c:pt idx="44">
                  <c:v>1.2836925331968809</c:v>
                </c:pt>
                <c:pt idx="45">
                  <c:v>5.3917744240141472</c:v>
                </c:pt>
                <c:pt idx="46">
                  <c:v>16.090350138198119</c:v>
                </c:pt>
                <c:pt idx="47">
                  <c:v>3.7654075426049531</c:v>
                </c:pt>
                <c:pt idx="48">
                  <c:v>5.5219533706083892</c:v>
                </c:pt>
                <c:pt idx="49">
                  <c:v>8.9970373118063431</c:v>
                </c:pt>
                <c:pt idx="50">
                  <c:v>6.494515864201821</c:v>
                </c:pt>
                <c:pt idx="51">
                  <c:v>1.92940665219212</c:v>
                </c:pt>
                <c:pt idx="52">
                  <c:v>1.2645105713978411</c:v>
                </c:pt>
                <c:pt idx="53">
                  <c:v>5.3075657973997297</c:v>
                </c:pt>
                <c:pt idx="54">
                  <c:v>16.049553153594029</c:v>
                </c:pt>
                <c:pt idx="55">
                  <c:v>3.7276116537977941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F4E5-4209-8773-55F96B6A4D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13725055"/>
        <c:axId val="488865151"/>
      </c:scatterChart>
      <c:valAx>
        <c:axId val="513725055"/>
        <c:scaling>
          <c:orientation val="minMax"/>
          <c:max val="5"/>
          <c:min val="0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Gain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8865151"/>
        <c:crosses val="autoZero"/>
        <c:crossBetween val="midCat"/>
      </c:valAx>
      <c:valAx>
        <c:axId val="488865151"/>
        <c:scaling>
          <c:logBase val="10"/>
          <c:orientation val="minMax"/>
          <c:min val="1E-3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 (s)</a:t>
                </a:r>
              </a:p>
            </c:rich>
          </c:tx>
          <c:layout>
            <c:manualLayout>
              <c:xMode val="edge"/>
              <c:yMode val="edge"/>
              <c:x val="1.0202020899843948E-2"/>
              <c:y val="0.3940352152414991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372505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4.9059023956218299E-2"/>
          <c:y val="0.87083311506227701"/>
          <c:w val="0.92175080203315873"/>
          <c:h val="0.1153942300984974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Time (parallel) vs. (Estimated) Gain -</a:t>
            </a:r>
            <a:r>
              <a:rPr lang="en-US" baseline="0"/>
              <a:t> </a:t>
            </a:r>
            <a:r>
              <a:rPr lang="en-US"/>
              <a:t>causal</a:t>
            </a:r>
            <a:r>
              <a:rPr lang="en-US" baseline="0"/>
              <a:t> </a:t>
            </a:r>
            <a:r>
              <a:rPr lang="en-US"/>
              <a:t>algorithms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5.3468871866955363E-2"/>
          <c:y val="0.12785291579821928"/>
          <c:w val="0.9124666606793389"/>
          <c:h val="0.66461270209977208"/>
        </c:manualLayout>
      </c:layout>
      <c:scatterChart>
        <c:scatterStyle val="lineMarker"/>
        <c:varyColors val="0"/>
        <c:ser>
          <c:idx val="1"/>
          <c:order val="0"/>
          <c:tx>
            <c:strRef>
              <c:f>'Pure Decorrelation'!$AL$2</c:f>
              <c:strCache>
                <c:ptCount val="1"/>
                <c:pt idx="0">
                  <c:v>BNL Causal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trendline>
            <c:spPr>
              <a:ln w="19050" cap="rnd">
                <a:solidFill>
                  <a:srgbClr val="FF0000"/>
                </a:solidFill>
                <a:prstDash val="dash"/>
              </a:ln>
              <a:effectLst/>
            </c:spPr>
            <c:trendlineType val="exp"/>
            <c:dispRSqr val="0"/>
            <c:dispEq val="0"/>
          </c:trendline>
          <c:xVal>
            <c:numRef>
              <c:f>'Pure Decorrelation'!$AY$3:$AY$290</c:f>
              <c:numCache>
                <c:formatCode>General</c:formatCode>
                <c:ptCount val="288"/>
                <c:pt idx="0">
                  <c:v>1</c:v>
                </c:pt>
                <c:pt idx="1">
                  <c:v>-3</c:v>
                </c:pt>
                <c:pt idx="2">
                  <c:v>-3</c:v>
                </c:pt>
                <c:pt idx="3">
                  <c:v>1</c:v>
                </c:pt>
                <c:pt idx="4">
                  <c:v>9</c:v>
                </c:pt>
                <c:pt idx="5">
                  <c:v>1</c:v>
                </c:pt>
                <c:pt idx="6">
                  <c:v>-3</c:v>
                </c:pt>
                <c:pt idx="7">
                  <c:v>-3</c:v>
                </c:pt>
                <c:pt idx="8">
                  <c:v>-3</c:v>
                </c:pt>
                <c:pt idx="9">
                  <c:v>-3</c:v>
                </c:pt>
                <c:pt idx="10">
                  <c:v>1</c:v>
                </c:pt>
                <c:pt idx="11">
                  <c:v>9</c:v>
                </c:pt>
                <c:pt idx="12">
                  <c:v>1</c:v>
                </c:pt>
                <c:pt idx="13">
                  <c:v>-3</c:v>
                </c:pt>
                <c:pt idx="14">
                  <c:v>-3</c:v>
                </c:pt>
                <c:pt idx="15">
                  <c:v>1</c:v>
                </c:pt>
                <c:pt idx="16">
                  <c:v>-2</c:v>
                </c:pt>
                <c:pt idx="17">
                  <c:v>4</c:v>
                </c:pt>
                <c:pt idx="18">
                  <c:v>0</c:v>
                </c:pt>
                <c:pt idx="19">
                  <c:v>-2</c:v>
                </c:pt>
                <c:pt idx="20">
                  <c:v>-2</c:v>
                </c:pt>
                <c:pt idx="21">
                  <c:v>0</c:v>
                </c:pt>
                <c:pt idx="22">
                  <c:v>4</c:v>
                </c:pt>
                <c:pt idx="23">
                  <c:v>-2</c:v>
                </c:pt>
                <c:pt idx="24">
                  <c:v>-0.33333333333333331</c:v>
                </c:pt>
                <c:pt idx="25">
                  <c:v>-0.33333333333333331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-1.666666666666667</c:v>
                </c:pt>
                <c:pt idx="31">
                  <c:v>-1.666666666666667</c:v>
                </c:pt>
                <c:pt idx="32">
                  <c:v>-1.666666666666667</c:v>
                </c:pt>
                <c:pt idx="33">
                  <c:v>-1.666666666666667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-0.33333333333333331</c:v>
                </c:pt>
                <c:pt idx="39">
                  <c:v>-0.33333333333333331</c:v>
                </c:pt>
                <c:pt idx="40">
                  <c:v>-2</c:v>
                </c:pt>
                <c:pt idx="41">
                  <c:v>-2</c:v>
                </c:pt>
                <c:pt idx="42">
                  <c:v>8</c:v>
                </c:pt>
                <c:pt idx="43">
                  <c:v>-4</c:v>
                </c:pt>
                <c:pt idx="44">
                  <c:v>-4</c:v>
                </c:pt>
                <c:pt idx="45">
                  <c:v>8</c:v>
                </c:pt>
                <c:pt idx="46">
                  <c:v>-2</c:v>
                </c:pt>
                <c:pt idx="47">
                  <c:v>-2</c:v>
                </c:pt>
                <c:pt idx="48">
                  <c:v>-2</c:v>
                </c:pt>
                <c:pt idx="49">
                  <c:v>-2</c:v>
                </c:pt>
                <c:pt idx="50">
                  <c:v>8</c:v>
                </c:pt>
                <c:pt idx="51">
                  <c:v>-4</c:v>
                </c:pt>
                <c:pt idx="52">
                  <c:v>-4</c:v>
                </c:pt>
                <c:pt idx="53">
                  <c:v>8</c:v>
                </c:pt>
                <c:pt idx="54">
                  <c:v>-2</c:v>
                </c:pt>
                <c:pt idx="55">
                  <c:v>-2</c:v>
                </c:pt>
              </c:numCache>
            </c:numRef>
          </c:xVal>
          <c:yVal>
            <c:numRef>
              <c:f>'Pure Decorrelation'!$AL$3:$AL$290</c:f>
              <c:numCache>
                <c:formatCode>General</c:formatCode>
                <c:ptCount val="288"/>
                <c:pt idx="0">
                  <c:v>2.5448768859729172</c:v>
                </c:pt>
                <c:pt idx="1">
                  <c:v>1.646166047197767</c:v>
                </c:pt>
                <c:pt idx="2">
                  <c:v>1.5569136271835311</c:v>
                </c:pt>
                <c:pt idx="3">
                  <c:v>0.87471072617918255</c:v>
                </c:pt>
                <c:pt idx="4">
                  <c:v>4.2834748519933781</c:v>
                </c:pt>
                <c:pt idx="5">
                  <c:v>1.6044603035552429</c:v>
                </c:pt>
                <c:pt idx="6">
                  <c:v>1.9623006657697259</c:v>
                </c:pt>
                <c:pt idx="7">
                  <c:v>1.062223675998393</c:v>
                </c:pt>
                <c:pt idx="8">
                  <c:v>2.270572908793111</c:v>
                </c:pt>
                <c:pt idx="9">
                  <c:v>2.621938515407964</c:v>
                </c:pt>
                <c:pt idx="10">
                  <c:v>1.19052803539671</c:v>
                </c:pt>
                <c:pt idx="11">
                  <c:v>2.2804257138050161</c:v>
                </c:pt>
                <c:pt idx="12">
                  <c:v>1.832786726567428</c:v>
                </c:pt>
                <c:pt idx="13">
                  <c:v>2.5583764257840809</c:v>
                </c:pt>
                <c:pt idx="14">
                  <c:v>1.0736192691838371</c:v>
                </c:pt>
                <c:pt idx="15">
                  <c:v>2.5678783181821929</c:v>
                </c:pt>
                <c:pt idx="16">
                  <c:v>0.7994292568066157</c:v>
                </c:pt>
                <c:pt idx="17">
                  <c:v>3.807680078200065</c:v>
                </c:pt>
                <c:pt idx="18">
                  <c:v>1.074580994830467</c:v>
                </c:pt>
                <c:pt idx="19">
                  <c:v>2.1000688459840609</c:v>
                </c:pt>
                <c:pt idx="20">
                  <c:v>1.834210740600247</c:v>
                </c:pt>
                <c:pt idx="21">
                  <c:v>0.92237989461282266</c:v>
                </c:pt>
                <c:pt idx="22">
                  <c:v>4.0334865774144406</c:v>
                </c:pt>
                <c:pt idx="23">
                  <c:v>0.73292296036379412</c:v>
                </c:pt>
                <c:pt idx="24">
                  <c:v>0.94597003799863155</c:v>
                </c:pt>
                <c:pt idx="25">
                  <c:v>1.2483959720353599</c:v>
                </c:pt>
                <c:pt idx="26">
                  <c:v>0.84481222480535512</c:v>
                </c:pt>
                <c:pt idx="27">
                  <c:v>1.375217469385825</c:v>
                </c:pt>
                <c:pt idx="28">
                  <c:v>0.77741088437614958</c:v>
                </c:pt>
                <c:pt idx="29">
                  <c:v>1.0227380236145109</c:v>
                </c:pt>
                <c:pt idx="30">
                  <c:v>0.88449546041665594</c:v>
                </c:pt>
                <c:pt idx="31">
                  <c:v>1.0541573584428989</c:v>
                </c:pt>
                <c:pt idx="32">
                  <c:v>1.6903794326120991</c:v>
                </c:pt>
                <c:pt idx="33">
                  <c:v>1.579987778211944</c:v>
                </c:pt>
                <c:pt idx="34">
                  <c:v>0.9959491821937263</c:v>
                </c:pt>
                <c:pt idx="35">
                  <c:v>0.93805467741331083</c:v>
                </c:pt>
                <c:pt idx="36">
                  <c:v>1.0646627710084431</c:v>
                </c:pt>
                <c:pt idx="37">
                  <c:v>0.80352945319609714</c:v>
                </c:pt>
                <c:pt idx="38">
                  <c:v>0.7896783370058984</c:v>
                </c:pt>
                <c:pt idx="39">
                  <c:v>0.66329525696346536</c:v>
                </c:pt>
                <c:pt idx="40">
                  <c:v>1.9556955639971421</c:v>
                </c:pt>
                <c:pt idx="41">
                  <c:v>0.68663855983177202</c:v>
                </c:pt>
                <c:pt idx="42">
                  <c:v>0.68559304416412492</c:v>
                </c:pt>
                <c:pt idx="43">
                  <c:v>2.4001645768061279</c:v>
                </c:pt>
                <c:pt idx="44">
                  <c:v>2.6040352908079512</c:v>
                </c:pt>
                <c:pt idx="45">
                  <c:v>0.73684842501534153</c:v>
                </c:pt>
                <c:pt idx="46">
                  <c:v>0.71123779600020498</c:v>
                </c:pt>
                <c:pt idx="47">
                  <c:v>1.821200734388549</c:v>
                </c:pt>
                <c:pt idx="48">
                  <c:v>1.9590936589753261</c:v>
                </c:pt>
                <c:pt idx="49">
                  <c:v>0.6811291566118598</c:v>
                </c:pt>
                <c:pt idx="50">
                  <c:v>0.68744857079582289</c:v>
                </c:pt>
                <c:pt idx="51">
                  <c:v>2.4364672156167222</c:v>
                </c:pt>
                <c:pt idx="52">
                  <c:v>2.6120564130367709</c:v>
                </c:pt>
                <c:pt idx="53">
                  <c:v>0.74048918880289416</c:v>
                </c:pt>
                <c:pt idx="54">
                  <c:v>0.7184106901753694</c:v>
                </c:pt>
                <c:pt idx="55">
                  <c:v>1.8149053826113231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0EB-4010-B5A7-5DDB88086F9D}"/>
            </c:ext>
          </c:extLst>
        </c:ser>
        <c:ser>
          <c:idx val="3"/>
          <c:order val="1"/>
          <c:tx>
            <c:strRef>
              <c:f>'Pure Decorrelation'!$AO$2</c:f>
              <c:strCache>
                <c:ptCount val="1"/>
                <c:pt idx="0">
                  <c:v>SFS Causal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5"/>
                </a:solidFill>
                <a:prstDash val="dash"/>
              </a:ln>
              <a:effectLst/>
            </c:spPr>
            <c:trendlineType val="exp"/>
            <c:dispRSqr val="0"/>
            <c:dispEq val="0"/>
          </c:trendline>
          <c:xVal>
            <c:numRef>
              <c:f>'Pure Decorrelation'!$AY$3:$AY$290</c:f>
              <c:numCache>
                <c:formatCode>General</c:formatCode>
                <c:ptCount val="288"/>
                <c:pt idx="0">
                  <c:v>1</c:v>
                </c:pt>
                <c:pt idx="1">
                  <c:v>-3</c:v>
                </c:pt>
                <c:pt idx="2">
                  <c:v>-3</c:v>
                </c:pt>
                <c:pt idx="3">
                  <c:v>1</c:v>
                </c:pt>
                <c:pt idx="4">
                  <c:v>9</c:v>
                </c:pt>
                <c:pt idx="5">
                  <c:v>1</c:v>
                </c:pt>
                <c:pt idx="6">
                  <c:v>-3</c:v>
                </c:pt>
                <c:pt idx="7">
                  <c:v>-3</c:v>
                </c:pt>
                <c:pt idx="8">
                  <c:v>-3</c:v>
                </c:pt>
                <c:pt idx="9">
                  <c:v>-3</c:v>
                </c:pt>
                <c:pt idx="10">
                  <c:v>1</c:v>
                </c:pt>
                <c:pt idx="11">
                  <c:v>9</c:v>
                </c:pt>
                <c:pt idx="12">
                  <c:v>1</c:v>
                </c:pt>
                <c:pt idx="13">
                  <c:v>-3</c:v>
                </c:pt>
                <c:pt idx="14">
                  <c:v>-3</c:v>
                </c:pt>
                <c:pt idx="15">
                  <c:v>1</c:v>
                </c:pt>
                <c:pt idx="16">
                  <c:v>-2</c:v>
                </c:pt>
                <c:pt idx="17">
                  <c:v>4</c:v>
                </c:pt>
                <c:pt idx="18">
                  <c:v>0</c:v>
                </c:pt>
                <c:pt idx="19">
                  <c:v>-2</c:v>
                </c:pt>
                <c:pt idx="20">
                  <c:v>-2</c:v>
                </c:pt>
                <c:pt idx="21">
                  <c:v>0</c:v>
                </c:pt>
                <c:pt idx="22">
                  <c:v>4</c:v>
                </c:pt>
                <c:pt idx="23">
                  <c:v>-2</c:v>
                </c:pt>
                <c:pt idx="24">
                  <c:v>-0.33333333333333331</c:v>
                </c:pt>
                <c:pt idx="25">
                  <c:v>-0.33333333333333331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-1.666666666666667</c:v>
                </c:pt>
                <c:pt idx="31">
                  <c:v>-1.666666666666667</c:v>
                </c:pt>
                <c:pt idx="32">
                  <c:v>-1.666666666666667</c:v>
                </c:pt>
                <c:pt idx="33">
                  <c:v>-1.666666666666667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-0.33333333333333331</c:v>
                </c:pt>
                <c:pt idx="39">
                  <c:v>-0.33333333333333331</c:v>
                </c:pt>
                <c:pt idx="40">
                  <c:v>-2</c:v>
                </c:pt>
                <c:pt idx="41">
                  <c:v>-2</c:v>
                </c:pt>
                <c:pt idx="42">
                  <c:v>8</c:v>
                </c:pt>
                <c:pt idx="43">
                  <c:v>-4</c:v>
                </c:pt>
                <c:pt idx="44">
                  <c:v>-4</c:v>
                </c:pt>
                <c:pt idx="45">
                  <c:v>8</c:v>
                </c:pt>
                <c:pt idx="46">
                  <c:v>-2</c:v>
                </c:pt>
                <c:pt idx="47">
                  <c:v>-2</c:v>
                </c:pt>
                <c:pt idx="48">
                  <c:v>-2</c:v>
                </c:pt>
                <c:pt idx="49">
                  <c:v>-2</c:v>
                </c:pt>
                <c:pt idx="50">
                  <c:v>8</c:v>
                </c:pt>
                <c:pt idx="51">
                  <c:v>-4</c:v>
                </c:pt>
                <c:pt idx="52">
                  <c:v>-4</c:v>
                </c:pt>
                <c:pt idx="53">
                  <c:v>8</c:v>
                </c:pt>
                <c:pt idx="54">
                  <c:v>-2</c:v>
                </c:pt>
                <c:pt idx="55">
                  <c:v>-2</c:v>
                </c:pt>
              </c:numCache>
            </c:numRef>
          </c:xVal>
          <c:yVal>
            <c:numRef>
              <c:f>'Pure Decorrelation'!$AO$3:$AO$290</c:f>
              <c:numCache>
                <c:formatCode>General</c:formatCode>
                <c:ptCount val="288"/>
                <c:pt idx="0">
                  <c:v>1.883196123607922</c:v>
                </c:pt>
                <c:pt idx="1">
                  <c:v>0.97883885038318108</c:v>
                </c:pt>
                <c:pt idx="2">
                  <c:v>1.235776852385607</c:v>
                </c:pt>
                <c:pt idx="3">
                  <c:v>0.63183793218340722</c:v>
                </c:pt>
                <c:pt idx="4">
                  <c:v>3.0720110869966448</c:v>
                </c:pt>
                <c:pt idx="5">
                  <c:v>1.048642413620837</c:v>
                </c:pt>
                <c:pt idx="6">
                  <c:v>1.4115784065914341</c:v>
                </c:pt>
                <c:pt idx="7">
                  <c:v>0.77097515040659348</c:v>
                </c:pt>
                <c:pt idx="8">
                  <c:v>1.5883352892007681</c:v>
                </c:pt>
                <c:pt idx="9">
                  <c:v>1.7806580112024679</c:v>
                </c:pt>
                <c:pt idx="10">
                  <c:v>0.77954667237936515</c:v>
                </c:pt>
                <c:pt idx="11">
                  <c:v>1.501202533399919</c:v>
                </c:pt>
                <c:pt idx="12">
                  <c:v>1.154609910998261</c:v>
                </c:pt>
                <c:pt idx="13">
                  <c:v>1.530600520590087</c:v>
                </c:pt>
                <c:pt idx="14">
                  <c:v>0.62938220938085576</c:v>
                </c:pt>
                <c:pt idx="15">
                  <c:v>1.741025536198868</c:v>
                </c:pt>
                <c:pt idx="16">
                  <c:v>0.75647047599777584</c:v>
                </c:pt>
                <c:pt idx="17">
                  <c:v>5.0095263748022258</c:v>
                </c:pt>
                <c:pt idx="18">
                  <c:v>0.90242136620800006</c:v>
                </c:pt>
                <c:pt idx="19">
                  <c:v>2.280094120197464</c:v>
                </c:pt>
                <c:pt idx="20">
                  <c:v>2.0923197573923971</c:v>
                </c:pt>
                <c:pt idx="21">
                  <c:v>0.98711089820135389</c:v>
                </c:pt>
                <c:pt idx="22">
                  <c:v>5.1383745444007216</c:v>
                </c:pt>
                <c:pt idx="23">
                  <c:v>0.76624301419942642</c:v>
                </c:pt>
                <c:pt idx="24">
                  <c:v>0.7636533488170244</c:v>
                </c:pt>
                <c:pt idx="25">
                  <c:v>1.061737556598382</c:v>
                </c:pt>
                <c:pt idx="26">
                  <c:v>0.66728932739933955</c:v>
                </c:pt>
                <c:pt idx="27">
                  <c:v>1.103199051012052</c:v>
                </c:pt>
                <c:pt idx="28">
                  <c:v>0.61436649399111043</c:v>
                </c:pt>
                <c:pt idx="29">
                  <c:v>0.76631005239905792</c:v>
                </c:pt>
                <c:pt idx="30">
                  <c:v>0.55683776439982469</c:v>
                </c:pt>
                <c:pt idx="31">
                  <c:v>0.78980252559995279</c:v>
                </c:pt>
                <c:pt idx="32">
                  <c:v>1.224676634400385</c:v>
                </c:pt>
                <c:pt idx="33">
                  <c:v>1.528548461804166</c:v>
                </c:pt>
                <c:pt idx="34">
                  <c:v>0.78942597220302557</c:v>
                </c:pt>
                <c:pt idx="35">
                  <c:v>0.723769653798081</c:v>
                </c:pt>
                <c:pt idx="36">
                  <c:v>0.76587132859858675</c:v>
                </c:pt>
                <c:pt idx="37">
                  <c:v>0.69415848460630514</c:v>
                </c:pt>
                <c:pt idx="38">
                  <c:v>0.52918931678286751</c:v>
                </c:pt>
                <c:pt idx="39">
                  <c:v>0.45844631140353159</c:v>
                </c:pt>
                <c:pt idx="40">
                  <c:v>3.0763704230135769</c:v>
                </c:pt>
                <c:pt idx="41">
                  <c:v>0.56141735260607672</c:v>
                </c:pt>
                <c:pt idx="42">
                  <c:v>0.57750049419701099</c:v>
                </c:pt>
                <c:pt idx="43">
                  <c:v>3.169797798414947</c:v>
                </c:pt>
                <c:pt idx="44">
                  <c:v>2.8906800519966049</c:v>
                </c:pt>
                <c:pt idx="45">
                  <c:v>0.61226160000078378</c:v>
                </c:pt>
                <c:pt idx="46">
                  <c:v>0.56948466699686828</c:v>
                </c:pt>
                <c:pt idx="47">
                  <c:v>2.5375866396003399</c:v>
                </c:pt>
                <c:pt idx="48">
                  <c:v>3.099472499196418</c:v>
                </c:pt>
                <c:pt idx="49">
                  <c:v>0.56899174619466064</c:v>
                </c:pt>
                <c:pt idx="50">
                  <c:v>0.58029067098395903</c:v>
                </c:pt>
                <c:pt idx="51">
                  <c:v>3.1904509494081141</c:v>
                </c:pt>
                <c:pt idx="52">
                  <c:v>2.9003609276027418</c:v>
                </c:pt>
                <c:pt idx="53">
                  <c:v>0.6159764812095091</c:v>
                </c:pt>
                <c:pt idx="54">
                  <c:v>0.54161536140018141</c:v>
                </c:pt>
                <c:pt idx="55">
                  <c:v>2.490949966589687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20EB-4010-B5A7-5DDB88086F9D}"/>
            </c:ext>
          </c:extLst>
        </c:ser>
        <c:ser>
          <c:idx val="5"/>
          <c:order val="2"/>
          <c:tx>
            <c:strRef>
              <c:f>'Pure Decorrelation'!$AQ$2</c:f>
              <c:strCache>
                <c:ptCount val="1"/>
                <c:pt idx="0">
                  <c:v>SaLSa Causal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6"/>
                </a:solidFill>
                <a:prstDash val="dash"/>
              </a:ln>
              <a:effectLst/>
            </c:spPr>
            <c:trendlineType val="exp"/>
            <c:dispRSqr val="0"/>
            <c:dispEq val="0"/>
          </c:trendline>
          <c:xVal>
            <c:numRef>
              <c:f>'Pure Decorrelation'!$AY$3:$AY$290</c:f>
              <c:numCache>
                <c:formatCode>General</c:formatCode>
                <c:ptCount val="288"/>
                <c:pt idx="0">
                  <c:v>1</c:v>
                </c:pt>
                <c:pt idx="1">
                  <c:v>-3</c:v>
                </c:pt>
                <c:pt idx="2">
                  <c:v>-3</c:v>
                </c:pt>
                <c:pt idx="3">
                  <c:v>1</c:v>
                </c:pt>
                <c:pt idx="4">
                  <c:v>9</c:v>
                </c:pt>
                <c:pt idx="5">
                  <c:v>1</c:v>
                </c:pt>
                <c:pt idx="6">
                  <c:v>-3</c:v>
                </c:pt>
                <c:pt idx="7">
                  <c:v>-3</c:v>
                </c:pt>
                <c:pt idx="8">
                  <c:v>-3</c:v>
                </c:pt>
                <c:pt idx="9">
                  <c:v>-3</c:v>
                </c:pt>
                <c:pt idx="10">
                  <c:v>1</c:v>
                </c:pt>
                <c:pt idx="11">
                  <c:v>9</c:v>
                </c:pt>
                <c:pt idx="12">
                  <c:v>1</c:v>
                </c:pt>
                <c:pt idx="13">
                  <c:v>-3</c:v>
                </c:pt>
                <c:pt idx="14">
                  <c:v>-3</c:v>
                </c:pt>
                <c:pt idx="15">
                  <c:v>1</c:v>
                </c:pt>
                <c:pt idx="16">
                  <c:v>-2</c:v>
                </c:pt>
                <c:pt idx="17">
                  <c:v>4</c:v>
                </c:pt>
                <c:pt idx="18">
                  <c:v>0</c:v>
                </c:pt>
                <c:pt idx="19">
                  <c:v>-2</c:v>
                </c:pt>
                <c:pt idx="20">
                  <c:v>-2</c:v>
                </c:pt>
                <c:pt idx="21">
                  <c:v>0</c:v>
                </c:pt>
                <c:pt idx="22">
                  <c:v>4</c:v>
                </c:pt>
                <c:pt idx="23">
                  <c:v>-2</c:v>
                </c:pt>
                <c:pt idx="24">
                  <c:v>-0.33333333333333331</c:v>
                </c:pt>
                <c:pt idx="25">
                  <c:v>-0.33333333333333331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-1.666666666666667</c:v>
                </c:pt>
                <c:pt idx="31">
                  <c:v>-1.666666666666667</c:v>
                </c:pt>
                <c:pt idx="32">
                  <c:v>-1.666666666666667</c:v>
                </c:pt>
                <c:pt idx="33">
                  <c:v>-1.666666666666667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-0.33333333333333331</c:v>
                </c:pt>
                <c:pt idx="39">
                  <c:v>-0.33333333333333331</c:v>
                </c:pt>
                <c:pt idx="40">
                  <c:v>-2</c:v>
                </c:pt>
                <c:pt idx="41">
                  <c:v>-2</c:v>
                </c:pt>
                <c:pt idx="42">
                  <c:v>8</c:v>
                </c:pt>
                <c:pt idx="43">
                  <c:v>-4</c:v>
                </c:pt>
                <c:pt idx="44">
                  <c:v>-4</c:v>
                </c:pt>
                <c:pt idx="45">
                  <c:v>8</c:v>
                </c:pt>
                <c:pt idx="46">
                  <c:v>-2</c:v>
                </c:pt>
                <c:pt idx="47">
                  <c:v>-2</c:v>
                </c:pt>
                <c:pt idx="48">
                  <c:v>-2</c:v>
                </c:pt>
                <c:pt idx="49">
                  <c:v>-2</c:v>
                </c:pt>
                <c:pt idx="50">
                  <c:v>8</c:v>
                </c:pt>
                <c:pt idx="51">
                  <c:v>-4</c:v>
                </c:pt>
                <c:pt idx="52">
                  <c:v>-4</c:v>
                </c:pt>
                <c:pt idx="53">
                  <c:v>8</c:v>
                </c:pt>
                <c:pt idx="54">
                  <c:v>-2</c:v>
                </c:pt>
                <c:pt idx="55">
                  <c:v>-2</c:v>
                </c:pt>
              </c:numCache>
            </c:numRef>
          </c:xVal>
          <c:yVal>
            <c:numRef>
              <c:f>'Pure Decorrelation'!$AQ$3:$AQ$290</c:f>
              <c:numCache>
                <c:formatCode>General</c:formatCode>
                <c:ptCount val="288"/>
                <c:pt idx="0">
                  <c:v>2.9239905918249862</c:v>
                </c:pt>
                <c:pt idx="1">
                  <c:v>1.2861934142420071</c:v>
                </c:pt>
                <c:pt idx="2">
                  <c:v>1.1493316369946109</c:v>
                </c:pt>
                <c:pt idx="3">
                  <c:v>0.74748457759851594</c:v>
                </c:pt>
                <c:pt idx="4">
                  <c:v>7.730213014408946</c:v>
                </c:pt>
                <c:pt idx="5">
                  <c:v>1.614074858790264</c:v>
                </c:pt>
                <c:pt idx="6">
                  <c:v>1.405772071587853</c:v>
                </c:pt>
                <c:pt idx="7">
                  <c:v>0.84869093080051239</c:v>
                </c:pt>
                <c:pt idx="8">
                  <c:v>2.3235059678321699</c:v>
                </c:pt>
                <c:pt idx="9">
                  <c:v>3.925472252606415</c:v>
                </c:pt>
                <c:pt idx="10">
                  <c:v>0.83620562839787449</c:v>
                </c:pt>
                <c:pt idx="11">
                  <c:v>1.4923651995952241</c:v>
                </c:pt>
                <c:pt idx="12">
                  <c:v>1.423356654215604</c:v>
                </c:pt>
                <c:pt idx="13">
                  <c:v>2.1539793555857609</c:v>
                </c:pt>
                <c:pt idx="14">
                  <c:v>0.75997273359680551</c:v>
                </c:pt>
                <c:pt idx="15">
                  <c:v>1.9375769079895691</c:v>
                </c:pt>
                <c:pt idx="16">
                  <c:v>0.8422154613770545</c:v>
                </c:pt>
                <c:pt idx="17">
                  <c:v>6.1740752518177029</c:v>
                </c:pt>
                <c:pt idx="18">
                  <c:v>1.2316048830165529</c:v>
                </c:pt>
                <c:pt idx="19">
                  <c:v>2.7527442501741461</c:v>
                </c:pt>
                <c:pt idx="20">
                  <c:v>1.9559515665867371</c:v>
                </c:pt>
                <c:pt idx="21">
                  <c:v>1.1558898015995509</c:v>
                </c:pt>
                <c:pt idx="22">
                  <c:v>5.2259252433897929</c:v>
                </c:pt>
                <c:pt idx="23">
                  <c:v>0.68386722140712664</c:v>
                </c:pt>
                <c:pt idx="24">
                  <c:v>1.08740701781353</c:v>
                </c:pt>
                <c:pt idx="25">
                  <c:v>1.846622504980769</c:v>
                </c:pt>
                <c:pt idx="26">
                  <c:v>0.84702215919969603</c:v>
                </c:pt>
                <c:pt idx="27">
                  <c:v>1.675000095006544</c:v>
                </c:pt>
                <c:pt idx="28">
                  <c:v>0.79438565783202653</c:v>
                </c:pt>
                <c:pt idx="29">
                  <c:v>0.94730259861098598</c:v>
                </c:pt>
                <c:pt idx="30">
                  <c:v>0.72560098598478362</c:v>
                </c:pt>
                <c:pt idx="31">
                  <c:v>0.97309810320148249</c:v>
                </c:pt>
                <c:pt idx="32">
                  <c:v>1.899268189596478</c:v>
                </c:pt>
                <c:pt idx="33">
                  <c:v>1.8700171775883061</c:v>
                </c:pt>
                <c:pt idx="34">
                  <c:v>1.260354175220709</c:v>
                </c:pt>
                <c:pt idx="35">
                  <c:v>0.9797301752143539</c:v>
                </c:pt>
                <c:pt idx="36">
                  <c:v>0.97061722680227835</c:v>
                </c:pt>
                <c:pt idx="37">
                  <c:v>0.86663820501416922</c:v>
                </c:pt>
                <c:pt idx="38">
                  <c:v>0.69866446864325549</c:v>
                </c:pt>
                <c:pt idx="39">
                  <c:v>0.66013446721481162</c:v>
                </c:pt>
                <c:pt idx="40">
                  <c:v>1.7396299373824149</c:v>
                </c:pt>
                <c:pt idx="41">
                  <c:v>0.61859949162462724</c:v>
                </c:pt>
                <c:pt idx="42">
                  <c:v>0.54910154638346287</c:v>
                </c:pt>
                <c:pt idx="43">
                  <c:v>2.5008298611734059</c:v>
                </c:pt>
                <c:pt idx="44">
                  <c:v>3.4153938223724252</c:v>
                </c:pt>
                <c:pt idx="45">
                  <c:v>0.67591678000753741</c:v>
                </c:pt>
                <c:pt idx="46">
                  <c:v>0.56992651455802845</c:v>
                </c:pt>
                <c:pt idx="47">
                  <c:v>1.831324407388456</c:v>
                </c:pt>
                <c:pt idx="48">
                  <c:v>1.758913789398503</c:v>
                </c:pt>
                <c:pt idx="49">
                  <c:v>0.62492158861132341</c:v>
                </c:pt>
                <c:pt idx="50">
                  <c:v>0.54497044441523035</c:v>
                </c:pt>
                <c:pt idx="51">
                  <c:v>2.5379836030188021</c:v>
                </c:pt>
                <c:pt idx="52">
                  <c:v>3.416785896231886</c:v>
                </c:pt>
                <c:pt idx="53">
                  <c:v>0.67598785960581154</c:v>
                </c:pt>
                <c:pt idx="54">
                  <c:v>0.58433372562285513</c:v>
                </c:pt>
                <c:pt idx="55">
                  <c:v>1.854991611384321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20EB-4010-B5A7-5DDB88086F9D}"/>
            </c:ext>
          </c:extLst>
        </c:ser>
        <c:ser>
          <c:idx val="7"/>
          <c:order val="3"/>
          <c:tx>
            <c:strRef>
              <c:f>'Pure Decorrelation'!$AS$2</c:f>
              <c:strCache>
                <c:ptCount val="1"/>
                <c:pt idx="0">
                  <c:v>D&amp;C Causal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>
                    <a:lumMod val="60000"/>
                  </a:schemeClr>
                </a:solidFill>
                <a:prstDash val="dash"/>
              </a:ln>
              <a:effectLst/>
            </c:spPr>
            <c:trendlineType val="exp"/>
            <c:dispRSqr val="0"/>
            <c:dispEq val="0"/>
          </c:trendline>
          <c:xVal>
            <c:numRef>
              <c:f>'Pure Decorrelation'!$AY$3:$AY$290</c:f>
              <c:numCache>
                <c:formatCode>General</c:formatCode>
                <c:ptCount val="288"/>
                <c:pt idx="0">
                  <c:v>1</c:v>
                </c:pt>
                <c:pt idx="1">
                  <c:v>-3</c:v>
                </c:pt>
                <c:pt idx="2">
                  <c:v>-3</c:v>
                </c:pt>
                <c:pt idx="3">
                  <c:v>1</c:v>
                </c:pt>
                <c:pt idx="4">
                  <c:v>9</c:v>
                </c:pt>
                <c:pt idx="5">
                  <c:v>1</c:v>
                </c:pt>
                <c:pt idx="6">
                  <c:v>-3</c:v>
                </c:pt>
                <c:pt idx="7">
                  <c:v>-3</c:v>
                </c:pt>
                <c:pt idx="8">
                  <c:v>-3</c:v>
                </c:pt>
                <c:pt idx="9">
                  <c:v>-3</c:v>
                </c:pt>
                <c:pt idx="10">
                  <c:v>1</c:v>
                </c:pt>
                <c:pt idx="11">
                  <c:v>9</c:v>
                </c:pt>
                <c:pt idx="12">
                  <c:v>1</c:v>
                </c:pt>
                <c:pt idx="13">
                  <c:v>-3</c:v>
                </c:pt>
                <c:pt idx="14">
                  <c:v>-3</c:v>
                </c:pt>
                <c:pt idx="15">
                  <c:v>1</c:v>
                </c:pt>
                <c:pt idx="16">
                  <c:v>-2</c:v>
                </c:pt>
                <c:pt idx="17">
                  <c:v>4</c:v>
                </c:pt>
                <c:pt idx="18">
                  <c:v>0</c:v>
                </c:pt>
                <c:pt idx="19">
                  <c:v>-2</c:v>
                </c:pt>
                <c:pt idx="20">
                  <c:v>-2</c:v>
                </c:pt>
                <c:pt idx="21">
                  <c:v>0</c:v>
                </c:pt>
                <c:pt idx="22">
                  <c:v>4</c:v>
                </c:pt>
                <c:pt idx="23">
                  <c:v>-2</c:v>
                </c:pt>
                <c:pt idx="24">
                  <c:v>-0.33333333333333331</c:v>
                </c:pt>
                <c:pt idx="25">
                  <c:v>-0.33333333333333331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-1.666666666666667</c:v>
                </c:pt>
                <c:pt idx="31">
                  <c:v>-1.666666666666667</c:v>
                </c:pt>
                <c:pt idx="32">
                  <c:v>-1.666666666666667</c:v>
                </c:pt>
                <c:pt idx="33">
                  <c:v>-1.666666666666667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-0.33333333333333331</c:v>
                </c:pt>
                <c:pt idx="39">
                  <c:v>-0.33333333333333331</c:v>
                </c:pt>
                <c:pt idx="40">
                  <c:v>-2</c:v>
                </c:pt>
                <c:pt idx="41">
                  <c:v>-2</c:v>
                </c:pt>
                <c:pt idx="42">
                  <c:v>8</c:v>
                </c:pt>
                <c:pt idx="43">
                  <c:v>-4</c:v>
                </c:pt>
                <c:pt idx="44">
                  <c:v>-4</c:v>
                </c:pt>
                <c:pt idx="45">
                  <c:v>8</c:v>
                </c:pt>
                <c:pt idx="46">
                  <c:v>-2</c:v>
                </c:pt>
                <c:pt idx="47">
                  <c:v>-2</c:v>
                </c:pt>
                <c:pt idx="48">
                  <c:v>-2</c:v>
                </c:pt>
                <c:pt idx="49">
                  <c:v>-2</c:v>
                </c:pt>
                <c:pt idx="50">
                  <c:v>8</c:v>
                </c:pt>
                <c:pt idx="51">
                  <c:v>-4</c:v>
                </c:pt>
                <c:pt idx="52">
                  <c:v>-4</c:v>
                </c:pt>
                <c:pt idx="53">
                  <c:v>8</c:v>
                </c:pt>
                <c:pt idx="54">
                  <c:v>-2</c:v>
                </c:pt>
                <c:pt idx="55">
                  <c:v>-2</c:v>
                </c:pt>
              </c:numCache>
            </c:numRef>
          </c:xVal>
          <c:yVal>
            <c:numRef>
              <c:f>'Pure Decorrelation'!$AS$3:$AS$290</c:f>
              <c:numCache>
                <c:formatCode>General</c:formatCode>
                <c:ptCount val="288"/>
                <c:pt idx="0">
                  <c:v>0.64183103158138688</c:v>
                </c:pt>
                <c:pt idx="1">
                  <c:v>0.63097686200635505</c:v>
                </c:pt>
                <c:pt idx="2">
                  <c:v>0.56853996699210252</c:v>
                </c:pt>
                <c:pt idx="3">
                  <c:v>0.53986057523870845</c:v>
                </c:pt>
                <c:pt idx="4">
                  <c:v>0.77787959835259246</c:v>
                </c:pt>
                <c:pt idx="5">
                  <c:v>0.62829524958506222</c:v>
                </c:pt>
                <c:pt idx="6">
                  <c:v>0.60014934520004315</c:v>
                </c:pt>
                <c:pt idx="7">
                  <c:v>0.56963751740986479</c:v>
                </c:pt>
                <c:pt idx="8">
                  <c:v>0.6510023555601947</c:v>
                </c:pt>
                <c:pt idx="9">
                  <c:v>0.63015220101224256</c:v>
                </c:pt>
                <c:pt idx="10">
                  <c:v>0.59449439820600669</c:v>
                </c:pt>
                <c:pt idx="11">
                  <c:v>0.60571621462004255</c:v>
                </c:pt>
                <c:pt idx="12">
                  <c:v>0.68909673239104452</c:v>
                </c:pt>
                <c:pt idx="13">
                  <c:v>0.66429546660510819</c:v>
                </c:pt>
                <c:pt idx="14">
                  <c:v>0.58398874480044471</c:v>
                </c:pt>
                <c:pt idx="15">
                  <c:v>0.61890311605529857</c:v>
                </c:pt>
                <c:pt idx="16">
                  <c:v>0.58539356938563292</c:v>
                </c:pt>
                <c:pt idx="17">
                  <c:v>0.68233685420127588</c:v>
                </c:pt>
                <c:pt idx="18">
                  <c:v>0.53223258556099606</c:v>
                </c:pt>
                <c:pt idx="19">
                  <c:v>0.56327914716675875</c:v>
                </c:pt>
                <c:pt idx="20">
                  <c:v>0.55983460455900058</c:v>
                </c:pt>
                <c:pt idx="21">
                  <c:v>0.52426158942980694</c:v>
                </c:pt>
                <c:pt idx="22">
                  <c:v>0.69739050958305593</c:v>
                </c:pt>
                <c:pt idx="23">
                  <c:v>0.5860841009183787</c:v>
                </c:pt>
                <c:pt idx="24">
                  <c:v>0.84093664835672821</c:v>
                </c:pt>
                <c:pt idx="25">
                  <c:v>0.85037993309088056</c:v>
                </c:pt>
                <c:pt idx="26">
                  <c:v>0.76215711293043564</c:v>
                </c:pt>
                <c:pt idx="27">
                  <c:v>0.78072043743450192</c:v>
                </c:pt>
                <c:pt idx="28">
                  <c:v>0.73173760236240926</c:v>
                </c:pt>
                <c:pt idx="29">
                  <c:v>0.74560813657008107</c:v>
                </c:pt>
                <c:pt idx="30">
                  <c:v>0.67317559673683713</c:v>
                </c:pt>
                <c:pt idx="31">
                  <c:v>0.68648729436099531</c:v>
                </c:pt>
                <c:pt idx="32">
                  <c:v>1.014855797553901</c:v>
                </c:pt>
                <c:pt idx="33">
                  <c:v>1.0267087336047549</c:v>
                </c:pt>
                <c:pt idx="34">
                  <c:v>0.7834495407994837</c:v>
                </c:pt>
                <c:pt idx="35">
                  <c:v>0.78888303457060827</c:v>
                </c:pt>
                <c:pt idx="36">
                  <c:v>0.78494180319830775</c:v>
                </c:pt>
                <c:pt idx="37">
                  <c:v>0.76131236584624273</c:v>
                </c:pt>
                <c:pt idx="38">
                  <c:v>0.62653864917811009</c:v>
                </c:pt>
                <c:pt idx="39">
                  <c:v>0.62745492877438669</c:v>
                </c:pt>
                <c:pt idx="40">
                  <c:v>0.57074219618225475</c:v>
                </c:pt>
                <c:pt idx="41">
                  <c:v>0.56510997997829693</c:v>
                </c:pt>
                <c:pt idx="42">
                  <c:v>0.56747586461715405</c:v>
                </c:pt>
                <c:pt idx="43">
                  <c:v>0.62093643894186246</c:v>
                </c:pt>
                <c:pt idx="44">
                  <c:v>0.59498779582791028</c:v>
                </c:pt>
                <c:pt idx="45">
                  <c:v>0.58483853262150665</c:v>
                </c:pt>
                <c:pt idx="46">
                  <c:v>0.55864039844600488</c:v>
                </c:pt>
                <c:pt idx="47">
                  <c:v>0.55999845417682081</c:v>
                </c:pt>
                <c:pt idx="48">
                  <c:v>0.57423141357721763</c:v>
                </c:pt>
                <c:pt idx="49">
                  <c:v>0.5714106356375851</c:v>
                </c:pt>
                <c:pt idx="50">
                  <c:v>0.5636757296510041</c:v>
                </c:pt>
                <c:pt idx="51">
                  <c:v>0.6199029401759617</c:v>
                </c:pt>
                <c:pt idx="52">
                  <c:v>0.59015313225099819</c:v>
                </c:pt>
                <c:pt idx="53">
                  <c:v>0.58699422816280278</c:v>
                </c:pt>
                <c:pt idx="54">
                  <c:v>0.57161720376461744</c:v>
                </c:pt>
                <c:pt idx="55">
                  <c:v>0.56937649102183063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20EB-4010-B5A7-5DDB88086F9D}"/>
            </c:ext>
          </c:extLst>
        </c:ser>
        <c:ser>
          <c:idx val="9"/>
          <c:order val="4"/>
          <c:tx>
            <c:strRef>
              <c:f>'Pure Decorrelation'!$AU$2</c:f>
              <c:strCache>
                <c:ptCount val="1"/>
                <c:pt idx="0">
                  <c:v>BBS Causal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00B050"/>
              </a:solidFill>
              <a:ln w="9525">
                <a:solidFill>
                  <a:srgbClr val="00B050"/>
                </a:solidFill>
              </a:ln>
              <a:effectLst/>
            </c:spPr>
          </c:marker>
          <c:trendline>
            <c:spPr>
              <a:ln w="19050" cap="rnd">
                <a:solidFill>
                  <a:srgbClr val="00B050"/>
                </a:solidFill>
                <a:prstDash val="dash"/>
              </a:ln>
              <a:effectLst/>
            </c:spPr>
            <c:trendlineType val="exp"/>
            <c:dispRSqr val="0"/>
            <c:dispEq val="0"/>
          </c:trendline>
          <c:xVal>
            <c:numRef>
              <c:f>'Pure Decorrelation'!$AY$3:$AY$290</c:f>
              <c:numCache>
                <c:formatCode>General</c:formatCode>
                <c:ptCount val="288"/>
                <c:pt idx="0">
                  <c:v>1</c:v>
                </c:pt>
                <c:pt idx="1">
                  <c:v>-3</c:v>
                </c:pt>
                <c:pt idx="2">
                  <c:v>-3</c:v>
                </c:pt>
                <c:pt idx="3">
                  <c:v>1</c:v>
                </c:pt>
                <c:pt idx="4">
                  <c:v>9</c:v>
                </c:pt>
                <c:pt idx="5">
                  <c:v>1</c:v>
                </c:pt>
                <c:pt idx="6">
                  <c:v>-3</c:v>
                </c:pt>
                <c:pt idx="7">
                  <c:v>-3</c:v>
                </c:pt>
                <c:pt idx="8">
                  <c:v>-3</c:v>
                </c:pt>
                <c:pt idx="9">
                  <c:v>-3</c:v>
                </c:pt>
                <c:pt idx="10">
                  <c:v>1</c:v>
                </c:pt>
                <c:pt idx="11">
                  <c:v>9</c:v>
                </c:pt>
                <c:pt idx="12">
                  <c:v>1</c:v>
                </c:pt>
                <c:pt idx="13">
                  <c:v>-3</c:v>
                </c:pt>
                <c:pt idx="14">
                  <c:v>-3</c:v>
                </c:pt>
                <c:pt idx="15">
                  <c:v>1</c:v>
                </c:pt>
                <c:pt idx="16">
                  <c:v>-2</c:v>
                </c:pt>
                <c:pt idx="17">
                  <c:v>4</c:v>
                </c:pt>
                <c:pt idx="18">
                  <c:v>0</c:v>
                </c:pt>
                <c:pt idx="19">
                  <c:v>-2</c:v>
                </c:pt>
                <c:pt idx="20">
                  <c:v>-2</c:v>
                </c:pt>
                <c:pt idx="21">
                  <c:v>0</c:v>
                </c:pt>
                <c:pt idx="22">
                  <c:v>4</c:v>
                </c:pt>
                <c:pt idx="23">
                  <c:v>-2</c:v>
                </c:pt>
                <c:pt idx="24">
                  <c:v>-0.33333333333333331</c:v>
                </c:pt>
                <c:pt idx="25">
                  <c:v>-0.33333333333333331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-1.666666666666667</c:v>
                </c:pt>
                <c:pt idx="31">
                  <c:v>-1.666666666666667</c:v>
                </c:pt>
                <c:pt idx="32">
                  <c:v>-1.666666666666667</c:v>
                </c:pt>
                <c:pt idx="33">
                  <c:v>-1.666666666666667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-0.33333333333333331</c:v>
                </c:pt>
                <c:pt idx="39">
                  <c:v>-0.33333333333333331</c:v>
                </c:pt>
                <c:pt idx="40">
                  <c:v>-2</c:v>
                </c:pt>
                <c:pt idx="41">
                  <c:v>-2</c:v>
                </c:pt>
                <c:pt idx="42">
                  <c:v>8</c:v>
                </c:pt>
                <c:pt idx="43">
                  <c:v>-4</c:v>
                </c:pt>
                <c:pt idx="44">
                  <c:v>-4</c:v>
                </c:pt>
                <c:pt idx="45">
                  <c:v>8</c:v>
                </c:pt>
                <c:pt idx="46">
                  <c:v>-2</c:v>
                </c:pt>
                <c:pt idx="47">
                  <c:v>-2</c:v>
                </c:pt>
                <c:pt idx="48">
                  <c:v>-2</c:v>
                </c:pt>
                <c:pt idx="49">
                  <c:v>-2</c:v>
                </c:pt>
                <c:pt idx="50">
                  <c:v>8</c:v>
                </c:pt>
                <c:pt idx="51">
                  <c:v>-4</c:v>
                </c:pt>
                <c:pt idx="52">
                  <c:v>-4</c:v>
                </c:pt>
                <c:pt idx="53">
                  <c:v>8</c:v>
                </c:pt>
                <c:pt idx="54">
                  <c:v>-2</c:v>
                </c:pt>
                <c:pt idx="55">
                  <c:v>-2</c:v>
                </c:pt>
              </c:numCache>
            </c:numRef>
          </c:xVal>
          <c:yVal>
            <c:numRef>
              <c:f>'Pure Decorrelation'!$AU$3:$AU$290</c:f>
              <c:numCache>
                <c:formatCode>General</c:formatCode>
                <c:ptCount val="288"/>
                <c:pt idx="0">
                  <c:v>11.772233658388719</c:v>
                </c:pt>
                <c:pt idx="1">
                  <c:v>3.943318069167435</c:v>
                </c:pt>
                <c:pt idx="2">
                  <c:v>5.5275729479966689</c:v>
                </c:pt>
                <c:pt idx="3">
                  <c:v>1.910186011367478</c:v>
                </c:pt>
                <c:pt idx="4">
                  <c:v>8.2927166930167004</c:v>
                </c:pt>
                <c:pt idx="5">
                  <c:v>4.9306730620330201</c:v>
                </c:pt>
                <c:pt idx="6">
                  <c:v>3.622853692807257</c:v>
                </c:pt>
                <c:pt idx="7">
                  <c:v>3.388165322830901</c:v>
                </c:pt>
                <c:pt idx="8">
                  <c:v>6.7449299822212199</c:v>
                </c:pt>
                <c:pt idx="9">
                  <c:v>6.3221945607801899</c:v>
                </c:pt>
                <c:pt idx="10">
                  <c:v>2.6821505653904749</c:v>
                </c:pt>
                <c:pt idx="11">
                  <c:v>5.4135304288123738</c:v>
                </c:pt>
                <c:pt idx="12">
                  <c:v>3.917118695226963</c:v>
                </c:pt>
                <c:pt idx="13">
                  <c:v>8.2573940334259532</c:v>
                </c:pt>
                <c:pt idx="14">
                  <c:v>1.8290251086000351</c:v>
                </c:pt>
                <c:pt idx="15">
                  <c:v>8.3462473839870661</c:v>
                </c:pt>
                <c:pt idx="16">
                  <c:v>1.924169786612038</c:v>
                </c:pt>
                <c:pt idx="17">
                  <c:v>16.146299704012929</c:v>
                </c:pt>
                <c:pt idx="18">
                  <c:v>3.3521887897863052</c:v>
                </c:pt>
                <c:pt idx="19">
                  <c:v>6.3688907785923217</c:v>
                </c:pt>
                <c:pt idx="20">
                  <c:v>6.3122146217850972</c:v>
                </c:pt>
                <c:pt idx="21">
                  <c:v>2.9887966054142452</c:v>
                </c:pt>
                <c:pt idx="22">
                  <c:v>16.944566728593781</c:v>
                </c:pt>
                <c:pt idx="23">
                  <c:v>1.1734690229990521</c:v>
                </c:pt>
                <c:pt idx="24">
                  <c:v>2.5655628746259032</c:v>
                </c:pt>
                <c:pt idx="25">
                  <c:v>3.501903341384605</c:v>
                </c:pt>
                <c:pt idx="26">
                  <c:v>1.884051420155447</c:v>
                </c:pt>
                <c:pt idx="27">
                  <c:v>3.0976202208199539</c:v>
                </c:pt>
                <c:pt idx="28">
                  <c:v>1.584442603215575</c:v>
                </c:pt>
                <c:pt idx="29">
                  <c:v>1.8808963319868779</c:v>
                </c:pt>
                <c:pt idx="30">
                  <c:v>1.326138090412132</c:v>
                </c:pt>
                <c:pt idx="31">
                  <c:v>1.953569766599685</c:v>
                </c:pt>
                <c:pt idx="32">
                  <c:v>5.1922275535878724</c:v>
                </c:pt>
                <c:pt idx="33">
                  <c:v>4.4924214618164111</c:v>
                </c:pt>
                <c:pt idx="34">
                  <c:v>2.5846855691983359</c:v>
                </c:pt>
                <c:pt idx="35">
                  <c:v>2.0908328647841699</c:v>
                </c:pt>
                <c:pt idx="36">
                  <c:v>2.8301512327860112</c:v>
                </c:pt>
                <c:pt idx="37">
                  <c:v>1.859634643374011</c:v>
                </c:pt>
                <c:pt idx="38">
                  <c:v>1.6584218096104451</c:v>
                </c:pt>
                <c:pt idx="39">
                  <c:v>1.1165313164237891</c:v>
                </c:pt>
                <c:pt idx="40">
                  <c:v>9.5047258693841279</c:v>
                </c:pt>
                <c:pt idx="41">
                  <c:v>1.5136320330202579</c:v>
                </c:pt>
                <c:pt idx="42">
                  <c:v>1.8685042786179109</c:v>
                </c:pt>
                <c:pt idx="43">
                  <c:v>12.34205780877965</c:v>
                </c:pt>
                <c:pt idx="44">
                  <c:v>13.182267385395241</c:v>
                </c:pt>
                <c:pt idx="45">
                  <c:v>1.9103370607946999</c:v>
                </c:pt>
                <c:pt idx="46">
                  <c:v>1.566371955373324</c:v>
                </c:pt>
                <c:pt idx="47">
                  <c:v>9.5205874869949181</c:v>
                </c:pt>
                <c:pt idx="48">
                  <c:v>9.5020538747892722</c:v>
                </c:pt>
                <c:pt idx="49">
                  <c:v>1.530521003960166</c:v>
                </c:pt>
                <c:pt idx="50">
                  <c:v>1.8735903445864099</c:v>
                </c:pt>
                <c:pt idx="51">
                  <c:v>12.394444969389591</c:v>
                </c:pt>
                <c:pt idx="52">
                  <c:v>12.95856265637558</c:v>
                </c:pt>
                <c:pt idx="53">
                  <c:v>1.843694011610933</c:v>
                </c:pt>
                <c:pt idx="54">
                  <c:v>1.526065446203575</c:v>
                </c:pt>
                <c:pt idx="55">
                  <c:v>8.8627511644037433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20EB-4010-B5A7-5DDB88086F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13725055"/>
        <c:axId val="488865151"/>
      </c:scatterChart>
      <c:valAx>
        <c:axId val="513725055"/>
        <c:scaling>
          <c:orientation val="minMax"/>
          <c:max val="5"/>
          <c:min val="0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Gain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8865151"/>
        <c:crosses val="autoZero"/>
        <c:crossBetween val="midCat"/>
      </c:valAx>
      <c:valAx>
        <c:axId val="488865151"/>
        <c:scaling>
          <c:logBase val="10"/>
          <c:orientation val="minMax"/>
          <c:max val="100"/>
          <c:min val="1E-3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Time(s)</a:t>
                </a:r>
              </a:p>
            </c:rich>
          </c:tx>
          <c:layout>
            <c:manualLayout>
              <c:xMode val="edge"/>
              <c:yMode val="edge"/>
              <c:x val="1.2242425079812739E-2"/>
              <c:y val="0.3979304375346236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372505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4.9059023956218299E-2"/>
          <c:y val="0.87083311506227701"/>
          <c:w val="0.92175080203315873"/>
          <c:h val="0.1153942300984974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Dominance Check Improvement</a:t>
            </a:r>
            <a:r>
              <a:rPr lang="en-US" baseline="0"/>
              <a:t> wrt. BNL [median]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'Pure Decorrelation'!$M$987</c:f>
              <c:strCache>
                <c:ptCount val="1"/>
                <c:pt idx="0">
                  <c:v>Gain &lt;=0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'Pure Decorrelation'!$N$956:$S$956</c:f>
              <c:strCache>
                <c:ptCount val="6"/>
                <c:pt idx="0">
                  <c:v>BNL Causal</c:v>
                </c:pt>
                <c:pt idx="1">
                  <c:v>BNL Causal HM</c:v>
                </c:pt>
                <c:pt idx="2">
                  <c:v>SFS Causal</c:v>
                </c:pt>
                <c:pt idx="3">
                  <c:v>SaLSa Causal</c:v>
                </c:pt>
                <c:pt idx="4">
                  <c:v>D&amp;C Causal</c:v>
                </c:pt>
                <c:pt idx="5">
                  <c:v>BBS Causal</c:v>
                </c:pt>
              </c:strCache>
            </c:strRef>
          </c:cat>
          <c:val>
            <c:numRef>
              <c:f>'Pure Decorrelation'!$N$987:$S$987</c:f>
              <c:numCache>
                <c:formatCode>0%</c:formatCode>
                <c:ptCount val="6"/>
                <c:pt idx="0">
                  <c:v>-0.21337360091238927</c:v>
                </c:pt>
                <c:pt idx="1">
                  <c:v>-0.23870757029586975</c:v>
                </c:pt>
                <c:pt idx="2">
                  <c:v>0.34082736896254856</c:v>
                </c:pt>
                <c:pt idx="3">
                  <c:v>-3.9633151401652841E-3</c:v>
                </c:pt>
                <c:pt idx="4">
                  <c:v>-0.87560583962333949</c:v>
                </c:pt>
                <c:pt idx="5">
                  <c:v>1.5585918529230636E-2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DEC-469E-93A2-F384DC97AE7A}"/>
            </c:ext>
          </c:extLst>
        </c:ser>
        <c:ser>
          <c:idx val="2"/>
          <c:order val="1"/>
          <c:tx>
            <c:strRef>
              <c:f>'Pure Decorrelation'!$M$986</c:f>
              <c:strCache>
                <c:ptCount val="1"/>
                <c:pt idx="0">
                  <c:v>Gain &gt; 0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'Pure Decorrelation'!$N$986:$S$986</c:f>
              <c:numCache>
                <c:formatCode>0%</c:formatCode>
                <c:ptCount val="6"/>
                <c:pt idx="0">
                  <c:v>4.0588322603669159E-2</c:v>
                </c:pt>
                <c:pt idx="1">
                  <c:v>2.698426944979921E-2</c:v>
                </c:pt>
                <c:pt idx="2">
                  <c:v>0.58283998124921554</c:v>
                </c:pt>
                <c:pt idx="3">
                  <c:v>0.32464632729750353</c:v>
                </c:pt>
                <c:pt idx="4">
                  <c:v>-0.99467198153858571</c:v>
                </c:pt>
                <c:pt idx="5">
                  <c:v>0.16744023547619663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DEC-469E-93A2-F384DC97AE7A}"/>
            </c:ext>
          </c:extLst>
        </c:ser>
        <c:ser>
          <c:idx val="3"/>
          <c:order val="2"/>
          <c:tx>
            <c:strRef>
              <c:f>'Pure Decorrelation'!$M$984</c:f>
              <c:strCache>
                <c:ptCount val="1"/>
                <c:pt idx="0">
                  <c:v>Gain &gt; 1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'Pure Decorrelation'!$N$984:$S$984</c:f>
              <c:numCache>
                <c:formatCode>0%</c:formatCode>
                <c:ptCount val="6"/>
                <c:pt idx="0">
                  <c:v>-1.041657689239857</c:v>
                </c:pt>
                <c:pt idx="1">
                  <c:v>-1.0585942039102256</c:v>
                </c:pt>
                <c:pt idx="2">
                  <c:v>-3.5321411591079044E-2</c:v>
                </c:pt>
                <c:pt idx="3">
                  <c:v>-9.0673621257265635E-2</c:v>
                </c:pt>
                <c:pt idx="4">
                  <c:v>-1.0729659261840061</c:v>
                </c:pt>
                <c:pt idx="5">
                  <c:v>-0.9528627799699021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DEC-469E-93A2-F384DC97AE7A}"/>
            </c:ext>
          </c:extLst>
        </c:ser>
        <c:ser>
          <c:idx val="1"/>
          <c:order val="3"/>
          <c:tx>
            <c:strRef>
              <c:f>'Pure Decorrelation'!$M$983</c:f>
              <c:strCache>
                <c:ptCount val="1"/>
                <c:pt idx="0">
                  <c:v>Target; Gain &gt; 1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'Pure Decorrelation'!$N$983:$S$983</c:f>
              <c:numCache>
                <c:formatCode>0%</c:formatCode>
                <c:ptCount val="6"/>
                <c:pt idx="0">
                  <c:v>-8.6628272726222537</c:v>
                </c:pt>
                <c:pt idx="1">
                  <c:v>-8.6500936403241333</c:v>
                </c:pt>
                <c:pt idx="2">
                  <c:v>-8.9948125692609917</c:v>
                </c:pt>
                <c:pt idx="3">
                  <c:v>-13.554686300856934</c:v>
                </c:pt>
                <c:pt idx="4">
                  <c:v>-3.7716745880105917</c:v>
                </c:pt>
                <c:pt idx="5">
                  <c:v>-18.275184605943824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DEC-469E-93A2-F384DC97AE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96855792"/>
        <c:axId val="1899211536"/>
      </c:barChart>
      <c:catAx>
        <c:axId val="18968557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9211536"/>
        <c:crosses val="autoZero"/>
        <c:auto val="1"/>
        <c:lblAlgn val="ctr"/>
        <c:lblOffset val="100"/>
        <c:noMultiLvlLbl val="0"/>
      </c:catAx>
      <c:valAx>
        <c:axId val="1899211536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Perforamnce Improvement wrt. BNL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68557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Execution Time Improvement</a:t>
            </a:r>
            <a:r>
              <a:rPr lang="en-US" baseline="0"/>
              <a:t> wrt. </a:t>
            </a:r>
            <a:r>
              <a:rPr lang="en-US" sz="1400" baseline="0"/>
              <a:t>BNL (sequential) [median]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'Pure Decorrelation'!$U$987</c:f>
              <c:strCache>
                <c:ptCount val="1"/>
                <c:pt idx="0">
                  <c:v>Gain &lt;=0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'Pure Decorrelation'!$V$956:$AA$956</c:f>
              <c:strCache>
                <c:ptCount val="6"/>
                <c:pt idx="0">
                  <c:v>BNL Causal</c:v>
                </c:pt>
                <c:pt idx="1">
                  <c:v>BNL Causal HM</c:v>
                </c:pt>
                <c:pt idx="2">
                  <c:v>SFS Causal</c:v>
                </c:pt>
                <c:pt idx="3">
                  <c:v>SaLSa Causal</c:v>
                </c:pt>
                <c:pt idx="4">
                  <c:v>D&amp;C Causal</c:v>
                </c:pt>
                <c:pt idx="5">
                  <c:v>BBS Causal</c:v>
                </c:pt>
              </c:strCache>
            </c:strRef>
          </c:cat>
          <c:val>
            <c:numRef>
              <c:f>'Pure Decorrelation'!$V$987:$AA$987</c:f>
              <c:numCache>
                <c:formatCode>0%</c:formatCode>
                <c:ptCount val="6"/>
                <c:pt idx="0">
                  <c:v>-0.17517546526360739</c:v>
                </c:pt>
                <c:pt idx="1">
                  <c:v>-0.19950170095226893</c:v>
                </c:pt>
                <c:pt idx="2">
                  <c:v>0.17486330488880972</c:v>
                </c:pt>
                <c:pt idx="3">
                  <c:v>-0.16442730575519499</c:v>
                </c:pt>
                <c:pt idx="4">
                  <c:v>-0.30009684274388171</c:v>
                </c:pt>
                <c:pt idx="5">
                  <c:v>-1.0519378381677624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F9B-4465-854D-8769F2FDF34E}"/>
            </c:ext>
          </c:extLst>
        </c:ser>
        <c:ser>
          <c:idx val="2"/>
          <c:order val="1"/>
          <c:tx>
            <c:strRef>
              <c:f>'Pure Decorrelation'!$U$986</c:f>
              <c:strCache>
                <c:ptCount val="1"/>
                <c:pt idx="0">
                  <c:v>Gain &gt; 0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'Pure Decorrelation'!$V$986:$AA$986</c:f>
              <c:numCache>
                <c:formatCode>0%</c:formatCode>
                <c:ptCount val="6"/>
                <c:pt idx="0">
                  <c:v>6.5757550761744221E-2</c:v>
                </c:pt>
                <c:pt idx="1">
                  <c:v>6.1172476504743112E-2</c:v>
                </c:pt>
                <c:pt idx="2">
                  <c:v>0.31657767988520169</c:v>
                </c:pt>
                <c:pt idx="3">
                  <c:v>6.1969619327012816E-2</c:v>
                </c:pt>
                <c:pt idx="4">
                  <c:v>-0.32476838652148055</c:v>
                </c:pt>
                <c:pt idx="5">
                  <c:v>-0.61340403905954122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F9B-4465-854D-8769F2FDF34E}"/>
            </c:ext>
          </c:extLst>
        </c:ser>
        <c:ser>
          <c:idx val="3"/>
          <c:order val="2"/>
          <c:tx>
            <c:strRef>
              <c:f>'Pure Decorrelation'!$U$984</c:f>
              <c:strCache>
                <c:ptCount val="1"/>
                <c:pt idx="0">
                  <c:v>Gain &gt; 1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'Pure Decorrelation'!$V$984:$AA$984</c:f>
              <c:numCache>
                <c:formatCode>0%</c:formatCode>
                <c:ptCount val="6"/>
                <c:pt idx="0">
                  <c:v>-0.68336812538083513</c:v>
                </c:pt>
                <c:pt idx="1">
                  <c:v>-0.67629283755303915</c:v>
                </c:pt>
                <c:pt idx="2">
                  <c:v>-0.13897529197573361</c:v>
                </c:pt>
                <c:pt idx="3">
                  <c:v>-0.25682846131596959</c:v>
                </c:pt>
                <c:pt idx="4">
                  <c:v>-0.3384330231287272</c:v>
                </c:pt>
                <c:pt idx="5">
                  <c:v>-1.7203661299315329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F9B-4465-854D-8769F2FDF34E}"/>
            </c:ext>
          </c:extLst>
        </c:ser>
        <c:ser>
          <c:idx val="1"/>
          <c:order val="3"/>
          <c:tx>
            <c:strRef>
              <c:f>'Pure Decorrelation'!$U$983</c:f>
              <c:strCache>
                <c:ptCount val="1"/>
                <c:pt idx="0">
                  <c:v>Target; Gain &gt; 1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'Pure Decorrelation'!$V$983:$AA$983</c:f>
              <c:numCache>
                <c:formatCode>0%</c:formatCode>
                <c:ptCount val="6"/>
                <c:pt idx="0">
                  <c:v>-3.8792049494376832</c:v>
                </c:pt>
                <c:pt idx="1">
                  <c:v>-3.8571287949865209</c:v>
                </c:pt>
                <c:pt idx="2">
                  <c:v>-5.121478228099261</c:v>
                </c:pt>
                <c:pt idx="3">
                  <c:v>-6.3489628793117472</c:v>
                </c:pt>
                <c:pt idx="4">
                  <c:v>-1.2209330756601335</c:v>
                </c:pt>
                <c:pt idx="5">
                  <c:v>-11.366267649592142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F9B-4465-854D-8769F2FDF3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96855792"/>
        <c:axId val="1899211536"/>
      </c:barChart>
      <c:catAx>
        <c:axId val="18968557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9211536"/>
        <c:crosses val="autoZero"/>
        <c:auto val="1"/>
        <c:lblAlgn val="ctr"/>
        <c:lblOffset val="100"/>
        <c:noMultiLvlLbl val="0"/>
      </c:catAx>
      <c:valAx>
        <c:axId val="1899211536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Perforamnce Improvement wrt. BNL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68557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Execution Time Improvement</a:t>
            </a:r>
            <a:r>
              <a:rPr lang="en-US" baseline="0"/>
              <a:t> wrt. </a:t>
            </a:r>
            <a:r>
              <a:rPr lang="en-US" sz="1400" baseline="0"/>
              <a:t>BNL (parallel)</a:t>
            </a: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 [median]</a:t>
            </a:r>
            <a:endParaRPr lang="en-US" sz="14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'Pure Decorrelation'!$AC$987</c:f>
              <c:strCache>
                <c:ptCount val="1"/>
                <c:pt idx="0">
                  <c:v>Gain &lt;=0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'Pure Decorrelation'!$V$956:$AA$956</c:f>
              <c:strCache>
                <c:ptCount val="6"/>
                <c:pt idx="0">
                  <c:v>BNL Causal</c:v>
                </c:pt>
                <c:pt idx="1">
                  <c:v>BNL Causal HM</c:v>
                </c:pt>
                <c:pt idx="2">
                  <c:v>SFS Causal</c:v>
                </c:pt>
                <c:pt idx="3">
                  <c:v>SaLSa Causal</c:v>
                </c:pt>
                <c:pt idx="4">
                  <c:v>D&amp;C Causal</c:v>
                </c:pt>
                <c:pt idx="5">
                  <c:v>BBS Causal</c:v>
                </c:pt>
              </c:strCache>
            </c:strRef>
          </c:cat>
          <c:val>
            <c:numRef>
              <c:f>'Pure Decorrelation'!$AD$987:$AI$987</c:f>
              <c:numCache>
                <c:formatCode>0%</c:formatCode>
                <c:ptCount val="6"/>
                <c:pt idx="0">
                  <c:v>0.48516572557708787</c:v>
                </c:pt>
                <c:pt idx="1">
                  <c:v>0.45997820211444868</c:v>
                </c:pt>
                <c:pt idx="2">
                  <c:v>0.58889533615559442</c:v>
                </c:pt>
                <c:pt idx="3">
                  <c:v>0.49198877493026877</c:v>
                </c:pt>
                <c:pt idx="4">
                  <c:v>0.71097310959516413</c:v>
                </c:pt>
                <c:pt idx="5">
                  <c:v>-0.41177780291530569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225-4BA8-8B09-1618C70BCC0C}"/>
            </c:ext>
          </c:extLst>
        </c:ser>
        <c:ser>
          <c:idx val="2"/>
          <c:order val="1"/>
          <c:tx>
            <c:strRef>
              <c:f>'Pure Decorrelation'!$AC$986</c:f>
              <c:strCache>
                <c:ptCount val="1"/>
                <c:pt idx="0">
                  <c:v>Gain &gt; 0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'Pure Decorrelation'!$AD$986:$AI$986</c:f>
              <c:numCache>
                <c:formatCode>0%</c:formatCode>
                <c:ptCount val="6"/>
                <c:pt idx="0">
                  <c:v>0.62267603163335505</c:v>
                </c:pt>
                <c:pt idx="1">
                  <c:v>0.61662145607918717</c:v>
                </c:pt>
                <c:pt idx="2">
                  <c:v>0.70540987280153167</c:v>
                </c:pt>
                <c:pt idx="3">
                  <c:v>0.6490259153637048</c:v>
                </c:pt>
                <c:pt idx="4">
                  <c:v>0.69754249312206118</c:v>
                </c:pt>
                <c:pt idx="5">
                  <c:v>7.9696416727871949E-2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225-4BA8-8B09-1618C70BCC0C}"/>
            </c:ext>
          </c:extLst>
        </c:ser>
        <c:ser>
          <c:idx val="3"/>
          <c:order val="2"/>
          <c:tx>
            <c:strRef>
              <c:f>'Pure Decorrelation'!$AC$984</c:f>
              <c:strCache>
                <c:ptCount val="1"/>
                <c:pt idx="0">
                  <c:v>Gain &gt; 1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'Pure Decorrelation'!$AD$984:$AI$984</c:f>
              <c:numCache>
                <c:formatCode>0%</c:formatCode>
                <c:ptCount val="6"/>
                <c:pt idx="0">
                  <c:v>0.22553685319755185</c:v>
                </c:pt>
                <c:pt idx="1">
                  <c:v>0.22390211047280062</c:v>
                </c:pt>
                <c:pt idx="2">
                  <c:v>0.45922041723051399</c:v>
                </c:pt>
                <c:pt idx="3">
                  <c:v>0.44707743356766061</c:v>
                </c:pt>
                <c:pt idx="4">
                  <c:v>0.70028865013862784</c:v>
                </c:pt>
                <c:pt idx="5">
                  <c:v>-0.86949999682041756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225-4BA8-8B09-1618C70BCC0C}"/>
            </c:ext>
          </c:extLst>
        </c:ser>
        <c:ser>
          <c:idx val="1"/>
          <c:order val="3"/>
          <c:tx>
            <c:strRef>
              <c:f>'Pure Decorrelation'!$AC$983</c:f>
              <c:strCache>
                <c:ptCount val="1"/>
                <c:pt idx="0">
                  <c:v>Target; Gain &gt; 1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'Pure Decorrelation'!$AD$983:$AI$983</c:f>
              <c:numCache>
                <c:formatCode>0%</c:formatCode>
                <c:ptCount val="6"/>
                <c:pt idx="0">
                  <c:v>-1.3122859439635812</c:v>
                </c:pt>
                <c:pt idx="1">
                  <c:v>-1.2956780348963621</c:v>
                </c:pt>
                <c:pt idx="2">
                  <c:v>-1.9558516599167044</c:v>
                </c:pt>
                <c:pt idx="3">
                  <c:v>-2.6229554866376423</c:v>
                </c:pt>
                <c:pt idx="4">
                  <c:v>0.47622475341747261</c:v>
                </c:pt>
                <c:pt idx="5">
                  <c:v>-8.4929415174586147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225-4BA8-8B09-1618C70BCC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96855792"/>
        <c:axId val="1899211536"/>
      </c:barChart>
      <c:catAx>
        <c:axId val="18968557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9211536"/>
        <c:crosses val="autoZero"/>
        <c:auto val="1"/>
        <c:lblAlgn val="ctr"/>
        <c:lblOffset val="100"/>
        <c:noMultiLvlLbl val="0"/>
      </c:catAx>
      <c:valAx>
        <c:axId val="1899211536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Perforamnce Improvement wrt. BNL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68557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Dominance Check Improvement</a:t>
            </a:r>
            <a:r>
              <a:rPr lang="en-US" baseline="0"/>
              <a:t> wrt. BNL</a:t>
            </a: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 [median]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'Pure Decorrelation'!$M$988</c:f>
              <c:strCache>
                <c:ptCount val="1"/>
                <c:pt idx="0">
                  <c:v>Target; Gain &gt; 1; #pref=2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'Pure Decorrelation'!$N$981:$S$981</c:f>
              <c:strCache>
                <c:ptCount val="6"/>
                <c:pt idx="0">
                  <c:v>BNL Causal</c:v>
                </c:pt>
                <c:pt idx="1">
                  <c:v>BNL Causal HM</c:v>
                </c:pt>
                <c:pt idx="2">
                  <c:v>SFS Causal</c:v>
                </c:pt>
                <c:pt idx="3">
                  <c:v>SaLSa Causal</c:v>
                </c:pt>
                <c:pt idx="4">
                  <c:v>D&amp;C Causal</c:v>
                </c:pt>
                <c:pt idx="5">
                  <c:v>BBS Causal</c:v>
                </c:pt>
              </c:strCache>
            </c:strRef>
          </c:cat>
          <c:val>
            <c:numRef>
              <c:f>'Pure Decorrelation'!$N$988:$S$988</c:f>
              <c:numCache>
                <c:formatCode>0%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D08-4C85-8D1F-B8129F3FB7C9}"/>
            </c:ext>
          </c:extLst>
        </c:ser>
        <c:ser>
          <c:idx val="0"/>
          <c:order val="1"/>
          <c:tx>
            <c:strRef>
              <c:f>'Pure Decorrelation'!$M$989</c:f>
              <c:strCache>
                <c:ptCount val="1"/>
                <c:pt idx="0">
                  <c:v>Target; Gain &gt; 1; #pref=3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'Pure Decorrelation'!$N$981:$S$981</c:f>
              <c:strCache>
                <c:ptCount val="6"/>
                <c:pt idx="0">
                  <c:v>BNL Causal</c:v>
                </c:pt>
                <c:pt idx="1">
                  <c:v>BNL Causal HM</c:v>
                </c:pt>
                <c:pt idx="2">
                  <c:v>SFS Causal</c:v>
                </c:pt>
                <c:pt idx="3">
                  <c:v>SaLSa Causal</c:v>
                </c:pt>
                <c:pt idx="4">
                  <c:v>D&amp;C Causal</c:v>
                </c:pt>
                <c:pt idx="5">
                  <c:v>BBS Causal</c:v>
                </c:pt>
              </c:strCache>
            </c:strRef>
          </c:cat>
          <c:val>
            <c:numRef>
              <c:f>'Pure Decorrelation'!$N$989:$S$989</c:f>
              <c:numCache>
                <c:formatCode>0%</c:formatCode>
                <c:ptCount val="6"/>
                <c:pt idx="0">
                  <c:v>-8.6628272726222537</c:v>
                </c:pt>
                <c:pt idx="1">
                  <c:v>-8.6500936403241333</c:v>
                </c:pt>
                <c:pt idx="2">
                  <c:v>-8.9948125692609917</c:v>
                </c:pt>
                <c:pt idx="3">
                  <c:v>-13.554686300856934</c:v>
                </c:pt>
                <c:pt idx="4">
                  <c:v>-3.7716745880105917</c:v>
                </c:pt>
                <c:pt idx="5">
                  <c:v>-18.275184605943824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D08-4C85-8D1F-B8129F3FB7C9}"/>
            </c:ext>
          </c:extLst>
        </c:ser>
        <c:ser>
          <c:idx val="2"/>
          <c:order val="2"/>
          <c:tx>
            <c:strRef>
              <c:f>'Pure Decorrelation'!$M$990</c:f>
              <c:strCache>
                <c:ptCount val="1"/>
                <c:pt idx="0">
                  <c:v>Target; Gain &gt; 1; #pref=4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'Pure Decorrelation'!$N$981:$S$981</c:f>
              <c:strCache>
                <c:ptCount val="6"/>
                <c:pt idx="0">
                  <c:v>BNL Causal</c:v>
                </c:pt>
                <c:pt idx="1">
                  <c:v>BNL Causal HM</c:v>
                </c:pt>
                <c:pt idx="2">
                  <c:v>SFS Causal</c:v>
                </c:pt>
                <c:pt idx="3">
                  <c:v>SaLSa Causal</c:v>
                </c:pt>
                <c:pt idx="4">
                  <c:v>D&amp;C Causal</c:v>
                </c:pt>
                <c:pt idx="5">
                  <c:v>BBS Causal</c:v>
                </c:pt>
              </c:strCache>
            </c:strRef>
          </c:cat>
          <c:val>
            <c:numRef>
              <c:f>'Pure Decorrelation'!$N$990:$S$990</c:f>
              <c:numCache>
                <c:formatCode>0%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D08-4C85-8D1F-B8129F3FB7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96855792"/>
        <c:axId val="1899211536"/>
      </c:barChart>
      <c:catAx>
        <c:axId val="18968557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9211536"/>
        <c:crosses val="autoZero"/>
        <c:auto val="1"/>
        <c:lblAlgn val="ctr"/>
        <c:lblOffset val="100"/>
        <c:noMultiLvlLbl val="0"/>
      </c:catAx>
      <c:valAx>
        <c:axId val="18992115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Perforamnce Improvement wrt. BNL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68557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Execution Time Improvement</a:t>
            </a:r>
            <a:r>
              <a:rPr lang="en-US" baseline="0"/>
              <a:t> wrt. </a:t>
            </a:r>
            <a:r>
              <a:rPr lang="en-US" sz="1400" baseline="0"/>
              <a:t>BNL (sequential)</a:t>
            </a: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 [median]</a:t>
            </a:r>
            <a:endParaRPr lang="en-US" sz="14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'Pure Decorrelation'!$U$988</c:f>
              <c:strCache>
                <c:ptCount val="1"/>
                <c:pt idx="0">
                  <c:v>Target; Gain &gt; 1; #pref=2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'Pure Decorrelation'!$V$981:$AA$981</c:f>
              <c:strCache>
                <c:ptCount val="6"/>
                <c:pt idx="0">
                  <c:v>BNL Causal</c:v>
                </c:pt>
                <c:pt idx="1">
                  <c:v>BNL Causal HM</c:v>
                </c:pt>
                <c:pt idx="2">
                  <c:v>SFS Causal</c:v>
                </c:pt>
                <c:pt idx="3">
                  <c:v>SaLSa Causal</c:v>
                </c:pt>
                <c:pt idx="4">
                  <c:v>D&amp;C Causal</c:v>
                </c:pt>
                <c:pt idx="5">
                  <c:v>BBS Causal</c:v>
                </c:pt>
              </c:strCache>
            </c:strRef>
          </c:cat>
          <c:val>
            <c:numRef>
              <c:f>'Pure Decorrelation'!$V$988:$AA$988</c:f>
              <c:numCache>
                <c:formatCode>0%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11F-48F7-A0A9-6B92718063D6}"/>
            </c:ext>
          </c:extLst>
        </c:ser>
        <c:ser>
          <c:idx val="0"/>
          <c:order val="1"/>
          <c:tx>
            <c:strRef>
              <c:f>'Pure Decorrelation'!$U$989</c:f>
              <c:strCache>
                <c:ptCount val="1"/>
                <c:pt idx="0">
                  <c:v>Target; Gain &gt; 1; #pref=3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'Pure Decorrelation'!$V$981:$AA$981</c:f>
              <c:strCache>
                <c:ptCount val="6"/>
                <c:pt idx="0">
                  <c:v>BNL Causal</c:v>
                </c:pt>
                <c:pt idx="1">
                  <c:v>BNL Causal HM</c:v>
                </c:pt>
                <c:pt idx="2">
                  <c:v>SFS Causal</c:v>
                </c:pt>
                <c:pt idx="3">
                  <c:v>SaLSa Causal</c:v>
                </c:pt>
                <c:pt idx="4">
                  <c:v>D&amp;C Causal</c:v>
                </c:pt>
                <c:pt idx="5">
                  <c:v>BBS Causal</c:v>
                </c:pt>
              </c:strCache>
            </c:strRef>
          </c:cat>
          <c:val>
            <c:numRef>
              <c:f>'Pure Decorrelation'!$V$989:$AA$989</c:f>
              <c:numCache>
                <c:formatCode>0%</c:formatCode>
                <c:ptCount val="6"/>
                <c:pt idx="0">
                  <c:v>-3.8792049494376832</c:v>
                </c:pt>
                <c:pt idx="1">
                  <c:v>-3.8571287949865209</c:v>
                </c:pt>
                <c:pt idx="2">
                  <c:v>-5.121478228099261</c:v>
                </c:pt>
                <c:pt idx="3">
                  <c:v>-6.3489628793117472</c:v>
                </c:pt>
                <c:pt idx="4">
                  <c:v>-1.2209330756601335</c:v>
                </c:pt>
                <c:pt idx="5">
                  <c:v>-11.366267649592142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11F-48F7-A0A9-6B92718063D6}"/>
            </c:ext>
          </c:extLst>
        </c:ser>
        <c:ser>
          <c:idx val="2"/>
          <c:order val="2"/>
          <c:tx>
            <c:strRef>
              <c:f>'Pure Decorrelation'!$U$990</c:f>
              <c:strCache>
                <c:ptCount val="1"/>
                <c:pt idx="0">
                  <c:v>Target; Gain &gt; 1; #pref=4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'Pure Decorrelation'!$V$981:$AA$981</c:f>
              <c:strCache>
                <c:ptCount val="6"/>
                <c:pt idx="0">
                  <c:v>BNL Causal</c:v>
                </c:pt>
                <c:pt idx="1">
                  <c:v>BNL Causal HM</c:v>
                </c:pt>
                <c:pt idx="2">
                  <c:v>SFS Causal</c:v>
                </c:pt>
                <c:pt idx="3">
                  <c:v>SaLSa Causal</c:v>
                </c:pt>
                <c:pt idx="4">
                  <c:v>D&amp;C Causal</c:v>
                </c:pt>
                <c:pt idx="5">
                  <c:v>BBS Causal</c:v>
                </c:pt>
              </c:strCache>
            </c:strRef>
          </c:cat>
          <c:val>
            <c:numRef>
              <c:f>'Pure Decorrelation'!$V$990:$AA$990</c:f>
              <c:numCache>
                <c:formatCode>0%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11F-48F7-A0A9-6B92718063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96855792"/>
        <c:axId val="1899211536"/>
      </c:barChart>
      <c:catAx>
        <c:axId val="18968557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9211536"/>
        <c:crosses val="autoZero"/>
        <c:auto val="1"/>
        <c:lblAlgn val="ctr"/>
        <c:lblOffset val="100"/>
        <c:noMultiLvlLbl val="0"/>
      </c:catAx>
      <c:valAx>
        <c:axId val="1899211536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Perforamnce Improvement wrt. BNL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68557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3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Execution Time Improvement</a:t>
            </a:r>
            <a:r>
              <a:rPr lang="en-US" baseline="0"/>
              <a:t> wrt. </a:t>
            </a:r>
            <a:r>
              <a:rPr lang="en-US" sz="1400" baseline="0"/>
              <a:t>BNL (parallel) [median]</a:t>
            </a:r>
            <a:endParaRPr lang="en-US" sz="14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'Pure Decorrelation'!$AC$988</c:f>
              <c:strCache>
                <c:ptCount val="1"/>
                <c:pt idx="0">
                  <c:v>Target; Gain &gt; 1; #pref=2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'Pure Decorrelation'!$AD$981:$AI$981</c:f>
              <c:strCache>
                <c:ptCount val="6"/>
                <c:pt idx="0">
                  <c:v>BNL Causal</c:v>
                </c:pt>
                <c:pt idx="1">
                  <c:v>BNL Causal HM</c:v>
                </c:pt>
                <c:pt idx="2">
                  <c:v>SFS Causal</c:v>
                </c:pt>
                <c:pt idx="3">
                  <c:v>SaLSa Causal</c:v>
                </c:pt>
                <c:pt idx="4">
                  <c:v>D&amp;C Causal</c:v>
                </c:pt>
                <c:pt idx="5">
                  <c:v>BBS Causal</c:v>
                </c:pt>
              </c:strCache>
            </c:strRef>
          </c:cat>
          <c:val>
            <c:numRef>
              <c:f>'Pure Decorrelation'!$AD$988:$AI$988</c:f>
              <c:numCache>
                <c:formatCode>0%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3B2-4A67-ABCC-9598E2B0C6CE}"/>
            </c:ext>
          </c:extLst>
        </c:ser>
        <c:ser>
          <c:idx val="0"/>
          <c:order val="1"/>
          <c:tx>
            <c:strRef>
              <c:f>'Pure Decorrelation'!$AC$989</c:f>
              <c:strCache>
                <c:ptCount val="1"/>
                <c:pt idx="0">
                  <c:v>Target; Gain &gt; 1; #pref=3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'Pure Decorrelation'!$AD$981:$AI$981</c:f>
              <c:strCache>
                <c:ptCount val="6"/>
                <c:pt idx="0">
                  <c:v>BNL Causal</c:v>
                </c:pt>
                <c:pt idx="1">
                  <c:v>BNL Causal HM</c:v>
                </c:pt>
                <c:pt idx="2">
                  <c:v>SFS Causal</c:v>
                </c:pt>
                <c:pt idx="3">
                  <c:v>SaLSa Causal</c:v>
                </c:pt>
                <c:pt idx="4">
                  <c:v>D&amp;C Causal</c:v>
                </c:pt>
                <c:pt idx="5">
                  <c:v>BBS Causal</c:v>
                </c:pt>
              </c:strCache>
            </c:strRef>
          </c:cat>
          <c:val>
            <c:numRef>
              <c:f>'Pure Decorrelation'!$AD$989:$AI$989</c:f>
              <c:numCache>
                <c:formatCode>0%</c:formatCode>
                <c:ptCount val="6"/>
                <c:pt idx="0">
                  <c:v>-1.3122859439635812</c:v>
                </c:pt>
                <c:pt idx="1">
                  <c:v>-1.2956780348963621</c:v>
                </c:pt>
                <c:pt idx="2">
                  <c:v>-1.9558516599167044</c:v>
                </c:pt>
                <c:pt idx="3">
                  <c:v>-2.6229554866376423</c:v>
                </c:pt>
                <c:pt idx="4">
                  <c:v>0.47622475341747261</c:v>
                </c:pt>
                <c:pt idx="5">
                  <c:v>-8.4929415174586147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3B2-4A67-ABCC-9598E2B0C6CE}"/>
            </c:ext>
          </c:extLst>
        </c:ser>
        <c:ser>
          <c:idx val="2"/>
          <c:order val="2"/>
          <c:tx>
            <c:strRef>
              <c:f>'Pure Decorrelation'!$AC$990</c:f>
              <c:strCache>
                <c:ptCount val="1"/>
                <c:pt idx="0">
                  <c:v>Target; Gain &gt; 1; #pref=4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'Pure Decorrelation'!$AD$981:$AI$981</c:f>
              <c:strCache>
                <c:ptCount val="6"/>
                <c:pt idx="0">
                  <c:v>BNL Causal</c:v>
                </c:pt>
                <c:pt idx="1">
                  <c:v>BNL Causal HM</c:v>
                </c:pt>
                <c:pt idx="2">
                  <c:v>SFS Causal</c:v>
                </c:pt>
                <c:pt idx="3">
                  <c:v>SaLSa Causal</c:v>
                </c:pt>
                <c:pt idx="4">
                  <c:v>D&amp;C Causal</c:v>
                </c:pt>
                <c:pt idx="5">
                  <c:v>BBS Causal</c:v>
                </c:pt>
              </c:strCache>
            </c:strRef>
          </c:cat>
          <c:val>
            <c:numRef>
              <c:f>'Pure Decorrelation'!$AD$990:$AI$990</c:f>
              <c:numCache>
                <c:formatCode>0%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3B2-4A67-ABCC-9598E2B0C6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96855792"/>
        <c:axId val="1899211536"/>
      </c:barChart>
      <c:catAx>
        <c:axId val="18968557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9211536"/>
        <c:crosses val="autoZero"/>
        <c:auto val="1"/>
        <c:lblAlgn val="ctr"/>
        <c:lblOffset val="100"/>
        <c:noMultiLvlLbl val="0"/>
      </c:catAx>
      <c:valAx>
        <c:axId val="1899211536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Perforamnce Improvement wrt. BNL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68557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3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Execution Time </a:t>
            </a:r>
            <a:r>
              <a:rPr lang="en-US" sz="1400"/>
              <a:t>Improvement</a:t>
            </a:r>
            <a:r>
              <a:rPr lang="en-US" sz="1400" baseline="0"/>
              <a:t> wrt</a:t>
            </a: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. Non-Causal Baseline (sequential) [mean]</a:t>
            </a:r>
            <a:endParaRPr lang="en-US" sz="14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'Pure Decorrelation'!$S$636</c:f>
              <c:strCache>
                <c:ptCount val="1"/>
                <c:pt idx="0">
                  <c:v>Gain &lt;= 0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Lbl>
              <c:idx val="3"/>
              <c:layout>
                <c:manualLayout>
                  <c:x val="-4.6828881610046662E-2"/>
                  <c:y val="0.38002298789832478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80D0-4E78-AFA8-548F668E56B3}"/>
                </c:ext>
              </c:extLst>
            </c:dLbl>
            <c:dLbl>
              <c:idx val="5"/>
              <c:layout>
                <c:manualLayout>
                  <c:x val="-6.3601061585045179E-2"/>
                  <c:y val="0.38337869259631135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80D0-4E78-AFA8-548F668E56B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Base"/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'Pure Decorrelation'!$T$632:$Y$632</c:f>
              <c:strCache>
                <c:ptCount val="6"/>
                <c:pt idx="0">
                  <c:v>BNL Causal</c:v>
                </c:pt>
                <c:pt idx="1">
                  <c:v>BNL Causal HM</c:v>
                </c:pt>
                <c:pt idx="2">
                  <c:v>SFS Causal</c:v>
                </c:pt>
                <c:pt idx="3">
                  <c:v>SaLSa Causal</c:v>
                </c:pt>
                <c:pt idx="4">
                  <c:v>D&amp;C Causal</c:v>
                </c:pt>
                <c:pt idx="5">
                  <c:v>BBS Causal</c:v>
                </c:pt>
              </c:strCache>
            </c:strRef>
          </c:cat>
          <c:val>
            <c:numRef>
              <c:f>'Pure Decorrelation'!$T$636:$Y$636</c:f>
              <c:numCache>
                <c:formatCode>0%</c:formatCode>
                <c:ptCount val="6"/>
                <c:pt idx="0">
                  <c:v>-1.0906992693557578</c:v>
                </c:pt>
                <c:pt idx="1">
                  <c:v>-1.140512575808168</c:v>
                </c:pt>
                <c:pt idx="2">
                  <c:v>-1.0457309982460827</c:v>
                </c:pt>
                <c:pt idx="3">
                  <c:v>-3.3445097382481737</c:v>
                </c:pt>
                <c:pt idx="4">
                  <c:v>-0.27799824553573366</c:v>
                </c:pt>
                <c:pt idx="5">
                  <c:v>-2.21272781587184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0D0-4E78-AFA8-548F668E56B3}"/>
            </c:ext>
          </c:extLst>
        </c:ser>
        <c:ser>
          <c:idx val="1"/>
          <c:order val="1"/>
          <c:tx>
            <c:strRef>
              <c:f>'Pure Decorrelation'!$S$635</c:f>
              <c:strCache>
                <c:ptCount val="1"/>
                <c:pt idx="0">
                  <c:v>Gain &gt; 0 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'Pure Decorrelation'!$T$632:$Y$632</c:f>
              <c:strCache>
                <c:ptCount val="6"/>
                <c:pt idx="0">
                  <c:v>BNL Causal</c:v>
                </c:pt>
                <c:pt idx="1">
                  <c:v>BNL Causal HM</c:v>
                </c:pt>
                <c:pt idx="2">
                  <c:v>SFS Causal</c:v>
                </c:pt>
                <c:pt idx="3">
                  <c:v>SaLSa Causal</c:v>
                </c:pt>
                <c:pt idx="4">
                  <c:v>D&amp;C Causal</c:v>
                </c:pt>
                <c:pt idx="5">
                  <c:v>BBS Causal</c:v>
                </c:pt>
              </c:strCache>
            </c:strRef>
          </c:cat>
          <c:val>
            <c:numRef>
              <c:f>'Pure Decorrelation'!$T$635:$Y$635</c:f>
              <c:numCache>
                <c:formatCode>0%</c:formatCode>
                <c:ptCount val="6"/>
                <c:pt idx="0">
                  <c:v>-1.6946746282843874</c:v>
                </c:pt>
                <c:pt idx="1">
                  <c:v>-1.6943828604148363</c:v>
                </c:pt>
                <c:pt idx="2">
                  <c:v>-1.4266472156802179</c:v>
                </c:pt>
                <c:pt idx="3">
                  <c:v>-3.8975197887488267</c:v>
                </c:pt>
                <c:pt idx="4">
                  <c:v>-0.10662127976960858</c:v>
                </c:pt>
                <c:pt idx="5">
                  <c:v>-15.939287565916754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0D0-4E78-AFA8-548F668E56B3}"/>
            </c:ext>
          </c:extLst>
        </c:ser>
        <c:ser>
          <c:idx val="2"/>
          <c:order val="2"/>
          <c:tx>
            <c:strRef>
              <c:f>'Pure Decorrelation'!$S$634</c:f>
              <c:strCache>
                <c:ptCount val="1"/>
                <c:pt idx="0">
                  <c:v>Gain &gt; 1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'Pure Decorrelation'!$T$634:$Y$634</c:f>
              <c:numCache>
                <c:formatCode>0%</c:formatCode>
                <c:ptCount val="6"/>
                <c:pt idx="0">
                  <c:v>-2.9491068726277687</c:v>
                </c:pt>
                <c:pt idx="1">
                  <c:v>-2.9415996286705859</c:v>
                </c:pt>
                <c:pt idx="2">
                  <c:v>-3.1012981277198777</c:v>
                </c:pt>
                <c:pt idx="3">
                  <c:v>-9.6147627929460011</c:v>
                </c:pt>
                <c:pt idx="4">
                  <c:v>7.162355914757898E-2</c:v>
                </c:pt>
                <c:pt idx="5">
                  <c:v>-3.0660851080331994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0D0-4E78-AFA8-548F668E56B3}"/>
            </c:ext>
          </c:extLst>
        </c:ser>
        <c:ser>
          <c:idx val="3"/>
          <c:order val="3"/>
          <c:tx>
            <c:strRef>
              <c:f>'Pure Decorrelation'!$S$637</c:f>
              <c:strCache>
                <c:ptCount val="1"/>
                <c:pt idx="0">
                  <c:v>Target; Gain &gt; 1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'Pure Decorrelation'!$T$637:$Y$637</c:f>
              <c:numCache>
                <c:formatCode>0%</c:formatCode>
                <c:ptCount val="6"/>
                <c:pt idx="0">
                  <c:v>-4.0192556298362128</c:v>
                </c:pt>
                <c:pt idx="1">
                  <c:v>-4.0012817340187947</c:v>
                </c:pt>
                <c:pt idx="2">
                  <c:v>-4.2294121118880641</c:v>
                </c:pt>
                <c:pt idx="3">
                  <c:v>-10.521485310082733</c:v>
                </c:pt>
                <c:pt idx="4">
                  <c:v>-0.21331264262236477</c:v>
                </c:pt>
                <c:pt idx="5">
                  <c:v>-41.667485442524224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80D0-4E78-AFA8-548F668E56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96855792"/>
        <c:axId val="1899211536"/>
      </c:barChart>
      <c:catAx>
        <c:axId val="18968557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9211536"/>
        <c:crosses val="autoZero"/>
        <c:auto val="1"/>
        <c:lblAlgn val="ctr"/>
        <c:lblOffset val="100"/>
        <c:noMultiLvlLbl val="0"/>
      </c:catAx>
      <c:valAx>
        <c:axId val="1899211536"/>
        <c:scaling>
          <c:orientation val="minMax"/>
          <c:max val="1"/>
          <c:min val="-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Perforamnce Improvement wrt. BNL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68557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3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Execution Time </a:t>
            </a:r>
            <a:r>
              <a:rPr lang="en-US" sz="1400"/>
              <a:t>Improvement</a:t>
            </a:r>
            <a:r>
              <a:rPr lang="en-US" sz="1400" baseline="0"/>
              <a:t> wrt</a:t>
            </a: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. Non-Causal Baseline (parallel) [mean]</a:t>
            </a:r>
            <a:endParaRPr lang="en-US" sz="14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'Pure Decorrelation'!$Z$636</c:f>
              <c:strCache>
                <c:ptCount val="1"/>
                <c:pt idx="0">
                  <c:v>Gain &lt;= 0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'Pure Decorrelation'!$T$632:$Y$632</c:f>
              <c:strCache>
                <c:ptCount val="6"/>
                <c:pt idx="0">
                  <c:v>BNL Causal</c:v>
                </c:pt>
                <c:pt idx="1">
                  <c:v>BNL Causal HM</c:v>
                </c:pt>
                <c:pt idx="2">
                  <c:v>SFS Causal</c:v>
                </c:pt>
                <c:pt idx="3">
                  <c:v>SaLSa Causal</c:v>
                </c:pt>
                <c:pt idx="4">
                  <c:v>D&amp;C Causal</c:v>
                </c:pt>
                <c:pt idx="5">
                  <c:v>BBS Causal</c:v>
                </c:pt>
              </c:strCache>
            </c:strRef>
          </c:cat>
          <c:val>
            <c:numRef>
              <c:f>'Pure Decorrelation'!$AA$636:$AF$636</c:f>
              <c:numCache>
                <c:formatCode>0%</c:formatCode>
                <c:ptCount val="6"/>
                <c:pt idx="0">
                  <c:v>5.583695624189812E-2</c:v>
                </c:pt>
                <c:pt idx="1">
                  <c:v>2.0369456754458846E-3</c:v>
                </c:pt>
                <c:pt idx="2">
                  <c:v>3.0440662552162118E-2</c:v>
                </c:pt>
                <c:pt idx="3">
                  <c:v>-1.3309985155726558</c:v>
                </c:pt>
                <c:pt idx="4">
                  <c:v>0.45321454865960054</c:v>
                </c:pt>
                <c:pt idx="5">
                  <c:v>-1.3863486754821641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4ED-49E0-A958-CD08BA3B5C12}"/>
            </c:ext>
          </c:extLst>
        </c:ser>
        <c:ser>
          <c:idx val="1"/>
          <c:order val="1"/>
          <c:tx>
            <c:strRef>
              <c:f>'Pure Decorrelation'!$Z$635</c:f>
              <c:strCache>
                <c:ptCount val="1"/>
                <c:pt idx="0">
                  <c:v>Gain &gt; 0 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'Pure Decorrelation'!$T$632:$Y$632</c:f>
              <c:strCache>
                <c:ptCount val="6"/>
                <c:pt idx="0">
                  <c:v>BNL Causal</c:v>
                </c:pt>
                <c:pt idx="1">
                  <c:v>BNL Causal HM</c:v>
                </c:pt>
                <c:pt idx="2">
                  <c:v>SFS Causal</c:v>
                </c:pt>
                <c:pt idx="3">
                  <c:v>SaLSa Causal</c:v>
                </c:pt>
                <c:pt idx="4">
                  <c:v>D&amp;C Causal</c:v>
                </c:pt>
                <c:pt idx="5">
                  <c:v>BBS Causal</c:v>
                </c:pt>
              </c:strCache>
            </c:strRef>
          </c:cat>
          <c:val>
            <c:numRef>
              <c:f>'Pure Decorrelation'!$AA$635:$AF$635</c:f>
              <c:numCache>
                <c:formatCode>0%</c:formatCode>
                <c:ptCount val="6"/>
                <c:pt idx="0">
                  <c:v>-0.23780232777881391</c:v>
                </c:pt>
                <c:pt idx="1">
                  <c:v>-0.24597134991556865</c:v>
                </c:pt>
                <c:pt idx="2">
                  <c:v>-0.15675081126584975</c:v>
                </c:pt>
                <c:pt idx="3">
                  <c:v>-1.5168104412376822</c:v>
                </c:pt>
                <c:pt idx="4">
                  <c:v>0.51686904830631364</c:v>
                </c:pt>
                <c:pt idx="5">
                  <c:v>-12.449221942680454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4ED-49E0-A958-CD08BA3B5C12}"/>
            </c:ext>
          </c:extLst>
        </c:ser>
        <c:ser>
          <c:idx val="2"/>
          <c:order val="2"/>
          <c:tx>
            <c:strRef>
              <c:f>'Pure Decorrelation'!$Z$634</c:f>
              <c:strCache>
                <c:ptCount val="1"/>
                <c:pt idx="0">
                  <c:v>Gain &gt; 1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'Pure Decorrelation'!$AA$634:$AF$634</c:f>
              <c:numCache>
                <c:formatCode>0%</c:formatCode>
                <c:ptCount val="6"/>
                <c:pt idx="0">
                  <c:v>-1.0139386590706494</c:v>
                </c:pt>
                <c:pt idx="1">
                  <c:v>-1.0153769333867597</c:v>
                </c:pt>
                <c:pt idx="2">
                  <c:v>-1.0627002961746801</c:v>
                </c:pt>
                <c:pt idx="3">
                  <c:v>-4.7862715397137841</c:v>
                </c:pt>
                <c:pt idx="4">
                  <c:v>0.57555413724471394</c:v>
                </c:pt>
                <c:pt idx="5">
                  <c:v>-2.1703994955245487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4ED-49E0-A958-CD08BA3B5C12}"/>
            </c:ext>
          </c:extLst>
        </c:ser>
        <c:ser>
          <c:idx val="3"/>
          <c:order val="3"/>
          <c:tx>
            <c:strRef>
              <c:f>'Pure Decorrelation'!$Z$637</c:f>
              <c:strCache>
                <c:ptCount val="1"/>
                <c:pt idx="0">
                  <c:v>Target; Gain &gt; 1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'Pure Decorrelation'!$AA$637:$AF$637</c:f>
              <c:numCache>
                <c:formatCode>0%</c:formatCode>
                <c:ptCount val="6"/>
                <c:pt idx="0">
                  <c:v>-1.2898525483686523</c:v>
                </c:pt>
                <c:pt idx="1">
                  <c:v>-1.2888745416455141</c:v>
                </c:pt>
                <c:pt idx="2">
                  <c:v>-1.4787727884841604</c:v>
                </c:pt>
                <c:pt idx="3">
                  <c:v>-4.9538368988240196</c:v>
                </c:pt>
                <c:pt idx="4">
                  <c:v>0.49212274991617572</c:v>
                </c:pt>
                <c:pt idx="5">
                  <c:v>-33.250657811881332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4ED-49E0-A958-CD08BA3B5C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96855792"/>
        <c:axId val="1899211536"/>
      </c:barChart>
      <c:catAx>
        <c:axId val="18968557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9211536"/>
        <c:crosses val="autoZero"/>
        <c:auto val="1"/>
        <c:lblAlgn val="ctr"/>
        <c:lblOffset val="100"/>
        <c:noMultiLvlLbl val="0"/>
      </c:catAx>
      <c:valAx>
        <c:axId val="1899211536"/>
        <c:scaling>
          <c:orientation val="minMax"/>
          <c:max val="1"/>
          <c:min val="-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Perforamnce Improvement wrt. BNL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68557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4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Dominance Check Improvement</a:t>
            </a:r>
            <a:r>
              <a:rPr lang="en-US" baseline="0"/>
              <a:t> wrt. Non-Causal Baseline [median]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'Pure Decorrelation'!$L$646</c:f>
              <c:strCache>
                <c:ptCount val="1"/>
                <c:pt idx="0">
                  <c:v>Gain &lt;= 0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'Pure Decorrelation'!$M$632:$R$632</c:f>
              <c:strCache>
                <c:ptCount val="6"/>
                <c:pt idx="0">
                  <c:v>BNL Causal</c:v>
                </c:pt>
                <c:pt idx="1">
                  <c:v>BNL Causal HM</c:v>
                </c:pt>
                <c:pt idx="2">
                  <c:v>SFS Causal</c:v>
                </c:pt>
                <c:pt idx="3">
                  <c:v>SaLSa Causal</c:v>
                </c:pt>
                <c:pt idx="4">
                  <c:v>D&amp;C Causal</c:v>
                </c:pt>
                <c:pt idx="5">
                  <c:v>BBS Causal</c:v>
                </c:pt>
              </c:strCache>
            </c:strRef>
          </c:cat>
          <c:val>
            <c:numRef>
              <c:f>'Pure Decorrelation'!$M$646:$R$646</c:f>
              <c:numCache>
                <c:formatCode>0%</c:formatCode>
                <c:ptCount val="6"/>
                <c:pt idx="0">
                  <c:v>-0.21337360091238927</c:v>
                </c:pt>
                <c:pt idx="1">
                  <c:v>-0.23870757029586975</c:v>
                </c:pt>
                <c:pt idx="2">
                  <c:v>2.6041991361695185E-2</c:v>
                </c:pt>
                <c:pt idx="3">
                  <c:v>-0.70936847546338733</c:v>
                </c:pt>
                <c:pt idx="4">
                  <c:v>7.9931938070264094E-2</c:v>
                </c:pt>
                <c:pt idx="5">
                  <c:v>-1.6512354584287514E-2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5A3-48F7-8F7C-C082861494D3}"/>
            </c:ext>
          </c:extLst>
        </c:ser>
        <c:ser>
          <c:idx val="1"/>
          <c:order val="1"/>
          <c:tx>
            <c:strRef>
              <c:f>'Pure Decorrelation'!$L$645</c:f>
              <c:strCache>
                <c:ptCount val="1"/>
                <c:pt idx="0">
                  <c:v>Gain &gt; 0 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'Pure Decorrelation'!$M$632:$R$632</c:f>
              <c:strCache>
                <c:ptCount val="6"/>
                <c:pt idx="0">
                  <c:v>BNL Causal</c:v>
                </c:pt>
                <c:pt idx="1">
                  <c:v>BNL Causal HM</c:v>
                </c:pt>
                <c:pt idx="2">
                  <c:v>SFS Causal</c:v>
                </c:pt>
                <c:pt idx="3">
                  <c:v>SaLSa Causal</c:v>
                </c:pt>
                <c:pt idx="4">
                  <c:v>D&amp;C Causal</c:v>
                </c:pt>
                <c:pt idx="5">
                  <c:v>BBS Causal</c:v>
                </c:pt>
              </c:strCache>
            </c:strRef>
          </c:cat>
          <c:val>
            <c:numRef>
              <c:f>'Pure Decorrelation'!$M$645:$R$645</c:f>
              <c:numCache>
                <c:formatCode>0%</c:formatCode>
                <c:ptCount val="6"/>
                <c:pt idx="0">
                  <c:v>4.0588322603669159E-2</c:v>
                </c:pt>
                <c:pt idx="1">
                  <c:v>2.698426944979921E-2</c:v>
                </c:pt>
                <c:pt idx="2">
                  <c:v>0.63992729803921711</c:v>
                </c:pt>
                <c:pt idx="3">
                  <c:v>0.25491806269390271</c:v>
                </c:pt>
                <c:pt idx="4">
                  <c:v>0.15880415226854147</c:v>
                </c:pt>
                <c:pt idx="5">
                  <c:v>0.72277399973276246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5A3-48F7-8F7C-C082861494D3}"/>
            </c:ext>
          </c:extLst>
        </c:ser>
        <c:ser>
          <c:idx val="2"/>
          <c:order val="2"/>
          <c:tx>
            <c:strRef>
              <c:f>'Pure Decorrelation'!$L$644</c:f>
              <c:strCache>
                <c:ptCount val="1"/>
                <c:pt idx="0">
                  <c:v>Gain &gt; 1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'Pure Decorrelation'!$M$644:$R$644</c:f>
              <c:numCache>
                <c:formatCode>0%</c:formatCode>
                <c:ptCount val="6"/>
                <c:pt idx="0">
                  <c:v>-1.041657689239857</c:v>
                </c:pt>
                <c:pt idx="1">
                  <c:v>-1.0585942039102256</c:v>
                </c:pt>
                <c:pt idx="2">
                  <c:v>0.46348911096410333</c:v>
                </c:pt>
                <c:pt idx="3">
                  <c:v>0.36233105100482382</c:v>
                </c:pt>
                <c:pt idx="4">
                  <c:v>0.30213367697906668</c:v>
                </c:pt>
                <c:pt idx="5">
                  <c:v>0.54466270672681349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5A3-48F7-8F7C-C082861494D3}"/>
            </c:ext>
          </c:extLst>
        </c:ser>
        <c:ser>
          <c:idx val="3"/>
          <c:order val="3"/>
          <c:tx>
            <c:strRef>
              <c:f>'Pure Decorrelation'!$L$647</c:f>
              <c:strCache>
                <c:ptCount val="1"/>
                <c:pt idx="0">
                  <c:v>Target; Gain &gt; 1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'Pure Decorrelation'!$M$647:$R$647</c:f>
              <c:numCache>
                <c:formatCode>0%</c:formatCode>
                <c:ptCount val="6"/>
                <c:pt idx="0">
                  <c:v>-4.5013244835669717</c:v>
                </c:pt>
                <c:pt idx="1">
                  <c:v>-4.538672481023962</c:v>
                </c:pt>
                <c:pt idx="2">
                  <c:v>-2.2334694937288995</c:v>
                </c:pt>
                <c:pt idx="3">
                  <c:v>-5.2291918556487031</c:v>
                </c:pt>
                <c:pt idx="4">
                  <c:v>8.1259382099852784E-2</c:v>
                </c:pt>
                <c:pt idx="5">
                  <c:v>-2.2526635557777199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5A3-48F7-8F7C-C082861494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96855792"/>
        <c:axId val="1899211536"/>
      </c:barChart>
      <c:catAx>
        <c:axId val="18968557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9211536"/>
        <c:crosses val="autoZero"/>
        <c:auto val="1"/>
        <c:lblAlgn val="ctr"/>
        <c:lblOffset val="100"/>
        <c:noMultiLvlLbl val="0"/>
      </c:catAx>
      <c:valAx>
        <c:axId val="1899211536"/>
        <c:scaling>
          <c:orientation val="minMax"/>
          <c:max val="1"/>
          <c:min val="-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Perforamnce Improvement wrt. BNL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68557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3135648768757575"/>
          <c:y val="0.92323785869048247"/>
          <c:w val="0.51185829941294314"/>
          <c:h val="5.716925823264901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4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Execution Time </a:t>
            </a:r>
            <a:r>
              <a:rPr lang="en-US" sz="1400"/>
              <a:t>Improvement</a:t>
            </a:r>
            <a:r>
              <a:rPr lang="en-US" sz="1400" baseline="0"/>
              <a:t> wrt</a:t>
            </a: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. Non-Causal Baseline (sequential) [median]</a:t>
            </a:r>
            <a:endParaRPr lang="en-US" sz="14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'Pure Decorrelation'!$S$646</c:f>
              <c:strCache>
                <c:ptCount val="1"/>
                <c:pt idx="0">
                  <c:v>Gain &lt;= 0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'Pure Decorrelation'!$T$632:$Y$632</c:f>
              <c:strCache>
                <c:ptCount val="6"/>
                <c:pt idx="0">
                  <c:v>BNL Causal</c:v>
                </c:pt>
                <c:pt idx="1">
                  <c:v>BNL Causal HM</c:v>
                </c:pt>
                <c:pt idx="2">
                  <c:v>SFS Causal</c:v>
                </c:pt>
                <c:pt idx="3">
                  <c:v>SaLSa Causal</c:v>
                </c:pt>
                <c:pt idx="4">
                  <c:v>D&amp;C Causal</c:v>
                </c:pt>
                <c:pt idx="5">
                  <c:v>BBS Causal</c:v>
                </c:pt>
              </c:strCache>
            </c:strRef>
          </c:cat>
          <c:val>
            <c:numRef>
              <c:f>'Pure Decorrelation'!$T$646:$Y$646</c:f>
              <c:numCache>
                <c:formatCode>0%</c:formatCode>
                <c:ptCount val="6"/>
                <c:pt idx="0">
                  <c:v>-0.17517546526360739</c:v>
                </c:pt>
                <c:pt idx="1">
                  <c:v>-0.19950170095226893</c:v>
                </c:pt>
                <c:pt idx="2">
                  <c:v>-0.15139945027627189</c:v>
                </c:pt>
                <c:pt idx="3">
                  <c:v>-0.3253768233718628</c:v>
                </c:pt>
                <c:pt idx="4">
                  <c:v>-0.21427113864499156</c:v>
                </c:pt>
                <c:pt idx="5">
                  <c:v>-0.61274214649325098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E46-481A-9778-DC811BEEA3E7}"/>
            </c:ext>
          </c:extLst>
        </c:ser>
        <c:ser>
          <c:idx val="1"/>
          <c:order val="1"/>
          <c:tx>
            <c:strRef>
              <c:f>'Pure Decorrelation'!$S$645</c:f>
              <c:strCache>
                <c:ptCount val="1"/>
                <c:pt idx="0">
                  <c:v>Gain &gt; 0 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'Pure Decorrelation'!$T$632:$Y$632</c:f>
              <c:strCache>
                <c:ptCount val="6"/>
                <c:pt idx="0">
                  <c:v>BNL Causal</c:v>
                </c:pt>
                <c:pt idx="1">
                  <c:v>BNL Causal HM</c:v>
                </c:pt>
                <c:pt idx="2">
                  <c:v>SFS Causal</c:v>
                </c:pt>
                <c:pt idx="3">
                  <c:v>SaLSa Causal</c:v>
                </c:pt>
                <c:pt idx="4">
                  <c:v>D&amp;C Causal</c:v>
                </c:pt>
                <c:pt idx="5">
                  <c:v>BBS Causal</c:v>
                </c:pt>
              </c:strCache>
            </c:strRef>
          </c:cat>
          <c:val>
            <c:numRef>
              <c:f>'Pure Decorrelation'!$T$645:$Y$645</c:f>
              <c:numCache>
                <c:formatCode>0%</c:formatCode>
                <c:ptCount val="6"/>
                <c:pt idx="0">
                  <c:v>6.5757550761744221E-2</c:v>
                </c:pt>
                <c:pt idx="1">
                  <c:v>6.1172476504743112E-2</c:v>
                </c:pt>
                <c:pt idx="2">
                  <c:v>0.46082142422268052</c:v>
                </c:pt>
                <c:pt idx="3">
                  <c:v>0.24800456437830326</c:v>
                </c:pt>
                <c:pt idx="4">
                  <c:v>-0.10458595928790959</c:v>
                </c:pt>
                <c:pt idx="5">
                  <c:v>0.2649925284885265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E46-481A-9778-DC811BEEA3E7}"/>
            </c:ext>
          </c:extLst>
        </c:ser>
        <c:ser>
          <c:idx val="2"/>
          <c:order val="2"/>
          <c:tx>
            <c:strRef>
              <c:f>'Pure Decorrelation'!$S$644</c:f>
              <c:strCache>
                <c:ptCount val="1"/>
                <c:pt idx="0">
                  <c:v>Gain &gt; 1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'Pure Decorrelation'!$T$644:$Y$644</c:f>
              <c:numCache>
                <c:formatCode>0%</c:formatCode>
                <c:ptCount val="6"/>
                <c:pt idx="0">
                  <c:v>-0.68336812538083513</c:v>
                </c:pt>
                <c:pt idx="1">
                  <c:v>-0.67629283755303915</c:v>
                </c:pt>
                <c:pt idx="2">
                  <c:v>0.25719903905133618</c:v>
                </c:pt>
                <c:pt idx="3">
                  <c:v>0.26162695251069129</c:v>
                </c:pt>
                <c:pt idx="4">
                  <c:v>0.10803103897822663</c:v>
                </c:pt>
                <c:pt idx="5">
                  <c:v>-5.6195874173252724E-2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E46-481A-9778-DC811BEEA3E7}"/>
            </c:ext>
          </c:extLst>
        </c:ser>
        <c:ser>
          <c:idx val="3"/>
          <c:order val="3"/>
          <c:tx>
            <c:strRef>
              <c:f>'Pure Decorrelation'!$S$647</c:f>
              <c:strCache>
                <c:ptCount val="1"/>
                <c:pt idx="0">
                  <c:v>Target; Gain &gt; 1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'Pure Decorrelation'!$T$647:$Y$647</c:f>
              <c:numCache>
                <c:formatCode>0%</c:formatCode>
                <c:ptCount val="6"/>
                <c:pt idx="0">
                  <c:v>-2.1219163923266593</c:v>
                </c:pt>
                <c:pt idx="1">
                  <c:v>-2.1057206846416641</c:v>
                </c:pt>
                <c:pt idx="2">
                  <c:v>-1.037355855328046</c:v>
                </c:pt>
                <c:pt idx="3">
                  <c:v>-1.4880852433119107</c:v>
                </c:pt>
                <c:pt idx="4">
                  <c:v>-0.18623675773089893</c:v>
                </c:pt>
                <c:pt idx="5">
                  <c:v>-1.8345709437107525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E46-481A-9778-DC811BEEA3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96855792"/>
        <c:axId val="1899211536"/>
      </c:barChart>
      <c:catAx>
        <c:axId val="18968557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9211536"/>
        <c:crosses val="autoZero"/>
        <c:auto val="1"/>
        <c:lblAlgn val="ctr"/>
        <c:lblOffset val="100"/>
        <c:noMultiLvlLbl val="0"/>
      </c:catAx>
      <c:valAx>
        <c:axId val="1899211536"/>
        <c:scaling>
          <c:orientation val="minMax"/>
          <c:max val="1"/>
          <c:min val="-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Perforamnce Improvement wrt. BNL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68557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4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Execution Time </a:t>
            </a:r>
            <a:r>
              <a:rPr lang="en-US" sz="1400"/>
              <a:t>Improvement</a:t>
            </a:r>
            <a:r>
              <a:rPr lang="en-US" sz="1400" baseline="0"/>
              <a:t> wrt</a:t>
            </a: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. Non-Causal Baseline (parallel) [median]</a:t>
            </a:r>
            <a:endParaRPr lang="en-US" sz="14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'Pure Decorrelation'!$Z$646</c:f>
              <c:strCache>
                <c:ptCount val="1"/>
                <c:pt idx="0">
                  <c:v>Gain &lt;= 0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'Pure Decorrelation'!$T$632:$Y$632</c:f>
              <c:strCache>
                <c:ptCount val="6"/>
                <c:pt idx="0">
                  <c:v>BNL Causal</c:v>
                </c:pt>
                <c:pt idx="1">
                  <c:v>BNL Causal HM</c:v>
                </c:pt>
                <c:pt idx="2">
                  <c:v>SFS Causal</c:v>
                </c:pt>
                <c:pt idx="3">
                  <c:v>SaLSa Causal</c:v>
                </c:pt>
                <c:pt idx="4">
                  <c:v>D&amp;C Causal</c:v>
                </c:pt>
                <c:pt idx="5">
                  <c:v>BBS Causal</c:v>
                </c:pt>
              </c:strCache>
            </c:strRef>
          </c:cat>
          <c:val>
            <c:numRef>
              <c:f>'Pure Decorrelation'!$AA$646:$AF$646</c:f>
              <c:numCache>
                <c:formatCode>0%</c:formatCode>
                <c:ptCount val="6"/>
                <c:pt idx="0">
                  <c:v>0.48516572557708787</c:v>
                </c:pt>
                <c:pt idx="1">
                  <c:v>0.45997820211444868</c:v>
                </c:pt>
                <c:pt idx="2">
                  <c:v>0.47508399659794787</c:v>
                </c:pt>
                <c:pt idx="3">
                  <c:v>0.48284541270034886</c:v>
                </c:pt>
                <c:pt idx="4">
                  <c:v>0.46700976504600689</c:v>
                </c:pt>
                <c:pt idx="5">
                  <c:v>-0.22820834303711612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3CC-4C0A-BD45-BD72CDAED24A}"/>
            </c:ext>
          </c:extLst>
        </c:ser>
        <c:ser>
          <c:idx val="1"/>
          <c:order val="1"/>
          <c:tx>
            <c:strRef>
              <c:f>'Pure Decorrelation'!$Z$645</c:f>
              <c:strCache>
                <c:ptCount val="1"/>
                <c:pt idx="0">
                  <c:v>Gain &gt; 0 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'Pure Decorrelation'!$T$632:$Y$632</c:f>
              <c:strCache>
                <c:ptCount val="6"/>
                <c:pt idx="0">
                  <c:v>BNL Causal</c:v>
                </c:pt>
                <c:pt idx="1">
                  <c:v>BNL Causal HM</c:v>
                </c:pt>
                <c:pt idx="2">
                  <c:v>SFS Causal</c:v>
                </c:pt>
                <c:pt idx="3">
                  <c:v>SaLSa Causal</c:v>
                </c:pt>
                <c:pt idx="4">
                  <c:v>D&amp;C Causal</c:v>
                </c:pt>
                <c:pt idx="5">
                  <c:v>BBS Causal</c:v>
                </c:pt>
              </c:strCache>
            </c:strRef>
          </c:cat>
          <c:val>
            <c:numRef>
              <c:f>'Pure Decorrelation'!$AA$645:$AF$645</c:f>
              <c:numCache>
                <c:formatCode>0%</c:formatCode>
                <c:ptCount val="6"/>
                <c:pt idx="0">
                  <c:v>0.62267603163335505</c:v>
                </c:pt>
                <c:pt idx="1">
                  <c:v>0.61662145607918717</c:v>
                </c:pt>
                <c:pt idx="2">
                  <c:v>0.75655799791203959</c:v>
                </c:pt>
                <c:pt idx="3">
                  <c:v>0.72253067298476492</c:v>
                </c:pt>
                <c:pt idx="4">
                  <c:v>0.49149398470353373</c:v>
                </c:pt>
                <c:pt idx="5">
                  <c:v>0.53288456821910657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3CC-4C0A-BD45-BD72CDAED24A}"/>
            </c:ext>
          </c:extLst>
        </c:ser>
        <c:ser>
          <c:idx val="2"/>
          <c:order val="2"/>
          <c:tx>
            <c:strRef>
              <c:f>'Pure Decorrelation'!$Z$644</c:f>
              <c:strCache>
                <c:ptCount val="1"/>
                <c:pt idx="0">
                  <c:v>Gain &gt; 1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'Pure Decorrelation'!$AA$644:$AF$644</c:f>
              <c:numCache>
                <c:formatCode>0%</c:formatCode>
                <c:ptCount val="6"/>
                <c:pt idx="0">
                  <c:v>0.22553685319755185</c:v>
                </c:pt>
                <c:pt idx="1">
                  <c:v>0.22390211047280062</c:v>
                </c:pt>
                <c:pt idx="2">
                  <c:v>0.66175358553695474</c:v>
                </c:pt>
                <c:pt idx="3">
                  <c:v>0.67491939952468794</c:v>
                </c:pt>
                <c:pt idx="4">
                  <c:v>0.5958996576347565</c:v>
                </c:pt>
                <c:pt idx="5">
                  <c:v>0.27445116731312197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3CC-4C0A-BD45-BD72CDAED24A}"/>
            </c:ext>
          </c:extLst>
        </c:ser>
        <c:ser>
          <c:idx val="3"/>
          <c:order val="3"/>
          <c:tx>
            <c:strRef>
              <c:f>'Pure Decorrelation'!$Z$647</c:f>
              <c:strCache>
                <c:ptCount val="1"/>
                <c:pt idx="0">
                  <c:v>Target; Gain &gt; 1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'Pure Decorrelation'!$AA$647:$AF$647</c:f>
              <c:numCache>
                <c:formatCode>0%</c:formatCode>
                <c:ptCount val="6"/>
                <c:pt idx="0">
                  <c:v>-0.1058635986282499</c:v>
                </c:pt>
                <c:pt idx="1">
                  <c:v>-0.10984189617933504</c:v>
                </c:pt>
                <c:pt idx="2">
                  <c:v>0.22545724699813624</c:v>
                </c:pt>
                <c:pt idx="3">
                  <c:v>-5.5445299287220084E-3</c:v>
                </c:pt>
                <c:pt idx="4">
                  <c:v>0.45420398494655301</c:v>
                </c:pt>
                <c:pt idx="5">
                  <c:v>-1.2065239160509307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3CC-4C0A-BD45-BD72CDAED2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96855792"/>
        <c:axId val="1899211536"/>
      </c:barChart>
      <c:catAx>
        <c:axId val="18968557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9211536"/>
        <c:crosses val="autoZero"/>
        <c:auto val="1"/>
        <c:lblAlgn val="ctr"/>
        <c:lblOffset val="100"/>
        <c:noMultiLvlLbl val="0"/>
      </c:catAx>
      <c:valAx>
        <c:axId val="1899211536"/>
        <c:scaling>
          <c:orientation val="minMax"/>
          <c:max val="1"/>
          <c:min val="-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Perforamnce Improvement wrt. BNL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68557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4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# of Dominance Checks [mean]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'Pure Decorrelation'!$L$298</c:f>
              <c:strCache>
                <c:ptCount val="1"/>
                <c:pt idx="0">
                  <c:v>Gain &lt;=0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'Pure Decorrelation'!$M$292:$W$292</c:f>
              <c:strCache>
                <c:ptCount val="11"/>
                <c:pt idx="0">
                  <c:v>BNL</c:v>
                </c:pt>
                <c:pt idx="1">
                  <c:v>BNL Causal</c:v>
                </c:pt>
                <c:pt idx="2">
                  <c:v>BNL Causal HM</c:v>
                </c:pt>
                <c:pt idx="3">
                  <c:v>SFS</c:v>
                </c:pt>
                <c:pt idx="4">
                  <c:v>SFS Causal</c:v>
                </c:pt>
                <c:pt idx="5">
                  <c:v>SaLSa</c:v>
                </c:pt>
                <c:pt idx="6">
                  <c:v>SaLSa Causal</c:v>
                </c:pt>
                <c:pt idx="7">
                  <c:v>D&amp;C</c:v>
                </c:pt>
                <c:pt idx="8">
                  <c:v>D&amp;C Causal</c:v>
                </c:pt>
                <c:pt idx="9">
                  <c:v>BBS</c:v>
                </c:pt>
                <c:pt idx="10">
                  <c:v>BBS Causal</c:v>
                </c:pt>
              </c:strCache>
            </c:strRef>
          </c:cat>
          <c:val>
            <c:numRef>
              <c:f>'Pure Decorrelation'!$M$298:$W$298</c:f>
              <c:numCache>
                <c:formatCode>0.0</c:formatCode>
                <c:ptCount val="11"/>
                <c:pt idx="0">
                  <c:v>3554571.2705882359</c:v>
                </c:pt>
                <c:pt idx="1">
                  <c:v>4014433.6941176462</c:v>
                </c:pt>
                <c:pt idx="2">
                  <c:v>4179462.9823529404</c:v>
                </c:pt>
                <c:pt idx="3">
                  <c:v>6703402.5352941221</c:v>
                </c:pt>
                <c:pt idx="4">
                  <c:v>2786532.7352941176</c:v>
                </c:pt>
                <c:pt idx="5">
                  <c:v>4872056.3352941172</c:v>
                </c:pt>
                <c:pt idx="6">
                  <c:v>3653413.8352941177</c:v>
                </c:pt>
                <c:pt idx="7">
                  <c:v>4808715.8882352952</c:v>
                </c:pt>
                <c:pt idx="8">
                  <c:v>4067626.3588235299</c:v>
                </c:pt>
                <c:pt idx="9">
                  <c:v>13859487.858823523</c:v>
                </c:pt>
                <c:pt idx="10">
                  <c:v>4904728.9588235281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022-466A-A9B7-EA151D16916B}"/>
            </c:ext>
          </c:extLst>
        </c:ser>
        <c:ser>
          <c:idx val="0"/>
          <c:order val="1"/>
          <c:tx>
            <c:strRef>
              <c:f>'Pure Decorrelation'!$L$297</c:f>
              <c:strCache>
                <c:ptCount val="1"/>
                <c:pt idx="0">
                  <c:v>Gain &gt; 0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'Pure Decorrelation'!$M$292:$W$292</c:f>
              <c:strCache>
                <c:ptCount val="11"/>
                <c:pt idx="0">
                  <c:v>BNL</c:v>
                </c:pt>
                <c:pt idx="1">
                  <c:v>BNL Causal</c:v>
                </c:pt>
                <c:pt idx="2">
                  <c:v>BNL Causal HM</c:v>
                </c:pt>
                <c:pt idx="3">
                  <c:v>SFS</c:v>
                </c:pt>
                <c:pt idx="4">
                  <c:v>SFS Causal</c:v>
                </c:pt>
                <c:pt idx="5">
                  <c:v>SaLSa</c:v>
                </c:pt>
                <c:pt idx="6">
                  <c:v>SaLSa Causal</c:v>
                </c:pt>
                <c:pt idx="7">
                  <c:v>D&amp;C</c:v>
                </c:pt>
                <c:pt idx="8">
                  <c:v>D&amp;C Causal</c:v>
                </c:pt>
                <c:pt idx="9">
                  <c:v>BBS</c:v>
                </c:pt>
                <c:pt idx="10">
                  <c:v>BBS Causal</c:v>
                </c:pt>
              </c:strCache>
            </c:strRef>
          </c:cat>
          <c:val>
            <c:numRef>
              <c:f>'Pure Decorrelation'!$M$297:$W$297</c:f>
              <c:numCache>
                <c:formatCode>0.0</c:formatCode>
                <c:ptCount val="11"/>
                <c:pt idx="0">
                  <c:v>2619748.9909090912</c:v>
                </c:pt>
                <c:pt idx="1">
                  <c:v>4205253.9727272736</c:v>
                </c:pt>
                <c:pt idx="2">
                  <c:v>4251045.5545454547</c:v>
                </c:pt>
                <c:pt idx="3">
                  <c:v>4557446.8363636369</c:v>
                </c:pt>
                <c:pt idx="4">
                  <c:v>2703124.2363636363</c:v>
                </c:pt>
                <c:pt idx="5">
                  <c:v>3485719.7545454549</c:v>
                </c:pt>
                <c:pt idx="6">
                  <c:v>3808435.4272727268</c:v>
                </c:pt>
                <c:pt idx="7">
                  <c:v>5254952.8454545466</c:v>
                </c:pt>
                <c:pt idx="8">
                  <c:v>4145313.4818181824</c:v>
                </c:pt>
                <c:pt idx="9">
                  <c:v>9082787.8818181809</c:v>
                </c:pt>
                <c:pt idx="10">
                  <c:v>4398355.4727272727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022-466A-A9B7-EA151D16916B}"/>
            </c:ext>
          </c:extLst>
        </c:ser>
        <c:ser>
          <c:idx val="4"/>
          <c:order val="2"/>
          <c:tx>
            <c:strRef>
              <c:f>'Pure Decorrelation'!$L$295</c:f>
              <c:strCache>
                <c:ptCount val="1"/>
                <c:pt idx="0">
                  <c:v>Gain &gt; 1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'Pure Decorrelation'!$M$292:$W$292</c:f>
              <c:strCache>
                <c:ptCount val="11"/>
                <c:pt idx="0">
                  <c:v>BNL</c:v>
                </c:pt>
                <c:pt idx="1">
                  <c:v>BNL Causal</c:v>
                </c:pt>
                <c:pt idx="2">
                  <c:v>BNL Causal HM</c:v>
                </c:pt>
                <c:pt idx="3">
                  <c:v>SFS</c:v>
                </c:pt>
                <c:pt idx="4">
                  <c:v>SFS Causal</c:v>
                </c:pt>
                <c:pt idx="5">
                  <c:v>SaLSa</c:v>
                </c:pt>
                <c:pt idx="6">
                  <c:v>SaLSa Causal</c:v>
                </c:pt>
                <c:pt idx="7">
                  <c:v>D&amp;C</c:v>
                </c:pt>
                <c:pt idx="8">
                  <c:v>D&amp;C Causal</c:v>
                </c:pt>
                <c:pt idx="9">
                  <c:v>BBS</c:v>
                </c:pt>
                <c:pt idx="10">
                  <c:v>BBS Causal</c:v>
                </c:pt>
              </c:strCache>
            </c:strRef>
          </c:cat>
          <c:val>
            <c:numRef>
              <c:f>'Pure Decorrelation'!$M$295:$W$295</c:f>
              <c:numCache>
                <c:formatCode>0.0</c:formatCode>
                <c:ptCount val="11"/>
                <c:pt idx="0">
                  <c:v>1726538.175</c:v>
                </c:pt>
                <c:pt idx="1">
                  <c:v>5293308.6000000006</c:v>
                </c:pt>
                <c:pt idx="2">
                  <c:v>5323570.125</c:v>
                </c:pt>
                <c:pt idx="3">
                  <c:v>4044617.5999999996</c:v>
                </c:pt>
                <c:pt idx="4">
                  <c:v>4550090.0500000007</c:v>
                </c:pt>
                <c:pt idx="5">
                  <c:v>2993429.25</c:v>
                </c:pt>
                <c:pt idx="6">
                  <c:v>6308625</c:v>
                </c:pt>
                <c:pt idx="7">
                  <c:v>6045623.1750000007</c:v>
                </c:pt>
                <c:pt idx="8">
                  <c:v>4202403.55</c:v>
                </c:pt>
                <c:pt idx="9">
                  <c:v>7983405.5499999989</c:v>
                </c:pt>
                <c:pt idx="10">
                  <c:v>7994120.7750000004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022-466A-A9B7-EA151D16916B}"/>
            </c:ext>
          </c:extLst>
        </c:ser>
        <c:ser>
          <c:idx val="2"/>
          <c:order val="3"/>
          <c:tx>
            <c:strRef>
              <c:f>'Pure Decorrelation'!$L$294</c:f>
              <c:strCache>
                <c:ptCount val="1"/>
                <c:pt idx="0">
                  <c:v>Target; Gain &gt; 1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'Pure Decorrelation'!$M$294:$W$294</c:f>
              <c:numCache>
                <c:formatCode>0.0</c:formatCode>
                <c:ptCount val="11"/>
                <c:pt idx="0">
                  <c:v>1469812.7</c:v>
                </c:pt>
                <c:pt idx="1">
                  <c:v>6192786.0999999996</c:v>
                </c:pt>
                <c:pt idx="2">
                  <c:v>6195472.4500000002</c:v>
                </c:pt>
                <c:pt idx="3">
                  <c:v>3287460.4000000004</c:v>
                </c:pt>
                <c:pt idx="4">
                  <c:v>6591998.5999999996</c:v>
                </c:pt>
                <c:pt idx="5">
                  <c:v>2539103.2000000002</c:v>
                </c:pt>
                <c:pt idx="6">
                  <c:v>8299081.1500000004</c:v>
                </c:pt>
                <c:pt idx="7">
                  <c:v>6021818.5499999998</c:v>
                </c:pt>
                <c:pt idx="8">
                  <c:v>4301928.3499999996</c:v>
                </c:pt>
                <c:pt idx="9">
                  <c:v>6407506.0499999998</c:v>
                </c:pt>
                <c:pt idx="10">
                  <c:v>11808698.35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022-466A-A9B7-EA151D1691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59822864"/>
        <c:axId val="1559363408"/>
      </c:barChart>
      <c:catAx>
        <c:axId val="15598228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9363408"/>
        <c:crosses val="autoZero"/>
        <c:auto val="1"/>
        <c:lblAlgn val="ctr"/>
        <c:lblOffset val="100"/>
        <c:noMultiLvlLbl val="0"/>
      </c:catAx>
      <c:valAx>
        <c:axId val="1559363408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# Dominance Checks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E+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98228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4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Execution Time (sequential) [mean]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'Pure Decorrelation'!$L$298</c:f>
              <c:strCache>
                <c:ptCount val="1"/>
                <c:pt idx="0">
                  <c:v>Gain &lt;=0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'Pure Decorrelation'!$M$292:$W$292</c:f>
              <c:strCache>
                <c:ptCount val="11"/>
                <c:pt idx="0">
                  <c:v>BNL</c:v>
                </c:pt>
                <c:pt idx="1">
                  <c:v>BNL Causal</c:v>
                </c:pt>
                <c:pt idx="2">
                  <c:v>BNL Causal HM</c:v>
                </c:pt>
                <c:pt idx="3">
                  <c:v>SFS</c:v>
                </c:pt>
                <c:pt idx="4">
                  <c:v>SFS Causal</c:v>
                </c:pt>
                <c:pt idx="5">
                  <c:v>SaLSa</c:v>
                </c:pt>
                <c:pt idx="6">
                  <c:v>SaLSa Causal</c:v>
                </c:pt>
                <c:pt idx="7">
                  <c:v>D&amp;C</c:v>
                </c:pt>
                <c:pt idx="8">
                  <c:v>D&amp;C Causal</c:v>
                </c:pt>
                <c:pt idx="9">
                  <c:v>BBS</c:v>
                </c:pt>
                <c:pt idx="10">
                  <c:v>BBS Causal</c:v>
                </c:pt>
              </c:strCache>
            </c:strRef>
          </c:cat>
          <c:val>
            <c:numRef>
              <c:f>'Pure Decorrelation'!$Y$298:$AI$298</c:f>
              <c:numCache>
                <c:formatCode>0.0</c:formatCode>
                <c:ptCount val="11"/>
                <c:pt idx="0">
                  <c:v>3.3407345966459938</c:v>
                </c:pt>
                <c:pt idx="1">
                  <c:v>3.5237872217131283</c:v>
                </c:pt>
                <c:pt idx="2">
                  <c:v>3.6046005448329894</c:v>
                </c:pt>
                <c:pt idx="3">
                  <c:v>6.1746867168824844</c:v>
                </c:pt>
                <c:pt idx="4">
                  <c:v>3.1372415913950289</c:v>
                </c:pt>
                <c:pt idx="5">
                  <c:v>4.2932075032341173</c:v>
                </c:pt>
                <c:pt idx="6">
                  <c:v>3.4672549006820188</c:v>
                </c:pt>
                <c:pt idx="7">
                  <c:v>2.5208711696706492</c:v>
                </c:pt>
                <c:pt idx="8">
                  <c:v>2.72827172937173</c:v>
                </c:pt>
                <c:pt idx="9">
                  <c:v>7.0874843846421056</c:v>
                </c:pt>
                <c:pt idx="10">
                  <c:v>7.1629591990690269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A6C-4E2C-B509-CE82FB521782}"/>
            </c:ext>
          </c:extLst>
        </c:ser>
        <c:ser>
          <c:idx val="0"/>
          <c:order val="1"/>
          <c:tx>
            <c:strRef>
              <c:f>'Pure Decorrelation'!$L$297</c:f>
              <c:strCache>
                <c:ptCount val="1"/>
                <c:pt idx="0">
                  <c:v>Gain &gt; 0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'Pure Decorrelation'!$M$292:$W$292</c:f>
              <c:strCache>
                <c:ptCount val="11"/>
                <c:pt idx="0">
                  <c:v>BNL</c:v>
                </c:pt>
                <c:pt idx="1">
                  <c:v>BNL Causal</c:v>
                </c:pt>
                <c:pt idx="2">
                  <c:v>BNL Causal HM</c:v>
                </c:pt>
                <c:pt idx="3">
                  <c:v>SFS</c:v>
                </c:pt>
                <c:pt idx="4">
                  <c:v>SFS Causal</c:v>
                </c:pt>
                <c:pt idx="5">
                  <c:v>SaLSa</c:v>
                </c:pt>
                <c:pt idx="6">
                  <c:v>SaLSa Causal</c:v>
                </c:pt>
                <c:pt idx="7">
                  <c:v>D&amp;C</c:v>
                </c:pt>
                <c:pt idx="8">
                  <c:v>D&amp;C Causal</c:v>
                </c:pt>
                <c:pt idx="9">
                  <c:v>BBS</c:v>
                </c:pt>
                <c:pt idx="10">
                  <c:v>BBS Causal</c:v>
                </c:pt>
              </c:strCache>
            </c:strRef>
          </c:cat>
          <c:val>
            <c:numRef>
              <c:f>'Pure Decorrelation'!$Y$297:$AI$297</c:f>
              <c:numCache>
                <c:formatCode>0.0</c:formatCode>
                <c:ptCount val="11"/>
                <c:pt idx="0">
                  <c:v>2.6447882996173573</c:v>
                </c:pt>
                <c:pt idx="1">
                  <c:v>3.6782901704247872</c:v>
                </c:pt>
                <c:pt idx="2">
                  <c:v>3.6855984782710109</c:v>
                </c:pt>
                <c:pt idx="3">
                  <c:v>3.7376187569718411</c:v>
                </c:pt>
                <c:pt idx="4">
                  <c:v>2.9653473928406711</c:v>
                </c:pt>
                <c:pt idx="5">
                  <c:v>3.8444355088100894</c:v>
                </c:pt>
                <c:pt idx="6">
                  <c:v>3.9655291758281881</c:v>
                </c:pt>
                <c:pt idx="7">
                  <c:v>2.8726106049254834</c:v>
                </c:pt>
                <c:pt idx="8">
                  <c:v>2.8306854172810829</c:v>
                </c:pt>
                <c:pt idx="9">
                  <c:v>5.1166345750129869</c:v>
                </c:pt>
                <c:pt idx="10">
                  <c:v>6.5886764846181247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A6C-4E2C-B509-CE82FB521782}"/>
            </c:ext>
          </c:extLst>
        </c:ser>
        <c:ser>
          <c:idx val="4"/>
          <c:order val="2"/>
          <c:tx>
            <c:strRef>
              <c:f>'Pure Decorrelation'!$L$295</c:f>
              <c:strCache>
                <c:ptCount val="1"/>
                <c:pt idx="0">
                  <c:v>Gain &gt; 1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'Pure Decorrelation'!$M$292:$W$292</c:f>
              <c:strCache>
                <c:ptCount val="11"/>
                <c:pt idx="0">
                  <c:v>BNL</c:v>
                </c:pt>
                <c:pt idx="1">
                  <c:v>BNL Causal</c:v>
                </c:pt>
                <c:pt idx="2">
                  <c:v>BNL Causal HM</c:v>
                </c:pt>
                <c:pt idx="3">
                  <c:v>SFS</c:v>
                </c:pt>
                <c:pt idx="4">
                  <c:v>SFS Causal</c:v>
                </c:pt>
                <c:pt idx="5">
                  <c:v>SaLSa</c:v>
                </c:pt>
                <c:pt idx="6">
                  <c:v>SaLSa Causal</c:v>
                </c:pt>
                <c:pt idx="7">
                  <c:v>D&amp;C</c:v>
                </c:pt>
                <c:pt idx="8">
                  <c:v>D&amp;C Causal</c:v>
                </c:pt>
                <c:pt idx="9">
                  <c:v>BBS</c:v>
                </c:pt>
                <c:pt idx="10">
                  <c:v>BBS Causal</c:v>
                </c:pt>
              </c:strCache>
            </c:strRef>
          </c:cat>
          <c:val>
            <c:numRef>
              <c:f>'Pure Decorrelation'!$Y$295:$AI$295</c:f>
              <c:numCache>
                <c:formatCode>0.0</c:formatCode>
                <c:ptCount val="11"/>
                <c:pt idx="0">
                  <c:v>1.7971716234256747</c:v>
                </c:pt>
                <c:pt idx="1">
                  <c:v>4.2985762443902784</c:v>
                </c:pt>
                <c:pt idx="2">
                  <c:v>4.2961622184913724</c:v>
                </c:pt>
                <c:pt idx="3">
                  <c:v>2.5982986893985074</c:v>
                </c:pt>
                <c:pt idx="4">
                  <c:v>4.2465817570453517</c:v>
                </c:pt>
                <c:pt idx="5">
                  <c:v>2.545011598347628</c:v>
                </c:pt>
                <c:pt idx="6">
                  <c:v>5.190412828324769</c:v>
                </c:pt>
                <c:pt idx="7">
                  <c:v>3.2150949907925681</c:v>
                </c:pt>
                <c:pt idx="8">
                  <c:v>2.6457151662441905</c:v>
                </c:pt>
                <c:pt idx="9">
                  <c:v>4.7928285947069531</c:v>
                </c:pt>
                <c:pt idx="10">
                  <c:v>9.0898032994431563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A6C-4E2C-B509-CE82FB521782}"/>
            </c:ext>
          </c:extLst>
        </c:ser>
        <c:ser>
          <c:idx val="2"/>
          <c:order val="3"/>
          <c:tx>
            <c:strRef>
              <c:f>'Pure Decorrelation'!$X$294</c:f>
              <c:strCache>
                <c:ptCount val="1"/>
                <c:pt idx="0">
                  <c:v>Target; Gain &gt; 1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'Pure Decorrelation'!$Y$294:$AI$294</c:f>
              <c:numCache>
                <c:formatCode>0.0</c:formatCode>
                <c:ptCount val="11"/>
                <c:pt idx="0">
                  <c:v>1.5157325189036781</c:v>
                </c:pt>
                <c:pt idx="1">
                  <c:v>4.8092755203804698</c:v>
                </c:pt>
                <c:pt idx="2">
                  <c:v>4.7871692724846078</c:v>
                </c:pt>
                <c:pt idx="3">
                  <c:v>1.993778915150324</c:v>
                </c:pt>
                <c:pt idx="4">
                  <c:v>5.8020739249419426</c:v>
                </c:pt>
                <c:pt idx="5">
                  <c:v>1.8572222648508614</c:v>
                </c:pt>
                <c:pt idx="6">
                  <c:v>6.1741845091775751</c:v>
                </c:pt>
                <c:pt idx="7">
                  <c:v>3.2812831796007229</c:v>
                </c:pt>
                <c:pt idx="8">
                  <c:v>2.752172866900219</c:v>
                </c:pt>
                <c:pt idx="9">
                  <c:v>4.0497119881561963</c:v>
                </c:pt>
                <c:pt idx="10">
                  <c:v>12.154942797916013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A6C-4E2C-B509-CE82FB5217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59822864"/>
        <c:axId val="1559363408"/>
      </c:barChart>
      <c:catAx>
        <c:axId val="15598228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9363408"/>
        <c:crossesAt val="0.1"/>
        <c:auto val="1"/>
        <c:lblAlgn val="ctr"/>
        <c:lblOffset val="100"/>
        <c:noMultiLvlLbl val="0"/>
      </c:catAx>
      <c:valAx>
        <c:axId val="1559363408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</a:t>
                </a:r>
                <a:r>
                  <a:rPr lang="en-US" baseline="0"/>
                  <a:t> (s)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E+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98228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4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Execution Time (parallel) [mean]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'Pure Decorrelation'!$L$298</c:f>
              <c:strCache>
                <c:ptCount val="1"/>
                <c:pt idx="0">
                  <c:v>Gain &lt;=0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'Pure Decorrelation'!$M$292:$W$292</c:f>
              <c:strCache>
                <c:ptCount val="11"/>
                <c:pt idx="0">
                  <c:v>BNL</c:v>
                </c:pt>
                <c:pt idx="1">
                  <c:v>BNL Causal</c:v>
                </c:pt>
                <c:pt idx="2">
                  <c:v>BNL Causal HM</c:v>
                </c:pt>
                <c:pt idx="3">
                  <c:v>SFS</c:v>
                </c:pt>
                <c:pt idx="4">
                  <c:v>SFS Causal</c:v>
                </c:pt>
                <c:pt idx="5">
                  <c:v>SaLSa</c:v>
                </c:pt>
                <c:pt idx="6">
                  <c:v>SaLSa Causal</c:v>
                </c:pt>
                <c:pt idx="7">
                  <c:v>D&amp;C</c:v>
                </c:pt>
                <c:pt idx="8">
                  <c:v>D&amp;C Causal</c:v>
                </c:pt>
                <c:pt idx="9">
                  <c:v>BBS</c:v>
                </c:pt>
                <c:pt idx="10">
                  <c:v>BBS Causal</c:v>
                </c:pt>
              </c:strCache>
            </c:strRef>
          </c:cat>
          <c:val>
            <c:numRef>
              <c:f>'Pure Decorrelation'!$AK$298:$AU$298</c:f>
              <c:numCache>
                <c:formatCode>0.0</c:formatCode>
                <c:ptCount val="11"/>
                <c:pt idx="0">
                  <c:v>3.3407345966459938</c:v>
                </c:pt>
                <c:pt idx="1">
                  <c:v>1.5139146617959556</c:v>
                </c:pt>
                <c:pt idx="2">
                  <c:v>1.6030214064514867</c:v>
                </c:pt>
                <c:pt idx="3">
                  <c:v>6.1746867168824844</c:v>
                </c:pt>
                <c:pt idx="4">
                  <c:v>1.4770845654459932</c:v>
                </c:pt>
                <c:pt idx="5">
                  <c:v>4.2932075032341173</c:v>
                </c:pt>
                <c:pt idx="6">
                  <c:v>1.5791070209175813</c:v>
                </c:pt>
                <c:pt idx="7">
                  <c:v>1.3784285078335363</c:v>
                </c:pt>
                <c:pt idx="8">
                  <c:v>0.63421978583073191</c:v>
                </c:pt>
                <c:pt idx="9">
                  <c:v>7.0874843846421056</c:v>
                </c:pt>
                <c:pt idx="10">
                  <c:v>5.2342941526926179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F8B-4429-86A2-D310C6FBAF21}"/>
            </c:ext>
          </c:extLst>
        </c:ser>
        <c:ser>
          <c:idx val="0"/>
          <c:order val="1"/>
          <c:tx>
            <c:strRef>
              <c:f>'Pure Decorrelation'!$L$297</c:f>
              <c:strCache>
                <c:ptCount val="1"/>
                <c:pt idx="0">
                  <c:v>Gain &gt; 0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'Pure Decorrelation'!$M$292:$W$292</c:f>
              <c:strCache>
                <c:ptCount val="11"/>
                <c:pt idx="0">
                  <c:v>BNL</c:v>
                </c:pt>
                <c:pt idx="1">
                  <c:v>BNL Causal</c:v>
                </c:pt>
                <c:pt idx="2">
                  <c:v>BNL Causal HM</c:v>
                </c:pt>
                <c:pt idx="3">
                  <c:v>SFS</c:v>
                </c:pt>
                <c:pt idx="4">
                  <c:v>SFS Causal</c:v>
                </c:pt>
                <c:pt idx="5">
                  <c:v>SaLSa</c:v>
                </c:pt>
                <c:pt idx="6">
                  <c:v>SaLSa Causal</c:v>
                </c:pt>
                <c:pt idx="7">
                  <c:v>D&amp;C</c:v>
                </c:pt>
                <c:pt idx="8">
                  <c:v>D&amp;C Causal</c:v>
                </c:pt>
                <c:pt idx="9">
                  <c:v>BBS</c:v>
                </c:pt>
                <c:pt idx="10">
                  <c:v>BBS Causal</c:v>
                </c:pt>
              </c:strCache>
            </c:strRef>
          </c:cat>
          <c:val>
            <c:numRef>
              <c:f>'Pure Decorrelation'!$AK$297:$AU$297</c:f>
              <c:numCache>
                <c:formatCode>0.0</c:formatCode>
                <c:ptCount val="11"/>
                <c:pt idx="0">
                  <c:v>2.6447882996173573</c:v>
                </c:pt>
                <c:pt idx="1">
                  <c:v>1.6224119150926442</c:v>
                </c:pt>
                <c:pt idx="2">
                  <c:v>1.6408292597736525</c:v>
                </c:pt>
                <c:pt idx="3">
                  <c:v>3.7376187569718411</c:v>
                </c:pt>
                <c:pt idx="4">
                  <c:v>1.3850178517721359</c:v>
                </c:pt>
                <c:pt idx="5">
                  <c:v>3.8444355088100894</c:v>
                </c:pt>
                <c:pt idx="6">
                  <c:v>1.8587406750609674</c:v>
                </c:pt>
                <c:pt idx="7">
                  <c:v>1.5614119389231995</c:v>
                </c:pt>
                <c:pt idx="8">
                  <c:v>0.67807266675359157</c:v>
                </c:pt>
                <c:pt idx="9">
                  <c:v>5.1166345750129869</c:v>
                </c:pt>
                <c:pt idx="10">
                  <c:v>4.8029165233072657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F8B-4429-86A2-D310C6FBAF21}"/>
            </c:ext>
          </c:extLst>
        </c:ser>
        <c:ser>
          <c:idx val="4"/>
          <c:order val="2"/>
          <c:tx>
            <c:strRef>
              <c:f>'Pure Decorrelation'!$L$295</c:f>
              <c:strCache>
                <c:ptCount val="1"/>
                <c:pt idx="0">
                  <c:v>Gain &gt; 1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'Pure Decorrelation'!$M$292:$W$292</c:f>
              <c:strCache>
                <c:ptCount val="11"/>
                <c:pt idx="0">
                  <c:v>BNL</c:v>
                </c:pt>
                <c:pt idx="1">
                  <c:v>BNL Causal</c:v>
                </c:pt>
                <c:pt idx="2">
                  <c:v>BNL Causal HM</c:v>
                </c:pt>
                <c:pt idx="3">
                  <c:v>SFS</c:v>
                </c:pt>
                <c:pt idx="4">
                  <c:v>SFS Causal</c:v>
                </c:pt>
                <c:pt idx="5">
                  <c:v>SaLSa</c:v>
                </c:pt>
                <c:pt idx="6">
                  <c:v>SaLSa Causal</c:v>
                </c:pt>
                <c:pt idx="7">
                  <c:v>D&amp;C</c:v>
                </c:pt>
                <c:pt idx="8">
                  <c:v>D&amp;C Causal</c:v>
                </c:pt>
                <c:pt idx="9">
                  <c:v>BBS</c:v>
                </c:pt>
                <c:pt idx="10">
                  <c:v>BBS Causal</c:v>
                </c:pt>
              </c:strCache>
            </c:strRef>
          </c:cat>
          <c:val>
            <c:numRef>
              <c:f>'Pure Decorrelation'!$AK$295:$AU$295</c:f>
              <c:numCache>
                <c:formatCode>0.0</c:formatCode>
                <c:ptCount val="11"/>
                <c:pt idx="0">
                  <c:v>1.7971716234256747</c:v>
                </c:pt>
                <c:pt idx="1">
                  <c:v>2.1569308062738854</c:v>
                </c:pt>
                <c:pt idx="2">
                  <c:v>2.1645693650018072</c:v>
                </c:pt>
                <c:pt idx="3">
                  <c:v>2.5982986893985074</c:v>
                </c:pt>
                <c:pt idx="4">
                  <c:v>2.1383929732488465</c:v>
                </c:pt>
                <c:pt idx="5">
                  <c:v>2.545011598347628</c:v>
                </c:pt>
                <c:pt idx="6">
                  <c:v>2.8835694174529634</c:v>
                </c:pt>
                <c:pt idx="7">
                  <c:v>1.7512053000158632</c:v>
                </c:pt>
                <c:pt idx="8">
                  <c:v>0.63328844147617935</c:v>
                </c:pt>
                <c:pt idx="9">
                  <c:v>4.7928285947069531</c:v>
                </c:pt>
                <c:pt idx="10">
                  <c:v>6.786654906255718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F8B-4429-86A2-D310C6FBAF21}"/>
            </c:ext>
          </c:extLst>
        </c:ser>
        <c:ser>
          <c:idx val="2"/>
          <c:order val="3"/>
          <c:tx>
            <c:strRef>
              <c:f>'Pure Decorrelation'!$X$294</c:f>
              <c:strCache>
                <c:ptCount val="1"/>
                <c:pt idx="0">
                  <c:v>Target; Gain &gt; 1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'Pure Decorrelation'!$AK$294:$AU$294</c:f>
              <c:numCache>
                <c:formatCode>0.0</c:formatCode>
                <c:ptCount val="11"/>
                <c:pt idx="0">
                  <c:v>1.5157325189036781</c:v>
                </c:pt>
                <c:pt idx="1">
                  <c:v>2.3172761038033056</c:v>
                </c:pt>
                <c:pt idx="2">
                  <c:v>2.305931110400707</c:v>
                </c:pt>
                <c:pt idx="3">
                  <c:v>1.993778915150324</c:v>
                </c:pt>
                <c:pt idx="4">
                  <c:v>2.8360420178491039</c:v>
                </c:pt>
                <c:pt idx="5">
                  <c:v>1.8572222648508614</c:v>
                </c:pt>
                <c:pt idx="6">
                  <c:v>3.1552396998071348</c:v>
                </c:pt>
                <c:pt idx="7">
                  <c:v>1.7801549573458035</c:v>
                </c:pt>
                <c:pt idx="8">
                  <c:v>0.63259933039953464</c:v>
                </c:pt>
                <c:pt idx="9">
                  <c:v>4.0497119881561963</c:v>
                </c:pt>
                <c:pt idx="10">
                  <c:v>9.2020376972010141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F8B-4429-86A2-D310C6FBAF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59822864"/>
        <c:axId val="1559363408"/>
      </c:barChart>
      <c:catAx>
        <c:axId val="15598228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9363408"/>
        <c:crossesAt val="0.1"/>
        <c:auto val="1"/>
        <c:lblAlgn val="ctr"/>
        <c:lblOffset val="100"/>
        <c:noMultiLvlLbl val="0"/>
      </c:catAx>
      <c:valAx>
        <c:axId val="1559363408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</a:t>
                </a:r>
                <a:r>
                  <a:rPr lang="en-US" baseline="0"/>
                  <a:t> (s)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E+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98228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4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# of Dominance Checks [mean]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2"/>
          <c:order val="0"/>
          <c:tx>
            <c:strRef>
              <c:f>'Pure Decorrelation'!$L$299</c:f>
              <c:strCache>
                <c:ptCount val="1"/>
                <c:pt idx="0">
                  <c:v>Target;Gain &gt; 1; #pref=2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'Pure Decorrelation'!$M$292:$W$292</c:f>
              <c:strCache>
                <c:ptCount val="11"/>
                <c:pt idx="0">
                  <c:v>BNL</c:v>
                </c:pt>
                <c:pt idx="1">
                  <c:v>BNL Causal</c:v>
                </c:pt>
                <c:pt idx="2">
                  <c:v>BNL Causal HM</c:v>
                </c:pt>
                <c:pt idx="3">
                  <c:v>SFS</c:v>
                </c:pt>
                <c:pt idx="4">
                  <c:v>SFS Causal</c:v>
                </c:pt>
                <c:pt idx="5">
                  <c:v>SaLSa</c:v>
                </c:pt>
                <c:pt idx="6">
                  <c:v>SaLSa Causal</c:v>
                </c:pt>
                <c:pt idx="7">
                  <c:v>D&amp;C</c:v>
                </c:pt>
                <c:pt idx="8">
                  <c:v>D&amp;C Causal</c:v>
                </c:pt>
                <c:pt idx="9">
                  <c:v>BBS</c:v>
                </c:pt>
                <c:pt idx="10">
                  <c:v>BBS Causal</c:v>
                </c:pt>
              </c:strCache>
            </c:strRef>
          </c:cat>
          <c:val>
            <c:numRef>
              <c:f>'Pure Decorrelation'!$M$299:$W$299</c:f>
              <c:numCache>
                <c:formatCode>0.0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A5D-4826-8FF5-F33B53E5AECB}"/>
            </c:ext>
          </c:extLst>
        </c:ser>
        <c:ser>
          <c:idx val="3"/>
          <c:order val="1"/>
          <c:tx>
            <c:strRef>
              <c:f>'Pure Decorrelation'!$L$300</c:f>
              <c:strCache>
                <c:ptCount val="1"/>
                <c:pt idx="0">
                  <c:v>Target; Gain &gt; 1; #pref=3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'Pure Decorrelation'!$M$292:$W$292</c:f>
              <c:strCache>
                <c:ptCount val="11"/>
                <c:pt idx="0">
                  <c:v>BNL</c:v>
                </c:pt>
                <c:pt idx="1">
                  <c:v>BNL Causal</c:v>
                </c:pt>
                <c:pt idx="2">
                  <c:v>BNL Causal HM</c:v>
                </c:pt>
                <c:pt idx="3">
                  <c:v>SFS</c:v>
                </c:pt>
                <c:pt idx="4">
                  <c:v>SFS Causal</c:v>
                </c:pt>
                <c:pt idx="5">
                  <c:v>SaLSa</c:v>
                </c:pt>
                <c:pt idx="6">
                  <c:v>SaLSa Causal</c:v>
                </c:pt>
                <c:pt idx="7">
                  <c:v>D&amp;C</c:v>
                </c:pt>
                <c:pt idx="8">
                  <c:v>D&amp;C Causal</c:v>
                </c:pt>
                <c:pt idx="9">
                  <c:v>BBS</c:v>
                </c:pt>
                <c:pt idx="10">
                  <c:v>BBS Causal</c:v>
                </c:pt>
              </c:strCache>
            </c:strRef>
          </c:cat>
          <c:val>
            <c:numRef>
              <c:f>'Pure Decorrelation'!$M$300:$W$300</c:f>
              <c:numCache>
                <c:formatCode>0.0</c:formatCode>
                <c:ptCount val="11"/>
                <c:pt idx="0">
                  <c:v>1469812.7</c:v>
                </c:pt>
                <c:pt idx="1">
                  <c:v>6192786.0999999996</c:v>
                </c:pt>
                <c:pt idx="2">
                  <c:v>6195472.4500000002</c:v>
                </c:pt>
                <c:pt idx="3">
                  <c:v>3287460.4000000004</c:v>
                </c:pt>
                <c:pt idx="4">
                  <c:v>6591998.5999999996</c:v>
                </c:pt>
                <c:pt idx="5">
                  <c:v>2539103.2000000002</c:v>
                </c:pt>
                <c:pt idx="6">
                  <c:v>8299081.1500000004</c:v>
                </c:pt>
                <c:pt idx="7">
                  <c:v>6021818.5499999998</c:v>
                </c:pt>
                <c:pt idx="8">
                  <c:v>4301928.3499999996</c:v>
                </c:pt>
                <c:pt idx="9">
                  <c:v>6407506.0499999998</c:v>
                </c:pt>
                <c:pt idx="10">
                  <c:v>11808698.35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A5D-4826-8FF5-F33B53E5AECB}"/>
            </c:ext>
          </c:extLst>
        </c:ser>
        <c:ser>
          <c:idx val="0"/>
          <c:order val="2"/>
          <c:tx>
            <c:strRef>
              <c:f>'Pure Decorrelation'!$L$301</c:f>
              <c:strCache>
                <c:ptCount val="1"/>
                <c:pt idx="0">
                  <c:v>Target; Gain &gt; 1; #pref=4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'Pure Decorrelation'!$M$301:$W$301</c:f>
              <c:numCache>
                <c:formatCode>0.0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A5D-4826-8FF5-F33B53E5AE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59822864"/>
        <c:axId val="1559363408"/>
      </c:barChart>
      <c:catAx>
        <c:axId val="15598228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9363408"/>
        <c:crosses val="autoZero"/>
        <c:auto val="1"/>
        <c:lblAlgn val="ctr"/>
        <c:lblOffset val="100"/>
        <c:noMultiLvlLbl val="0"/>
      </c:catAx>
      <c:valAx>
        <c:axId val="1559363408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# Dominance Checks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E+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98228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4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Execution Time (sequential) [mean]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2"/>
          <c:order val="0"/>
          <c:tx>
            <c:strRef>
              <c:f>'Pure Decorrelation'!$X$299</c:f>
              <c:strCache>
                <c:ptCount val="1"/>
                <c:pt idx="0">
                  <c:v>Target;Gain &gt; 1; #pref=2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'Pure Decorrelation'!$Y$292:$AI$292</c:f>
              <c:strCache>
                <c:ptCount val="11"/>
                <c:pt idx="0">
                  <c:v>BNL</c:v>
                </c:pt>
                <c:pt idx="1">
                  <c:v>BNL Causal</c:v>
                </c:pt>
                <c:pt idx="2">
                  <c:v>BNL Causal HM</c:v>
                </c:pt>
                <c:pt idx="3">
                  <c:v>SFS</c:v>
                </c:pt>
                <c:pt idx="4">
                  <c:v>SFS Causal</c:v>
                </c:pt>
                <c:pt idx="5">
                  <c:v>SaLSa</c:v>
                </c:pt>
                <c:pt idx="6">
                  <c:v>SaLSa Causal</c:v>
                </c:pt>
                <c:pt idx="7">
                  <c:v>D&amp;C</c:v>
                </c:pt>
                <c:pt idx="8">
                  <c:v>D&amp;C Causal</c:v>
                </c:pt>
                <c:pt idx="9">
                  <c:v>BBS</c:v>
                </c:pt>
                <c:pt idx="10">
                  <c:v>BBS Causal</c:v>
                </c:pt>
              </c:strCache>
            </c:strRef>
          </c:cat>
          <c:val>
            <c:numRef>
              <c:f>'Pure Decorrelation'!$Y$299:$AI$299</c:f>
              <c:numCache>
                <c:formatCode>0.0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A36-452D-A269-E35013B6F185}"/>
            </c:ext>
          </c:extLst>
        </c:ser>
        <c:ser>
          <c:idx val="3"/>
          <c:order val="1"/>
          <c:tx>
            <c:strRef>
              <c:f>'Pure Decorrelation'!$X$300</c:f>
              <c:strCache>
                <c:ptCount val="1"/>
                <c:pt idx="0">
                  <c:v>Target; Gain &gt; 1; #pref=3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'Pure Decorrelation'!$Y$292:$AI$292</c:f>
              <c:strCache>
                <c:ptCount val="11"/>
                <c:pt idx="0">
                  <c:v>BNL</c:v>
                </c:pt>
                <c:pt idx="1">
                  <c:v>BNL Causal</c:v>
                </c:pt>
                <c:pt idx="2">
                  <c:v>BNL Causal HM</c:v>
                </c:pt>
                <c:pt idx="3">
                  <c:v>SFS</c:v>
                </c:pt>
                <c:pt idx="4">
                  <c:v>SFS Causal</c:v>
                </c:pt>
                <c:pt idx="5">
                  <c:v>SaLSa</c:v>
                </c:pt>
                <c:pt idx="6">
                  <c:v>SaLSa Causal</c:v>
                </c:pt>
                <c:pt idx="7">
                  <c:v>D&amp;C</c:v>
                </c:pt>
                <c:pt idx="8">
                  <c:v>D&amp;C Causal</c:v>
                </c:pt>
                <c:pt idx="9">
                  <c:v>BBS</c:v>
                </c:pt>
                <c:pt idx="10">
                  <c:v>BBS Causal</c:v>
                </c:pt>
              </c:strCache>
            </c:strRef>
          </c:cat>
          <c:val>
            <c:numRef>
              <c:f>'Pure Decorrelation'!$Y$300:$AI$300</c:f>
              <c:numCache>
                <c:formatCode>0.0</c:formatCode>
                <c:ptCount val="11"/>
                <c:pt idx="0">
                  <c:v>1.5157325189036781</c:v>
                </c:pt>
                <c:pt idx="1">
                  <c:v>4.8092755203804698</c:v>
                </c:pt>
                <c:pt idx="2">
                  <c:v>4.7871692724846078</c:v>
                </c:pt>
                <c:pt idx="3">
                  <c:v>1.993778915150324</c:v>
                </c:pt>
                <c:pt idx="4">
                  <c:v>5.8020739249419426</c:v>
                </c:pt>
                <c:pt idx="5">
                  <c:v>1.8572222648508614</c:v>
                </c:pt>
                <c:pt idx="6">
                  <c:v>6.1741845091775751</c:v>
                </c:pt>
                <c:pt idx="7">
                  <c:v>3.2812831796007229</c:v>
                </c:pt>
                <c:pt idx="8">
                  <c:v>2.752172866900219</c:v>
                </c:pt>
                <c:pt idx="9">
                  <c:v>4.0497119881561963</c:v>
                </c:pt>
                <c:pt idx="10">
                  <c:v>12.154942797916013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A36-452D-A269-E35013B6F185}"/>
            </c:ext>
          </c:extLst>
        </c:ser>
        <c:ser>
          <c:idx val="0"/>
          <c:order val="2"/>
          <c:tx>
            <c:strRef>
              <c:f>'Pure Decorrelation'!$X$301</c:f>
              <c:strCache>
                <c:ptCount val="1"/>
                <c:pt idx="0">
                  <c:v>Target; Gain &gt; 1; #pref=4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'Pure Decorrelation'!$Y$292:$AI$292</c:f>
              <c:strCache>
                <c:ptCount val="11"/>
                <c:pt idx="0">
                  <c:v>BNL</c:v>
                </c:pt>
                <c:pt idx="1">
                  <c:v>BNL Causal</c:v>
                </c:pt>
                <c:pt idx="2">
                  <c:v>BNL Causal HM</c:v>
                </c:pt>
                <c:pt idx="3">
                  <c:v>SFS</c:v>
                </c:pt>
                <c:pt idx="4">
                  <c:v>SFS Causal</c:v>
                </c:pt>
                <c:pt idx="5">
                  <c:v>SaLSa</c:v>
                </c:pt>
                <c:pt idx="6">
                  <c:v>SaLSa Causal</c:v>
                </c:pt>
                <c:pt idx="7">
                  <c:v>D&amp;C</c:v>
                </c:pt>
                <c:pt idx="8">
                  <c:v>D&amp;C Causal</c:v>
                </c:pt>
                <c:pt idx="9">
                  <c:v>BBS</c:v>
                </c:pt>
                <c:pt idx="10">
                  <c:v>BBS Causal</c:v>
                </c:pt>
              </c:strCache>
            </c:strRef>
          </c:cat>
          <c:val>
            <c:numRef>
              <c:f>'Pure Decorrelation'!$Y$301:$AI$301</c:f>
              <c:numCache>
                <c:formatCode>0.0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A36-452D-A269-E35013B6F1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59822864"/>
        <c:axId val="1559363408"/>
      </c:barChart>
      <c:catAx>
        <c:axId val="15598228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9363408"/>
        <c:crossesAt val="0.1"/>
        <c:auto val="1"/>
        <c:lblAlgn val="ctr"/>
        <c:lblOffset val="100"/>
        <c:noMultiLvlLbl val="0"/>
      </c:catAx>
      <c:valAx>
        <c:axId val="1559363408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Time (s)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E+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98228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4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Execution Time (parallel) [mean]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2"/>
          <c:order val="0"/>
          <c:tx>
            <c:strRef>
              <c:f>'Pure Decorrelation'!$AJ$299</c:f>
              <c:strCache>
                <c:ptCount val="1"/>
                <c:pt idx="0">
                  <c:v>Target;Gain &gt; 1; #pref=2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'Pure Decorrelation'!$AK$292:$AU$292</c:f>
              <c:strCache>
                <c:ptCount val="11"/>
                <c:pt idx="0">
                  <c:v>BNL</c:v>
                </c:pt>
                <c:pt idx="1">
                  <c:v>BNL Causal</c:v>
                </c:pt>
                <c:pt idx="2">
                  <c:v>BNL Causal HM</c:v>
                </c:pt>
                <c:pt idx="3">
                  <c:v>SFS</c:v>
                </c:pt>
                <c:pt idx="4">
                  <c:v>SFS Causal</c:v>
                </c:pt>
                <c:pt idx="5">
                  <c:v>SaLSa</c:v>
                </c:pt>
                <c:pt idx="6">
                  <c:v>SaLSa Causal</c:v>
                </c:pt>
                <c:pt idx="7">
                  <c:v>D&amp;C</c:v>
                </c:pt>
                <c:pt idx="8">
                  <c:v>D&amp;C Causal</c:v>
                </c:pt>
                <c:pt idx="9">
                  <c:v>BBS</c:v>
                </c:pt>
                <c:pt idx="10">
                  <c:v>BBS Causal</c:v>
                </c:pt>
              </c:strCache>
            </c:strRef>
          </c:cat>
          <c:val>
            <c:numRef>
              <c:f>'Pure Decorrelation'!$AK$299:$AU$299</c:f>
              <c:numCache>
                <c:formatCode>0.0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F38-490C-8C0E-ACF00E9D308B}"/>
            </c:ext>
          </c:extLst>
        </c:ser>
        <c:ser>
          <c:idx val="3"/>
          <c:order val="1"/>
          <c:tx>
            <c:strRef>
              <c:f>'Pure Decorrelation'!$AJ$300</c:f>
              <c:strCache>
                <c:ptCount val="1"/>
                <c:pt idx="0">
                  <c:v>Target; Gain &gt; 1; #pref=3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'Pure Decorrelation'!$AK$292:$AU$292</c:f>
              <c:strCache>
                <c:ptCount val="11"/>
                <c:pt idx="0">
                  <c:v>BNL</c:v>
                </c:pt>
                <c:pt idx="1">
                  <c:v>BNL Causal</c:v>
                </c:pt>
                <c:pt idx="2">
                  <c:v>BNL Causal HM</c:v>
                </c:pt>
                <c:pt idx="3">
                  <c:v>SFS</c:v>
                </c:pt>
                <c:pt idx="4">
                  <c:v>SFS Causal</c:v>
                </c:pt>
                <c:pt idx="5">
                  <c:v>SaLSa</c:v>
                </c:pt>
                <c:pt idx="6">
                  <c:v>SaLSa Causal</c:v>
                </c:pt>
                <c:pt idx="7">
                  <c:v>D&amp;C</c:v>
                </c:pt>
                <c:pt idx="8">
                  <c:v>D&amp;C Causal</c:v>
                </c:pt>
                <c:pt idx="9">
                  <c:v>BBS</c:v>
                </c:pt>
                <c:pt idx="10">
                  <c:v>BBS Causal</c:v>
                </c:pt>
              </c:strCache>
            </c:strRef>
          </c:cat>
          <c:val>
            <c:numRef>
              <c:f>'Pure Decorrelation'!$AK$300:$AU$300</c:f>
              <c:numCache>
                <c:formatCode>0.0</c:formatCode>
                <c:ptCount val="11"/>
                <c:pt idx="0">
                  <c:v>1.5157325189036781</c:v>
                </c:pt>
                <c:pt idx="1">
                  <c:v>2.3172761038033056</c:v>
                </c:pt>
                <c:pt idx="2">
                  <c:v>2.305931110400707</c:v>
                </c:pt>
                <c:pt idx="3">
                  <c:v>1.993778915150324</c:v>
                </c:pt>
                <c:pt idx="4">
                  <c:v>2.8360420178491039</c:v>
                </c:pt>
                <c:pt idx="5">
                  <c:v>1.8572222648508614</c:v>
                </c:pt>
                <c:pt idx="6">
                  <c:v>3.1552396998071348</c:v>
                </c:pt>
                <c:pt idx="7">
                  <c:v>1.7801549573458035</c:v>
                </c:pt>
                <c:pt idx="8">
                  <c:v>0.63259933039953464</c:v>
                </c:pt>
                <c:pt idx="9">
                  <c:v>4.0497119881561963</c:v>
                </c:pt>
                <c:pt idx="10">
                  <c:v>9.2020376972010141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F38-490C-8C0E-ACF00E9D308B}"/>
            </c:ext>
          </c:extLst>
        </c:ser>
        <c:ser>
          <c:idx val="0"/>
          <c:order val="2"/>
          <c:tx>
            <c:strRef>
              <c:f>'Pure Decorrelation'!$AJ$301</c:f>
              <c:strCache>
                <c:ptCount val="1"/>
                <c:pt idx="0">
                  <c:v>Target; Gain &gt; 1; #pref=4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'Pure Decorrelation'!$AK$292:$AU$292</c:f>
              <c:strCache>
                <c:ptCount val="11"/>
                <c:pt idx="0">
                  <c:v>BNL</c:v>
                </c:pt>
                <c:pt idx="1">
                  <c:v>BNL Causal</c:v>
                </c:pt>
                <c:pt idx="2">
                  <c:v>BNL Causal HM</c:v>
                </c:pt>
                <c:pt idx="3">
                  <c:v>SFS</c:v>
                </c:pt>
                <c:pt idx="4">
                  <c:v>SFS Causal</c:v>
                </c:pt>
                <c:pt idx="5">
                  <c:v>SaLSa</c:v>
                </c:pt>
                <c:pt idx="6">
                  <c:v>SaLSa Causal</c:v>
                </c:pt>
                <c:pt idx="7">
                  <c:v>D&amp;C</c:v>
                </c:pt>
                <c:pt idx="8">
                  <c:v>D&amp;C Causal</c:v>
                </c:pt>
                <c:pt idx="9">
                  <c:v>BBS</c:v>
                </c:pt>
                <c:pt idx="10">
                  <c:v>BBS Causal</c:v>
                </c:pt>
              </c:strCache>
            </c:strRef>
          </c:cat>
          <c:val>
            <c:numRef>
              <c:f>'Pure Decorrelation'!$AK$301:$AU$301</c:f>
              <c:numCache>
                <c:formatCode>0.0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F38-490C-8C0E-ACF00E9D30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59822864"/>
        <c:axId val="1559363408"/>
      </c:barChart>
      <c:catAx>
        <c:axId val="15598228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9363408"/>
        <c:crossesAt val="0.1"/>
        <c:auto val="1"/>
        <c:lblAlgn val="ctr"/>
        <c:lblOffset val="100"/>
        <c:noMultiLvlLbl val="0"/>
      </c:catAx>
      <c:valAx>
        <c:axId val="1559363408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Time (s)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E+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98228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4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# of Dominance Checks [median]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'Pure Decorrelation'!$L$322</c:f>
              <c:strCache>
                <c:ptCount val="1"/>
                <c:pt idx="0">
                  <c:v>Gain &lt;=0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'Pure Decorrelation'!$M$292:$W$292</c:f>
              <c:strCache>
                <c:ptCount val="11"/>
                <c:pt idx="0">
                  <c:v>BNL</c:v>
                </c:pt>
                <c:pt idx="1">
                  <c:v>BNL Causal</c:v>
                </c:pt>
                <c:pt idx="2">
                  <c:v>BNL Causal HM</c:v>
                </c:pt>
                <c:pt idx="3">
                  <c:v>SFS</c:v>
                </c:pt>
                <c:pt idx="4">
                  <c:v>SFS Causal</c:v>
                </c:pt>
                <c:pt idx="5">
                  <c:v>SaLSa</c:v>
                </c:pt>
                <c:pt idx="6">
                  <c:v>SaLSa Causal</c:v>
                </c:pt>
                <c:pt idx="7">
                  <c:v>D&amp;C</c:v>
                </c:pt>
                <c:pt idx="8">
                  <c:v>D&amp;C Causal</c:v>
                </c:pt>
                <c:pt idx="9">
                  <c:v>BBS</c:v>
                </c:pt>
                <c:pt idx="10">
                  <c:v>BBS Causal</c:v>
                </c:pt>
              </c:strCache>
            </c:strRef>
          </c:cat>
          <c:val>
            <c:numRef>
              <c:f>'Pure Decorrelation'!$M$322:$W$322</c:f>
              <c:numCache>
                <c:formatCode>0.0</c:formatCode>
                <c:ptCount val="11"/>
                <c:pt idx="0">
                  <c:v>2105916</c:v>
                </c:pt>
                <c:pt idx="1">
                  <c:v>4515661.4000000004</c:v>
                </c:pt>
                <c:pt idx="2">
                  <c:v>4409347.5999999996</c:v>
                </c:pt>
                <c:pt idx="3">
                  <c:v>2004888.8</c:v>
                </c:pt>
                <c:pt idx="4">
                  <c:v>2024346.6</c:v>
                </c:pt>
                <c:pt idx="5">
                  <c:v>1554018</c:v>
                </c:pt>
                <c:pt idx="6">
                  <c:v>2677909</c:v>
                </c:pt>
                <c:pt idx="7">
                  <c:v>4386936.5999999996</c:v>
                </c:pt>
                <c:pt idx="8">
                  <c:v>3936779.4</c:v>
                </c:pt>
                <c:pt idx="9">
                  <c:v>5237953.0999999996</c:v>
                </c:pt>
                <c:pt idx="10">
                  <c:v>3751928.4000000004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CB4-4AD3-9A85-08F500936649}"/>
            </c:ext>
          </c:extLst>
        </c:ser>
        <c:ser>
          <c:idx val="0"/>
          <c:order val="1"/>
          <c:tx>
            <c:strRef>
              <c:f>'Pure Decorrelation'!$L$321</c:f>
              <c:strCache>
                <c:ptCount val="1"/>
                <c:pt idx="0">
                  <c:v>Gain &gt; 0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'Pure Decorrelation'!$M$292:$W$292</c:f>
              <c:strCache>
                <c:ptCount val="11"/>
                <c:pt idx="0">
                  <c:v>BNL</c:v>
                </c:pt>
                <c:pt idx="1">
                  <c:v>BNL Causal</c:v>
                </c:pt>
                <c:pt idx="2">
                  <c:v>BNL Causal HM</c:v>
                </c:pt>
                <c:pt idx="3">
                  <c:v>SFS</c:v>
                </c:pt>
                <c:pt idx="4">
                  <c:v>SFS Causal</c:v>
                </c:pt>
                <c:pt idx="5">
                  <c:v>SaLSa</c:v>
                </c:pt>
                <c:pt idx="6">
                  <c:v>SaLSa Causal</c:v>
                </c:pt>
                <c:pt idx="7">
                  <c:v>D&amp;C</c:v>
                </c:pt>
                <c:pt idx="8">
                  <c:v>D&amp;C Causal</c:v>
                </c:pt>
                <c:pt idx="9">
                  <c:v>BBS</c:v>
                </c:pt>
                <c:pt idx="10">
                  <c:v>BBS Causal</c:v>
                </c:pt>
              </c:strCache>
            </c:strRef>
          </c:cat>
          <c:val>
            <c:numRef>
              <c:f>'Pure Decorrelation'!$M$321:$W$321</c:f>
              <c:numCache>
                <c:formatCode>0.0</c:formatCode>
                <c:ptCount val="11"/>
                <c:pt idx="0">
                  <c:v>2180548</c:v>
                </c:pt>
                <c:pt idx="1">
                  <c:v>2542488.9000000004</c:v>
                </c:pt>
                <c:pt idx="2">
                  <c:v>2588585.7999999998</c:v>
                </c:pt>
                <c:pt idx="3">
                  <c:v>3414928.4</c:v>
                </c:pt>
                <c:pt idx="4">
                  <c:v>1176291.2</c:v>
                </c:pt>
                <c:pt idx="5">
                  <c:v>2518613.2000000002</c:v>
                </c:pt>
                <c:pt idx="6">
                  <c:v>1529571</c:v>
                </c:pt>
                <c:pt idx="7">
                  <c:v>4704170.5999999996</c:v>
                </c:pt>
                <c:pt idx="8">
                  <c:v>4226673.8</c:v>
                </c:pt>
                <c:pt idx="9">
                  <c:v>7952324.9000000004</c:v>
                </c:pt>
                <c:pt idx="10">
                  <c:v>2257997.4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CB4-4AD3-9A85-08F500936649}"/>
            </c:ext>
          </c:extLst>
        </c:ser>
        <c:ser>
          <c:idx val="4"/>
          <c:order val="2"/>
          <c:tx>
            <c:strRef>
              <c:f>'Pure Decorrelation'!$L$319</c:f>
              <c:strCache>
                <c:ptCount val="1"/>
                <c:pt idx="0">
                  <c:v>Gain &gt; 1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'Pure Decorrelation'!$M$292:$W$292</c:f>
              <c:strCache>
                <c:ptCount val="11"/>
                <c:pt idx="0">
                  <c:v>BNL</c:v>
                </c:pt>
                <c:pt idx="1">
                  <c:v>BNL Causal</c:v>
                </c:pt>
                <c:pt idx="2">
                  <c:v>BNL Causal HM</c:v>
                </c:pt>
                <c:pt idx="3">
                  <c:v>SFS</c:v>
                </c:pt>
                <c:pt idx="4">
                  <c:v>SFS Causal</c:v>
                </c:pt>
                <c:pt idx="5">
                  <c:v>SaLSa</c:v>
                </c:pt>
                <c:pt idx="6">
                  <c:v>SaLSa Causal</c:v>
                </c:pt>
                <c:pt idx="7">
                  <c:v>D&amp;C</c:v>
                </c:pt>
                <c:pt idx="8">
                  <c:v>D&amp;C Causal</c:v>
                </c:pt>
                <c:pt idx="9">
                  <c:v>BBS</c:v>
                </c:pt>
                <c:pt idx="10">
                  <c:v>BBS Causal</c:v>
                </c:pt>
              </c:strCache>
            </c:strRef>
          </c:cat>
          <c:val>
            <c:numRef>
              <c:f>'Pure Decorrelation'!$M$319:$W$319</c:f>
              <c:numCache>
                <c:formatCode>0.0</c:formatCode>
                <c:ptCount val="11"/>
                <c:pt idx="0">
                  <c:v>1961958.6</c:v>
                </c:pt>
                <c:pt idx="1">
                  <c:v>3783158.7</c:v>
                </c:pt>
                <c:pt idx="2">
                  <c:v>3796459.5</c:v>
                </c:pt>
                <c:pt idx="3">
                  <c:v>4116457.1</c:v>
                </c:pt>
                <c:pt idx="4">
                  <c:v>1965082.3</c:v>
                </c:pt>
                <c:pt idx="5">
                  <c:v>3604157.2</c:v>
                </c:pt>
                <c:pt idx="6">
                  <c:v>2054778.9</c:v>
                </c:pt>
                <c:pt idx="7">
                  <c:v>6065863.5</c:v>
                </c:pt>
                <c:pt idx="8">
                  <c:v>4294696.4000000004</c:v>
                </c:pt>
                <c:pt idx="9">
                  <c:v>8631431.6999999993</c:v>
                </c:pt>
                <c:pt idx="10">
                  <c:v>3671487.5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CB4-4AD3-9A85-08F500936649}"/>
            </c:ext>
          </c:extLst>
        </c:ser>
        <c:ser>
          <c:idx val="2"/>
          <c:order val="3"/>
          <c:tx>
            <c:strRef>
              <c:f>'Pure Decorrelation'!$L$318</c:f>
              <c:strCache>
                <c:ptCount val="1"/>
                <c:pt idx="0">
                  <c:v>Target; Gain &gt; 1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'Pure Decorrelation'!$M$318:$W$318</c:f>
              <c:numCache>
                <c:formatCode>0.0</c:formatCode>
                <c:ptCount val="11"/>
                <c:pt idx="0">
                  <c:v>1376328.9</c:v>
                </c:pt>
                <c:pt idx="1">
                  <c:v>6194340.5999999996</c:v>
                </c:pt>
                <c:pt idx="2">
                  <c:v>6195803.1000000006</c:v>
                </c:pt>
                <c:pt idx="3">
                  <c:v>2670047.5000000005</c:v>
                </c:pt>
                <c:pt idx="4">
                  <c:v>6068916.7000000002</c:v>
                </c:pt>
                <c:pt idx="5">
                  <c:v>2496014.2000000002</c:v>
                </c:pt>
                <c:pt idx="6">
                  <c:v>7879573.4000000004</c:v>
                </c:pt>
                <c:pt idx="7">
                  <c:v>6047848</c:v>
                </c:pt>
                <c:pt idx="8">
                  <c:v>4306684.3000000007</c:v>
                </c:pt>
                <c:pt idx="9">
                  <c:v>5831410.5999999996</c:v>
                </c:pt>
                <c:pt idx="10">
                  <c:v>11810186.999999998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CB4-4AD3-9A85-08F5009366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59822864"/>
        <c:axId val="1559363408"/>
      </c:barChart>
      <c:catAx>
        <c:axId val="15598228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9363408"/>
        <c:crosses val="autoZero"/>
        <c:auto val="1"/>
        <c:lblAlgn val="ctr"/>
        <c:lblOffset val="100"/>
        <c:noMultiLvlLbl val="0"/>
      </c:catAx>
      <c:valAx>
        <c:axId val="1559363408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# Dominance Checks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E+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98228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5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Execution Time (sequential) [median]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'Pure Decorrelation'!$X$322</c:f>
              <c:strCache>
                <c:ptCount val="1"/>
                <c:pt idx="0">
                  <c:v>Gain &lt;=0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'Pure Decorrelation'!$M$292:$W$292</c:f>
              <c:strCache>
                <c:ptCount val="11"/>
                <c:pt idx="0">
                  <c:v>BNL</c:v>
                </c:pt>
                <c:pt idx="1">
                  <c:v>BNL Causal</c:v>
                </c:pt>
                <c:pt idx="2">
                  <c:v>BNL Causal HM</c:v>
                </c:pt>
                <c:pt idx="3">
                  <c:v>SFS</c:v>
                </c:pt>
                <c:pt idx="4">
                  <c:v>SFS Causal</c:v>
                </c:pt>
                <c:pt idx="5">
                  <c:v>SaLSa</c:v>
                </c:pt>
                <c:pt idx="6">
                  <c:v>SaLSa Causal</c:v>
                </c:pt>
                <c:pt idx="7">
                  <c:v>D&amp;C</c:v>
                </c:pt>
                <c:pt idx="8">
                  <c:v>D&amp;C Causal</c:v>
                </c:pt>
                <c:pt idx="9">
                  <c:v>BBS</c:v>
                </c:pt>
                <c:pt idx="10">
                  <c:v>BBS Causal</c:v>
                </c:pt>
              </c:strCache>
            </c:strRef>
          </c:cat>
          <c:val>
            <c:numRef>
              <c:f>'Pure Decorrelation'!$Y$322:$AI$322</c:f>
              <c:numCache>
                <c:formatCode>0.0</c:formatCode>
                <c:ptCount val="11"/>
                <c:pt idx="0">
                  <c:v>2.0488016599090768</c:v>
                </c:pt>
                <c:pt idx="1">
                  <c:v>3.88630205517984</c:v>
                </c:pt>
                <c:pt idx="2">
                  <c:v>3.8082143031177109</c:v>
                </c:pt>
                <c:pt idx="3">
                  <c:v>2.6307585176924482</c:v>
                </c:pt>
                <c:pt idx="4">
                  <c:v>2.5142614884185606</c:v>
                </c:pt>
                <c:pt idx="5">
                  <c:v>1.8118640359025449</c:v>
                </c:pt>
                <c:pt idx="6">
                  <c:v>3.2369918864162175</c:v>
                </c:pt>
                <c:pt idx="7">
                  <c:v>2.0574611207877749</c:v>
                </c:pt>
                <c:pt idx="8">
                  <c:v>2.5322192193358206</c:v>
                </c:pt>
                <c:pt idx="9">
                  <c:v>4.3921865666983653</c:v>
                </c:pt>
                <c:pt idx="10">
                  <c:v>5.601430224272189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B59-4656-A8E0-8AA6BE44C276}"/>
            </c:ext>
          </c:extLst>
        </c:ser>
        <c:ser>
          <c:idx val="0"/>
          <c:order val="1"/>
          <c:tx>
            <c:strRef>
              <c:f>'Pure Decorrelation'!$X$321</c:f>
              <c:strCache>
                <c:ptCount val="1"/>
                <c:pt idx="0">
                  <c:v>Gain &gt; 0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'Pure Decorrelation'!$M$292:$W$292</c:f>
              <c:strCache>
                <c:ptCount val="11"/>
                <c:pt idx="0">
                  <c:v>BNL</c:v>
                </c:pt>
                <c:pt idx="1">
                  <c:v>BNL Causal</c:v>
                </c:pt>
                <c:pt idx="2">
                  <c:v>BNL Causal HM</c:v>
                </c:pt>
                <c:pt idx="3">
                  <c:v>SFS</c:v>
                </c:pt>
                <c:pt idx="4">
                  <c:v>SFS Causal</c:v>
                </c:pt>
                <c:pt idx="5">
                  <c:v>SaLSa</c:v>
                </c:pt>
                <c:pt idx="6">
                  <c:v>SaLSa Causal</c:v>
                </c:pt>
                <c:pt idx="7">
                  <c:v>D&amp;C</c:v>
                </c:pt>
                <c:pt idx="8">
                  <c:v>D&amp;C Causal</c:v>
                </c:pt>
                <c:pt idx="9">
                  <c:v>BBS</c:v>
                </c:pt>
                <c:pt idx="10">
                  <c:v>BBS Causal</c:v>
                </c:pt>
              </c:strCache>
            </c:strRef>
          </c:cat>
          <c:val>
            <c:numRef>
              <c:f>'Pure Decorrelation'!$Y$321:$AI$321</c:f>
              <c:numCache>
                <c:formatCode>0.0</c:formatCode>
                <c:ptCount val="11"/>
                <c:pt idx="0">
                  <c:v>2.1818415603018364</c:v>
                </c:pt>
                <c:pt idx="1">
                  <c:v>2.7028319875185844</c:v>
                </c:pt>
                <c:pt idx="2">
                  <c:v>2.7259169636585288</c:v>
                </c:pt>
                <c:pt idx="3">
                  <c:v>3.1200727530987931</c:v>
                </c:pt>
                <c:pt idx="4">
                  <c:v>1.8102396551170385</c:v>
                </c:pt>
                <c:pt idx="5">
                  <c:v>3.1835487852978988</c:v>
                </c:pt>
                <c:pt idx="6">
                  <c:v>2.6741529900231402</c:v>
                </c:pt>
                <c:pt idx="7">
                  <c:v>2.7643143267952834</c:v>
                </c:pt>
                <c:pt idx="8">
                  <c:v>2.7465713891841013</c:v>
                </c:pt>
                <c:pt idx="9">
                  <c:v>5.2562587622029238</c:v>
                </c:pt>
                <c:pt idx="10">
                  <c:v>4.0874334951920899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B59-4656-A8E0-8AA6BE44C276}"/>
            </c:ext>
          </c:extLst>
        </c:ser>
        <c:ser>
          <c:idx val="4"/>
          <c:order val="2"/>
          <c:tx>
            <c:strRef>
              <c:f>'Pure Decorrelation'!$X$319</c:f>
              <c:strCache>
                <c:ptCount val="1"/>
                <c:pt idx="0">
                  <c:v>Gain &gt; 1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'Pure Decorrelation'!$M$292:$W$292</c:f>
              <c:strCache>
                <c:ptCount val="11"/>
                <c:pt idx="0">
                  <c:v>BNL</c:v>
                </c:pt>
                <c:pt idx="1">
                  <c:v>BNL Causal</c:v>
                </c:pt>
                <c:pt idx="2">
                  <c:v>BNL Causal HM</c:v>
                </c:pt>
                <c:pt idx="3">
                  <c:v>SFS</c:v>
                </c:pt>
                <c:pt idx="4">
                  <c:v>SFS Causal</c:v>
                </c:pt>
                <c:pt idx="5">
                  <c:v>SaLSa</c:v>
                </c:pt>
                <c:pt idx="6">
                  <c:v>SaLSa Causal</c:v>
                </c:pt>
                <c:pt idx="7">
                  <c:v>D&amp;C</c:v>
                </c:pt>
                <c:pt idx="8">
                  <c:v>D&amp;C Causal</c:v>
                </c:pt>
                <c:pt idx="9">
                  <c:v>BBS</c:v>
                </c:pt>
                <c:pt idx="10">
                  <c:v>BBS Causal</c:v>
                </c:pt>
              </c:strCache>
            </c:strRef>
          </c:cat>
          <c:val>
            <c:numRef>
              <c:f>'Pure Decorrelation'!$Y$319:$AI$319</c:f>
              <c:numCache>
                <c:formatCode>0.0</c:formatCode>
                <c:ptCount val="11"/>
                <c:pt idx="0">
                  <c:v>1.994389339297777</c:v>
                </c:pt>
                <c:pt idx="1">
                  <c:v>3.3046362864726682</c:v>
                </c:pt>
                <c:pt idx="2">
                  <c:v>3.279943466943223</c:v>
                </c:pt>
                <c:pt idx="3">
                  <c:v>3.08103304929391</c:v>
                </c:pt>
                <c:pt idx="4">
                  <c:v>2.2813870226702422</c:v>
                </c:pt>
                <c:pt idx="5">
                  <c:v>3.3062882401864044</c:v>
                </c:pt>
                <c:pt idx="6">
                  <c:v>2.4636784827627705</c:v>
                </c:pt>
                <c:pt idx="7">
                  <c:v>3.2753439203894232</c:v>
                </c:pt>
                <c:pt idx="8">
                  <c:v>2.7325759380590178</c:v>
                </c:pt>
                <c:pt idx="9">
                  <c:v>5.2562587622029238</c:v>
                </c:pt>
                <c:pt idx="10">
                  <c:v>5.3626447213056956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B59-4656-A8E0-8AA6BE44C276}"/>
            </c:ext>
          </c:extLst>
        </c:ser>
        <c:ser>
          <c:idx val="2"/>
          <c:order val="3"/>
          <c:tx>
            <c:strRef>
              <c:f>'Pure Decorrelation'!$X$318</c:f>
              <c:strCache>
                <c:ptCount val="1"/>
                <c:pt idx="0">
                  <c:v>Target; Gain &gt; 1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'Pure Decorrelation'!$Y$318:$AI$318</c:f>
              <c:numCache>
                <c:formatCode>0.0</c:formatCode>
                <c:ptCount val="11"/>
                <c:pt idx="0">
                  <c:v>1.4841177330003119</c:v>
                </c:pt>
                <c:pt idx="1">
                  <c:v>4.7459485677594788</c:v>
                </c:pt>
                <c:pt idx="2">
                  <c:v>4.7204560982820114</c:v>
                </c:pt>
                <c:pt idx="3">
                  <c:v>1.9827381994022288</c:v>
                </c:pt>
                <c:pt idx="4">
                  <c:v>5.753285099982171</c:v>
                </c:pt>
                <c:pt idx="5">
                  <c:v>1.9420126211014577</c:v>
                </c:pt>
                <c:pt idx="6">
                  <c:v>5.4463316953624581</c:v>
                </c:pt>
                <c:pt idx="7">
                  <c:v>3.2899270238063765</c:v>
                </c:pt>
                <c:pt idx="8">
                  <c:v>2.7440912251186096</c:v>
                </c:pt>
                <c:pt idx="9">
                  <c:v>4.3423835637106096</c:v>
                </c:pt>
                <c:pt idx="10">
                  <c:v>12.034519325516886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B59-4656-A8E0-8AA6BE44C2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59822864"/>
        <c:axId val="1559363408"/>
      </c:barChart>
      <c:catAx>
        <c:axId val="15598228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9363408"/>
        <c:crossesAt val="0.1"/>
        <c:auto val="1"/>
        <c:lblAlgn val="ctr"/>
        <c:lblOffset val="100"/>
        <c:noMultiLvlLbl val="0"/>
      </c:catAx>
      <c:valAx>
        <c:axId val="1559363408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</a:t>
                </a:r>
                <a:r>
                  <a:rPr lang="en-US" baseline="0"/>
                  <a:t> (s)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E+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98228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5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Execution Time (parallel) [median]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'Pure Decorrelation'!$AJ$322</c:f>
              <c:strCache>
                <c:ptCount val="1"/>
                <c:pt idx="0">
                  <c:v>Gain &lt;=0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'Pure Decorrelation'!$M$292:$W$292</c:f>
              <c:strCache>
                <c:ptCount val="11"/>
                <c:pt idx="0">
                  <c:v>BNL</c:v>
                </c:pt>
                <c:pt idx="1">
                  <c:v>BNL Causal</c:v>
                </c:pt>
                <c:pt idx="2">
                  <c:v>BNL Causal HM</c:v>
                </c:pt>
                <c:pt idx="3">
                  <c:v>SFS</c:v>
                </c:pt>
                <c:pt idx="4">
                  <c:v>SFS Causal</c:v>
                </c:pt>
                <c:pt idx="5">
                  <c:v>SaLSa</c:v>
                </c:pt>
                <c:pt idx="6">
                  <c:v>SaLSa Causal</c:v>
                </c:pt>
                <c:pt idx="7">
                  <c:v>D&amp;C</c:v>
                </c:pt>
                <c:pt idx="8">
                  <c:v>D&amp;C Causal</c:v>
                </c:pt>
                <c:pt idx="9">
                  <c:v>BBS</c:v>
                </c:pt>
                <c:pt idx="10">
                  <c:v>BBS Causal</c:v>
                </c:pt>
              </c:strCache>
            </c:strRef>
          </c:cat>
          <c:val>
            <c:numRef>
              <c:f>'Pure Decorrelation'!$AK$322:$AU$322</c:f>
              <c:numCache>
                <c:formatCode>0.0</c:formatCode>
                <c:ptCount val="11"/>
                <c:pt idx="0">
                  <c:v>2.0488016599090768</c:v>
                </c:pt>
                <c:pt idx="1">
                  <c:v>1.5684507026977377</c:v>
                </c:pt>
                <c:pt idx="2">
                  <c:v>1.6031097703962591</c:v>
                </c:pt>
                <c:pt idx="3">
                  <c:v>2.6307585176924482</c:v>
                </c:pt>
                <c:pt idx="4">
                  <c:v>1.1432070954993834</c:v>
                </c:pt>
                <c:pt idx="5">
                  <c:v>1.8118640359025449</c:v>
                </c:pt>
                <c:pt idx="6">
                  <c:v>1.34598274291493</c:v>
                </c:pt>
                <c:pt idx="7">
                  <c:v>1.1781442390754822</c:v>
                </c:pt>
                <c:pt idx="8">
                  <c:v>0.58811861658468845</c:v>
                </c:pt>
                <c:pt idx="9">
                  <c:v>4.3921865666983653</c:v>
                </c:pt>
                <c:pt idx="10">
                  <c:v>3.783085880987346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38F-48D2-B9E3-5D97DAC09BED}"/>
            </c:ext>
          </c:extLst>
        </c:ser>
        <c:ser>
          <c:idx val="0"/>
          <c:order val="1"/>
          <c:tx>
            <c:strRef>
              <c:f>'Pure Decorrelation'!$AJ$321</c:f>
              <c:strCache>
                <c:ptCount val="1"/>
                <c:pt idx="0">
                  <c:v>Gain &gt; 0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'Pure Decorrelation'!$M$292:$W$292</c:f>
              <c:strCache>
                <c:ptCount val="11"/>
                <c:pt idx="0">
                  <c:v>BNL</c:v>
                </c:pt>
                <c:pt idx="1">
                  <c:v>BNL Causal</c:v>
                </c:pt>
                <c:pt idx="2">
                  <c:v>BNL Causal HM</c:v>
                </c:pt>
                <c:pt idx="3">
                  <c:v>SFS</c:v>
                </c:pt>
                <c:pt idx="4">
                  <c:v>SFS Causal</c:v>
                </c:pt>
                <c:pt idx="5">
                  <c:v>SaLSa</c:v>
                </c:pt>
                <c:pt idx="6">
                  <c:v>SaLSa Causal</c:v>
                </c:pt>
                <c:pt idx="7">
                  <c:v>D&amp;C</c:v>
                </c:pt>
                <c:pt idx="8">
                  <c:v>D&amp;C Causal</c:v>
                </c:pt>
                <c:pt idx="9">
                  <c:v>BBS</c:v>
                </c:pt>
                <c:pt idx="10">
                  <c:v>BBS Causal</c:v>
                </c:pt>
              </c:strCache>
            </c:strRef>
          </c:cat>
          <c:val>
            <c:numRef>
              <c:f>'Pure Decorrelation'!$AK$321:$AU$321</c:f>
              <c:numCache>
                <c:formatCode>0.0</c:formatCode>
                <c:ptCount val="11"/>
                <c:pt idx="0">
                  <c:v>2.1818415603018364</c:v>
                </c:pt>
                <c:pt idx="1">
                  <c:v>1.0437003973114769</c:v>
                </c:pt>
                <c:pt idx="2">
                  <c:v>1.060798514593625</c:v>
                </c:pt>
                <c:pt idx="3">
                  <c:v>3.1200727530987931</c:v>
                </c:pt>
                <c:pt idx="4">
                  <c:v>0.77292836238921159</c:v>
                </c:pt>
                <c:pt idx="5">
                  <c:v>3.1835487852978988</c:v>
                </c:pt>
                <c:pt idx="6">
                  <c:v>0.97517370100831613</c:v>
                </c:pt>
                <c:pt idx="7">
                  <c:v>1.4295334258931689</c:v>
                </c:pt>
                <c:pt idx="8">
                  <c:v>0.6857167932961602</c:v>
                </c:pt>
                <c:pt idx="9">
                  <c:v>5.2562587622029238</c:v>
                </c:pt>
                <c:pt idx="10">
                  <c:v>2.6334180672944054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38F-48D2-B9E3-5D97DAC09BED}"/>
            </c:ext>
          </c:extLst>
        </c:ser>
        <c:ser>
          <c:idx val="4"/>
          <c:order val="2"/>
          <c:tx>
            <c:strRef>
              <c:f>'Pure Decorrelation'!$AJ$319</c:f>
              <c:strCache>
                <c:ptCount val="1"/>
                <c:pt idx="0">
                  <c:v>Gain &gt; 1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'Pure Decorrelation'!$M$292:$W$292</c:f>
              <c:strCache>
                <c:ptCount val="11"/>
                <c:pt idx="0">
                  <c:v>BNL</c:v>
                </c:pt>
                <c:pt idx="1">
                  <c:v>BNL Causal</c:v>
                </c:pt>
                <c:pt idx="2">
                  <c:v>BNL Causal HM</c:v>
                </c:pt>
                <c:pt idx="3">
                  <c:v>SFS</c:v>
                </c:pt>
                <c:pt idx="4">
                  <c:v>SFS Causal</c:v>
                </c:pt>
                <c:pt idx="5">
                  <c:v>SaLSa</c:v>
                </c:pt>
                <c:pt idx="6">
                  <c:v>SaLSa Causal</c:v>
                </c:pt>
                <c:pt idx="7">
                  <c:v>D&amp;C</c:v>
                </c:pt>
                <c:pt idx="8">
                  <c:v>D&amp;C Causal</c:v>
                </c:pt>
                <c:pt idx="9">
                  <c:v>BBS</c:v>
                </c:pt>
                <c:pt idx="10">
                  <c:v>BBS Causal</c:v>
                </c:pt>
              </c:strCache>
            </c:strRef>
          </c:cat>
          <c:val>
            <c:numRef>
              <c:f>'Pure Decorrelation'!$AK$319:$AU$319</c:f>
              <c:numCache>
                <c:formatCode>0.0</c:formatCode>
                <c:ptCount val="11"/>
                <c:pt idx="0">
                  <c:v>1.994389339297777</c:v>
                </c:pt>
                <c:pt idx="1">
                  <c:v>1.5104574513039553</c:v>
                </c:pt>
                <c:pt idx="2">
                  <c:v>1.5139728645037396</c:v>
                </c:pt>
                <c:pt idx="3">
                  <c:v>3.08103304929391</c:v>
                </c:pt>
                <c:pt idx="4">
                  <c:v>1.058589507304714</c:v>
                </c:pt>
                <c:pt idx="5">
                  <c:v>3.3062882401864044</c:v>
                </c:pt>
                <c:pt idx="6">
                  <c:v>1.0841765296005179</c:v>
                </c:pt>
                <c:pt idx="7">
                  <c:v>1.7587230959732549</c:v>
                </c:pt>
                <c:pt idx="8">
                  <c:v>0.59635522139142272</c:v>
                </c:pt>
                <c:pt idx="9">
                  <c:v>5.2562587622029238</c:v>
                </c:pt>
                <c:pt idx="10">
                  <c:v>3.6619337448035365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38F-48D2-B9E3-5D97DAC09BED}"/>
            </c:ext>
          </c:extLst>
        </c:ser>
        <c:ser>
          <c:idx val="2"/>
          <c:order val="3"/>
          <c:tx>
            <c:strRef>
              <c:f>'Pure Decorrelation'!$AJ$318</c:f>
              <c:strCache>
                <c:ptCount val="1"/>
                <c:pt idx="0">
                  <c:v>Target; Gain &gt; 1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'Pure Decorrelation'!$AK$318:$AU$318</c:f>
              <c:numCache>
                <c:formatCode>0.0</c:formatCode>
                <c:ptCount val="11"/>
                <c:pt idx="0">
                  <c:v>1.4841177330003119</c:v>
                </c:pt>
                <c:pt idx="1">
                  <c:v>2.2740846335014799</c:v>
                </c:pt>
                <c:pt idx="2">
                  <c:v>2.2620840710820631</c:v>
                </c:pt>
                <c:pt idx="3">
                  <c:v>1.9827381994022288</c:v>
                </c:pt>
                <c:pt idx="4">
                  <c:v>2.8127514280058672</c:v>
                </c:pt>
                <c:pt idx="5">
                  <c:v>1.9420126211014577</c:v>
                </c:pt>
                <c:pt idx="6">
                  <c:v>2.9509565514978022</c:v>
                </c:pt>
                <c:pt idx="7">
                  <c:v>1.7659199884918055</c:v>
                </c:pt>
                <c:pt idx="8">
                  <c:v>0.63466554118203933</c:v>
                </c:pt>
                <c:pt idx="9">
                  <c:v>4.3423835637106096</c:v>
                </c:pt>
                <c:pt idx="10">
                  <c:v>9.0099450242996699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38F-48D2-B9E3-5D97DAC09B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59822864"/>
        <c:axId val="1559363408"/>
      </c:barChart>
      <c:catAx>
        <c:axId val="15598228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9363408"/>
        <c:crossesAt val="0.1"/>
        <c:auto val="1"/>
        <c:lblAlgn val="ctr"/>
        <c:lblOffset val="100"/>
        <c:noMultiLvlLbl val="0"/>
      </c:catAx>
      <c:valAx>
        <c:axId val="1559363408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</a:t>
                </a:r>
                <a:r>
                  <a:rPr lang="en-US" baseline="0"/>
                  <a:t> (s)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E+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98228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5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# of Dominance Checks [median]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2"/>
          <c:order val="0"/>
          <c:tx>
            <c:strRef>
              <c:f>'Pure Decorrelation'!$L$323</c:f>
              <c:strCache>
                <c:ptCount val="1"/>
                <c:pt idx="0">
                  <c:v>Target;Gain &gt; 1; #pref=2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'Pure Decorrelation'!$M$316:$W$316</c:f>
              <c:strCache>
                <c:ptCount val="11"/>
                <c:pt idx="0">
                  <c:v>BNL</c:v>
                </c:pt>
                <c:pt idx="1">
                  <c:v>BNL Causal</c:v>
                </c:pt>
                <c:pt idx="2">
                  <c:v>BNL Causal HM</c:v>
                </c:pt>
                <c:pt idx="3">
                  <c:v>SFS</c:v>
                </c:pt>
                <c:pt idx="4">
                  <c:v>SFS Causal</c:v>
                </c:pt>
                <c:pt idx="5">
                  <c:v>SaLSa</c:v>
                </c:pt>
                <c:pt idx="6">
                  <c:v>SaLSa Causal</c:v>
                </c:pt>
                <c:pt idx="7">
                  <c:v>D&amp;C</c:v>
                </c:pt>
                <c:pt idx="8">
                  <c:v>D&amp;C Causal</c:v>
                </c:pt>
                <c:pt idx="9">
                  <c:v>BBS</c:v>
                </c:pt>
                <c:pt idx="10">
                  <c:v>BBS Causal</c:v>
                </c:pt>
              </c:strCache>
            </c:strRef>
          </c:cat>
          <c:val>
            <c:numRef>
              <c:f>'Pure Decorrelation'!$M$323:$W$323</c:f>
              <c:numCache>
                <c:formatCode>0.0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101-4294-A17E-25F4E29FC1EB}"/>
            </c:ext>
          </c:extLst>
        </c:ser>
        <c:ser>
          <c:idx val="3"/>
          <c:order val="1"/>
          <c:tx>
            <c:strRef>
              <c:f>'Pure Decorrelation'!$L$324</c:f>
              <c:strCache>
                <c:ptCount val="1"/>
                <c:pt idx="0">
                  <c:v>Target; Gain &gt; 1; #pref=3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'Pure Decorrelation'!$M$316:$W$316</c:f>
              <c:strCache>
                <c:ptCount val="11"/>
                <c:pt idx="0">
                  <c:v>BNL</c:v>
                </c:pt>
                <c:pt idx="1">
                  <c:v>BNL Causal</c:v>
                </c:pt>
                <c:pt idx="2">
                  <c:v>BNL Causal HM</c:v>
                </c:pt>
                <c:pt idx="3">
                  <c:v>SFS</c:v>
                </c:pt>
                <c:pt idx="4">
                  <c:v>SFS Causal</c:v>
                </c:pt>
                <c:pt idx="5">
                  <c:v>SaLSa</c:v>
                </c:pt>
                <c:pt idx="6">
                  <c:v>SaLSa Causal</c:v>
                </c:pt>
                <c:pt idx="7">
                  <c:v>D&amp;C</c:v>
                </c:pt>
                <c:pt idx="8">
                  <c:v>D&amp;C Causal</c:v>
                </c:pt>
                <c:pt idx="9">
                  <c:v>BBS</c:v>
                </c:pt>
                <c:pt idx="10">
                  <c:v>BBS Causal</c:v>
                </c:pt>
              </c:strCache>
            </c:strRef>
          </c:cat>
          <c:val>
            <c:numRef>
              <c:f>'Pure Decorrelation'!$M$324:$W$324</c:f>
              <c:numCache>
                <c:formatCode>0.0</c:formatCode>
                <c:ptCount val="11"/>
                <c:pt idx="0">
                  <c:v>1376328.9</c:v>
                </c:pt>
                <c:pt idx="1">
                  <c:v>6194340.5999999996</c:v>
                </c:pt>
                <c:pt idx="2">
                  <c:v>6195803.1000000006</c:v>
                </c:pt>
                <c:pt idx="3">
                  <c:v>2670047.5000000005</c:v>
                </c:pt>
                <c:pt idx="4">
                  <c:v>6068916.7000000002</c:v>
                </c:pt>
                <c:pt idx="5">
                  <c:v>2496014.2000000002</c:v>
                </c:pt>
                <c:pt idx="6">
                  <c:v>7879573.4000000004</c:v>
                </c:pt>
                <c:pt idx="7">
                  <c:v>6047848</c:v>
                </c:pt>
                <c:pt idx="8">
                  <c:v>4306684.3000000007</c:v>
                </c:pt>
                <c:pt idx="9">
                  <c:v>5831410.5999999996</c:v>
                </c:pt>
                <c:pt idx="10">
                  <c:v>11810186.999999998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101-4294-A17E-25F4E29FC1EB}"/>
            </c:ext>
          </c:extLst>
        </c:ser>
        <c:ser>
          <c:idx val="0"/>
          <c:order val="2"/>
          <c:tx>
            <c:strRef>
              <c:f>'Pure Decorrelation'!$L$325</c:f>
              <c:strCache>
                <c:ptCount val="1"/>
                <c:pt idx="0">
                  <c:v>Target; Gain &gt; 1; #pref=4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'Pure Decorrelation'!$M$316:$W$316</c:f>
              <c:strCache>
                <c:ptCount val="11"/>
                <c:pt idx="0">
                  <c:v>BNL</c:v>
                </c:pt>
                <c:pt idx="1">
                  <c:v>BNL Causal</c:v>
                </c:pt>
                <c:pt idx="2">
                  <c:v>BNL Causal HM</c:v>
                </c:pt>
                <c:pt idx="3">
                  <c:v>SFS</c:v>
                </c:pt>
                <c:pt idx="4">
                  <c:v>SFS Causal</c:v>
                </c:pt>
                <c:pt idx="5">
                  <c:v>SaLSa</c:v>
                </c:pt>
                <c:pt idx="6">
                  <c:v>SaLSa Causal</c:v>
                </c:pt>
                <c:pt idx="7">
                  <c:v>D&amp;C</c:v>
                </c:pt>
                <c:pt idx="8">
                  <c:v>D&amp;C Causal</c:v>
                </c:pt>
                <c:pt idx="9">
                  <c:v>BBS</c:v>
                </c:pt>
                <c:pt idx="10">
                  <c:v>BBS Causal</c:v>
                </c:pt>
              </c:strCache>
            </c:strRef>
          </c:cat>
          <c:val>
            <c:numRef>
              <c:f>'Pure Decorrelation'!$M$325:$W$325</c:f>
              <c:numCache>
                <c:formatCode>0.0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101-4294-A17E-25F4E29FC1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59822864"/>
        <c:axId val="1559363408"/>
      </c:barChart>
      <c:catAx>
        <c:axId val="15598228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9363408"/>
        <c:crosses val="autoZero"/>
        <c:auto val="1"/>
        <c:lblAlgn val="ctr"/>
        <c:lblOffset val="100"/>
        <c:noMultiLvlLbl val="0"/>
      </c:catAx>
      <c:valAx>
        <c:axId val="1559363408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# Dominance Checks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E+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98228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5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Execution Time (sequential) [median]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2"/>
          <c:order val="0"/>
          <c:tx>
            <c:strRef>
              <c:f>'Pure Decorrelation'!$X$323</c:f>
              <c:strCache>
                <c:ptCount val="1"/>
                <c:pt idx="0">
                  <c:v>Target;Gain &gt; 1; #pref=2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'Pure Decorrelation'!$Y$316:$AI$316</c:f>
              <c:strCache>
                <c:ptCount val="11"/>
                <c:pt idx="0">
                  <c:v>BNL</c:v>
                </c:pt>
                <c:pt idx="1">
                  <c:v>BNL Causal</c:v>
                </c:pt>
                <c:pt idx="2">
                  <c:v>BNL Causal HM</c:v>
                </c:pt>
                <c:pt idx="3">
                  <c:v>SFS</c:v>
                </c:pt>
                <c:pt idx="4">
                  <c:v>SFS Causal</c:v>
                </c:pt>
                <c:pt idx="5">
                  <c:v>SaLSa</c:v>
                </c:pt>
                <c:pt idx="6">
                  <c:v>SaLSa Causal</c:v>
                </c:pt>
                <c:pt idx="7">
                  <c:v>D&amp;C</c:v>
                </c:pt>
                <c:pt idx="8">
                  <c:v>D&amp;C Causal</c:v>
                </c:pt>
                <c:pt idx="9">
                  <c:v>BBS</c:v>
                </c:pt>
                <c:pt idx="10">
                  <c:v>BBS Causal</c:v>
                </c:pt>
              </c:strCache>
            </c:strRef>
          </c:cat>
          <c:val>
            <c:numRef>
              <c:f>'Pure Decorrelation'!$Y$323:$AI$323</c:f>
              <c:numCache>
                <c:formatCode>0.0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6F4-41CE-9559-4EE397EEA324}"/>
            </c:ext>
          </c:extLst>
        </c:ser>
        <c:ser>
          <c:idx val="3"/>
          <c:order val="1"/>
          <c:tx>
            <c:strRef>
              <c:f>'Pure Decorrelation'!$X$324</c:f>
              <c:strCache>
                <c:ptCount val="1"/>
                <c:pt idx="0">
                  <c:v>Target; Gain &gt; 1; #pref=3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'Pure Decorrelation'!$Y$316:$AI$316</c:f>
              <c:strCache>
                <c:ptCount val="11"/>
                <c:pt idx="0">
                  <c:v>BNL</c:v>
                </c:pt>
                <c:pt idx="1">
                  <c:v>BNL Causal</c:v>
                </c:pt>
                <c:pt idx="2">
                  <c:v>BNL Causal HM</c:v>
                </c:pt>
                <c:pt idx="3">
                  <c:v>SFS</c:v>
                </c:pt>
                <c:pt idx="4">
                  <c:v>SFS Causal</c:v>
                </c:pt>
                <c:pt idx="5">
                  <c:v>SaLSa</c:v>
                </c:pt>
                <c:pt idx="6">
                  <c:v>SaLSa Causal</c:v>
                </c:pt>
                <c:pt idx="7">
                  <c:v>D&amp;C</c:v>
                </c:pt>
                <c:pt idx="8">
                  <c:v>D&amp;C Causal</c:v>
                </c:pt>
                <c:pt idx="9">
                  <c:v>BBS</c:v>
                </c:pt>
                <c:pt idx="10">
                  <c:v>BBS Causal</c:v>
                </c:pt>
              </c:strCache>
            </c:strRef>
          </c:cat>
          <c:val>
            <c:numRef>
              <c:f>'Pure Decorrelation'!$Y$324:$AI$324</c:f>
              <c:numCache>
                <c:formatCode>0.0</c:formatCode>
                <c:ptCount val="11"/>
                <c:pt idx="0">
                  <c:v>1.4841177330003119</c:v>
                </c:pt>
                <c:pt idx="1">
                  <c:v>4.7459485677594788</c:v>
                </c:pt>
                <c:pt idx="2">
                  <c:v>4.7204560982820114</c:v>
                </c:pt>
                <c:pt idx="3">
                  <c:v>1.9827381994022288</c:v>
                </c:pt>
                <c:pt idx="4">
                  <c:v>5.753285099982171</c:v>
                </c:pt>
                <c:pt idx="5">
                  <c:v>1.9420126211014577</c:v>
                </c:pt>
                <c:pt idx="6">
                  <c:v>5.4463316953624581</c:v>
                </c:pt>
                <c:pt idx="7">
                  <c:v>3.2899270238063765</c:v>
                </c:pt>
                <c:pt idx="8">
                  <c:v>2.7440912251186096</c:v>
                </c:pt>
                <c:pt idx="9">
                  <c:v>4.3423835637106096</c:v>
                </c:pt>
                <c:pt idx="10">
                  <c:v>12.034519325516886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6F4-41CE-9559-4EE397EEA324}"/>
            </c:ext>
          </c:extLst>
        </c:ser>
        <c:ser>
          <c:idx val="0"/>
          <c:order val="2"/>
          <c:tx>
            <c:strRef>
              <c:f>'Pure Decorrelation'!$X$325</c:f>
              <c:strCache>
                <c:ptCount val="1"/>
                <c:pt idx="0">
                  <c:v>Target; Gain &gt; 1; #pref=4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'Pure Decorrelation'!$Y$316:$AI$316</c:f>
              <c:strCache>
                <c:ptCount val="11"/>
                <c:pt idx="0">
                  <c:v>BNL</c:v>
                </c:pt>
                <c:pt idx="1">
                  <c:v>BNL Causal</c:v>
                </c:pt>
                <c:pt idx="2">
                  <c:v>BNL Causal HM</c:v>
                </c:pt>
                <c:pt idx="3">
                  <c:v>SFS</c:v>
                </c:pt>
                <c:pt idx="4">
                  <c:v>SFS Causal</c:v>
                </c:pt>
                <c:pt idx="5">
                  <c:v>SaLSa</c:v>
                </c:pt>
                <c:pt idx="6">
                  <c:v>SaLSa Causal</c:v>
                </c:pt>
                <c:pt idx="7">
                  <c:v>D&amp;C</c:v>
                </c:pt>
                <c:pt idx="8">
                  <c:v>D&amp;C Causal</c:v>
                </c:pt>
                <c:pt idx="9">
                  <c:v>BBS</c:v>
                </c:pt>
                <c:pt idx="10">
                  <c:v>BBS Causal</c:v>
                </c:pt>
              </c:strCache>
            </c:strRef>
          </c:cat>
          <c:val>
            <c:numRef>
              <c:f>'Pure Decorrelation'!$Y$325:$AI$325</c:f>
              <c:numCache>
                <c:formatCode>0.0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6F4-41CE-9559-4EE397EEA3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59822864"/>
        <c:axId val="1559363408"/>
      </c:barChart>
      <c:catAx>
        <c:axId val="15598228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9363408"/>
        <c:crossesAt val="0.1"/>
        <c:auto val="1"/>
        <c:lblAlgn val="ctr"/>
        <c:lblOffset val="100"/>
        <c:noMultiLvlLbl val="0"/>
      </c:catAx>
      <c:valAx>
        <c:axId val="1559363408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Time (s)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E+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98228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5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Execution Time (parallel) [median]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2"/>
          <c:order val="0"/>
          <c:tx>
            <c:strRef>
              <c:f>'Pure Decorrelation'!$AJ$323</c:f>
              <c:strCache>
                <c:ptCount val="1"/>
                <c:pt idx="0">
                  <c:v>Target;Gain &gt; 1; #pref=2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'Pure Decorrelation'!$AK$316:$AU$316</c:f>
              <c:strCache>
                <c:ptCount val="11"/>
                <c:pt idx="0">
                  <c:v>BNL</c:v>
                </c:pt>
                <c:pt idx="1">
                  <c:v>BNL Causal</c:v>
                </c:pt>
                <c:pt idx="2">
                  <c:v>BNL Causal HM</c:v>
                </c:pt>
                <c:pt idx="3">
                  <c:v>SFS</c:v>
                </c:pt>
                <c:pt idx="4">
                  <c:v>SFS Causal</c:v>
                </c:pt>
                <c:pt idx="5">
                  <c:v>SaLSa</c:v>
                </c:pt>
                <c:pt idx="6">
                  <c:v>SaLSa Causal</c:v>
                </c:pt>
                <c:pt idx="7">
                  <c:v>D&amp;C</c:v>
                </c:pt>
                <c:pt idx="8">
                  <c:v>D&amp;C Causal</c:v>
                </c:pt>
                <c:pt idx="9">
                  <c:v>BBS</c:v>
                </c:pt>
                <c:pt idx="10">
                  <c:v>BBS Causal</c:v>
                </c:pt>
              </c:strCache>
            </c:strRef>
          </c:cat>
          <c:val>
            <c:numRef>
              <c:f>'Pure Decorrelation'!$AK$323:$AU$323</c:f>
              <c:numCache>
                <c:formatCode>0.0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E95-46C6-A217-61651CE19EE2}"/>
            </c:ext>
          </c:extLst>
        </c:ser>
        <c:ser>
          <c:idx val="3"/>
          <c:order val="1"/>
          <c:tx>
            <c:strRef>
              <c:f>'Pure Decorrelation'!$AJ$324</c:f>
              <c:strCache>
                <c:ptCount val="1"/>
                <c:pt idx="0">
                  <c:v>Target; Gain &gt; 1; #pref=3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'Pure Decorrelation'!$AK$316:$AU$316</c:f>
              <c:strCache>
                <c:ptCount val="11"/>
                <c:pt idx="0">
                  <c:v>BNL</c:v>
                </c:pt>
                <c:pt idx="1">
                  <c:v>BNL Causal</c:v>
                </c:pt>
                <c:pt idx="2">
                  <c:v>BNL Causal HM</c:v>
                </c:pt>
                <c:pt idx="3">
                  <c:v>SFS</c:v>
                </c:pt>
                <c:pt idx="4">
                  <c:v>SFS Causal</c:v>
                </c:pt>
                <c:pt idx="5">
                  <c:v>SaLSa</c:v>
                </c:pt>
                <c:pt idx="6">
                  <c:v>SaLSa Causal</c:v>
                </c:pt>
                <c:pt idx="7">
                  <c:v>D&amp;C</c:v>
                </c:pt>
                <c:pt idx="8">
                  <c:v>D&amp;C Causal</c:v>
                </c:pt>
                <c:pt idx="9">
                  <c:v>BBS</c:v>
                </c:pt>
                <c:pt idx="10">
                  <c:v>BBS Causal</c:v>
                </c:pt>
              </c:strCache>
            </c:strRef>
          </c:cat>
          <c:val>
            <c:numRef>
              <c:f>'Pure Decorrelation'!$AK$324:$AU$324</c:f>
              <c:numCache>
                <c:formatCode>0.0</c:formatCode>
                <c:ptCount val="11"/>
                <c:pt idx="0">
                  <c:v>1.4841177330003119</c:v>
                </c:pt>
                <c:pt idx="1">
                  <c:v>2.2740846335014799</c:v>
                </c:pt>
                <c:pt idx="2">
                  <c:v>2.2620840710820631</c:v>
                </c:pt>
                <c:pt idx="3">
                  <c:v>1.9827381994022288</c:v>
                </c:pt>
                <c:pt idx="4">
                  <c:v>2.8127514280058672</c:v>
                </c:pt>
                <c:pt idx="5">
                  <c:v>1.9420126211014577</c:v>
                </c:pt>
                <c:pt idx="6">
                  <c:v>2.9509565514978022</c:v>
                </c:pt>
                <c:pt idx="7">
                  <c:v>1.7659199884918055</c:v>
                </c:pt>
                <c:pt idx="8">
                  <c:v>0.63466554118203933</c:v>
                </c:pt>
                <c:pt idx="9">
                  <c:v>4.3423835637106096</c:v>
                </c:pt>
                <c:pt idx="10">
                  <c:v>9.0099450242996699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E95-46C6-A217-61651CE19EE2}"/>
            </c:ext>
          </c:extLst>
        </c:ser>
        <c:ser>
          <c:idx val="0"/>
          <c:order val="2"/>
          <c:tx>
            <c:strRef>
              <c:f>'Pure Decorrelation'!$AJ$325</c:f>
              <c:strCache>
                <c:ptCount val="1"/>
                <c:pt idx="0">
                  <c:v>Target; Gain &gt; 1; #pref=4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'Pure Decorrelation'!$AK$316:$AU$316</c:f>
              <c:strCache>
                <c:ptCount val="11"/>
                <c:pt idx="0">
                  <c:v>BNL</c:v>
                </c:pt>
                <c:pt idx="1">
                  <c:v>BNL Causal</c:v>
                </c:pt>
                <c:pt idx="2">
                  <c:v>BNL Causal HM</c:v>
                </c:pt>
                <c:pt idx="3">
                  <c:v>SFS</c:v>
                </c:pt>
                <c:pt idx="4">
                  <c:v>SFS Causal</c:v>
                </c:pt>
                <c:pt idx="5">
                  <c:v>SaLSa</c:v>
                </c:pt>
                <c:pt idx="6">
                  <c:v>SaLSa Causal</c:v>
                </c:pt>
                <c:pt idx="7">
                  <c:v>D&amp;C</c:v>
                </c:pt>
                <c:pt idx="8">
                  <c:v>D&amp;C Causal</c:v>
                </c:pt>
                <c:pt idx="9">
                  <c:v>BBS</c:v>
                </c:pt>
                <c:pt idx="10">
                  <c:v>BBS Causal</c:v>
                </c:pt>
              </c:strCache>
            </c:strRef>
          </c:cat>
          <c:val>
            <c:numRef>
              <c:f>'Pure Decorrelation'!$AK$325:$AU$325</c:f>
              <c:numCache>
                <c:formatCode>0.0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E95-46C6-A217-61651CE19E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59822864"/>
        <c:axId val="1559363408"/>
      </c:barChart>
      <c:catAx>
        <c:axId val="15598228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9363408"/>
        <c:crossesAt val="0.1"/>
        <c:auto val="1"/>
        <c:lblAlgn val="ctr"/>
        <c:lblOffset val="100"/>
        <c:noMultiLvlLbl val="0"/>
      </c:catAx>
      <c:valAx>
        <c:axId val="1559363408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Time (s)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E+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98228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5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5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5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5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5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3" Type="http://schemas.openxmlformats.org/officeDocument/2006/relationships/chart" Target="../charts/chart15.xml"/><Relationship Id="rId18" Type="http://schemas.openxmlformats.org/officeDocument/2006/relationships/chart" Target="../charts/chart20.xml"/><Relationship Id="rId26" Type="http://schemas.openxmlformats.org/officeDocument/2006/relationships/chart" Target="../charts/chart28.xml"/><Relationship Id="rId3" Type="http://schemas.openxmlformats.org/officeDocument/2006/relationships/chart" Target="../charts/chart5.xml"/><Relationship Id="rId21" Type="http://schemas.openxmlformats.org/officeDocument/2006/relationships/chart" Target="../charts/chart23.xml"/><Relationship Id="rId34" Type="http://schemas.openxmlformats.org/officeDocument/2006/relationships/chart" Target="../charts/chart36.xml"/><Relationship Id="rId7" Type="http://schemas.openxmlformats.org/officeDocument/2006/relationships/chart" Target="../charts/chart9.xml"/><Relationship Id="rId12" Type="http://schemas.openxmlformats.org/officeDocument/2006/relationships/chart" Target="../charts/chart14.xml"/><Relationship Id="rId17" Type="http://schemas.openxmlformats.org/officeDocument/2006/relationships/chart" Target="../charts/chart19.xml"/><Relationship Id="rId25" Type="http://schemas.openxmlformats.org/officeDocument/2006/relationships/chart" Target="../charts/chart27.xml"/><Relationship Id="rId33" Type="http://schemas.openxmlformats.org/officeDocument/2006/relationships/chart" Target="../charts/chart35.xml"/><Relationship Id="rId2" Type="http://schemas.openxmlformats.org/officeDocument/2006/relationships/chart" Target="../charts/chart4.xml"/><Relationship Id="rId16" Type="http://schemas.openxmlformats.org/officeDocument/2006/relationships/chart" Target="../charts/chart18.xml"/><Relationship Id="rId20" Type="http://schemas.openxmlformats.org/officeDocument/2006/relationships/chart" Target="../charts/chart22.xml"/><Relationship Id="rId29" Type="http://schemas.openxmlformats.org/officeDocument/2006/relationships/chart" Target="../charts/chart31.xml"/><Relationship Id="rId1" Type="http://schemas.openxmlformats.org/officeDocument/2006/relationships/chart" Target="../charts/chart3.xml"/><Relationship Id="rId6" Type="http://schemas.openxmlformats.org/officeDocument/2006/relationships/chart" Target="../charts/chart8.xml"/><Relationship Id="rId11" Type="http://schemas.openxmlformats.org/officeDocument/2006/relationships/chart" Target="../charts/chart13.xml"/><Relationship Id="rId24" Type="http://schemas.openxmlformats.org/officeDocument/2006/relationships/chart" Target="../charts/chart26.xml"/><Relationship Id="rId32" Type="http://schemas.openxmlformats.org/officeDocument/2006/relationships/chart" Target="../charts/chart34.xml"/><Relationship Id="rId5" Type="http://schemas.openxmlformats.org/officeDocument/2006/relationships/chart" Target="../charts/chart7.xml"/><Relationship Id="rId15" Type="http://schemas.openxmlformats.org/officeDocument/2006/relationships/chart" Target="../charts/chart17.xml"/><Relationship Id="rId23" Type="http://schemas.openxmlformats.org/officeDocument/2006/relationships/chart" Target="../charts/chart25.xml"/><Relationship Id="rId28" Type="http://schemas.openxmlformats.org/officeDocument/2006/relationships/chart" Target="../charts/chart30.xml"/><Relationship Id="rId36" Type="http://schemas.openxmlformats.org/officeDocument/2006/relationships/chart" Target="../charts/chart38.xml"/><Relationship Id="rId10" Type="http://schemas.openxmlformats.org/officeDocument/2006/relationships/chart" Target="../charts/chart12.xml"/><Relationship Id="rId19" Type="http://schemas.openxmlformats.org/officeDocument/2006/relationships/chart" Target="../charts/chart21.xml"/><Relationship Id="rId31" Type="http://schemas.openxmlformats.org/officeDocument/2006/relationships/chart" Target="../charts/chart33.xml"/><Relationship Id="rId4" Type="http://schemas.openxmlformats.org/officeDocument/2006/relationships/chart" Target="../charts/chart6.xml"/><Relationship Id="rId9" Type="http://schemas.openxmlformats.org/officeDocument/2006/relationships/chart" Target="../charts/chart11.xml"/><Relationship Id="rId14" Type="http://schemas.openxmlformats.org/officeDocument/2006/relationships/chart" Target="../charts/chart16.xml"/><Relationship Id="rId22" Type="http://schemas.openxmlformats.org/officeDocument/2006/relationships/chart" Target="../charts/chart24.xml"/><Relationship Id="rId27" Type="http://schemas.openxmlformats.org/officeDocument/2006/relationships/chart" Target="../charts/chart29.xml"/><Relationship Id="rId30" Type="http://schemas.openxmlformats.org/officeDocument/2006/relationships/chart" Target="../charts/chart32.xml"/><Relationship Id="rId35" Type="http://schemas.openxmlformats.org/officeDocument/2006/relationships/chart" Target="../charts/chart37.xml"/><Relationship Id="rId8" Type="http://schemas.openxmlformats.org/officeDocument/2006/relationships/chart" Target="../charts/chart10.xml"/></Relationships>
</file>

<file path=xl/drawings/_rels/drawing3.xml.rels><?xml version="1.0" encoding="UTF-8" standalone="yes"?>
<Relationships xmlns="http://schemas.openxmlformats.org/package/2006/relationships"><Relationship Id="rId13" Type="http://schemas.openxmlformats.org/officeDocument/2006/relationships/chart" Target="../charts/chart51.xml"/><Relationship Id="rId18" Type="http://schemas.openxmlformats.org/officeDocument/2006/relationships/chart" Target="../charts/chart56.xml"/><Relationship Id="rId26" Type="http://schemas.openxmlformats.org/officeDocument/2006/relationships/chart" Target="../charts/chart64.xml"/><Relationship Id="rId3" Type="http://schemas.openxmlformats.org/officeDocument/2006/relationships/chart" Target="../charts/chart41.xml"/><Relationship Id="rId21" Type="http://schemas.openxmlformats.org/officeDocument/2006/relationships/chart" Target="../charts/chart59.xml"/><Relationship Id="rId34" Type="http://schemas.openxmlformats.org/officeDocument/2006/relationships/chart" Target="../charts/chart72.xml"/><Relationship Id="rId7" Type="http://schemas.openxmlformats.org/officeDocument/2006/relationships/chart" Target="../charts/chart45.xml"/><Relationship Id="rId12" Type="http://schemas.openxmlformats.org/officeDocument/2006/relationships/chart" Target="../charts/chart50.xml"/><Relationship Id="rId17" Type="http://schemas.openxmlformats.org/officeDocument/2006/relationships/chart" Target="../charts/chart55.xml"/><Relationship Id="rId25" Type="http://schemas.openxmlformats.org/officeDocument/2006/relationships/chart" Target="../charts/chart63.xml"/><Relationship Id="rId33" Type="http://schemas.openxmlformats.org/officeDocument/2006/relationships/chart" Target="../charts/chart71.xml"/><Relationship Id="rId2" Type="http://schemas.openxmlformats.org/officeDocument/2006/relationships/chart" Target="../charts/chart40.xml"/><Relationship Id="rId16" Type="http://schemas.openxmlformats.org/officeDocument/2006/relationships/chart" Target="../charts/chart54.xml"/><Relationship Id="rId20" Type="http://schemas.openxmlformats.org/officeDocument/2006/relationships/chart" Target="../charts/chart58.xml"/><Relationship Id="rId29" Type="http://schemas.openxmlformats.org/officeDocument/2006/relationships/chart" Target="../charts/chart67.xml"/><Relationship Id="rId1" Type="http://schemas.openxmlformats.org/officeDocument/2006/relationships/chart" Target="../charts/chart39.xml"/><Relationship Id="rId6" Type="http://schemas.openxmlformats.org/officeDocument/2006/relationships/chart" Target="../charts/chart44.xml"/><Relationship Id="rId11" Type="http://schemas.openxmlformats.org/officeDocument/2006/relationships/chart" Target="../charts/chart49.xml"/><Relationship Id="rId24" Type="http://schemas.openxmlformats.org/officeDocument/2006/relationships/chart" Target="../charts/chart62.xml"/><Relationship Id="rId32" Type="http://schemas.openxmlformats.org/officeDocument/2006/relationships/chart" Target="../charts/chart70.xml"/><Relationship Id="rId5" Type="http://schemas.openxmlformats.org/officeDocument/2006/relationships/chart" Target="../charts/chart43.xml"/><Relationship Id="rId15" Type="http://schemas.openxmlformats.org/officeDocument/2006/relationships/chart" Target="../charts/chart53.xml"/><Relationship Id="rId23" Type="http://schemas.openxmlformats.org/officeDocument/2006/relationships/chart" Target="../charts/chart61.xml"/><Relationship Id="rId28" Type="http://schemas.openxmlformats.org/officeDocument/2006/relationships/chart" Target="../charts/chart66.xml"/><Relationship Id="rId36" Type="http://schemas.openxmlformats.org/officeDocument/2006/relationships/chart" Target="../charts/chart74.xml"/><Relationship Id="rId10" Type="http://schemas.openxmlformats.org/officeDocument/2006/relationships/chart" Target="../charts/chart48.xml"/><Relationship Id="rId19" Type="http://schemas.openxmlformats.org/officeDocument/2006/relationships/chart" Target="../charts/chart57.xml"/><Relationship Id="rId31" Type="http://schemas.openxmlformats.org/officeDocument/2006/relationships/chart" Target="../charts/chart69.xml"/><Relationship Id="rId4" Type="http://schemas.openxmlformats.org/officeDocument/2006/relationships/chart" Target="../charts/chart42.xml"/><Relationship Id="rId9" Type="http://schemas.openxmlformats.org/officeDocument/2006/relationships/chart" Target="../charts/chart47.xml"/><Relationship Id="rId14" Type="http://schemas.openxmlformats.org/officeDocument/2006/relationships/chart" Target="../charts/chart52.xml"/><Relationship Id="rId22" Type="http://schemas.openxmlformats.org/officeDocument/2006/relationships/chart" Target="../charts/chart60.xml"/><Relationship Id="rId27" Type="http://schemas.openxmlformats.org/officeDocument/2006/relationships/chart" Target="../charts/chart65.xml"/><Relationship Id="rId30" Type="http://schemas.openxmlformats.org/officeDocument/2006/relationships/chart" Target="../charts/chart68.xml"/><Relationship Id="rId35" Type="http://schemas.openxmlformats.org/officeDocument/2006/relationships/chart" Target="../charts/chart73.xml"/><Relationship Id="rId8" Type="http://schemas.openxmlformats.org/officeDocument/2006/relationships/chart" Target="../charts/chart46.xml"/></Relationships>
</file>

<file path=xl/drawings/_rels/drawing4.xml.rels><?xml version="1.0" encoding="UTF-8" standalone="yes"?>
<Relationships xmlns="http://schemas.openxmlformats.org/package/2006/relationships"><Relationship Id="rId13" Type="http://schemas.openxmlformats.org/officeDocument/2006/relationships/chart" Target="../charts/chart87.xml"/><Relationship Id="rId18" Type="http://schemas.openxmlformats.org/officeDocument/2006/relationships/chart" Target="../charts/chart92.xml"/><Relationship Id="rId26" Type="http://schemas.openxmlformats.org/officeDocument/2006/relationships/chart" Target="../charts/chart100.xml"/><Relationship Id="rId3" Type="http://schemas.openxmlformats.org/officeDocument/2006/relationships/chart" Target="../charts/chart77.xml"/><Relationship Id="rId21" Type="http://schemas.openxmlformats.org/officeDocument/2006/relationships/chart" Target="../charts/chart95.xml"/><Relationship Id="rId34" Type="http://schemas.openxmlformats.org/officeDocument/2006/relationships/chart" Target="../charts/chart108.xml"/><Relationship Id="rId7" Type="http://schemas.openxmlformats.org/officeDocument/2006/relationships/chart" Target="../charts/chart81.xml"/><Relationship Id="rId12" Type="http://schemas.openxmlformats.org/officeDocument/2006/relationships/chart" Target="../charts/chart86.xml"/><Relationship Id="rId17" Type="http://schemas.openxmlformats.org/officeDocument/2006/relationships/chart" Target="../charts/chart91.xml"/><Relationship Id="rId25" Type="http://schemas.openxmlformats.org/officeDocument/2006/relationships/chart" Target="../charts/chart99.xml"/><Relationship Id="rId33" Type="http://schemas.openxmlformats.org/officeDocument/2006/relationships/chart" Target="../charts/chart107.xml"/><Relationship Id="rId2" Type="http://schemas.openxmlformats.org/officeDocument/2006/relationships/chart" Target="../charts/chart76.xml"/><Relationship Id="rId16" Type="http://schemas.openxmlformats.org/officeDocument/2006/relationships/chart" Target="../charts/chart90.xml"/><Relationship Id="rId20" Type="http://schemas.openxmlformats.org/officeDocument/2006/relationships/chart" Target="../charts/chart94.xml"/><Relationship Id="rId29" Type="http://schemas.openxmlformats.org/officeDocument/2006/relationships/chart" Target="../charts/chart103.xml"/><Relationship Id="rId1" Type="http://schemas.openxmlformats.org/officeDocument/2006/relationships/chart" Target="../charts/chart75.xml"/><Relationship Id="rId6" Type="http://schemas.openxmlformats.org/officeDocument/2006/relationships/chart" Target="../charts/chart80.xml"/><Relationship Id="rId11" Type="http://schemas.openxmlformats.org/officeDocument/2006/relationships/chart" Target="../charts/chart85.xml"/><Relationship Id="rId24" Type="http://schemas.openxmlformats.org/officeDocument/2006/relationships/chart" Target="../charts/chart98.xml"/><Relationship Id="rId32" Type="http://schemas.openxmlformats.org/officeDocument/2006/relationships/chart" Target="../charts/chart106.xml"/><Relationship Id="rId5" Type="http://schemas.openxmlformats.org/officeDocument/2006/relationships/chart" Target="../charts/chart79.xml"/><Relationship Id="rId15" Type="http://schemas.openxmlformats.org/officeDocument/2006/relationships/chart" Target="../charts/chart89.xml"/><Relationship Id="rId23" Type="http://schemas.openxmlformats.org/officeDocument/2006/relationships/chart" Target="../charts/chart97.xml"/><Relationship Id="rId28" Type="http://schemas.openxmlformats.org/officeDocument/2006/relationships/chart" Target="../charts/chart102.xml"/><Relationship Id="rId36" Type="http://schemas.openxmlformats.org/officeDocument/2006/relationships/chart" Target="../charts/chart110.xml"/><Relationship Id="rId10" Type="http://schemas.openxmlformats.org/officeDocument/2006/relationships/chart" Target="../charts/chart84.xml"/><Relationship Id="rId19" Type="http://schemas.openxmlformats.org/officeDocument/2006/relationships/chart" Target="../charts/chart93.xml"/><Relationship Id="rId31" Type="http://schemas.openxmlformats.org/officeDocument/2006/relationships/chart" Target="../charts/chart105.xml"/><Relationship Id="rId4" Type="http://schemas.openxmlformats.org/officeDocument/2006/relationships/chart" Target="../charts/chart78.xml"/><Relationship Id="rId9" Type="http://schemas.openxmlformats.org/officeDocument/2006/relationships/chart" Target="../charts/chart83.xml"/><Relationship Id="rId14" Type="http://schemas.openxmlformats.org/officeDocument/2006/relationships/chart" Target="../charts/chart88.xml"/><Relationship Id="rId22" Type="http://schemas.openxmlformats.org/officeDocument/2006/relationships/chart" Target="../charts/chart96.xml"/><Relationship Id="rId27" Type="http://schemas.openxmlformats.org/officeDocument/2006/relationships/chart" Target="../charts/chart101.xml"/><Relationship Id="rId30" Type="http://schemas.openxmlformats.org/officeDocument/2006/relationships/chart" Target="../charts/chart104.xml"/><Relationship Id="rId35" Type="http://schemas.openxmlformats.org/officeDocument/2006/relationships/chart" Target="../charts/chart109.xml"/><Relationship Id="rId8" Type="http://schemas.openxmlformats.org/officeDocument/2006/relationships/chart" Target="../charts/chart82.xml"/></Relationships>
</file>

<file path=xl/drawings/_rels/drawing5.xml.rels><?xml version="1.0" encoding="UTF-8" standalone="yes"?>
<Relationships xmlns="http://schemas.openxmlformats.org/package/2006/relationships"><Relationship Id="rId13" Type="http://schemas.openxmlformats.org/officeDocument/2006/relationships/chart" Target="../charts/chart123.xml"/><Relationship Id="rId18" Type="http://schemas.openxmlformats.org/officeDocument/2006/relationships/chart" Target="../charts/chart128.xml"/><Relationship Id="rId26" Type="http://schemas.openxmlformats.org/officeDocument/2006/relationships/chart" Target="../charts/chart136.xml"/><Relationship Id="rId3" Type="http://schemas.openxmlformats.org/officeDocument/2006/relationships/chart" Target="../charts/chart113.xml"/><Relationship Id="rId21" Type="http://schemas.openxmlformats.org/officeDocument/2006/relationships/chart" Target="../charts/chart131.xml"/><Relationship Id="rId34" Type="http://schemas.openxmlformats.org/officeDocument/2006/relationships/chart" Target="../charts/chart144.xml"/><Relationship Id="rId7" Type="http://schemas.openxmlformats.org/officeDocument/2006/relationships/chart" Target="../charts/chart117.xml"/><Relationship Id="rId12" Type="http://schemas.openxmlformats.org/officeDocument/2006/relationships/chart" Target="../charts/chart122.xml"/><Relationship Id="rId17" Type="http://schemas.openxmlformats.org/officeDocument/2006/relationships/chart" Target="../charts/chart127.xml"/><Relationship Id="rId25" Type="http://schemas.openxmlformats.org/officeDocument/2006/relationships/chart" Target="../charts/chart135.xml"/><Relationship Id="rId33" Type="http://schemas.openxmlformats.org/officeDocument/2006/relationships/chart" Target="../charts/chart143.xml"/><Relationship Id="rId2" Type="http://schemas.openxmlformats.org/officeDocument/2006/relationships/chart" Target="../charts/chart112.xml"/><Relationship Id="rId16" Type="http://schemas.openxmlformats.org/officeDocument/2006/relationships/chart" Target="../charts/chart126.xml"/><Relationship Id="rId20" Type="http://schemas.openxmlformats.org/officeDocument/2006/relationships/chart" Target="../charts/chart130.xml"/><Relationship Id="rId29" Type="http://schemas.openxmlformats.org/officeDocument/2006/relationships/chart" Target="../charts/chart139.xml"/><Relationship Id="rId1" Type="http://schemas.openxmlformats.org/officeDocument/2006/relationships/chart" Target="../charts/chart111.xml"/><Relationship Id="rId6" Type="http://schemas.openxmlformats.org/officeDocument/2006/relationships/chart" Target="../charts/chart116.xml"/><Relationship Id="rId11" Type="http://schemas.openxmlformats.org/officeDocument/2006/relationships/chart" Target="../charts/chart121.xml"/><Relationship Id="rId24" Type="http://schemas.openxmlformats.org/officeDocument/2006/relationships/chart" Target="../charts/chart134.xml"/><Relationship Id="rId32" Type="http://schemas.openxmlformats.org/officeDocument/2006/relationships/chart" Target="../charts/chart142.xml"/><Relationship Id="rId5" Type="http://schemas.openxmlformats.org/officeDocument/2006/relationships/chart" Target="../charts/chart115.xml"/><Relationship Id="rId15" Type="http://schemas.openxmlformats.org/officeDocument/2006/relationships/chart" Target="../charts/chart125.xml"/><Relationship Id="rId23" Type="http://schemas.openxmlformats.org/officeDocument/2006/relationships/chart" Target="../charts/chart133.xml"/><Relationship Id="rId28" Type="http://schemas.openxmlformats.org/officeDocument/2006/relationships/chart" Target="../charts/chart138.xml"/><Relationship Id="rId36" Type="http://schemas.openxmlformats.org/officeDocument/2006/relationships/chart" Target="../charts/chart146.xml"/><Relationship Id="rId10" Type="http://schemas.openxmlformats.org/officeDocument/2006/relationships/chart" Target="../charts/chart120.xml"/><Relationship Id="rId19" Type="http://schemas.openxmlformats.org/officeDocument/2006/relationships/chart" Target="../charts/chart129.xml"/><Relationship Id="rId31" Type="http://schemas.openxmlformats.org/officeDocument/2006/relationships/chart" Target="../charts/chart141.xml"/><Relationship Id="rId4" Type="http://schemas.openxmlformats.org/officeDocument/2006/relationships/chart" Target="../charts/chart114.xml"/><Relationship Id="rId9" Type="http://schemas.openxmlformats.org/officeDocument/2006/relationships/chart" Target="../charts/chart119.xml"/><Relationship Id="rId14" Type="http://schemas.openxmlformats.org/officeDocument/2006/relationships/chart" Target="../charts/chart124.xml"/><Relationship Id="rId22" Type="http://schemas.openxmlformats.org/officeDocument/2006/relationships/chart" Target="../charts/chart132.xml"/><Relationship Id="rId27" Type="http://schemas.openxmlformats.org/officeDocument/2006/relationships/chart" Target="../charts/chart137.xml"/><Relationship Id="rId30" Type="http://schemas.openxmlformats.org/officeDocument/2006/relationships/chart" Target="../charts/chart140.xml"/><Relationship Id="rId35" Type="http://schemas.openxmlformats.org/officeDocument/2006/relationships/chart" Target="../charts/chart145.xml"/><Relationship Id="rId8" Type="http://schemas.openxmlformats.org/officeDocument/2006/relationships/chart" Target="../charts/chart118.xml"/></Relationships>
</file>

<file path=xl/drawings/_rels/drawing6.xml.rels><?xml version="1.0" encoding="UTF-8" standalone="yes"?>
<Relationships xmlns="http://schemas.openxmlformats.org/package/2006/relationships"><Relationship Id="rId13" Type="http://schemas.openxmlformats.org/officeDocument/2006/relationships/chart" Target="../charts/chart159.xml"/><Relationship Id="rId18" Type="http://schemas.openxmlformats.org/officeDocument/2006/relationships/chart" Target="../charts/chart164.xml"/><Relationship Id="rId26" Type="http://schemas.openxmlformats.org/officeDocument/2006/relationships/chart" Target="../charts/chart172.xml"/><Relationship Id="rId3" Type="http://schemas.openxmlformats.org/officeDocument/2006/relationships/chart" Target="../charts/chart149.xml"/><Relationship Id="rId21" Type="http://schemas.openxmlformats.org/officeDocument/2006/relationships/chart" Target="../charts/chart167.xml"/><Relationship Id="rId34" Type="http://schemas.openxmlformats.org/officeDocument/2006/relationships/chart" Target="../charts/chart180.xml"/><Relationship Id="rId7" Type="http://schemas.openxmlformats.org/officeDocument/2006/relationships/chart" Target="../charts/chart153.xml"/><Relationship Id="rId12" Type="http://schemas.openxmlformats.org/officeDocument/2006/relationships/chart" Target="../charts/chart158.xml"/><Relationship Id="rId17" Type="http://schemas.openxmlformats.org/officeDocument/2006/relationships/chart" Target="../charts/chart163.xml"/><Relationship Id="rId25" Type="http://schemas.openxmlformats.org/officeDocument/2006/relationships/chart" Target="../charts/chart171.xml"/><Relationship Id="rId33" Type="http://schemas.openxmlformats.org/officeDocument/2006/relationships/chart" Target="../charts/chart179.xml"/><Relationship Id="rId2" Type="http://schemas.openxmlformats.org/officeDocument/2006/relationships/chart" Target="../charts/chart148.xml"/><Relationship Id="rId16" Type="http://schemas.openxmlformats.org/officeDocument/2006/relationships/chart" Target="../charts/chart162.xml"/><Relationship Id="rId20" Type="http://schemas.openxmlformats.org/officeDocument/2006/relationships/chart" Target="../charts/chart166.xml"/><Relationship Id="rId29" Type="http://schemas.openxmlformats.org/officeDocument/2006/relationships/chart" Target="../charts/chart175.xml"/><Relationship Id="rId1" Type="http://schemas.openxmlformats.org/officeDocument/2006/relationships/chart" Target="../charts/chart147.xml"/><Relationship Id="rId6" Type="http://schemas.openxmlformats.org/officeDocument/2006/relationships/chart" Target="../charts/chart152.xml"/><Relationship Id="rId11" Type="http://schemas.openxmlformats.org/officeDocument/2006/relationships/chart" Target="../charts/chart157.xml"/><Relationship Id="rId24" Type="http://schemas.openxmlformats.org/officeDocument/2006/relationships/chart" Target="../charts/chart170.xml"/><Relationship Id="rId32" Type="http://schemas.openxmlformats.org/officeDocument/2006/relationships/chart" Target="../charts/chart178.xml"/><Relationship Id="rId5" Type="http://schemas.openxmlformats.org/officeDocument/2006/relationships/chart" Target="../charts/chart151.xml"/><Relationship Id="rId15" Type="http://schemas.openxmlformats.org/officeDocument/2006/relationships/chart" Target="../charts/chart161.xml"/><Relationship Id="rId23" Type="http://schemas.openxmlformats.org/officeDocument/2006/relationships/chart" Target="../charts/chart169.xml"/><Relationship Id="rId28" Type="http://schemas.openxmlformats.org/officeDocument/2006/relationships/chart" Target="../charts/chart174.xml"/><Relationship Id="rId36" Type="http://schemas.openxmlformats.org/officeDocument/2006/relationships/chart" Target="../charts/chart182.xml"/><Relationship Id="rId10" Type="http://schemas.openxmlformats.org/officeDocument/2006/relationships/chart" Target="../charts/chart156.xml"/><Relationship Id="rId19" Type="http://schemas.openxmlformats.org/officeDocument/2006/relationships/chart" Target="../charts/chart165.xml"/><Relationship Id="rId31" Type="http://schemas.openxmlformats.org/officeDocument/2006/relationships/chart" Target="../charts/chart177.xml"/><Relationship Id="rId4" Type="http://schemas.openxmlformats.org/officeDocument/2006/relationships/chart" Target="../charts/chart150.xml"/><Relationship Id="rId9" Type="http://schemas.openxmlformats.org/officeDocument/2006/relationships/chart" Target="../charts/chart155.xml"/><Relationship Id="rId14" Type="http://schemas.openxmlformats.org/officeDocument/2006/relationships/chart" Target="../charts/chart160.xml"/><Relationship Id="rId22" Type="http://schemas.openxmlformats.org/officeDocument/2006/relationships/chart" Target="../charts/chart168.xml"/><Relationship Id="rId27" Type="http://schemas.openxmlformats.org/officeDocument/2006/relationships/chart" Target="../charts/chart173.xml"/><Relationship Id="rId30" Type="http://schemas.openxmlformats.org/officeDocument/2006/relationships/chart" Target="../charts/chart176.xml"/><Relationship Id="rId35" Type="http://schemas.openxmlformats.org/officeDocument/2006/relationships/chart" Target="../charts/chart181.xml"/><Relationship Id="rId8" Type="http://schemas.openxmlformats.org/officeDocument/2006/relationships/chart" Target="../charts/chart154.xml"/></Relationships>
</file>

<file path=xl/drawings/_rels/drawing7.xml.rels><?xml version="1.0" encoding="UTF-8" standalone="yes"?>
<Relationships xmlns="http://schemas.openxmlformats.org/package/2006/relationships"><Relationship Id="rId13" Type="http://schemas.openxmlformats.org/officeDocument/2006/relationships/chart" Target="../charts/chart195.xml"/><Relationship Id="rId18" Type="http://schemas.openxmlformats.org/officeDocument/2006/relationships/chart" Target="../charts/chart200.xml"/><Relationship Id="rId26" Type="http://schemas.openxmlformats.org/officeDocument/2006/relationships/chart" Target="../charts/chart208.xml"/><Relationship Id="rId3" Type="http://schemas.openxmlformats.org/officeDocument/2006/relationships/chart" Target="../charts/chart185.xml"/><Relationship Id="rId21" Type="http://schemas.openxmlformats.org/officeDocument/2006/relationships/chart" Target="../charts/chart203.xml"/><Relationship Id="rId34" Type="http://schemas.openxmlformats.org/officeDocument/2006/relationships/chart" Target="../charts/chart216.xml"/><Relationship Id="rId7" Type="http://schemas.openxmlformats.org/officeDocument/2006/relationships/chart" Target="../charts/chart189.xml"/><Relationship Id="rId12" Type="http://schemas.openxmlformats.org/officeDocument/2006/relationships/chart" Target="../charts/chart194.xml"/><Relationship Id="rId17" Type="http://schemas.openxmlformats.org/officeDocument/2006/relationships/chart" Target="../charts/chart199.xml"/><Relationship Id="rId25" Type="http://schemas.openxmlformats.org/officeDocument/2006/relationships/chart" Target="../charts/chart207.xml"/><Relationship Id="rId33" Type="http://schemas.openxmlformats.org/officeDocument/2006/relationships/chart" Target="../charts/chart215.xml"/><Relationship Id="rId2" Type="http://schemas.openxmlformats.org/officeDocument/2006/relationships/chart" Target="../charts/chart184.xml"/><Relationship Id="rId16" Type="http://schemas.openxmlformats.org/officeDocument/2006/relationships/chart" Target="../charts/chart198.xml"/><Relationship Id="rId20" Type="http://schemas.openxmlformats.org/officeDocument/2006/relationships/chart" Target="../charts/chart202.xml"/><Relationship Id="rId29" Type="http://schemas.openxmlformats.org/officeDocument/2006/relationships/chart" Target="../charts/chart211.xml"/><Relationship Id="rId1" Type="http://schemas.openxmlformats.org/officeDocument/2006/relationships/chart" Target="../charts/chart183.xml"/><Relationship Id="rId6" Type="http://schemas.openxmlformats.org/officeDocument/2006/relationships/chart" Target="../charts/chart188.xml"/><Relationship Id="rId11" Type="http://schemas.openxmlformats.org/officeDocument/2006/relationships/chart" Target="../charts/chart193.xml"/><Relationship Id="rId24" Type="http://schemas.openxmlformats.org/officeDocument/2006/relationships/chart" Target="../charts/chart206.xml"/><Relationship Id="rId32" Type="http://schemas.openxmlformats.org/officeDocument/2006/relationships/chart" Target="../charts/chart214.xml"/><Relationship Id="rId5" Type="http://schemas.openxmlformats.org/officeDocument/2006/relationships/chart" Target="../charts/chart187.xml"/><Relationship Id="rId15" Type="http://schemas.openxmlformats.org/officeDocument/2006/relationships/chart" Target="../charts/chart197.xml"/><Relationship Id="rId23" Type="http://schemas.openxmlformats.org/officeDocument/2006/relationships/chart" Target="../charts/chart205.xml"/><Relationship Id="rId28" Type="http://schemas.openxmlformats.org/officeDocument/2006/relationships/chart" Target="../charts/chart210.xml"/><Relationship Id="rId36" Type="http://schemas.openxmlformats.org/officeDocument/2006/relationships/chart" Target="../charts/chart218.xml"/><Relationship Id="rId10" Type="http://schemas.openxmlformats.org/officeDocument/2006/relationships/chart" Target="../charts/chart192.xml"/><Relationship Id="rId19" Type="http://schemas.openxmlformats.org/officeDocument/2006/relationships/chart" Target="../charts/chart201.xml"/><Relationship Id="rId31" Type="http://schemas.openxmlformats.org/officeDocument/2006/relationships/chart" Target="../charts/chart213.xml"/><Relationship Id="rId4" Type="http://schemas.openxmlformats.org/officeDocument/2006/relationships/chart" Target="../charts/chart186.xml"/><Relationship Id="rId9" Type="http://schemas.openxmlformats.org/officeDocument/2006/relationships/chart" Target="../charts/chart191.xml"/><Relationship Id="rId14" Type="http://schemas.openxmlformats.org/officeDocument/2006/relationships/chart" Target="../charts/chart196.xml"/><Relationship Id="rId22" Type="http://schemas.openxmlformats.org/officeDocument/2006/relationships/chart" Target="../charts/chart204.xml"/><Relationship Id="rId27" Type="http://schemas.openxmlformats.org/officeDocument/2006/relationships/chart" Target="../charts/chart209.xml"/><Relationship Id="rId30" Type="http://schemas.openxmlformats.org/officeDocument/2006/relationships/chart" Target="../charts/chart212.xml"/><Relationship Id="rId35" Type="http://schemas.openxmlformats.org/officeDocument/2006/relationships/chart" Target="../charts/chart217.xml"/><Relationship Id="rId8" Type="http://schemas.openxmlformats.org/officeDocument/2006/relationships/chart" Target="../charts/chart190.xml"/></Relationships>
</file>

<file path=xl/drawings/_rels/drawing8.xml.rels><?xml version="1.0" encoding="UTF-8" standalone="yes"?>
<Relationships xmlns="http://schemas.openxmlformats.org/package/2006/relationships"><Relationship Id="rId13" Type="http://schemas.openxmlformats.org/officeDocument/2006/relationships/chart" Target="../charts/chart231.xml"/><Relationship Id="rId18" Type="http://schemas.openxmlformats.org/officeDocument/2006/relationships/chart" Target="../charts/chart236.xml"/><Relationship Id="rId26" Type="http://schemas.openxmlformats.org/officeDocument/2006/relationships/chart" Target="../charts/chart244.xml"/><Relationship Id="rId3" Type="http://schemas.openxmlformats.org/officeDocument/2006/relationships/chart" Target="../charts/chart221.xml"/><Relationship Id="rId21" Type="http://schemas.openxmlformats.org/officeDocument/2006/relationships/chart" Target="../charts/chart239.xml"/><Relationship Id="rId34" Type="http://schemas.openxmlformats.org/officeDocument/2006/relationships/chart" Target="../charts/chart252.xml"/><Relationship Id="rId7" Type="http://schemas.openxmlformats.org/officeDocument/2006/relationships/chart" Target="../charts/chart225.xml"/><Relationship Id="rId12" Type="http://schemas.openxmlformats.org/officeDocument/2006/relationships/chart" Target="../charts/chart230.xml"/><Relationship Id="rId17" Type="http://schemas.openxmlformats.org/officeDocument/2006/relationships/chart" Target="../charts/chart235.xml"/><Relationship Id="rId25" Type="http://schemas.openxmlformats.org/officeDocument/2006/relationships/chart" Target="../charts/chart243.xml"/><Relationship Id="rId33" Type="http://schemas.openxmlformats.org/officeDocument/2006/relationships/chart" Target="../charts/chart251.xml"/><Relationship Id="rId2" Type="http://schemas.openxmlformats.org/officeDocument/2006/relationships/chart" Target="../charts/chart220.xml"/><Relationship Id="rId16" Type="http://schemas.openxmlformats.org/officeDocument/2006/relationships/chart" Target="../charts/chart234.xml"/><Relationship Id="rId20" Type="http://schemas.openxmlformats.org/officeDocument/2006/relationships/chart" Target="../charts/chart238.xml"/><Relationship Id="rId29" Type="http://schemas.openxmlformats.org/officeDocument/2006/relationships/chart" Target="../charts/chart247.xml"/><Relationship Id="rId1" Type="http://schemas.openxmlformats.org/officeDocument/2006/relationships/chart" Target="../charts/chart219.xml"/><Relationship Id="rId6" Type="http://schemas.openxmlformats.org/officeDocument/2006/relationships/chart" Target="../charts/chart224.xml"/><Relationship Id="rId11" Type="http://schemas.openxmlformats.org/officeDocument/2006/relationships/chart" Target="../charts/chart229.xml"/><Relationship Id="rId24" Type="http://schemas.openxmlformats.org/officeDocument/2006/relationships/chart" Target="../charts/chart242.xml"/><Relationship Id="rId32" Type="http://schemas.openxmlformats.org/officeDocument/2006/relationships/chart" Target="../charts/chart250.xml"/><Relationship Id="rId5" Type="http://schemas.openxmlformats.org/officeDocument/2006/relationships/chart" Target="../charts/chart223.xml"/><Relationship Id="rId15" Type="http://schemas.openxmlformats.org/officeDocument/2006/relationships/chart" Target="../charts/chart233.xml"/><Relationship Id="rId23" Type="http://schemas.openxmlformats.org/officeDocument/2006/relationships/chart" Target="../charts/chart241.xml"/><Relationship Id="rId28" Type="http://schemas.openxmlformats.org/officeDocument/2006/relationships/chart" Target="../charts/chart246.xml"/><Relationship Id="rId36" Type="http://schemas.openxmlformats.org/officeDocument/2006/relationships/chart" Target="../charts/chart254.xml"/><Relationship Id="rId10" Type="http://schemas.openxmlformats.org/officeDocument/2006/relationships/chart" Target="../charts/chart228.xml"/><Relationship Id="rId19" Type="http://schemas.openxmlformats.org/officeDocument/2006/relationships/chart" Target="../charts/chart237.xml"/><Relationship Id="rId31" Type="http://schemas.openxmlformats.org/officeDocument/2006/relationships/chart" Target="../charts/chart249.xml"/><Relationship Id="rId4" Type="http://schemas.openxmlformats.org/officeDocument/2006/relationships/chart" Target="../charts/chart222.xml"/><Relationship Id="rId9" Type="http://schemas.openxmlformats.org/officeDocument/2006/relationships/chart" Target="../charts/chart227.xml"/><Relationship Id="rId14" Type="http://schemas.openxmlformats.org/officeDocument/2006/relationships/chart" Target="../charts/chart232.xml"/><Relationship Id="rId22" Type="http://schemas.openxmlformats.org/officeDocument/2006/relationships/chart" Target="../charts/chart240.xml"/><Relationship Id="rId27" Type="http://schemas.openxmlformats.org/officeDocument/2006/relationships/chart" Target="../charts/chart245.xml"/><Relationship Id="rId30" Type="http://schemas.openxmlformats.org/officeDocument/2006/relationships/chart" Target="../charts/chart248.xml"/><Relationship Id="rId35" Type="http://schemas.openxmlformats.org/officeDocument/2006/relationships/chart" Target="../charts/chart253.xml"/><Relationship Id="rId8" Type="http://schemas.openxmlformats.org/officeDocument/2006/relationships/chart" Target="../charts/chart22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25</xdr:col>
      <xdr:colOff>0</xdr:colOff>
      <xdr:row>2</xdr:row>
      <xdr:rowOff>0</xdr:rowOff>
    </xdr:from>
    <xdr:to>
      <xdr:col>36</xdr:col>
      <xdr:colOff>189966</xdr:colOff>
      <xdr:row>19</xdr:row>
      <xdr:rowOff>85192</xdr:rowOff>
    </xdr:to>
    <xdr:graphicFrame macro="">
      <xdr:nvGraphicFramePr>
        <xdr:cNvPr id="2" name="Chart 3">
          <a:extLst>
            <a:ext uri="{FF2B5EF4-FFF2-40B4-BE49-F238E27FC236}">
              <a16:creationId xmlns:a16="http://schemas.microsoft.com/office/drawing/2014/main" id="{7C406D44-2657-4649-9B44-9309071A21F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37</xdr:col>
      <xdr:colOff>0</xdr:colOff>
      <xdr:row>2</xdr:row>
      <xdr:rowOff>0</xdr:rowOff>
    </xdr:from>
    <xdr:to>
      <xdr:col>48</xdr:col>
      <xdr:colOff>177986</xdr:colOff>
      <xdr:row>19</xdr:row>
      <xdr:rowOff>47545</xdr:rowOff>
    </xdr:to>
    <xdr:graphicFrame macro="">
      <xdr:nvGraphicFramePr>
        <xdr:cNvPr id="3" name="Chart 3">
          <a:extLst>
            <a:ext uri="{FF2B5EF4-FFF2-40B4-BE49-F238E27FC236}">
              <a16:creationId xmlns:a16="http://schemas.microsoft.com/office/drawing/2014/main" id="{A857D296-5F76-4450-99CF-16FA912D08F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53</xdr:col>
      <xdr:colOff>0</xdr:colOff>
      <xdr:row>942</xdr:row>
      <xdr:rowOff>0</xdr:rowOff>
    </xdr:from>
    <xdr:to>
      <xdr:col>62</xdr:col>
      <xdr:colOff>336096</xdr:colOff>
      <xdr:row>963</xdr:row>
      <xdr:rowOff>16329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4F18805-0478-4FC0-90AA-710F6C22481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63</xdr:col>
      <xdr:colOff>0</xdr:colOff>
      <xdr:row>942</xdr:row>
      <xdr:rowOff>0</xdr:rowOff>
    </xdr:from>
    <xdr:to>
      <xdr:col>72</xdr:col>
      <xdr:colOff>282121</xdr:colOff>
      <xdr:row>963</xdr:row>
      <xdr:rowOff>38100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A7CF97C-A55B-4F8B-AB6A-23DF17682B4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53</xdr:col>
      <xdr:colOff>0</xdr:colOff>
      <xdr:row>964</xdr:row>
      <xdr:rowOff>0</xdr:rowOff>
    </xdr:from>
    <xdr:to>
      <xdr:col>62</xdr:col>
      <xdr:colOff>336096</xdr:colOff>
      <xdr:row>986</xdr:row>
      <xdr:rowOff>161925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951EA8DE-BB8E-4D1F-868E-5D54FBA2DE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63</xdr:col>
      <xdr:colOff>0</xdr:colOff>
      <xdr:row>964</xdr:row>
      <xdr:rowOff>0</xdr:rowOff>
    </xdr:from>
    <xdr:to>
      <xdr:col>72</xdr:col>
      <xdr:colOff>329746</xdr:colOff>
      <xdr:row>986</xdr:row>
      <xdr:rowOff>161925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634630AF-FAC0-4EB8-B645-FF6A4302A8A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56</xdr:col>
      <xdr:colOff>0</xdr:colOff>
      <xdr:row>99</xdr:row>
      <xdr:rowOff>0</xdr:rowOff>
    </xdr:from>
    <xdr:to>
      <xdr:col>65</xdr:col>
      <xdr:colOff>115443</xdr:colOff>
      <xdr:row>118</xdr:row>
      <xdr:rowOff>81534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EE079777-A0D1-4954-B3BF-8CD3185E365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66</xdr:col>
      <xdr:colOff>0</xdr:colOff>
      <xdr:row>99</xdr:row>
      <xdr:rowOff>0</xdr:rowOff>
    </xdr:from>
    <xdr:to>
      <xdr:col>75</xdr:col>
      <xdr:colOff>32385</xdr:colOff>
      <xdr:row>118</xdr:row>
      <xdr:rowOff>106553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5327A7A6-A398-444A-87D8-F039AE3C236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66</xdr:col>
      <xdr:colOff>0</xdr:colOff>
      <xdr:row>121</xdr:row>
      <xdr:rowOff>0</xdr:rowOff>
    </xdr:from>
    <xdr:to>
      <xdr:col>75</xdr:col>
      <xdr:colOff>29471</xdr:colOff>
      <xdr:row>140</xdr:row>
      <xdr:rowOff>102480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6C2DC98A-5EAA-44C8-9F61-404E134FC26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56</xdr:col>
      <xdr:colOff>0</xdr:colOff>
      <xdr:row>121</xdr:row>
      <xdr:rowOff>0</xdr:rowOff>
    </xdr:from>
    <xdr:to>
      <xdr:col>65</xdr:col>
      <xdr:colOff>113168</xdr:colOff>
      <xdr:row>140</xdr:row>
      <xdr:rowOff>102480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D86C1291-94BD-41D0-A618-965ED27760A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56</xdr:col>
      <xdr:colOff>0</xdr:colOff>
      <xdr:row>631</xdr:row>
      <xdr:rowOff>0</xdr:rowOff>
    </xdr:from>
    <xdr:to>
      <xdr:col>65</xdr:col>
      <xdr:colOff>332921</xdr:colOff>
      <xdr:row>650</xdr:row>
      <xdr:rowOff>89647</xdr:rowOff>
    </xdr:to>
    <xdr:graphicFrame macro="">
      <xdr:nvGraphicFramePr>
        <xdr:cNvPr id="27" name="Chart 26">
          <a:extLst>
            <a:ext uri="{FF2B5EF4-FFF2-40B4-BE49-F238E27FC236}">
              <a16:creationId xmlns:a16="http://schemas.microsoft.com/office/drawing/2014/main" id="{09F40681-FA16-4C40-AF91-90E5EDAAAD7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73</xdr:col>
      <xdr:colOff>0</xdr:colOff>
      <xdr:row>942</xdr:row>
      <xdr:rowOff>0</xdr:rowOff>
    </xdr:from>
    <xdr:to>
      <xdr:col>82</xdr:col>
      <xdr:colOff>282121</xdr:colOff>
      <xdr:row>963</xdr:row>
      <xdr:rowOff>38100</xdr:rowOff>
    </xdr:to>
    <xdr:graphicFrame macro="">
      <xdr:nvGraphicFramePr>
        <xdr:cNvPr id="30" name="Chart 29">
          <a:extLst>
            <a:ext uri="{FF2B5EF4-FFF2-40B4-BE49-F238E27FC236}">
              <a16:creationId xmlns:a16="http://schemas.microsoft.com/office/drawing/2014/main" id="{9F0405DE-BB96-4842-B753-EA2DE7AEA43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73</xdr:col>
      <xdr:colOff>0</xdr:colOff>
      <xdr:row>964</xdr:row>
      <xdr:rowOff>0</xdr:rowOff>
    </xdr:from>
    <xdr:to>
      <xdr:col>82</xdr:col>
      <xdr:colOff>329746</xdr:colOff>
      <xdr:row>986</xdr:row>
      <xdr:rowOff>161925</xdr:rowOff>
    </xdr:to>
    <xdr:graphicFrame macro="">
      <xdr:nvGraphicFramePr>
        <xdr:cNvPr id="31" name="Chart 30">
          <a:extLst>
            <a:ext uri="{FF2B5EF4-FFF2-40B4-BE49-F238E27FC236}">
              <a16:creationId xmlns:a16="http://schemas.microsoft.com/office/drawing/2014/main" id="{D530CB01-7E6C-450D-B2FA-8FEC09F824D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76</xdr:col>
      <xdr:colOff>0</xdr:colOff>
      <xdr:row>99</xdr:row>
      <xdr:rowOff>0</xdr:rowOff>
    </xdr:from>
    <xdr:to>
      <xdr:col>85</xdr:col>
      <xdr:colOff>32385</xdr:colOff>
      <xdr:row>118</xdr:row>
      <xdr:rowOff>106553</xdr:rowOff>
    </xdr:to>
    <xdr:graphicFrame macro="">
      <xdr:nvGraphicFramePr>
        <xdr:cNvPr id="32" name="Chart 31">
          <a:extLst>
            <a:ext uri="{FF2B5EF4-FFF2-40B4-BE49-F238E27FC236}">
              <a16:creationId xmlns:a16="http://schemas.microsoft.com/office/drawing/2014/main" id="{BFFA2332-A342-4776-9629-59F7AF7871A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76</xdr:col>
      <xdr:colOff>0</xdr:colOff>
      <xdr:row>121</xdr:row>
      <xdr:rowOff>0</xdr:rowOff>
    </xdr:from>
    <xdr:to>
      <xdr:col>85</xdr:col>
      <xdr:colOff>29471</xdr:colOff>
      <xdr:row>140</xdr:row>
      <xdr:rowOff>102480</xdr:rowOff>
    </xdr:to>
    <xdr:graphicFrame macro="">
      <xdr:nvGraphicFramePr>
        <xdr:cNvPr id="33" name="Chart 32">
          <a:extLst>
            <a:ext uri="{FF2B5EF4-FFF2-40B4-BE49-F238E27FC236}">
              <a16:creationId xmlns:a16="http://schemas.microsoft.com/office/drawing/2014/main" id="{67848E8D-354A-4C6E-9E3C-7C299A94342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53</xdr:col>
      <xdr:colOff>0</xdr:colOff>
      <xdr:row>988</xdr:row>
      <xdr:rowOff>0</xdr:rowOff>
    </xdr:from>
    <xdr:to>
      <xdr:col>62</xdr:col>
      <xdr:colOff>336096</xdr:colOff>
      <xdr:row>1009</xdr:row>
      <xdr:rowOff>16330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2DC8F37B-ADCA-4402-8400-5F38CC2CD90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63</xdr:col>
      <xdr:colOff>0</xdr:colOff>
      <xdr:row>988</xdr:row>
      <xdr:rowOff>0</xdr:rowOff>
    </xdr:from>
    <xdr:to>
      <xdr:col>72</xdr:col>
      <xdr:colOff>282121</xdr:colOff>
      <xdr:row>1009</xdr:row>
      <xdr:rowOff>38101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C4C69558-B7FC-499F-94E5-73893C57ABE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73</xdr:col>
      <xdr:colOff>0</xdr:colOff>
      <xdr:row>988</xdr:row>
      <xdr:rowOff>0</xdr:rowOff>
    </xdr:from>
    <xdr:to>
      <xdr:col>82</xdr:col>
      <xdr:colOff>282121</xdr:colOff>
      <xdr:row>1009</xdr:row>
      <xdr:rowOff>38101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5EC59B37-0A55-4FFE-B0BF-9CFD3774ADB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53</xdr:col>
      <xdr:colOff>0</xdr:colOff>
      <xdr:row>1010</xdr:row>
      <xdr:rowOff>0</xdr:rowOff>
    </xdr:from>
    <xdr:to>
      <xdr:col>62</xdr:col>
      <xdr:colOff>336096</xdr:colOff>
      <xdr:row>1030</xdr:row>
      <xdr:rowOff>161925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DDB65FB7-ACAC-412B-8145-DFCED92E052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63</xdr:col>
      <xdr:colOff>0</xdr:colOff>
      <xdr:row>1010</xdr:row>
      <xdr:rowOff>0</xdr:rowOff>
    </xdr:from>
    <xdr:to>
      <xdr:col>72</xdr:col>
      <xdr:colOff>329746</xdr:colOff>
      <xdr:row>1030</xdr:row>
      <xdr:rowOff>161925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6BE7E565-0998-4F26-BC26-7DBF3BCB92B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73</xdr:col>
      <xdr:colOff>0</xdr:colOff>
      <xdr:row>1010</xdr:row>
      <xdr:rowOff>0</xdr:rowOff>
    </xdr:from>
    <xdr:to>
      <xdr:col>82</xdr:col>
      <xdr:colOff>329746</xdr:colOff>
      <xdr:row>1030</xdr:row>
      <xdr:rowOff>161925</xdr:rowOff>
    </xdr:to>
    <xdr:graphicFrame macro="">
      <xdr:nvGraphicFramePr>
        <xdr:cNvPr id="24" name="Chart 23">
          <a:extLst>
            <a:ext uri="{FF2B5EF4-FFF2-40B4-BE49-F238E27FC236}">
              <a16:creationId xmlns:a16="http://schemas.microsoft.com/office/drawing/2014/main" id="{4CA1582D-A2C2-467B-B5C8-D280BCD7555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>
    <xdr:from>
      <xdr:col>66</xdr:col>
      <xdr:colOff>0</xdr:colOff>
      <xdr:row>631</xdr:row>
      <xdr:rowOff>0</xdr:rowOff>
    </xdr:from>
    <xdr:to>
      <xdr:col>75</xdr:col>
      <xdr:colOff>329746</xdr:colOff>
      <xdr:row>650</xdr:row>
      <xdr:rowOff>74295</xdr:rowOff>
    </xdr:to>
    <xdr:graphicFrame macro="">
      <xdr:nvGraphicFramePr>
        <xdr:cNvPr id="25" name="Chart 24">
          <a:extLst>
            <a:ext uri="{FF2B5EF4-FFF2-40B4-BE49-F238E27FC236}">
              <a16:creationId xmlns:a16="http://schemas.microsoft.com/office/drawing/2014/main" id="{12740680-6996-4737-9B3C-C318427A667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  <xdr:twoCellAnchor>
    <xdr:from>
      <xdr:col>76</xdr:col>
      <xdr:colOff>0</xdr:colOff>
      <xdr:row>631</xdr:row>
      <xdr:rowOff>0</xdr:rowOff>
    </xdr:from>
    <xdr:to>
      <xdr:col>85</xdr:col>
      <xdr:colOff>329746</xdr:colOff>
      <xdr:row>650</xdr:row>
      <xdr:rowOff>74295</xdr:rowOff>
    </xdr:to>
    <xdr:graphicFrame macro="">
      <xdr:nvGraphicFramePr>
        <xdr:cNvPr id="26" name="Chart 25">
          <a:extLst>
            <a:ext uri="{FF2B5EF4-FFF2-40B4-BE49-F238E27FC236}">
              <a16:creationId xmlns:a16="http://schemas.microsoft.com/office/drawing/2014/main" id="{27798AC7-C6CF-414B-B494-029171379DF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xdr:graphicFrame>
    <xdr:clientData/>
  </xdr:twoCellAnchor>
  <xdr:twoCellAnchor>
    <xdr:from>
      <xdr:col>56</xdr:col>
      <xdr:colOff>0</xdr:colOff>
      <xdr:row>652</xdr:row>
      <xdr:rowOff>0</xdr:rowOff>
    </xdr:from>
    <xdr:to>
      <xdr:col>65</xdr:col>
      <xdr:colOff>332921</xdr:colOff>
      <xdr:row>669</xdr:row>
      <xdr:rowOff>89647</xdr:rowOff>
    </xdr:to>
    <xdr:graphicFrame macro="">
      <xdr:nvGraphicFramePr>
        <xdr:cNvPr id="34" name="Chart 33">
          <a:extLst>
            <a:ext uri="{FF2B5EF4-FFF2-40B4-BE49-F238E27FC236}">
              <a16:creationId xmlns:a16="http://schemas.microsoft.com/office/drawing/2014/main" id="{234F11C7-EFB4-4D3B-B7D1-6FFFEA194AD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xdr:graphicFrame>
    <xdr:clientData/>
  </xdr:twoCellAnchor>
  <xdr:twoCellAnchor>
    <xdr:from>
      <xdr:col>66</xdr:col>
      <xdr:colOff>0</xdr:colOff>
      <xdr:row>652</xdr:row>
      <xdr:rowOff>0</xdr:rowOff>
    </xdr:from>
    <xdr:to>
      <xdr:col>75</xdr:col>
      <xdr:colOff>329746</xdr:colOff>
      <xdr:row>669</xdr:row>
      <xdr:rowOff>74295</xdr:rowOff>
    </xdr:to>
    <xdr:graphicFrame macro="">
      <xdr:nvGraphicFramePr>
        <xdr:cNvPr id="35" name="Chart 34">
          <a:extLst>
            <a:ext uri="{FF2B5EF4-FFF2-40B4-BE49-F238E27FC236}">
              <a16:creationId xmlns:a16="http://schemas.microsoft.com/office/drawing/2014/main" id="{E9950EFD-3E31-400B-A5BD-65A696DCF15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3"/>
        </a:graphicData>
      </a:graphic>
    </xdr:graphicFrame>
    <xdr:clientData/>
  </xdr:twoCellAnchor>
  <xdr:twoCellAnchor>
    <xdr:from>
      <xdr:col>76</xdr:col>
      <xdr:colOff>0</xdr:colOff>
      <xdr:row>652</xdr:row>
      <xdr:rowOff>0</xdr:rowOff>
    </xdr:from>
    <xdr:to>
      <xdr:col>85</xdr:col>
      <xdr:colOff>329746</xdr:colOff>
      <xdr:row>669</xdr:row>
      <xdr:rowOff>74295</xdr:rowOff>
    </xdr:to>
    <xdr:graphicFrame macro="">
      <xdr:nvGraphicFramePr>
        <xdr:cNvPr id="36" name="Chart 35">
          <a:extLst>
            <a:ext uri="{FF2B5EF4-FFF2-40B4-BE49-F238E27FC236}">
              <a16:creationId xmlns:a16="http://schemas.microsoft.com/office/drawing/2014/main" id="{F8741BF0-9C44-4004-AD0D-8FE8AD7C299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4"/>
        </a:graphicData>
      </a:graphic>
    </xdr:graphicFrame>
    <xdr:clientData/>
  </xdr:twoCellAnchor>
  <xdr:twoCellAnchor>
    <xdr:from>
      <xdr:col>55</xdr:col>
      <xdr:colOff>0</xdr:colOff>
      <xdr:row>291</xdr:row>
      <xdr:rowOff>0</xdr:rowOff>
    </xdr:from>
    <xdr:to>
      <xdr:col>66</xdr:col>
      <xdr:colOff>323853</xdr:colOff>
      <xdr:row>308</xdr:row>
      <xdr:rowOff>67235</xdr:rowOff>
    </xdr:to>
    <xdr:graphicFrame macro="">
      <xdr:nvGraphicFramePr>
        <xdr:cNvPr id="44" name="Chart 43">
          <a:extLst>
            <a:ext uri="{FF2B5EF4-FFF2-40B4-BE49-F238E27FC236}">
              <a16:creationId xmlns:a16="http://schemas.microsoft.com/office/drawing/2014/main" id="{437AD3BE-7FE5-4AAB-9153-D3616A79A16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5"/>
        </a:graphicData>
      </a:graphic>
    </xdr:graphicFrame>
    <xdr:clientData/>
  </xdr:twoCellAnchor>
  <xdr:twoCellAnchor>
    <xdr:from>
      <xdr:col>67</xdr:col>
      <xdr:colOff>0</xdr:colOff>
      <xdr:row>291</xdr:row>
      <xdr:rowOff>0</xdr:rowOff>
    </xdr:from>
    <xdr:to>
      <xdr:col>78</xdr:col>
      <xdr:colOff>333377</xdr:colOff>
      <xdr:row>308</xdr:row>
      <xdr:rowOff>74295</xdr:rowOff>
    </xdr:to>
    <xdr:graphicFrame macro="">
      <xdr:nvGraphicFramePr>
        <xdr:cNvPr id="47" name="Chart 46">
          <a:extLst>
            <a:ext uri="{FF2B5EF4-FFF2-40B4-BE49-F238E27FC236}">
              <a16:creationId xmlns:a16="http://schemas.microsoft.com/office/drawing/2014/main" id="{A7979BFE-D80B-4247-9771-86261908B11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6"/>
        </a:graphicData>
      </a:graphic>
    </xdr:graphicFrame>
    <xdr:clientData/>
  </xdr:twoCellAnchor>
  <xdr:twoCellAnchor>
    <xdr:from>
      <xdr:col>79</xdr:col>
      <xdr:colOff>0</xdr:colOff>
      <xdr:row>291</xdr:row>
      <xdr:rowOff>0</xdr:rowOff>
    </xdr:from>
    <xdr:to>
      <xdr:col>90</xdr:col>
      <xdr:colOff>333377</xdr:colOff>
      <xdr:row>308</xdr:row>
      <xdr:rowOff>74295</xdr:rowOff>
    </xdr:to>
    <xdr:graphicFrame macro="">
      <xdr:nvGraphicFramePr>
        <xdr:cNvPr id="48" name="Chart 47">
          <a:extLst>
            <a:ext uri="{FF2B5EF4-FFF2-40B4-BE49-F238E27FC236}">
              <a16:creationId xmlns:a16="http://schemas.microsoft.com/office/drawing/2014/main" id="{0D3E8BBB-93EA-4527-882C-C3B60F21B8E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7"/>
        </a:graphicData>
      </a:graphic>
    </xdr:graphicFrame>
    <xdr:clientData/>
  </xdr:twoCellAnchor>
  <xdr:twoCellAnchor>
    <xdr:from>
      <xdr:col>55</xdr:col>
      <xdr:colOff>0</xdr:colOff>
      <xdr:row>309</xdr:row>
      <xdr:rowOff>0</xdr:rowOff>
    </xdr:from>
    <xdr:to>
      <xdr:col>66</xdr:col>
      <xdr:colOff>330576</xdr:colOff>
      <xdr:row>325</xdr:row>
      <xdr:rowOff>74295</xdr:rowOff>
    </xdr:to>
    <xdr:graphicFrame macro="">
      <xdr:nvGraphicFramePr>
        <xdr:cNvPr id="50" name="Chart 49">
          <a:extLst>
            <a:ext uri="{FF2B5EF4-FFF2-40B4-BE49-F238E27FC236}">
              <a16:creationId xmlns:a16="http://schemas.microsoft.com/office/drawing/2014/main" id="{72D46427-1454-48E1-9002-00F7D906B35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8"/>
        </a:graphicData>
      </a:graphic>
    </xdr:graphicFrame>
    <xdr:clientData/>
  </xdr:twoCellAnchor>
  <xdr:twoCellAnchor>
    <xdr:from>
      <xdr:col>67</xdr:col>
      <xdr:colOff>0</xdr:colOff>
      <xdr:row>309</xdr:row>
      <xdr:rowOff>0</xdr:rowOff>
    </xdr:from>
    <xdr:to>
      <xdr:col>78</xdr:col>
      <xdr:colOff>324973</xdr:colOff>
      <xdr:row>325</xdr:row>
      <xdr:rowOff>74295</xdr:rowOff>
    </xdr:to>
    <xdr:graphicFrame macro="">
      <xdr:nvGraphicFramePr>
        <xdr:cNvPr id="51" name="Chart 50">
          <a:extLst>
            <a:ext uri="{FF2B5EF4-FFF2-40B4-BE49-F238E27FC236}">
              <a16:creationId xmlns:a16="http://schemas.microsoft.com/office/drawing/2014/main" id="{82D9B395-FDD6-49A3-B7DD-45AC05DD337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9"/>
        </a:graphicData>
      </a:graphic>
    </xdr:graphicFrame>
    <xdr:clientData/>
  </xdr:twoCellAnchor>
  <xdr:twoCellAnchor>
    <xdr:from>
      <xdr:col>79</xdr:col>
      <xdr:colOff>0</xdr:colOff>
      <xdr:row>309</xdr:row>
      <xdr:rowOff>0</xdr:rowOff>
    </xdr:from>
    <xdr:to>
      <xdr:col>90</xdr:col>
      <xdr:colOff>324973</xdr:colOff>
      <xdr:row>325</xdr:row>
      <xdr:rowOff>74295</xdr:rowOff>
    </xdr:to>
    <xdr:graphicFrame macro="">
      <xdr:nvGraphicFramePr>
        <xdr:cNvPr id="52" name="Chart 51">
          <a:extLst>
            <a:ext uri="{FF2B5EF4-FFF2-40B4-BE49-F238E27FC236}">
              <a16:creationId xmlns:a16="http://schemas.microsoft.com/office/drawing/2014/main" id="{F7642978-80AD-4872-8025-89918C1F9C6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0"/>
        </a:graphicData>
      </a:graphic>
    </xdr:graphicFrame>
    <xdr:clientData/>
  </xdr:twoCellAnchor>
  <xdr:twoCellAnchor>
    <xdr:from>
      <xdr:col>55</xdr:col>
      <xdr:colOff>0</xdr:colOff>
      <xdr:row>328</xdr:row>
      <xdr:rowOff>0</xdr:rowOff>
    </xdr:from>
    <xdr:to>
      <xdr:col>66</xdr:col>
      <xdr:colOff>323853</xdr:colOff>
      <xdr:row>345</xdr:row>
      <xdr:rowOff>67235</xdr:rowOff>
    </xdr:to>
    <xdr:graphicFrame macro="">
      <xdr:nvGraphicFramePr>
        <xdr:cNvPr id="53" name="Chart 52">
          <a:extLst>
            <a:ext uri="{FF2B5EF4-FFF2-40B4-BE49-F238E27FC236}">
              <a16:creationId xmlns:a16="http://schemas.microsoft.com/office/drawing/2014/main" id="{3CA635DB-6DFA-4069-A6E5-FEA5AAFDAF3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1"/>
        </a:graphicData>
      </a:graphic>
    </xdr:graphicFrame>
    <xdr:clientData/>
  </xdr:twoCellAnchor>
  <xdr:twoCellAnchor>
    <xdr:from>
      <xdr:col>67</xdr:col>
      <xdr:colOff>0</xdr:colOff>
      <xdr:row>328</xdr:row>
      <xdr:rowOff>0</xdr:rowOff>
    </xdr:from>
    <xdr:to>
      <xdr:col>78</xdr:col>
      <xdr:colOff>333377</xdr:colOff>
      <xdr:row>345</xdr:row>
      <xdr:rowOff>74295</xdr:rowOff>
    </xdr:to>
    <xdr:graphicFrame macro="">
      <xdr:nvGraphicFramePr>
        <xdr:cNvPr id="54" name="Chart 53">
          <a:extLst>
            <a:ext uri="{FF2B5EF4-FFF2-40B4-BE49-F238E27FC236}">
              <a16:creationId xmlns:a16="http://schemas.microsoft.com/office/drawing/2014/main" id="{6DFC23F0-70D7-46A0-8403-0BBD93AAC58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2"/>
        </a:graphicData>
      </a:graphic>
    </xdr:graphicFrame>
    <xdr:clientData/>
  </xdr:twoCellAnchor>
  <xdr:twoCellAnchor>
    <xdr:from>
      <xdr:col>79</xdr:col>
      <xdr:colOff>0</xdr:colOff>
      <xdr:row>328</xdr:row>
      <xdr:rowOff>0</xdr:rowOff>
    </xdr:from>
    <xdr:to>
      <xdr:col>90</xdr:col>
      <xdr:colOff>333377</xdr:colOff>
      <xdr:row>345</xdr:row>
      <xdr:rowOff>74295</xdr:rowOff>
    </xdr:to>
    <xdr:graphicFrame macro="">
      <xdr:nvGraphicFramePr>
        <xdr:cNvPr id="55" name="Chart 54">
          <a:extLst>
            <a:ext uri="{FF2B5EF4-FFF2-40B4-BE49-F238E27FC236}">
              <a16:creationId xmlns:a16="http://schemas.microsoft.com/office/drawing/2014/main" id="{A64C4A39-1A17-4F6A-8124-7D494990028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3"/>
        </a:graphicData>
      </a:graphic>
    </xdr:graphicFrame>
    <xdr:clientData/>
  </xdr:twoCellAnchor>
  <xdr:twoCellAnchor>
    <xdr:from>
      <xdr:col>55</xdr:col>
      <xdr:colOff>0</xdr:colOff>
      <xdr:row>346</xdr:row>
      <xdr:rowOff>0</xdr:rowOff>
    </xdr:from>
    <xdr:to>
      <xdr:col>66</xdr:col>
      <xdr:colOff>330575</xdr:colOff>
      <xdr:row>361</xdr:row>
      <xdr:rowOff>74296</xdr:rowOff>
    </xdr:to>
    <xdr:graphicFrame macro="">
      <xdr:nvGraphicFramePr>
        <xdr:cNvPr id="60" name="Chart 59">
          <a:extLst>
            <a:ext uri="{FF2B5EF4-FFF2-40B4-BE49-F238E27FC236}">
              <a16:creationId xmlns:a16="http://schemas.microsoft.com/office/drawing/2014/main" id="{029974C3-3E79-4B30-8B11-FC5AAADF571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4"/>
        </a:graphicData>
      </a:graphic>
    </xdr:graphicFrame>
    <xdr:clientData/>
  </xdr:twoCellAnchor>
  <xdr:twoCellAnchor>
    <xdr:from>
      <xdr:col>67</xdr:col>
      <xdr:colOff>0</xdr:colOff>
      <xdr:row>346</xdr:row>
      <xdr:rowOff>0</xdr:rowOff>
    </xdr:from>
    <xdr:to>
      <xdr:col>78</xdr:col>
      <xdr:colOff>324972</xdr:colOff>
      <xdr:row>361</xdr:row>
      <xdr:rowOff>74296</xdr:rowOff>
    </xdr:to>
    <xdr:graphicFrame macro="">
      <xdr:nvGraphicFramePr>
        <xdr:cNvPr id="61" name="Chart 60">
          <a:extLst>
            <a:ext uri="{FF2B5EF4-FFF2-40B4-BE49-F238E27FC236}">
              <a16:creationId xmlns:a16="http://schemas.microsoft.com/office/drawing/2014/main" id="{DA635B58-775A-431D-9204-03D3D66B045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5"/>
        </a:graphicData>
      </a:graphic>
    </xdr:graphicFrame>
    <xdr:clientData/>
  </xdr:twoCellAnchor>
  <xdr:twoCellAnchor>
    <xdr:from>
      <xdr:col>79</xdr:col>
      <xdr:colOff>0</xdr:colOff>
      <xdr:row>346</xdr:row>
      <xdr:rowOff>0</xdr:rowOff>
    </xdr:from>
    <xdr:to>
      <xdr:col>90</xdr:col>
      <xdr:colOff>324972</xdr:colOff>
      <xdr:row>361</xdr:row>
      <xdr:rowOff>74296</xdr:rowOff>
    </xdr:to>
    <xdr:graphicFrame macro="">
      <xdr:nvGraphicFramePr>
        <xdr:cNvPr id="62" name="Chart 61">
          <a:extLst>
            <a:ext uri="{FF2B5EF4-FFF2-40B4-BE49-F238E27FC236}">
              <a16:creationId xmlns:a16="http://schemas.microsoft.com/office/drawing/2014/main" id="{A1B74A6A-FFE0-4602-899A-11E415BAAD8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6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53</xdr:col>
      <xdr:colOff>0</xdr:colOff>
      <xdr:row>942</xdr:row>
      <xdr:rowOff>0</xdr:rowOff>
    </xdr:from>
    <xdr:to>
      <xdr:col>62</xdr:col>
      <xdr:colOff>336096</xdr:colOff>
      <xdr:row>963</xdr:row>
      <xdr:rowOff>16329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18E3060-B54A-42C6-A2C8-F27765C0974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63</xdr:col>
      <xdr:colOff>0</xdr:colOff>
      <xdr:row>942</xdr:row>
      <xdr:rowOff>0</xdr:rowOff>
    </xdr:from>
    <xdr:to>
      <xdr:col>72</xdr:col>
      <xdr:colOff>282121</xdr:colOff>
      <xdr:row>963</xdr:row>
      <xdr:rowOff>38100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C7155E4-522D-4045-96B1-4E3CDDC7139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53</xdr:col>
      <xdr:colOff>0</xdr:colOff>
      <xdr:row>964</xdr:row>
      <xdr:rowOff>0</xdr:rowOff>
    </xdr:from>
    <xdr:to>
      <xdr:col>62</xdr:col>
      <xdr:colOff>336096</xdr:colOff>
      <xdr:row>986</xdr:row>
      <xdr:rowOff>161925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4A09C18-EA6F-4872-B637-6976AD8449F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63</xdr:col>
      <xdr:colOff>0</xdr:colOff>
      <xdr:row>964</xdr:row>
      <xdr:rowOff>0</xdr:rowOff>
    </xdr:from>
    <xdr:to>
      <xdr:col>72</xdr:col>
      <xdr:colOff>329746</xdr:colOff>
      <xdr:row>986</xdr:row>
      <xdr:rowOff>161925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2C2BD239-6E39-4248-8B04-6CD7CA281BD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56</xdr:col>
      <xdr:colOff>0</xdr:colOff>
      <xdr:row>99</xdr:row>
      <xdr:rowOff>0</xdr:rowOff>
    </xdr:from>
    <xdr:to>
      <xdr:col>65</xdr:col>
      <xdr:colOff>115443</xdr:colOff>
      <xdr:row>118</xdr:row>
      <xdr:rowOff>81534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EB0A925-2A61-4F90-9E64-CED14A1E162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66</xdr:col>
      <xdr:colOff>0</xdr:colOff>
      <xdr:row>99</xdr:row>
      <xdr:rowOff>0</xdr:rowOff>
    </xdr:from>
    <xdr:to>
      <xdr:col>75</xdr:col>
      <xdr:colOff>32385</xdr:colOff>
      <xdr:row>118</xdr:row>
      <xdr:rowOff>106553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A06D80C5-B18F-43F3-9AE3-E57CCFC14A8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66</xdr:col>
      <xdr:colOff>0</xdr:colOff>
      <xdr:row>121</xdr:row>
      <xdr:rowOff>0</xdr:rowOff>
    </xdr:from>
    <xdr:to>
      <xdr:col>75</xdr:col>
      <xdr:colOff>29471</xdr:colOff>
      <xdr:row>140</xdr:row>
      <xdr:rowOff>102480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57214EC9-0A4E-4183-A963-7501C14EC87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56</xdr:col>
      <xdr:colOff>0</xdr:colOff>
      <xdr:row>121</xdr:row>
      <xdr:rowOff>0</xdr:rowOff>
    </xdr:from>
    <xdr:to>
      <xdr:col>65</xdr:col>
      <xdr:colOff>113168</xdr:colOff>
      <xdr:row>140</xdr:row>
      <xdr:rowOff>102480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DC745747-46DB-4A6E-A205-765C9B55FDA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56</xdr:col>
      <xdr:colOff>0</xdr:colOff>
      <xdr:row>631</xdr:row>
      <xdr:rowOff>0</xdr:rowOff>
    </xdr:from>
    <xdr:to>
      <xdr:col>65</xdr:col>
      <xdr:colOff>332921</xdr:colOff>
      <xdr:row>650</xdr:row>
      <xdr:rowOff>89647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13E72F46-7FDB-48BA-BFD7-74CAE590661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73</xdr:col>
      <xdr:colOff>0</xdr:colOff>
      <xdr:row>942</xdr:row>
      <xdr:rowOff>0</xdr:rowOff>
    </xdr:from>
    <xdr:to>
      <xdr:col>82</xdr:col>
      <xdr:colOff>282121</xdr:colOff>
      <xdr:row>963</xdr:row>
      <xdr:rowOff>38100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37344DB7-EE2D-4206-A724-6423ED85CDF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73</xdr:col>
      <xdr:colOff>0</xdr:colOff>
      <xdr:row>964</xdr:row>
      <xdr:rowOff>0</xdr:rowOff>
    </xdr:from>
    <xdr:to>
      <xdr:col>82</xdr:col>
      <xdr:colOff>329746</xdr:colOff>
      <xdr:row>986</xdr:row>
      <xdr:rowOff>161925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F0933F29-F7DC-4E4D-B6AD-2F8B17C135D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76</xdr:col>
      <xdr:colOff>0</xdr:colOff>
      <xdr:row>99</xdr:row>
      <xdr:rowOff>0</xdr:rowOff>
    </xdr:from>
    <xdr:to>
      <xdr:col>85</xdr:col>
      <xdr:colOff>32385</xdr:colOff>
      <xdr:row>118</xdr:row>
      <xdr:rowOff>106553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CC4745BE-6C55-43A9-B93D-EFA40C94B3C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76</xdr:col>
      <xdr:colOff>0</xdr:colOff>
      <xdr:row>121</xdr:row>
      <xdr:rowOff>0</xdr:rowOff>
    </xdr:from>
    <xdr:to>
      <xdr:col>85</xdr:col>
      <xdr:colOff>29471</xdr:colOff>
      <xdr:row>140</xdr:row>
      <xdr:rowOff>102480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14934840-BB1C-4E82-B306-8D970558A6D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53</xdr:col>
      <xdr:colOff>0</xdr:colOff>
      <xdr:row>988</xdr:row>
      <xdr:rowOff>0</xdr:rowOff>
    </xdr:from>
    <xdr:to>
      <xdr:col>62</xdr:col>
      <xdr:colOff>336096</xdr:colOff>
      <xdr:row>1009</xdr:row>
      <xdr:rowOff>16330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593D68D7-4DF6-4095-9C9A-1DD34C3BB3A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63</xdr:col>
      <xdr:colOff>0</xdr:colOff>
      <xdr:row>988</xdr:row>
      <xdr:rowOff>0</xdr:rowOff>
    </xdr:from>
    <xdr:to>
      <xdr:col>72</xdr:col>
      <xdr:colOff>282121</xdr:colOff>
      <xdr:row>1009</xdr:row>
      <xdr:rowOff>38101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20CC369C-2172-49FA-B8DC-23310A18330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73</xdr:col>
      <xdr:colOff>0</xdr:colOff>
      <xdr:row>988</xdr:row>
      <xdr:rowOff>0</xdr:rowOff>
    </xdr:from>
    <xdr:to>
      <xdr:col>82</xdr:col>
      <xdr:colOff>282121</xdr:colOff>
      <xdr:row>1009</xdr:row>
      <xdr:rowOff>38101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7A7FAEF2-F88D-4AFD-83C4-BDBAB40A55F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53</xdr:col>
      <xdr:colOff>0</xdr:colOff>
      <xdr:row>1010</xdr:row>
      <xdr:rowOff>0</xdr:rowOff>
    </xdr:from>
    <xdr:to>
      <xdr:col>62</xdr:col>
      <xdr:colOff>336096</xdr:colOff>
      <xdr:row>1030</xdr:row>
      <xdr:rowOff>161925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3E9E92F1-6106-43FE-A41B-8C118FA75B0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63</xdr:col>
      <xdr:colOff>0</xdr:colOff>
      <xdr:row>1010</xdr:row>
      <xdr:rowOff>0</xdr:rowOff>
    </xdr:from>
    <xdr:to>
      <xdr:col>72</xdr:col>
      <xdr:colOff>329746</xdr:colOff>
      <xdr:row>1030</xdr:row>
      <xdr:rowOff>161925</xdr:rowOff>
    </xdr:to>
    <xdr:graphicFrame macro="">
      <xdr:nvGraphicFramePr>
        <xdr:cNvPr id="19" name="Chart 18">
          <a:extLst>
            <a:ext uri="{FF2B5EF4-FFF2-40B4-BE49-F238E27FC236}">
              <a16:creationId xmlns:a16="http://schemas.microsoft.com/office/drawing/2014/main" id="{F2E44F26-5D63-49B1-974C-23924D4C4F9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73</xdr:col>
      <xdr:colOff>0</xdr:colOff>
      <xdr:row>1010</xdr:row>
      <xdr:rowOff>0</xdr:rowOff>
    </xdr:from>
    <xdr:to>
      <xdr:col>82</xdr:col>
      <xdr:colOff>329746</xdr:colOff>
      <xdr:row>1030</xdr:row>
      <xdr:rowOff>161925</xdr:rowOff>
    </xdr:to>
    <xdr:graphicFrame macro="">
      <xdr:nvGraphicFramePr>
        <xdr:cNvPr id="20" name="Chart 19">
          <a:extLst>
            <a:ext uri="{FF2B5EF4-FFF2-40B4-BE49-F238E27FC236}">
              <a16:creationId xmlns:a16="http://schemas.microsoft.com/office/drawing/2014/main" id="{752FDAE8-C3F6-44C2-B3FB-4F024A2656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>
    <xdr:from>
      <xdr:col>66</xdr:col>
      <xdr:colOff>0</xdr:colOff>
      <xdr:row>631</xdr:row>
      <xdr:rowOff>0</xdr:rowOff>
    </xdr:from>
    <xdr:to>
      <xdr:col>75</xdr:col>
      <xdr:colOff>329746</xdr:colOff>
      <xdr:row>650</xdr:row>
      <xdr:rowOff>74295</xdr:rowOff>
    </xdr:to>
    <xdr:graphicFrame macro="">
      <xdr:nvGraphicFramePr>
        <xdr:cNvPr id="21" name="Chart 20">
          <a:extLst>
            <a:ext uri="{FF2B5EF4-FFF2-40B4-BE49-F238E27FC236}">
              <a16:creationId xmlns:a16="http://schemas.microsoft.com/office/drawing/2014/main" id="{E6360559-5BD6-4D19-B33B-D2B67B50579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  <xdr:twoCellAnchor>
    <xdr:from>
      <xdr:col>76</xdr:col>
      <xdr:colOff>0</xdr:colOff>
      <xdr:row>631</xdr:row>
      <xdr:rowOff>0</xdr:rowOff>
    </xdr:from>
    <xdr:to>
      <xdr:col>85</xdr:col>
      <xdr:colOff>329746</xdr:colOff>
      <xdr:row>650</xdr:row>
      <xdr:rowOff>74295</xdr:rowOff>
    </xdr:to>
    <xdr:graphicFrame macro="">
      <xdr:nvGraphicFramePr>
        <xdr:cNvPr id="22" name="Chart 21">
          <a:extLst>
            <a:ext uri="{FF2B5EF4-FFF2-40B4-BE49-F238E27FC236}">
              <a16:creationId xmlns:a16="http://schemas.microsoft.com/office/drawing/2014/main" id="{1C1001D9-8214-4C70-B078-DBA80F5F998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xdr:graphicFrame>
    <xdr:clientData/>
  </xdr:twoCellAnchor>
  <xdr:twoCellAnchor>
    <xdr:from>
      <xdr:col>56</xdr:col>
      <xdr:colOff>0</xdr:colOff>
      <xdr:row>652</xdr:row>
      <xdr:rowOff>0</xdr:rowOff>
    </xdr:from>
    <xdr:to>
      <xdr:col>65</xdr:col>
      <xdr:colOff>332921</xdr:colOff>
      <xdr:row>669</xdr:row>
      <xdr:rowOff>89647</xdr:rowOff>
    </xdr:to>
    <xdr:graphicFrame macro="">
      <xdr:nvGraphicFramePr>
        <xdr:cNvPr id="23" name="Chart 22">
          <a:extLst>
            <a:ext uri="{FF2B5EF4-FFF2-40B4-BE49-F238E27FC236}">
              <a16:creationId xmlns:a16="http://schemas.microsoft.com/office/drawing/2014/main" id="{65F5693A-02B3-4386-AC6D-79D0D59E941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xdr:graphicFrame>
    <xdr:clientData/>
  </xdr:twoCellAnchor>
  <xdr:twoCellAnchor>
    <xdr:from>
      <xdr:col>66</xdr:col>
      <xdr:colOff>0</xdr:colOff>
      <xdr:row>652</xdr:row>
      <xdr:rowOff>0</xdr:rowOff>
    </xdr:from>
    <xdr:to>
      <xdr:col>75</xdr:col>
      <xdr:colOff>329746</xdr:colOff>
      <xdr:row>669</xdr:row>
      <xdr:rowOff>74295</xdr:rowOff>
    </xdr:to>
    <xdr:graphicFrame macro="">
      <xdr:nvGraphicFramePr>
        <xdr:cNvPr id="24" name="Chart 23">
          <a:extLst>
            <a:ext uri="{FF2B5EF4-FFF2-40B4-BE49-F238E27FC236}">
              <a16:creationId xmlns:a16="http://schemas.microsoft.com/office/drawing/2014/main" id="{8DAEBB9A-B65F-41AE-A56C-7A73229BB98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3"/>
        </a:graphicData>
      </a:graphic>
    </xdr:graphicFrame>
    <xdr:clientData/>
  </xdr:twoCellAnchor>
  <xdr:twoCellAnchor>
    <xdr:from>
      <xdr:col>76</xdr:col>
      <xdr:colOff>0</xdr:colOff>
      <xdr:row>652</xdr:row>
      <xdr:rowOff>0</xdr:rowOff>
    </xdr:from>
    <xdr:to>
      <xdr:col>85</xdr:col>
      <xdr:colOff>329746</xdr:colOff>
      <xdr:row>669</xdr:row>
      <xdr:rowOff>74295</xdr:rowOff>
    </xdr:to>
    <xdr:graphicFrame macro="">
      <xdr:nvGraphicFramePr>
        <xdr:cNvPr id="25" name="Chart 24">
          <a:extLst>
            <a:ext uri="{FF2B5EF4-FFF2-40B4-BE49-F238E27FC236}">
              <a16:creationId xmlns:a16="http://schemas.microsoft.com/office/drawing/2014/main" id="{DCB1A9F3-639E-4055-8A47-A355897E2AE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4"/>
        </a:graphicData>
      </a:graphic>
    </xdr:graphicFrame>
    <xdr:clientData/>
  </xdr:twoCellAnchor>
  <xdr:twoCellAnchor>
    <xdr:from>
      <xdr:col>55</xdr:col>
      <xdr:colOff>0</xdr:colOff>
      <xdr:row>291</xdr:row>
      <xdr:rowOff>0</xdr:rowOff>
    </xdr:from>
    <xdr:to>
      <xdr:col>66</xdr:col>
      <xdr:colOff>323853</xdr:colOff>
      <xdr:row>308</xdr:row>
      <xdr:rowOff>67235</xdr:rowOff>
    </xdr:to>
    <xdr:graphicFrame macro="">
      <xdr:nvGraphicFramePr>
        <xdr:cNvPr id="26" name="Chart 25">
          <a:extLst>
            <a:ext uri="{FF2B5EF4-FFF2-40B4-BE49-F238E27FC236}">
              <a16:creationId xmlns:a16="http://schemas.microsoft.com/office/drawing/2014/main" id="{04B3729A-E91A-4AE0-9C0E-CD2019D3F93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5"/>
        </a:graphicData>
      </a:graphic>
    </xdr:graphicFrame>
    <xdr:clientData/>
  </xdr:twoCellAnchor>
  <xdr:twoCellAnchor>
    <xdr:from>
      <xdr:col>67</xdr:col>
      <xdr:colOff>0</xdr:colOff>
      <xdr:row>291</xdr:row>
      <xdr:rowOff>0</xdr:rowOff>
    </xdr:from>
    <xdr:to>
      <xdr:col>78</xdr:col>
      <xdr:colOff>333377</xdr:colOff>
      <xdr:row>308</xdr:row>
      <xdr:rowOff>74295</xdr:rowOff>
    </xdr:to>
    <xdr:graphicFrame macro="">
      <xdr:nvGraphicFramePr>
        <xdr:cNvPr id="27" name="Chart 26">
          <a:extLst>
            <a:ext uri="{FF2B5EF4-FFF2-40B4-BE49-F238E27FC236}">
              <a16:creationId xmlns:a16="http://schemas.microsoft.com/office/drawing/2014/main" id="{D6641198-B846-49D5-99B4-C61CB28F920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6"/>
        </a:graphicData>
      </a:graphic>
    </xdr:graphicFrame>
    <xdr:clientData/>
  </xdr:twoCellAnchor>
  <xdr:twoCellAnchor>
    <xdr:from>
      <xdr:col>79</xdr:col>
      <xdr:colOff>0</xdr:colOff>
      <xdr:row>291</xdr:row>
      <xdr:rowOff>0</xdr:rowOff>
    </xdr:from>
    <xdr:to>
      <xdr:col>90</xdr:col>
      <xdr:colOff>333377</xdr:colOff>
      <xdr:row>308</xdr:row>
      <xdr:rowOff>74295</xdr:rowOff>
    </xdr:to>
    <xdr:graphicFrame macro="">
      <xdr:nvGraphicFramePr>
        <xdr:cNvPr id="28" name="Chart 27">
          <a:extLst>
            <a:ext uri="{FF2B5EF4-FFF2-40B4-BE49-F238E27FC236}">
              <a16:creationId xmlns:a16="http://schemas.microsoft.com/office/drawing/2014/main" id="{9E26C77F-875E-46D6-808D-E88814C0F92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7"/>
        </a:graphicData>
      </a:graphic>
    </xdr:graphicFrame>
    <xdr:clientData/>
  </xdr:twoCellAnchor>
  <xdr:twoCellAnchor>
    <xdr:from>
      <xdr:col>55</xdr:col>
      <xdr:colOff>0</xdr:colOff>
      <xdr:row>309</xdr:row>
      <xdr:rowOff>0</xdr:rowOff>
    </xdr:from>
    <xdr:to>
      <xdr:col>66</xdr:col>
      <xdr:colOff>330576</xdr:colOff>
      <xdr:row>325</xdr:row>
      <xdr:rowOff>74295</xdr:rowOff>
    </xdr:to>
    <xdr:graphicFrame macro="">
      <xdr:nvGraphicFramePr>
        <xdr:cNvPr id="29" name="Chart 28">
          <a:extLst>
            <a:ext uri="{FF2B5EF4-FFF2-40B4-BE49-F238E27FC236}">
              <a16:creationId xmlns:a16="http://schemas.microsoft.com/office/drawing/2014/main" id="{FC37676E-567C-44EF-B23F-0EDF4539DC6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8"/>
        </a:graphicData>
      </a:graphic>
    </xdr:graphicFrame>
    <xdr:clientData/>
  </xdr:twoCellAnchor>
  <xdr:twoCellAnchor>
    <xdr:from>
      <xdr:col>67</xdr:col>
      <xdr:colOff>0</xdr:colOff>
      <xdr:row>309</xdr:row>
      <xdr:rowOff>0</xdr:rowOff>
    </xdr:from>
    <xdr:to>
      <xdr:col>78</xdr:col>
      <xdr:colOff>324973</xdr:colOff>
      <xdr:row>325</xdr:row>
      <xdr:rowOff>74295</xdr:rowOff>
    </xdr:to>
    <xdr:graphicFrame macro="">
      <xdr:nvGraphicFramePr>
        <xdr:cNvPr id="30" name="Chart 29">
          <a:extLst>
            <a:ext uri="{FF2B5EF4-FFF2-40B4-BE49-F238E27FC236}">
              <a16:creationId xmlns:a16="http://schemas.microsoft.com/office/drawing/2014/main" id="{A8DDF757-BD6B-4CF4-A589-9D62E69777D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9"/>
        </a:graphicData>
      </a:graphic>
    </xdr:graphicFrame>
    <xdr:clientData/>
  </xdr:twoCellAnchor>
  <xdr:twoCellAnchor>
    <xdr:from>
      <xdr:col>79</xdr:col>
      <xdr:colOff>0</xdr:colOff>
      <xdr:row>309</xdr:row>
      <xdr:rowOff>0</xdr:rowOff>
    </xdr:from>
    <xdr:to>
      <xdr:col>90</xdr:col>
      <xdr:colOff>324973</xdr:colOff>
      <xdr:row>325</xdr:row>
      <xdr:rowOff>74295</xdr:rowOff>
    </xdr:to>
    <xdr:graphicFrame macro="">
      <xdr:nvGraphicFramePr>
        <xdr:cNvPr id="31" name="Chart 30">
          <a:extLst>
            <a:ext uri="{FF2B5EF4-FFF2-40B4-BE49-F238E27FC236}">
              <a16:creationId xmlns:a16="http://schemas.microsoft.com/office/drawing/2014/main" id="{D7D0E426-D8F0-492D-8040-ED5B9C85A34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0"/>
        </a:graphicData>
      </a:graphic>
    </xdr:graphicFrame>
    <xdr:clientData/>
  </xdr:twoCellAnchor>
  <xdr:twoCellAnchor>
    <xdr:from>
      <xdr:col>55</xdr:col>
      <xdr:colOff>0</xdr:colOff>
      <xdr:row>328</xdr:row>
      <xdr:rowOff>0</xdr:rowOff>
    </xdr:from>
    <xdr:to>
      <xdr:col>66</xdr:col>
      <xdr:colOff>323853</xdr:colOff>
      <xdr:row>345</xdr:row>
      <xdr:rowOff>67235</xdr:rowOff>
    </xdr:to>
    <xdr:graphicFrame macro="">
      <xdr:nvGraphicFramePr>
        <xdr:cNvPr id="32" name="Chart 31">
          <a:extLst>
            <a:ext uri="{FF2B5EF4-FFF2-40B4-BE49-F238E27FC236}">
              <a16:creationId xmlns:a16="http://schemas.microsoft.com/office/drawing/2014/main" id="{AB59ECC1-5619-4FE1-8CA3-F4BB0ECD89E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1"/>
        </a:graphicData>
      </a:graphic>
    </xdr:graphicFrame>
    <xdr:clientData/>
  </xdr:twoCellAnchor>
  <xdr:twoCellAnchor>
    <xdr:from>
      <xdr:col>67</xdr:col>
      <xdr:colOff>0</xdr:colOff>
      <xdr:row>328</xdr:row>
      <xdr:rowOff>0</xdr:rowOff>
    </xdr:from>
    <xdr:to>
      <xdr:col>78</xdr:col>
      <xdr:colOff>333377</xdr:colOff>
      <xdr:row>345</xdr:row>
      <xdr:rowOff>74295</xdr:rowOff>
    </xdr:to>
    <xdr:graphicFrame macro="">
      <xdr:nvGraphicFramePr>
        <xdr:cNvPr id="33" name="Chart 32">
          <a:extLst>
            <a:ext uri="{FF2B5EF4-FFF2-40B4-BE49-F238E27FC236}">
              <a16:creationId xmlns:a16="http://schemas.microsoft.com/office/drawing/2014/main" id="{7048F75B-B2F3-4000-B1A5-04B312F68A5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2"/>
        </a:graphicData>
      </a:graphic>
    </xdr:graphicFrame>
    <xdr:clientData/>
  </xdr:twoCellAnchor>
  <xdr:twoCellAnchor>
    <xdr:from>
      <xdr:col>79</xdr:col>
      <xdr:colOff>0</xdr:colOff>
      <xdr:row>328</xdr:row>
      <xdr:rowOff>0</xdr:rowOff>
    </xdr:from>
    <xdr:to>
      <xdr:col>90</xdr:col>
      <xdr:colOff>333377</xdr:colOff>
      <xdr:row>345</xdr:row>
      <xdr:rowOff>74295</xdr:rowOff>
    </xdr:to>
    <xdr:graphicFrame macro="">
      <xdr:nvGraphicFramePr>
        <xdr:cNvPr id="34" name="Chart 33">
          <a:extLst>
            <a:ext uri="{FF2B5EF4-FFF2-40B4-BE49-F238E27FC236}">
              <a16:creationId xmlns:a16="http://schemas.microsoft.com/office/drawing/2014/main" id="{72BB81F5-F65C-48D1-B04C-68CDE671E64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3"/>
        </a:graphicData>
      </a:graphic>
    </xdr:graphicFrame>
    <xdr:clientData/>
  </xdr:twoCellAnchor>
  <xdr:twoCellAnchor>
    <xdr:from>
      <xdr:col>55</xdr:col>
      <xdr:colOff>0</xdr:colOff>
      <xdr:row>346</xdr:row>
      <xdr:rowOff>0</xdr:rowOff>
    </xdr:from>
    <xdr:to>
      <xdr:col>66</xdr:col>
      <xdr:colOff>330575</xdr:colOff>
      <xdr:row>361</xdr:row>
      <xdr:rowOff>74296</xdr:rowOff>
    </xdr:to>
    <xdr:graphicFrame macro="">
      <xdr:nvGraphicFramePr>
        <xdr:cNvPr id="38" name="Chart 37">
          <a:extLst>
            <a:ext uri="{FF2B5EF4-FFF2-40B4-BE49-F238E27FC236}">
              <a16:creationId xmlns:a16="http://schemas.microsoft.com/office/drawing/2014/main" id="{B99BB42A-A3FC-49D7-9462-8EF341CD7B7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4"/>
        </a:graphicData>
      </a:graphic>
    </xdr:graphicFrame>
    <xdr:clientData/>
  </xdr:twoCellAnchor>
  <xdr:twoCellAnchor>
    <xdr:from>
      <xdr:col>67</xdr:col>
      <xdr:colOff>0</xdr:colOff>
      <xdr:row>346</xdr:row>
      <xdr:rowOff>0</xdr:rowOff>
    </xdr:from>
    <xdr:to>
      <xdr:col>78</xdr:col>
      <xdr:colOff>324972</xdr:colOff>
      <xdr:row>361</xdr:row>
      <xdr:rowOff>74296</xdr:rowOff>
    </xdr:to>
    <xdr:graphicFrame macro="">
      <xdr:nvGraphicFramePr>
        <xdr:cNvPr id="39" name="Chart 38">
          <a:extLst>
            <a:ext uri="{FF2B5EF4-FFF2-40B4-BE49-F238E27FC236}">
              <a16:creationId xmlns:a16="http://schemas.microsoft.com/office/drawing/2014/main" id="{3D998D0F-1A64-43D3-B55A-49246ADFDD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5"/>
        </a:graphicData>
      </a:graphic>
    </xdr:graphicFrame>
    <xdr:clientData/>
  </xdr:twoCellAnchor>
  <xdr:twoCellAnchor>
    <xdr:from>
      <xdr:col>79</xdr:col>
      <xdr:colOff>0</xdr:colOff>
      <xdr:row>346</xdr:row>
      <xdr:rowOff>0</xdr:rowOff>
    </xdr:from>
    <xdr:to>
      <xdr:col>90</xdr:col>
      <xdr:colOff>324972</xdr:colOff>
      <xdr:row>361</xdr:row>
      <xdr:rowOff>74296</xdr:rowOff>
    </xdr:to>
    <xdr:graphicFrame macro="">
      <xdr:nvGraphicFramePr>
        <xdr:cNvPr id="40" name="Chart 39">
          <a:extLst>
            <a:ext uri="{FF2B5EF4-FFF2-40B4-BE49-F238E27FC236}">
              <a16:creationId xmlns:a16="http://schemas.microsoft.com/office/drawing/2014/main" id="{A0C550B6-3629-4F0C-9A59-B1A8AB4EEA1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6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53</xdr:col>
      <xdr:colOff>0</xdr:colOff>
      <xdr:row>942</xdr:row>
      <xdr:rowOff>0</xdr:rowOff>
    </xdr:from>
    <xdr:to>
      <xdr:col>62</xdr:col>
      <xdr:colOff>336096</xdr:colOff>
      <xdr:row>963</xdr:row>
      <xdr:rowOff>16329</xdr:rowOff>
    </xdr:to>
    <xdr:graphicFrame macro="">
      <xdr:nvGraphicFramePr>
        <xdr:cNvPr id="23" name="Chart 22">
          <a:extLst>
            <a:ext uri="{FF2B5EF4-FFF2-40B4-BE49-F238E27FC236}">
              <a16:creationId xmlns:a16="http://schemas.microsoft.com/office/drawing/2014/main" id="{F2091526-0C6C-4B27-831A-A3C94DA4D93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63</xdr:col>
      <xdr:colOff>0</xdr:colOff>
      <xdr:row>942</xdr:row>
      <xdr:rowOff>0</xdr:rowOff>
    </xdr:from>
    <xdr:to>
      <xdr:col>72</xdr:col>
      <xdr:colOff>282121</xdr:colOff>
      <xdr:row>963</xdr:row>
      <xdr:rowOff>38100</xdr:rowOff>
    </xdr:to>
    <xdr:graphicFrame macro="">
      <xdr:nvGraphicFramePr>
        <xdr:cNvPr id="24" name="Chart 23">
          <a:extLst>
            <a:ext uri="{FF2B5EF4-FFF2-40B4-BE49-F238E27FC236}">
              <a16:creationId xmlns:a16="http://schemas.microsoft.com/office/drawing/2014/main" id="{2A8E1879-D8D1-4404-A358-424BDDDB28C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53</xdr:col>
      <xdr:colOff>0</xdr:colOff>
      <xdr:row>964</xdr:row>
      <xdr:rowOff>0</xdr:rowOff>
    </xdr:from>
    <xdr:to>
      <xdr:col>62</xdr:col>
      <xdr:colOff>336096</xdr:colOff>
      <xdr:row>986</xdr:row>
      <xdr:rowOff>161925</xdr:rowOff>
    </xdr:to>
    <xdr:graphicFrame macro="">
      <xdr:nvGraphicFramePr>
        <xdr:cNvPr id="25" name="Chart 24">
          <a:extLst>
            <a:ext uri="{FF2B5EF4-FFF2-40B4-BE49-F238E27FC236}">
              <a16:creationId xmlns:a16="http://schemas.microsoft.com/office/drawing/2014/main" id="{82BB0AB9-7CD0-4CD8-8570-C532D6D73FB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63</xdr:col>
      <xdr:colOff>0</xdr:colOff>
      <xdr:row>964</xdr:row>
      <xdr:rowOff>0</xdr:rowOff>
    </xdr:from>
    <xdr:to>
      <xdr:col>72</xdr:col>
      <xdr:colOff>329746</xdr:colOff>
      <xdr:row>986</xdr:row>
      <xdr:rowOff>161925</xdr:rowOff>
    </xdr:to>
    <xdr:graphicFrame macro="">
      <xdr:nvGraphicFramePr>
        <xdr:cNvPr id="26" name="Chart 25">
          <a:extLst>
            <a:ext uri="{FF2B5EF4-FFF2-40B4-BE49-F238E27FC236}">
              <a16:creationId xmlns:a16="http://schemas.microsoft.com/office/drawing/2014/main" id="{261B5287-18C6-48EA-8825-A45BEAB4E34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56</xdr:col>
      <xdr:colOff>0</xdr:colOff>
      <xdr:row>99</xdr:row>
      <xdr:rowOff>0</xdr:rowOff>
    </xdr:from>
    <xdr:to>
      <xdr:col>65</xdr:col>
      <xdr:colOff>115443</xdr:colOff>
      <xdr:row>118</xdr:row>
      <xdr:rowOff>81534</xdr:rowOff>
    </xdr:to>
    <xdr:graphicFrame macro="">
      <xdr:nvGraphicFramePr>
        <xdr:cNvPr id="27" name="Chart 26">
          <a:extLst>
            <a:ext uri="{FF2B5EF4-FFF2-40B4-BE49-F238E27FC236}">
              <a16:creationId xmlns:a16="http://schemas.microsoft.com/office/drawing/2014/main" id="{A479CC4D-7479-4516-95E0-94D619C0A52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66</xdr:col>
      <xdr:colOff>0</xdr:colOff>
      <xdr:row>99</xdr:row>
      <xdr:rowOff>0</xdr:rowOff>
    </xdr:from>
    <xdr:to>
      <xdr:col>75</xdr:col>
      <xdr:colOff>32385</xdr:colOff>
      <xdr:row>118</xdr:row>
      <xdr:rowOff>106553</xdr:rowOff>
    </xdr:to>
    <xdr:graphicFrame macro="">
      <xdr:nvGraphicFramePr>
        <xdr:cNvPr id="28" name="Chart 27">
          <a:extLst>
            <a:ext uri="{FF2B5EF4-FFF2-40B4-BE49-F238E27FC236}">
              <a16:creationId xmlns:a16="http://schemas.microsoft.com/office/drawing/2014/main" id="{87594963-1BC2-43C6-B931-134FBFDA1E9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66</xdr:col>
      <xdr:colOff>0</xdr:colOff>
      <xdr:row>121</xdr:row>
      <xdr:rowOff>0</xdr:rowOff>
    </xdr:from>
    <xdr:to>
      <xdr:col>75</xdr:col>
      <xdr:colOff>29471</xdr:colOff>
      <xdr:row>140</xdr:row>
      <xdr:rowOff>102480</xdr:rowOff>
    </xdr:to>
    <xdr:graphicFrame macro="">
      <xdr:nvGraphicFramePr>
        <xdr:cNvPr id="29" name="Chart 28">
          <a:extLst>
            <a:ext uri="{FF2B5EF4-FFF2-40B4-BE49-F238E27FC236}">
              <a16:creationId xmlns:a16="http://schemas.microsoft.com/office/drawing/2014/main" id="{D2E41242-D679-498A-8A14-EB70DEE51B7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56</xdr:col>
      <xdr:colOff>0</xdr:colOff>
      <xdr:row>121</xdr:row>
      <xdr:rowOff>0</xdr:rowOff>
    </xdr:from>
    <xdr:to>
      <xdr:col>65</xdr:col>
      <xdr:colOff>113168</xdr:colOff>
      <xdr:row>140</xdr:row>
      <xdr:rowOff>102480</xdr:rowOff>
    </xdr:to>
    <xdr:graphicFrame macro="">
      <xdr:nvGraphicFramePr>
        <xdr:cNvPr id="30" name="Chart 29">
          <a:extLst>
            <a:ext uri="{FF2B5EF4-FFF2-40B4-BE49-F238E27FC236}">
              <a16:creationId xmlns:a16="http://schemas.microsoft.com/office/drawing/2014/main" id="{5218E00E-002E-4E31-8C0C-0386D49C220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56</xdr:col>
      <xdr:colOff>0</xdr:colOff>
      <xdr:row>631</xdr:row>
      <xdr:rowOff>0</xdr:rowOff>
    </xdr:from>
    <xdr:to>
      <xdr:col>65</xdr:col>
      <xdr:colOff>332921</xdr:colOff>
      <xdr:row>650</xdr:row>
      <xdr:rowOff>89647</xdr:rowOff>
    </xdr:to>
    <xdr:graphicFrame macro="">
      <xdr:nvGraphicFramePr>
        <xdr:cNvPr id="31" name="Chart 30">
          <a:extLst>
            <a:ext uri="{FF2B5EF4-FFF2-40B4-BE49-F238E27FC236}">
              <a16:creationId xmlns:a16="http://schemas.microsoft.com/office/drawing/2014/main" id="{A2ADDCF4-9324-41E7-AB67-120A9453F74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73</xdr:col>
      <xdr:colOff>0</xdr:colOff>
      <xdr:row>942</xdr:row>
      <xdr:rowOff>0</xdr:rowOff>
    </xdr:from>
    <xdr:to>
      <xdr:col>82</xdr:col>
      <xdr:colOff>282121</xdr:colOff>
      <xdr:row>963</xdr:row>
      <xdr:rowOff>38100</xdr:rowOff>
    </xdr:to>
    <xdr:graphicFrame macro="">
      <xdr:nvGraphicFramePr>
        <xdr:cNvPr id="32" name="Chart 31">
          <a:extLst>
            <a:ext uri="{FF2B5EF4-FFF2-40B4-BE49-F238E27FC236}">
              <a16:creationId xmlns:a16="http://schemas.microsoft.com/office/drawing/2014/main" id="{F82A884C-BAD1-4BD2-8D95-EAFF8943E5B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73</xdr:col>
      <xdr:colOff>0</xdr:colOff>
      <xdr:row>964</xdr:row>
      <xdr:rowOff>0</xdr:rowOff>
    </xdr:from>
    <xdr:to>
      <xdr:col>82</xdr:col>
      <xdr:colOff>329746</xdr:colOff>
      <xdr:row>986</xdr:row>
      <xdr:rowOff>161925</xdr:rowOff>
    </xdr:to>
    <xdr:graphicFrame macro="">
      <xdr:nvGraphicFramePr>
        <xdr:cNvPr id="33" name="Chart 32">
          <a:extLst>
            <a:ext uri="{FF2B5EF4-FFF2-40B4-BE49-F238E27FC236}">
              <a16:creationId xmlns:a16="http://schemas.microsoft.com/office/drawing/2014/main" id="{A2F3368D-7200-4B33-AF93-799FE2DB870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76</xdr:col>
      <xdr:colOff>0</xdr:colOff>
      <xdr:row>99</xdr:row>
      <xdr:rowOff>0</xdr:rowOff>
    </xdr:from>
    <xdr:to>
      <xdr:col>85</xdr:col>
      <xdr:colOff>32385</xdr:colOff>
      <xdr:row>118</xdr:row>
      <xdr:rowOff>106553</xdr:rowOff>
    </xdr:to>
    <xdr:graphicFrame macro="">
      <xdr:nvGraphicFramePr>
        <xdr:cNvPr id="34" name="Chart 33">
          <a:extLst>
            <a:ext uri="{FF2B5EF4-FFF2-40B4-BE49-F238E27FC236}">
              <a16:creationId xmlns:a16="http://schemas.microsoft.com/office/drawing/2014/main" id="{1D67318B-8127-4C08-BD3A-2B672FB551C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76</xdr:col>
      <xdr:colOff>0</xdr:colOff>
      <xdr:row>121</xdr:row>
      <xdr:rowOff>0</xdr:rowOff>
    </xdr:from>
    <xdr:to>
      <xdr:col>85</xdr:col>
      <xdr:colOff>29471</xdr:colOff>
      <xdr:row>140</xdr:row>
      <xdr:rowOff>102480</xdr:rowOff>
    </xdr:to>
    <xdr:graphicFrame macro="">
      <xdr:nvGraphicFramePr>
        <xdr:cNvPr id="35" name="Chart 34">
          <a:extLst>
            <a:ext uri="{FF2B5EF4-FFF2-40B4-BE49-F238E27FC236}">
              <a16:creationId xmlns:a16="http://schemas.microsoft.com/office/drawing/2014/main" id="{8C160EA1-A702-491A-8AD2-AD8230B45F3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53</xdr:col>
      <xdr:colOff>0</xdr:colOff>
      <xdr:row>988</xdr:row>
      <xdr:rowOff>0</xdr:rowOff>
    </xdr:from>
    <xdr:to>
      <xdr:col>62</xdr:col>
      <xdr:colOff>336096</xdr:colOff>
      <xdr:row>1009</xdr:row>
      <xdr:rowOff>16330</xdr:rowOff>
    </xdr:to>
    <xdr:graphicFrame macro="">
      <xdr:nvGraphicFramePr>
        <xdr:cNvPr id="36" name="Chart 35">
          <a:extLst>
            <a:ext uri="{FF2B5EF4-FFF2-40B4-BE49-F238E27FC236}">
              <a16:creationId xmlns:a16="http://schemas.microsoft.com/office/drawing/2014/main" id="{29CCADD2-7EAE-486B-A945-742CDB0EB6E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63</xdr:col>
      <xdr:colOff>0</xdr:colOff>
      <xdr:row>988</xdr:row>
      <xdr:rowOff>0</xdr:rowOff>
    </xdr:from>
    <xdr:to>
      <xdr:col>72</xdr:col>
      <xdr:colOff>282121</xdr:colOff>
      <xdr:row>1009</xdr:row>
      <xdr:rowOff>38101</xdr:rowOff>
    </xdr:to>
    <xdr:graphicFrame macro="">
      <xdr:nvGraphicFramePr>
        <xdr:cNvPr id="37" name="Chart 36">
          <a:extLst>
            <a:ext uri="{FF2B5EF4-FFF2-40B4-BE49-F238E27FC236}">
              <a16:creationId xmlns:a16="http://schemas.microsoft.com/office/drawing/2014/main" id="{36C75513-64E3-4E8B-92C6-7A359326E24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73</xdr:col>
      <xdr:colOff>0</xdr:colOff>
      <xdr:row>988</xdr:row>
      <xdr:rowOff>0</xdr:rowOff>
    </xdr:from>
    <xdr:to>
      <xdr:col>82</xdr:col>
      <xdr:colOff>282121</xdr:colOff>
      <xdr:row>1009</xdr:row>
      <xdr:rowOff>38101</xdr:rowOff>
    </xdr:to>
    <xdr:graphicFrame macro="">
      <xdr:nvGraphicFramePr>
        <xdr:cNvPr id="38" name="Chart 37">
          <a:extLst>
            <a:ext uri="{FF2B5EF4-FFF2-40B4-BE49-F238E27FC236}">
              <a16:creationId xmlns:a16="http://schemas.microsoft.com/office/drawing/2014/main" id="{F44A977F-C52D-4455-B9D2-92B9A78E38C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53</xdr:col>
      <xdr:colOff>0</xdr:colOff>
      <xdr:row>1010</xdr:row>
      <xdr:rowOff>0</xdr:rowOff>
    </xdr:from>
    <xdr:to>
      <xdr:col>62</xdr:col>
      <xdr:colOff>336096</xdr:colOff>
      <xdr:row>1030</xdr:row>
      <xdr:rowOff>161925</xdr:rowOff>
    </xdr:to>
    <xdr:graphicFrame macro="">
      <xdr:nvGraphicFramePr>
        <xdr:cNvPr id="39" name="Chart 38">
          <a:extLst>
            <a:ext uri="{FF2B5EF4-FFF2-40B4-BE49-F238E27FC236}">
              <a16:creationId xmlns:a16="http://schemas.microsoft.com/office/drawing/2014/main" id="{70A9163D-5AA5-413C-A39E-ABCE1FA4A5C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63</xdr:col>
      <xdr:colOff>0</xdr:colOff>
      <xdr:row>1010</xdr:row>
      <xdr:rowOff>0</xdr:rowOff>
    </xdr:from>
    <xdr:to>
      <xdr:col>72</xdr:col>
      <xdr:colOff>329746</xdr:colOff>
      <xdr:row>1030</xdr:row>
      <xdr:rowOff>161925</xdr:rowOff>
    </xdr:to>
    <xdr:graphicFrame macro="">
      <xdr:nvGraphicFramePr>
        <xdr:cNvPr id="40" name="Chart 39">
          <a:extLst>
            <a:ext uri="{FF2B5EF4-FFF2-40B4-BE49-F238E27FC236}">
              <a16:creationId xmlns:a16="http://schemas.microsoft.com/office/drawing/2014/main" id="{926D6507-B033-42D4-8362-482393E086E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73</xdr:col>
      <xdr:colOff>0</xdr:colOff>
      <xdr:row>1010</xdr:row>
      <xdr:rowOff>0</xdr:rowOff>
    </xdr:from>
    <xdr:to>
      <xdr:col>82</xdr:col>
      <xdr:colOff>329746</xdr:colOff>
      <xdr:row>1030</xdr:row>
      <xdr:rowOff>161925</xdr:rowOff>
    </xdr:to>
    <xdr:graphicFrame macro="">
      <xdr:nvGraphicFramePr>
        <xdr:cNvPr id="41" name="Chart 40">
          <a:extLst>
            <a:ext uri="{FF2B5EF4-FFF2-40B4-BE49-F238E27FC236}">
              <a16:creationId xmlns:a16="http://schemas.microsoft.com/office/drawing/2014/main" id="{5ADBCF7B-D861-41C6-8AA5-8A6EF0BE951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>
    <xdr:from>
      <xdr:col>66</xdr:col>
      <xdr:colOff>0</xdr:colOff>
      <xdr:row>631</xdr:row>
      <xdr:rowOff>0</xdr:rowOff>
    </xdr:from>
    <xdr:to>
      <xdr:col>75</xdr:col>
      <xdr:colOff>329746</xdr:colOff>
      <xdr:row>650</xdr:row>
      <xdr:rowOff>74295</xdr:rowOff>
    </xdr:to>
    <xdr:graphicFrame macro="">
      <xdr:nvGraphicFramePr>
        <xdr:cNvPr id="42" name="Chart 41">
          <a:extLst>
            <a:ext uri="{FF2B5EF4-FFF2-40B4-BE49-F238E27FC236}">
              <a16:creationId xmlns:a16="http://schemas.microsoft.com/office/drawing/2014/main" id="{70127AEB-862C-4B58-BC4F-91A947A2DEB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  <xdr:twoCellAnchor>
    <xdr:from>
      <xdr:col>76</xdr:col>
      <xdr:colOff>0</xdr:colOff>
      <xdr:row>631</xdr:row>
      <xdr:rowOff>0</xdr:rowOff>
    </xdr:from>
    <xdr:to>
      <xdr:col>85</xdr:col>
      <xdr:colOff>329746</xdr:colOff>
      <xdr:row>650</xdr:row>
      <xdr:rowOff>74295</xdr:rowOff>
    </xdr:to>
    <xdr:graphicFrame macro="">
      <xdr:nvGraphicFramePr>
        <xdr:cNvPr id="43" name="Chart 42">
          <a:extLst>
            <a:ext uri="{FF2B5EF4-FFF2-40B4-BE49-F238E27FC236}">
              <a16:creationId xmlns:a16="http://schemas.microsoft.com/office/drawing/2014/main" id="{EB91D1EF-5A8C-484F-998A-B770047ED0C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xdr:graphicFrame>
    <xdr:clientData/>
  </xdr:twoCellAnchor>
  <xdr:twoCellAnchor>
    <xdr:from>
      <xdr:col>56</xdr:col>
      <xdr:colOff>0</xdr:colOff>
      <xdr:row>652</xdr:row>
      <xdr:rowOff>0</xdr:rowOff>
    </xdr:from>
    <xdr:to>
      <xdr:col>65</xdr:col>
      <xdr:colOff>332921</xdr:colOff>
      <xdr:row>669</xdr:row>
      <xdr:rowOff>89647</xdr:rowOff>
    </xdr:to>
    <xdr:graphicFrame macro="">
      <xdr:nvGraphicFramePr>
        <xdr:cNvPr id="44" name="Chart 43">
          <a:extLst>
            <a:ext uri="{FF2B5EF4-FFF2-40B4-BE49-F238E27FC236}">
              <a16:creationId xmlns:a16="http://schemas.microsoft.com/office/drawing/2014/main" id="{58C31872-DEFD-4D54-A322-7584DEBF9B1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xdr:graphicFrame>
    <xdr:clientData/>
  </xdr:twoCellAnchor>
  <xdr:twoCellAnchor>
    <xdr:from>
      <xdr:col>66</xdr:col>
      <xdr:colOff>0</xdr:colOff>
      <xdr:row>652</xdr:row>
      <xdr:rowOff>0</xdr:rowOff>
    </xdr:from>
    <xdr:to>
      <xdr:col>75</xdr:col>
      <xdr:colOff>329746</xdr:colOff>
      <xdr:row>669</xdr:row>
      <xdr:rowOff>74295</xdr:rowOff>
    </xdr:to>
    <xdr:graphicFrame macro="">
      <xdr:nvGraphicFramePr>
        <xdr:cNvPr id="45" name="Chart 44">
          <a:extLst>
            <a:ext uri="{FF2B5EF4-FFF2-40B4-BE49-F238E27FC236}">
              <a16:creationId xmlns:a16="http://schemas.microsoft.com/office/drawing/2014/main" id="{EDC6E97F-16B1-4E7C-8951-979B9ABEE88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3"/>
        </a:graphicData>
      </a:graphic>
    </xdr:graphicFrame>
    <xdr:clientData/>
  </xdr:twoCellAnchor>
  <xdr:twoCellAnchor>
    <xdr:from>
      <xdr:col>76</xdr:col>
      <xdr:colOff>0</xdr:colOff>
      <xdr:row>652</xdr:row>
      <xdr:rowOff>0</xdr:rowOff>
    </xdr:from>
    <xdr:to>
      <xdr:col>85</xdr:col>
      <xdr:colOff>329746</xdr:colOff>
      <xdr:row>669</xdr:row>
      <xdr:rowOff>74295</xdr:rowOff>
    </xdr:to>
    <xdr:graphicFrame macro="">
      <xdr:nvGraphicFramePr>
        <xdr:cNvPr id="46" name="Chart 45">
          <a:extLst>
            <a:ext uri="{FF2B5EF4-FFF2-40B4-BE49-F238E27FC236}">
              <a16:creationId xmlns:a16="http://schemas.microsoft.com/office/drawing/2014/main" id="{6015407B-725A-48FB-9002-9B98A8F85FC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4"/>
        </a:graphicData>
      </a:graphic>
    </xdr:graphicFrame>
    <xdr:clientData/>
  </xdr:twoCellAnchor>
  <xdr:twoCellAnchor>
    <xdr:from>
      <xdr:col>55</xdr:col>
      <xdr:colOff>0</xdr:colOff>
      <xdr:row>291</xdr:row>
      <xdr:rowOff>0</xdr:rowOff>
    </xdr:from>
    <xdr:to>
      <xdr:col>66</xdr:col>
      <xdr:colOff>323853</xdr:colOff>
      <xdr:row>308</xdr:row>
      <xdr:rowOff>67235</xdr:rowOff>
    </xdr:to>
    <xdr:graphicFrame macro="">
      <xdr:nvGraphicFramePr>
        <xdr:cNvPr id="47" name="Chart 46">
          <a:extLst>
            <a:ext uri="{FF2B5EF4-FFF2-40B4-BE49-F238E27FC236}">
              <a16:creationId xmlns:a16="http://schemas.microsoft.com/office/drawing/2014/main" id="{344F7C77-99E4-490C-AD2A-035642F308E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5"/>
        </a:graphicData>
      </a:graphic>
    </xdr:graphicFrame>
    <xdr:clientData/>
  </xdr:twoCellAnchor>
  <xdr:twoCellAnchor>
    <xdr:from>
      <xdr:col>67</xdr:col>
      <xdr:colOff>0</xdr:colOff>
      <xdr:row>291</xdr:row>
      <xdr:rowOff>0</xdr:rowOff>
    </xdr:from>
    <xdr:to>
      <xdr:col>78</xdr:col>
      <xdr:colOff>333377</xdr:colOff>
      <xdr:row>308</xdr:row>
      <xdr:rowOff>74295</xdr:rowOff>
    </xdr:to>
    <xdr:graphicFrame macro="">
      <xdr:nvGraphicFramePr>
        <xdr:cNvPr id="48" name="Chart 47">
          <a:extLst>
            <a:ext uri="{FF2B5EF4-FFF2-40B4-BE49-F238E27FC236}">
              <a16:creationId xmlns:a16="http://schemas.microsoft.com/office/drawing/2014/main" id="{67D7F9CD-D58D-493B-B213-387CE3F9029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6"/>
        </a:graphicData>
      </a:graphic>
    </xdr:graphicFrame>
    <xdr:clientData/>
  </xdr:twoCellAnchor>
  <xdr:twoCellAnchor>
    <xdr:from>
      <xdr:col>79</xdr:col>
      <xdr:colOff>0</xdr:colOff>
      <xdr:row>291</xdr:row>
      <xdr:rowOff>0</xdr:rowOff>
    </xdr:from>
    <xdr:to>
      <xdr:col>90</xdr:col>
      <xdr:colOff>333377</xdr:colOff>
      <xdr:row>308</xdr:row>
      <xdr:rowOff>74295</xdr:rowOff>
    </xdr:to>
    <xdr:graphicFrame macro="">
      <xdr:nvGraphicFramePr>
        <xdr:cNvPr id="49" name="Chart 48">
          <a:extLst>
            <a:ext uri="{FF2B5EF4-FFF2-40B4-BE49-F238E27FC236}">
              <a16:creationId xmlns:a16="http://schemas.microsoft.com/office/drawing/2014/main" id="{B22A9D6F-37D5-48E5-8EF7-DE22697B14A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7"/>
        </a:graphicData>
      </a:graphic>
    </xdr:graphicFrame>
    <xdr:clientData/>
  </xdr:twoCellAnchor>
  <xdr:twoCellAnchor>
    <xdr:from>
      <xdr:col>55</xdr:col>
      <xdr:colOff>0</xdr:colOff>
      <xdr:row>309</xdr:row>
      <xdr:rowOff>0</xdr:rowOff>
    </xdr:from>
    <xdr:to>
      <xdr:col>66</xdr:col>
      <xdr:colOff>330576</xdr:colOff>
      <xdr:row>325</xdr:row>
      <xdr:rowOff>74295</xdr:rowOff>
    </xdr:to>
    <xdr:graphicFrame macro="">
      <xdr:nvGraphicFramePr>
        <xdr:cNvPr id="50" name="Chart 49">
          <a:extLst>
            <a:ext uri="{FF2B5EF4-FFF2-40B4-BE49-F238E27FC236}">
              <a16:creationId xmlns:a16="http://schemas.microsoft.com/office/drawing/2014/main" id="{F83465FE-D38F-4666-891C-8BABE88ABAF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8"/>
        </a:graphicData>
      </a:graphic>
    </xdr:graphicFrame>
    <xdr:clientData/>
  </xdr:twoCellAnchor>
  <xdr:twoCellAnchor>
    <xdr:from>
      <xdr:col>67</xdr:col>
      <xdr:colOff>0</xdr:colOff>
      <xdr:row>309</xdr:row>
      <xdr:rowOff>0</xdr:rowOff>
    </xdr:from>
    <xdr:to>
      <xdr:col>78</xdr:col>
      <xdr:colOff>324973</xdr:colOff>
      <xdr:row>325</xdr:row>
      <xdr:rowOff>74295</xdr:rowOff>
    </xdr:to>
    <xdr:graphicFrame macro="">
      <xdr:nvGraphicFramePr>
        <xdr:cNvPr id="51" name="Chart 50">
          <a:extLst>
            <a:ext uri="{FF2B5EF4-FFF2-40B4-BE49-F238E27FC236}">
              <a16:creationId xmlns:a16="http://schemas.microsoft.com/office/drawing/2014/main" id="{647D6F22-160A-4877-9450-72FF4403198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9"/>
        </a:graphicData>
      </a:graphic>
    </xdr:graphicFrame>
    <xdr:clientData/>
  </xdr:twoCellAnchor>
  <xdr:twoCellAnchor>
    <xdr:from>
      <xdr:col>79</xdr:col>
      <xdr:colOff>0</xdr:colOff>
      <xdr:row>309</xdr:row>
      <xdr:rowOff>0</xdr:rowOff>
    </xdr:from>
    <xdr:to>
      <xdr:col>90</xdr:col>
      <xdr:colOff>324973</xdr:colOff>
      <xdr:row>325</xdr:row>
      <xdr:rowOff>74295</xdr:rowOff>
    </xdr:to>
    <xdr:graphicFrame macro="">
      <xdr:nvGraphicFramePr>
        <xdr:cNvPr id="52" name="Chart 51">
          <a:extLst>
            <a:ext uri="{FF2B5EF4-FFF2-40B4-BE49-F238E27FC236}">
              <a16:creationId xmlns:a16="http://schemas.microsoft.com/office/drawing/2014/main" id="{72ED2641-1AB7-4778-A7E5-AFD19F49C29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0"/>
        </a:graphicData>
      </a:graphic>
    </xdr:graphicFrame>
    <xdr:clientData/>
  </xdr:twoCellAnchor>
  <xdr:twoCellAnchor>
    <xdr:from>
      <xdr:col>55</xdr:col>
      <xdr:colOff>0</xdr:colOff>
      <xdr:row>328</xdr:row>
      <xdr:rowOff>0</xdr:rowOff>
    </xdr:from>
    <xdr:to>
      <xdr:col>66</xdr:col>
      <xdr:colOff>323853</xdr:colOff>
      <xdr:row>345</xdr:row>
      <xdr:rowOff>67235</xdr:rowOff>
    </xdr:to>
    <xdr:graphicFrame macro="">
      <xdr:nvGraphicFramePr>
        <xdr:cNvPr id="53" name="Chart 52">
          <a:extLst>
            <a:ext uri="{FF2B5EF4-FFF2-40B4-BE49-F238E27FC236}">
              <a16:creationId xmlns:a16="http://schemas.microsoft.com/office/drawing/2014/main" id="{8A4BF09D-D5BE-484A-85C2-EBFA013F19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1"/>
        </a:graphicData>
      </a:graphic>
    </xdr:graphicFrame>
    <xdr:clientData/>
  </xdr:twoCellAnchor>
  <xdr:twoCellAnchor>
    <xdr:from>
      <xdr:col>67</xdr:col>
      <xdr:colOff>0</xdr:colOff>
      <xdr:row>328</xdr:row>
      <xdr:rowOff>0</xdr:rowOff>
    </xdr:from>
    <xdr:to>
      <xdr:col>78</xdr:col>
      <xdr:colOff>333377</xdr:colOff>
      <xdr:row>345</xdr:row>
      <xdr:rowOff>74295</xdr:rowOff>
    </xdr:to>
    <xdr:graphicFrame macro="">
      <xdr:nvGraphicFramePr>
        <xdr:cNvPr id="54" name="Chart 53">
          <a:extLst>
            <a:ext uri="{FF2B5EF4-FFF2-40B4-BE49-F238E27FC236}">
              <a16:creationId xmlns:a16="http://schemas.microsoft.com/office/drawing/2014/main" id="{6CE405D9-6F5B-4F6C-846C-B92ED882EEA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2"/>
        </a:graphicData>
      </a:graphic>
    </xdr:graphicFrame>
    <xdr:clientData/>
  </xdr:twoCellAnchor>
  <xdr:twoCellAnchor>
    <xdr:from>
      <xdr:col>79</xdr:col>
      <xdr:colOff>0</xdr:colOff>
      <xdr:row>328</xdr:row>
      <xdr:rowOff>0</xdr:rowOff>
    </xdr:from>
    <xdr:to>
      <xdr:col>90</xdr:col>
      <xdr:colOff>333377</xdr:colOff>
      <xdr:row>345</xdr:row>
      <xdr:rowOff>74295</xdr:rowOff>
    </xdr:to>
    <xdr:graphicFrame macro="">
      <xdr:nvGraphicFramePr>
        <xdr:cNvPr id="55" name="Chart 54">
          <a:extLst>
            <a:ext uri="{FF2B5EF4-FFF2-40B4-BE49-F238E27FC236}">
              <a16:creationId xmlns:a16="http://schemas.microsoft.com/office/drawing/2014/main" id="{C7FC597B-798A-4906-8B9D-336AFABA3E3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3"/>
        </a:graphicData>
      </a:graphic>
    </xdr:graphicFrame>
    <xdr:clientData/>
  </xdr:twoCellAnchor>
  <xdr:twoCellAnchor>
    <xdr:from>
      <xdr:col>55</xdr:col>
      <xdr:colOff>0</xdr:colOff>
      <xdr:row>346</xdr:row>
      <xdr:rowOff>0</xdr:rowOff>
    </xdr:from>
    <xdr:to>
      <xdr:col>66</xdr:col>
      <xdr:colOff>330575</xdr:colOff>
      <xdr:row>361</xdr:row>
      <xdr:rowOff>74296</xdr:rowOff>
    </xdr:to>
    <xdr:graphicFrame macro="">
      <xdr:nvGraphicFramePr>
        <xdr:cNvPr id="59" name="Chart 58">
          <a:extLst>
            <a:ext uri="{FF2B5EF4-FFF2-40B4-BE49-F238E27FC236}">
              <a16:creationId xmlns:a16="http://schemas.microsoft.com/office/drawing/2014/main" id="{D49BE0BE-92D6-4481-8BC0-5A30EE716A2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4"/>
        </a:graphicData>
      </a:graphic>
    </xdr:graphicFrame>
    <xdr:clientData/>
  </xdr:twoCellAnchor>
  <xdr:twoCellAnchor>
    <xdr:from>
      <xdr:col>67</xdr:col>
      <xdr:colOff>0</xdr:colOff>
      <xdr:row>346</xdr:row>
      <xdr:rowOff>0</xdr:rowOff>
    </xdr:from>
    <xdr:to>
      <xdr:col>78</xdr:col>
      <xdr:colOff>324972</xdr:colOff>
      <xdr:row>361</xdr:row>
      <xdr:rowOff>74296</xdr:rowOff>
    </xdr:to>
    <xdr:graphicFrame macro="">
      <xdr:nvGraphicFramePr>
        <xdr:cNvPr id="60" name="Chart 59">
          <a:extLst>
            <a:ext uri="{FF2B5EF4-FFF2-40B4-BE49-F238E27FC236}">
              <a16:creationId xmlns:a16="http://schemas.microsoft.com/office/drawing/2014/main" id="{DE2C2A30-3645-4F83-8511-968AB42ADE0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5"/>
        </a:graphicData>
      </a:graphic>
    </xdr:graphicFrame>
    <xdr:clientData/>
  </xdr:twoCellAnchor>
  <xdr:twoCellAnchor>
    <xdr:from>
      <xdr:col>79</xdr:col>
      <xdr:colOff>0</xdr:colOff>
      <xdr:row>346</xdr:row>
      <xdr:rowOff>0</xdr:rowOff>
    </xdr:from>
    <xdr:to>
      <xdr:col>90</xdr:col>
      <xdr:colOff>324972</xdr:colOff>
      <xdr:row>361</xdr:row>
      <xdr:rowOff>74296</xdr:rowOff>
    </xdr:to>
    <xdr:graphicFrame macro="">
      <xdr:nvGraphicFramePr>
        <xdr:cNvPr id="61" name="Chart 60">
          <a:extLst>
            <a:ext uri="{FF2B5EF4-FFF2-40B4-BE49-F238E27FC236}">
              <a16:creationId xmlns:a16="http://schemas.microsoft.com/office/drawing/2014/main" id="{C5647EF6-865D-4A26-B82A-E848E92B5B5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6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53</xdr:col>
      <xdr:colOff>0</xdr:colOff>
      <xdr:row>942</xdr:row>
      <xdr:rowOff>0</xdr:rowOff>
    </xdr:from>
    <xdr:to>
      <xdr:col>62</xdr:col>
      <xdr:colOff>336096</xdr:colOff>
      <xdr:row>963</xdr:row>
      <xdr:rowOff>16329</xdr:rowOff>
    </xdr:to>
    <xdr:graphicFrame macro="">
      <xdr:nvGraphicFramePr>
        <xdr:cNvPr id="23" name="Chart 22">
          <a:extLst>
            <a:ext uri="{FF2B5EF4-FFF2-40B4-BE49-F238E27FC236}">
              <a16:creationId xmlns:a16="http://schemas.microsoft.com/office/drawing/2014/main" id="{27DF4041-EBCC-4FD9-B130-9652665F1F9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63</xdr:col>
      <xdr:colOff>0</xdr:colOff>
      <xdr:row>942</xdr:row>
      <xdr:rowOff>0</xdr:rowOff>
    </xdr:from>
    <xdr:to>
      <xdr:col>72</xdr:col>
      <xdr:colOff>282121</xdr:colOff>
      <xdr:row>963</xdr:row>
      <xdr:rowOff>38100</xdr:rowOff>
    </xdr:to>
    <xdr:graphicFrame macro="">
      <xdr:nvGraphicFramePr>
        <xdr:cNvPr id="24" name="Chart 23">
          <a:extLst>
            <a:ext uri="{FF2B5EF4-FFF2-40B4-BE49-F238E27FC236}">
              <a16:creationId xmlns:a16="http://schemas.microsoft.com/office/drawing/2014/main" id="{5CAA7023-73A8-4EC6-9D9A-BECC690413E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53</xdr:col>
      <xdr:colOff>0</xdr:colOff>
      <xdr:row>964</xdr:row>
      <xdr:rowOff>0</xdr:rowOff>
    </xdr:from>
    <xdr:to>
      <xdr:col>62</xdr:col>
      <xdr:colOff>336096</xdr:colOff>
      <xdr:row>986</xdr:row>
      <xdr:rowOff>161925</xdr:rowOff>
    </xdr:to>
    <xdr:graphicFrame macro="">
      <xdr:nvGraphicFramePr>
        <xdr:cNvPr id="25" name="Chart 24">
          <a:extLst>
            <a:ext uri="{FF2B5EF4-FFF2-40B4-BE49-F238E27FC236}">
              <a16:creationId xmlns:a16="http://schemas.microsoft.com/office/drawing/2014/main" id="{AADE285C-C49B-4722-A9AE-5D938EE8376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63</xdr:col>
      <xdr:colOff>0</xdr:colOff>
      <xdr:row>964</xdr:row>
      <xdr:rowOff>0</xdr:rowOff>
    </xdr:from>
    <xdr:to>
      <xdr:col>72</xdr:col>
      <xdr:colOff>329746</xdr:colOff>
      <xdr:row>986</xdr:row>
      <xdr:rowOff>161925</xdr:rowOff>
    </xdr:to>
    <xdr:graphicFrame macro="">
      <xdr:nvGraphicFramePr>
        <xdr:cNvPr id="26" name="Chart 25">
          <a:extLst>
            <a:ext uri="{FF2B5EF4-FFF2-40B4-BE49-F238E27FC236}">
              <a16:creationId xmlns:a16="http://schemas.microsoft.com/office/drawing/2014/main" id="{3EA9274A-86FE-4DDA-A834-CD3F5AAA0DE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56</xdr:col>
      <xdr:colOff>0</xdr:colOff>
      <xdr:row>99</xdr:row>
      <xdr:rowOff>0</xdr:rowOff>
    </xdr:from>
    <xdr:to>
      <xdr:col>65</xdr:col>
      <xdr:colOff>115443</xdr:colOff>
      <xdr:row>118</xdr:row>
      <xdr:rowOff>81534</xdr:rowOff>
    </xdr:to>
    <xdr:graphicFrame macro="">
      <xdr:nvGraphicFramePr>
        <xdr:cNvPr id="27" name="Chart 26">
          <a:extLst>
            <a:ext uri="{FF2B5EF4-FFF2-40B4-BE49-F238E27FC236}">
              <a16:creationId xmlns:a16="http://schemas.microsoft.com/office/drawing/2014/main" id="{55BB2BC2-18A5-42C5-BD39-22EBA289D8E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66</xdr:col>
      <xdr:colOff>0</xdr:colOff>
      <xdr:row>99</xdr:row>
      <xdr:rowOff>0</xdr:rowOff>
    </xdr:from>
    <xdr:to>
      <xdr:col>75</xdr:col>
      <xdr:colOff>32385</xdr:colOff>
      <xdr:row>118</xdr:row>
      <xdr:rowOff>106553</xdr:rowOff>
    </xdr:to>
    <xdr:graphicFrame macro="">
      <xdr:nvGraphicFramePr>
        <xdr:cNvPr id="28" name="Chart 27">
          <a:extLst>
            <a:ext uri="{FF2B5EF4-FFF2-40B4-BE49-F238E27FC236}">
              <a16:creationId xmlns:a16="http://schemas.microsoft.com/office/drawing/2014/main" id="{6EC86B99-4C9D-4717-AF8A-A8972E792B7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66</xdr:col>
      <xdr:colOff>0</xdr:colOff>
      <xdr:row>121</xdr:row>
      <xdr:rowOff>0</xdr:rowOff>
    </xdr:from>
    <xdr:to>
      <xdr:col>75</xdr:col>
      <xdr:colOff>29471</xdr:colOff>
      <xdr:row>140</xdr:row>
      <xdr:rowOff>102480</xdr:rowOff>
    </xdr:to>
    <xdr:graphicFrame macro="">
      <xdr:nvGraphicFramePr>
        <xdr:cNvPr id="29" name="Chart 28">
          <a:extLst>
            <a:ext uri="{FF2B5EF4-FFF2-40B4-BE49-F238E27FC236}">
              <a16:creationId xmlns:a16="http://schemas.microsoft.com/office/drawing/2014/main" id="{A0D341A4-D506-4BC2-B7DB-A91C3988B7A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56</xdr:col>
      <xdr:colOff>0</xdr:colOff>
      <xdr:row>121</xdr:row>
      <xdr:rowOff>0</xdr:rowOff>
    </xdr:from>
    <xdr:to>
      <xdr:col>65</xdr:col>
      <xdr:colOff>113168</xdr:colOff>
      <xdr:row>140</xdr:row>
      <xdr:rowOff>102480</xdr:rowOff>
    </xdr:to>
    <xdr:graphicFrame macro="">
      <xdr:nvGraphicFramePr>
        <xdr:cNvPr id="30" name="Chart 29">
          <a:extLst>
            <a:ext uri="{FF2B5EF4-FFF2-40B4-BE49-F238E27FC236}">
              <a16:creationId xmlns:a16="http://schemas.microsoft.com/office/drawing/2014/main" id="{190F39D1-EDCD-4964-A583-FBB084FC9DA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56</xdr:col>
      <xdr:colOff>0</xdr:colOff>
      <xdr:row>631</xdr:row>
      <xdr:rowOff>0</xdr:rowOff>
    </xdr:from>
    <xdr:to>
      <xdr:col>65</xdr:col>
      <xdr:colOff>332921</xdr:colOff>
      <xdr:row>650</xdr:row>
      <xdr:rowOff>89647</xdr:rowOff>
    </xdr:to>
    <xdr:graphicFrame macro="">
      <xdr:nvGraphicFramePr>
        <xdr:cNvPr id="31" name="Chart 30">
          <a:extLst>
            <a:ext uri="{FF2B5EF4-FFF2-40B4-BE49-F238E27FC236}">
              <a16:creationId xmlns:a16="http://schemas.microsoft.com/office/drawing/2014/main" id="{848D823D-E9E3-4A20-8630-F1F7AA3661F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73</xdr:col>
      <xdr:colOff>0</xdr:colOff>
      <xdr:row>942</xdr:row>
      <xdr:rowOff>0</xdr:rowOff>
    </xdr:from>
    <xdr:to>
      <xdr:col>82</xdr:col>
      <xdr:colOff>282121</xdr:colOff>
      <xdr:row>963</xdr:row>
      <xdr:rowOff>38100</xdr:rowOff>
    </xdr:to>
    <xdr:graphicFrame macro="">
      <xdr:nvGraphicFramePr>
        <xdr:cNvPr id="32" name="Chart 31">
          <a:extLst>
            <a:ext uri="{FF2B5EF4-FFF2-40B4-BE49-F238E27FC236}">
              <a16:creationId xmlns:a16="http://schemas.microsoft.com/office/drawing/2014/main" id="{D2269EA2-DCF2-4112-B944-84AB8790E3F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73</xdr:col>
      <xdr:colOff>0</xdr:colOff>
      <xdr:row>964</xdr:row>
      <xdr:rowOff>0</xdr:rowOff>
    </xdr:from>
    <xdr:to>
      <xdr:col>82</xdr:col>
      <xdr:colOff>329746</xdr:colOff>
      <xdr:row>986</xdr:row>
      <xdr:rowOff>161925</xdr:rowOff>
    </xdr:to>
    <xdr:graphicFrame macro="">
      <xdr:nvGraphicFramePr>
        <xdr:cNvPr id="33" name="Chart 32">
          <a:extLst>
            <a:ext uri="{FF2B5EF4-FFF2-40B4-BE49-F238E27FC236}">
              <a16:creationId xmlns:a16="http://schemas.microsoft.com/office/drawing/2014/main" id="{3BA84714-5406-4301-99B7-2E471C94877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76</xdr:col>
      <xdr:colOff>0</xdr:colOff>
      <xdr:row>99</xdr:row>
      <xdr:rowOff>0</xdr:rowOff>
    </xdr:from>
    <xdr:to>
      <xdr:col>85</xdr:col>
      <xdr:colOff>32385</xdr:colOff>
      <xdr:row>118</xdr:row>
      <xdr:rowOff>106553</xdr:rowOff>
    </xdr:to>
    <xdr:graphicFrame macro="">
      <xdr:nvGraphicFramePr>
        <xdr:cNvPr id="34" name="Chart 33">
          <a:extLst>
            <a:ext uri="{FF2B5EF4-FFF2-40B4-BE49-F238E27FC236}">
              <a16:creationId xmlns:a16="http://schemas.microsoft.com/office/drawing/2014/main" id="{342DC3BC-6CAF-483D-99D3-FEE67CC9648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76</xdr:col>
      <xdr:colOff>0</xdr:colOff>
      <xdr:row>121</xdr:row>
      <xdr:rowOff>0</xdr:rowOff>
    </xdr:from>
    <xdr:to>
      <xdr:col>85</xdr:col>
      <xdr:colOff>29471</xdr:colOff>
      <xdr:row>140</xdr:row>
      <xdr:rowOff>102480</xdr:rowOff>
    </xdr:to>
    <xdr:graphicFrame macro="">
      <xdr:nvGraphicFramePr>
        <xdr:cNvPr id="35" name="Chart 34">
          <a:extLst>
            <a:ext uri="{FF2B5EF4-FFF2-40B4-BE49-F238E27FC236}">
              <a16:creationId xmlns:a16="http://schemas.microsoft.com/office/drawing/2014/main" id="{8E6FC437-8D79-4447-A483-624861A9B7A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53</xdr:col>
      <xdr:colOff>0</xdr:colOff>
      <xdr:row>988</xdr:row>
      <xdr:rowOff>0</xdr:rowOff>
    </xdr:from>
    <xdr:to>
      <xdr:col>62</xdr:col>
      <xdr:colOff>336096</xdr:colOff>
      <xdr:row>1009</xdr:row>
      <xdr:rowOff>16330</xdr:rowOff>
    </xdr:to>
    <xdr:graphicFrame macro="">
      <xdr:nvGraphicFramePr>
        <xdr:cNvPr id="36" name="Chart 35">
          <a:extLst>
            <a:ext uri="{FF2B5EF4-FFF2-40B4-BE49-F238E27FC236}">
              <a16:creationId xmlns:a16="http://schemas.microsoft.com/office/drawing/2014/main" id="{5219908A-8FE5-4866-BF4F-C3216F55310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63</xdr:col>
      <xdr:colOff>0</xdr:colOff>
      <xdr:row>988</xdr:row>
      <xdr:rowOff>0</xdr:rowOff>
    </xdr:from>
    <xdr:to>
      <xdr:col>72</xdr:col>
      <xdr:colOff>282121</xdr:colOff>
      <xdr:row>1009</xdr:row>
      <xdr:rowOff>38101</xdr:rowOff>
    </xdr:to>
    <xdr:graphicFrame macro="">
      <xdr:nvGraphicFramePr>
        <xdr:cNvPr id="37" name="Chart 36">
          <a:extLst>
            <a:ext uri="{FF2B5EF4-FFF2-40B4-BE49-F238E27FC236}">
              <a16:creationId xmlns:a16="http://schemas.microsoft.com/office/drawing/2014/main" id="{9AE6B1F0-1AD9-4745-A69B-0823D541462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73</xdr:col>
      <xdr:colOff>0</xdr:colOff>
      <xdr:row>988</xdr:row>
      <xdr:rowOff>0</xdr:rowOff>
    </xdr:from>
    <xdr:to>
      <xdr:col>82</xdr:col>
      <xdr:colOff>282121</xdr:colOff>
      <xdr:row>1009</xdr:row>
      <xdr:rowOff>38101</xdr:rowOff>
    </xdr:to>
    <xdr:graphicFrame macro="">
      <xdr:nvGraphicFramePr>
        <xdr:cNvPr id="38" name="Chart 37">
          <a:extLst>
            <a:ext uri="{FF2B5EF4-FFF2-40B4-BE49-F238E27FC236}">
              <a16:creationId xmlns:a16="http://schemas.microsoft.com/office/drawing/2014/main" id="{38B98B80-26CA-4FF9-B69E-5D04BDECB7F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53</xdr:col>
      <xdr:colOff>0</xdr:colOff>
      <xdr:row>1010</xdr:row>
      <xdr:rowOff>0</xdr:rowOff>
    </xdr:from>
    <xdr:to>
      <xdr:col>62</xdr:col>
      <xdr:colOff>336096</xdr:colOff>
      <xdr:row>1030</xdr:row>
      <xdr:rowOff>161925</xdr:rowOff>
    </xdr:to>
    <xdr:graphicFrame macro="">
      <xdr:nvGraphicFramePr>
        <xdr:cNvPr id="39" name="Chart 38">
          <a:extLst>
            <a:ext uri="{FF2B5EF4-FFF2-40B4-BE49-F238E27FC236}">
              <a16:creationId xmlns:a16="http://schemas.microsoft.com/office/drawing/2014/main" id="{97ED42F7-6BFB-411C-92D8-4E3C14C3408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63</xdr:col>
      <xdr:colOff>0</xdr:colOff>
      <xdr:row>1010</xdr:row>
      <xdr:rowOff>0</xdr:rowOff>
    </xdr:from>
    <xdr:to>
      <xdr:col>72</xdr:col>
      <xdr:colOff>329746</xdr:colOff>
      <xdr:row>1030</xdr:row>
      <xdr:rowOff>161925</xdr:rowOff>
    </xdr:to>
    <xdr:graphicFrame macro="">
      <xdr:nvGraphicFramePr>
        <xdr:cNvPr id="40" name="Chart 39">
          <a:extLst>
            <a:ext uri="{FF2B5EF4-FFF2-40B4-BE49-F238E27FC236}">
              <a16:creationId xmlns:a16="http://schemas.microsoft.com/office/drawing/2014/main" id="{AA88077F-E0A2-42C2-BEB9-3EFA8DB4275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73</xdr:col>
      <xdr:colOff>0</xdr:colOff>
      <xdr:row>1010</xdr:row>
      <xdr:rowOff>0</xdr:rowOff>
    </xdr:from>
    <xdr:to>
      <xdr:col>82</xdr:col>
      <xdr:colOff>329746</xdr:colOff>
      <xdr:row>1030</xdr:row>
      <xdr:rowOff>161925</xdr:rowOff>
    </xdr:to>
    <xdr:graphicFrame macro="">
      <xdr:nvGraphicFramePr>
        <xdr:cNvPr id="41" name="Chart 40">
          <a:extLst>
            <a:ext uri="{FF2B5EF4-FFF2-40B4-BE49-F238E27FC236}">
              <a16:creationId xmlns:a16="http://schemas.microsoft.com/office/drawing/2014/main" id="{AEF09FEA-4F69-4671-97A6-4D70A057CA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>
    <xdr:from>
      <xdr:col>66</xdr:col>
      <xdr:colOff>0</xdr:colOff>
      <xdr:row>631</xdr:row>
      <xdr:rowOff>0</xdr:rowOff>
    </xdr:from>
    <xdr:to>
      <xdr:col>75</xdr:col>
      <xdr:colOff>329746</xdr:colOff>
      <xdr:row>650</xdr:row>
      <xdr:rowOff>74295</xdr:rowOff>
    </xdr:to>
    <xdr:graphicFrame macro="">
      <xdr:nvGraphicFramePr>
        <xdr:cNvPr id="42" name="Chart 41">
          <a:extLst>
            <a:ext uri="{FF2B5EF4-FFF2-40B4-BE49-F238E27FC236}">
              <a16:creationId xmlns:a16="http://schemas.microsoft.com/office/drawing/2014/main" id="{3C3707E7-99FA-4233-A328-B2148EF31C9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  <xdr:twoCellAnchor>
    <xdr:from>
      <xdr:col>76</xdr:col>
      <xdr:colOff>0</xdr:colOff>
      <xdr:row>631</xdr:row>
      <xdr:rowOff>0</xdr:rowOff>
    </xdr:from>
    <xdr:to>
      <xdr:col>85</xdr:col>
      <xdr:colOff>329746</xdr:colOff>
      <xdr:row>650</xdr:row>
      <xdr:rowOff>74295</xdr:rowOff>
    </xdr:to>
    <xdr:graphicFrame macro="">
      <xdr:nvGraphicFramePr>
        <xdr:cNvPr id="43" name="Chart 42">
          <a:extLst>
            <a:ext uri="{FF2B5EF4-FFF2-40B4-BE49-F238E27FC236}">
              <a16:creationId xmlns:a16="http://schemas.microsoft.com/office/drawing/2014/main" id="{5F25F88D-6246-4FCF-924C-1A4EDA87F3D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xdr:graphicFrame>
    <xdr:clientData/>
  </xdr:twoCellAnchor>
  <xdr:twoCellAnchor>
    <xdr:from>
      <xdr:col>56</xdr:col>
      <xdr:colOff>0</xdr:colOff>
      <xdr:row>652</xdr:row>
      <xdr:rowOff>0</xdr:rowOff>
    </xdr:from>
    <xdr:to>
      <xdr:col>65</xdr:col>
      <xdr:colOff>332921</xdr:colOff>
      <xdr:row>669</xdr:row>
      <xdr:rowOff>89647</xdr:rowOff>
    </xdr:to>
    <xdr:graphicFrame macro="">
      <xdr:nvGraphicFramePr>
        <xdr:cNvPr id="44" name="Chart 43">
          <a:extLst>
            <a:ext uri="{FF2B5EF4-FFF2-40B4-BE49-F238E27FC236}">
              <a16:creationId xmlns:a16="http://schemas.microsoft.com/office/drawing/2014/main" id="{F9BCCD13-8699-4C5F-AE84-DA5EC293ABC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xdr:graphicFrame>
    <xdr:clientData/>
  </xdr:twoCellAnchor>
  <xdr:twoCellAnchor>
    <xdr:from>
      <xdr:col>66</xdr:col>
      <xdr:colOff>0</xdr:colOff>
      <xdr:row>652</xdr:row>
      <xdr:rowOff>0</xdr:rowOff>
    </xdr:from>
    <xdr:to>
      <xdr:col>75</xdr:col>
      <xdr:colOff>329746</xdr:colOff>
      <xdr:row>669</xdr:row>
      <xdr:rowOff>74295</xdr:rowOff>
    </xdr:to>
    <xdr:graphicFrame macro="">
      <xdr:nvGraphicFramePr>
        <xdr:cNvPr id="45" name="Chart 44">
          <a:extLst>
            <a:ext uri="{FF2B5EF4-FFF2-40B4-BE49-F238E27FC236}">
              <a16:creationId xmlns:a16="http://schemas.microsoft.com/office/drawing/2014/main" id="{46A07715-1DA2-4785-8E4B-76F2B7FA702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3"/>
        </a:graphicData>
      </a:graphic>
    </xdr:graphicFrame>
    <xdr:clientData/>
  </xdr:twoCellAnchor>
  <xdr:twoCellAnchor>
    <xdr:from>
      <xdr:col>76</xdr:col>
      <xdr:colOff>0</xdr:colOff>
      <xdr:row>652</xdr:row>
      <xdr:rowOff>0</xdr:rowOff>
    </xdr:from>
    <xdr:to>
      <xdr:col>85</xdr:col>
      <xdr:colOff>329746</xdr:colOff>
      <xdr:row>669</xdr:row>
      <xdr:rowOff>74295</xdr:rowOff>
    </xdr:to>
    <xdr:graphicFrame macro="">
      <xdr:nvGraphicFramePr>
        <xdr:cNvPr id="46" name="Chart 45">
          <a:extLst>
            <a:ext uri="{FF2B5EF4-FFF2-40B4-BE49-F238E27FC236}">
              <a16:creationId xmlns:a16="http://schemas.microsoft.com/office/drawing/2014/main" id="{21A22393-0605-4C42-8600-B9AAB330470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4"/>
        </a:graphicData>
      </a:graphic>
    </xdr:graphicFrame>
    <xdr:clientData/>
  </xdr:twoCellAnchor>
  <xdr:twoCellAnchor>
    <xdr:from>
      <xdr:col>55</xdr:col>
      <xdr:colOff>0</xdr:colOff>
      <xdr:row>291</xdr:row>
      <xdr:rowOff>0</xdr:rowOff>
    </xdr:from>
    <xdr:to>
      <xdr:col>66</xdr:col>
      <xdr:colOff>323853</xdr:colOff>
      <xdr:row>308</xdr:row>
      <xdr:rowOff>67235</xdr:rowOff>
    </xdr:to>
    <xdr:graphicFrame macro="">
      <xdr:nvGraphicFramePr>
        <xdr:cNvPr id="47" name="Chart 46">
          <a:extLst>
            <a:ext uri="{FF2B5EF4-FFF2-40B4-BE49-F238E27FC236}">
              <a16:creationId xmlns:a16="http://schemas.microsoft.com/office/drawing/2014/main" id="{E065DF92-7EC8-4AB2-9477-D6B56833BBB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5"/>
        </a:graphicData>
      </a:graphic>
    </xdr:graphicFrame>
    <xdr:clientData/>
  </xdr:twoCellAnchor>
  <xdr:twoCellAnchor>
    <xdr:from>
      <xdr:col>67</xdr:col>
      <xdr:colOff>0</xdr:colOff>
      <xdr:row>291</xdr:row>
      <xdr:rowOff>0</xdr:rowOff>
    </xdr:from>
    <xdr:to>
      <xdr:col>78</xdr:col>
      <xdr:colOff>333377</xdr:colOff>
      <xdr:row>308</xdr:row>
      <xdr:rowOff>74295</xdr:rowOff>
    </xdr:to>
    <xdr:graphicFrame macro="">
      <xdr:nvGraphicFramePr>
        <xdr:cNvPr id="48" name="Chart 47">
          <a:extLst>
            <a:ext uri="{FF2B5EF4-FFF2-40B4-BE49-F238E27FC236}">
              <a16:creationId xmlns:a16="http://schemas.microsoft.com/office/drawing/2014/main" id="{B486C4AE-D46A-4F9B-8BE5-5DDCEF69C37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6"/>
        </a:graphicData>
      </a:graphic>
    </xdr:graphicFrame>
    <xdr:clientData/>
  </xdr:twoCellAnchor>
  <xdr:twoCellAnchor>
    <xdr:from>
      <xdr:col>79</xdr:col>
      <xdr:colOff>0</xdr:colOff>
      <xdr:row>291</xdr:row>
      <xdr:rowOff>0</xdr:rowOff>
    </xdr:from>
    <xdr:to>
      <xdr:col>90</xdr:col>
      <xdr:colOff>333377</xdr:colOff>
      <xdr:row>308</xdr:row>
      <xdr:rowOff>74295</xdr:rowOff>
    </xdr:to>
    <xdr:graphicFrame macro="">
      <xdr:nvGraphicFramePr>
        <xdr:cNvPr id="49" name="Chart 48">
          <a:extLst>
            <a:ext uri="{FF2B5EF4-FFF2-40B4-BE49-F238E27FC236}">
              <a16:creationId xmlns:a16="http://schemas.microsoft.com/office/drawing/2014/main" id="{DBCDF5F4-3B75-469B-9CFC-4E72C3DD0A1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7"/>
        </a:graphicData>
      </a:graphic>
    </xdr:graphicFrame>
    <xdr:clientData/>
  </xdr:twoCellAnchor>
  <xdr:twoCellAnchor>
    <xdr:from>
      <xdr:col>55</xdr:col>
      <xdr:colOff>0</xdr:colOff>
      <xdr:row>309</xdr:row>
      <xdr:rowOff>0</xdr:rowOff>
    </xdr:from>
    <xdr:to>
      <xdr:col>66</xdr:col>
      <xdr:colOff>330576</xdr:colOff>
      <xdr:row>325</xdr:row>
      <xdr:rowOff>74295</xdr:rowOff>
    </xdr:to>
    <xdr:graphicFrame macro="">
      <xdr:nvGraphicFramePr>
        <xdr:cNvPr id="50" name="Chart 49">
          <a:extLst>
            <a:ext uri="{FF2B5EF4-FFF2-40B4-BE49-F238E27FC236}">
              <a16:creationId xmlns:a16="http://schemas.microsoft.com/office/drawing/2014/main" id="{02C49ADA-9A05-40DB-B464-9535C1FE3CD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8"/>
        </a:graphicData>
      </a:graphic>
    </xdr:graphicFrame>
    <xdr:clientData/>
  </xdr:twoCellAnchor>
  <xdr:twoCellAnchor>
    <xdr:from>
      <xdr:col>67</xdr:col>
      <xdr:colOff>0</xdr:colOff>
      <xdr:row>309</xdr:row>
      <xdr:rowOff>0</xdr:rowOff>
    </xdr:from>
    <xdr:to>
      <xdr:col>78</xdr:col>
      <xdr:colOff>324973</xdr:colOff>
      <xdr:row>325</xdr:row>
      <xdr:rowOff>74295</xdr:rowOff>
    </xdr:to>
    <xdr:graphicFrame macro="">
      <xdr:nvGraphicFramePr>
        <xdr:cNvPr id="51" name="Chart 50">
          <a:extLst>
            <a:ext uri="{FF2B5EF4-FFF2-40B4-BE49-F238E27FC236}">
              <a16:creationId xmlns:a16="http://schemas.microsoft.com/office/drawing/2014/main" id="{54EE4C76-E364-42ED-8235-48E2C073A9B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9"/>
        </a:graphicData>
      </a:graphic>
    </xdr:graphicFrame>
    <xdr:clientData/>
  </xdr:twoCellAnchor>
  <xdr:twoCellAnchor>
    <xdr:from>
      <xdr:col>79</xdr:col>
      <xdr:colOff>0</xdr:colOff>
      <xdr:row>309</xdr:row>
      <xdr:rowOff>0</xdr:rowOff>
    </xdr:from>
    <xdr:to>
      <xdr:col>90</xdr:col>
      <xdr:colOff>324973</xdr:colOff>
      <xdr:row>325</xdr:row>
      <xdr:rowOff>74295</xdr:rowOff>
    </xdr:to>
    <xdr:graphicFrame macro="">
      <xdr:nvGraphicFramePr>
        <xdr:cNvPr id="52" name="Chart 51">
          <a:extLst>
            <a:ext uri="{FF2B5EF4-FFF2-40B4-BE49-F238E27FC236}">
              <a16:creationId xmlns:a16="http://schemas.microsoft.com/office/drawing/2014/main" id="{D1690222-6629-4F38-B60F-C3A409C5BAE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0"/>
        </a:graphicData>
      </a:graphic>
    </xdr:graphicFrame>
    <xdr:clientData/>
  </xdr:twoCellAnchor>
  <xdr:twoCellAnchor>
    <xdr:from>
      <xdr:col>55</xdr:col>
      <xdr:colOff>0</xdr:colOff>
      <xdr:row>328</xdr:row>
      <xdr:rowOff>0</xdr:rowOff>
    </xdr:from>
    <xdr:to>
      <xdr:col>66</xdr:col>
      <xdr:colOff>323853</xdr:colOff>
      <xdr:row>345</xdr:row>
      <xdr:rowOff>67235</xdr:rowOff>
    </xdr:to>
    <xdr:graphicFrame macro="">
      <xdr:nvGraphicFramePr>
        <xdr:cNvPr id="53" name="Chart 52">
          <a:extLst>
            <a:ext uri="{FF2B5EF4-FFF2-40B4-BE49-F238E27FC236}">
              <a16:creationId xmlns:a16="http://schemas.microsoft.com/office/drawing/2014/main" id="{406CD8E8-F55A-44AE-8D17-ADBE0F4AC2E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1"/>
        </a:graphicData>
      </a:graphic>
    </xdr:graphicFrame>
    <xdr:clientData/>
  </xdr:twoCellAnchor>
  <xdr:twoCellAnchor>
    <xdr:from>
      <xdr:col>67</xdr:col>
      <xdr:colOff>0</xdr:colOff>
      <xdr:row>328</xdr:row>
      <xdr:rowOff>0</xdr:rowOff>
    </xdr:from>
    <xdr:to>
      <xdr:col>78</xdr:col>
      <xdr:colOff>333377</xdr:colOff>
      <xdr:row>345</xdr:row>
      <xdr:rowOff>74295</xdr:rowOff>
    </xdr:to>
    <xdr:graphicFrame macro="">
      <xdr:nvGraphicFramePr>
        <xdr:cNvPr id="54" name="Chart 53">
          <a:extLst>
            <a:ext uri="{FF2B5EF4-FFF2-40B4-BE49-F238E27FC236}">
              <a16:creationId xmlns:a16="http://schemas.microsoft.com/office/drawing/2014/main" id="{B3E650B5-3128-4316-9936-B86412E8179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2"/>
        </a:graphicData>
      </a:graphic>
    </xdr:graphicFrame>
    <xdr:clientData/>
  </xdr:twoCellAnchor>
  <xdr:twoCellAnchor>
    <xdr:from>
      <xdr:col>79</xdr:col>
      <xdr:colOff>0</xdr:colOff>
      <xdr:row>328</xdr:row>
      <xdr:rowOff>0</xdr:rowOff>
    </xdr:from>
    <xdr:to>
      <xdr:col>90</xdr:col>
      <xdr:colOff>333377</xdr:colOff>
      <xdr:row>345</xdr:row>
      <xdr:rowOff>74295</xdr:rowOff>
    </xdr:to>
    <xdr:graphicFrame macro="">
      <xdr:nvGraphicFramePr>
        <xdr:cNvPr id="55" name="Chart 54">
          <a:extLst>
            <a:ext uri="{FF2B5EF4-FFF2-40B4-BE49-F238E27FC236}">
              <a16:creationId xmlns:a16="http://schemas.microsoft.com/office/drawing/2014/main" id="{6DA93E7F-77B2-4372-B20E-65EFD4A922F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3"/>
        </a:graphicData>
      </a:graphic>
    </xdr:graphicFrame>
    <xdr:clientData/>
  </xdr:twoCellAnchor>
  <xdr:twoCellAnchor>
    <xdr:from>
      <xdr:col>55</xdr:col>
      <xdr:colOff>0</xdr:colOff>
      <xdr:row>346</xdr:row>
      <xdr:rowOff>0</xdr:rowOff>
    </xdr:from>
    <xdr:to>
      <xdr:col>66</xdr:col>
      <xdr:colOff>330575</xdr:colOff>
      <xdr:row>361</xdr:row>
      <xdr:rowOff>74296</xdr:rowOff>
    </xdr:to>
    <xdr:graphicFrame macro="">
      <xdr:nvGraphicFramePr>
        <xdr:cNvPr id="59" name="Chart 58">
          <a:extLst>
            <a:ext uri="{FF2B5EF4-FFF2-40B4-BE49-F238E27FC236}">
              <a16:creationId xmlns:a16="http://schemas.microsoft.com/office/drawing/2014/main" id="{03C9D6AF-3357-414D-AFC7-61E1682FA64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4"/>
        </a:graphicData>
      </a:graphic>
    </xdr:graphicFrame>
    <xdr:clientData/>
  </xdr:twoCellAnchor>
  <xdr:twoCellAnchor>
    <xdr:from>
      <xdr:col>67</xdr:col>
      <xdr:colOff>0</xdr:colOff>
      <xdr:row>346</xdr:row>
      <xdr:rowOff>0</xdr:rowOff>
    </xdr:from>
    <xdr:to>
      <xdr:col>78</xdr:col>
      <xdr:colOff>324972</xdr:colOff>
      <xdr:row>361</xdr:row>
      <xdr:rowOff>74296</xdr:rowOff>
    </xdr:to>
    <xdr:graphicFrame macro="">
      <xdr:nvGraphicFramePr>
        <xdr:cNvPr id="60" name="Chart 59">
          <a:extLst>
            <a:ext uri="{FF2B5EF4-FFF2-40B4-BE49-F238E27FC236}">
              <a16:creationId xmlns:a16="http://schemas.microsoft.com/office/drawing/2014/main" id="{EC0F2015-B8E2-49E8-9A21-D2F681B04A7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5"/>
        </a:graphicData>
      </a:graphic>
    </xdr:graphicFrame>
    <xdr:clientData/>
  </xdr:twoCellAnchor>
  <xdr:twoCellAnchor>
    <xdr:from>
      <xdr:col>79</xdr:col>
      <xdr:colOff>0</xdr:colOff>
      <xdr:row>346</xdr:row>
      <xdr:rowOff>0</xdr:rowOff>
    </xdr:from>
    <xdr:to>
      <xdr:col>90</xdr:col>
      <xdr:colOff>324972</xdr:colOff>
      <xdr:row>361</xdr:row>
      <xdr:rowOff>74296</xdr:rowOff>
    </xdr:to>
    <xdr:graphicFrame macro="">
      <xdr:nvGraphicFramePr>
        <xdr:cNvPr id="61" name="Chart 60">
          <a:extLst>
            <a:ext uri="{FF2B5EF4-FFF2-40B4-BE49-F238E27FC236}">
              <a16:creationId xmlns:a16="http://schemas.microsoft.com/office/drawing/2014/main" id="{BE6204D5-ABCC-4F52-B5EA-AAABB46EDC0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6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53</xdr:col>
      <xdr:colOff>0</xdr:colOff>
      <xdr:row>942</xdr:row>
      <xdr:rowOff>0</xdr:rowOff>
    </xdr:from>
    <xdr:to>
      <xdr:col>62</xdr:col>
      <xdr:colOff>336096</xdr:colOff>
      <xdr:row>963</xdr:row>
      <xdr:rowOff>16329</xdr:rowOff>
    </xdr:to>
    <xdr:graphicFrame macro="">
      <xdr:nvGraphicFramePr>
        <xdr:cNvPr id="23" name="Chart 22">
          <a:extLst>
            <a:ext uri="{FF2B5EF4-FFF2-40B4-BE49-F238E27FC236}">
              <a16:creationId xmlns:a16="http://schemas.microsoft.com/office/drawing/2014/main" id="{A729D270-CEC0-470B-AF7E-0E63E89B9E1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63</xdr:col>
      <xdr:colOff>0</xdr:colOff>
      <xdr:row>942</xdr:row>
      <xdr:rowOff>0</xdr:rowOff>
    </xdr:from>
    <xdr:to>
      <xdr:col>72</xdr:col>
      <xdr:colOff>282121</xdr:colOff>
      <xdr:row>963</xdr:row>
      <xdr:rowOff>38100</xdr:rowOff>
    </xdr:to>
    <xdr:graphicFrame macro="">
      <xdr:nvGraphicFramePr>
        <xdr:cNvPr id="24" name="Chart 23">
          <a:extLst>
            <a:ext uri="{FF2B5EF4-FFF2-40B4-BE49-F238E27FC236}">
              <a16:creationId xmlns:a16="http://schemas.microsoft.com/office/drawing/2014/main" id="{5DD59CB2-A860-4216-882A-D20AA3A86D5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53</xdr:col>
      <xdr:colOff>0</xdr:colOff>
      <xdr:row>964</xdr:row>
      <xdr:rowOff>0</xdr:rowOff>
    </xdr:from>
    <xdr:to>
      <xdr:col>62</xdr:col>
      <xdr:colOff>336096</xdr:colOff>
      <xdr:row>986</xdr:row>
      <xdr:rowOff>161925</xdr:rowOff>
    </xdr:to>
    <xdr:graphicFrame macro="">
      <xdr:nvGraphicFramePr>
        <xdr:cNvPr id="25" name="Chart 24">
          <a:extLst>
            <a:ext uri="{FF2B5EF4-FFF2-40B4-BE49-F238E27FC236}">
              <a16:creationId xmlns:a16="http://schemas.microsoft.com/office/drawing/2014/main" id="{892C1597-1AD2-4CFC-A31E-956E20D4635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63</xdr:col>
      <xdr:colOff>0</xdr:colOff>
      <xdr:row>964</xdr:row>
      <xdr:rowOff>0</xdr:rowOff>
    </xdr:from>
    <xdr:to>
      <xdr:col>72</xdr:col>
      <xdr:colOff>329746</xdr:colOff>
      <xdr:row>986</xdr:row>
      <xdr:rowOff>161925</xdr:rowOff>
    </xdr:to>
    <xdr:graphicFrame macro="">
      <xdr:nvGraphicFramePr>
        <xdr:cNvPr id="26" name="Chart 25">
          <a:extLst>
            <a:ext uri="{FF2B5EF4-FFF2-40B4-BE49-F238E27FC236}">
              <a16:creationId xmlns:a16="http://schemas.microsoft.com/office/drawing/2014/main" id="{AA128C7C-C296-474E-A884-F8A2BFB5E53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56</xdr:col>
      <xdr:colOff>0</xdr:colOff>
      <xdr:row>99</xdr:row>
      <xdr:rowOff>0</xdr:rowOff>
    </xdr:from>
    <xdr:to>
      <xdr:col>65</xdr:col>
      <xdr:colOff>115443</xdr:colOff>
      <xdr:row>118</xdr:row>
      <xdr:rowOff>81534</xdr:rowOff>
    </xdr:to>
    <xdr:graphicFrame macro="">
      <xdr:nvGraphicFramePr>
        <xdr:cNvPr id="27" name="Chart 26">
          <a:extLst>
            <a:ext uri="{FF2B5EF4-FFF2-40B4-BE49-F238E27FC236}">
              <a16:creationId xmlns:a16="http://schemas.microsoft.com/office/drawing/2014/main" id="{27C7DCBB-5D4D-4BAF-9CD8-14CD286BADA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66</xdr:col>
      <xdr:colOff>0</xdr:colOff>
      <xdr:row>99</xdr:row>
      <xdr:rowOff>0</xdr:rowOff>
    </xdr:from>
    <xdr:to>
      <xdr:col>75</xdr:col>
      <xdr:colOff>32385</xdr:colOff>
      <xdr:row>118</xdr:row>
      <xdr:rowOff>106553</xdr:rowOff>
    </xdr:to>
    <xdr:graphicFrame macro="">
      <xdr:nvGraphicFramePr>
        <xdr:cNvPr id="28" name="Chart 27">
          <a:extLst>
            <a:ext uri="{FF2B5EF4-FFF2-40B4-BE49-F238E27FC236}">
              <a16:creationId xmlns:a16="http://schemas.microsoft.com/office/drawing/2014/main" id="{35F48877-224D-4CAD-8B25-827EC4D4860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66</xdr:col>
      <xdr:colOff>0</xdr:colOff>
      <xdr:row>121</xdr:row>
      <xdr:rowOff>0</xdr:rowOff>
    </xdr:from>
    <xdr:to>
      <xdr:col>75</xdr:col>
      <xdr:colOff>29471</xdr:colOff>
      <xdr:row>140</xdr:row>
      <xdr:rowOff>102480</xdr:rowOff>
    </xdr:to>
    <xdr:graphicFrame macro="">
      <xdr:nvGraphicFramePr>
        <xdr:cNvPr id="29" name="Chart 28">
          <a:extLst>
            <a:ext uri="{FF2B5EF4-FFF2-40B4-BE49-F238E27FC236}">
              <a16:creationId xmlns:a16="http://schemas.microsoft.com/office/drawing/2014/main" id="{9FA42181-C2BA-4E70-97AE-B500AD4EAEF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56</xdr:col>
      <xdr:colOff>0</xdr:colOff>
      <xdr:row>121</xdr:row>
      <xdr:rowOff>0</xdr:rowOff>
    </xdr:from>
    <xdr:to>
      <xdr:col>65</xdr:col>
      <xdr:colOff>113168</xdr:colOff>
      <xdr:row>140</xdr:row>
      <xdr:rowOff>102480</xdr:rowOff>
    </xdr:to>
    <xdr:graphicFrame macro="">
      <xdr:nvGraphicFramePr>
        <xdr:cNvPr id="30" name="Chart 29">
          <a:extLst>
            <a:ext uri="{FF2B5EF4-FFF2-40B4-BE49-F238E27FC236}">
              <a16:creationId xmlns:a16="http://schemas.microsoft.com/office/drawing/2014/main" id="{0B3581FD-59B3-40A7-B542-6C6AF2C18EE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56</xdr:col>
      <xdr:colOff>0</xdr:colOff>
      <xdr:row>631</xdr:row>
      <xdr:rowOff>0</xdr:rowOff>
    </xdr:from>
    <xdr:to>
      <xdr:col>65</xdr:col>
      <xdr:colOff>332921</xdr:colOff>
      <xdr:row>650</xdr:row>
      <xdr:rowOff>89647</xdr:rowOff>
    </xdr:to>
    <xdr:graphicFrame macro="">
      <xdr:nvGraphicFramePr>
        <xdr:cNvPr id="31" name="Chart 30">
          <a:extLst>
            <a:ext uri="{FF2B5EF4-FFF2-40B4-BE49-F238E27FC236}">
              <a16:creationId xmlns:a16="http://schemas.microsoft.com/office/drawing/2014/main" id="{FB3157DC-41E8-42EF-A965-218A80254AC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73</xdr:col>
      <xdr:colOff>0</xdr:colOff>
      <xdr:row>942</xdr:row>
      <xdr:rowOff>0</xdr:rowOff>
    </xdr:from>
    <xdr:to>
      <xdr:col>82</xdr:col>
      <xdr:colOff>282121</xdr:colOff>
      <xdr:row>963</xdr:row>
      <xdr:rowOff>38100</xdr:rowOff>
    </xdr:to>
    <xdr:graphicFrame macro="">
      <xdr:nvGraphicFramePr>
        <xdr:cNvPr id="32" name="Chart 31">
          <a:extLst>
            <a:ext uri="{FF2B5EF4-FFF2-40B4-BE49-F238E27FC236}">
              <a16:creationId xmlns:a16="http://schemas.microsoft.com/office/drawing/2014/main" id="{045F1141-4EE1-4D78-88D2-01A4D2794E7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73</xdr:col>
      <xdr:colOff>0</xdr:colOff>
      <xdr:row>964</xdr:row>
      <xdr:rowOff>0</xdr:rowOff>
    </xdr:from>
    <xdr:to>
      <xdr:col>82</xdr:col>
      <xdr:colOff>329746</xdr:colOff>
      <xdr:row>986</xdr:row>
      <xdr:rowOff>161925</xdr:rowOff>
    </xdr:to>
    <xdr:graphicFrame macro="">
      <xdr:nvGraphicFramePr>
        <xdr:cNvPr id="33" name="Chart 32">
          <a:extLst>
            <a:ext uri="{FF2B5EF4-FFF2-40B4-BE49-F238E27FC236}">
              <a16:creationId xmlns:a16="http://schemas.microsoft.com/office/drawing/2014/main" id="{5EE3B60C-B679-40B0-A287-8B13324EA22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76</xdr:col>
      <xdr:colOff>0</xdr:colOff>
      <xdr:row>99</xdr:row>
      <xdr:rowOff>0</xdr:rowOff>
    </xdr:from>
    <xdr:to>
      <xdr:col>85</xdr:col>
      <xdr:colOff>32385</xdr:colOff>
      <xdr:row>118</xdr:row>
      <xdr:rowOff>106553</xdr:rowOff>
    </xdr:to>
    <xdr:graphicFrame macro="">
      <xdr:nvGraphicFramePr>
        <xdr:cNvPr id="34" name="Chart 33">
          <a:extLst>
            <a:ext uri="{FF2B5EF4-FFF2-40B4-BE49-F238E27FC236}">
              <a16:creationId xmlns:a16="http://schemas.microsoft.com/office/drawing/2014/main" id="{8310B8A2-A6BD-4526-B2D8-323253E0D24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76</xdr:col>
      <xdr:colOff>0</xdr:colOff>
      <xdr:row>121</xdr:row>
      <xdr:rowOff>0</xdr:rowOff>
    </xdr:from>
    <xdr:to>
      <xdr:col>85</xdr:col>
      <xdr:colOff>29471</xdr:colOff>
      <xdr:row>140</xdr:row>
      <xdr:rowOff>102480</xdr:rowOff>
    </xdr:to>
    <xdr:graphicFrame macro="">
      <xdr:nvGraphicFramePr>
        <xdr:cNvPr id="35" name="Chart 34">
          <a:extLst>
            <a:ext uri="{FF2B5EF4-FFF2-40B4-BE49-F238E27FC236}">
              <a16:creationId xmlns:a16="http://schemas.microsoft.com/office/drawing/2014/main" id="{01D73D06-1247-4429-BEE7-3BCA3AC1CD5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53</xdr:col>
      <xdr:colOff>0</xdr:colOff>
      <xdr:row>988</xdr:row>
      <xdr:rowOff>0</xdr:rowOff>
    </xdr:from>
    <xdr:to>
      <xdr:col>62</xdr:col>
      <xdr:colOff>336096</xdr:colOff>
      <xdr:row>1009</xdr:row>
      <xdr:rowOff>16330</xdr:rowOff>
    </xdr:to>
    <xdr:graphicFrame macro="">
      <xdr:nvGraphicFramePr>
        <xdr:cNvPr id="36" name="Chart 35">
          <a:extLst>
            <a:ext uri="{FF2B5EF4-FFF2-40B4-BE49-F238E27FC236}">
              <a16:creationId xmlns:a16="http://schemas.microsoft.com/office/drawing/2014/main" id="{36324BD2-0E52-4A50-93F8-C8985000E4C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63</xdr:col>
      <xdr:colOff>0</xdr:colOff>
      <xdr:row>988</xdr:row>
      <xdr:rowOff>0</xdr:rowOff>
    </xdr:from>
    <xdr:to>
      <xdr:col>72</xdr:col>
      <xdr:colOff>282121</xdr:colOff>
      <xdr:row>1009</xdr:row>
      <xdr:rowOff>38101</xdr:rowOff>
    </xdr:to>
    <xdr:graphicFrame macro="">
      <xdr:nvGraphicFramePr>
        <xdr:cNvPr id="37" name="Chart 36">
          <a:extLst>
            <a:ext uri="{FF2B5EF4-FFF2-40B4-BE49-F238E27FC236}">
              <a16:creationId xmlns:a16="http://schemas.microsoft.com/office/drawing/2014/main" id="{95655C96-635C-418D-9F7C-72316C00418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73</xdr:col>
      <xdr:colOff>0</xdr:colOff>
      <xdr:row>988</xdr:row>
      <xdr:rowOff>0</xdr:rowOff>
    </xdr:from>
    <xdr:to>
      <xdr:col>82</xdr:col>
      <xdr:colOff>282121</xdr:colOff>
      <xdr:row>1009</xdr:row>
      <xdr:rowOff>38101</xdr:rowOff>
    </xdr:to>
    <xdr:graphicFrame macro="">
      <xdr:nvGraphicFramePr>
        <xdr:cNvPr id="38" name="Chart 37">
          <a:extLst>
            <a:ext uri="{FF2B5EF4-FFF2-40B4-BE49-F238E27FC236}">
              <a16:creationId xmlns:a16="http://schemas.microsoft.com/office/drawing/2014/main" id="{1BEA7E68-62A8-4D1C-8411-F95072AD961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53</xdr:col>
      <xdr:colOff>0</xdr:colOff>
      <xdr:row>1010</xdr:row>
      <xdr:rowOff>0</xdr:rowOff>
    </xdr:from>
    <xdr:to>
      <xdr:col>62</xdr:col>
      <xdr:colOff>336096</xdr:colOff>
      <xdr:row>1030</xdr:row>
      <xdr:rowOff>161925</xdr:rowOff>
    </xdr:to>
    <xdr:graphicFrame macro="">
      <xdr:nvGraphicFramePr>
        <xdr:cNvPr id="39" name="Chart 38">
          <a:extLst>
            <a:ext uri="{FF2B5EF4-FFF2-40B4-BE49-F238E27FC236}">
              <a16:creationId xmlns:a16="http://schemas.microsoft.com/office/drawing/2014/main" id="{F22E8EFA-FFDF-42CB-83BB-D911EF28569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63</xdr:col>
      <xdr:colOff>0</xdr:colOff>
      <xdr:row>1010</xdr:row>
      <xdr:rowOff>0</xdr:rowOff>
    </xdr:from>
    <xdr:to>
      <xdr:col>72</xdr:col>
      <xdr:colOff>329746</xdr:colOff>
      <xdr:row>1030</xdr:row>
      <xdr:rowOff>161925</xdr:rowOff>
    </xdr:to>
    <xdr:graphicFrame macro="">
      <xdr:nvGraphicFramePr>
        <xdr:cNvPr id="40" name="Chart 39">
          <a:extLst>
            <a:ext uri="{FF2B5EF4-FFF2-40B4-BE49-F238E27FC236}">
              <a16:creationId xmlns:a16="http://schemas.microsoft.com/office/drawing/2014/main" id="{974147FC-E2F6-4892-A2E0-A6AF99902D0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73</xdr:col>
      <xdr:colOff>0</xdr:colOff>
      <xdr:row>1010</xdr:row>
      <xdr:rowOff>0</xdr:rowOff>
    </xdr:from>
    <xdr:to>
      <xdr:col>82</xdr:col>
      <xdr:colOff>329746</xdr:colOff>
      <xdr:row>1030</xdr:row>
      <xdr:rowOff>161925</xdr:rowOff>
    </xdr:to>
    <xdr:graphicFrame macro="">
      <xdr:nvGraphicFramePr>
        <xdr:cNvPr id="41" name="Chart 40">
          <a:extLst>
            <a:ext uri="{FF2B5EF4-FFF2-40B4-BE49-F238E27FC236}">
              <a16:creationId xmlns:a16="http://schemas.microsoft.com/office/drawing/2014/main" id="{04C961E1-F570-47A9-9000-F389B752CC2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>
    <xdr:from>
      <xdr:col>66</xdr:col>
      <xdr:colOff>0</xdr:colOff>
      <xdr:row>631</xdr:row>
      <xdr:rowOff>0</xdr:rowOff>
    </xdr:from>
    <xdr:to>
      <xdr:col>75</xdr:col>
      <xdr:colOff>329746</xdr:colOff>
      <xdr:row>650</xdr:row>
      <xdr:rowOff>74295</xdr:rowOff>
    </xdr:to>
    <xdr:graphicFrame macro="">
      <xdr:nvGraphicFramePr>
        <xdr:cNvPr id="42" name="Chart 41">
          <a:extLst>
            <a:ext uri="{FF2B5EF4-FFF2-40B4-BE49-F238E27FC236}">
              <a16:creationId xmlns:a16="http://schemas.microsoft.com/office/drawing/2014/main" id="{8B853A19-EB1E-46F7-98E3-46D4C3DF4DD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  <xdr:twoCellAnchor>
    <xdr:from>
      <xdr:col>76</xdr:col>
      <xdr:colOff>0</xdr:colOff>
      <xdr:row>631</xdr:row>
      <xdr:rowOff>0</xdr:rowOff>
    </xdr:from>
    <xdr:to>
      <xdr:col>85</xdr:col>
      <xdr:colOff>329746</xdr:colOff>
      <xdr:row>650</xdr:row>
      <xdr:rowOff>74295</xdr:rowOff>
    </xdr:to>
    <xdr:graphicFrame macro="">
      <xdr:nvGraphicFramePr>
        <xdr:cNvPr id="43" name="Chart 42">
          <a:extLst>
            <a:ext uri="{FF2B5EF4-FFF2-40B4-BE49-F238E27FC236}">
              <a16:creationId xmlns:a16="http://schemas.microsoft.com/office/drawing/2014/main" id="{A19F55D0-FCFC-4F86-A1C4-AFF13F5B983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xdr:graphicFrame>
    <xdr:clientData/>
  </xdr:twoCellAnchor>
  <xdr:twoCellAnchor>
    <xdr:from>
      <xdr:col>56</xdr:col>
      <xdr:colOff>0</xdr:colOff>
      <xdr:row>652</xdr:row>
      <xdr:rowOff>0</xdr:rowOff>
    </xdr:from>
    <xdr:to>
      <xdr:col>65</xdr:col>
      <xdr:colOff>332921</xdr:colOff>
      <xdr:row>669</xdr:row>
      <xdr:rowOff>89647</xdr:rowOff>
    </xdr:to>
    <xdr:graphicFrame macro="">
      <xdr:nvGraphicFramePr>
        <xdr:cNvPr id="44" name="Chart 43">
          <a:extLst>
            <a:ext uri="{FF2B5EF4-FFF2-40B4-BE49-F238E27FC236}">
              <a16:creationId xmlns:a16="http://schemas.microsoft.com/office/drawing/2014/main" id="{290DC8E7-BEEC-4F6F-A3C5-3B6E4B5F016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xdr:graphicFrame>
    <xdr:clientData/>
  </xdr:twoCellAnchor>
  <xdr:twoCellAnchor>
    <xdr:from>
      <xdr:col>66</xdr:col>
      <xdr:colOff>0</xdr:colOff>
      <xdr:row>652</xdr:row>
      <xdr:rowOff>0</xdr:rowOff>
    </xdr:from>
    <xdr:to>
      <xdr:col>75</xdr:col>
      <xdr:colOff>329746</xdr:colOff>
      <xdr:row>669</xdr:row>
      <xdr:rowOff>74295</xdr:rowOff>
    </xdr:to>
    <xdr:graphicFrame macro="">
      <xdr:nvGraphicFramePr>
        <xdr:cNvPr id="45" name="Chart 44">
          <a:extLst>
            <a:ext uri="{FF2B5EF4-FFF2-40B4-BE49-F238E27FC236}">
              <a16:creationId xmlns:a16="http://schemas.microsoft.com/office/drawing/2014/main" id="{AEBC296B-09C5-49D0-BCF6-B401DCDC933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3"/>
        </a:graphicData>
      </a:graphic>
    </xdr:graphicFrame>
    <xdr:clientData/>
  </xdr:twoCellAnchor>
  <xdr:twoCellAnchor>
    <xdr:from>
      <xdr:col>76</xdr:col>
      <xdr:colOff>0</xdr:colOff>
      <xdr:row>652</xdr:row>
      <xdr:rowOff>0</xdr:rowOff>
    </xdr:from>
    <xdr:to>
      <xdr:col>85</xdr:col>
      <xdr:colOff>329746</xdr:colOff>
      <xdr:row>669</xdr:row>
      <xdr:rowOff>74295</xdr:rowOff>
    </xdr:to>
    <xdr:graphicFrame macro="">
      <xdr:nvGraphicFramePr>
        <xdr:cNvPr id="46" name="Chart 45">
          <a:extLst>
            <a:ext uri="{FF2B5EF4-FFF2-40B4-BE49-F238E27FC236}">
              <a16:creationId xmlns:a16="http://schemas.microsoft.com/office/drawing/2014/main" id="{13CDC1BB-2409-442A-83C4-CAF0EB977FD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4"/>
        </a:graphicData>
      </a:graphic>
    </xdr:graphicFrame>
    <xdr:clientData/>
  </xdr:twoCellAnchor>
  <xdr:twoCellAnchor>
    <xdr:from>
      <xdr:col>55</xdr:col>
      <xdr:colOff>0</xdr:colOff>
      <xdr:row>291</xdr:row>
      <xdr:rowOff>0</xdr:rowOff>
    </xdr:from>
    <xdr:to>
      <xdr:col>66</xdr:col>
      <xdr:colOff>323853</xdr:colOff>
      <xdr:row>308</xdr:row>
      <xdr:rowOff>67235</xdr:rowOff>
    </xdr:to>
    <xdr:graphicFrame macro="">
      <xdr:nvGraphicFramePr>
        <xdr:cNvPr id="47" name="Chart 46">
          <a:extLst>
            <a:ext uri="{FF2B5EF4-FFF2-40B4-BE49-F238E27FC236}">
              <a16:creationId xmlns:a16="http://schemas.microsoft.com/office/drawing/2014/main" id="{226EE1AA-287B-4B06-8B4C-6B5E4C487F9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5"/>
        </a:graphicData>
      </a:graphic>
    </xdr:graphicFrame>
    <xdr:clientData/>
  </xdr:twoCellAnchor>
  <xdr:twoCellAnchor>
    <xdr:from>
      <xdr:col>67</xdr:col>
      <xdr:colOff>0</xdr:colOff>
      <xdr:row>291</xdr:row>
      <xdr:rowOff>0</xdr:rowOff>
    </xdr:from>
    <xdr:to>
      <xdr:col>78</xdr:col>
      <xdr:colOff>333377</xdr:colOff>
      <xdr:row>308</xdr:row>
      <xdr:rowOff>74295</xdr:rowOff>
    </xdr:to>
    <xdr:graphicFrame macro="">
      <xdr:nvGraphicFramePr>
        <xdr:cNvPr id="48" name="Chart 47">
          <a:extLst>
            <a:ext uri="{FF2B5EF4-FFF2-40B4-BE49-F238E27FC236}">
              <a16:creationId xmlns:a16="http://schemas.microsoft.com/office/drawing/2014/main" id="{92A09878-553E-4EE9-9EA0-4D9E3B6CB16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6"/>
        </a:graphicData>
      </a:graphic>
    </xdr:graphicFrame>
    <xdr:clientData/>
  </xdr:twoCellAnchor>
  <xdr:twoCellAnchor>
    <xdr:from>
      <xdr:col>79</xdr:col>
      <xdr:colOff>0</xdr:colOff>
      <xdr:row>291</xdr:row>
      <xdr:rowOff>0</xdr:rowOff>
    </xdr:from>
    <xdr:to>
      <xdr:col>90</xdr:col>
      <xdr:colOff>333377</xdr:colOff>
      <xdr:row>308</xdr:row>
      <xdr:rowOff>74295</xdr:rowOff>
    </xdr:to>
    <xdr:graphicFrame macro="">
      <xdr:nvGraphicFramePr>
        <xdr:cNvPr id="49" name="Chart 48">
          <a:extLst>
            <a:ext uri="{FF2B5EF4-FFF2-40B4-BE49-F238E27FC236}">
              <a16:creationId xmlns:a16="http://schemas.microsoft.com/office/drawing/2014/main" id="{B3A0955B-99EA-4500-8FBE-58C46BE909F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7"/>
        </a:graphicData>
      </a:graphic>
    </xdr:graphicFrame>
    <xdr:clientData/>
  </xdr:twoCellAnchor>
  <xdr:twoCellAnchor>
    <xdr:from>
      <xdr:col>55</xdr:col>
      <xdr:colOff>0</xdr:colOff>
      <xdr:row>309</xdr:row>
      <xdr:rowOff>0</xdr:rowOff>
    </xdr:from>
    <xdr:to>
      <xdr:col>66</xdr:col>
      <xdr:colOff>330576</xdr:colOff>
      <xdr:row>325</xdr:row>
      <xdr:rowOff>74295</xdr:rowOff>
    </xdr:to>
    <xdr:graphicFrame macro="">
      <xdr:nvGraphicFramePr>
        <xdr:cNvPr id="50" name="Chart 49">
          <a:extLst>
            <a:ext uri="{FF2B5EF4-FFF2-40B4-BE49-F238E27FC236}">
              <a16:creationId xmlns:a16="http://schemas.microsoft.com/office/drawing/2014/main" id="{80859FB9-FA88-44D7-9732-95D43E49961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8"/>
        </a:graphicData>
      </a:graphic>
    </xdr:graphicFrame>
    <xdr:clientData/>
  </xdr:twoCellAnchor>
  <xdr:twoCellAnchor>
    <xdr:from>
      <xdr:col>67</xdr:col>
      <xdr:colOff>0</xdr:colOff>
      <xdr:row>309</xdr:row>
      <xdr:rowOff>0</xdr:rowOff>
    </xdr:from>
    <xdr:to>
      <xdr:col>78</xdr:col>
      <xdr:colOff>324973</xdr:colOff>
      <xdr:row>325</xdr:row>
      <xdr:rowOff>74295</xdr:rowOff>
    </xdr:to>
    <xdr:graphicFrame macro="">
      <xdr:nvGraphicFramePr>
        <xdr:cNvPr id="51" name="Chart 50">
          <a:extLst>
            <a:ext uri="{FF2B5EF4-FFF2-40B4-BE49-F238E27FC236}">
              <a16:creationId xmlns:a16="http://schemas.microsoft.com/office/drawing/2014/main" id="{E2640D14-953F-4B5E-8507-AEE3DF8A864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9"/>
        </a:graphicData>
      </a:graphic>
    </xdr:graphicFrame>
    <xdr:clientData/>
  </xdr:twoCellAnchor>
  <xdr:twoCellAnchor>
    <xdr:from>
      <xdr:col>79</xdr:col>
      <xdr:colOff>0</xdr:colOff>
      <xdr:row>309</xdr:row>
      <xdr:rowOff>0</xdr:rowOff>
    </xdr:from>
    <xdr:to>
      <xdr:col>90</xdr:col>
      <xdr:colOff>324973</xdr:colOff>
      <xdr:row>325</xdr:row>
      <xdr:rowOff>74295</xdr:rowOff>
    </xdr:to>
    <xdr:graphicFrame macro="">
      <xdr:nvGraphicFramePr>
        <xdr:cNvPr id="52" name="Chart 51">
          <a:extLst>
            <a:ext uri="{FF2B5EF4-FFF2-40B4-BE49-F238E27FC236}">
              <a16:creationId xmlns:a16="http://schemas.microsoft.com/office/drawing/2014/main" id="{FCFC4501-7D43-4034-813F-3A070DC54D2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0"/>
        </a:graphicData>
      </a:graphic>
    </xdr:graphicFrame>
    <xdr:clientData/>
  </xdr:twoCellAnchor>
  <xdr:twoCellAnchor>
    <xdr:from>
      <xdr:col>55</xdr:col>
      <xdr:colOff>0</xdr:colOff>
      <xdr:row>328</xdr:row>
      <xdr:rowOff>0</xdr:rowOff>
    </xdr:from>
    <xdr:to>
      <xdr:col>66</xdr:col>
      <xdr:colOff>323853</xdr:colOff>
      <xdr:row>345</xdr:row>
      <xdr:rowOff>67235</xdr:rowOff>
    </xdr:to>
    <xdr:graphicFrame macro="">
      <xdr:nvGraphicFramePr>
        <xdr:cNvPr id="53" name="Chart 52">
          <a:extLst>
            <a:ext uri="{FF2B5EF4-FFF2-40B4-BE49-F238E27FC236}">
              <a16:creationId xmlns:a16="http://schemas.microsoft.com/office/drawing/2014/main" id="{8BEBB4B9-5107-401A-B285-E9FE0D0CA2E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1"/>
        </a:graphicData>
      </a:graphic>
    </xdr:graphicFrame>
    <xdr:clientData/>
  </xdr:twoCellAnchor>
  <xdr:twoCellAnchor>
    <xdr:from>
      <xdr:col>67</xdr:col>
      <xdr:colOff>0</xdr:colOff>
      <xdr:row>328</xdr:row>
      <xdr:rowOff>0</xdr:rowOff>
    </xdr:from>
    <xdr:to>
      <xdr:col>78</xdr:col>
      <xdr:colOff>333377</xdr:colOff>
      <xdr:row>345</xdr:row>
      <xdr:rowOff>74295</xdr:rowOff>
    </xdr:to>
    <xdr:graphicFrame macro="">
      <xdr:nvGraphicFramePr>
        <xdr:cNvPr id="54" name="Chart 53">
          <a:extLst>
            <a:ext uri="{FF2B5EF4-FFF2-40B4-BE49-F238E27FC236}">
              <a16:creationId xmlns:a16="http://schemas.microsoft.com/office/drawing/2014/main" id="{CB67D2E8-CB35-48C6-9C62-9CA4352603F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2"/>
        </a:graphicData>
      </a:graphic>
    </xdr:graphicFrame>
    <xdr:clientData/>
  </xdr:twoCellAnchor>
  <xdr:twoCellAnchor>
    <xdr:from>
      <xdr:col>79</xdr:col>
      <xdr:colOff>0</xdr:colOff>
      <xdr:row>328</xdr:row>
      <xdr:rowOff>0</xdr:rowOff>
    </xdr:from>
    <xdr:to>
      <xdr:col>90</xdr:col>
      <xdr:colOff>333377</xdr:colOff>
      <xdr:row>345</xdr:row>
      <xdr:rowOff>74295</xdr:rowOff>
    </xdr:to>
    <xdr:graphicFrame macro="">
      <xdr:nvGraphicFramePr>
        <xdr:cNvPr id="55" name="Chart 54">
          <a:extLst>
            <a:ext uri="{FF2B5EF4-FFF2-40B4-BE49-F238E27FC236}">
              <a16:creationId xmlns:a16="http://schemas.microsoft.com/office/drawing/2014/main" id="{3D3DBB2A-E7F0-44FF-8E9A-ADE03DDE3DD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3"/>
        </a:graphicData>
      </a:graphic>
    </xdr:graphicFrame>
    <xdr:clientData/>
  </xdr:twoCellAnchor>
  <xdr:twoCellAnchor>
    <xdr:from>
      <xdr:col>55</xdr:col>
      <xdr:colOff>0</xdr:colOff>
      <xdr:row>346</xdr:row>
      <xdr:rowOff>0</xdr:rowOff>
    </xdr:from>
    <xdr:to>
      <xdr:col>66</xdr:col>
      <xdr:colOff>330575</xdr:colOff>
      <xdr:row>361</xdr:row>
      <xdr:rowOff>74296</xdr:rowOff>
    </xdr:to>
    <xdr:graphicFrame macro="">
      <xdr:nvGraphicFramePr>
        <xdr:cNvPr id="59" name="Chart 58">
          <a:extLst>
            <a:ext uri="{FF2B5EF4-FFF2-40B4-BE49-F238E27FC236}">
              <a16:creationId xmlns:a16="http://schemas.microsoft.com/office/drawing/2014/main" id="{700CAB94-F51C-4CBF-8369-3A3801B637F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4"/>
        </a:graphicData>
      </a:graphic>
    </xdr:graphicFrame>
    <xdr:clientData/>
  </xdr:twoCellAnchor>
  <xdr:twoCellAnchor>
    <xdr:from>
      <xdr:col>67</xdr:col>
      <xdr:colOff>0</xdr:colOff>
      <xdr:row>346</xdr:row>
      <xdr:rowOff>0</xdr:rowOff>
    </xdr:from>
    <xdr:to>
      <xdr:col>78</xdr:col>
      <xdr:colOff>324972</xdr:colOff>
      <xdr:row>361</xdr:row>
      <xdr:rowOff>74296</xdr:rowOff>
    </xdr:to>
    <xdr:graphicFrame macro="">
      <xdr:nvGraphicFramePr>
        <xdr:cNvPr id="60" name="Chart 59">
          <a:extLst>
            <a:ext uri="{FF2B5EF4-FFF2-40B4-BE49-F238E27FC236}">
              <a16:creationId xmlns:a16="http://schemas.microsoft.com/office/drawing/2014/main" id="{0AAF1059-32B6-45F6-B1D6-7730704ED18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5"/>
        </a:graphicData>
      </a:graphic>
    </xdr:graphicFrame>
    <xdr:clientData/>
  </xdr:twoCellAnchor>
  <xdr:twoCellAnchor>
    <xdr:from>
      <xdr:col>79</xdr:col>
      <xdr:colOff>0</xdr:colOff>
      <xdr:row>346</xdr:row>
      <xdr:rowOff>0</xdr:rowOff>
    </xdr:from>
    <xdr:to>
      <xdr:col>90</xdr:col>
      <xdr:colOff>324972</xdr:colOff>
      <xdr:row>361</xdr:row>
      <xdr:rowOff>74296</xdr:rowOff>
    </xdr:to>
    <xdr:graphicFrame macro="">
      <xdr:nvGraphicFramePr>
        <xdr:cNvPr id="61" name="Chart 60">
          <a:extLst>
            <a:ext uri="{FF2B5EF4-FFF2-40B4-BE49-F238E27FC236}">
              <a16:creationId xmlns:a16="http://schemas.microsoft.com/office/drawing/2014/main" id="{ED8D316C-26FA-4696-9E79-6064800FC53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6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53</xdr:col>
      <xdr:colOff>0</xdr:colOff>
      <xdr:row>942</xdr:row>
      <xdr:rowOff>0</xdr:rowOff>
    </xdr:from>
    <xdr:to>
      <xdr:col>62</xdr:col>
      <xdr:colOff>336096</xdr:colOff>
      <xdr:row>963</xdr:row>
      <xdr:rowOff>16329</xdr:rowOff>
    </xdr:to>
    <xdr:graphicFrame macro="">
      <xdr:nvGraphicFramePr>
        <xdr:cNvPr id="23" name="Chart 22">
          <a:extLst>
            <a:ext uri="{FF2B5EF4-FFF2-40B4-BE49-F238E27FC236}">
              <a16:creationId xmlns:a16="http://schemas.microsoft.com/office/drawing/2014/main" id="{ACD6D1C9-EF7E-4BA4-8748-18F33E44917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63</xdr:col>
      <xdr:colOff>0</xdr:colOff>
      <xdr:row>942</xdr:row>
      <xdr:rowOff>0</xdr:rowOff>
    </xdr:from>
    <xdr:to>
      <xdr:col>72</xdr:col>
      <xdr:colOff>282121</xdr:colOff>
      <xdr:row>963</xdr:row>
      <xdr:rowOff>38100</xdr:rowOff>
    </xdr:to>
    <xdr:graphicFrame macro="">
      <xdr:nvGraphicFramePr>
        <xdr:cNvPr id="24" name="Chart 23">
          <a:extLst>
            <a:ext uri="{FF2B5EF4-FFF2-40B4-BE49-F238E27FC236}">
              <a16:creationId xmlns:a16="http://schemas.microsoft.com/office/drawing/2014/main" id="{E92A81A0-D5CB-4291-A57F-3243F0257A4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53</xdr:col>
      <xdr:colOff>0</xdr:colOff>
      <xdr:row>964</xdr:row>
      <xdr:rowOff>0</xdr:rowOff>
    </xdr:from>
    <xdr:to>
      <xdr:col>62</xdr:col>
      <xdr:colOff>336096</xdr:colOff>
      <xdr:row>986</xdr:row>
      <xdr:rowOff>161925</xdr:rowOff>
    </xdr:to>
    <xdr:graphicFrame macro="">
      <xdr:nvGraphicFramePr>
        <xdr:cNvPr id="25" name="Chart 24">
          <a:extLst>
            <a:ext uri="{FF2B5EF4-FFF2-40B4-BE49-F238E27FC236}">
              <a16:creationId xmlns:a16="http://schemas.microsoft.com/office/drawing/2014/main" id="{5EACED33-D1E5-4C15-BED0-3A979109115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63</xdr:col>
      <xdr:colOff>0</xdr:colOff>
      <xdr:row>964</xdr:row>
      <xdr:rowOff>0</xdr:rowOff>
    </xdr:from>
    <xdr:to>
      <xdr:col>72</xdr:col>
      <xdr:colOff>329746</xdr:colOff>
      <xdr:row>986</xdr:row>
      <xdr:rowOff>161925</xdr:rowOff>
    </xdr:to>
    <xdr:graphicFrame macro="">
      <xdr:nvGraphicFramePr>
        <xdr:cNvPr id="26" name="Chart 25">
          <a:extLst>
            <a:ext uri="{FF2B5EF4-FFF2-40B4-BE49-F238E27FC236}">
              <a16:creationId xmlns:a16="http://schemas.microsoft.com/office/drawing/2014/main" id="{EA4A9ECF-D790-4F3C-8496-E177FD4DBDA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56</xdr:col>
      <xdr:colOff>0</xdr:colOff>
      <xdr:row>99</xdr:row>
      <xdr:rowOff>0</xdr:rowOff>
    </xdr:from>
    <xdr:to>
      <xdr:col>65</xdr:col>
      <xdr:colOff>115443</xdr:colOff>
      <xdr:row>118</xdr:row>
      <xdr:rowOff>81534</xdr:rowOff>
    </xdr:to>
    <xdr:graphicFrame macro="">
      <xdr:nvGraphicFramePr>
        <xdr:cNvPr id="27" name="Chart 26">
          <a:extLst>
            <a:ext uri="{FF2B5EF4-FFF2-40B4-BE49-F238E27FC236}">
              <a16:creationId xmlns:a16="http://schemas.microsoft.com/office/drawing/2014/main" id="{BA5A2AAC-60E9-4C46-B311-F999810C724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66</xdr:col>
      <xdr:colOff>0</xdr:colOff>
      <xdr:row>99</xdr:row>
      <xdr:rowOff>0</xdr:rowOff>
    </xdr:from>
    <xdr:to>
      <xdr:col>75</xdr:col>
      <xdr:colOff>32385</xdr:colOff>
      <xdr:row>118</xdr:row>
      <xdr:rowOff>106553</xdr:rowOff>
    </xdr:to>
    <xdr:graphicFrame macro="">
      <xdr:nvGraphicFramePr>
        <xdr:cNvPr id="28" name="Chart 27">
          <a:extLst>
            <a:ext uri="{FF2B5EF4-FFF2-40B4-BE49-F238E27FC236}">
              <a16:creationId xmlns:a16="http://schemas.microsoft.com/office/drawing/2014/main" id="{E82E1D54-722F-46BF-A5BE-D10D470775A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66</xdr:col>
      <xdr:colOff>0</xdr:colOff>
      <xdr:row>121</xdr:row>
      <xdr:rowOff>0</xdr:rowOff>
    </xdr:from>
    <xdr:to>
      <xdr:col>75</xdr:col>
      <xdr:colOff>29471</xdr:colOff>
      <xdr:row>140</xdr:row>
      <xdr:rowOff>102480</xdr:rowOff>
    </xdr:to>
    <xdr:graphicFrame macro="">
      <xdr:nvGraphicFramePr>
        <xdr:cNvPr id="29" name="Chart 28">
          <a:extLst>
            <a:ext uri="{FF2B5EF4-FFF2-40B4-BE49-F238E27FC236}">
              <a16:creationId xmlns:a16="http://schemas.microsoft.com/office/drawing/2014/main" id="{78006570-87BA-4EA7-85BA-391EBA19EB2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56</xdr:col>
      <xdr:colOff>0</xdr:colOff>
      <xdr:row>121</xdr:row>
      <xdr:rowOff>0</xdr:rowOff>
    </xdr:from>
    <xdr:to>
      <xdr:col>65</xdr:col>
      <xdr:colOff>113168</xdr:colOff>
      <xdr:row>140</xdr:row>
      <xdr:rowOff>102480</xdr:rowOff>
    </xdr:to>
    <xdr:graphicFrame macro="">
      <xdr:nvGraphicFramePr>
        <xdr:cNvPr id="30" name="Chart 29">
          <a:extLst>
            <a:ext uri="{FF2B5EF4-FFF2-40B4-BE49-F238E27FC236}">
              <a16:creationId xmlns:a16="http://schemas.microsoft.com/office/drawing/2014/main" id="{0D387FFA-54B9-4E75-B330-FED68AAE059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56</xdr:col>
      <xdr:colOff>0</xdr:colOff>
      <xdr:row>631</xdr:row>
      <xdr:rowOff>0</xdr:rowOff>
    </xdr:from>
    <xdr:to>
      <xdr:col>65</xdr:col>
      <xdr:colOff>332921</xdr:colOff>
      <xdr:row>650</xdr:row>
      <xdr:rowOff>89647</xdr:rowOff>
    </xdr:to>
    <xdr:graphicFrame macro="">
      <xdr:nvGraphicFramePr>
        <xdr:cNvPr id="31" name="Chart 30">
          <a:extLst>
            <a:ext uri="{FF2B5EF4-FFF2-40B4-BE49-F238E27FC236}">
              <a16:creationId xmlns:a16="http://schemas.microsoft.com/office/drawing/2014/main" id="{761BB8EA-1E9A-46B6-8425-C2136F38489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73</xdr:col>
      <xdr:colOff>0</xdr:colOff>
      <xdr:row>942</xdr:row>
      <xdr:rowOff>0</xdr:rowOff>
    </xdr:from>
    <xdr:to>
      <xdr:col>82</xdr:col>
      <xdr:colOff>282121</xdr:colOff>
      <xdr:row>963</xdr:row>
      <xdr:rowOff>38100</xdr:rowOff>
    </xdr:to>
    <xdr:graphicFrame macro="">
      <xdr:nvGraphicFramePr>
        <xdr:cNvPr id="32" name="Chart 31">
          <a:extLst>
            <a:ext uri="{FF2B5EF4-FFF2-40B4-BE49-F238E27FC236}">
              <a16:creationId xmlns:a16="http://schemas.microsoft.com/office/drawing/2014/main" id="{C52CD342-41CC-483B-A809-84907FAD90F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73</xdr:col>
      <xdr:colOff>0</xdr:colOff>
      <xdr:row>964</xdr:row>
      <xdr:rowOff>0</xdr:rowOff>
    </xdr:from>
    <xdr:to>
      <xdr:col>82</xdr:col>
      <xdr:colOff>329746</xdr:colOff>
      <xdr:row>986</xdr:row>
      <xdr:rowOff>161925</xdr:rowOff>
    </xdr:to>
    <xdr:graphicFrame macro="">
      <xdr:nvGraphicFramePr>
        <xdr:cNvPr id="33" name="Chart 32">
          <a:extLst>
            <a:ext uri="{FF2B5EF4-FFF2-40B4-BE49-F238E27FC236}">
              <a16:creationId xmlns:a16="http://schemas.microsoft.com/office/drawing/2014/main" id="{8668006A-F70A-46DB-BFBC-331D4021350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76</xdr:col>
      <xdr:colOff>0</xdr:colOff>
      <xdr:row>99</xdr:row>
      <xdr:rowOff>0</xdr:rowOff>
    </xdr:from>
    <xdr:to>
      <xdr:col>85</xdr:col>
      <xdr:colOff>32385</xdr:colOff>
      <xdr:row>118</xdr:row>
      <xdr:rowOff>106553</xdr:rowOff>
    </xdr:to>
    <xdr:graphicFrame macro="">
      <xdr:nvGraphicFramePr>
        <xdr:cNvPr id="34" name="Chart 33">
          <a:extLst>
            <a:ext uri="{FF2B5EF4-FFF2-40B4-BE49-F238E27FC236}">
              <a16:creationId xmlns:a16="http://schemas.microsoft.com/office/drawing/2014/main" id="{22C5466D-8BDC-412E-BB4A-2F5501D6879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76</xdr:col>
      <xdr:colOff>0</xdr:colOff>
      <xdr:row>121</xdr:row>
      <xdr:rowOff>0</xdr:rowOff>
    </xdr:from>
    <xdr:to>
      <xdr:col>85</xdr:col>
      <xdr:colOff>29471</xdr:colOff>
      <xdr:row>140</xdr:row>
      <xdr:rowOff>102480</xdr:rowOff>
    </xdr:to>
    <xdr:graphicFrame macro="">
      <xdr:nvGraphicFramePr>
        <xdr:cNvPr id="35" name="Chart 34">
          <a:extLst>
            <a:ext uri="{FF2B5EF4-FFF2-40B4-BE49-F238E27FC236}">
              <a16:creationId xmlns:a16="http://schemas.microsoft.com/office/drawing/2014/main" id="{78D7107B-E28E-4729-B213-0ABAEB04A5C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53</xdr:col>
      <xdr:colOff>0</xdr:colOff>
      <xdr:row>988</xdr:row>
      <xdr:rowOff>0</xdr:rowOff>
    </xdr:from>
    <xdr:to>
      <xdr:col>62</xdr:col>
      <xdr:colOff>336096</xdr:colOff>
      <xdr:row>1009</xdr:row>
      <xdr:rowOff>16330</xdr:rowOff>
    </xdr:to>
    <xdr:graphicFrame macro="">
      <xdr:nvGraphicFramePr>
        <xdr:cNvPr id="36" name="Chart 35">
          <a:extLst>
            <a:ext uri="{FF2B5EF4-FFF2-40B4-BE49-F238E27FC236}">
              <a16:creationId xmlns:a16="http://schemas.microsoft.com/office/drawing/2014/main" id="{FD4401AA-D644-43C9-8E19-906EFEC2980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63</xdr:col>
      <xdr:colOff>0</xdr:colOff>
      <xdr:row>988</xdr:row>
      <xdr:rowOff>0</xdr:rowOff>
    </xdr:from>
    <xdr:to>
      <xdr:col>72</xdr:col>
      <xdr:colOff>282121</xdr:colOff>
      <xdr:row>1009</xdr:row>
      <xdr:rowOff>38101</xdr:rowOff>
    </xdr:to>
    <xdr:graphicFrame macro="">
      <xdr:nvGraphicFramePr>
        <xdr:cNvPr id="37" name="Chart 36">
          <a:extLst>
            <a:ext uri="{FF2B5EF4-FFF2-40B4-BE49-F238E27FC236}">
              <a16:creationId xmlns:a16="http://schemas.microsoft.com/office/drawing/2014/main" id="{7915584F-B982-4417-8767-03D40B18CFF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73</xdr:col>
      <xdr:colOff>0</xdr:colOff>
      <xdr:row>988</xdr:row>
      <xdr:rowOff>0</xdr:rowOff>
    </xdr:from>
    <xdr:to>
      <xdr:col>82</xdr:col>
      <xdr:colOff>282121</xdr:colOff>
      <xdr:row>1009</xdr:row>
      <xdr:rowOff>38101</xdr:rowOff>
    </xdr:to>
    <xdr:graphicFrame macro="">
      <xdr:nvGraphicFramePr>
        <xdr:cNvPr id="38" name="Chart 37">
          <a:extLst>
            <a:ext uri="{FF2B5EF4-FFF2-40B4-BE49-F238E27FC236}">
              <a16:creationId xmlns:a16="http://schemas.microsoft.com/office/drawing/2014/main" id="{A37F6271-61BD-4B1E-A685-7B5C8022071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53</xdr:col>
      <xdr:colOff>0</xdr:colOff>
      <xdr:row>1010</xdr:row>
      <xdr:rowOff>0</xdr:rowOff>
    </xdr:from>
    <xdr:to>
      <xdr:col>62</xdr:col>
      <xdr:colOff>336096</xdr:colOff>
      <xdr:row>1030</xdr:row>
      <xdr:rowOff>161925</xdr:rowOff>
    </xdr:to>
    <xdr:graphicFrame macro="">
      <xdr:nvGraphicFramePr>
        <xdr:cNvPr id="39" name="Chart 38">
          <a:extLst>
            <a:ext uri="{FF2B5EF4-FFF2-40B4-BE49-F238E27FC236}">
              <a16:creationId xmlns:a16="http://schemas.microsoft.com/office/drawing/2014/main" id="{5899EC5B-A1C6-465C-B880-68D9E76F1E6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63</xdr:col>
      <xdr:colOff>0</xdr:colOff>
      <xdr:row>1010</xdr:row>
      <xdr:rowOff>0</xdr:rowOff>
    </xdr:from>
    <xdr:to>
      <xdr:col>72</xdr:col>
      <xdr:colOff>329746</xdr:colOff>
      <xdr:row>1030</xdr:row>
      <xdr:rowOff>161925</xdr:rowOff>
    </xdr:to>
    <xdr:graphicFrame macro="">
      <xdr:nvGraphicFramePr>
        <xdr:cNvPr id="40" name="Chart 39">
          <a:extLst>
            <a:ext uri="{FF2B5EF4-FFF2-40B4-BE49-F238E27FC236}">
              <a16:creationId xmlns:a16="http://schemas.microsoft.com/office/drawing/2014/main" id="{07018305-1A57-446B-9FFE-A8FA98F5533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73</xdr:col>
      <xdr:colOff>0</xdr:colOff>
      <xdr:row>1010</xdr:row>
      <xdr:rowOff>0</xdr:rowOff>
    </xdr:from>
    <xdr:to>
      <xdr:col>82</xdr:col>
      <xdr:colOff>329746</xdr:colOff>
      <xdr:row>1030</xdr:row>
      <xdr:rowOff>161925</xdr:rowOff>
    </xdr:to>
    <xdr:graphicFrame macro="">
      <xdr:nvGraphicFramePr>
        <xdr:cNvPr id="41" name="Chart 40">
          <a:extLst>
            <a:ext uri="{FF2B5EF4-FFF2-40B4-BE49-F238E27FC236}">
              <a16:creationId xmlns:a16="http://schemas.microsoft.com/office/drawing/2014/main" id="{7688EF8A-2EC2-4D5F-8543-D1FDAFA8DA9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>
    <xdr:from>
      <xdr:col>66</xdr:col>
      <xdr:colOff>0</xdr:colOff>
      <xdr:row>631</xdr:row>
      <xdr:rowOff>0</xdr:rowOff>
    </xdr:from>
    <xdr:to>
      <xdr:col>75</xdr:col>
      <xdr:colOff>329746</xdr:colOff>
      <xdr:row>650</xdr:row>
      <xdr:rowOff>74295</xdr:rowOff>
    </xdr:to>
    <xdr:graphicFrame macro="">
      <xdr:nvGraphicFramePr>
        <xdr:cNvPr id="42" name="Chart 41">
          <a:extLst>
            <a:ext uri="{FF2B5EF4-FFF2-40B4-BE49-F238E27FC236}">
              <a16:creationId xmlns:a16="http://schemas.microsoft.com/office/drawing/2014/main" id="{2DB97BCF-2DBC-4875-B308-480DA97EE77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  <xdr:twoCellAnchor>
    <xdr:from>
      <xdr:col>76</xdr:col>
      <xdr:colOff>0</xdr:colOff>
      <xdr:row>631</xdr:row>
      <xdr:rowOff>0</xdr:rowOff>
    </xdr:from>
    <xdr:to>
      <xdr:col>85</xdr:col>
      <xdr:colOff>329746</xdr:colOff>
      <xdr:row>650</xdr:row>
      <xdr:rowOff>74295</xdr:rowOff>
    </xdr:to>
    <xdr:graphicFrame macro="">
      <xdr:nvGraphicFramePr>
        <xdr:cNvPr id="43" name="Chart 42">
          <a:extLst>
            <a:ext uri="{FF2B5EF4-FFF2-40B4-BE49-F238E27FC236}">
              <a16:creationId xmlns:a16="http://schemas.microsoft.com/office/drawing/2014/main" id="{CA067D00-70C4-47AA-B869-8AB525FC2C6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xdr:graphicFrame>
    <xdr:clientData/>
  </xdr:twoCellAnchor>
  <xdr:twoCellAnchor>
    <xdr:from>
      <xdr:col>56</xdr:col>
      <xdr:colOff>0</xdr:colOff>
      <xdr:row>652</xdr:row>
      <xdr:rowOff>0</xdr:rowOff>
    </xdr:from>
    <xdr:to>
      <xdr:col>65</xdr:col>
      <xdr:colOff>332921</xdr:colOff>
      <xdr:row>669</xdr:row>
      <xdr:rowOff>89647</xdr:rowOff>
    </xdr:to>
    <xdr:graphicFrame macro="">
      <xdr:nvGraphicFramePr>
        <xdr:cNvPr id="44" name="Chart 43">
          <a:extLst>
            <a:ext uri="{FF2B5EF4-FFF2-40B4-BE49-F238E27FC236}">
              <a16:creationId xmlns:a16="http://schemas.microsoft.com/office/drawing/2014/main" id="{22868444-4704-4B27-BE7D-0497394CC89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xdr:graphicFrame>
    <xdr:clientData/>
  </xdr:twoCellAnchor>
  <xdr:twoCellAnchor>
    <xdr:from>
      <xdr:col>66</xdr:col>
      <xdr:colOff>0</xdr:colOff>
      <xdr:row>652</xdr:row>
      <xdr:rowOff>0</xdr:rowOff>
    </xdr:from>
    <xdr:to>
      <xdr:col>75</xdr:col>
      <xdr:colOff>329746</xdr:colOff>
      <xdr:row>669</xdr:row>
      <xdr:rowOff>74295</xdr:rowOff>
    </xdr:to>
    <xdr:graphicFrame macro="">
      <xdr:nvGraphicFramePr>
        <xdr:cNvPr id="45" name="Chart 44">
          <a:extLst>
            <a:ext uri="{FF2B5EF4-FFF2-40B4-BE49-F238E27FC236}">
              <a16:creationId xmlns:a16="http://schemas.microsoft.com/office/drawing/2014/main" id="{1A0B41A0-E048-4BE1-9B3B-6612AA09569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3"/>
        </a:graphicData>
      </a:graphic>
    </xdr:graphicFrame>
    <xdr:clientData/>
  </xdr:twoCellAnchor>
  <xdr:twoCellAnchor>
    <xdr:from>
      <xdr:col>76</xdr:col>
      <xdr:colOff>0</xdr:colOff>
      <xdr:row>652</xdr:row>
      <xdr:rowOff>0</xdr:rowOff>
    </xdr:from>
    <xdr:to>
      <xdr:col>85</xdr:col>
      <xdr:colOff>329746</xdr:colOff>
      <xdr:row>669</xdr:row>
      <xdr:rowOff>74295</xdr:rowOff>
    </xdr:to>
    <xdr:graphicFrame macro="">
      <xdr:nvGraphicFramePr>
        <xdr:cNvPr id="46" name="Chart 45">
          <a:extLst>
            <a:ext uri="{FF2B5EF4-FFF2-40B4-BE49-F238E27FC236}">
              <a16:creationId xmlns:a16="http://schemas.microsoft.com/office/drawing/2014/main" id="{0556E718-80BA-4969-842E-3DA7216540B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4"/>
        </a:graphicData>
      </a:graphic>
    </xdr:graphicFrame>
    <xdr:clientData/>
  </xdr:twoCellAnchor>
  <xdr:twoCellAnchor>
    <xdr:from>
      <xdr:col>55</xdr:col>
      <xdr:colOff>0</xdr:colOff>
      <xdr:row>291</xdr:row>
      <xdr:rowOff>0</xdr:rowOff>
    </xdr:from>
    <xdr:to>
      <xdr:col>66</xdr:col>
      <xdr:colOff>323853</xdr:colOff>
      <xdr:row>308</xdr:row>
      <xdr:rowOff>67235</xdr:rowOff>
    </xdr:to>
    <xdr:graphicFrame macro="">
      <xdr:nvGraphicFramePr>
        <xdr:cNvPr id="47" name="Chart 46">
          <a:extLst>
            <a:ext uri="{FF2B5EF4-FFF2-40B4-BE49-F238E27FC236}">
              <a16:creationId xmlns:a16="http://schemas.microsoft.com/office/drawing/2014/main" id="{BEB7E042-2807-4312-85A8-B66224BE11F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5"/>
        </a:graphicData>
      </a:graphic>
    </xdr:graphicFrame>
    <xdr:clientData/>
  </xdr:twoCellAnchor>
  <xdr:twoCellAnchor>
    <xdr:from>
      <xdr:col>67</xdr:col>
      <xdr:colOff>0</xdr:colOff>
      <xdr:row>291</xdr:row>
      <xdr:rowOff>0</xdr:rowOff>
    </xdr:from>
    <xdr:to>
      <xdr:col>78</xdr:col>
      <xdr:colOff>333377</xdr:colOff>
      <xdr:row>308</xdr:row>
      <xdr:rowOff>74295</xdr:rowOff>
    </xdr:to>
    <xdr:graphicFrame macro="">
      <xdr:nvGraphicFramePr>
        <xdr:cNvPr id="48" name="Chart 47">
          <a:extLst>
            <a:ext uri="{FF2B5EF4-FFF2-40B4-BE49-F238E27FC236}">
              <a16:creationId xmlns:a16="http://schemas.microsoft.com/office/drawing/2014/main" id="{5B1E9AFF-AEC7-433D-854B-AC0576A06C3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6"/>
        </a:graphicData>
      </a:graphic>
    </xdr:graphicFrame>
    <xdr:clientData/>
  </xdr:twoCellAnchor>
  <xdr:twoCellAnchor>
    <xdr:from>
      <xdr:col>79</xdr:col>
      <xdr:colOff>0</xdr:colOff>
      <xdr:row>291</xdr:row>
      <xdr:rowOff>0</xdr:rowOff>
    </xdr:from>
    <xdr:to>
      <xdr:col>90</xdr:col>
      <xdr:colOff>333377</xdr:colOff>
      <xdr:row>308</xdr:row>
      <xdr:rowOff>74295</xdr:rowOff>
    </xdr:to>
    <xdr:graphicFrame macro="">
      <xdr:nvGraphicFramePr>
        <xdr:cNvPr id="49" name="Chart 48">
          <a:extLst>
            <a:ext uri="{FF2B5EF4-FFF2-40B4-BE49-F238E27FC236}">
              <a16:creationId xmlns:a16="http://schemas.microsoft.com/office/drawing/2014/main" id="{03CB7969-757E-4ED9-B7FD-58F6D20AA2A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7"/>
        </a:graphicData>
      </a:graphic>
    </xdr:graphicFrame>
    <xdr:clientData/>
  </xdr:twoCellAnchor>
  <xdr:twoCellAnchor>
    <xdr:from>
      <xdr:col>55</xdr:col>
      <xdr:colOff>0</xdr:colOff>
      <xdr:row>309</xdr:row>
      <xdr:rowOff>0</xdr:rowOff>
    </xdr:from>
    <xdr:to>
      <xdr:col>66</xdr:col>
      <xdr:colOff>330576</xdr:colOff>
      <xdr:row>325</xdr:row>
      <xdr:rowOff>74295</xdr:rowOff>
    </xdr:to>
    <xdr:graphicFrame macro="">
      <xdr:nvGraphicFramePr>
        <xdr:cNvPr id="50" name="Chart 49">
          <a:extLst>
            <a:ext uri="{FF2B5EF4-FFF2-40B4-BE49-F238E27FC236}">
              <a16:creationId xmlns:a16="http://schemas.microsoft.com/office/drawing/2014/main" id="{676A9746-B259-4F94-94A5-7147513B8AC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8"/>
        </a:graphicData>
      </a:graphic>
    </xdr:graphicFrame>
    <xdr:clientData/>
  </xdr:twoCellAnchor>
  <xdr:twoCellAnchor>
    <xdr:from>
      <xdr:col>67</xdr:col>
      <xdr:colOff>0</xdr:colOff>
      <xdr:row>309</xdr:row>
      <xdr:rowOff>0</xdr:rowOff>
    </xdr:from>
    <xdr:to>
      <xdr:col>78</xdr:col>
      <xdr:colOff>324973</xdr:colOff>
      <xdr:row>325</xdr:row>
      <xdr:rowOff>74295</xdr:rowOff>
    </xdr:to>
    <xdr:graphicFrame macro="">
      <xdr:nvGraphicFramePr>
        <xdr:cNvPr id="51" name="Chart 50">
          <a:extLst>
            <a:ext uri="{FF2B5EF4-FFF2-40B4-BE49-F238E27FC236}">
              <a16:creationId xmlns:a16="http://schemas.microsoft.com/office/drawing/2014/main" id="{41CC6B82-6A47-4C6C-9886-D1ECE8E0AD3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9"/>
        </a:graphicData>
      </a:graphic>
    </xdr:graphicFrame>
    <xdr:clientData/>
  </xdr:twoCellAnchor>
  <xdr:twoCellAnchor>
    <xdr:from>
      <xdr:col>79</xdr:col>
      <xdr:colOff>0</xdr:colOff>
      <xdr:row>309</xdr:row>
      <xdr:rowOff>0</xdr:rowOff>
    </xdr:from>
    <xdr:to>
      <xdr:col>90</xdr:col>
      <xdr:colOff>324973</xdr:colOff>
      <xdr:row>325</xdr:row>
      <xdr:rowOff>74295</xdr:rowOff>
    </xdr:to>
    <xdr:graphicFrame macro="">
      <xdr:nvGraphicFramePr>
        <xdr:cNvPr id="52" name="Chart 51">
          <a:extLst>
            <a:ext uri="{FF2B5EF4-FFF2-40B4-BE49-F238E27FC236}">
              <a16:creationId xmlns:a16="http://schemas.microsoft.com/office/drawing/2014/main" id="{944E0F57-18C5-4AA7-B96D-E5AB391B813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0"/>
        </a:graphicData>
      </a:graphic>
    </xdr:graphicFrame>
    <xdr:clientData/>
  </xdr:twoCellAnchor>
  <xdr:twoCellAnchor>
    <xdr:from>
      <xdr:col>55</xdr:col>
      <xdr:colOff>0</xdr:colOff>
      <xdr:row>328</xdr:row>
      <xdr:rowOff>0</xdr:rowOff>
    </xdr:from>
    <xdr:to>
      <xdr:col>66</xdr:col>
      <xdr:colOff>323853</xdr:colOff>
      <xdr:row>345</xdr:row>
      <xdr:rowOff>67235</xdr:rowOff>
    </xdr:to>
    <xdr:graphicFrame macro="">
      <xdr:nvGraphicFramePr>
        <xdr:cNvPr id="53" name="Chart 52">
          <a:extLst>
            <a:ext uri="{FF2B5EF4-FFF2-40B4-BE49-F238E27FC236}">
              <a16:creationId xmlns:a16="http://schemas.microsoft.com/office/drawing/2014/main" id="{C23B1DFC-1723-4EB2-AF1F-BABAAAFDA13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1"/>
        </a:graphicData>
      </a:graphic>
    </xdr:graphicFrame>
    <xdr:clientData/>
  </xdr:twoCellAnchor>
  <xdr:twoCellAnchor>
    <xdr:from>
      <xdr:col>67</xdr:col>
      <xdr:colOff>0</xdr:colOff>
      <xdr:row>328</xdr:row>
      <xdr:rowOff>0</xdr:rowOff>
    </xdr:from>
    <xdr:to>
      <xdr:col>78</xdr:col>
      <xdr:colOff>333377</xdr:colOff>
      <xdr:row>345</xdr:row>
      <xdr:rowOff>74295</xdr:rowOff>
    </xdr:to>
    <xdr:graphicFrame macro="">
      <xdr:nvGraphicFramePr>
        <xdr:cNvPr id="54" name="Chart 53">
          <a:extLst>
            <a:ext uri="{FF2B5EF4-FFF2-40B4-BE49-F238E27FC236}">
              <a16:creationId xmlns:a16="http://schemas.microsoft.com/office/drawing/2014/main" id="{5981B745-D1A8-42A0-8E96-88D9440F3E6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2"/>
        </a:graphicData>
      </a:graphic>
    </xdr:graphicFrame>
    <xdr:clientData/>
  </xdr:twoCellAnchor>
  <xdr:twoCellAnchor>
    <xdr:from>
      <xdr:col>79</xdr:col>
      <xdr:colOff>0</xdr:colOff>
      <xdr:row>328</xdr:row>
      <xdr:rowOff>0</xdr:rowOff>
    </xdr:from>
    <xdr:to>
      <xdr:col>90</xdr:col>
      <xdr:colOff>333377</xdr:colOff>
      <xdr:row>345</xdr:row>
      <xdr:rowOff>74295</xdr:rowOff>
    </xdr:to>
    <xdr:graphicFrame macro="">
      <xdr:nvGraphicFramePr>
        <xdr:cNvPr id="55" name="Chart 54">
          <a:extLst>
            <a:ext uri="{FF2B5EF4-FFF2-40B4-BE49-F238E27FC236}">
              <a16:creationId xmlns:a16="http://schemas.microsoft.com/office/drawing/2014/main" id="{AEE0509F-B604-4A23-BD18-26F6EB8A0E6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3"/>
        </a:graphicData>
      </a:graphic>
    </xdr:graphicFrame>
    <xdr:clientData/>
  </xdr:twoCellAnchor>
  <xdr:twoCellAnchor>
    <xdr:from>
      <xdr:col>55</xdr:col>
      <xdr:colOff>0</xdr:colOff>
      <xdr:row>346</xdr:row>
      <xdr:rowOff>0</xdr:rowOff>
    </xdr:from>
    <xdr:to>
      <xdr:col>66</xdr:col>
      <xdr:colOff>330575</xdr:colOff>
      <xdr:row>361</xdr:row>
      <xdr:rowOff>74296</xdr:rowOff>
    </xdr:to>
    <xdr:graphicFrame macro="">
      <xdr:nvGraphicFramePr>
        <xdr:cNvPr id="59" name="Chart 58">
          <a:extLst>
            <a:ext uri="{FF2B5EF4-FFF2-40B4-BE49-F238E27FC236}">
              <a16:creationId xmlns:a16="http://schemas.microsoft.com/office/drawing/2014/main" id="{CC530673-9EF0-46E3-AF14-934756FA088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4"/>
        </a:graphicData>
      </a:graphic>
    </xdr:graphicFrame>
    <xdr:clientData/>
  </xdr:twoCellAnchor>
  <xdr:twoCellAnchor>
    <xdr:from>
      <xdr:col>67</xdr:col>
      <xdr:colOff>0</xdr:colOff>
      <xdr:row>346</xdr:row>
      <xdr:rowOff>0</xdr:rowOff>
    </xdr:from>
    <xdr:to>
      <xdr:col>78</xdr:col>
      <xdr:colOff>324972</xdr:colOff>
      <xdr:row>361</xdr:row>
      <xdr:rowOff>74296</xdr:rowOff>
    </xdr:to>
    <xdr:graphicFrame macro="">
      <xdr:nvGraphicFramePr>
        <xdr:cNvPr id="60" name="Chart 59">
          <a:extLst>
            <a:ext uri="{FF2B5EF4-FFF2-40B4-BE49-F238E27FC236}">
              <a16:creationId xmlns:a16="http://schemas.microsoft.com/office/drawing/2014/main" id="{476BA6A0-5D48-4E0F-B66C-6A7B1BD89AF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5"/>
        </a:graphicData>
      </a:graphic>
    </xdr:graphicFrame>
    <xdr:clientData/>
  </xdr:twoCellAnchor>
  <xdr:twoCellAnchor>
    <xdr:from>
      <xdr:col>79</xdr:col>
      <xdr:colOff>0</xdr:colOff>
      <xdr:row>346</xdr:row>
      <xdr:rowOff>0</xdr:rowOff>
    </xdr:from>
    <xdr:to>
      <xdr:col>90</xdr:col>
      <xdr:colOff>324972</xdr:colOff>
      <xdr:row>361</xdr:row>
      <xdr:rowOff>74296</xdr:rowOff>
    </xdr:to>
    <xdr:graphicFrame macro="">
      <xdr:nvGraphicFramePr>
        <xdr:cNvPr id="61" name="Chart 60">
          <a:extLst>
            <a:ext uri="{FF2B5EF4-FFF2-40B4-BE49-F238E27FC236}">
              <a16:creationId xmlns:a16="http://schemas.microsoft.com/office/drawing/2014/main" id="{F78F3E0E-44ED-46DC-9AA2-DD4411F0E18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6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53</xdr:col>
      <xdr:colOff>0</xdr:colOff>
      <xdr:row>942</xdr:row>
      <xdr:rowOff>0</xdr:rowOff>
    </xdr:from>
    <xdr:to>
      <xdr:col>62</xdr:col>
      <xdr:colOff>336096</xdr:colOff>
      <xdr:row>963</xdr:row>
      <xdr:rowOff>16329</xdr:rowOff>
    </xdr:to>
    <xdr:graphicFrame macro="">
      <xdr:nvGraphicFramePr>
        <xdr:cNvPr id="23" name="Chart 22">
          <a:extLst>
            <a:ext uri="{FF2B5EF4-FFF2-40B4-BE49-F238E27FC236}">
              <a16:creationId xmlns:a16="http://schemas.microsoft.com/office/drawing/2014/main" id="{2EEE284A-07E4-46CB-BBF4-D7AED2BB7CB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63</xdr:col>
      <xdr:colOff>0</xdr:colOff>
      <xdr:row>942</xdr:row>
      <xdr:rowOff>0</xdr:rowOff>
    </xdr:from>
    <xdr:to>
      <xdr:col>72</xdr:col>
      <xdr:colOff>282121</xdr:colOff>
      <xdr:row>963</xdr:row>
      <xdr:rowOff>38100</xdr:rowOff>
    </xdr:to>
    <xdr:graphicFrame macro="">
      <xdr:nvGraphicFramePr>
        <xdr:cNvPr id="24" name="Chart 23">
          <a:extLst>
            <a:ext uri="{FF2B5EF4-FFF2-40B4-BE49-F238E27FC236}">
              <a16:creationId xmlns:a16="http://schemas.microsoft.com/office/drawing/2014/main" id="{BD468872-3CC7-4C8F-A797-BA27E1DE8DB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53</xdr:col>
      <xdr:colOff>0</xdr:colOff>
      <xdr:row>964</xdr:row>
      <xdr:rowOff>0</xdr:rowOff>
    </xdr:from>
    <xdr:to>
      <xdr:col>62</xdr:col>
      <xdr:colOff>336096</xdr:colOff>
      <xdr:row>986</xdr:row>
      <xdr:rowOff>161925</xdr:rowOff>
    </xdr:to>
    <xdr:graphicFrame macro="">
      <xdr:nvGraphicFramePr>
        <xdr:cNvPr id="25" name="Chart 24">
          <a:extLst>
            <a:ext uri="{FF2B5EF4-FFF2-40B4-BE49-F238E27FC236}">
              <a16:creationId xmlns:a16="http://schemas.microsoft.com/office/drawing/2014/main" id="{3ACCC220-5F90-4F58-8D62-C5BD18EFF8C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63</xdr:col>
      <xdr:colOff>0</xdr:colOff>
      <xdr:row>964</xdr:row>
      <xdr:rowOff>0</xdr:rowOff>
    </xdr:from>
    <xdr:to>
      <xdr:col>72</xdr:col>
      <xdr:colOff>329746</xdr:colOff>
      <xdr:row>986</xdr:row>
      <xdr:rowOff>161925</xdr:rowOff>
    </xdr:to>
    <xdr:graphicFrame macro="">
      <xdr:nvGraphicFramePr>
        <xdr:cNvPr id="26" name="Chart 25">
          <a:extLst>
            <a:ext uri="{FF2B5EF4-FFF2-40B4-BE49-F238E27FC236}">
              <a16:creationId xmlns:a16="http://schemas.microsoft.com/office/drawing/2014/main" id="{3C72A42F-2A0B-45C1-837A-24F2CD4E651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56</xdr:col>
      <xdr:colOff>0</xdr:colOff>
      <xdr:row>99</xdr:row>
      <xdr:rowOff>0</xdr:rowOff>
    </xdr:from>
    <xdr:to>
      <xdr:col>65</xdr:col>
      <xdr:colOff>115443</xdr:colOff>
      <xdr:row>118</xdr:row>
      <xdr:rowOff>81534</xdr:rowOff>
    </xdr:to>
    <xdr:graphicFrame macro="">
      <xdr:nvGraphicFramePr>
        <xdr:cNvPr id="27" name="Chart 26">
          <a:extLst>
            <a:ext uri="{FF2B5EF4-FFF2-40B4-BE49-F238E27FC236}">
              <a16:creationId xmlns:a16="http://schemas.microsoft.com/office/drawing/2014/main" id="{B09DF1C2-ED39-4FD6-BD22-6880CC7EDBC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66</xdr:col>
      <xdr:colOff>0</xdr:colOff>
      <xdr:row>99</xdr:row>
      <xdr:rowOff>0</xdr:rowOff>
    </xdr:from>
    <xdr:to>
      <xdr:col>75</xdr:col>
      <xdr:colOff>32385</xdr:colOff>
      <xdr:row>118</xdr:row>
      <xdr:rowOff>106553</xdr:rowOff>
    </xdr:to>
    <xdr:graphicFrame macro="">
      <xdr:nvGraphicFramePr>
        <xdr:cNvPr id="28" name="Chart 27">
          <a:extLst>
            <a:ext uri="{FF2B5EF4-FFF2-40B4-BE49-F238E27FC236}">
              <a16:creationId xmlns:a16="http://schemas.microsoft.com/office/drawing/2014/main" id="{1E4CDCD3-BCF0-44FE-9B84-5E02D8A6F1B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66</xdr:col>
      <xdr:colOff>0</xdr:colOff>
      <xdr:row>121</xdr:row>
      <xdr:rowOff>0</xdr:rowOff>
    </xdr:from>
    <xdr:to>
      <xdr:col>75</xdr:col>
      <xdr:colOff>29471</xdr:colOff>
      <xdr:row>140</xdr:row>
      <xdr:rowOff>102480</xdr:rowOff>
    </xdr:to>
    <xdr:graphicFrame macro="">
      <xdr:nvGraphicFramePr>
        <xdr:cNvPr id="29" name="Chart 28">
          <a:extLst>
            <a:ext uri="{FF2B5EF4-FFF2-40B4-BE49-F238E27FC236}">
              <a16:creationId xmlns:a16="http://schemas.microsoft.com/office/drawing/2014/main" id="{7306CEDE-77F9-4C3C-9E59-08506CBE3B1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56</xdr:col>
      <xdr:colOff>0</xdr:colOff>
      <xdr:row>121</xdr:row>
      <xdr:rowOff>0</xdr:rowOff>
    </xdr:from>
    <xdr:to>
      <xdr:col>65</xdr:col>
      <xdr:colOff>113168</xdr:colOff>
      <xdr:row>140</xdr:row>
      <xdr:rowOff>102480</xdr:rowOff>
    </xdr:to>
    <xdr:graphicFrame macro="">
      <xdr:nvGraphicFramePr>
        <xdr:cNvPr id="30" name="Chart 29">
          <a:extLst>
            <a:ext uri="{FF2B5EF4-FFF2-40B4-BE49-F238E27FC236}">
              <a16:creationId xmlns:a16="http://schemas.microsoft.com/office/drawing/2014/main" id="{7F87749B-2356-44AA-8FDB-1E44ABC7F21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56</xdr:col>
      <xdr:colOff>0</xdr:colOff>
      <xdr:row>631</xdr:row>
      <xdr:rowOff>0</xdr:rowOff>
    </xdr:from>
    <xdr:to>
      <xdr:col>65</xdr:col>
      <xdr:colOff>332921</xdr:colOff>
      <xdr:row>650</xdr:row>
      <xdr:rowOff>89647</xdr:rowOff>
    </xdr:to>
    <xdr:graphicFrame macro="">
      <xdr:nvGraphicFramePr>
        <xdr:cNvPr id="31" name="Chart 30">
          <a:extLst>
            <a:ext uri="{FF2B5EF4-FFF2-40B4-BE49-F238E27FC236}">
              <a16:creationId xmlns:a16="http://schemas.microsoft.com/office/drawing/2014/main" id="{BAD3EE50-954A-4F20-9E6F-D113D8E7B6F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73</xdr:col>
      <xdr:colOff>0</xdr:colOff>
      <xdr:row>942</xdr:row>
      <xdr:rowOff>0</xdr:rowOff>
    </xdr:from>
    <xdr:to>
      <xdr:col>82</xdr:col>
      <xdr:colOff>282121</xdr:colOff>
      <xdr:row>963</xdr:row>
      <xdr:rowOff>38100</xdr:rowOff>
    </xdr:to>
    <xdr:graphicFrame macro="">
      <xdr:nvGraphicFramePr>
        <xdr:cNvPr id="32" name="Chart 31">
          <a:extLst>
            <a:ext uri="{FF2B5EF4-FFF2-40B4-BE49-F238E27FC236}">
              <a16:creationId xmlns:a16="http://schemas.microsoft.com/office/drawing/2014/main" id="{C5347A28-DA05-41ED-A16E-C262CC3F668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73</xdr:col>
      <xdr:colOff>0</xdr:colOff>
      <xdr:row>964</xdr:row>
      <xdr:rowOff>0</xdr:rowOff>
    </xdr:from>
    <xdr:to>
      <xdr:col>82</xdr:col>
      <xdr:colOff>329746</xdr:colOff>
      <xdr:row>986</xdr:row>
      <xdr:rowOff>161925</xdr:rowOff>
    </xdr:to>
    <xdr:graphicFrame macro="">
      <xdr:nvGraphicFramePr>
        <xdr:cNvPr id="33" name="Chart 32">
          <a:extLst>
            <a:ext uri="{FF2B5EF4-FFF2-40B4-BE49-F238E27FC236}">
              <a16:creationId xmlns:a16="http://schemas.microsoft.com/office/drawing/2014/main" id="{7D2268C8-82CB-4385-9DB3-F83002F771C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76</xdr:col>
      <xdr:colOff>0</xdr:colOff>
      <xdr:row>99</xdr:row>
      <xdr:rowOff>0</xdr:rowOff>
    </xdr:from>
    <xdr:to>
      <xdr:col>85</xdr:col>
      <xdr:colOff>32385</xdr:colOff>
      <xdr:row>118</xdr:row>
      <xdr:rowOff>106553</xdr:rowOff>
    </xdr:to>
    <xdr:graphicFrame macro="">
      <xdr:nvGraphicFramePr>
        <xdr:cNvPr id="34" name="Chart 33">
          <a:extLst>
            <a:ext uri="{FF2B5EF4-FFF2-40B4-BE49-F238E27FC236}">
              <a16:creationId xmlns:a16="http://schemas.microsoft.com/office/drawing/2014/main" id="{8D3ABCCD-F7A3-4DCA-91CB-E7A7DBA97DE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76</xdr:col>
      <xdr:colOff>0</xdr:colOff>
      <xdr:row>121</xdr:row>
      <xdr:rowOff>0</xdr:rowOff>
    </xdr:from>
    <xdr:to>
      <xdr:col>85</xdr:col>
      <xdr:colOff>29471</xdr:colOff>
      <xdr:row>140</xdr:row>
      <xdr:rowOff>102480</xdr:rowOff>
    </xdr:to>
    <xdr:graphicFrame macro="">
      <xdr:nvGraphicFramePr>
        <xdr:cNvPr id="35" name="Chart 34">
          <a:extLst>
            <a:ext uri="{FF2B5EF4-FFF2-40B4-BE49-F238E27FC236}">
              <a16:creationId xmlns:a16="http://schemas.microsoft.com/office/drawing/2014/main" id="{F366AF97-B4AB-471C-9162-86C463BC550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53</xdr:col>
      <xdr:colOff>0</xdr:colOff>
      <xdr:row>988</xdr:row>
      <xdr:rowOff>0</xdr:rowOff>
    </xdr:from>
    <xdr:to>
      <xdr:col>62</xdr:col>
      <xdr:colOff>336096</xdr:colOff>
      <xdr:row>1009</xdr:row>
      <xdr:rowOff>16330</xdr:rowOff>
    </xdr:to>
    <xdr:graphicFrame macro="">
      <xdr:nvGraphicFramePr>
        <xdr:cNvPr id="36" name="Chart 35">
          <a:extLst>
            <a:ext uri="{FF2B5EF4-FFF2-40B4-BE49-F238E27FC236}">
              <a16:creationId xmlns:a16="http://schemas.microsoft.com/office/drawing/2014/main" id="{E3AD6573-5DE0-4633-9694-E7DB64B1A24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63</xdr:col>
      <xdr:colOff>0</xdr:colOff>
      <xdr:row>988</xdr:row>
      <xdr:rowOff>0</xdr:rowOff>
    </xdr:from>
    <xdr:to>
      <xdr:col>72</xdr:col>
      <xdr:colOff>282121</xdr:colOff>
      <xdr:row>1009</xdr:row>
      <xdr:rowOff>38101</xdr:rowOff>
    </xdr:to>
    <xdr:graphicFrame macro="">
      <xdr:nvGraphicFramePr>
        <xdr:cNvPr id="37" name="Chart 36">
          <a:extLst>
            <a:ext uri="{FF2B5EF4-FFF2-40B4-BE49-F238E27FC236}">
              <a16:creationId xmlns:a16="http://schemas.microsoft.com/office/drawing/2014/main" id="{387D9770-EBB2-42B0-96B0-BC8C29E1A8D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73</xdr:col>
      <xdr:colOff>0</xdr:colOff>
      <xdr:row>988</xdr:row>
      <xdr:rowOff>0</xdr:rowOff>
    </xdr:from>
    <xdr:to>
      <xdr:col>82</xdr:col>
      <xdr:colOff>282121</xdr:colOff>
      <xdr:row>1009</xdr:row>
      <xdr:rowOff>38101</xdr:rowOff>
    </xdr:to>
    <xdr:graphicFrame macro="">
      <xdr:nvGraphicFramePr>
        <xdr:cNvPr id="38" name="Chart 37">
          <a:extLst>
            <a:ext uri="{FF2B5EF4-FFF2-40B4-BE49-F238E27FC236}">
              <a16:creationId xmlns:a16="http://schemas.microsoft.com/office/drawing/2014/main" id="{79B03418-C5A8-4050-8BD7-1AAB7582CB9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53</xdr:col>
      <xdr:colOff>0</xdr:colOff>
      <xdr:row>1010</xdr:row>
      <xdr:rowOff>0</xdr:rowOff>
    </xdr:from>
    <xdr:to>
      <xdr:col>62</xdr:col>
      <xdr:colOff>336096</xdr:colOff>
      <xdr:row>1030</xdr:row>
      <xdr:rowOff>161925</xdr:rowOff>
    </xdr:to>
    <xdr:graphicFrame macro="">
      <xdr:nvGraphicFramePr>
        <xdr:cNvPr id="39" name="Chart 38">
          <a:extLst>
            <a:ext uri="{FF2B5EF4-FFF2-40B4-BE49-F238E27FC236}">
              <a16:creationId xmlns:a16="http://schemas.microsoft.com/office/drawing/2014/main" id="{70CCBC58-6C2F-4201-9660-BB14A3BCC6C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63</xdr:col>
      <xdr:colOff>0</xdr:colOff>
      <xdr:row>1010</xdr:row>
      <xdr:rowOff>0</xdr:rowOff>
    </xdr:from>
    <xdr:to>
      <xdr:col>72</xdr:col>
      <xdr:colOff>329746</xdr:colOff>
      <xdr:row>1030</xdr:row>
      <xdr:rowOff>161925</xdr:rowOff>
    </xdr:to>
    <xdr:graphicFrame macro="">
      <xdr:nvGraphicFramePr>
        <xdr:cNvPr id="40" name="Chart 39">
          <a:extLst>
            <a:ext uri="{FF2B5EF4-FFF2-40B4-BE49-F238E27FC236}">
              <a16:creationId xmlns:a16="http://schemas.microsoft.com/office/drawing/2014/main" id="{871B0B27-3FDB-404A-978C-DCD2661FF98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73</xdr:col>
      <xdr:colOff>0</xdr:colOff>
      <xdr:row>1010</xdr:row>
      <xdr:rowOff>0</xdr:rowOff>
    </xdr:from>
    <xdr:to>
      <xdr:col>82</xdr:col>
      <xdr:colOff>329746</xdr:colOff>
      <xdr:row>1030</xdr:row>
      <xdr:rowOff>161925</xdr:rowOff>
    </xdr:to>
    <xdr:graphicFrame macro="">
      <xdr:nvGraphicFramePr>
        <xdr:cNvPr id="41" name="Chart 40">
          <a:extLst>
            <a:ext uri="{FF2B5EF4-FFF2-40B4-BE49-F238E27FC236}">
              <a16:creationId xmlns:a16="http://schemas.microsoft.com/office/drawing/2014/main" id="{08CC77B7-0CEC-48EF-935F-86F39E133C6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>
    <xdr:from>
      <xdr:col>66</xdr:col>
      <xdr:colOff>0</xdr:colOff>
      <xdr:row>631</xdr:row>
      <xdr:rowOff>0</xdr:rowOff>
    </xdr:from>
    <xdr:to>
      <xdr:col>75</xdr:col>
      <xdr:colOff>329746</xdr:colOff>
      <xdr:row>650</xdr:row>
      <xdr:rowOff>74295</xdr:rowOff>
    </xdr:to>
    <xdr:graphicFrame macro="">
      <xdr:nvGraphicFramePr>
        <xdr:cNvPr id="42" name="Chart 41">
          <a:extLst>
            <a:ext uri="{FF2B5EF4-FFF2-40B4-BE49-F238E27FC236}">
              <a16:creationId xmlns:a16="http://schemas.microsoft.com/office/drawing/2014/main" id="{3B077933-F822-4C4E-9D1C-4C6AD3E80D5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  <xdr:twoCellAnchor>
    <xdr:from>
      <xdr:col>76</xdr:col>
      <xdr:colOff>0</xdr:colOff>
      <xdr:row>631</xdr:row>
      <xdr:rowOff>0</xdr:rowOff>
    </xdr:from>
    <xdr:to>
      <xdr:col>85</xdr:col>
      <xdr:colOff>329746</xdr:colOff>
      <xdr:row>650</xdr:row>
      <xdr:rowOff>74295</xdr:rowOff>
    </xdr:to>
    <xdr:graphicFrame macro="">
      <xdr:nvGraphicFramePr>
        <xdr:cNvPr id="43" name="Chart 42">
          <a:extLst>
            <a:ext uri="{FF2B5EF4-FFF2-40B4-BE49-F238E27FC236}">
              <a16:creationId xmlns:a16="http://schemas.microsoft.com/office/drawing/2014/main" id="{475EB8AA-1E55-4ECA-87DE-EFDC796BB19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xdr:graphicFrame>
    <xdr:clientData/>
  </xdr:twoCellAnchor>
  <xdr:twoCellAnchor>
    <xdr:from>
      <xdr:col>56</xdr:col>
      <xdr:colOff>0</xdr:colOff>
      <xdr:row>652</xdr:row>
      <xdr:rowOff>0</xdr:rowOff>
    </xdr:from>
    <xdr:to>
      <xdr:col>65</xdr:col>
      <xdr:colOff>332921</xdr:colOff>
      <xdr:row>669</xdr:row>
      <xdr:rowOff>89647</xdr:rowOff>
    </xdr:to>
    <xdr:graphicFrame macro="">
      <xdr:nvGraphicFramePr>
        <xdr:cNvPr id="44" name="Chart 43">
          <a:extLst>
            <a:ext uri="{FF2B5EF4-FFF2-40B4-BE49-F238E27FC236}">
              <a16:creationId xmlns:a16="http://schemas.microsoft.com/office/drawing/2014/main" id="{3206D8CA-F873-4131-B3DA-AAB40D25C6A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xdr:graphicFrame>
    <xdr:clientData/>
  </xdr:twoCellAnchor>
  <xdr:twoCellAnchor>
    <xdr:from>
      <xdr:col>66</xdr:col>
      <xdr:colOff>0</xdr:colOff>
      <xdr:row>652</xdr:row>
      <xdr:rowOff>0</xdr:rowOff>
    </xdr:from>
    <xdr:to>
      <xdr:col>75</xdr:col>
      <xdr:colOff>329746</xdr:colOff>
      <xdr:row>669</xdr:row>
      <xdr:rowOff>74295</xdr:rowOff>
    </xdr:to>
    <xdr:graphicFrame macro="">
      <xdr:nvGraphicFramePr>
        <xdr:cNvPr id="45" name="Chart 44">
          <a:extLst>
            <a:ext uri="{FF2B5EF4-FFF2-40B4-BE49-F238E27FC236}">
              <a16:creationId xmlns:a16="http://schemas.microsoft.com/office/drawing/2014/main" id="{60922900-5FFB-4858-A2C9-C42244EDE1B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3"/>
        </a:graphicData>
      </a:graphic>
    </xdr:graphicFrame>
    <xdr:clientData/>
  </xdr:twoCellAnchor>
  <xdr:twoCellAnchor>
    <xdr:from>
      <xdr:col>76</xdr:col>
      <xdr:colOff>0</xdr:colOff>
      <xdr:row>652</xdr:row>
      <xdr:rowOff>0</xdr:rowOff>
    </xdr:from>
    <xdr:to>
      <xdr:col>85</xdr:col>
      <xdr:colOff>329746</xdr:colOff>
      <xdr:row>669</xdr:row>
      <xdr:rowOff>74295</xdr:rowOff>
    </xdr:to>
    <xdr:graphicFrame macro="">
      <xdr:nvGraphicFramePr>
        <xdr:cNvPr id="46" name="Chart 45">
          <a:extLst>
            <a:ext uri="{FF2B5EF4-FFF2-40B4-BE49-F238E27FC236}">
              <a16:creationId xmlns:a16="http://schemas.microsoft.com/office/drawing/2014/main" id="{73543CD5-CE74-4E78-8CB8-25A52369A4B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4"/>
        </a:graphicData>
      </a:graphic>
    </xdr:graphicFrame>
    <xdr:clientData/>
  </xdr:twoCellAnchor>
  <xdr:twoCellAnchor>
    <xdr:from>
      <xdr:col>55</xdr:col>
      <xdr:colOff>0</xdr:colOff>
      <xdr:row>291</xdr:row>
      <xdr:rowOff>0</xdr:rowOff>
    </xdr:from>
    <xdr:to>
      <xdr:col>66</xdr:col>
      <xdr:colOff>323853</xdr:colOff>
      <xdr:row>308</xdr:row>
      <xdr:rowOff>67235</xdr:rowOff>
    </xdr:to>
    <xdr:graphicFrame macro="">
      <xdr:nvGraphicFramePr>
        <xdr:cNvPr id="47" name="Chart 46">
          <a:extLst>
            <a:ext uri="{FF2B5EF4-FFF2-40B4-BE49-F238E27FC236}">
              <a16:creationId xmlns:a16="http://schemas.microsoft.com/office/drawing/2014/main" id="{10942B2A-6A94-4516-A00C-6BEC9350C01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5"/>
        </a:graphicData>
      </a:graphic>
    </xdr:graphicFrame>
    <xdr:clientData/>
  </xdr:twoCellAnchor>
  <xdr:twoCellAnchor>
    <xdr:from>
      <xdr:col>67</xdr:col>
      <xdr:colOff>0</xdr:colOff>
      <xdr:row>291</xdr:row>
      <xdr:rowOff>0</xdr:rowOff>
    </xdr:from>
    <xdr:to>
      <xdr:col>78</xdr:col>
      <xdr:colOff>333377</xdr:colOff>
      <xdr:row>308</xdr:row>
      <xdr:rowOff>74295</xdr:rowOff>
    </xdr:to>
    <xdr:graphicFrame macro="">
      <xdr:nvGraphicFramePr>
        <xdr:cNvPr id="48" name="Chart 47">
          <a:extLst>
            <a:ext uri="{FF2B5EF4-FFF2-40B4-BE49-F238E27FC236}">
              <a16:creationId xmlns:a16="http://schemas.microsoft.com/office/drawing/2014/main" id="{B3A60F19-6CB2-4F2C-9F6A-6F0B72D6984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6"/>
        </a:graphicData>
      </a:graphic>
    </xdr:graphicFrame>
    <xdr:clientData/>
  </xdr:twoCellAnchor>
  <xdr:twoCellAnchor>
    <xdr:from>
      <xdr:col>79</xdr:col>
      <xdr:colOff>0</xdr:colOff>
      <xdr:row>291</xdr:row>
      <xdr:rowOff>0</xdr:rowOff>
    </xdr:from>
    <xdr:to>
      <xdr:col>90</xdr:col>
      <xdr:colOff>333377</xdr:colOff>
      <xdr:row>308</xdr:row>
      <xdr:rowOff>74295</xdr:rowOff>
    </xdr:to>
    <xdr:graphicFrame macro="">
      <xdr:nvGraphicFramePr>
        <xdr:cNvPr id="49" name="Chart 48">
          <a:extLst>
            <a:ext uri="{FF2B5EF4-FFF2-40B4-BE49-F238E27FC236}">
              <a16:creationId xmlns:a16="http://schemas.microsoft.com/office/drawing/2014/main" id="{0E03E315-2901-4596-B499-E8937BE2DE6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7"/>
        </a:graphicData>
      </a:graphic>
    </xdr:graphicFrame>
    <xdr:clientData/>
  </xdr:twoCellAnchor>
  <xdr:twoCellAnchor>
    <xdr:from>
      <xdr:col>55</xdr:col>
      <xdr:colOff>0</xdr:colOff>
      <xdr:row>309</xdr:row>
      <xdr:rowOff>0</xdr:rowOff>
    </xdr:from>
    <xdr:to>
      <xdr:col>66</xdr:col>
      <xdr:colOff>330576</xdr:colOff>
      <xdr:row>325</xdr:row>
      <xdr:rowOff>74295</xdr:rowOff>
    </xdr:to>
    <xdr:graphicFrame macro="">
      <xdr:nvGraphicFramePr>
        <xdr:cNvPr id="50" name="Chart 49">
          <a:extLst>
            <a:ext uri="{FF2B5EF4-FFF2-40B4-BE49-F238E27FC236}">
              <a16:creationId xmlns:a16="http://schemas.microsoft.com/office/drawing/2014/main" id="{AA55CB8A-B8EB-4E1A-AC16-73896558CD4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8"/>
        </a:graphicData>
      </a:graphic>
    </xdr:graphicFrame>
    <xdr:clientData/>
  </xdr:twoCellAnchor>
  <xdr:twoCellAnchor>
    <xdr:from>
      <xdr:col>67</xdr:col>
      <xdr:colOff>0</xdr:colOff>
      <xdr:row>309</xdr:row>
      <xdr:rowOff>0</xdr:rowOff>
    </xdr:from>
    <xdr:to>
      <xdr:col>78</xdr:col>
      <xdr:colOff>324973</xdr:colOff>
      <xdr:row>325</xdr:row>
      <xdr:rowOff>74295</xdr:rowOff>
    </xdr:to>
    <xdr:graphicFrame macro="">
      <xdr:nvGraphicFramePr>
        <xdr:cNvPr id="51" name="Chart 50">
          <a:extLst>
            <a:ext uri="{FF2B5EF4-FFF2-40B4-BE49-F238E27FC236}">
              <a16:creationId xmlns:a16="http://schemas.microsoft.com/office/drawing/2014/main" id="{ADD41D0B-DDE8-4450-926B-BEC705ABE3C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9"/>
        </a:graphicData>
      </a:graphic>
    </xdr:graphicFrame>
    <xdr:clientData/>
  </xdr:twoCellAnchor>
  <xdr:twoCellAnchor>
    <xdr:from>
      <xdr:col>79</xdr:col>
      <xdr:colOff>0</xdr:colOff>
      <xdr:row>309</xdr:row>
      <xdr:rowOff>0</xdr:rowOff>
    </xdr:from>
    <xdr:to>
      <xdr:col>90</xdr:col>
      <xdr:colOff>324973</xdr:colOff>
      <xdr:row>325</xdr:row>
      <xdr:rowOff>74295</xdr:rowOff>
    </xdr:to>
    <xdr:graphicFrame macro="">
      <xdr:nvGraphicFramePr>
        <xdr:cNvPr id="52" name="Chart 51">
          <a:extLst>
            <a:ext uri="{FF2B5EF4-FFF2-40B4-BE49-F238E27FC236}">
              <a16:creationId xmlns:a16="http://schemas.microsoft.com/office/drawing/2014/main" id="{6F58A19A-17EF-44D7-8A73-E7A05EC09DC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0"/>
        </a:graphicData>
      </a:graphic>
    </xdr:graphicFrame>
    <xdr:clientData/>
  </xdr:twoCellAnchor>
  <xdr:twoCellAnchor>
    <xdr:from>
      <xdr:col>55</xdr:col>
      <xdr:colOff>0</xdr:colOff>
      <xdr:row>328</xdr:row>
      <xdr:rowOff>0</xdr:rowOff>
    </xdr:from>
    <xdr:to>
      <xdr:col>66</xdr:col>
      <xdr:colOff>323853</xdr:colOff>
      <xdr:row>345</xdr:row>
      <xdr:rowOff>67235</xdr:rowOff>
    </xdr:to>
    <xdr:graphicFrame macro="">
      <xdr:nvGraphicFramePr>
        <xdr:cNvPr id="53" name="Chart 52">
          <a:extLst>
            <a:ext uri="{FF2B5EF4-FFF2-40B4-BE49-F238E27FC236}">
              <a16:creationId xmlns:a16="http://schemas.microsoft.com/office/drawing/2014/main" id="{AF573992-3CBA-495B-85D6-3F357F438F1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1"/>
        </a:graphicData>
      </a:graphic>
    </xdr:graphicFrame>
    <xdr:clientData/>
  </xdr:twoCellAnchor>
  <xdr:twoCellAnchor>
    <xdr:from>
      <xdr:col>67</xdr:col>
      <xdr:colOff>0</xdr:colOff>
      <xdr:row>328</xdr:row>
      <xdr:rowOff>0</xdr:rowOff>
    </xdr:from>
    <xdr:to>
      <xdr:col>78</xdr:col>
      <xdr:colOff>333377</xdr:colOff>
      <xdr:row>345</xdr:row>
      <xdr:rowOff>74295</xdr:rowOff>
    </xdr:to>
    <xdr:graphicFrame macro="">
      <xdr:nvGraphicFramePr>
        <xdr:cNvPr id="54" name="Chart 53">
          <a:extLst>
            <a:ext uri="{FF2B5EF4-FFF2-40B4-BE49-F238E27FC236}">
              <a16:creationId xmlns:a16="http://schemas.microsoft.com/office/drawing/2014/main" id="{8051FFEC-5096-40FC-AA90-2DE8021649C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2"/>
        </a:graphicData>
      </a:graphic>
    </xdr:graphicFrame>
    <xdr:clientData/>
  </xdr:twoCellAnchor>
  <xdr:twoCellAnchor>
    <xdr:from>
      <xdr:col>79</xdr:col>
      <xdr:colOff>0</xdr:colOff>
      <xdr:row>328</xdr:row>
      <xdr:rowOff>0</xdr:rowOff>
    </xdr:from>
    <xdr:to>
      <xdr:col>90</xdr:col>
      <xdr:colOff>333377</xdr:colOff>
      <xdr:row>345</xdr:row>
      <xdr:rowOff>74295</xdr:rowOff>
    </xdr:to>
    <xdr:graphicFrame macro="">
      <xdr:nvGraphicFramePr>
        <xdr:cNvPr id="55" name="Chart 54">
          <a:extLst>
            <a:ext uri="{FF2B5EF4-FFF2-40B4-BE49-F238E27FC236}">
              <a16:creationId xmlns:a16="http://schemas.microsoft.com/office/drawing/2014/main" id="{83FCDFEE-A0D4-416F-A557-6EBF1F2909B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3"/>
        </a:graphicData>
      </a:graphic>
    </xdr:graphicFrame>
    <xdr:clientData/>
  </xdr:twoCellAnchor>
  <xdr:twoCellAnchor>
    <xdr:from>
      <xdr:col>55</xdr:col>
      <xdr:colOff>0</xdr:colOff>
      <xdr:row>346</xdr:row>
      <xdr:rowOff>0</xdr:rowOff>
    </xdr:from>
    <xdr:to>
      <xdr:col>66</xdr:col>
      <xdr:colOff>330575</xdr:colOff>
      <xdr:row>361</xdr:row>
      <xdr:rowOff>74296</xdr:rowOff>
    </xdr:to>
    <xdr:graphicFrame macro="">
      <xdr:nvGraphicFramePr>
        <xdr:cNvPr id="59" name="Chart 58">
          <a:extLst>
            <a:ext uri="{FF2B5EF4-FFF2-40B4-BE49-F238E27FC236}">
              <a16:creationId xmlns:a16="http://schemas.microsoft.com/office/drawing/2014/main" id="{A1931734-875B-4D0E-A681-FBCA76C5BF2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4"/>
        </a:graphicData>
      </a:graphic>
    </xdr:graphicFrame>
    <xdr:clientData/>
  </xdr:twoCellAnchor>
  <xdr:twoCellAnchor>
    <xdr:from>
      <xdr:col>67</xdr:col>
      <xdr:colOff>0</xdr:colOff>
      <xdr:row>346</xdr:row>
      <xdr:rowOff>0</xdr:rowOff>
    </xdr:from>
    <xdr:to>
      <xdr:col>78</xdr:col>
      <xdr:colOff>324972</xdr:colOff>
      <xdr:row>361</xdr:row>
      <xdr:rowOff>74296</xdr:rowOff>
    </xdr:to>
    <xdr:graphicFrame macro="">
      <xdr:nvGraphicFramePr>
        <xdr:cNvPr id="60" name="Chart 59">
          <a:extLst>
            <a:ext uri="{FF2B5EF4-FFF2-40B4-BE49-F238E27FC236}">
              <a16:creationId xmlns:a16="http://schemas.microsoft.com/office/drawing/2014/main" id="{4768796C-4AE3-4FB4-A9CB-2B81B25FC64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5"/>
        </a:graphicData>
      </a:graphic>
    </xdr:graphicFrame>
    <xdr:clientData/>
  </xdr:twoCellAnchor>
  <xdr:twoCellAnchor>
    <xdr:from>
      <xdr:col>79</xdr:col>
      <xdr:colOff>0</xdr:colOff>
      <xdr:row>346</xdr:row>
      <xdr:rowOff>0</xdr:rowOff>
    </xdr:from>
    <xdr:to>
      <xdr:col>90</xdr:col>
      <xdr:colOff>324972</xdr:colOff>
      <xdr:row>361</xdr:row>
      <xdr:rowOff>74296</xdr:rowOff>
    </xdr:to>
    <xdr:graphicFrame macro="">
      <xdr:nvGraphicFramePr>
        <xdr:cNvPr id="61" name="Chart 60">
          <a:extLst>
            <a:ext uri="{FF2B5EF4-FFF2-40B4-BE49-F238E27FC236}">
              <a16:creationId xmlns:a16="http://schemas.microsoft.com/office/drawing/2014/main" id="{89E3921D-6F9A-47AD-BCD0-8E8AB97CAFC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6"/>
        </a:graphicData>
      </a:graphic>
    </xdr:graphicFrame>
    <xdr:clientData/>
  </xdr:twoCellAnchor>
</xdr:wsDr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2">
  <rv s="0">
    <v>13</v>
    <v>3</v>
  </rv>
  <rv s="1">
    <v>13</v>
    <v>1</v>
  </rv>
</rvData>
</file>

<file path=xl/richData/rdrichvaluestructure.xml><?xml version="1.0" encoding="utf-8"?>
<rvStructures xmlns="http://schemas.microsoft.com/office/spreadsheetml/2017/richdata" count="2">
  <s t="_error">
    <k n="errorType" t="i"/>
    <k n="subType" t="i"/>
  </s>
  <s t="_error">
    <k n="errorType" t="i"/>
    <k n="propagated" t="b"/>
  </s>
</rvStructur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6B6374-F670-4467-9CB5-00EF31ABD266}">
  <dimension ref="A2:W12"/>
  <sheetViews>
    <sheetView tabSelected="1" topLeftCell="M1" zoomScale="70" zoomScaleNormal="70" workbookViewId="0">
      <selection activeCell="Z22" sqref="Z22"/>
    </sheetView>
  </sheetViews>
  <sheetFormatPr defaultColWidth="9.21875" defaultRowHeight="15.6" x14ac:dyDescent="0.3"/>
  <cols>
    <col min="1" max="1" width="23.21875" style="22" bestFit="1" customWidth="1"/>
    <col min="2" max="3" width="9.21875" style="22"/>
    <col min="4" max="4" width="13" style="22" bestFit="1" customWidth="1"/>
    <col min="5" max="5" width="41.44140625" style="22" bestFit="1" customWidth="1"/>
    <col min="6" max="6" width="17.21875" style="22" bestFit="1" customWidth="1"/>
    <col min="7" max="7" width="19.21875" style="22" bestFit="1" customWidth="1"/>
    <col min="8" max="8" width="14.77734375" style="22" bestFit="1" customWidth="1"/>
    <col min="9" max="9" width="17.77734375" style="22" customWidth="1"/>
    <col min="10" max="11" width="15" style="22" customWidth="1"/>
    <col min="12" max="12" width="9.21875" style="22"/>
    <col min="13" max="13" width="23.21875" style="22" bestFit="1" customWidth="1"/>
    <col min="14" max="15" width="9.21875" style="22"/>
    <col min="16" max="16" width="13" style="22" bestFit="1" customWidth="1"/>
    <col min="17" max="17" width="41.44140625" style="22" bestFit="1" customWidth="1"/>
    <col min="18" max="18" width="14.77734375" style="22" bestFit="1" customWidth="1"/>
    <col min="19" max="19" width="19.21875" style="22" bestFit="1" customWidth="1"/>
    <col min="20" max="20" width="14.77734375" style="22" bestFit="1" customWidth="1"/>
    <col min="21" max="21" width="17.77734375" style="22" bestFit="1" customWidth="1"/>
    <col min="22" max="23" width="15" style="22" bestFit="1" customWidth="1"/>
    <col min="24" max="16384" width="9.21875" style="22"/>
  </cols>
  <sheetData>
    <row r="2" spans="1:23" x14ac:dyDescent="0.3">
      <c r="A2" s="20" t="s">
        <v>63</v>
      </c>
      <c r="M2" s="20" t="s">
        <v>62</v>
      </c>
    </row>
    <row r="3" spans="1:23" x14ac:dyDescent="0.3">
      <c r="A3" s="20" t="s">
        <v>53</v>
      </c>
      <c r="B3" s="41" t="s">
        <v>45</v>
      </c>
      <c r="C3" s="42"/>
      <c r="D3" s="37"/>
      <c r="E3" s="39" t="s">
        <v>46</v>
      </c>
      <c r="F3" s="40" t="s">
        <v>50</v>
      </c>
      <c r="G3" s="43"/>
      <c r="H3" s="43"/>
      <c r="I3" s="43"/>
      <c r="J3" s="43"/>
      <c r="K3" s="44"/>
      <c r="M3" s="20" t="s">
        <v>53</v>
      </c>
      <c r="N3" s="41" t="s">
        <v>45</v>
      </c>
      <c r="O3" s="42"/>
      <c r="P3" s="37"/>
      <c r="Q3" s="39" t="s">
        <v>46</v>
      </c>
      <c r="R3" s="40" t="s">
        <v>50</v>
      </c>
      <c r="S3" s="43"/>
      <c r="T3" s="43"/>
      <c r="U3" s="43"/>
      <c r="V3" s="43"/>
      <c r="W3" s="44"/>
    </row>
    <row r="4" spans="1:23" x14ac:dyDescent="0.3">
      <c r="B4" s="21" t="s">
        <v>47</v>
      </c>
      <c r="C4" s="21" t="s">
        <v>48</v>
      </c>
      <c r="D4" s="38"/>
      <c r="E4" s="39"/>
      <c r="F4" s="23" t="s">
        <v>2</v>
      </c>
      <c r="G4" s="23" t="s">
        <v>140</v>
      </c>
      <c r="H4" s="23" t="s">
        <v>5</v>
      </c>
      <c r="I4" s="23" t="s">
        <v>7</v>
      </c>
      <c r="J4" s="23" t="s">
        <v>9</v>
      </c>
      <c r="K4" s="23" t="s">
        <v>11</v>
      </c>
      <c r="N4" s="21" t="s">
        <v>47</v>
      </c>
      <c r="O4" s="21" t="s">
        <v>48</v>
      </c>
      <c r="P4" s="38"/>
      <c r="Q4" s="39"/>
      <c r="R4" s="23" t="s">
        <v>2</v>
      </c>
      <c r="S4" s="23" t="s">
        <v>140</v>
      </c>
      <c r="T4" s="23" t="s">
        <v>5</v>
      </c>
      <c r="U4" s="23" t="s">
        <v>7</v>
      </c>
      <c r="V4" s="23" t="s">
        <v>9</v>
      </c>
      <c r="W4" s="23" t="s">
        <v>11</v>
      </c>
    </row>
    <row r="5" spans="1:23" x14ac:dyDescent="0.3">
      <c r="A5" s="34" t="s">
        <v>133</v>
      </c>
      <c r="B5" s="24"/>
      <c r="C5" s="24"/>
      <c r="D5" s="27"/>
      <c r="E5" s="28" t="s">
        <v>133</v>
      </c>
      <c r="F5" s="26">
        <f>'Pure Decorrelation'!M649</f>
        <v>-4.5013244835669717</v>
      </c>
      <c r="G5" s="26">
        <f>'Pure Decorrelation'!N649</f>
        <v>-4.538672481023962</v>
      </c>
      <c r="H5" s="26">
        <f>'Pure Decorrelation'!O649</f>
        <v>-2.2334694937288995</v>
      </c>
      <c r="I5" s="26">
        <f>'Pure Decorrelation'!P649</f>
        <v>-5.2291918556487031</v>
      </c>
      <c r="J5" s="26">
        <f>'Pure Decorrelation'!Q649</f>
        <v>8.1259382099852784E-2</v>
      </c>
      <c r="K5" s="26">
        <f>'Pure Decorrelation'!R649</f>
        <v>-2.2526635557777199</v>
      </c>
      <c r="M5" s="34" t="s">
        <v>133</v>
      </c>
      <c r="N5" s="24"/>
      <c r="O5" s="24"/>
      <c r="P5" s="27"/>
      <c r="Q5" s="28" t="s">
        <v>133</v>
      </c>
      <c r="R5" s="26">
        <f>'Pure Decorrelation'!T649</f>
        <v>-2.1219163923266593</v>
      </c>
      <c r="S5" s="26">
        <f>'Pure Decorrelation'!U649</f>
        <v>-2.1057206846416641</v>
      </c>
      <c r="T5" s="26">
        <f>'Pure Decorrelation'!V649</f>
        <v>-1.037355855328046</v>
      </c>
      <c r="U5" s="26">
        <f>'Pure Decorrelation'!W649</f>
        <v>-1.4880852433119107</v>
      </c>
      <c r="V5" s="26">
        <f>'Pure Decorrelation'!X649</f>
        <v>-0.18623675773089893</v>
      </c>
      <c r="W5" s="26">
        <f>'Pure Decorrelation'!Y649</f>
        <v>-1.8345709437107525</v>
      </c>
    </row>
    <row r="6" spans="1:23" x14ac:dyDescent="0.3">
      <c r="A6" s="34" t="s">
        <v>134</v>
      </c>
      <c r="B6" s="24"/>
      <c r="C6" s="24"/>
      <c r="D6" s="27"/>
      <c r="E6" s="28" t="s">
        <v>134</v>
      </c>
      <c r="F6" s="26">
        <f>ddSky!M649</f>
        <v>0.35253138269478079</v>
      </c>
      <c r="G6" s="26">
        <f>ddSky!N649</f>
        <v>0.34360310578239811</v>
      </c>
      <c r="H6" s="26">
        <f>ddSky!O649</f>
        <v>0.52110022115587173</v>
      </c>
      <c r="I6" s="26">
        <f>ddSky!P649</f>
        <v>0.5567378622203315</v>
      </c>
      <c r="J6" s="26">
        <f>ddSky!Q649</f>
        <v>0.23949286442740325</v>
      </c>
      <c r="K6" s="26">
        <f>ddSky!R649</f>
        <v>0.8148000361123664</v>
      </c>
      <c r="M6" s="34" t="s">
        <v>134</v>
      </c>
      <c r="N6" s="24"/>
      <c r="O6" s="24"/>
      <c r="P6" s="27"/>
      <c r="Q6" s="28" t="s">
        <v>134</v>
      </c>
      <c r="R6" s="26">
        <f>ddSky!T649</f>
        <v>0.24808603741025903</v>
      </c>
      <c r="S6" s="26">
        <f>ddSky!U649</f>
        <v>0.25099045648445562</v>
      </c>
      <c r="T6" s="26">
        <f>ddSky!V649</f>
        <v>0.33699401142107976</v>
      </c>
      <c r="U6" s="26">
        <f>ddSky!W649</f>
        <v>0.40704630793688257</v>
      </c>
      <c r="V6" s="26">
        <f>ddSky!X649</f>
        <v>-3.1222673370217315E-2</v>
      </c>
      <c r="W6" s="26">
        <f>ddSky!Y649</f>
        <v>0.54132027093302304</v>
      </c>
    </row>
    <row r="7" spans="1:23" x14ac:dyDescent="0.3">
      <c r="A7" s="34" t="s">
        <v>135</v>
      </c>
      <c r="B7" s="24"/>
      <c r="C7" s="24" t="s">
        <v>49</v>
      </c>
      <c r="D7" s="27" t="s">
        <v>141</v>
      </c>
      <c r="E7" s="28" t="s">
        <v>135</v>
      </c>
      <c r="F7" s="26">
        <f>gnSky!M649</f>
        <v>0.20951122472597528</v>
      </c>
      <c r="G7" s="26">
        <f>gnSky!N649</f>
        <v>0.20262297867106632</v>
      </c>
      <c r="H7" s="26">
        <f>gnSky!O649</f>
        <v>0.35124438525232227</v>
      </c>
      <c r="I7" s="26">
        <f>gnSky!P649</f>
        <v>0.42450224960326949</v>
      </c>
      <c r="J7" s="26">
        <f>gnSky!Q649</f>
        <v>0.23469128466817041</v>
      </c>
      <c r="K7" s="26">
        <f>gnSky!R649</f>
        <v>0.72639277302187899</v>
      </c>
      <c r="M7" s="34" t="s">
        <v>135</v>
      </c>
      <c r="N7" s="24"/>
      <c r="O7" s="24" t="s">
        <v>49</v>
      </c>
      <c r="P7" s="27" t="s">
        <v>141</v>
      </c>
      <c r="Q7" s="28" t="s">
        <v>135</v>
      </c>
      <c r="R7" s="26">
        <f>gnSky!T649</f>
        <v>0.17816767893553909</v>
      </c>
      <c r="S7" s="26">
        <f>gnSky!U649</f>
        <v>0.18587319974632877</v>
      </c>
      <c r="T7" s="26">
        <f>gnSky!V649</f>
        <v>0.25036007418982609</v>
      </c>
      <c r="U7" s="26">
        <f>gnSky!W649</f>
        <v>0.20214036603502139</v>
      </c>
      <c r="V7" s="26">
        <f>gnSky!X649</f>
        <v>3.0701516810324264E-2</v>
      </c>
      <c r="W7" s="26">
        <f>gnSky!Y649</f>
        <v>0.40980177680724494</v>
      </c>
    </row>
    <row r="8" spans="1:23" x14ac:dyDescent="0.3">
      <c r="A8" s="34" t="s">
        <v>136</v>
      </c>
      <c r="B8" s="25">
        <v>0.9</v>
      </c>
      <c r="C8" s="25">
        <v>0.1</v>
      </c>
      <c r="D8" s="29" t="s">
        <v>142</v>
      </c>
      <c r="E8" s="28" t="s">
        <v>136</v>
      </c>
      <c r="F8" s="26">
        <f>'lnSky (0.9, 0.1)'!M649</f>
        <v>0.20750686273138902</v>
      </c>
      <c r="G8" s="26">
        <f>'lnSky (0.9, 0.1)'!N649</f>
        <v>0.19886044042624862</v>
      </c>
      <c r="H8" s="26">
        <f>'lnSky (0.9, 0.1)'!O649</f>
        <v>0.57117530428728802</v>
      </c>
      <c r="I8" s="26">
        <f>'lnSky (0.9, 0.1)'!P649</f>
        <v>0.53022150200880958</v>
      </c>
      <c r="J8" s="26">
        <f>'lnSky (0.9, 0.1)'!Q649</f>
        <v>0.19077659832897292</v>
      </c>
      <c r="K8" s="26">
        <f>'lnSky (0.9, 0.1)'!R649</f>
        <v>0.7326343249819367</v>
      </c>
      <c r="M8" s="34" t="s">
        <v>136</v>
      </c>
      <c r="N8" s="25">
        <v>0.9</v>
      </c>
      <c r="O8" s="25">
        <v>0.1</v>
      </c>
      <c r="P8" s="29" t="s">
        <v>142</v>
      </c>
      <c r="Q8" s="28" t="s">
        <v>136</v>
      </c>
      <c r="R8" s="26">
        <f>'lnSky (0.9, 0.1)'!T649</f>
        <v>0.1697972412010576</v>
      </c>
      <c r="S8" s="26">
        <f>'lnSky (0.9, 0.1)'!U649</f>
        <v>0.17254509085976349</v>
      </c>
      <c r="T8" s="26">
        <f>'lnSky (0.9, 0.1)'!V649</f>
        <v>0.42245866363573326</v>
      </c>
      <c r="U8" s="26">
        <f>'lnSky (0.9, 0.1)'!W649</f>
        <v>0.34048294879042595</v>
      </c>
      <c r="V8" s="26">
        <f>'lnSky (0.9, 0.1)'!X649</f>
        <v>3.8886979654315756E-2</v>
      </c>
      <c r="W8" s="26">
        <f>'lnSky (0.9, 0.1)'!Y649</f>
        <v>0.42622152708220651</v>
      </c>
    </row>
    <row r="9" spans="1:23" x14ac:dyDescent="0.3">
      <c r="A9" s="34" t="s">
        <v>137</v>
      </c>
      <c r="B9" s="25">
        <v>0.8</v>
      </c>
      <c r="C9" s="25">
        <v>0.2</v>
      </c>
      <c r="D9" s="29" t="s">
        <v>143</v>
      </c>
      <c r="E9" s="28" t="s">
        <v>137</v>
      </c>
      <c r="F9" s="26">
        <f>'lnSky (0.8, 0.2)'!M649</f>
        <v>0.36388962140679681</v>
      </c>
      <c r="G9" s="26">
        <f>'lnSky (0.8, 0.2)'!N649</f>
        <v>0.35713036536378451</v>
      </c>
      <c r="H9" s="26">
        <f>'lnSky (0.8, 0.2)'!O649</f>
        <v>0.67091148042843529</v>
      </c>
      <c r="I9" s="26">
        <f>'lnSky (0.8, 0.2)'!P649</f>
        <v>0.77895714578847985</v>
      </c>
      <c r="J9" s="26">
        <f>'lnSky (0.8, 0.2)'!Q649</f>
        <v>0.18009713452546561</v>
      </c>
      <c r="K9" s="26">
        <f>'lnSky (0.8, 0.2)'!R649</f>
        <v>0.80583692574241295</v>
      </c>
      <c r="M9" s="34" t="s">
        <v>137</v>
      </c>
      <c r="N9" s="25">
        <v>0.8</v>
      </c>
      <c r="O9" s="25">
        <v>0.2</v>
      </c>
      <c r="P9" s="29" t="s">
        <v>143</v>
      </c>
      <c r="Q9" s="28" t="s">
        <v>137</v>
      </c>
      <c r="R9" s="26">
        <f>'lnSky (0.8, 0.2)'!T649</f>
        <v>0.31206602136716843</v>
      </c>
      <c r="S9" s="26">
        <f>'lnSky (0.8, 0.2)'!U649</f>
        <v>0.31412748390153744</v>
      </c>
      <c r="T9" s="26">
        <f>'lnSky (0.8, 0.2)'!V649</f>
        <v>0.49125493295419037</v>
      </c>
      <c r="U9" s="26">
        <f>'lnSky (0.8, 0.2)'!W649</f>
        <v>0.53943441653275048</v>
      </c>
      <c r="V9" s="26">
        <f>'lnSky (0.8, 0.2)'!X649</f>
        <v>2.9709008646528388E-2</v>
      </c>
      <c r="W9" s="26">
        <f>'lnSky (0.8, 0.2)'!Y649</f>
        <v>0.51710924451050266</v>
      </c>
    </row>
    <row r="10" spans="1:23" x14ac:dyDescent="0.3">
      <c r="A10" s="34" t="s">
        <v>138</v>
      </c>
      <c r="B10" s="25">
        <v>0.7</v>
      </c>
      <c r="C10" s="25">
        <v>0.3</v>
      </c>
      <c r="D10" s="29" t="s">
        <v>144</v>
      </c>
      <c r="E10" s="28" t="s">
        <v>138</v>
      </c>
      <c r="F10" s="26">
        <f>'lnSky (0.7, 0.3)'!M649</f>
        <v>0.33265982177286302</v>
      </c>
      <c r="G10" s="26">
        <f>'lnSky (0.7, 0.3)'!N649</f>
        <v>0.32951512850401665</v>
      </c>
      <c r="H10" s="26">
        <f>'lnSky (0.7, 0.3)'!O649</f>
        <v>0.66316949101317901</v>
      </c>
      <c r="I10" s="26">
        <f>'lnSky (0.7, 0.3)'!P649</f>
        <v>0.74521812310356939</v>
      </c>
      <c r="J10" s="26">
        <f>'lnSky (0.7, 0.3)'!Q649</f>
        <v>0.18523747550791689</v>
      </c>
      <c r="K10" s="26">
        <f>'lnSky (0.7, 0.3)'!R649</f>
        <v>0.76327437754084593</v>
      </c>
      <c r="M10" s="34" t="s">
        <v>138</v>
      </c>
      <c r="N10" s="25">
        <v>0.7</v>
      </c>
      <c r="O10" s="25">
        <v>0.3</v>
      </c>
      <c r="P10" s="29" t="s">
        <v>144</v>
      </c>
      <c r="Q10" s="28" t="s">
        <v>138</v>
      </c>
      <c r="R10" s="26">
        <f>'lnSky (0.7, 0.3)'!T649</f>
        <v>0.25518493146454008</v>
      </c>
      <c r="S10" s="26">
        <f>'lnSky (0.7, 0.3)'!U649</f>
        <v>0.25569360920358097</v>
      </c>
      <c r="T10" s="26">
        <f>'lnSky (0.7, 0.3)'!V649</f>
        <v>0.48531823406340985</v>
      </c>
      <c r="U10" s="26">
        <f>'lnSky (0.7, 0.3)'!W649</f>
        <v>0.53666874619638261</v>
      </c>
      <c r="V10" s="26">
        <f>'lnSky (0.7, 0.3)'!X649</f>
        <v>3.7415142191108489E-2</v>
      </c>
      <c r="W10" s="26">
        <f>'lnSky (0.7, 0.3)'!Y649</f>
        <v>0.5151653260597906</v>
      </c>
    </row>
    <row r="11" spans="1:23" x14ac:dyDescent="0.3">
      <c r="A11" s="34" t="s">
        <v>139</v>
      </c>
      <c r="B11" s="25">
        <v>0.6</v>
      </c>
      <c r="C11" s="25">
        <v>0.4</v>
      </c>
      <c r="D11" s="29" t="s">
        <v>145</v>
      </c>
      <c r="E11" s="28" t="s">
        <v>139</v>
      </c>
      <c r="F11" s="26">
        <f>'lnSky (0.6, 0.4)'!M649</f>
        <v>0.33265982177286302</v>
      </c>
      <c r="G11" s="26">
        <f>'lnSky (0.6, 0.4)'!N649</f>
        <v>0.32951512850401665</v>
      </c>
      <c r="H11" s="26">
        <f>'lnSky (0.6, 0.4)'!O649</f>
        <v>0.67091148042843529</v>
      </c>
      <c r="I11" s="26">
        <f>'lnSky (0.6, 0.4)'!P649</f>
        <v>0.76107603289189618</v>
      </c>
      <c r="J11" s="26">
        <f>'lnSky (0.6, 0.4)'!Q649</f>
        <v>0.1851499483997559</v>
      </c>
      <c r="K11" s="26">
        <f>'lnSky (0.6, 0.4)'!R649</f>
        <v>0.79145207609472767</v>
      </c>
      <c r="M11" s="34" t="s">
        <v>139</v>
      </c>
      <c r="N11" s="25">
        <v>0.6</v>
      </c>
      <c r="O11" s="25">
        <v>0.4</v>
      </c>
      <c r="P11" s="29" t="s">
        <v>145</v>
      </c>
      <c r="Q11" s="28" t="s">
        <v>139</v>
      </c>
      <c r="R11" s="26">
        <f>'lnSky (0.6, 0.4)'!T649</f>
        <v>0.26401016853553999</v>
      </c>
      <c r="S11" s="26">
        <f>'lnSky (0.6, 0.4)'!U649</f>
        <v>0.26483101058933434</v>
      </c>
      <c r="T11" s="26">
        <f>'lnSky (0.6, 0.4)'!V649</f>
        <v>0.48620910116986615</v>
      </c>
      <c r="U11" s="26">
        <f>'lnSky (0.6, 0.4)'!W649</f>
        <v>0.54150486180408475</v>
      </c>
      <c r="V11" s="26">
        <f>'lnSky (0.6, 0.4)'!X649</f>
        <v>2.9992350091671116E-2</v>
      </c>
      <c r="W11" s="26">
        <f>'lnSky (0.6, 0.4)'!Y649</f>
        <v>0.51961990499672039</v>
      </c>
    </row>
    <row r="12" spans="1:23" x14ac:dyDescent="0.3">
      <c r="A12" s="34" t="s">
        <v>146</v>
      </c>
      <c r="B12" s="25"/>
      <c r="C12" s="25"/>
      <c r="D12" s="29"/>
    </row>
  </sheetData>
  <mergeCells count="8">
    <mergeCell ref="B3:C3"/>
    <mergeCell ref="D3:D4"/>
    <mergeCell ref="E3:E4"/>
    <mergeCell ref="F3:K3"/>
    <mergeCell ref="N3:O3"/>
    <mergeCell ref="P3:P4"/>
    <mergeCell ref="Q3:Q4"/>
    <mergeCell ref="R3:W3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442518-E444-4474-8D00-83C593BD7FFD}">
  <dimension ref="A1:BB992"/>
  <sheetViews>
    <sheetView topLeftCell="A18" zoomScale="85" zoomScaleNormal="85" workbookViewId="0">
      <selection activeCell="M2" sqref="M2:W58"/>
    </sheetView>
  </sheetViews>
  <sheetFormatPr defaultColWidth="8.77734375" defaultRowHeight="14.4" x14ac:dyDescent="0.3"/>
  <cols>
    <col min="1" max="3" width="10" customWidth="1"/>
    <col min="4" max="4" width="50.21875" bestFit="1" customWidth="1"/>
    <col min="5" max="12" width="10" customWidth="1"/>
    <col min="13" max="13" width="10.5546875" customWidth="1"/>
    <col min="14" max="15" width="13" customWidth="1"/>
    <col min="16" max="16" width="12" customWidth="1"/>
    <col min="17" max="17" width="11" customWidth="1"/>
    <col min="18" max="18" width="11.77734375" bestFit="1" customWidth="1"/>
    <col min="19" max="19" width="12" customWidth="1"/>
    <col min="20" max="20" width="11" customWidth="1"/>
    <col min="21" max="21" width="13" customWidth="1"/>
    <col min="22" max="22" width="10.5546875" customWidth="1"/>
    <col min="23" max="23" width="12" customWidth="1"/>
    <col min="24" max="24" width="10" customWidth="1"/>
    <col min="25" max="26" width="11" customWidth="1"/>
    <col min="27" max="27" width="13" customWidth="1"/>
    <col min="28" max="30" width="10" customWidth="1"/>
    <col min="31" max="31" width="12" customWidth="1"/>
    <col min="32" max="35" width="10" customWidth="1"/>
    <col min="37" max="38" width="11" customWidth="1"/>
    <col min="39" max="39" width="13" customWidth="1"/>
    <col min="40" max="42" width="10" customWidth="1"/>
    <col min="43" max="43" width="12" customWidth="1"/>
    <col min="44" max="47" width="10" customWidth="1"/>
    <col min="49" max="49" width="10.77734375" customWidth="1"/>
    <col min="50" max="50" width="8.77734375" customWidth="1"/>
  </cols>
  <sheetData>
    <row r="1" spans="1:54" x14ac:dyDescent="0.3">
      <c r="M1" s="45" t="s">
        <v>0</v>
      </c>
      <c r="N1" s="46"/>
      <c r="O1" s="46"/>
      <c r="P1" s="46"/>
      <c r="Q1" s="46"/>
      <c r="R1" s="46"/>
      <c r="S1" s="46"/>
      <c r="T1" s="46"/>
      <c r="U1" s="46"/>
      <c r="V1" s="46"/>
      <c r="W1" s="46"/>
      <c r="Y1" s="45" t="s">
        <v>55</v>
      </c>
      <c r="Z1" s="46"/>
      <c r="AA1" s="46"/>
      <c r="AB1" s="46"/>
      <c r="AC1" s="46"/>
      <c r="AD1" s="46"/>
      <c r="AE1" s="46"/>
      <c r="AF1" s="46"/>
      <c r="AG1" s="46"/>
      <c r="AH1" s="46"/>
      <c r="AI1" s="46"/>
      <c r="AK1" s="45" t="s">
        <v>54</v>
      </c>
      <c r="AL1" s="46"/>
      <c r="AM1" s="46"/>
      <c r="AN1" s="46"/>
      <c r="AO1" s="46"/>
      <c r="AP1" s="46"/>
      <c r="AQ1" s="46"/>
      <c r="AR1" s="46"/>
      <c r="AS1" s="46"/>
      <c r="AT1" s="46"/>
      <c r="AU1" s="46"/>
      <c r="AW1" s="1" t="s">
        <v>1</v>
      </c>
    </row>
    <row r="2" spans="1:54" x14ac:dyDescent="0.3">
      <c r="F2" s="2" t="str">
        <f>F654</f>
        <v>TargetN</v>
      </c>
      <c r="G2" s="2" t="str">
        <f t="shared" ref="G2:K2" si="0">G654</f>
        <v>#N</v>
      </c>
      <c r="H2" t="str">
        <f t="shared" si="0"/>
        <v>Target (or sym)</v>
      </c>
      <c r="I2" t="str">
        <f t="shared" si="0"/>
        <v>Gain &lt;=0</v>
      </c>
      <c r="J2" t="str">
        <f t="shared" si="0"/>
        <v>Gain &gt; 0</v>
      </c>
      <c r="K2" t="str">
        <f t="shared" si="0"/>
        <v>Pref</v>
      </c>
      <c r="L2" t="str">
        <f>L654</f>
        <v>Pref&amp;Target</v>
      </c>
      <c r="M2" s="36" t="s">
        <v>2</v>
      </c>
      <c r="N2" s="36" t="s">
        <v>3</v>
      </c>
      <c r="O2" s="36" t="s">
        <v>4</v>
      </c>
      <c r="P2" s="36" t="s">
        <v>5</v>
      </c>
      <c r="Q2" s="36" t="s">
        <v>6</v>
      </c>
      <c r="R2" s="36" t="s">
        <v>7</v>
      </c>
      <c r="S2" s="36" t="s">
        <v>8</v>
      </c>
      <c r="T2" s="36" t="s">
        <v>9</v>
      </c>
      <c r="U2" s="36" t="s">
        <v>10</v>
      </c>
      <c r="V2" s="36" t="s">
        <v>11</v>
      </c>
      <c r="W2" s="36" t="s">
        <v>12</v>
      </c>
      <c r="Y2" s="36" t="s">
        <v>2</v>
      </c>
      <c r="Z2" s="36" t="s">
        <v>3</v>
      </c>
      <c r="AA2" s="36" t="s">
        <v>4</v>
      </c>
      <c r="AB2" s="36" t="s">
        <v>5</v>
      </c>
      <c r="AC2" s="36" t="s">
        <v>6</v>
      </c>
      <c r="AD2" s="36" t="s">
        <v>7</v>
      </c>
      <c r="AE2" s="36" t="s">
        <v>8</v>
      </c>
      <c r="AF2" s="36" t="s">
        <v>9</v>
      </c>
      <c r="AG2" s="36" t="s">
        <v>10</v>
      </c>
      <c r="AH2" s="36" t="s">
        <v>11</v>
      </c>
      <c r="AI2" s="36" t="s">
        <v>12</v>
      </c>
      <c r="AK2" s="36" t="s">
        <v>2</v>
      </c>
      <c r="AL2" s="36" t="s">
        <v>3</v>
      </c>
      <c r="AM2" s="36" t="s">
        <v>4</v>
      </c>
      <c r="AN2" s="36" t="s">
        <v>5</v>
      </c>
      <c r="AO2" s="36" t="s">
        <v>6</v>
      </c>
      <c r="AP2" s="36" t="s">
        <v>7</v>
      </c>
      <c r="AQ2" s="36" t="s">
        <v>8</v>
      </c>
      <c r="AR2" s="36" t="s">
        <v>9</v>
      </c>
      <c r="AS2" s="36" t="s">
        <v>10</v>
      </c>
      <c r="AT2" s="36" t="s">
        <v>11</v>
      </c>
      <c r="AU2" s="36" t="s">
        <v>12</v>
      </c>
      <c r="AW2" s="36" t="s">
        <v>13</v>
      </c>
      <c r="AY2" s="3" t="s">
        <v>14</v>
      </c>
      <c r="AZ2" s="31" t="str">
        <f t="shared" ref="AZ2:BB58" si="1">AX654</f>
        <v>Target (or sym) ; Gain</v>
      </c>
      <c r="BA2" s="31" t="str">
        <f t="shared" si="1"/>
        <v>Gain&lt;=0</v>
      </c>
      <c r="BB2" s="31" t="str">
        <f t="shared" si="1"/>
        <v>Gain&gt;0</v>
      </c>
    </row>
    <row r="3" spans="1:54" x14ac:dyDescent="0.3">
      <c r="A3">
        <v>21</v>
      </c>
      <c r="B3" t="s">
        <v>66</v>
      </c>
      <c r="C3" t="s">
        <v>67</v>
      </c>
      <c r="D3" t="s">
        <v>68</v>
      </c>
      <c r="F3" s="2">
        <f t="shared" ref="F3:L18" si="2">F655</f>
        <v>0</v>
      </c>
      <c r="G3" s="2">
        <f t="shared" si="2"/>
        <v>0</v>
      </c>
      <c r="H3" s="4">
        <f>H655</f>
        <v>1</v>
      </c>
      <c r="I3">
        <f t="shared" si="2"/>
        <v>0</v>
      </c>
      <c r="J3">
        <f t="shared" si="2"/>
        <v>1</v>
      </c>
      <c r="K3">
        <f t="shared" si="2"/>
        <v>4</v>
      </c>
      <c r="L3">
        <f>L655</f>
        <v>4</v>
      </c>
      <c r="M3">
        <v>984737.8</v>
      </c>
      <c r="N3">
        <v>10022863.4</v>
      </c>
      <c r="O3">
        <v>10082711.199999999</v>
      </c>
      <c r="P3">
        <v>1004122.8</v>
      </c>
      <c r="Q3">
        <v>5817876.7999999998</v>
      </c>
      <c r="R3">
        <v>881239.4</v>
      </c>
      <c r="S3">
        <v>10274494</v>
      </c>
      <c r="T3">
        <v>4185627.2</v>
      </c>
      <c r="U3">
        <v>4336446.8</v>
      </c>
      <c r="V3">
        <v>1396199.2</v>
      </c>
      <c r="W3">
        <v>8664971.5999999996</v>
      </c>
      <c r="Y3">
        <v>1.371865545783657</v>
      </c>
      <c r="Z3">
        <v>7.3616698622121479</v>
      </c>
      <c r="AA3">
        <v>7.3149721455643881</v>
      </c>
      <c r="AB3">
        <v>1.607515723194229</v>
      </c>
      <c r="AC3">
        <v>5.2482227500062439</v>
      </c>
      <c r="AD3">
        <v>1.090254262799863</v>
      </c>
      <c r="AE3">
        <v>8.1007790300296616</v>
      </c>
      <c r="AF3">
        <v>1.5241145187756051</v>
      </c>
      <c r="AG3">
        <v>2.7269406535662708</v>
      </c>
      <c r="AH3">
        <v>2.958229601394851</v>
      </c>
      <c r="AI3">
        <v>14.57607608536491</v>
      </c>
      <c r="AK3">
        <v>1.371865545783657</v>
      </c>
      <c r="AL3">
        <v>2.5448768859729172</v>
      </c>
      <c r="AM3">
        <v>2.549264932365622</v>
      </c>
      <c r="AN3">
        <v>1.607515723194229</v>
      </c>
      <c r="AO3">
        <v>1.883196123607922</v>
      </c>
      <c r="AP3">
        <v>1.090254262799863</v>
      </c>
      <c r="AQ3">
        <v>2.9239905918249862</v>
      </c>
      <c r="AR3">
        <v>0.97509710196172816</v>
      </c>
      <c r="AS3">
        <v>0.64183103158138688</v>
      </c>
      <c r="AT3">
        <v>2.958229601394851</v>
      </c>
      <c r="AU3">
        <v>11.772233658388719</v>
      </c>
      <c r="AW3">
        <v>0.31142346620326861</v>
      </c>
      <c r="AY3">
        <f t="shared" ref="AY3:AY58" si="3">BB343</f>
        <v>1</v>
      </c>
      <c r="AZ3">
        <f t="shared" si="1"/>
        <v>1</v>
      </c>
      <c r="BA3" t="str">
        <f t="shared" si="1"/>
        <v/>
      </c>
      <c r="BB3">
        <f t="shared" si="1"/>
        <v>1</v>
      </c>
    </row>
    <row r="4" spans="1:54" x14ac:dyDescent="0.3">
      <c r="A4">
        <v>21</v>
      </c>
      <c r="B4" t="s">
        <v>69</v>
      </c>
      <c r="C4" t="s">
        <v>67</v>
      </c>
      <c r="D4" t="s">
        <v>68</v>
      </c>
      <c r="F4" s="2">
        <f t="shared" si="2"/>
        <v>0</v>
      </c>
      <c r="G4" s="2">
        <f t="shared" si="2"/>
        <v>1</v>
      </c>
      <c r="H4" s="4">
        <f t="shared" si="2"/>
        <v>0</v>
      </c>
      <c r="I4">
        <f t="shared" si="2"/>
        <v>1</v>
      </c>
      <c r="J4">
        <f t="shared" si="2"/>
        <v>0</v>
      </c>
      <c r="K4">
        <f t="shared" si="2"/>
        <v>4</v>
      </c>
      <c r="L4">
        <f t="shared" si="2"/>
        <v>0</v>
      </c>
      <c r="M4">
        <v>9774060</v>
      </c>
      <c r="N4">
        <v>4768147.5999999996</v>
      </c>
      <c r="O4">
        <v>4743320.2</v>
      </c>
      <c r="P4">
        <v>14747945.4</v>
      </c>
      <c r="Q4">
        <v>1555096.6</v>
      </c>
      <c r="R4">
        <v>16571915</v>
      </c>
      <c r="S4">
        <v>3159799.4</v>
      </c>
      <c r="T4">
        <v>4907318.2</v>
      </c>
      <c r="U4">
        <v>3939126.4</v>
      </c>
      <c r="V4">
        <v>21091677.399999999</v>
      </c>
      <c r="W4">
        <v>2550318.6</v>
      </c>
      <c r="Y4">
        <v>8.3853129845927477</v>
      </c>
      <c r="Z4">
        <v>3.8032575646066111</v>
      </c>
      <c r="AA4">
        <v>3.7796305642114021</v>
      </c>
      <c r="AB4">
        <v>7.9825206500012431</v>
      </c>
      <c r="AC4">
        <v>2.201966765586985</v>
      </c>
      <c r="AD4">
        <v>11.33787458079169</v>
      </c>
      <c r="AE4">
        <v>3.3661470956401902</v>
      </c>
      <c r="AF4">
        <v>2.1943270763615148</v>
      </c>
      <c r="AG4">
        <v>2.3247524692094879</v>
      </c>
      <c r="AH4">
        <v>7.951091266609728</v>
      </c>
      <c r="AI4">
        <v>5.5401984097436072</v>
      </c>
      <c r="AK4">
        <v>8.3853129845927477</v>
      </c>
      <c r="AL4">
        <v>1.646166047197767</v>
      </c>
      <c r="AM4">
        <v>1.628709727607202</v>
      </c>
      <c r="AN4">
        <v>7.9825206500012431</v>
      </c>
      <c r="AO4">
        <v>0.97883885038318108</v>
      </c>
      <c r="AP4">
        <v>11.33787458079169</v>
      </c>
      <c r="AQ4">
        <v>1.2861934142420071</v>
      </c>
      <c r="AR4">
        <v>1.2434554775711151</v>
      </c>
      <c r="AS4">
        <v>0.63097686200635505</v>
      </c>
      <c r="AT4">
        <v>7.951091266609728</v>
      </c>
      <c r="AU4">
        <v>3.943318069167435</v>
      </c>
      <c r="AW4">
        <v>0.31174662220291788</v>
      </c>
      <c r="AY4">
        <f t="shared" si="3"/>
        <v>-3</v>
      </c>
      <c r="AZ4" t="str">
        <f t="shared" si="1"/>
        <v/>
      </c>
      <c r="BA4">
        <f t="shared" si="1"/>
        <v>-3</v>
      </c>
      <c r="BB4" t="str">
        <f t="shared" si="1"/>
        <v/>
      </c>
    </row>
    <row r="5" spans="1:54" x14ac:dyDescent="0.3">
      <c r="A5">
        <v>21</v>
      </c>
      <c r="B5" t="s">
        <v>70</v>
      </c>
      <c r="C5" t="s">
        <v>67</v>
      </c>
      <c r="D5" t="s">
        <v>68</v>
      </c>
      <c r="F5" s="2">
        <f t="shared" si="2"/>
        <v>0</v>
      </c>
      <c r="G5" s="2">
        <f t="shared" si="2"/>
        <v>1</v>
      </c>
      <c r="H5" s="4">
        <f t="shared" si="2"/>
        <v>0</v>
      </c>
      <c r="I5">
        <f t="shared" si="2"/>
        <v>1</v>
      </c>
      <c r="J5">
        <f t="shared" si="2"/>
        <v>0</v>
      </c>
      <c r="K5">
        <f t="shared" si="2"/>
        <v>4</v>
      </c>
      <c r="L5">
        <f t="shared" si="2"/>
        <v>0</v>
      </c>
      <c r="M5">
        <v>4329316.4000000004</v>
      </c>
      <c r="N5">
        <v>5708330.4000000004</v>
      </c>
      <c r="O5">
        <v>5876682.4000000004</v>
      </c>
      <c r="P5">
        <v>1278792.2</v>
      </c>
      <c r="Q5">
        <v>2762314.2</v>
      </c>
      <c r="R5">
        <v>616378.19999999995</v>
      </c>
      <c r="S5">
        <v>2267205</v>
      </c>
      <c r="T5">
        <v>4215981.4000000004</v>
      </c>
      <c r="U5">
        <v>3916185.8</v>
      </c>
      <c r="V5">
        <v>2636300</v>
      </c>
      <c r="W5">
        <v>3949562.8</v>
      </c>
      <c r="Y5">
        <v>3.828655961796176</v>
      </c>
      <c r="Z5">
        <v>4.4432907190057449</v>
      </c>
      <c r="AA5">
        <v>4.5239025023649448</v>
      </c>
      <c r="AB5">
        <v>2.3397782895946881</v>
      </c>
      <c r="AC5">
        <v>2.714683988422621</v>
      </c>
      <c r="AD5">
        <v>1.726516963983886</v>
      </c>
      <c r="AE5">
        <v>2.9614979039411988</v>
      </c>
      <c r="AF5">
        <v>1.5807120505487551</v>
      </c>
      <c r="AG5">
        <v>2.2169169667176898</v>
      </c>
      <c r="AH5">
        <v>3.668314809398725</v>
      </c>
      <c r="AI5">
        <v>7.5135419702040966</v>
      </c>
      <c r="AK5">
        <v>3.828655961796176</v>
      </c>
      <c r="AL5">
        <v>1.5569136271835311</v>
      </c>
      <c r="AM5">
        <v>1.638305972982198</v>
      </c>
      <c r="AN5">
        <v>2.3397782895946881</v>
      </c>
      <c r="AO5">
        <v>1.235776852385607</v>
      </c>
      <c r="AP5">
        <v>1.726516963983886</v>
      </c>
      <c r="AQ5">
        <v>1.1493316369946109</v>
      </c>
      <c r="AR5">
        <v>1.0567209487431679</v>
      </c>
      <c r="AS5">
        <v>0.56853996699210252</v>
      </c>
      <c r="AT5">
        <v>3.668314809398725</v>
      </c>
      <c r="AU5">
        <v>5.5275729479966689</v>
      </c>
      <c r="AW5">
        <v>0.32285666399402552</v>
      </c>
      <c r="AY5">
        <f t="shared" si="3"/>
        <v>-3</v>
      </c>
      <c r="AZ5" t="str">
        <f t="shared" si="1"/>
        <v/>
      </c>
      <c r="BA5">
        <f t="shared" si="1"/>
        <v>-3</v>
      </c>
      <c r="BB5" t="str">
        <f t="shared" si="1"/>
        <v/>
      </c>
    </row>
    <row r="6" spans="1:54" x14ac:dyDescent="0.3">
      <c r="A6">
        <v>21</v>
      </c>
      <c r="B6" t="s">
        <v>71</v>
      </c>
      <c r="C6" t="s">
        <v>67</v>
      </c>
      <c r="D6" t="s">
        <v>68</v>
      </c>
      <c r="F6" s="2">
        <f t="shared" si="2"/>
        <v>0</v>
      </c>
      <c r="G6" s="2">
        <f t="shared" si="2"/>
        <v>0</v>
      </c>
      <c r="H6" s="4">
        <f t="shared" si="2"/>
        <v>0</v>
      </c>
      <c r="I6">
        <f t="shared" si="2"/>
        <v>0</v>
      </c>
      <c r="J6">
        <f t="shared" si="2"/>
        <v>1</v>
      </c>
      <c r="K6">
        <f t="shared" si="2"/>
        <v>4</v>
      </c>
      <c r="L6">
        <f t="shared" si="2"/>
        <v>0</v>
      </c>
      <c r="M6">
        <v>4797310.5999999996</v>
      </c>
      <c r="N6">
        <v>2327862</v>
      </c>
      <c r="O6">
        <v>2333566.4</v>
      </c>
      <c r="P6">
        <v>1475770.8</v>
      </c>
      <c r="Q6">
        <v>639802.80000000005</v>
      </c>
      <c r="R6">
        <v>1030299.8</v>
      </c>
      <c r="S6">
        <v>781966.2</v>
      </c>
      <c r="T6">
        <v>4594408.8</v>
      </c>
      <c r="U6">
        <v>3608168.8</v>
      </c>
      <c r="V6">
        <v>8246724.5999999996</v>
      </c>
      <c r="W6">
        <v>1026269.8</v>
      </c>
      <c r="Y6">
        <v>4.3051407293882216</v>
      </c>
      <c r="Z6">
        <v>2.2448574927519069</v>
      </c>
      <c r="AA6">
        <v>2.2267145413788971</v>
      </c>
      <c r="AB6">
        <v>2.570054528606124</v>
      </c>
      <c r="AC6">
        <v>1.329627793986583</v>
      </c>
      <c r="AD6">
        <v>2.8279425699962299</v>
      </c>
      <c r="AE6">
        <v>1.922627424821258</v>
      </c>
      <c r="AF6">
        <v>1.8526587278232911</v>
      </c>
      <c r="AG6">
        <v>1.9668248630710881</v>
      </c>
      <c r="AH6">
        <v>5.3781421782216059</v>
      </c>
      <c r="AI6">
        <v>3.0659769427729771</v>
      </c>
      <c r="AK6">
        <v>4.3051407293882216</v>
      </c>
      <c r="AL6">
        <v>0.87471072617918255</v>
      </c>
      <c r="AM6">
        <v>0.87191543378867209</v>
      </c>
      <c r="AN6">
        <v>2.570054528606124</v>
      </c>
      <c r="AO6">
        <v>0.63183793218340722</v>
      </c>
      <c r="AP6">
        <v>2.8279425699962299</v>
      </c>
      <c r="AQ6">
        <v>0.74748457759851594</v>
      </c>
      <c r="AR6">
        <v>1.07301487083314</v>
      </c>
      <c r="AS6">
        <v>0.53986057523870845</v>
      </c>
      <c r="AT6">
        <v>5.3781421782216059</v>
      </c>
      <c r="AU6">
        <v>1.910186011367478</v>
      </c>
      <c r="AW6">
        <v>0.31912436959100893</v>
      </c>
      <c r="AY6">
        <f t="shared" si="3"/>
        <v>1</v>
      </c>
      <c r="AZ6" t="str">
        <f t="shared" si="1"/>
        <v/>
      </c>
      <c r="BA6" t="str">
        <f t="shared" si="1"/>
        <v/>
      </c>
      <c r="BB6">
        <f t="shared" si="1"/>
        <v>1</v>
      </c>
    </row>
    <row r="7" spans="1:54" x14ac:dyDescent="0.3">
      <c r="A7">
        <v>21</v>
      </c>
      <c r="B7" t="s">
        <v>72</v>
      </c>
      <c r="C7" t="s">
        <v>67</v>
      </c>
      <c r="D7" t="s">
        <v>68</v>
      </c>
      <c r="F7" s="2">
        <f t="shared" si="2"/>
        <v>0</v>
      </c>
      <c r="G7" s="2">
        <f t="shared" si="2"/>
        <v>1</v>
      </c>
      <c r="H7" s="4">
        <f t="shared" si="2"/>
        <v>0</v>
      </c>
      <c r="I7">
        <f t="shared" si="2"/>
        <v>0</v>
      </c>
      <c r="J7">
        <f t="shared" si="2"/>
        <v>1</v>
      </c>
      <c r="K7">
        <f t="shared" si="2"/>
        <v>4</v>
      </c>
      <c r="L7">
        <f t="shared" si="2"/>
        <v>0</v>
      </c>
      <c r="M7">
        <v>1254500</v>
      </c>
      <c r="N7">
        <v>8211267.7999999998</v>
      </c>
      <c r="O7">
        <v>8385658.4000000004</v>
      </c>
      <c r="P7">
        <v>3405256</v>
      </c>
      <c r="Q7">
        <v>5392684.4000000004</v>
      </c>
      <c r="R7">
        <v>1465331.4</v>
      </c>
      <c r="S7">
        <v>11978384</v>
      </c>
      <c r="T7">
        <v>4677209.5999999996</v>
      </c>
      <c r="U7">
        <v>4016900.4</v>
      </c>
      <c r="V7">
        <v>7657925.2000000002</v>
      </c>
      <c r="W7">
        <v>7117200.4000000004</v>
      </c>
      <c r="Y7">
        <v>1.745998588623479</v>
      </c>
      <c r="Z7">
        <v>6.7369938235962774</v>
      </c>
      <c r="AA7">
        <v>6.8520818875520488</v>
      </c>
      <c r="AB7">
        <v>3.1992729973979288</v>
      </c>
      <c r="AC7">
        <v>4.8323710231925361</v>
      </c>
      <c r="AD7">
        <v>2.892981030000374</v>
      </c>
      <c r="AE7">
        <v>10.556205437984319</v>
      </c>
      <c r="AF7">
        <v>2.0297542882035491</v>
      </c>
      <c r="AG7">
        <v>2.5032137821544889</v>
      </c>
      <c r="AH7">
        <v>5.2049517270061187</v>
      </c>
      <c r="AI7">
        <v>9.8846657634712756</v>
      </c>
      <c r="AK7">
        <v>1.745998588623479</v>
      </c>
      <c r="AL7">
        <v>4.2834748519933781</v>
      </c>
      <c r="AM7">
        <v>4.4000099075958126</v>
      </c>
      <c r="AN7">
        <v>3.1992729973979288</v>
      </c>
      <c r="AO7">
        <v>3.0720110869966448</v>
      </c>
      <c r="AP7">
        <v>2.892981030000374</v>
      </c>
      <c r="AQ7">
        <v>7.730213014408946</v>
      </c>
      <c r="AR7">
        <v>1.109715382009745</v>
      </c>
      <c r="AS7">
        <v>0.77787959835259246</v>
      </c>
      <c r="AT7">
        <v>5.2049517270061187</v>
      </c>
      <c r="AU7">
        <v>8.2927166930167004</v>
      </c>
      <c r="AW7">
        <v>0.3172036169911735</v>
      </c>
      <c r="AY7">
        <f t="shared" si="3"/>
        <v>9</v>
      </c>
      <c r="AZ7" t="str">
        <f t="shared" si="1"/>
        <v/>
      </c>
      <c r="BA7" t="str">
        <f t="shared" si="1"/>
        <v/>
      </c>
      <c r="BB7">
        <f t="shared" si="1"/>
        <v>9</v>
      </c>
    </row>
    <row r="8" spans="1:54" x14ac:dyDescent="0.3">
      <c r="A8">
        <v>21</v>
      </c>
      <c r="B8" t="s">
        <v>73</v>
      </c>
      <c r="C8" t="s">
        <v>67</v>
      </c>
      <c r="D8" t="s">
        <v>68</v>
      </c>
      <c r="F8" s="2">
        <f t="shared" si="2"/>
        <v>0</v>
      </c>
      <c r="G8" s="2">
        <f t="shared" si="2"/>
        <v>0</v>
      </c>
      <c r="H8" s="4">
        <f t="shared" si="2"/>
        <v>0</v>
      </c>
      <c r="I8">
        <f t="shared" si="2"/>
        <v>0</v>
      </c>
      <c r="J8">
        <f t="shared" si="2"/>
        <v>1</v>
      </c>
      <c r="K8">
        <f t="shared" si="2"/>
        <v>4</v>
      </c>
      <c r="L8">
        <f t="shared" si="2"/>
        <v>0</v>
      </c>
      <c r="M8">
        <v>4819087.5999999996</v>
      </c>
      <c r="N8">
        <v>4932159</v>
      </c>
      <c r="O8">
        <v>5277290.8</v>
      </c>
      <c r="P8">
        <v>5594837.2000000002</v>
      </c>
      <c r="Q8">
        <v>1744670</v>
      </c>
      <c r="R8">
        <v>4114032.2</v>
      </c>
      <c r="S8">
        <v>4301307.4000000004</v>
      </c>
      <c r="T8">
        <v>4018927.8</v>
      </c>
      <c r="U8">
        <v>4004214.4</v>
      </c>
      <c r="V8">
        <v>24198068.199999999</v>
      </c>
      <c r="W8">
        <v>2695408.4</v>
      </c>
      <c r="Y8">
        <v>5.2910014783963559</v>
      </c>
      <c r="Z8">
        <v>4.2471253887633793</v>
      </c>
      <c r="AA8">
        <v>4.4392391110421157</v>
      </c>
      <c r="AB8">
        <v>6.9649183743982572</v>
      </c>
      <c r="AC8">
        <v>2.550881217647111</v>
      </c>
      <c r="AD8">
        <v>6.292093955213204</v>
      </c>
      <c r="AE8">
        <v>4.1369935586000786</v>
      </c>
      <c r="AF8">
        <v>1.5069673505728129</v>
      </c>
      <c r="AG8">
        <v>2.529447287891526</v>
      </c>
      <c r="AH8">
        <v>8.443171339598484</v>
      </c>
      <c r="AI8">
        <v>6.5814193752594292</v>
      </c>
      <c r="AK8">
        <v>5.2910014783963559</v>
      </c>
      <c r="AL8">
        <v>1.6044603035552429</v>
      </c>
      <c r="AM8">
        <v>1.802669058204629</v>
      </c>
      <c r="AN8">
        <v>6.9649183743982572</v>
      </c>
      <c r="AO8">
        <v>1.048642413620837</v>
      </c>
      <c r="AP8">
        <v>6.292093955213204</v>
      </c>
      <c r="AQ8">
        <v>1.614074858790264</v>
      </c>
      <c r="AR8">
        <v>1.004748235177249</v>
      </c>
      <c r="AS8">
        <v>0.62829524958506222</v>
      </c>
      <c r="AT8">
        <v>8.443171339598484</v>
      </c>
      <c r="AU8">
        <v>4.9306730620330201</v>
      </c>
      <c r="AW8">
        <v>0.32276494558900592</v>
      </c>
      <c r="AY8">
        <f t="shared" si="3"/>
        <v>1</v>
      </c>
      <c r="AZ8" t="str">
        <f t="shared" si="1"/>
        <v/>
      </c>
      <c r="BA8" t="str">
        <f t="shared" si="1"/>
        <v/>
      </c>
      <c r="BB8">
        <f t="shared" si="1"/>
        <v>1</v>
      </c>
    </row>
    <row r="9" spans="1:54" x14ac:dyDescent="0.3">
      <c r="A9">
        <v>21</v>
      </c>
      <c r="B9" t="s">
        <v>74</v>
      </c>
      <c r="C9" t="s">
        <v>67</v>
      </c>
      <c r="D9" t="s">
        <v>68</v>
      </c>
      <c r="F9" s="2">
        <f t="shared" si="2"/>
        <v>0</v>
      </c>
      <c r="G9" s="2">
        <f t="shared" si="2"/>
        <v>0</v>
      </c>
      <c r="H9" s="4">
        <f t="shared" si="2"/>
        <v>0</v>
      </c>
      <c r="I9">
        <f t="shared" si="2"/>
        <v>1</v>
      </c>
      <c r="J9">
        <f t="shared" si="2"/>
        <v>0</v>
      </c>
      <c r="K9">
        <f t="shared" si="2"/>
        <v>4</v>
      </c>
      <c r="L9">
        <f t="shared" si="2"/>
        <v>0</v>
      </c>
      <c r="M9">
        <v>2186441.2000000002</v>
      </c>
      <c r="N9">
        <v>4570545.2</v>
      </c>
      <c r="O9">
        <v>4339608.5999999996</v>
      </c>
      <c r="P9">
        <v>1589889</v>
      </c>
      <c r="Q9">
        <v>2689294.8</v>
      </c>
      <c r="R9">
        <v>616867</v>
      </c>
      <c r="S9">
        <v>2147966.7999999998</v>
      </c>
      <c r="T9">
        <v>4560935.4000000004</v>
      </c>
      <c r="U9">
        <v>3691327.6</v>
      </c>
      <c r="V9">
        <v>575641.80000000005</v>
      </c>
      <c r="W9">
        <v>2539553.2000000002</v>
      </c>
      <c r="Y9">
        <v>2.1583616274059749</v>
      </c>
      <c r="Z9">
        <v>3.9812016531941481</v>
      </c>
      <c r="AA9">
        <v>3.8367980420240202</v>
      </c>
      <c r="AB9">
        <v>2.0238635920046359</v>
      </c>
      <c r="AC9">
        <v>2.9633647755836141</v>
      </c>
      <c r="AD9">
        <v>1.6820758899906649</v>
      </c>
      <c r="AE9">
        <v>3.1078366771922452</v>
      </c>
      <c r="AF9">
        <v>1.853701166633982</v>
      </c>
      <c r="AG9">
        <v>2.0354692695313128</v>
      </c>
      <c r="AH9">
        <v>2.9026718026143499</v>
      </c>
      <c r="AI9">
        <v>5.0440308159682896</v>
      </c>
      <c r="AK9">
        <v>2.1583616274059749</v>
      </c>
      <c r="AL9">
        <v>1.9623006657697259</v>
      </c>
      <c r="AM9">
        <v>1.8304167020251041</v>
      </c>
      <c r="AN9">
        <v>2.0238635920046359</v>
      </c>
      <c r="AO9">
        <v>1.4115784065914341</v>
      </c>
      <c r="AP9">
        <v>1.6820758899906649</v>
      </c>
      <c r="AQ9">
        <v>1.405772071587853</v>
      </c>
      <c r="AR9">
        <v>1.087151012045797</v>
      </c>
      <c r="AS9">
        <v>0.60014934520004315</v>
      </c>
      <c r="AT9">
        <v>2.9026718026143499</v>
      </c>
      <c r="AU9">
        <v>3.622853692807257</v>
      </c>
      <c r="AW9">
        <v>0.31864881200017398</v>
      </c>
      <c r="AY9">
        <f t="shared" si="3"/>
        <v>-3</v>
      </c>
      <c r="AZ9" t="str">
        <f t="shared" si="1"/>
        <v/>
      </c>
      <c r="BA9">
        <f t="shared" si="1"/>
        <v>-3</v>
      </c>
      <c r="BB9" t="str">
        <f t="shared" si="1"/>
        <v/>
      </c>
    </row>
    <row r="10" spans="1:54" x14ac:dyDescent="0.3">
      <c r="A10">
        <v>21</v>
      </c>
      <c r="B10" t="s">
        <v>75</v>
      </c>
      <c r="C10" t="s">
        <v>67</v>
      </c>
      <c r="D10" t="s">
        <v>68</v>
      </c>
      <c r="F10" s="2">
        <f t="shared" si="2"/>
        <v>0</v>
      </c>
      <c r="G10" s="2">
        <f t="shared" si="2"/>
        <v>1</v>
      </c>
      <c r="H10" s="4">
        <f t="shared" si="2"/>
        <v>0</v>
      </c>
      <c r="I10">
        <f t="shared" si="2"/>
        <v>1</v>
      </c>
      <c r="J10">
        <f t="shared" si="2"/>
        <v>0</v>
      </c>
      <c r="K10">
        <f t="shared" si="2"/>
        <v>4</v>
      </c>
      <c r="L10">
        <f t="shared" si="2"/>
        <v>0</v>
      </c>
      <c r="M10">
        <v>1359597.6</v>
      </c>
      <c r="N10">
        <v>3167304.6</v>
      </c>
      <c r="O10">
        <v>3404874</v>
      </c>
      <c r="P10">
        <v>602084</v>
      </c>
      <c r="Q10">
        <v>1300983.6000000001</v>
      </c>
      <c r="R10">
        <v>362702.6</v>
      </c>
      <c r="S10">
        <v>1474098.6</v>
      </c>
      <c r="T10">
        <v>3787607.6</v>
      </c>
      <c r="U10">
        <v>3761598.4</v>
      </c>
      <c r="V10">
        <v>230918.39999999999</v>
      </c>
      <c r="W10">
        <v>2099069.6</v>
      </c>
      <c r="Y10">
        <v>1.650413250201382</v>
      </c>
      <c r="Z10">
        <v>2.958620946400333</v>
      </c>
      <c r="AA10">
        <v>3.106823352980427</v>
      </c>
      <c r="AB10">
        <v>1.3091880222025789</v>
      </c>
      <c r="AC10">
        <v>2.033639943017624</v>
      </c>
      <c r="AD10">
        <v>1.7599425997934299</v>
      </c>
      <c r="AE10">
        <v>2.587982779555023</v>
      </c>
      <c r="AF10">
        <v>1.216635976650287</v>
      </c>
      <c r="AG10">
        <v>2.1878350301296452</v>
      </c>
      <c r="AH10">
        <v>1.5905149184050971</v>
      </c>
      <c r="AI10">
        <v>4.9674127032631077</v>
      </c>
      <c r="AK10">
        <v>1.650413250201382</v>
      </c>
      <c r="AL10">
        <v>1.062223675998393</v>
      </c>
      <c r="AM10">
        <v>1.2209280819748529</v>
      </c>
      <c r="AN10">
        <v>1.3091880222025789</v>
      </c>
      <c r="AO10">
        <v>0.77097515040659348</v>
      </c>
      <c r="AP10">
        <v>1.7599425997934299</v>
      </c>
      <c r="AQ10">
        <v>0.84869093080051239</v>
      </c>
      <c r="AR10">
        <v>0.7880801608669572</v>
      </c>
      <c r="AS10">
        <v>0.56963751740986479</v>
      </c>
      <c r="AT10">
        <v>1.5905149184050971</v>
      </c>
      <c r="AU10">
        <v>3.388165322830901</v>
      </c>
      <c r="AW10">
        <v>0.3247617134125903</v>
      </c>
      <c r="AY10">
        <f t="shared" si="3"/>
        <v>-3</v>
      </c>
      <c r="AZ10" t="str">
        <f t="shared" si="1"/>
        <v/>
      </c>
      <c r="BA10">
        <f t="shared" si="1"/>
        <v>-3</v>
      </c>
      <c r="BB10" t="str">
        <f t="shared" si="1"/>
        <v/>
      </c>
    </row>
    <row r="11" spans="1:54" x14ac:dyDescent="0.3">
      <c r="A11">
        <v>21</v>
      </c>
      <c r="B11" t="s">
        <v>76</v>
      </c>
      <c r="C11" t="s">
        <v>67</v>
      </c>
      <c r="D11" t="s">
        <v>68</v>
      </c>
      <c r="F11" s="2">
        <f t="shared" si="2"/>
        <v>0</v>
      </c>
      <c r="G11" s="2">
        <f t="shared" si="2"/>
        <v>1</v>
      </c>
      <c r="H11" s="4">
        <f t="shared" si="2"/>
        <v>0</v>
      </c>
      <c r="I11">
        <f t="shared" si="2"/>
        <v>1</v>
      </c>
      <c r="J11">
        <f t="shared" si="2"/>
        <v>0</v>
      </c>
      <c r="K11">
        <f t="shared" si="2"/>
        <v>4</v>
      </c>
      <c r="L11">
        <f t="shared" si="2"/>
        <v>0</v>
      </c>
      <c r="M11">
        <v>6171416.2000000002</v>
      </c>
      <c r="N11">
        <v>6805158.4000000004</v>
      </c>
      <c r="O11">
        <v>6857539.4000000004</v>
      </c>
      <c r="P11">
        <v>8419143.5999999996</v>
      </c>
      <c r="Q11">
        <v>2905263.6</v>
      </c>
      <c r="R11">
        <v>9256532.1999999993</v>
      </c>
      <c r="S11">
        <v>6328932</v>
      </c>
      <c r="T11">
        <v>4215910.2</v>
      </c>
      <c r="U11">
        <v>4184912</v>
      </c>
      <c r="V11">
        <v>19259379.600000001</v>
      </c>
      <c r="W11">
        <v>3812327.2</v>
      </c>
      <c r="Y11">
        <v>6.5145960593828933</v>
      </c>
      <c r="Z11">
        <v>5.4953547633718696</v>
      </c>
      <c r="AA11">
        <v>5.4963909070240344</v>
      </c>
      <c r="AB11">
        <v>10.051684918999671</v>
      </c>
      <c r="AC11">
        <v>3.3562829126080032</v>
      </c>
      <c r="AD11">
        <v>9.2313233244116422</v>
      </c>
      <c r="AE11">
        <v>5.8270503188367</v>
      </c>
      <c r="AF11">
        <v>1.6626729771611279</v>
      </c>
      <c r="AG11">
        <v>2.7369826912414279</v>
      </c>
      <c r="AH11">
        <v>10.64112575000618</v>
      </c>
      <c r="AI11">
        <v>8.6416806893888864</v>
      </c>
      <c r="AK11">
        <v>6.5145960593828933</v>
      </c>
      <c r="AL11">
        <v>2.270572908793111</v>
      </c>
      <c r="AM11">
        <v>2.2902200391865342</v>
      </c>
      <c r="AN11">
        <v>10.051684918999671</v>
      </c>
      <c r="AO11">
        <v>1.5883352892007681</v>
      </c>
      <c r="AP11">
        <v>9.2313233244116422</v>
      </c>
      <c r="AQ11">
        <v>2.3235059678321699</v>
      </c>
      <c r="AR11">
        <v>1.056042246764991</v>
      </c>
      <c r="AS11">
        <v>0.6510023555601947</v>
      </c>
      <c r="AT11">
        <v>10.64112575000618</v>
      </c>
      <c r="AU11">
        <v>6.7449299822212199</v>
      </c>
      <c r="AW11">
        <v>0.32241961858235302</v>
      </c>
      <c r="AY11">
        <f t="shared" si="3"/>
        <v>-3</v>
      </c>
      <c r="AZ11" t="str">
        <f t="shared" si="1"/>
        <v/>
      </c>
      <c r="BA11">
        <f t="shared" si="1"/>
        <v>-3</v>
      </c>
      <c r="BB11" t="str">
        <f t="shared" si="1"/>
        <v/>
      </c>
    </row>
    <row r="12" spans="1:54" x14ac:dyDescent="0.3">
      <c r="A12">
        <v>21</v>
      </c>
      <c r="B12" t="s">
        <v>77</v>
      </c>
      <c r="C12" t="s">
        <v>67</v>
      </c>
      <c r="D12" t="s">
        <v>68</v>
      </c>
      <c r="F12" s="2">
        <f t="shared" si="2"/>
        <v>0</v>
      </c>
      <c r="G12" s="2">
        <f t="shared" si="2"/>
        <v>0</v>
      </c>
      <c r="H12" s="4">
        <f t="shared" si="2"/>
        <v>0</v>
      </c>
      <c r="I12">
        <f t="shared" si="2"/>
        <v>1</v>
      </c>
      <c r="J12">
        <f t="shared" si="2"/>
        <v>0</v>
      </c>
      <c r="K12">
        <f t="shared" si="2"/>
        <v>4</v>
      </c>
      <c r="L12">
        <f t="shared" si="2"/>
        <v>0</v>
      </c>
      <c r="M12">
        <v>6077126.4000000004</v>
      </c>
      <c r="N12">
        <v>6523186.2000000002</v>
      </c>
      <c r="O12">
        <v>6683859.2000000002</v>
      </c>
      <c r="P12">
        <v>14297375.6</v>
      </c>
      <c r="Q12">
        <v>2766018.8</v>
      </c>
      <c r="R12">
        <v>9345182.5999999996</v>
      </c>
      <c r="S12">
        <v>7992747.4000000004</v>
      </c>
      <c r="T12">
        <v>4852422.4000000004</v>
      </c>
      <c r="U12">
        <v>3966619.4</v>
      </c>
      <c r="V12">
        <v>31495538.800000001</v>
      </c>
      <c r="W12">
        <v>3691529.6</v>
      </c>
      <c r="Y12">
        <v>6.1149931791936982</v>
      </c>
      <c r="Z12">
        <v>5.2643429044052024</v>
      </c>
      <c r="AA12">
        <v>5.3412260987795888</v>
      </c>
      <c r="AB12">
        <v>12.623190893605351</v>
      </c>
      <c r="AC12">
        <v>3.3510143795982001</v>
      </c>
      <c r="AD12">
        <v>10.21535429179203</v>
      </c>
      <c r="AE12">
        <v>6.7976655208389278</v>
      </c>
      <c r="AF12">
        <v>2.24621086360421</v>
      </c>
      <c r="AG12">
        <v>2.4651818728190849</v>
      </c>
      <c r="AH12">
        <v>11.2255332886125</v>
      </c>
      <c r="AI12">
        <v>8.0396502943593084</v>
      </c>
      <c r="AK12">
        <v>6.1149931791936982</v>
      </c>
      <c r="AL12">
        <v>2.621938515407964</v>
      </c>
      <c r="AM12">
        <v>2.6974126777960921</v>
      </c>
      <c r="AN12">
        <v>12.623190893605351</v>
      </c>
      <c r="AO12">
        <v>1.7806580112024679</v>
      </c>
      <c r="AP12">
        <v>10.21535429179203</v>
      </c>
      <c r="AQ12">
        <v>3.925472252606415</v>
      </c>
      <c r="AR12">
        <v>1.2590690026176159</v>
      </c>
      <c r="AS12">
        <v>0.63015220101224256</v>
      </c>
      <c r="AT12">
        <v>11.2255332886125</v>
      </c>
      <c r="AU12">
        <v>6.3221945607801899</v>
      </c>
      <c r="AW12">
        <v>0.31969760580686851</v>
      </c>
      <c r="AY12">
        <f t="shared" si="3"/>
        <v>-3</v>
      </c>
      <c r="AZ12" t="str">
        <f t="shared" si="1"/>
        <v/>
      </c>
      <c r="BA12">
        <f t="shared" si="1"/>
        <v>-3</v>
      </c>
      <c r="BB12" t="str">
        <f t="shared" si="1"/>
        <v/>
      </c>
    </row>
    <row r="13" spans="1:54" x14ac:dyDescent="0.3">
      <c r="A13">
        <v>21</v>
      </c>
      <c r="B13" t="s">
        <v>78</v>
      </c>
      <c r="C13" t="s">
        <v>67</v>
      </c>
      <c r="D13" t="s">
        <v>68</v>
      </c>
      <c r="F13" s="2">
        <f t="shared" si="2"/>
        <v>0</v>
      </c>
      <c r="G13" s="2">
        <f t="shared" si="2"/>
        <v>0</v>
      </c>
      <c r="H13" s="4">
        <f t="shared" si="2"/>
        <v>0</v>
      </c>
      <c r="I13">
        <f t="shared" si="2"/>
        <v>0</v>
      </c>
      <c r="J13">
        <f t="shared" si="2"/>
        <v>1</v>
      </c>
      <c r="K13">
        <f t="shared" si="2"/>
        <v>4</v>
      </c>
      <c r="L13">
        <f t="shared" si="2"/>
        <v>0</v>
      </c>
      <c r="M13">
        <v>4373945.5999999996</v>
      </c>
      <c r="N13">
        <v>3525196.8</v>
      </c>
      <c r="O13">
        <v>3542716.8</v>
      </c>
      <c r="P13">
        <v>4791875</v>
      </c>
      <c r="Q13">
        <v>1227249</v>
      </c>
      <c r="R13">
        <v>3330299.8</v>
      </c>
      <c r="S13">
        <v>1129757.3999999999</v>
      </c>
      <c r="T13">
        <v>4221177.5999999996</v>
      </c>
      <c r="U13">
        <v>3820898.8</v>
      </c>
      <c r="V13">
        <v>5883243.7999999998</v>
      </c>
      <c r="W13">
        <v>2247583.4</v>
      </c>
      <c r="Y13">
        <v>4.0645884803845549</v>
      </c>
      <c r="Z13">
        <v>3.0854348990367719</v>
      </c>
      <c r="AA13">
        <v>3.0809417999931612</v>
      </c>
      <c r="AB13">
        <v>3.125943288201233</v>
      </c>
      <c r="AC13">
        <v>1.753664275392657</v>
      </c>
      <c r="AD13">
        <v>3.0631603482179339</v>
      </c>
      <c r="AE13">
        <v>2.3240295772091479</v>
      </c>
      <c r="AF13">
        <v>1.6403527827700599</v>
      </c>
      <c r="AG13">
        <v>2.2280405089724811</v>
      </c>
      <c r="AH13">
        <v>4.403506841009948</v>
      </c>
      <c r="AI13">
        <v>4.2895956472144459</v>
      </c>
      <c r="AK13">
        <v>4.0645884803845549</v>
      </c>
      <c r="AL13">
        <v>1.19052803539671</v>
      </c>
      <c r="AM13">
        <v>1.1977567186113449</v>
      </c>
      <c r="AN13">
        <v>3.125943288201233</v>
      </c>
      <c r="AO13">
        <v>0.77954667237936515</v>
      </c>
      <c r="AP13">
        <v>3.0631603482179339</v>
      </c>
      <c r="AQ13">
        <v>0.83620562839787449</v>
      </c>
      <c r="AR13">
        <v>1.0916917691822161</v>
      </c>
      <c r="AS13">
        <v>0.59449439820600669</v>
      </c>
      <c r="AT13">
        <v>4.403506841009948</v>
      </c>
      <c r="AU13">
        <v>2.6821505653904749</v>
      </c>
      <c r="AW13">
        <v>0.32064945340389378</v>
      </c>
      <c r="AY13">
        <f t="shared" si="3"/>
        <v>1</v>
      </c>
      <c r="AZ13" t="str">
        <f t="shared" si="1"/>
        <v/>
      </c>
      <c r="BA13" t="str">
        <f t="shared" si="1"/>
        <v/>
      </c>
      <c r="BB13">
        <f t="shared" si="1"/>
        <v>1</v>
      </c>
    </row>
    <row r="14" spans="1:54" x14ac:dyDescent="0.3">
      <c r="A14">
        <v>21</v>
      </c>
      <c r="B14" t="s">
        <v>79</v>
      </c>
      <c r="C14" t="s">
        <v>67</v>
      </c>
      <c r="D14" t="s">
        <v>68</v>
      </c>
      <c r="F14" s="2">
        <f t="shared" si="2"/>
        <v>0</v>
      </c>
      <c r="G14" s="2">
        <f t="shared" si="2"/>
        <v>1</v>
      </c>
      <c r="H14" s="4">
        <f t="shared" si="2"/>
        <v>0</v>
      </c>
      <c r="I14">
        <f t="shared" si="2"/>
        <v>0</v>
      </c>
      <c r="J14">
        <f t="shared" si="2"/>
        <v>1</v>
      </c>
      <c r="K14">
        <f t="shared" si="2"/>
        <v>4</v>
      </c>
      <c r="L14">
        <f t="shared" si="2"/>
        <v>0</v>
      </c>
      <c r="M14">
        <v>1743369.2</v>
      </c>
      <c r="N14">
        <v>5681416.4000000004</v>
      </c>
      <c r="O14">
        <v>5716200.7999999998</v>
      </c>
      <c r="P14">
        <v>3424600.8</v>
      </c>
      <c r="Q14">
        <v>3042341.4</v>
      </c>
      <c r="R14">
        <v>2642237</v>
      </c>
      <c r="S14">
        <v>2579986.7999999998</v>
      </c>
      <c r="T14">
        <v>4575869</v>
      </c>
      <c r="U14">
        <v>3750440.2</v>
      </c>
      <c r="V14">
        <v>7388502.4000000004</v>
      </c>
      <c r="W14">
        <v>4680236.4000000004</v>
      </c>
      <c r="Y14">
        <v>1.9127117983996871</v>
      </c>
      <c r="Z14">
        <v>4.7608887273818246</v>
      </c>
      <c r="AA14">
        <v>4.7306703048641792</v>
      </c>
      <c r="AB14">
        <v>3.1142022179963531</v>
      </c>
      <c r="AC14">
        <v>3.0985967031621842</v>
      </c>
      <c r="AD14">
        <v>3.349249165982473</v>
      </c>
      <c r="AE14">
        <v>3.409203715564217</v>
      </c>
      <c r="AF14">
        <v>1.858801947976463</v>
      </c>
      <c r="AG14">
        <v>2.1302449715672989</v>
      </c>
      <c r="AH14">
        <v>4.9357865429949017</v>
      </c>
      <c r="AI14">
        <v>7.1900989536661646</v>
      </c>
      <c r="AK14">
        <v>1.9127117983996871</v>
      </c>
      <c r="AL14">
        <v>2.2804257138050161</v>
      </c>
      <c r="AM14">
        <v>2.2775786200072621</v>
      </c>
      <c r="AN14">
        <v>3.1142022179963531</v>
      </c>
      <c r="AO14">
        <v>1.501202533399919</v>
      </c>
      <c r="AP14">
        <v>3.349249165982473</v>
      </c>
      <c r="AQ14">
        <v>1.4923651995952241</v>
      </c>
      <c r="AR14">
        <v>1.0765884193708191</v>
      </c>
      <c r="AS14">
        <v>0.60571621462004255</v>
      </c>
      <c r="AT14">
        <v>4.9357865429949017</v>
      </c>
      <c r="AU14">
        <v>5.4135304288123738</v>
      </c>
      <c r="AW14">
        <v>0.3258264177944511</v>
      </c>
      <c r="AY14">
        <f t="shared" si="3"/>
        <v>9</v>
      </c>
      <c r="AZ14" t="str">
        <f t="shared" si="1"/>
        <v/>
      </c>
      <c r="BA14" t="str">
        <f t="shared" si="1"/>
        <v/>
      </c>
      <c r="BB14">
        <f t="shared" si="1"/>
        <v>9</v>
      </c>
    </row>
    <row r="15" spans="1:54" x14ac:dyDescent="0.3">
      <c r="A15">
        <v>21</v>
      </c>
      <c r="B15" t="s">
        <v>80</v>
      </c>
      <c r="C15" t="s">
        <v>67</v>
      </c>
      <c r="D15" t="s">
        <v>68</v>
      </c>
      <c r="F15" s="2">
        <f t="shared" si="2"/>
        <v>0</v>
      </c>
      <c r="G15" s="2">
        <f t="shared" si="2"/>
        <v>0</v>
      </c>
      <c r="H15" s="4">
        <f t="shared" si="2"/>
        <v>0</v>
      </c>
      <c r="I15">
        <f t="shared" si="2"/>
        <v>0</v>
      </c>
      <c r="J15">
        <f t="shared" si="2"/>
        <v>1</v>
      </c>
      <c r="K15">
        <f t="shared" si="2"/>
        <v>4</v>
      </c>
      <c r="L15">
        <f t="shared" si="2"/>
        <v>0</v>
      </c>
      <c r="M15">
        <v>11750880.199999999</v>
      </c>
      <c r="N15">
        <v>4956663</v>
      </c>
      <c r="O15">
        <v>4946696.5999999996</v>
      </c>
      <c r="P15">
        <v>18218009.600000001</v>
      </c>
      <c r="Q15">
        <v>1879359.4</v>
      </c>
      <c r="R15">
        <v>17723012.199999999</v>
      </c>
      <c r="S15">
        <v>2634966.7999999998</v>
      </c>
      <c r="T15">
        <v>4731131.5999999996</v>
      </c>
      <c r="U15">
        <v>3896406.6</v>
      </c>
      <c r="V15">
        <v>26229788.399999999</v>
      </c>
      <c r="W15">
        <v>2303932</v>
      </c>
      <c r="Y15">
        <v>10.45097025480354</v>
      </c>
      <c r="Z15">
        <v>4.1558674317435358</v>
      </c>
      <c r="AA15">
        <v>4.1392927835695454</v>
      </c>
      <c r="AB15">
        <v>11.2256593482045</v>
      </c>
      <c r="AC15">
        <v>2.45893694239785</v>
      </c>
      <c r="AD15">
        <v>14.37439649540465</v>
      </c>
      <c r="AE15">
        <v>3.4165343588218091</v>
      </c>
      <c r="AF15">
        <v>2.1013031546375709</v>
      </c>
      <c r="AG15">
        <v>2.3911654933937831</v>
      </c>
      <c r="AH15">
        <v>11.96196870759595</v>
      </c>
      <c r="AI15">
        <v>5.3582710998132823</v>
      </c>
      <c r="AK15">
        <v>10.45097025480354</v>
      </c>
      <c r="AL15">
        <v>1.832786726567428</v>
      </c>
      <c r="AM15">
        <v>1.824097263801377</v>
      </c>
      <c r="AN15">
        <v>11.2256593482045</v>
      </c>
      <c r="AO15">
        <v>1.154609910998261</v>
      </c>
      <c r="AP15">
        <v>14.37439649540465</v>
      </c>
      <c r="AQ15">
        <v>1.423356654215604</v>
      </c>
      <c r="AR15">
        <v>1.150393931823783</v>
      </c>
      <c r="AS15">
        <v>0.68909673239104452</v>
      </c>
      <c r="AT15">
        <v>11.96196870759595</v>
      </c>
      <c r="AU15">
        <v>3.917118695226963</v>
      </c>
      <c r="AW15">
        <v>0.33034589218441401</v>
      </c>
      <c r="AY15">
        <f t="shared" si="3"/>
        <v>1</v>
      </c>
      <c r="AZ15" t="str">
        <f t="shared" si="1"/>
        <v/>
      </c>
      <c r="BA15" t="str">
        <f t="shared" si="1"/>
        <v/>
      </c>
      <c r="BB15">
        <f t="shared" si="1"/>
        <v>1</v>
      </c>
    </row>
    <row r="16" spans="1:54" x14ac:dyDescent="0.3">
      <c r="A16">
        <v>21</v>
      </c>
      <c r="B16" t="s">
        <v>81</v>
      </c>
      <c r="C16" t="s">
        <v>67</v>
      </c>
      <c r="D16" t="s">
        <v>68</v>
      </c>
      <c r="F16" s="2">
        <f t="shared" si="2"/>
        <v>0</v>
      </c>
      <c r="G16" s="2">
        <f t="shared" si="2"/>
        <v>1</v>
      </c>
      <c r="H16" s="4">
        <f t="shared" si="2"/>
        <v>0</v>
      </c>
      <c r="I16">
        <f t="shared" si="2"/>
        <v>1</v>
      </c>
      <c r="J16">
        <f t="shared" si="2"/>
        <v>0</v>
      </c>
      <c r="K16">
        <f t="shared" si="2"/>
        <v>4</v>
      </c>
      <c r="L16">
        <f t="shared" si="2"/>
        <v>0</v>
      </c>
      <c r="M16">
        <v>4086782.6</v>
      </c>
      <c r="N16">
        <v>8396950.8000000007</v>
      </c>
      <c r="O16">
        <v>9072850.5999999996</v>
      </c>
      <c r="P16">
        <v>3127021.2</v>
      </c>
      <c r="Q16">
        <v>3011644.8</v>
      </c>
      <c r="R16">
        <v>3627884.8</v>
      </c>
      <c r="S16">
        <v>6840819.7999999998</v>
      </c>
      <c r="T16">
        <v>4001025.4</v>
      </c>
      <c r="U16">
        <v>4105374</v>
      </c>
      <c r="V16">
        <v>15964690.4</v>
      </c>
      <c r="W16">
        <v>4317869.4000000004</v>
      </c>
      <c r="Y16">
        <v>4.4390055509982629</v>
      </c>
      <c r="Z16">
        <v>6.7243578864028679</v>
      </c>
      <c r="AA16">
        <v>7.079800704016816</v>
      </c>
      <c r="AB16">
        <v>4.1721198601939253</v>
      </c>
      <c r="AC16">
        <v>3.6182557169639038</v>
      </c>
      <c r="AD16">
        <v>5.1547001075814478</v>
      </c>
      <c r="AE16">
        <v>6.1073857924086044</v>
      </c>
      <c r="AF16">
        <v>1.4913043438224121</v>
      </c>
      <c r="AG16">
        <v>2.6628234198084102</v>
      </c>
      <c r="AH16">
        <v>6.8338560923933986</v>
      </c>
      <c r="AI16">
        <v>10.16716714564245</v>
      </c>
      <c r="AK16">
        <v>4.4390055509982629</v>
      </c>
      <c r="AL16">
        <v>2.5583764257840809</v>
      </c>
      <c r="AM16">
        <v>2.9358364042011091</v>
      </c>
      <c r="AN16">
        <v>4.1721198601939253</v>
      </c>
      <c r="AO16">
        <v>1.530600520590087</v>
      </c>
      <c r="AP16">
        <v>5.1547001075814478</v>
      </c>
      <c r="AQ16">
        <v>2.1539793555857609</v>
      </c>
      <c r="AR16">
        <v>1.003793796000537</v>
      </c>
      <c r="AS16">
        <v>0.66429546660510819</v>
      </c>
      <c r="AT16">
        <v>6.8338560923933986</v>
      </c>
      <c r="AU16">
        <v>8.2573940334259532</v>
      </c>
      <c r="AW16">
        <v>0.33432428759988392</v>
      </c>
      <c r="AY16">
        <f t="shared" si="3"/>
        <v>-3</v>
      </c>
      <c r="AZ16" t="str">
        <f t="shared" si="1"/>
        <v/>
      </c>
      <c r="BA16">
        <f t="shared" si="1"/>
        <v>-3</v>
      </c>
      <c r="BB16" t="str">
        <f t="shared" si="1"/>
        <v/>
      </c>
    </row>
    <row r="17" spans="1:54" x14ac:dyDescent="0.3">
      <c r="A17">
        <v>21</v>
      </c>
      <c r="B17" t="s">
        <v>82</v>
      </c>
      <c r="C17" t="s">
        <v>67</v>
      </c>
      <c r="D17" t="s">
        <v>68</v>
      </c>
      <c r="F17" s="2">
        <f t="shared" si="2"/>
        <v>0</v>
      </c>
      <c r="G17" s="2">
        <f t="shared" si="2"/>
        <v>1</v>
      </c>
      <c r="H17" s="4">
        <f t="shared" si="2"/>
        <v>0</v>
      </c>
      <c r="I17">
        <f t="shared" si="2"/>
        <v>1</v>
      </c>
      <c r="J17">
        <f t="shared" si="2"/>
        <v>0</v>
      </c>
      <c r="K17">
        <f t="shared" si="2"/>
        <v>4</v>
      </c>
      <c r="L17">
        <f t="shared" si="2"/>
        <v>0</v>
      </c>
      <c r="M17">
        <v>7112853</v>
      </c>
      <c r="N17">
        <v>2746243.4</v>
      </c>
      <c r="O17">
        <v>2747191.6</v>
      </c>
      <c r="P17">
        <v>8723892</v>
      </c>
      <c r="Q17">
        <v>708396.6</v>
      </c>
      <c r="R17">
        <v>6128639</v>
      </c>
      <c r="S17">
        <v>783665.4</v>
      </c>
      <c r="T17">
        <v>4576948.2</v>
      </c>
      <c r="U17">
        <v>3606709.8</v>
      </c>
      <c r="V17">
        <v>5662981.7999999998</v>
      </c>
      <c r="W17">
        <v>1139695.8</v>
      </c>
      <c r="Y17">
        <v>5.9886686897953041</v>
      </c>
      <c r="Z17">
        <v>2.5857897356152528</v>
      </c>
      <c r="AA17">
        <v>2.5643880272284152</v>
      </c>
      <c r="AB17">
        <v>4.6316629145934716</v>
      </c>
      <c r="AC17">
        <v>1.3071354023821189</v>
      </c>
      <c r="AD17">
        <v>4.3273795805871487</v>
      </c>
      <c r="AE17">
        <v>1.984821832634043</v>
      </c>
      <c r="AF17">
        <v>1.876531615969725</v>
      </c>
      <c r="AG17">
        <v>1.999528189527336</v>
      </c>
      <c r="AH17">
        <v>4.5048450400005091</v>
      </c>
      <c r="AI17">
        <v>2.9993149652145799</v>
      </c>
      <c r="AK17">
        <v>5.9886686897953041</v>
      </c>
      <c r="AL17">
        <v>1.0736192691838371</v>
      </c>
      <c r="AM17">
        <v>1.0627783878007899</v>
      </c>
      <c r="AN17">
        <v>4.6316629145934716</v>
      </c>
      <c r="AO17">
        <v>0.62938220938085576</v>
      </c>
      <c r="AP17">
        <v>4.3273795805871487</v>
      </c>
      <c r="AQ17">
        <v>0.75997273359680551</v>
      </c>
      <c r="AR17">
        <v>1.1061279749730599</v>
      </c>
      <c r="AS17">
        <v>0.58398874480044471</v>
      </c>
      <c r="AT17">
        <v>4.5048450400005091</v>
      </c>
      <c r="AU17">
        <v>1.8290251086000351</v>
      </c>
      <c r="AW17">
        <v>0.33399411519058042</v>
      </c>
      <c r="AY17">
        <f t="shared" si="3"/>
        <v>-3</v>
      </c>
      <c r="AZ17" t="str">
        <f t="shared" si="1"/>
        <v/>
      </c>
      <c r="BA17">
        <f t="shared" si="1"/>
        <v>-3</v>
      </c>
      <c r="BB17" t="str">
        <f t="shared" si="1"/>
        <v/>
      </c>
    </row>
    <row r="18" spans="1:54" x14ac:dyDescent="0.3">
      <c r="A18">
        <v>21</v>
      </c>
      <c r="B18" t="s">
        <v>83</v>
      </c>
      <c r="C18" t="s">
        <v>67</v>
      </c>
      <c r="D18" t="s">
        <v>68</v>
      </c>
      <c r="F18" s="2">
        <f t="shared" si="2"/>
        <v>0</v>
      </c>
      <c r="G18" s="2">
        <f t="shared" si="2"/>
        <v>0</v>
      </c>
      <c r="H18" s="4">
        <f t="shared" si="2"/>
        <v>1</v>
      </c>
      <c r="I18">
        <f t="shared" si="2"/>
        <v>0</v>
      </c>
      <c r="J18">
        <f t="shared" si="2"/>
        <v>1</v>
      </c>
      <c r="K18">
        <f t="shared" si="2"/>
        <v>4</v>
      </c>
      <c r="L18">
        <f t="shared" si="2"/>
        <v>4</v>
      </c>
      <c r="M18">
        <v>492450</v>
      </c>
      <c r="N18">
        <v>7435345.5999999996</v>
      </c>
      <c r="O18">
        <v>7499038</v>
      </c>
      <c r="P18">
        <v>264522.40000000002</v>
      </c>
      <c r="Q18">
        <v>4031802.4</v>
      </c>
      <c r="R18">
        <v>253435.8</v>
      </c>
      <c r="S18">
        <v>4447089.2</v>
      </c>
      <c r="T18">
        <v>3780204.6</v>
      </c>
      <c r="U18">
        <v>3884984.4</v>
      </c>
      <c r="V18">
        <v>6495.2</v>
      </c>
      <c r="W18">
        <v>5616552.4000000004</v>
      </c>
      <c r="Y18">
        <v>0.64339787062490361</v>
      </c>
      <c r="Z18">
        <v>6.1564673291519281</v>
      </c>
      <c r="AA18">
        <v>6.1549702658783643</v>
      </c>
      <c r="AB18">
        <v>0.49780697500100363</v>
      </c>
      <c r="AC18">
        <v>4.042952708801022</v>
      </c>
      <c r="AD18">
        <v>1.1861672768020071</v>
      </c>
      <c r="AE18">
        <v>4.7535574079491196</v>
      </c>
      <c r="AF18">
        <v>1.2118877856060859</v>
      </c>
      <c r="AG18">
        <v>2.322022740810644</v>
      </c>
      <c r="AH18">
        <v>3.3740477997343941E-2</v>
      </c>
      <c r="AI18">
        <v>10.37070599120343</v>
      </c>
      <c r="AK18">
        <v>0.64339787062490361</v>
      </c>
      <c r="AL18">
        <v>2.5678783181821929</v>
      </c>
      <c r="AM18">
        <v>2.593745845998638</v>
      </c>
      <c r="AN18">
        <v>0.49780697500100363</v>
      </c>
      <c r="AO18">
        <v>1.741025536198868</v>
      </c>
      <c r="AP18">
        <v>1.1861672768020071</v>
      </c>
      <c r="AQ18">
        <v>1.9375769079895691</v>
      </c>
      <c r="AR18">
        <v>0.79128102920949461</v>
      </c>
      <c r="AS18">
        <v>0.61890311605529857</v>
      </c>
      <c r="AT18">
        <v>3.3740477997343941E-2</v>
      </c>
      <c r="AU18">
        <v>8.3462473839870661</v>
      </c>
      <c r="AW18">
        <v>0.33873777538537969</v>
      </c>
      <c r="AY18">
        <f t="shared" si="3"/>
        <v>1</v>
      </c>
      <c r="AZ18">
        <f t="shared" si="1"/>
        <v>1</v>
      </c>
      <c r="BA18" t="str">
        <f t="shared" si="1"/>
        <v/>
      </c>
      <c r="BB18">
        <f t="shared" si="1"/>
        <v>1</v>
      </c>
    </row>
    <row r="19" spans="1:54" x14ac:dyDescent="0.3">
      <c r="A19">
        <v>22</v>
      </c>
      <c r="B19" t="s">
        <v>84</v>
      </c>
      <c r="C19" t="s">
        <v>85</v>
      </c>
      <c r="D19" t="s">
        <v>86</v>
      </c>
      <c r="F19" s="2">
        <f t="shared" ref="F19:L34" si="4">F671</f>
        <v>0</v>
      </c>
      <c r="G19" s="2">
        <f t="shared" si="4"/>
        <v>0</v>
      </c>
      <c r="H19" s="4">
        <f t="shared" si="4"/>
        <v>0</v>
      </c>
      <c r="I19">
        <f t="shared" si="4"/>
        <v>1</v>
      </c>
      <c r="J19">
        <f t="shared" si="4"/>
        <v>0</v>
      </c>
      <c r="K19">
        <f t="shared" si="4"/>
        <v>3</v>
      </c>
      <c r="L19">
        <f t="shared" si="4"/>
        <v>0</v>
      </c>
      <c r="M19">
        <v>6218015.5999999996</v>
      </c>
      <c r="N19">
        <v>2023825.2</v>
      </c>
      <c r="O19">
        <v>2050973.4</v>
      </c>
      <c r="P19">
        <v>14902021.800000001</v>
      </c>
      <c r="Q19">
        <v>1047875</v>
      </c>
      <c r="R19">
        <v>15785104.199999999</v>
      </c>
      <c r="S19">
        <v>1498358.4</v>
      </c>
      <c r="T19">
        <v>4656903.2</v>
      </c>
      <c r="U19">
        <v>4045584.4</v>
      </c>
      <c r="V19">
        <v>15292114.800000001</v>
      </c>
      <c r="W19">
        <v>2250255.4</v>
      </c>
      <c r="Y19">
        <v>5.6175818871939551</v>
      </c>
      <c r="Z19">
        <v>1.921075872832444</v>
      </c>
      <c r="AA19">
        <v>1.932050775585231</v>
      </c>
      <c r="AB19">
        <v>15.090376014600039</v>
      </c>
      <c r="AC19">
        <v>1.659220825618831</v>
      </c>
      <c r="AD19">
        <v>11.911601949005849</v>
      </c>
      <c r="AE19">
        <v>1.6832071901531891</v>
      </c>
      <c r="AF19">
        <v>2.280906761763617</v>
      </c>
      <c r="AG19">
        <v>2.5654198582051322</v>
      </c>
      <c r="AH19">
        <v>7.9992575424024839</v>
      </c>
      <c r="AI19">
        <v>3.5528840234153898</v>
      </c>
      <c r="AK19">
        <v>5.6175818871939551</v>
      </c>
      <c r="AL19">
        <v>0.7994292568066157</v>
      </c>
      <c r="AM19">
        <v>0.81371634479146449</v>
      </c>
      <c r="AN19">
        <v>15.090376014600039</v>
      </c>
      <c r="AO19">
        <v>0.75647047599777584</v>
      </c>
      <c r="AP19">
        <v>11.911601949005849</v>
      </c>
      <c r="AQ19">
        <v>0.8422154613770545</v>
      </c>
      <c r="AR19">
        <v>1.183351993176621</v>
      </c>
      <c r="AS19">
        <v>0.58539356938563292</v>
      </c>
      <c r="AT19">
        <v>7.9992575424024839</v>
      </c>
      <c r="AU19">
        <v>1.924169786612038</v>
      </c>
      <c r="AW19">
        <v>0.30121143321739507</v>
      </c>
      <c r="AY19">
        <f t="shared" si="3"/>
        <v>-2</v>
      </c>
      <c r="AZ19" t="str">
        <f t="shared" si="1"/>
        <v/>
      </c>
      <c r="BA19">
        <f t="shared" si="1"/>
        <v>-2</v>
      </c>
      <c r="BB19" t="str">
        <f t="shared" si="1"/>
        <v/>
      </c>
    </row>
    <row r="20" spans="1:54" x14ac:dyDescent="0.3">
      <c r="A20">
        <v>22</v>
      </c>
      <c r="B20" t="s">
        <v>87</v>
      </c>
      <c r="C20" t="s">
        <v>85</v>
      </c>
      <c r="D20" t="s">
        <v>86</v>
      </c>
      <c r="F20" s="2">
        <f t="shared" si="4"/>
        <v>0</v>
      </c>
      <c r="G20" s="2">
        <f t="shared" si="4"/>
        <v>1</v>
      </c>
      <c r="H20" s="4">
        <f t="shared" si="4"/>
        <v>1</v>
      </c>
      <c r="I20">
        <f t="shared" si="4"/>
        <v>0</v>
      </c>
      <c r="J20">
        <f t="shared" si="4"/>
        <v>1</v>
      </c>
      <c r="K20">
        <f t="shared" si="4"/>
        <v>3</v>
      </c>
      <c r="L20">
        <f t="shared" si="4"/>
        <v>3</v>
      </c>
      <c r="M20">
        <v>572109.80000000005</v>
      </c>
      <c r="N20">
        <v>10584724</v>
      </c>
      <c r="O20">
        <v>10562189.800000001</v>
      </c>
      <c r="P20">
        <v>531781.6</v>
      </c>
      <c r="Q20">
        <v>11250010.199999999</v>
      </c>
      <c r="R20">
        <v>425951</v>
      </c>
      <c r="S20">
        <v>16252444.199999999</v>
      </c>
      <c r="T20">
        <v>4641178.5999999996</v>
      </c>
      <c r="U20">
        <v>4318672.2</v>
      </c>
      <c r="V20">
        <v>2057883</v>
      </c>
      <c r="W20">
        <v>21356422</v>
      </c>
      <c r="Y20">
        <v>0.89216858580475678</v>
      </c>
      <c r="Z20">
        <v>7.9231275779777208</v>
      </c>
      <c r="AA20">
        <v>7.8822658410063013</v>
      </c>
      <c r="AB20">
        <v>0.98109290699940177</v>
      </c>
      <c r="AC20">
        <v>10.33577997999382</v>
      </c>
      <c r="AD20">
        <v>0.57538598420796916</v>
      </c>
      <c r="AE20">
        <v>12.4606167497579</v>
      </c>
      <c r="AF20">
        <v>2.2631393956136892</v>
      </c>
      <c r="AG20">
        <v>2.7580866762436931</v>
      </c>
      <c r="AH20">
        <v>3.37720133002149</v>
      </c>
      <c r="AI20">
        <v>20.589141067001041</v>
      </c>
      <c r="AK20">
        <v>0.89216858580475678</v>
      </c>
      <c r="AL20">
        <v>3.807680078200065</v>
      </c>
      <c r="AM20">
        <v>3.7738010331639091</v>
      </c>
      <c r="AN20">
        <v>0.98109290699940177</v>
      </c>
      <c r="AO20">
        <v>5.0095263748022258</v>
      </c>
      <c r="AP20">
        <v>0.57538598420796916</v>
      </c>
      <c r="AQ20">
        <v>6.1740752518177029</v>
      </c>
      <c r="AR20">
        <v>1.181116468808614</v>
      </c>
      <c r="AS20">
        <v>0.68233685420127588</v>
      </c>
      <c r="AT20">
        <v>3.37720133002149</v>
      </c>
      <c r="AU20">
        <v>16.146299704012929</v>
      </c>
      <c r="AW20">
        <v>0.29953521220013501</v>
      </c>
      <c r="AY20">
        <f t="shared" si="3"/>
        <v>4</v>
      </c>
      <c r="AZ20">
        <f t="shared" si="1"/>
        <v>4</v>
      </c>
      <c r="BA20" t="str">
        <f t="shared" si="1"/>
        <v/>
      </c>
      <c r="BB20">
        <f t="shared" si="1"/>
        <v>4</v>
      </c>
    </row>
    <row r="21" spans="1:54" x14ac:dyDescent="0.3">
      <c r="A21">
        <v>22</v>
      </c>
      <c r="B21" t="s">
        <v>88</v>
      </c>
      <c r="C21" t="s">
        <v>85</v>
      </c>
      <c r="D21" t="s">
        <v>86</v>
      </c>
      <c r="F21" s="2">
        <f t="shared" si="4"/>
        <v>0</v>
      </c>
      <c r="G21" s="2">
        <f t="shared" si="4"/>
        <v>1</v>
      </c>
      <c r="H21" s="4">
        <f t="shared" si="4"/>
        <v>0</v>
      </c>
      <c r="I21">
        <f t="shared" si="4"/>
        <v>1</v>
      </c>
      <c r="J21">
        <f t="shared" si="4"/>
        <v>0</v>
      </c>
      <c r="K21">
        <f t="shared" si="4"/>
        <v>3</v>
      </c>
      <c r="L21">
        <f t="shared" si="4"/>
        <v>0</v>
      </c>
      <c r="M21">
        <v>4386124.8</v>
      </c>
      <c r="N21">
        <v>2953382.2</v>
      </c>
      <c r="O21">
        <v>3018854.3999999999</v>
      </c>
      <c r="P21">
        <v>2573293.2000000002</v>
      </c>
      <c r="Q21">
        <v>1570631</v>
      </c>
      <c r="R21">
        <v>7628471.2000000002</v>
      </c>
      <c r="S21">
        <v>2641644.6</v>
      </c>
      <c r="T21">
        <v>4391893.8</v>
      </c>
      <c r="U21">
        <v>3935569.8</v>
      </c>
      <c r="V21">
        <v>7755154.4000000004</v>
      </c>
      <c r="W21">
        <v>5968810.5999999996</v>
      </c>
      <c r="Y21">
        <v>3.794481852778699</v>
      </c>
      <c r="Z21">
        <v>2.5381297488464041</v>
      </c>
      <c r="AA21">
        <v>2.5615287698805331</v>
      </c>
      <c r="AB21">
        <v>3.3510496179980689</v>
      </c>
      <c r="AC21">
        <v>1.975204401224619</v>
      </c>
      <c r="AD21">
        <v>6.5826911246054802</v>
      </c>
      <c r="AE21">
        <v>2.3251188130350782</v>
      </c>
      <c r="AF21">
        <v>2.1139266665908512</v>
      </c>
      <c r="AG21">
        <v>2.4855748114059679</v>
      </c>
      <c r="AH21">
        <v>5.090311671386007</v>
      </c>
      <c r="AI21">
        <v>5.6626620388007716</v>
      </c>
      <c r="AK21">
        <v>3.794481852778699</v>
      </c>
      <c r="AL21">
        <v>1.074580994830467</v>
      </c>
      <c r="AM21">
        <v>1.1026675126282499</v>
      </c>
      <c r="AN21">
        <v>3.3510496179980689</v>
      </c>
      <c r="AO21">
        <v>0.90242136620800006</v>
      </c>
      <c r="AP21">
        <v>6.5826911246054802</v>
      </c>
      <c r="AQ21">
        <v>1.2316048830165529</v>
      </c>
      <c r="AR21">
        <v>1.204127251601312</v>
      </c>
      <c r="AS21">
        <v>0.53223258556099606</v>
      </c>
      <c r="AT21">
        <v>5.090311671386007</v>
      </c>
      <c r="AU21">
        <v>3.3521887897863052</v>
      </c>
      <c r="AW21">
        <v>0.30642598762642592</v>
      </c>
      <c r="AY21">
        <f t="shared" si="3"/>
        <v>0</v>
      </c>
      <c r="AZ21" t="str">
        <f t="shared" si="1"/>
        <v/>
      </c>
      <c r="BA21">
        <f t="shared" si="1"/>
        <v>0</v>
      </c>
      <c r="BB21" t="str">
        <f t="shared" si="1"/>
        <v/>
      </c>
    </row>
    <row r="22" spans="1:54" x14ac:dyDescent="0.3">
      <c r="A22">
        <v>22</v>
      </c>
      <c r="B22" t="s">
        <v>89</v>
      </c>
      <c r="C22" t="s">
        <v>85</v>
      </c>
      <c r="D22" t="s">
        <v>86</v>
      </c>
      <c r="F22" s="2">
        <f t="shared" si="4"/>
        <v>0</v>
      </c>
      <c r="G22" s="2">
        <f t="shared" si="4"/>
        <v>0</v>
      </c>
      <c r="H22" s="4">
        <f t="shared" si="4"/>
        <v>0</v>
      </c>
      <c r="I22">
        <f t="shared" si="4"/>
        <v>1</v>
      </c>
      <c r="J22">
        <f t="shared" si="4"/>
        <v>0</v>
      </c>
      <c r="K22">
        <f t="shared" si="4"/>
        <v>3</v>
      </c>
      <c r="L22">
        <f t="shared" si="4"/>
        <v>0</v>
      </c>
      <c r="M22">
        <v>1288357.8</v>
      </c>
      <c r="N22">
        <v>5320058.5999999996</v>
      </c>
      <c r="O22">
        <v>5695100.7999999998</v>
      </c>
      <c r="P22">
        <v>8049014.7999999998</v>
      </c>
      <c r="Q22">
        <v>4599516.4000000004</v>
      </c>
      <c r="R22">
        <v>2096160</v>
      </c>
      <c r="S22">
        <v>7026087.5999999996</v>
      </c>
      <c r="T22">
        <v>4381979.4000000004</v>
      </c>
      <c r="U22">
        <v>4040090.4</v>
      </c>
      <c r="V22">
        <v>3344334.4</v>
      </c>
      <c r="W22">
        <v>5872072.7999999998</v>
      </c>
      <c r="Y22">
        <v>1.445537967397831</v>
      </c>
      <c r="Z22">
        <v>4.3606929179863076</v>
      </c>
      <c r="AA22">
        <v>4.4918979687732641</v>
      </c>
      <c r="AB22">
        <v>3.4821474546042741</v>
      </c>
      <c r="AC22">
        <v>4.7352273318159863</v>
      </c>
      <c r="AD22">
        <v>2.1735031197778878</v>
      </c>
      <c r="AE22">
        <v>5.6201024070032872</v>
      </c>
      <c r="AF22">
        <v>2.1156589821679521</v>
      </c>
      <c r="AG22">
        <v>2.5624369639554061</v>
      </c>
      <c r="AH22">
        <v>4.1502917225938294</v>
      </c>
      <c r="AI22">
        <v>8.531593541009352</v>
      </c>
      <c r="AK22">
        <v>1.445537967397831</v>
      </c>
      <c r="AL22">
        <v>2.1000688459840609</v>
      </c>
      <c r="AM22">
        <v>2.2563889257959091</v>
      </c>
      <c r="AN22">
        <v>3.4821474546042741</v>
      </c>
      <c r="AO22">
        <v>2.280094120197464</v>
      </c>
      <c r="AP22">
        <v>2.1735031197778878</v>
      </c>
      <c r="AQ22">
        <v>2.7527442501741461</v>
      </c>
      <c r="AR22">
        <v>1.2002171619795261</v>
      </c>
      <c r="AS22">
        <v>0.56327914716675875</v>
      </c>
      <c r="AT22">
        <v>4.1502917225938294</v>
      </c>
      <c r="AU22">
        <v>6.3688907785923217</v>
      </c>
      <c r="AW22">
        <v>0.31707513079745692</v>
      </c>
      <c r="AY22">
        <f t="shared" si="3"/>
        <v>-2</v>
      </c>
      <c r="AZ22" t="str">
        <f t="shared" si="1"/>
        <v/>
      </c>
      <c r="BA22">
        <f t="shared" si="1"/>
        <v>-2</v>
      </c>
      <c r="BB22" t="str">
        <f t="shared" si="1"/>
        <v/>
      </c>
    </row>
    <row r="23" spans="1:54" x14ac:dyDescent="0.3">
      <c r="A23">
        <v>22</v>
      </c>
      <c r="B23" t="s">
        <v>90</v>
      </c>
      <c r="C23" t="s">
        <v>85</v>
      </c>
      <c r="D23" t="s">
        <v>86</v>
      </c>
      <c r="F23" s="2">
        <f t="shared" si="4"/>
        <v>0</v>
      </c>
      <c r="G23" s="2">
        <f t="shared" si="4"/>
        <v>1</v>
      </c>
      <c r="H23" s="4">
        <f t="shared" si="4"/>
        <v>0</v>
      </c>
      <c r="I23">
        <f t="shared" si="4"/>
        <v>1</v>
      </c>
      <c r="J23">
        <f t="shared" si="4"/>
        <v>0</v>
      </c>
      <c r="K23">
        <f t="shared" si="4"/>
        <v>3</v>
      </c>
      <c r="L23">
        <f t="shared" si="4"/>
        <v>0</v>
      </c>
      <c r="M23">
        <v>878753.2</v>
      </c>
      <c r="N23">
        <v>4774228</v>
      </c>
      <c r="O23">
        <v>5440359</v>
      </c>
      <c r="P23">
        <v>1835525</v>
      </c>
      <c r="Q23">
        <v>3975867.4</v>
      </c>
      <c r="R23">
        <v>1062859</v>
      </c>
      <c r="S23">
        <v>4764882.4000000004</v>
      </c>
      <c r="T23">
        <v>4322342.5999999996</v>
      </c>
      <c r="U23">
        <v>3968592.2</v>
      </c>
      <c r="V23">
        <v>4812924.4000000004</v>
      </c>
      <c r="W23">
        <v>6080492.2000000002</v>
      </c>
      <c r="Y23">
        <v>1.098856685613282</v>
      </c>
      <c r="Z23">
        <v>3.9693465457530692</v>
      </c>
      <c r="AA23">
        <v>4.3116644189925868</v>
      </c>
      <c r="AB23">
        <v>2.081038791389437</v>
      </c>
      <c r="AC23">
        <v>4.2347406831686376</v>
      </c>
      <c r="AD23">
        <v>1.2051741965929981</v>
      </c>
      <c r="AE23">
        <v>3.9941168367629869</v>
      </c>
      <c r="AF23">
        <v>2.0761692461906929</v>
      </c>
      <c r="AG23">
        <v>2.527456875192001</v>
      </c>
      <c r="AH23">
        <v>4.1566794968093754</v>
      </c>
      <c r="AI23">
        <v>8.6783305603894405</v>
      </c>
      <c r="AK23">
        <v>1.098856685613282</v>
      </c>
      <c r="AL23">
        <v>1.834210740600247</v>
      </c>
      <c r="AM23">
        <v>2.1822455980000091</v>
      </c>
      <c r="AN23">
        <v>2.081038791389437</v>
      </c>
      <c r="AO23">
        <v>2.0923197573923971</v>
      </c>
      <c r="AP23">
        <v>1.2051741965929981</v>
      </c>
      <c r="AQ23">
        <v>1.9559515665867371</v>
      </c>
      <c r="AR23">
        <v>1.191944363783114</v>
      </c>
      <c r="AS23">
        <v>0.55983460455900058</v>
      </c>
      <c r="AT23">
        <v>4.1566794968093754</v>
      </c>
      <c r="AU23">
        <v>6.3122146217850972</v>
      </c>
      <c r="AW23">
        <v>0.29893647040007643</v>
      </c>
      <c r="AY23">
        <f t="shared" si="3"/>
        <v>-2</v>
      </c>
      <c r="AZ23" t="str">
        <f t="shared" si="1"/>
        <v/>
      </c>
      <c r="BA23">
        <f t="shared" si="1"/>
        <v>-2</v>
      </c>
      <c r="BB23" t="str">
        <f t="shared" si="1"/>
        <v/>
      </c>
    </row>
    <row r="24" spans="1:54" x14ac:dyDescent="0.3">
      <c r="A24">
        <v>22</v>
      </c>
      <c r="B24" t="s">
        <v>91</v>
      </c>
      <c r="C24" t="s">
        <v>85</v>
      </c>
      <c r="D24" t="s">
        <v>86</v>
      </c>
      <c r="F24" s="2">
        <f t="shared" si="4"/>
        <v>0</v>
      </c>
      <c r="G24" s="2">
        <f t="shared" si="4"/>
        <v>0</v>
      </c>
      <c r="H24" s="4">
        <f t="shared" si="4"/>
        <v>0</v>
      </c>
      <c r="I24">
        <f t="shared" si="4"/>
        <v>1</v>
      </c>
      <c r="J24">
        <f t="shared" si="4"/>
        <v>0</v>
      </c>
      <c r="K24">
        <f t="shared" si="4"/>
        <v>3</v>
      </c>
      <c r="L24">
        <f t="shared" si="4"/>
        <v>0</v>
      </c>
      <c r="M24">
        <v>1877990.2</v>
      </c>
      <c r="N24">
        <v>1881454.6</v>
      </c>
      <c r="O24">
        <v>1965526</v>
      </c>
      <c r="P24">
        <v>1753422.2</v>
      </c>
      <c r="Q24">
        <v>1472009.4</v>
      </c>
      <c r="R24">
        <v>1693590.8</v>
      </c>
      <c r="S24">
        <v>2143220</v>
      </c>
      <c r="T24">
        <v>4319504.5999999996</v>
      </c>
      <c r="U24">
        <v>3874163.2</v>
      </c>
      <c r="V24">
        <v>6489848.2000000002</v>
      </c>
      <c r="W24">
        <v>4737267</v>
      </c>
      <c r="Y24">
        <v>1.897604321409017</v>
      </c>
      <c r="Z24">
        <v>1.932087326038163</v>
      </c>
      <c r="AA24">
        <v>1.9671583272167481</v>
      </c>
      <c r="AB24">
        <v>2.129146062006475</v>
      </c>
      <c r="AC24">
        <v>1.8675069799937769</v>
      </c>
      <c r="AD24">
        <v>1.862124941998627</v>
      </c>
      <c r="AE24">
        <v>2.1109957279637461</v>
      </c>
      <c r="AF24">
        <v>2.0387529953848569</v>
      </c>
      <c r="AG24">
        <v>2.432663213426713</v>
      </c>
      <c r="AH24">
        <v>4.6340719502186403</v>
      </c>
      <c r="AI24">
        <v>4.6382920386153277</v>
      </c>
      <c r="AK24">
        <v>1.897604321409017</v>
      </c>
      <c r="AL24">
        <v>0.92237989461282266</v>
      </c>
      <c r="AM24">
        <v>0.96578578238841151</v>
      </c>
      <c r="AN24">
        <v>2.129146062006475</v>
      </c>
      <c r="AO24">
        <v>0.98711089820135389</v>
      </c>
      <c r="AP24">
        <v>1.862124941998627</v>
      </c>
      <c r="AQ24">
        <v>1.1558898015995509</v>
      </c>
      <c r="AR24">
        <v>1.1729364849743431</v>
      </c>
      <c r="AS24">
        <v>0.52426158942980694</v>
      </c>
      <c r="AT24">
        <v>4.6340719502186403</v>
      </c>
      <c r="AU24">
        <v>2.9887966054142452</v>
      </c>
      <c r="AW24">
        <v>0.30606834380887449</v>
      </c>
      <c r="AY24">
        <f t="shared" si="3"/>
        <v>0</v>
      </c>
      <c r="AZ24" t="str">
        <f t="shared" si="1"/>
        <v/>
      </c>
      <c r="BA24">
        <f t="shared" si="1"/>
        <v>0</v>
      </c>
      <c r="BB24" t="str">
        <f t="shared" si="1"/>
        <v/>
      </c>
    </row>
    <row r="25" spans="1:54" x14ac:dyDescent="0.3">
      <c r="A25">
        <v>22</v>
      </c>
      <c r="B25" t="s">
        <v>92</v>
      </c>
      <c r="C25" t="s">
        <v>85</v>
      </c>
      <c r="D25" t="s">
        <v>86</v>
      </c>
      <c r="F25" s="2">
        <f t="shared" si="4"/>
        <v>0</v>
      </c>
      <c r="G25" s="2">
        <f t="shared" si="4"/>
        <v>0</v>
      </c>
      <c r="H25" s="4">
        <f t="shared" si="4"/>
        <v>1</v>
      </c>
      <c r="I25">
        <f t="shared" si="4"/>
        <v>0</v>
      </c>
      <c r="J25">
        <f t="shared" si="4"/>
        <v>1</v>
      </c>
      <c r="K25">
        <f t="shared" si="4"/>
        <v>3</v>
      </c>
      <c r="L25">
        <f t="shared" si="4"/>
        <v>3</v>
      </c>
      <c r="M25">
        <v>371955.6</v>
      </c>
      <c r="N25">
        <v>10503780.199999999</v>
      </c>
      <c r="O25">
        <v>10514888</v>
      </c>
      <c r="P25">
        <v>240817.6</v>
      </c>
      <c r="Q25">
        <v>13520284</v>
      </c>
      <c r="R25">
        <v>47009</v>
      </c>
      <c r="S25">
        <v>14229575.800000001</v>
      </c>
      <c r="T25">
        <v>4421463</v>
      </c>
      <c r="U25">
        <v>4244866.8</v>
      </c>
      <c r="V25">
        <v>381348.6</v>
      </c>
      <c r="W25">
        <v>20957635.399999999</v>
      </c>
      <c r="Y25">
        <v>0.58044448941946025</v>
      </c>
      <c r="Z25">
        <v>7.643513289955445</v>
      </c>
      <c r="AA25">
        <v>7.6139644719427464</v>
      </c>
      <c r="AB25">
        <v>0.55770489339483897</v>
      </c>
      <c r="AC25">
        <v>10.042392857786041</v>
      </c>
      <c r="AD25">
        <v>0.16480432800017289</v>
      </c>
      <c r="AE25">
        <v>9.3745101407635936</v>
      </c>
      <c r="AF25">
        <v>2.0931816507829351</v>
      </c>
      <c r="AG25">
        <v>2.7169363917666489</v>
      </c>
      <c r="AH25">
        <v>1.019564961001743</v>
      </c>
      <c r="AI25">
        <v>21.115049038035799</v>
      </c>
      <c r="AK25">
        <v>0.58044448941946025</v>
      </c>
      <c r="AL25">
        <v>4.0334865774144406</v>
      </c>
      <c r="AM25">
        <v>4.0263543998007663</v>
      </c>
      <c r="AN25">
        <v>0.55770489339483897</v>
      </c>
      <c r="AO25">
        <v>5.1383745444007216</v>
      </c>
      <c r="AP25">
        <v>0.16480432800017289</v>
      </c>
      <c r="AQ25">
        <v>5.2259252433897929</v>
      </c>
      <c r="AR25">
        <v>1.20664220697945</v>
      </c>
      <c r="AS25">
        <v>0.69739050958305593</v>
      </c>
      <c r="AT25">
        <v>1.019564961001743</v>
      </c>
      <c r="AU25">
        <v>16.944566728593781</v>
      </c>
      <c r="AW25">
        <v>0.30873238081112497</v>
      </c>
      <c r="AY25">
        <f t="shared" si="3"/>
        <v>4</v>
      </c>
      <c r="AZ25">
        <f t="shared" si="1"/>
        <v>4</v>
      </c>
      <c r="BA25" t="str">
        <f t="shared" si="1"/>
        <v/>
      </c>
      <c r="BB25">
        <f t="shared" si="1"/>
        <v>4</v>
      </c>
    </row>
    <row r="26" spans="1:54" x14ac:dyDescent="0.3">
      <c r="A26">
        <v>22</v>
      </c>
      <c r="B26" t="s">
        <v>93</v>
      </c>
      <c r="C26" t="s">
        <v>85</v>
      </c>
      <c r="D26" t="s">
        <v>86</v>
      </c>
      <c r="F26" s="2">
        <f t="shared" si="4"/>
        <v>0</v>
      </c>
      <c r="G26" s="2">
        <f t="shared" si="4"/>
        <v>1</v>
      </c>
      <c r="H26" s="4">
        <f t="shared" si="4"/>
        <v>0</v>
      </c>
      <c r="I26">
        <f t="shared" si="4"/>
        <v>1</v>
      </c>
      <c r="J26">
        <f t="shared" si="4"/>
        <v>0</v>
      </c>
      <c r="K26">
        <f t="shared" si="4"/>
        <v>3</v>
      </c>
      <c r="L26">
        <f t="shared" si="4"/>
        <v>0</v>
      </c>
      <c r="M26">
        <v>1837465.8</v>
      </c>
      <c r="N26">
        <v>1194820.3999999999</v>
      </c>
      <c r="O26">
        <v>1197119.8</v>
      </c>
      <c r="P26">
        <v>2405833.6</v>
      </c>
      <c r="Q26">
        <v>740416</v>
      </c>
      <c r="R26">
        <v>2353739.6</v>
      </c>
      <c r="S26">
        <v>561014.4</v>
      </c>
      <c r="T26">
        <v>4447722.5999999996</v>
      </c>
      <c r="U26">
        <v>3953049.4</v>
      </c>
      <c r="V26">
        <v>6130407.5999999996</v>
      </c>
      <c r="W26">
        <v>1099095.8</v>
      </c>
      <c r="Y26">
        <v>1.846656037610956</v>
      </c>
      <c r="Z26">
        <v>1.382153910188936</v>
      </c>
      <c r="AA26">
        <v>1.379343544482253</v>
      </c>
      <c r="AB26">
        <v>1.846905863791471</v>
      </c>
      <c r="AC26">
        <v>1.2092779776197859</v>
      </c>
      <c r="AD26">
        <v>2.7856085193809119</v>
      </c>
      <c r="AE26">
        <v>0.8850436618318781</v>
      </c>
      <c r="AF26">
        <v>2.097028564231004</v>
      </c>
      <c r="AG26">
        <v>2.4876472136122181</v>
      </c>
      <c r="AH26">
        <v>4.7785796128096987</v>
      </c>
      <c r="AI26">
        <v>2.1235996897565199</v>
      </c>
      <c r="AK26">
        <v>1.846656037610956</v>
      </c>
      <c r="AL26">
        <v>0.73292296036379412</v>
      </c>
      <c r="AM26">
        <v>0.73259780141524966</v>
      </c>
      <c r="AN26">
        <v>1.846905863791471</v>
      </c>
      <c r="AO26">
        <v>0.76624301419942642</v>
      </c>
      <c r="AP26">
        <v>2.7856085193809119</v>
      </c>
      <c r="AQ26">
        <v>0.68386722140712664</v>
      </c>
      <c r="AR26">
        <v>1.224009379220661</v>
      </c>
      <c r="AS26">
        <v>0.5860841009183787</v>
      </c>
      <c r="AT26">
        <v>4.7785796128096987</v>
      </c>
      <c r="AU26">
        <v>1.1734690229990521</v>
      </c>
      <c r="AW26">
        <v>0.31122538639465341</v>
      </c>
      <c r="AY26">
        <f t="shared" si="3"/>
        <v>-2</v>
      </c>
      <c r="AZ26" t="str">
        <f t="shared" si="1"/>
        <v/>
      </c>
      <c r="BA26">
        <f t="shared" si="1"/>
        <v>-2</v>
      </c>
      <c r="BB26" t="str">
        <f t="shared" si="1"/>
        <v/>
      </c>
    </row>
    <row r="27" spans="1:54" x14ac:dyDescent="0.3">
      <c r="A27">
        <v>23</v>
      </c>
      <c r="B27" t="s">
        <v>94</v>
      </c>
      <c r="C27" t="s">
        <v>95</v>
      </c>
      <c r="D27" t="s">
        <v>96</v>
      </c>
      <c r="F27" s="2">
        <f t="shared" si="4"/>
        <v>0</v>
      </c>
      <c r="G27" s="2">
        <f t="shared" si="4"/>
        <v>0</v>
      </c>
      <c r="H27" s="4">
        <f t="shared" si="4"/>
        <v>0</v>
      </c>
      <c r="I27">
        <f t="shared" si="4"/>
        <v>1</v>
      </c>
      <c r="J27">
        <f t="shared" si="4"/>
        <v>0</v>
      </c>
      <c r="K27">
        <f t="shared" si="4"/>
        <v>4</v>
      </c>
      <c r="L27">
        <f t="shared" si="4"/>
        <v>0</v>
      </c>
      <c r="M27">
        <v>2025390.8</v>
      </c>
      <c r="N27">
        <v>2244574.4</v>
      </c>
      <c r="O27">
        <v>2268436.4</v>
      </c>
      <c r="P27">
        <v>2641017.4</v>
      </c>
      <c r="Q27">
        <v>902289.6</v>
      </c>
      <c r="R27">
        <v>1830487.8</v>
      </c>
      <c r="S27">
        <v>1443151.4</v>
      </c>
      <c r="T27">
        <v>4660083.8</v>
      </c>
      <c r="U27">
        <v>4660911.4000000004</v>
      </c>
      <c r="V27">
        <v>3086489.6000000001</v>
      </c>
      <c r="W27">
        <v>1107015.6000000001</v>
      </c>
      <c r="Y27">
        <v>2.4244014645810239</v>
      </c>
      <c r="Z27">
        <v>2.4937410808051941</v>
      </c>
      <c r="AA27">
        <v>2.5068586422014052</v>
      </c>
      <c r="AB27">
        <v>3.8309627838141749</v>
      </c>
      <c r="AC27">
        <v>1.7700964562129231</v>
      </c>
      <c r="AD27">
        <v>2.6486254643998111</v>
      </c>
      <c r="AE27">
        <v>2.5378986787865871</v>
      </c>
      <c r="AF27">
        <v>2.9674528408213519</v>
      </c>
      <c r="AG27">
        <v>3.873624345741701</v>
      </c>
      <c r="AH27">
        <v>4.2795280933962214</v>
      </c>
      <c r="AI27">
        <v>3.947800132038537</v>
      </c>
      <c r="AK27">
        <v>2.4244014645810239</v>
      </c>
      <c r="AL27">
        <v>0.94597003799863155</v>
      </c>
      <c r="AM27">
        <v>0.95741710620932285</v>
      </c>
      <c r="AN27">
        <v>3.8309627838141749</v>
      </c>
      <c r="AO27">
        <v>0.7636533488170244</v>
      </c>
      <c r="AP27">
        <v>2.6486254643998111</v>
      </c>
      <c r="AQ27">
        <v>1.08740701781353</v>
      </c>
      <c r="AR27">
        <v>1.5276819468010221</v>
      </c>
      <c r="AS27">
        <v>0.84093664835672821</v>
      </c>
      <c r="AT27">
        <v>4.2795280933962214</v>
      </c>
      <c r="AU27">
        <v>2.5655628746259032</v>
      </c>
      <c r="AW27">
        <v>0.3261618537944741</v>
      </c>
      <c r="AY27">
        <f t="shared" si="3"/>
        <v>-0.33333333333333331</v>
      </c>
      <c r="AZ27" t="str">
        <f t="shared" si="1"/>
        <v/>
      </c>
      <c r="BA27">
        <f t="shared" si="1"/>
        <v>-0.33333333333333331</v>
      </c>
      <c r="BB27" t="str">
        <f t="shared" si="1"/>
        <v/>
      </c>
    </row>
    <row r="28" spans="1:54" x14ac:dyDescent="0.3">
      <c r="A28">
        <v>23</v>
      </c>
      <c r="B28" t="s">
        <v>97</v>
      </c>
      <c r="C28" t="s">
        <v>95</v>
      </c>
      <c r="D28" t="s">
        <v>96</v>
      </c>
      <c r="F28" s="2">
        <f t="shared" si="4"/>
        <v>0</v>
      </c>
      <c r="G28" s="2">
        <f t="shared" si="4"/>
        <v>1</v>
      </c>
      <c r="H28" s="4">
        <f t="shared" si="4"/>
        <v>0</v>
      </c>
      <c r="I28">
        <f t="shared" si="4"/>
        <v>1</v>
      </c>
      <c r="J28">
        <f t="shared" si="4"/>
        <v>0</v>
      </c>
      <c r="K28">
        <f t="shared" si="4"/>
        <v>4</v>
      </c>
      <c r="L28">
        <f t="shared" si="4"/>
        <v>0</v>
      </c>
      <c r="M28">
        <v>510392.8</v>
      </c>
      <c r="N28">
        <v>2692511</v>
      </c>
      <c r="O28">
        <v>2716241.2</v>
      </c>
      <c r="P28">
        <v>376094.8</v>
      </c>
      <c r="Q28">
        <v>1219518</v>
      </c>
      <c r="R28">
        <v>129116.6</v>
      </c>
      <c r="S28">
        <v>2714173.4</v>
      </c>
      <c r="T28">
        <v>4658087</v>
      </c>
      <c r="U28">
        <v>4722347.2</v>
      </c>
      <c r="V28">
        <v>306763.40000000002</v>
      </c>
      <c r="W28">
        <v>1496390.8</v>
      </c>
      <c r="Y28">
        <v>0.8823009623913094</v>
      </c>
      <c r="Z28">
        <v>2.9774100322625601</v>
      </c>
      <c r="AA28">
        <v>2.9794153856462802</v>
      </c>
      <c r="AB28">
        <v>0.90406667239731175</v>
      </c>
      <c r="AC28">
        <v>2.3138389884145001</v>
      </c>
      <c r="AD28">
        <v>0.27055353180039682</v>
      </c>
      <c r="AE28">
        <v>3.7911802558228369</v>
      </c>
      <c r="AF28">
        <v>2.966305187810212</v>
      </c>
      <c r="AG28">
        <v>3.9279745661769989</v>
      </c>
      <c r="AH28">
        <v>0.88293545380001892</v>
      </c>
      <c r="AI28">
        <v>4.9364758931798862</v>
      </c>
      <c r="AK28">
        <v>0.8823009623913094</v>
      </c>
      <c r="AL28">
        <v>1.2483959720353599</v>
      </c>
      <c r="AM28">
        <v>1.2639611032092939</v>
      </c>
      <c r="AN28">
        <v>0.90406667239731175</v>
      </c>
      <c r="AO28">
        <v>1.061737556598382</v>
      </c>
      <c r="AP28">
        <v>0.27055353180039682</v>
      </c>
      <c r="AQ28">
        <v>1.846622504980769</v>
      </c>
      <c r="AR28">
        <v>1.540750118799042</v>
      </c>
      <c r="AS28">
        <v>0.85037993309088056</v>
      </c>
      <c r="AT28">
        <v>0.88293545380001892</v>
      </c>
      <c r="AU28">
        <v>3.501903341384605</v>
      </c>
      <c r="AW28">
        <v>0.33097434820374472</v>
      </c>
      <c r="AY28">
        <f t="shared" si="3"/>
        <v>-0.33333333333333331</v>
      </c>
      <c r="AZ28" t="str">
        <f t="shared" si="1"/>
        <v/>
      </c>
      <c r="BA28">
        <f t="shared" si="1"/>
        <v>-0.33333333333333331</v>
      </c>
      <c r="BB28" t="str">
        <f t="shared" si="1"/>
        <v/>
      </c>
    </row>
    <row r="29" spans="1:54" x14ac:dyDescent="0.3">
      <c r="A29">
        <v>23</v>
      </c>
      <c r="B29" t="s">
        <v>98</v>
      </c>
      <c r="C29" t="s">
        <v>95</v>
      </c>
      <c r="D29" t="s">
        <v>96</v>
      </c>
      <c r="F29" s="2">
        <f t="shared" si="4"/>
        <v>0</v>
      </c>
      <c r="G29" s="2">
        <f t="shared" si="4"/>
        <v>1</v>
      </c>
      <c r="H29" s="4">
        <f t="shared" si="4"/>
        <v>0</v>
      </c>
      <c r="I29">
        <f t="shared" si="4"/>
        <v>0</v>
      </c>
      <c r="J29">
        <f t="shared" si="4"/>
        <v>1</v>
      </c>
      <c r="K29">
        <f t="shared" si="4"/>
        <v>4</v>
      </c>
      <c r="L29">
        <f t="shared" si="4"/>
        <v>0</v>
      </c>
      <c r="M29">
        <v>1949791.8</v>
      </c>
      <c r="N29">
        <v>1761354.2</v>
      </c>
      <c r="O29">
        <v>1790108.8</v>
      </c>
      <c r="P29">
        <v>2545954.4</v>
      </c>
      <c r="Q29">
        <v>775358</v>
      </c>
      <c r="R29">
        <v>1544494.4</v>
      </c>
      <c r="S29">
        <v>843022.8</v>
      </c>
      <c r="T29">
        <v>5350565.4000000004</v>
      </c>
      <c r="U29">
        <v>4293950.5999999996</v>
      </c>
      <c r="V29">
        <v>5329729.2</v>
      </c>
      <c r="W29">
        <v>898367.6</v>
      </c>
      <c r="Y29">
        <v>2.122808769205585</v>
      </c>
      <c r="Z29">
        <v>2.1033353518578219</v>
      </c>
      <c r="AA29">
        <v>2.1193031012197019</v>
      </c>
      <c r="AB29">
        <v>3.2485579386004249</v>
      </c>
      <c r="AC29">
        <v>1.5496212327794641</v>
      </c>
      <c r="AD29">
        <v>3.0041490091942249</v>
      </c>
      <c r="AE29">
        <v>2.2389552005915898</v>
      </c>
      <c r="AF29">
        <v>3.4792706321808509</v>
      </c>
      <c r="AG29">
        <v>3.413151442143135</v>
      </c>
      <c r="AH29">
        <v>4.60953829200007</v>
      </c>
      <c r="AI29">
        <v>3.0471179021755228</v>
      </c>
      <c r="AK29">
        <v>2.122808769205585</v>
      </c>
      <c r="AL29">
        <v>0.84481222480535512</v>
      </c>
      <c r="AM29">
        <v>0.86041731899604201</v>
      </c>
      <c r="AN29">
        <v>3.2485579386004249</v>
      </c>
      <c r="AO29">
        <v>0.66728932739933955</v>
      </c>
      <c r="AP29">
        <v>3.0041490091942249</v>
      </c>
      <c r="AQ29">
        <v>0.84702215919969603</v>
      </c>
      <c r="AR29">
        <v>1.8180135925882499</v>
      </c>
      <c r="AS29">
        <v>0.76215711293043564</v>
      </c>
      <c r="AT29">
        <v>4.60953829200007</v>
      </c>
      <c r="AU29">
        <v>1.884051420155447</v>
      </c>
      <c r="AW29">
        <v>0.33969448339194058</v>
      </c>
      <c r="AY29">
        <f t="shared" si="3"/>
        <v>1</v>
      </c>
      <c r="AZ29" t="str">
        <f t="shared" si="1"/>
        <v/>
      </c>
      <c r="BA29" t="str">
        <f t="shared" si="1"/>
        <v/>
      </c>
      <c r="BB29">
        <f t="shared" si="1"/>
        <v>1</v>
      </c>
    </row>
    <row r="30" spans="1:54" x14ac:dyDescent="0.3">
      <c r="A30">
        <v>23</v>
      </c>
      <c r="B30" t="s">
        <v>99</v>
      </c>
      <c r="C30" t="s">
        <v>95</v>
      </c>
      <c r="D30" t="s">
        <v>96</v>
      </c>
      <c r="F30" s="2">
        <f t="shared" si="4"/>
        <v>0</v>
      </c>
      <c r="G30" s="2">
        <f t="shared" si="4"/>
        <v>0</v>
      </c>
      <c r="H30" s="4">
        <f t="shared" si="4"/>
        <v>0</v>
      </c>
      <c r="I30">
        <f t="shared" si="4"/>
        <v>0</v>
      </c>
      <c r="J30">
        <f t="shared" si="4"/>
        <v>1</v>
      </c>
      <c r="K30">
        <f t="shared" si="4"/>
        <v>4</v>
      </c>
      <c r="L30">
        <f t="shared" si="4"/>
        <v>0</v>
      </c>
      <c r="M30">
        <v>1020647.2</v>
      </c>
      <c r="N30">
        <v>2696304.4</v>
      </c>
      <c r="O30">
        <v>2811004</v>
      </c>
      <c r="P30">
        <v>238307</v>
      </c>
      <c r="Q30">
        <v>1261997.2</v>
      </c>
      <c r="R30">
        <v>153050.6</v>
      </c>
      <c r="S30">
        <v>2480272.4</v>
      </c>
      <c r="T30">
        <v>5344374.2</v>
      </c>
      <c r="U30">
        <v>4370663</v>
      </c>
      <c r="V30">
        <v>69272.600000000006</v>
      </c>
      <c r="W30">
        <v>1361871.2</v>
      </c>
      <c r="Y30">
        <v>1.0972910949960351</v>
      </c>
      <c r="Z30">
        <v>3.0004086321801879</v>
      </c>
      <c r="AA30">
        <v>3.0355372820398769</v>
      </c>
      <c r="AB30">
        <v>0.72263551979558538</v>
      </c>
      <c r="AC30">
        <v>2.3201638008060401</v>
      </c>
      <c r="AD30">
        <v>0.9176138213952072</v>
      </c>
      <c r="AE30">
        <v>3.575464170449413</v>
      </c>
      <c r="AF30">
        <v>3.4492979084025142</v>
      </c>
      <c r="AG30">
        <v>3.4527820721268649</v>
      </c>
      <c r="AH30">
        <v>0.23842336820671331</v>
      </c>
      <c r="AI30">
        <v>4.3351111252442944</v>
      </c>
      <c r="AK30">
        <v>1.0972910949960351</v>
      </c>
      <c r="AL30">
        <v>1.375217469385825</v>
      </c>
      <c r="AM30">
        <v>1.4271139704273079</v>
      </c>
      <c r="AN30">
        <v>0.72263551979558538</v>
      </c>
      <c r="AO30">
        <v>1.103199051012052</v>
      </c>
      <c r="AP30">
        <v>0.9176138213952072</v>
      </c>
      <c r="AQ30">
        <v>1.675000095006544</v>
      </c>
      <c r="AR30">
        <v>1.8065973819931971</v>
      </c>
      <c r="AS30">
        <v>0.78072043743450192</v>
      </c>
      <c r="AT30">
        <v>0.23842336820671331</v>
      </c>
      <c r="AU30">
        <v>3.0976202208199539</v>
      </c>
      <c r="AW30">
        <v>0.34275194018846372</v>
      </c>
      <c r="AY30">
        <f t="shared" si="3"/>
        <v>1</v>
      </c>
      <c r="AZ30" t="str">
        <f t="shared" si="1"/>
        <v/>
      </c>
      <c r="BA30" t="str">
        <f t="shared" si="1"/>
        <v/>
      </c>
      <c r="BB30">
        <f t="shared" si="1"/>
        <v>1</v>
      </c>
    </row>
    <row r="31" spans="1:54" x14ac:dyDescent="0.3">
      <c r="A31">
        <v>23</v>
      </c>
      <c r="B31" t="s">
        <v>100</v>
      </c>
      <c r="C31" t="s">
        <v>95</v>
      </c>
      <c r="D31" t="s">
        <v>96</v>
      </c>
      <c r="F31" s="2">
        <f t="shared" si="4"/>
        <v>0</v>
      </c>
      <c r="G31" s="2">
        <f t="shared" si="4"/>
        <v>1</v>
      </c>
      <c r="H31" s="4">
        <f t="shared" si="4"/>
        <v>1</v>
      </c>
      <c r="I31">
        <f t="shared" si="4"/>
        <v>0</v>
      </c>
      <c r="J31">
        <f t="shared" si="4"/>
        <v>1</v>
      </c>
      <c r="K31">
        <f t="shared" si="4"/>
        <v>4</v>
      </c>
      <c r="L31">
        <f t="shared" si="4"/>
        <v>4</v>
      </c>
      <c r="M31">
        <v>2208859.6</v>
      </c>
      <c r="N31">
        <v>1509720</v>
      </c>
      <c r="O31">
        <v>1552019</v>
      </c>
      <c r="P31">
        <v>869035.6</v>
      </c>
      <c r="Q31">
        <v>584817.19999999995</v>
      </c>
      <c r="R31">
        <v>692113</v>
      </c>
      <c r="S31">
        <v>553166.6</v>
      </c>
      <c r="T31">
        <v>4485341.8</v>
      </c>
      <c r="U31">
        <v>4068067.2</v>
      </c>
      <c r="V31">
        <v>2299098.2000000002</v>
      </c>
      <c r="W31">
        <v>687920</v>
      </c>
      <c r="Y31">
        <v>2.3979166123899631</v>
      </c>
      <c r="Z31">
        <v>1.9060908651561479</v>
      </c>
      <c r="AA31">
        <v>1.916507032199297</v>
      </c>
      <c r="AB31">
        <v>1.6270694562001149</v>
      </c>
      <c r="AC31">
        <v>1.3177771238144489</v>
      </c>
      <c r="AD31">
        <v>2.103708121401723</v>
      </c>
      <c r="AE31">
        <v>2.0378140760702079</v>
      </c>
      <c r="AF31">
        <v>2.749821871402673</v>
      </c>
      <c r="AG31">
        <v>3.1726732333307148</v>
      </c>
      <c r="AH31">
        <v>3.6544800510047941</v>
      </c>
      <c r="AI31">
        <v>2.711057039233856</v>
      </c>
      <c r="AK31">
        <v>2.3979166123899631</v>
      </c>
      <c r="AL31">
        <v>0.77741088437614958</v>
      </c>
      <c r="AM31">
        <v>0.79320139121264222</v>
      </c>
      <c r="AN31">
        <v>1.6270694562001149</v>
      </c>
      <c r="AO31">
        <v>0.61436649399111043</v>
      </c>
      <c r="AP31">
        <v>2.103708121401723</v>
      </c>
      <c r="AQ31">
        <v>0.79438565783202653</v>
      </c>
      <c r="AR31">
        <v>1.4239268882083711</v>
      </c>
      <c r="AS31">
        <v>0.73173760236240926</v>
      </c>
      <c r="AT31">
        <v>3.6544800510047941</v>
      </c>
      <c r="AU31">
        <v>1.584442603215575</v>
      </c>
      <c r="AW31">
        <v>0.33207682839129121</v>
      </c>
      <c r="AY31">
        <f t="shared" si="3"/>
        <v>1</v>
      </c>
      <c r="AZ31">
        <f t="shared" si="1"/>
        <v>1</v>
      </c>
      <c r="BA31" t="str">
        <f t="shared" si="1"/>
        <v/>
      </c>
      <c r="BB31">
        <f t="shared" si="1"/>
        <v>1</v>
      </c>
    </row>
    <row r="32" spans="1:54" x14ac:dyDescent="0.3">
      <c r="A32">
        <v>23</v>
      </c>
      <c r="B32" t="s">
        <v>101</v>
      </c>
      <c r="C32" t="s">
        <v>95</v>
      </c>
      <c r="D32" t="s">
        <v>96</v>
      </c>
      <c r="F32" s="2">
        <f t="shared" si="4"/>
        <v>0</v>
      </c>
      <c r="G32" s="2">
        <f t="shared" si="4"/>
        <v>0</v>
      </c>
      <c r="H32" s="4">
        <f t="shared" si="4"/>
        <v>0</v>
      </c>
      <c r="I32">
        <f t="shared" si="4"/>
        <v>0</v>
      </c>
      <c r="J32">
        <f t="shared" si="4"/>
        <v>1</v>
      </c>
      <c r="K32">
        <f t="shared" si="4"/>
        <v>4</v>
      </c>
      <c r="L32">
        <f t="shared" si="4"/>
        <v>0</v>
      </c>
      <c r="M32">
        <v>896596.6</v>
      </c>
      <c r="N32">
        <v>1848423.2</v>
      </c>
      <c r="O32">
        <v>1884113.8</v>
      </c>
      <c r="P32">
        <v>357592.6</v>
      </c>
      <c r="Q32">
        <v>671157.4</v>
      </c>
      <c r="R32">
        <v>274926.2</v>
      </c>
      <c r="S32">
        <v>582111.4</v>
      </c>
      <c r="T32">
        <v>4488895</v>
      </c>
      <c r="U32">
        <v>4093600</v>
      </c>
      <c r="V32">
        <v>213845.8</v>
      </c>
      <c r="W32">
        <v>757993.4</v>
      </c>
      <c r="Y32">
        <v>1.137155857193284</v>
      </c>
      <c r="Z32">
        <v>2.2852236437960531</v>
      </c>
      <c r="AA32">
        <v>2.299199657398276</v>
      </c>
      <c r="AB32">
        <v>0.83747717619407924</v>
      </c>
      <c r="AC32">
        <v>1.5232326506345999</v>
      </c>
      <c r="AD32">
        <v>1.359888433397282</v>
      </c>
      <c r="AE32">
        <v>2.2056480408529748</v>
      </c>
      <c r="AF32">
        <v>2.7788067821878939</v>
      </c>
      <c r="AG32">
        <v>3.2164279501535931</v>
      </c>
      <c r="AH32">
        <v>0.86053827641298997</v>
      </c>
      <c r="AI32">
        <v>2.9836701461928898</v>
      </c>
      <c r="AK32">
        <v>1.137155857193284</v>
      </c>
      <c r="AL32">
        <v>1.0227380236145109</v>
      </c>
      <c r="AM32">
        <v>1.0379761232063169</v>
      </c>
      <c r="AN32">
        <v>0.83747717619407924</v>
      </c>
      <c r="AO32">
        <v>0.76631005239905792</v>
      </c>
      <c r="AP32">
        <v>1.359888433397282</v>
      </c>
      <c r="AQ32">
        <v>0.94730259861098598</v>
      </c>
      <c r="AR32">
        <v>1.4351399635779669</v>
      </c>
      <c r="AS32">
        <v>0.74560813657008107</v>
      </c>
      <c r="AT32">
        <v>0.86053827641298997</v>
      </c>
      <c r="AU32">
        <v>1.8808963319868779</v>
      </c>
      <c r="AW32">
        <v>0.32814741360489269</v>
      </c>
      <c r="AY32">
        <f t="shared" si="3"/>
        <v>1</v>
      </c>
      <c r="AZ32" t="str">
        <f t="shared" si="1"/>
        <v/>
      </c>
      <c r="BA32" t="str">
        <f t="shared" si="1"/>
        <v/>
      </c>
      <c r="BB32">
        <f t="shared" si="1"/>
        <v>1</v>
      </c>
    </row>
    <row r="33" spans="1:54" x14ac:dyDescent="0.3">
      <c r="A33">
        <v>23</v>
      </c>
      <c r="B33" t="s">
        <v>102</v>
      </c>
      <c r="C33" t="s">
        <v>95</v>
      </c>
      <c r="D33" t="s">
        <v>96</v>
      </c>
      <c r="F33" s="2">
        <f t="shared" si="4"/>
        <v>0</v>
      </c>
      <c r="G33" s="2">
        <f t="shared" si="4"/>
        <v>0</v>
      </c>
      <c r="H33" s="4">
        <f t="shared" si="4"/>
        <v>0</v>
      </c>
      <c r="I33">
        <f t="shared" si="4"/>
        <v>1</v>
      </c>
      <c r="J33">
        <f t="shared" si="4"/>
        <v>0</v>
      </c>
      <c r="K33">
        <f t="shared" si="4"/>
        <v>4</v>
      </c>
      <c r="L33">
        <f t="shared" si="4"/>
        <v>0</v>
      </c>
      <c r="M33">
        <v>3045439.2</v>
      </c>
      <c r="N33">
        <v>1741757</v>
      </c>
      <c r="O33">
        <v>1801335.6</v>
      </c>
      <c r="P33">
        <v>535062</v>
      </c>
      <c r="Q33">
        <v>526935.80000000005</v>
      </c>
      <c r="R33">
        <v>531586.4</v>
      </c>
      <c r="S33">
        <v>503087.8</v>
      </c>
      <c r="T33">
        <v>5304660</v>
      </c>
      <c r="U33">
        <v>3810564.6</v>
      </c>
      <c r="V33">
        <v>1574101</v>
      </c>
      <c r="W33">
        <v>524776.4</v>
      </c>
      <c r="Y33">
        <v>2.7747687028022479</v>
      </c>
      <c r="Z33">
        <v>2.038446970155928</v>
      </c>
      <c r="AA33">
        <v>2.0675624014693308</v>
      </c>
      <c r="AB33">
        <v>1.067409315204713</v>
      </c>
      <c r="AC33">
        <v>1.219587308395421</v>
      </c>
      <c r="AD33">
        <v>1.7616031298064629</v>
      </c>
      <c r="AE33">
        <v>1.916659091226756</v>
      </c>
      <c r="AF33">
        <v>3.385776222427376</v>
      </c>
      <c r="AG33">
        <v>2.8262343152309768</v>
      </c>
      <c r="AH33">
        <v>3.412068652221933</v>
      </c>
      <c r="AI33">
        <v>2.2066137972753501</v>
      </c>
      <c r="AK33">
        <v>2.7747687028022479</v>
      </c>
      <c r="AL33">
        <v>0.88449546041665594</v>
      </c>
      <c r="AM33">
        <v>0.91725861441809686</v>
      </c>
      <c r="AN33">
        <v>1.067409315204713</v>
      </c>
      <c r="AO33">
        <v>0.55683776439982469</v>
      </c>
      <c r="AP33">
        <v>1.7616031298064629</v>
      </c>
      <c r="AQ33">
        <v>0.72560098598478362</v>
      </c>
      <c r="AR33">
        <v>1.751859251025599</v>
      </c>
      <c r="AS33">
        <v>0.67317559673683713</v>
      </c>
      <c r="AT33">
        <v>3.412068652221933</v>
      </c>
      <c r="AU33">
        <v>1.326138090412132</v>
      </c>
      <c r="AW33">
        <v>0.32999728741124268</v>
      </c>
      <c r="AY33">
        <f t="shared" si="3"/>
        <v>-1.666666666666667</v>
      </c>
      <c r="AZ33" t="str">
        <f t="shared" si="1"/>
        <v/>
      </c>
      <c r="BA33">
        <f t="shared" si="1"/>
        <v>-1.666666666666667</v>
      </c>
      <c r="BB33" t="str">
        <f t="shared" si="1"/>
        <v/>
      </c>
    </row>
    <row r="34" spans="1:54" x14ac:dyDescent="0.3">
      <c r="A34">
        <v>23</v>
      </c>
      <c r="B34" t="s">
        <v>103</v>
      </c>
      <c r="C34" t="s">
        <v>95</v>
      </c>
      <c r="D34" t="s">
        <v>96</v>
      </c>
      <c r="F34" s="2">
        <f t="shared" si="4"/>
        <v>0</v>
      </c>
      <c r="G34" s="2">
        <f t="shared" si="4"/>
        <v>1</v>
      </c>
      <c r="H34" s="4">
        <f t="shared" si="4"/>
        <v>0</v>
      </c>
      <c r="I34">
        <f t="shared" si="4"/>
        <v>1</v>
      </c>
      <c r="J34">
        <f t="shared" si="4"/>
        <v>0</v>
      </c>
      <c r="K34">
        <f t="shared" si="4"/>
        <v>4</v>
      </c>
      <c r="L34">
        <f t="shared" si="4"/>
        <v>0</v>
      </c>
      <c r="M34">
        <v>2290113.4</v>
      </c>
      <c r="N34">
        <v>1858165</v>
      </c>
      <c r="O34">
        <v>1939282.2</v>
      </c>
      <c r="P34">
        <v>270661.59999999998</v>
      </c>
      <c r="Q34">
        <v>736101.4</v>
      </c>
      <c r="R34">
        <v>266982.40000000002</v>
      </c>
      <c r="S34">
        <v>690026.4</v>
      </c>
      <c r="T34">
        <v>5285159.8</v>
      </c>
      <c r="U34">
        <v>3832642.6</v>
      </c>
      <c r="V34">
        <v>40982.6</v>
      </c>
      <c r="W34">
        <v>1026636.4</v>
      </c>
      <c r="Y34">
        <v>1.9392416924121789</v>
      </c>
      <c r="Z34">
        <v>2.307339913002215</v>
      </c>
      <c r="AA34">
        <v>2.3608583677560091</v>
      </c>
      <c r="AB34">
        <v>0.58294456840376374</v>
      </c>
      <c r="AC34">
        <v>1.6195933199895081</v>
      </c>
      <c r="AD34">
        <v>1.2359690894023521</v>
      </c>
      <c r="AE34">
        <v>2.358896609593649</v>
      </c>
      <c r="AF34">
        <v>3.3490013273782102</v>
      </c>
      <c r="AG34">
        <v>2.8358109623426571</v>
      </c>
      <c r="AH34">
        <v>0.22413913637865329</v>
      </c>
      <c r="AI34">
        <v>2.898894636041951</v>
      </c>
      <c r="AK34">
        <v>1.9392416924121789</v>
      </c>
      <c r="AL34">
        <v>1.0541573584428989</v>
      </c>
      <c r="AM34">
        <v>1.1074884467991071</v>
      </c>
      <c r="AN34">
        <v>0.58294456840376374</v>
      </c>
      <c r="AO34">
        <v>0.78980252559995279</v>
      </c>
      <c r="AP34">
        <v>1.2359690894023521</v>
      </c>
      <c r="AQ34">
        <v>0.97309810320148249</v>
      </c>
      <c r="AR34">
        <v>1.7205430071684531</v>
      </c>
      <c r="AS34">
        <v>0.68648729436099531</v>
      </c>
      <c r="AT34">
        <v>0.22413913637865329</v>
      </c>
      <c r="AU34">
        <v>1.953569766599685</v>
      </c>
      <c r="AW34">
        <v>0.33422844840679322</v>
      </c>
      <c r="AY34">
        <f t="shared" si="3"/>
        <v>-1.666666666666667</v>
      </c>
      <c r="AZ34" t="str">
        <f t="shared" si="1"/>
        <v/>
      </c>
      <c r="BA34">
        <f t="shared" si="1"/>
        <v>-1.666666666666667</v>
      </c>
      <c r="BB34" t="str">
        <f t="shared" si="1"/>
        <v/>
      </c>
    </row>
    <row r="35" spans="1:54" x14ac:dyDescent="0.3">
      <c r="A35">
        <v>23</v>
      </c>
      <c r="B35" t="s">
        <v>104</v>
      </c>
      <c r="C35" t="s">
        <v>95</v>
      </c>
      <c r="D35" t="s">
        <v>96</v>
      </c>
      <c r="F35" s="2">
        <f t="shared" ref="F35:L50" si="5">F687</f>
        <v>0</v>
      </c>
      <c r="G35" s="2">
        <f t="shared" si="5"/>
        <v>1</v>
      </c>
      <c r="H35" s="4">
        <f t="shared" si="5"/>
        <v>0</v>
      </c>
      <c r="I35">
        <f t="shared" si="5"/>
        <v>1</v>
      </c>
      <c r="J35">
        <f t="shared" si="5"/>
        <v>0</v>
      </c>
      <c r="K35">
        <f t="shared" si="5"/>
        <v>4</v>
      </c>
      <c r="L35">
        <f t="shared" si="5"/>
        <v>0</v>
      </c>
      <c r="M35">
        <v>8055849.7999999998</v>
      </c>
      <c r="N35">
        <v>4692546.5999999996</v>
      </c>
      <c r="O35">
        <v>4786243.8</v>
      </c>
      <c r="P35">
        <v>44794298</v>
      </c>
      <c r="Q35">
        <v>2478062.2000000002</v>
      </c>
      <c r="R35">
        <v>12997115.6</v>
      </c>
      <c r="S35">
        <v>4921309.4000000004</v>
      </c>
      <c r="T35">
        <v>8289557.2000000002</v>
      </c>
      <c r="U35">
        <v>5496003.5999999996</v>
      </c>
      <c r="V35">
        <v>74116162.400000006</v>
      </c>
      <c r="W35">
        <v>4257848.5999999996</v>
      </c>
      <c r="Y35">
        <v>7.5373838686035013</v>
      </c>
      <c r="Z35">
        <v>4.2425374508253304</v>
      </c>
      <c r="AA35">
        <v>4.2656780952820554</v>
      </c>
      <c r="AB35">
        <v>39.800297811412022</v>
      </c>
      <c r="AC35">
        <v>3.0930033673939761</v>
      </c>
      <c r="AD35">
        <v>10.122431857616171</v>
      </c>
      <c r="AE35">
        <v>5.3214484768221153</v>
      </c>
      <c r="AF35">
        <v>6.8983103680773636</v>
      </c>
      <c r="AG35">
        <v>4.7475804739515297</v>
      </c>
      <c r="AH35">
        <v>32.926972743798977</v>
      </c>
      <c r="AI35">
        <v>7.2977516940212812</v>
      </c>
      <c r="AK35">
        <v>7.5373838686035013</v>
      </c>
      <c r="AL35">
        <v>1.6903794326120991</v>
      </c>
      <c r="AM35">
        <v>1.7288480925955809</v>
      </c>
      <c r="AN35">
        <v>39.800297811412022</v>
      </c>
      <c r="AO35">
        <v>1.224676634400385</v>
      </c>
      <c r="AP35">
        <v>10.122431857616171</v>
      </c>
      <c r="AQ35">
        <v>1.899268189596478</v>
      </c>
      <c r="AR35">
        <v>3.6288225524593138</v>
      </c>
      <c r="AS35">
        <v>1.014855797553901</v>
      </c>
      <c r="AT35">
        <v>32.926972743798977</v>
      </c>
      <c r="AU35">
        <v>5.1922275535878724</v>
      </c>
      <c r="AW35">
        <v>0.33954841321101409</v>
      </c>
      <c r="AY35">
        <f t="shared" si="3"/>
        <v>-1.666666666666667</v>
      </c>
      <c r="AZ35" t="str">
        <f t="shared" si="1"/>
        <v/>
      </c>
      <c r="BA35">
        <f t="shared" si="1"/>
        <v>-1.666666666666667</v>
      </c>
      <c r="BB35" t="str">
        <f t="shared" si="1"/>
        <v/>
      </c>
    </row>
    <row r="36" spans="1:54" x14ac:dyDescent="0.3">
      <c r="A36">
        <v>23</v>
      </c>
      <c r="B36" t="s">
        <v>105</v>
      </c>
      <c r="C36" t="s">
        <v>95</v>
      </c>
      <c r="D36" t="s">
        <v>96</v>
      </c>
      <c r="F36" s="2">
        <f t="shared" si="5"/>
        <v>0</v>
      </c>
      <c r="G36" s="2">
        <f t="shared" si="5"/>
        <v>0</v>
      </c>
      <c r="H36" s="4">
        <f t="shared" si="5"/>
        <v>0</v>
      </c>
      <c r="I36">
        <f t="shared" si="5"/>
        <v>1</v>
      </c>
      <c r="J36">
        <f t="shared" si="5"/>
        <v>0</v>
      </c>
      <c r="K36">
        <f t="shared" si="5"/>
        <v>4</v>
      </c>
      <c r="L36">
        <f t="shared" si="5"/>
        <v>0</v>
      </c>
      <c r="M36">
        <v>11188592.4</v>
      </c>
      <c r="N36">
        <v>4460777.5999999996</v>
      </c>
      <c r="O36">
        <v>4479086.5999999996</v>
      </c>
      <c r="P36">
        <v>65436608.200000003</v>
      </c>
      <c r="Q36">
        <v>3009998.2</v>
      </c>
      <c r="R36">
        <v>13756660.6</v>
      </c>
      <c r="S36">
        <v>4394764.8</v>
      </c>
      <c r="T36">
        <v>8299787.7999999998</v>
      </c>
      <c r="U36">
        <v>5477577.2000000002</v>
      </c>
      <c r="V36">
        <v>97544876.200000003</v>
      </c>
      <c r="W36">
        <v>4428309.5999999996</v>
      </c>
      <c r="Y36">
        <v>9.9851183565915562</v>
      </c>
      <c r="Z36">
        <v>3.9778892977861688</v>
      </c>
      <c r="AA36">
        <v>3.9585359052638518</v>
      </c>
      <c r="AB36">
        <v>57.666907840210477</v>
      </c>
      <c r="AC36">
        <v>3.4203098379832229</v>
      </c>
      <c r="AD36">
        <v>11.383886065392289</v>
      </c>
      <c r="AE36">
        <v>4.805407834309154</v>
      </c>
      <c r="AF36">
        <v>6.9309000123757869</v>
      </c>
      <c r="AG36">
        <v>4.7672439370653592</v>
      </c>
      <c r="AH36">
        <v>43.740880621201363</v>
      </c>
      <c r="AI36">
        <v>6.5312290398171173</v>
      </c>
      <c r="AK36">
        <v>9.9851183565915562</v>
      </c>
      <c r="AL36">
        <v>1.579987778211944</v>
      </c>
      <c r="AM36">
        <v>1.577509813185316</v>
      </c>
      <c r="AN36">
        <v>57.666907840210477</v>
      </c>
      <c r="AO36">
        <v>1.528548461804166</v>
      </c>
      <c r="AP36">
        <v>11.383886065392289</v>
      </c>
      <c r="AQ36">
        <v>1.8700171775883061</v>
      </c>
      <c r="AR36">
        <v>3.6586028103716668</v>
      </c>
      <c r="AS36">
        <v>1.0267087336047549</v>
      </c>
      <c r="AT36">
        <v>43.740880621201363</v>
      </c>
      <c r="AU36">
        <v>4.4924214618164111</v>
      </c>
      <c r="AW36">
        <v>0.33484172840835519</v>
      </c>
      <c r="AY36">
        <f t="shared" si="3"/>
        <v>-1.666666666666667</v>
      </c>
      <c r="AZ36" t="str">
        <f t="shared" si="1"/>
        <v/>
      </c>
      <c r="BA36">
        <f t="shared" si="1"/>
        <v>-1.666666666666667</v>
      </c>
      <c r="BB36" t="str">
        <f t="shared" si="1"/>
        <v/>
      </c>
    </row>
    <row r="37" spans="1:54" x14ac:dyDescent="0.3">
      <c r="A37">
        <v>23</v>
      </c>
      <c r="B37" t="s">
        <v>106</v>
      </c>
      <c r="C37" t="s">
        <v>95</v>
      </c>
      <c r="D37" t="s">
        <v>96</v>
      </c>
      <c r="F37" s="2">
        <f t="shared" si="5"/>
        <v>0</v>
      </c>
      <c r="G37" s="2">
        <f t="shared" si="5"/>
        <v>0</v>
      </c>
      <c r="H37" s="4">
        <f t="shared" si="5"/>
        <v>0</v>
      </c>
      <c r="I37">
        <f t="shared" si="5"/>
        <v>0</v>
      </c>
      <c r="J37">
        <f t="shared" si="5"/>
        <v>1</v>
      </c>
      <c r="K37">
        <f t="shared" si="5"/>
        <v>4</v>
      </c>
      <c r="L37">
        <f t="shared" si="5"/>
        <v>0</v>
      </c>
      <c r="M37">
        <v>2119756</v>
      </c>
      <c r="N37">
        <v>2536581.2000000002</v>
      </c>
      <c r="O37">
        <v>2597504.2000000002</v>
      </c>
      <c r="P37">
        <v>2798305.8</v>
      </c>
      <c r="Q37">
        <v>1142575.3999999999</v>
      </c>
      <c r="R37">
        <v>2394989.4</v>
      </c>
      <c r="S37">
        <v>1751202.6</v>
      </c>
      <c r="T37">
        <v>5026362.5999999996</v>
      </c>
      <c r="U37">
        <v>4421166</v>
      </c>
      <c r="V37">
        <v>15958521.4</v>
      </c>
      <c r="W37">
        <v>1950872.6</v>
      </c>
      <c r="Y37">
        <v>2.2408743513980882</v>
      </c>
      <c r="Z37">
        <v>2.6420893276459538</v>
      </c>
      <c r="AA37">
        <v>2.673556334350724</v>
      </c>
      <c r="AB37">
        <v>3.2751115972001572</v>
      </c>
      <c r="AC37">
        <v>1.8761283132364039</v>
      </c>
      <c r="AD37">
        <v>3.833016005612444</v>
      </c>
      <c r="AE37">
        <v>3.1446050197817379</v>
      </c>
      <c r="AF37">
        <v>3.291180088592228</v>
      </c>
      <c r="AG37">
        <v>3.525603719684296</v>
      </c>
      <c r="AH37">
        <v>8.1075362024013877</v>
      </c>
      <c r="AI37">
        <v>4.0587124772137031</v>
      </c>
      <c r="AK37">
        <v>2.2408743513980882</v>
      </c>
      <c r="AL37">
        <v>0.9959491821937263</v>
      </c>
      <c r="AM37">
        <v>1.03325056261383</v>
      </c>
      <c r="AN37">
        <v>3.2751115972001572</v>
      </c>
      <c r="AO37">
        <v>0.78942597220302557</v>
      </c>
      <c r="AP37">
        <v>3.833016005612444</v>
      </c>
      <c r="AQ37">
        <v>1.260354175220709</v>
      </c>
      <c r="AR37">
        <v>1.677795233984944</v>
      </c>
      <c r="AS37">
        <v>0.7834495407994837</v>
      </c>
      <c r="AT37">
        <v>8.1075362024013877</v>
      </c>
      <c r="AU37">
        <v>2.5846855691983359</v>
      </c>
      <c r="AW37">
        <v>0.32872827301034702</v>
      </c>
      <c r="AY37">
        <f t="shared" si="3"/>
        <v>1</v>
      </c>
      <c r="AZ37" t="str">
        <f t="shared" si="1"/>
        <v/>
      </c>
      <c r="BA37" t="str">
        <f t="shared" si="1"/>
        <v/>
      </c>
      <c r="BB37">
        <f t="shared" si="1"/>
        <v>1</v>
      </c>
    </row>
    <row r="38" spans="1:54" x14ac:dyDescent="0.3">
      <c r="A38">
        <v>23</v>
      </c>
      <c r="B38" t="s">
        <v>107</v>
      </c>
      <c r="C38" t="s">
        <v>95</v>
      </c>
      <c r="D38" t="s">
        <v>96</v>
      </c>
      <c r="F38" s="2">
        <f t="shared" si="5"/>
        <v>0</v>
      </c>
      <c r="G38" s="2">
        <f t="shared" si="5"/>
        <v>1</v>
      </c>
      <c r="H38" s="4">
        <f t="shared" si="5"/>
        <v>1</v>
      </c>
      <c r="I38">
        <f t="shared" si="5"/>
        <v>0</v>
      </c>
      <c r="J38">
        <f t="shared" si="5"/>
        <v>1</v>
      </c>
      <c r="K38">
        <f t="shared" si="5"/>
        <v>4</v>
      </c>
      <c r="L38">
        <f t="shared" si="5"/>
        <v>4</v>
      </c>
      <c r="M38">
        <v>3176321.4</v>
      </c>
      <c r="N38">
        <v>2195321</v>
      </c>
      <c r="O38">
        <v>2177195.2000000002</v>
      </c>
      <c r="P38">
        <v>8110191.4000000004</v>
      </c>
      <c r="Q38">
        <v>938764.80000000005</v>
      </c>
      <c r="R38">
        <v>5959335.2000000002</v>
      </c>
      <c r="S38">
        <v>1481246.2</v>
      </c>
      <c r="T38">
        <v>5031203.2</v>
      </c>
      <c r="U38">
        <v>4426128.2</v>
      </c>
      <c r="V38">
        <v>24978322.199999999</v>
      </c>
      <c r="W38">
        <v>1595597.2</v>
      </c>
      <c r="Y38">
        <v>3.111349141795654</v>
      </c>
      <c r="Z38">
        <v>2.3719219365506432</v>
      </c>
      <c r="AA38">
        <v>2.3464610124006868</v>
      </c>
      <c r="AB38">
        <v>7.9253563984064384</v>
      </c>
      <c r="AC38">
        <v>1.6733004663954489</v>
      </c>
      <c r="AD38">
        <v>7.4259792456170546</v>
      </c>
      <c r="AE38">
        <v>2.7510037308325992</v>
      </c>
      <c r="AF38">
        <v>3.3207204420352361</v>
      </c>
      <c r="AG38">
        <v>3.5486295429640449</v>
      </c>
      <c r="AH38">
        <v>11.006260724167809</v>
      </c>
      <c r="AI38">
        <v>3.4596571773639879</v>
      </c>
      <c r="AK38">
        <v>3.111349141795654</v>
      </c>
      <c r="AL38">
        <v>0.93805467741331083</v>
      </c>
      <c r="AM38">
        <v>0.91738699340494345</v>
      </c>
      <c r="AN38">
        <v>7.9253563984064384</v>
      </c>
      <c r="AO38">
        <v>0.723769653798081</v>
      </c>
      <c r="AP38">
        <v>7.4259792456170546</v>
      </c>
      <c r="AQ38">
        <v>0.9797301752143539</v>
      </c>
      <c r="AR38">
        <v>1.689737277617678</v>
      </c>
      <c r="AS38">
        <v>0.78888303457060827</v>
      </c>
      <c r="AT38">
        <v>11.006260724167809</v>
      </c>
      <c r="AU38">
        <v>2.0908328647841699</v>
      </c>
      <c r="AW38">
        <v>0.33518554141046469</v>
      </c>
      <c r="AY38">
        <f t="shared" si="3"/>
        <v>1</v>
      </c>
      <c r="AZ38">
        <f t="shared" si="1"/>
        <v>1</v>
      </c>
      <c r="BA38" t="str">
        <f t="shared" si="1"/>
        <v/>
      </c>
      <c r="BB38">
        <f t="shared" si="1"/>
        <v>1</v>
      </c>
    </row>
    <row r="39" spans="1:54" x14ac:dyDescent="0.3">
      <c r="A39">
        <v>23</v>
      </c>
      <c r="B39" t="s">
        <v>108</v>
      </c>
      <c r="C39" t="s">
        <v>95</v>
      </c>
      <c r="D39" t="s">
        <v>96</v>
      </c>
      <c r="F39" s="2">
        <f t="shared" si="5"/>
        <v>0</v>
      </c>
      <c r="G39" s="2">
        <f t="shared" si="5"/>
        <v>0</v>
      </c>
      <c r="H39" s="4">
        <f t="shared" si="5"/>
        <v>0</v>
      </c>
      <c r="I39">
        <f t="shared" si="5"/>
        <v>0</v>
      </c>
      <c r="J39">
        <f t="shared" si="5"/>
        <v>1</v>
      </c>
      <c r="K39">
        <f t="shared" si="5"/>
        <v>4</v>
      </c>
      <c r="L39">
        <f t="shared" si="5"/>
        <v>0</v>
      </c>
      <c r="M39">
        <v>2509577.6</v>
      </c>
      <c r="N39">
        <v>2548396.6</v>
      </c>
      <c r="O39">
        <v>2579667.4</v>
      </c>
      <c r="P39">
        <v>8535142.8000000007</v>
      </c>
      <c r="Q39">
        <v>1163907.2</v>
      </c>
      <c r="R39">
        <v>5751810.2000000002</v>
      </c>
      <c r="S39">
        <v>1037210.4</v>
      </c>
      <c r="T39">
        <v>5993899</v>
      </c>
      <c r="U39">
        <v>4208480.8</v>
      </c>
      <c r="V39">
        <v>8420866.5999999996</v>
      </c>
      <c r="W39">
        <v>1453194</v>
      </c>
      <c r="Y39">
        <v>2.618572360207327</v>
      </c>
      <c r="Z39">
        <v>2.7635746473912151</v>
      </c>
      <c r="AA39">
        <v>2.778277592966333</v>
      </c>
      <c r="AB39">
        <v>7.1323527527973054</v>
      </c>
      <c r="AC39">
        <v>1.8562952965905419</v>
      </c>
      <c r="AD39">
        <v>6.870425169204827</v>
      </c>
      <c r="AE39">
        <v>2.5973022492136808</v>
      </c>
      <c r="AF39">
        <v>4.2620156406075704</v>
      </c>
      <c r="AG39">
        <v>3.3305800510453989</v>
      </c>
      <c r="AH39">
        <v>5.6527373148011977</v>
      </c>
      <c r="AI39">
        <v>4.1161545131704766</v>
      </c>
      <c r="AK39">
        <v>2.618572360207327</v>
      </c>
      <c r="AL39">
        <v>1.0646627710084431</v>
      </c>
      <c r="AM39">
        <v>1.083620905980933</v>
      </c>
      <c r="AN39">
        <v>7.1323527527973054</v>
      </c>
      <c r="AO39">
        <v>0.76587132859858675</v>
      </c>
      <c r="AP39">
        <v>6.870425169204827</v>
      </c>
      <c r="AQ39">
        <v>0.97061722680227835</v>
      </c>
      <c r="AR39">
        <v>2.188733715808485</v>
      </c>
      <c r="AS39">
        <v>0.78494180319830775</v>
      </c>
      <c r="AT39">
        <v>5.6527373148011977</v>
      </c>
      <c r="AU39">
        <v>2.8301512327860112</v>
      </c>
      <c r="AW39">
        <v>0.3318687840132043</v>
      </c>
      <c r="AY39">
        <f t="shared" si="3"/>
        <v>1</v>
      </c>
      <c r="AZ39" t="str">
        <f t="shared" si="1"/>
        <v/>
      </c>
      <c r="BA39" t="str">
        <f t="shared" si="1"/>
        <v/>
      </c>
      <c r="BB39">
        <f t="shared" si="1"/>
        <v>1</v>
      </c>
    </row>
    <row r="40" spans="1:54" x14ac:dyDescent="0.3">
      <c r="A40">
        <v>23</v>
      </c>
      <c r="B40" t="s">
        <v>109</v>
      </c>
      <c r="C40" t="s">
        <v>95</v>
      </c>
      <c r="D40" t="s">
        <v>96</v>
      </c>
      <c r="F40" s="2">
        <f t="shared" si="5"/>
        <v>0</v>
      </c>
      <c r="G40" s="2">
        <f t="shared" si="5"/>
        <v>1</v>
      </c>
      <c r="H40" s="4">
        <f t="shared" si="5"/>
        <v>0</v>
      </c>
      <c r="I40">
        <f t="shared" si="5"/>
        <v>0</v>
      </c>
      <c r="J40">
        <f t="shared" si="5"/>
        <v>1</v>
      </c>
      <c r="K40">
        <f t="shared" si="5"/>
        <v>4</v>
      </c>
      <c r="L40">
        <f t="shared" si="5"/>
        <v>0</v>
      </c>
      <c r="M40">
        <v>2722210.4</v>
      </c>
      <c r="N40">
        <v>1872928.2</v>
      </c>
      <c r="O40">
        <v>1860809</v>
      </c>
      <c r="P40">
        <v>13103222.199999999</v>
      </c>
      <c r="Q40">
        <v>1188675.2</v>
      </c>
      <c r="R40">
        <v>8635362.4000000004</v>
      </c>
      <c r="S40">
        <v>1018766</v>
      </c>
      <c r="T40">
        <v>5991858.4000000004</v>
      </c>
      <c r="U40">
        <v>4144492.6</v>
      </c>
      <c r="V40">
        <v>12723913.6</v>
      </c>
      <c r="W40">
        <v>1550320.6</v>
      </c>
      <c r="Y40">
        <v>2.9550370576092968</v>
      </c>
      <c r="Z40">
        <v>2.2097069859853939</v>
      </c>
      <c r="AA40">
        <v>2.1888961140299221</v>
      </c>
      <c r="AB40">
        <v>10.68076406139298</v>
      </c>
      <c r="AC40">
        <v>1.7641840136435349</v>
      </c>
      <c r="AD40">
        <v>9.8686936927842908</v>
      </c>
      <c r="AE40">
        <v>2.5130253963987341</v>
      </c>
      <c r="AF40">
        <v>4.3082756964256994</v>
      </c>
      <c r="AG40">
        <v>3.2850682910764588</v>
      </c>
      <c r="AH40">
        <v>6.9150585178169424</v>
      </c>
      <c r="AI40">
        <v>3.278930743830279</v>
      </c>
      <c r="AK40">
        <v>2.9550370576092968</v>
      </c>
      <c r="AL40">
        <v>0.80352945319609714</v>
      </c>
      <c r="AM40">
        <v>0.78927227639360353</v>
      </c>
      <c r="AN40">
        <v>10.68076406139298</v>
      </c>
      <c r="AO40">
        <v>0.69415848460630514</v>
      </c>
      <c r="AP40">
        <v>9.8686936927842908</v>
      </c>
      <c r="AQ40">
        <v>0.86663820501416922</v>
      </c>
      <c r="AR40">
        <v>2.2152492642169821</v>
      </c>
      <c r="AS40">
        <v>0.76131236584624273</v>
      </c>
      <c r="AT40">
        <v>6.9150585178169424</v>
      </c>
      <c r="AU40">
        <v>1.859634643374011</v>
      </c>
      <c r="AW40">
        <v>0.33146601059706882</v>
      </c>
      <c r="AY40">
        <f t="shared" si="3"/>
        <v>1</v>
      </c>
      <c r="AZ40" t="str">
        <f t="shared" si="1"/>
        <v/>
      </c>
      <c r="BA40" t="str">
        <f t="shared" si="1"/>
        <v/>
      </c>
      <c r="BB40">
        <f t="shared" si="1"/>
        <v>1</v>
      </c>
    </row>
    <row r="41" spans="1:54" x14ac:dyDescent="0.3">
      <c r="A41">
        <v>23</v>
      </c>
      <c r="B41" t="s">
        <v>110</v>
      </c>
      <c r="C41" t="s">
        <v>95</v>
      </c>
      <c r="D41" t="s">
        <v>96</v>
      </c>
      <c r="F41" s="2">
        <f t="shared" si="5"/>
        <v>0</v>
      </c>
      <c r="G41" s="2">
        <f t="shared" si="5"/>
        <v>1</v>
      </c>
      <c r="H41" s="4">
        <f t="shared" si="5"/>
        <v>0</v>
      </c>
      <c r="I41">
        <f t="shared" si="5"/>
        <v>1</v>
      </c>
      <c r="J41">
        <f t="shared" si="5"/>
        <v>0</v>
      </c>
      <c r="K41">
        <f t="shared" si="5"/>
        <v>4</v>
      </c>
      <c r="L41">
        <f t="shared" si="5"/>
        <v>0</v>
      </c>
      <c r="M41">
        <v>584782.4</v>
      </c>
      <c r="N41">
        <v>1611173</v>
      </c>
      <c r="O41">
        <v>1664371.8</v>
      </c>
      <c r="P41">
        <v>281783.40000000002</v>
      </c>
      <c r="Q41">
        <v>632717.80000000005</v>
      </c>
      <c r="R41">
        <v>276818.40000000002</v>
      </c>
      <c r="S41">
        <v>607142.40000000002</v>
      </c>
      <c r="T41">
        <v>3746597.2</v>
      </c>
      <c r="U41">
        <v>3507208</v>
      </c>
      <c r="V41">
        <v>41970.2</v>
      </c>
      <c r="W41">
        <v>646396</v>
      </c>
      <c r="Y41">
        <v>0.75574777179863306</v>
      </c>
      <c r="Z41">
        <v>1.994037356541958</v>
      </c>
      <c r="AA41">
        <v>2.0092275783652438</v>
      </c>
      <c r="AB41">
        <v>0.53571821199147962</v>
      </c>
      <c r="AC41">
        <v>1.2664119723893239</v>
      </c>
      <c r="AD41">
        <v>1.246333532617427</v>
      </c>
      <c r="AE41">
        <v>2.0006146182306108</v>
      </c>
      <c r="AF41">
        <v>1.8662045348086389</v>
      </c>
      <c r="AG41">
        <v>2.5095026858034539</v>
      </c>
      <c r="AH41">
        <v>0.19960493859834971</v>
      </c>
      <c r="AI41">
        <v>2.3644629029789939</v>
      </c>
      <c r="AK41">
        <v>0.75574777179863306</v>
      </c>
      <c r="AL41">
        <v>0.7896783370058984</v>
      </c>
      <c r="AM41">
        <v>0.80901463500922544</v>
      </c>
      <c r="AN41">
        <v>0.53571821199147962</v>
      </c>
      <c r="AO41">
        <v>0.52918931678286751</v>
      </c>
      <c r="AP41">
        <v>1.246333532617427</v>
      </c>
      <c r="AQ41">
        <v>0.69866446864325549</v>
      </c>
      <c r="AR41">
        <v>1.000468734407332</v>
      </c>
      <c r="AS41">
        <v>0.62653864917811009</v>
      </c>
      <c r="AT41">
        <v>0.19960493859834971</v>
      </c>
      <c r="AU41">
        <v>1.6584218096104451</v>
      </c>
      <c r="AW41">
        <v>0.35106429402949291</v>
      </c>
      <c r="AY41">
        <f t="shared" si="3"/>
        <v>-0.33333333333333331</v>
      </c>
      <c r="AZ41" t="str">
        <f t="shared" si="1"/>
        <v/>
      </c>
      <c r="BA41">
        <f t="shared" si="1"/>
        <v>-0.33333333333333331</v>
      </c>
      <c r="BB41" t="str">
        <f t="shared" si="1"/>
        <v/>
      </c>
    </row>
    <row r="42" spans="1:54" x14ac:dyDescent="0.3">
      <c r="A42">
        <v>23</v>
      </c>
      <c r="B42" t="s">
        <v>111</v>
      </c>
      <c r="C42" t="s">
        <v>95</v>
      </c>
      <c r="D42" t="s">
        <v>96</v>
      </c>
      <c r="F42" s="2">
        <f t="shared" si="5"/>
        <v>0</v>
      </c>
      <c r="G42" s="2">
        <f t="shared" si="5"/>
        <v>0</v>
      </c>
      <c r="H42" s="4">
        <f t="shared" si="5"/>
        <v>0</v>
      </c>
      <c r="I42">
        <f t="shared" si="5"/>
        <v>1</v>
      </c>
      <c r="J42">
        <f t="shared" si="5"/>
        <v>0</v>
      </c>
      <c r="K42">
        <f t="shared" si="5"/>
        <v>4</v>
      </c>
      <c r="L42">
        <f t="shared" si="5"/>
        <v>0</v>
      </c>
      <c r="M42">
        <v>668118.80000000005</v>
      </c>
      <c r="N42">
        <v>1201692.6000000001</v>
      </c>
      <c r="O42">
        <v>1187076.8</v>
      </c>
      <c r="P42">
        <v>275748.8</v>
      </c>
      <c r="Q42">
        <v>454519</v>
      </c>
      <c r="R42">
        <v>268625.8</v>
      </c>
      <c r="S42">
        <v>411834.2</v>
      </c>
      <c r="T42">
        <v>3752541.2</v>
      </c>
      <c r="U42">
        <v>3490266</v>
      </c>
      <c r="V42">
        <v>58445</v>
      </c>
      <c r="W42">
        <v>370872.8</v>
      </c>
      <c r="Y42">
        <v>0.80918713120045138</v>
      </c>
      <c r="Z42">
        <v>1.6150102013023571</v>
      </c>
      <c r="AA42">
        <v>1.602109721978195</v>
      </c>
      <c r="AB42">
        <v>0.49300265400088389</v>
      </c>
      <c r="AC42">
        <v>1.058827181003289</v>
      </c>
      <c r="AD42">
        <v>1.195716652018018</v>
      </c>
      <c r="AE42">
        <v>1.752842661424074</v>
      </c>
      <c r="AF42">
        <v>1.8701255076215599</v>
      </c>
      <c r="AG42">
        <v>2.4872383047360929</v>
      </c>
      <c r="AH42">
        <v>0.30479348279768598</v>
      </c>
      <c r="AI42">
        <v>1.7328149286331609</v>
      </c>
      <c r="AK42">
        <v>0.80918713120045138</v>
      </c>
      <c r="AL42">
        <v>0.66329525696346536</v>
      </c>
      <c r="AM42">
        <v>0.65260935858823355</v>
      </c>
      <c r="AN42">
        <v>0.49300265400088389</v>
      </c>
      <c r="AO42">
        <v>0.45844631140353159</v>
      </c>
      <c r="AP42">
        <v>1.195716652018018</v>
      </c>
      <c r="AQ42">
        <v>0.66013446721481162</v>
      </c>
      <c r="AR42">
        <v>1.0130848216242161</v>
      </c>
      <c r="AS42">
        <v>0.62745492877438669</v>
      </c>
      <c r="AT42">
        <v>0.30479348279768598</v>
      </c>
      <c r="AU42">
        <v>1.1165313164237891</v>
      </c>
      <c r="AW42">
        <v>0.33162432358367372</v>
      </c>
      <c r="AY42">
        <f t="shared" si="3"/>
        <v>-0.33333333333333331</v>
      </c>
      <c r="AZ42" t="str">
        <f t="shared" si="1"/>
        <v/>
      </c>
      <c r="BA42">
        <f t="shared" si="1"/>
        <v>-0.33333333333333331</v>
      </c>
      <c r="BB42" t="str">
        <f t="shared" si="1"/>
        <v/>
      </c>
    </row>
    <row r="43" spans="1:54" x14ac:dyDescent="0.3">
      <c r="A43">
        <v>24</v>
      </c>
      <c r="B43" t="s">
        <v>112</v>
      </c>
      <c r="C43" t="s">
        <v>113</v>
      </c>
      <c r="D43" t="s">
        <v>114</v>
      </c>
      <c r="F43" s="2">
        <f t="shared" si="5"/>
        <v>0</v>
      </c>
      <c r="G43" s="2">
        <f t="shared" si="5"/>
        <v>0</v>
      </c>
      <c r="H43" s="4">
        <f t="shared" si="5"/>
        <v>1</v>
      </c>
      <c r="I43">
        <f t="shared" si="5"/>
        <v>1</v>
      </c>
      <c r="J43">
        <f t="shared" si="5"/>
        <v>0</v>
      </c>
      <c r="K43">
        <f t="shared" si="5"/>
        <v>3</v>
      </c>
      <c r="L43">
        <f t="shared" si="5"/>
        <v>3</v>
      </c>
      <c r="M43">
        <v>1465680.2</v>
      </c>
      <c r="N43">
        <v>5992022.4000000004</v>
      </c>
      <c r="O43">
        <v>6600829</v>
      </c>
      <c r="P43">
        <v>2004888.8</v>
      </c>
      <c r="Q43">
        <v>5939480.5999999996</v>
      </c>
      <c r="R43">
        <v>1414445.2</v>
      </c>
      <c r="S43">
        <v>6599989.7999999998</v>
      </c>
      <c r="T43">
        <v>3393315.6</v>
      </c>
      <c r="U43">
        <v>3868766.8</v>
      </c>
      <c r="V43">
        <v>7725292.4000000004</v>
      </c>
      <c r="W43">
        <v>11541162.199999999</v>
      </c>
      <c r="Y43">
        <v>1.902499650395475</v>
      </c>
      <c r="Z43">
        <v>4.9801150533952754</v>
      </c>
      <c r="AA43">
        <v>5.3481300111976449</v>
      </c>
      <c r="AB43">
        <v>2.936456027795793</v>
      </c>
      <c r="AC43">
        <v>6.3120730026392264</v>
      </c>
      <c r="AD43">
        <v>1.4799231829936621</v>
      </c>
      <c r="AE43">
        <v>4.5821201770217161</v>
      </c>
      <c r="AF43">
        <v>1.3229826851980759</v>
      </c>
      <c r="AG43">
        <v>2.507928721455392</v>
      </c>
      <c r="AH43">
        <v>5.4008630300057119</v>
      </c>
      <c r="AI43">
        <v>13.11254044899251</v>
      </c>
      <c r="AK43">
        <v>1.902499650395475</v>
      </c>
      <c r="AL43">
        <v>1.9556955639971421</v>
      </c>
      <c r="AM43">
        <v>2.336964795610402</v>
      </c>
      <c r="AN43">
        <v>2.936456027795793</v>
      </c>
      <c r="AO43">
        <v>3.0763704230135769</v>
      </c>
      <c r="AP43">
        <v>1.4799231829936621</v>
      </c>
      <c r="AQ43">
        <v>1.7396299373824149</v>
      </c>
      <c r="AR43">
        <v>0.68709089061012496</v>
      </c>
      <c r="AS43">
        <v>0.57074219618225475</v>
      </c>
      <c r="AT43">
        <v>5.4008630300057119</v>
      </c>
      <c r="AU43">
        <v>9.5047258693841279</v>
      </c>
      <c r="AW43">
        <v>0.30514602959156029</v>
      </c>
      <c r="AY43">
        <f t="shared" si="3"/>
        <v>-2</v>
      </c>
      <c r="AZ43">
        <f t="shared" si="1"/>
        <v>-2</v>
      </c>
      <c r="BA43">
        <f t="shared" si="1"/>
        <v>-2</v>
      </c>
      <c r="BB43" t="str">
        <f t="shared" si="1"/>
        <v/>
      </c>
    </row>
    <row r="44" spans="1:54" x14ac:dyDescent="0.3">
      <c r="A44">
        <v>24</v>
      </c>
      <c r="B44" t="s">
        <v>115</v>
      </c>
      <c r="C44" t="s">
        <v>113</v>
      </c>
      <c r="D44" t="s">
        <v>114</v>
      </c>
      <c r="F44" s="2">
        <f t="shared" si="5"/>
        <v>0</v>
      </c>
      <c r="G44" s="2">
        <f t="shared" si="5"/>
        <v>1</v>
      </c>
      <c r="H44" s="4">
        <f t="shared" si="5"/>
        <v>0</v>
      </c>
      <c r="I44">
        <f t="shared" si="5"/>
        <v>1</v>
      </c>
      <c r="J44">
        <f t="shared" si="5"/>
        <v>0</v>
      </c>
      <c r="K44">
        <f t="shared" si="5"/>
        <v>3</v>
      </c>
      <c r="L44">
        <f t="shared" si="5"/>
        <v>0</v>
      </c>
      <c r="M44">
        <v>7040893.2000000002</v>
      </c>
      <c r="N44">
        <v>1976134.8</v>
      </c>
      <c r="O44">
        <v>2004510.2</v>
      </c>
      <c r="P44">
        <v>6888278.7999999998</v>
      </c>
      <c r="Q44">
        <v>839369</v>
      </c>
      <c r="R44">
        <v>15975768.6</v>
      </c>
      <c r="S44">
        <v>1062903.2</v>
      </c>
      <c r="T44">
        <v>7598860.4000000004</v>
      </c>
      <c r="U44">
        <v>4303944.4000000004</v>
      </c>
      <c r="V44">
        <v>20961509</v>
      </c>
      <c r="W44">
        <v>2647887.4</v>
      </c>
      <c r="Y44">
        <v>5.3365994693944234</v>
      </c>
      <c r="Z44">
        <v>1.8564399290480651</v>
      </c>
      <c r="AA44">
        <v>1.850124277628493</v>
      </c>
      <c r="AB44">
        <v>5.8321243659942414</v>
      </c>
      <c r="AC44">
        <v>1.3524713988124859</v>
      </c>
      <c r="AD44">
        <v>10.95409533240599</v>
      </c>
      <c r="AE44">
        <v>1.3931679290486501</v>
      </c>
      <c r="AF44">
        <v>4.3795528340036984</v>
      </c>
      <c r="AG44">
        <v>2.729313315392937</v>
      </c>
      <c r="AH44">
        <v>8.8987105053849511</v>
      </c>
      <c r="AI44">
        <v>3.2193845726898869</v>
      </c>
      <c r="AK44">
        <v>5.3365994693944234</v>
      </c>
      <c r="AL44">
        <v>0.68663855983177202</v>
      </c>
      <c r="AM44">
        <v>0.69224667659727857</v>
      </c>
      <c r="AN44">
        <v>5.8321243659942414</v>
      </c>
      <c r="AO44">
        <v>0.56141735260607672</v>
      </c>
      <c r="AP44">
        <v>10.95409533240599</v>
      </c>
      <c r="AQ44">
        <v>0.61859949162462724</v>
      </c>
      <c r="AR44">
        <v>2.3783643595990731</v>
      </c>
      <c r="AS44">
        <v>0.56510997997829693</v>
      </c>
      <c r="AT44">
        <v>8.8987105053849511</v>
      </c>
      <c r="AU44">
        <v>1.5136320330202579</v>
      </c>
      <c r="AW44">
        <v>0.30831477461615581</v>
      </c>
      <c r="AY44">
        <f t="shared" si="3"/>
        <v>-2</v>
      </c>
      <c r="AZ44" t="str">
        <f t="shared" si="1"/>
        <v/>
      </c>
      <c r="BA44">
        <f t="shared" si="1"/>
        <v>-2</v>
      </c>
      <c r="BB44" t="str">
        <f t="shared" si="1"/>
        <v/>
      </c>
    </row>
    <row r="45" spans="1:54" x14ac:dyDescent="0.3">
      <c r="A45">
        <v>24</v>
      </c>
      <c r="B45" t="s">
        <v>116</v>
      </c>
      <c r="C45" t="s">
        <v>113</v>
      </c>
      <c r="D45" t="s">
        <v>114</v>
      </c>
      <c r="F45" s="2">
        <f t="shared" si="5"/>
        <v>0</v>
      </c>
      <c r="G45" s="2">
        <f t="shared" si="5"/>
        <v>1</v>
      </c>
      <c r="H45" s="4">
        <f t="shared" si="5"/>
        <v>0</v>
      </c>
      <c r="I45">
        <f t="shared" si="5"/>
        <v>0</v>
      </c>
      <c r="J45">
        <f t="shared" si="5"/>
        <v>1</v>
      </c>
      <c r="K45">
        <f t="shared" si="5"/>
        <v>3</v>
      </c>
      <c r="L45">
        <f t="shared" si="5"/>
        <v>0</v>
      </c>
      <c r="M45">
        <v>2754637.4</v>
      </c>
      <c r="N45">
        <v>1884901</v>
      </c>
      <c r="O45">
        <v>1876718.2</v>
      </c>
      <c r="P45">
        <v>4808313.4000000004</v>
      </c>
      <c r="Q45">
        <v>887823.2</v>
      </c>
      <c r="R45">
        <v>4566077.4000000004</v>
      </c>
      <c r="S45">
        <v>1184733.6000000001</v>
      </c>
      <c r="T45">
        <v>7454517.4000000004</v>
      </c>
      <c r="U45">
        <v>4294696.4000000004</v>
      </c>
      <c r="V45">
        <v>13585854.4</v>
      </c>
      <c r="W45">
        <v>2257997.4</v>
      </c>
      <c r="Y45">
        <v>2.5534792633843608</v>
      </c>
      <c r="Z45">
        <v>1.8399957141955381</v>
      </c>
      <c r="AA45">
        <v>1.8292166290222669</v>
      </c>
      <c r="AB45">
        <v>3.0478638805914668</v>
      </c>
      <c r="AC45">
        <v>1.457264181610662</v>
      </c>
      <c r="AD45">
        <v>3.385036309016868</v>
      </c>
      <c r="AE45">
        <v>1.3467373165301979</v>
      </c>
      <c r="AF45">
        <v>4.2875484451651573</v>
      </c>
      <c r="AG45">
        <v>2.735056102124509</v>
      </c>
      <c r="AH45">
        <v>6.6112681110156704</v>
      </c>
      <c r="AI45">
        <v>3.4886999977985398</v>
      </c>
      <c r="AK45">
        <v>2.5534792633843608</v>
      </c>
      <c r="AL45">
        <v>0.68559304416412492</v>
      </c>
      <c r="AM45">
        <v>0.67554122942965478</v>
      </c>
      <c r="AN45">
        <v>3.0478638805914668</v>
      </c>
      <c r="AO45">
        <v>0.57750049419701099</v>
      </c>
      <c r="AP45">
        <v>3.385036309016868</v>
      </c>
      <c r="AQ45">
        <v>0.54910154638346287</v>
      </c>
      <c r="AR45">
        <v>2.3108039849670599</v>
      </c>
      <c r="AS45">
        <v>0.56747586461715405</v>
      </c>
      <c r="AT45">
        <v>6.6112681110156704</v>
      </c>
      <c r="AU45">
        <v>1.8685042786179109</v>
      </c>
      <c r="AW45">
        <v>0.31086206560721619</v>
      </c>
      <c r="AY45">
        <f t="shared" si="3"/>
        <v>8</v>
      </c>
      <c r="AZ45" t="str">
        <f t="shared" si="1"/>
        <v/>
      </c>
      <c r="BA45" t="str">
        <f t="shared" si="1"/>
        <v/>
      </c>
      <c r="BB45">
        <f t="shared" si="1"/>
        <v>8</v>
      </c>
    </row>
    <row r="46" spans="1:54" x14ac:dyDescent="0.3">
      <c r="A46">
        <v>24</v>
      </c>
      <c r="B46" t="s">
        <v>117</v>
      </c>
      <c r="C46" t="s">
        <v>113</v>
      </c>
      <c r="D46" t="s">
        <v>114</v>
      </c>
      <c r="F46" s="2">
        <f t="shared" si="5"/>
        <v>0</v>
      </c>
      <c r="G46" s="2">
        <f t="shared" si="5"/>
        <v>0</v>
      </c>
      <c r="H46" s="4">
        <f t="shared" si="5"/>
        <v>0</v>
      </c>
      <c r="I46">
        <f t="shared" si="5"/>
        <v>1</v>
      </c>
      <c r="J46">
        <f t="shared" si="5"/>
        <v>0</v>
      </c>
      <c r="K46">
        <f t="shared" si="5"/>
        <v>3</v>
      </c>
      <c r="L46">
        <f t="shared" si="5"/>
        <v>0</v>
      </c>
      <c r="M46">
        <v>414114.2</v>
      </c>
      <c r="N46">
        <v>6016041.2000000002</v>
      </c>
      <c r="O46">
        <v>6184164.7999999998</v>
      </c>
      <c r="P46">
        <v>355969</v>
      </c>
      <c r="Q46">
        <v>6159425.2000000002</v>
      </c>
      <c r="R46">
        <v>185834.8</v>
      </c>
      <c r="S46">
        <v>7151927.2000000002</v>
      </c>
      <c r="T46">
        <v>3528815.8</v>
      </c>
      <c r="U46">
        <v>3936779.4</v>
      </c>
      <c r="V46">
        <v>708200.2</v>
      </c>
      <c r="W46">
        <v>11324861.6</v>
      </c>
      <c r="Y46">
        <v>0.75192192260874435</v>
      </c>
      <c r="Z46">
        <v>4.9027848363039084</v>
      </c>
      <c r="AA46">
        <v>5.0205925049725924</v>
      </c>
      <c r="AB46">
        <v>0.82043510299408806</v>
      </c>
      <c r="AC46">
        <v>5.8185497546393892</v>
      </c>
      <c r="AD46">
        <v>0.32482367020566011</v>
      </c>
      <c r="AE46">
        <v>4.6631845549563877</v>
      </c>
      <c r="AF46">
        <v>1.462565600441303</v>
      </c>
      <c r="AG46">
        <v>2.5565355605795048</v>
      </c>
      <c r="AH46">
        <v>1.9473045285907571</v>
      </c>
      <c r="AI46">
        <v>14.77405531820841</v>
      </c>
      <c r="AK46">
        <v>0.75192192260874435</v>
      </c>
      <c r="AL46">
        <v>2.4001645768061279</v>
      </c>
      <c r="AM46">
        <v>2.5168823663960209</v>
      </c>
      <c r="AN46">
        <v>0.82043510299408806</v>
      </c>
      <c r="AO46">
        <v>3.169797798414947</v>
      </c>
      <c r="AP46">
        <v>0.32482367020566011</v>
      </c>
      <c r="AQ46">
        <v>2.5008298611734059</v>
      </c>
      <c r="AR46">
        <v>0.75985731503460552</v>
      </c>
      <c r="AS46">
        <v>0.62093643894186246</v>
      </c>
      <c r="AT46">
        <v>1.9473045285907571</v>
      </c>
      <c r="AU46">
        <v>12.34205780877965</v>
      </c>
      <c r="AW46">
        <v>0.31614356619538742</v>
      </c>
      <c r="AY46">
        <f t="shared" si="3"/>
        <v>-4</v>
      </c>
      <c r="AZ46" t="str">
        <f t="shared" si="1"/>
        <v/>
      </c>
      <c r="BA46">
        <f t="shared" si="1"/>
        <v>-4</v>
      </c>
      <c r="BB46" t="str">
        <f t="shared" si="1"/>
        <v/>
      </c>
    </row>
    <row r="47" spans="1:54" x14ac:dyDescent="0.3">
      <c r="A47">
        <v>24</v>
      </c>
      <c r="B47" t="s">
        <v>118</v>
      </c>
      <c r="C47" t="s">
        <v>113</v>
      </c>
      <c r="D47" t="s">
        <v>114</v>
      </c>
      <c r="F47" s="2">
        <f t="shared" si="5"/>
        <v>0</v>
      </c>
      <c r="G47" s="2">
        <f t="shared" si="5"/>
        <v>1</v>
      </c>
      <c r="H47" s="4">
        <f t="shared" si="5"/>
        <v>0</v>
      </c>
      <c r="I47">
        <f t="shared" si="5"/>
        <v>1</v>
      </c>
      <c r="J47">
        <f t="shared" si="5"/>
        <v>0</v>
      </c>
      <c r="K47">
        <f t="shared" si="5"/>
        <v>3</v>
      </c>
      <c r="L47">
        <f t="shared" si="5"/>
        <v>0</v>
      </c>
      <c r="M47">
        <v>328897.59999999998</v>
      </c>
      <c r="N47">
        <v>6006067.5999999996</v>
      </c>
      <c r="O47">
        <v>6058045.4000000004</v>
      </c>
      <c r="P47">
        <v>235216.4</v>
      </c>
      <c r="Q47">
        <v>7402034</v>
      </c>
      <c r="R47">
        <v>67910.8</v>
      </c>
      <c r="S47">
        <v>7594684.2000000002</v>
      </c>
      <c r="T47">
        <v>3395854.4</v>
      </c>
      <c r="U47">
        <v>3911157.2</v>
      </c>
      <c r="V47">
        <v>335678.2</v>
      </c>
      <c r="W47">
        <v>13070692.199999999</v>
      </c>
      <c r="Y47">
        <v>0.66578590900171553</v>
      </c>
      <c r="Z47">
        <v>5.1267592488089573</v>
      </c>
      <c r="AA47">
        <v>5.1159106015926223</v>
      </c>
      <c r="AB47">
        <v>0.67798933740705247</v>
      </c>
      <c r="AC47">
        <v>6.5662426132126708</v>
      </c>
      <c r="AD47">
        <v>0.16871945860330009</v>
      </c>
      <c r="AE47">
        <v>5.5688926025177352</v>
      </c>
      <c r="AF47">
        <v>1.3200254647759719</v>
      </c>
      <c r="AG47">
        <v>2.5369815634796402</v>
      </c>
      <c r="AH47">
        <v>1.2836925331968809</v>
      </c>
      <c r="AI47">
        <v>16.00778404596495</v>
      </c>
      <c r="AK47">
        <v>0.66578590900171553</v>
      </c>
      <c r="AL47">
        <v>2.6040352908079512</v>
      </c>
      <c r="AM47">
        <v>2.60623602779815</v>
      </c>
      <c r="AN47">
        <v>0.67798933740705247</v>
      </c>
      <c r="AO47">
        <v>2.8906800519966049</v>
      </c>
      <c r="AP47">
        <v>0.16871945860330009</v>
      </c>
      <c r="AQ47">
        <v>3.4153938223724252</v>
      </c>
      <c r="AR47">
        <v>0.68287158077582721</v>
      </c>
      <c r="AS47">
        <v>0.59498779582791028</v>
      </c>
      <c r="AT47">
        <v>1.2836925331968809</v>
      </c>
      <c r="AU47">
        <v>13.182267385395241</v>
      </c>
      <c r="AW47">
        <v>0.31651033401722078</v>
      </c>
      <c r="AY47">
        <f t="shared" si="3"/>
        <v>-4</v>
      </c>
      <c r="AZ47" t="str">
        <f t="shared" si="1"/>
        <v/>
      </c>
      <c r="BA47">
        <f t="shared" si="1"/>
        <v>-4</v>
      </c>
      <c r="BB47" t="str">
        <f t="shared" si="1"/>
        <v/>
      </c>
    </row>
    <row r="48" spans="1:54" x14ac:dyDescent="0.3">
      <c r="A48">
        <v>24</v>
      </c>
      <c r="B48" t="s">
        <v>119</v>
      </c>
      <c r="C48" t="s">
        <v>113</v>
      </c>
      <c r="D48" t="s">
        <v>114</v>
      </c>
      <c r="F48" s="2">
        <f t="shared" si="5"/>
        <v>0</v>
      </c>
      <c r="G48" s="2">
        <f t="shared" si="5"/>
        <v>0</v>
      </c>
      <c r="H48" s="4">
        <f t="shared" si="5"/>
        <v>0</v>
      </c>
      <c r="I48">
        <f t="shared" si="5"/>
        <v>0</v>
      </c>
      <c r="J48">
        <f t="shared" si="5"/>
        <v>1</v>
      </c>
      <c r="K48">
        <f t="shared" si="5"/>
        <v>3</v>
      </c>
      <c r="L48">
        <f t="shared" si="5"/>
        <v>0</v>
      </c>
      <c r="M48">
        <v>2180548</v>
      </c>
      <c r="N48">
        <v>1797739.2</v>
      </c>
      <c r="O48">
        <v>1828093.8</v>
      </c>
      <c r="P48">
        <v>7568929</v>
      </c>
      <c r="Q48">
        <v>709877</v>
      </c>
      <c r="R48">
        <v>5117375.4000000004</v>
      </c>
      <c r="S48">
        <v>1529571</v>
      </c>
      <c r="T48">
        <v>7570115.2000000002</v>
      </c>
      <c r="U48">
        <v>4349478</v>
      </c>
      <c r="V48">
        <v>9604938.1999999993</v>
      </c>
      <c r="W48">
        <v>2662738.6</v>
      </c>
      <c r="Y48">
        <v>2.102253261383157</v>
      </c>
      <c r="Z48">
        <v>1.813629608426709</v>
      </c>
      <c r="AA48">
        <v>1.808651836554054</v>
      </c>
      <c r="AB48">
        <v>3.4499347586010121</v>
      </c>
      <c r="AC48">
        <v>1.3761264486296569</v>
      </c>
      <c r="AD48">
        <v>3.3039372223778631</v>
      </c>
      <c r="AE48">
        <v>1.5144181198091251</v>
      </c>
      <c r="AF48">
        <v>4.4195225265924822</v>
      </c>
      <c r="AG48">
        <v>2.78851500650635</v>
      </c>
      <c r="AH48">
        <v>5.3917744240141472</v>
      </c>
      <c r="AI48">
        <v>3.535190488945227</v>
      </c>
      <c r="AK48">
        <v>2.102253261383157</v>
      </c>
      <c r="AL48">
        <v>0.73684842501534153</v>
      </c>
      <c r="AM48">
        <v>0.73970072137890386</v>
      </c>
      <c r="AN48">
        <v>3.4499347586010121</v>
      </c>
      <c r="AO48">
        <v>0.61226160000078378</v>
      </c>
      <c r="AP48">
        <v>3.3039372223778631</v>
      </c>
      <c r="AQ48">
        <v>0.67591678000753741</v>
      </c>
      <c r="AR48">
        <v>2.3919147843960671</v>
      </c>
      <c r="AS48">
        <v>0.58483853262150665</v>
      </c>
      <c r="AT48">
        <v>5.3917744240141472</v>
      </c>
      <c r="AU48">
        <v>1.9103370607946999</v>
      </c>
      <c r="AW48">
        <v>0.3141728796181269</v>
      </c>
      <c r="AY48">
        <f t="shared" si="3"/>
        <v>8</v>
      </c>
      <c r="AZ48" t="str">
        <f t="shared" si="1"/>
        <v/>
      </c>
      <c r="BA48" t="str">
        <f t="shared" si="1"/>
        <v/>
      </c>
      <c r="BB48">
        <f t="shared" si="1"/>
        <v>8</v>
      </c>
    </row>
    <row r="49" spans="1:54" x14ac:dyDescent="0.3">
      <c r="A49">
        <v>24</v>
      </c>
      <c r="B49" t="s">
        <v>120</v>
      </c>
      <c r="C49" t="s">
        <v>113</v>
      </c>
      <c r="D49" t="s">
        <v>114</v>
      </c>
      <c r="F49" s="2">
        <f t="shared" si="5"/>
        <v>0</v>
      </c>
      <c r="G49" s="2">
        <f t="shared" si="5"/>
        <v>0</v>
      </c>
      <c r="H49" s="4">
        <f t="shared" si="5"/>
        <v>0</v>
      </c>
      <c r="I49">
        <f t="shared" si="5"/>
        <v>1</v>
      </c>
      <c r="J49">
        <f t="shared" si="5"/>
        <v>0</v>
      </c>
      <c r="K49">
        <f t="shared" si="5"/>
        <v>3</v>
      </c>
      <c r="L49">
        <f t="shared" si="5"/>
        <v>0</v>
      </c>
      <c r="M49">
        <v>6904071</v>
      </c>
      <c r="N49">
        <v>1996186.6</v>
      </c>
      <c r="O49">
        <v>2014204.2</v>
      </c>
      <c r="P49">
        <v>4053004.4</v>
      </c>
      <c r="Q49">
        <v>759550</v>
      </c>
      <c r="R49">
        <v>10738918.4</v>
      </c>
      <c r="S49">
        <v>943697.6</v>
      </c>
      <c r="T49">
        <v>7483609.4000000004</v>
      </c>
      <c r="U49">
        <v>4253533.5999999996</v>
      </c>
      <c r="V49">
        <v>43890192.200000003</v>
      </c>
      <c r="W49">
        <v>2839996.2</v>
      </c>
      <c r="Y49">
        <v>5.5792168012238106</v>
      </c>
      <c r="Z49">
        <v>1.8793893110239881</v>
      </c>
      <c r="AA49">
        <v>1.8745523029705511</v>
      </c>
      <c r="AB49">
        <v>4.1103654580016151</v>
      </c>
      <c r="AC49">
        <v>1.287869949964807</v>
      </c>
      <c r="AD49">
        <v>7.890123893995769</v>
      </c>
      <c r="AE49">
        <v>1.3746861003106461</v>
      </c>
      <c r="AF49">
        <v>4.3547141756047498</v>
      </c>
      <c r="AG49">
        <v>2.7016268900013531</v>
      </c>
      <c r="AH49">
        <v>16.090350138198119</v>
      </c>
      <c r="AI49">
        <v>3.2972298610140571</v>
      </c>
      <c r="AK49">
        <v>5.5792168012238106</v>
      </c>
      <c r="AL49">
        <v>0.71123779600020498</v>
      </c>
      <c r="AM49">
        <v>0.71400061757303779</v>
      </c>
      <c r="AN49">
        <v>4.1103654580016151</v>
      </c>
      <c r="AO49">
        <v>0.56948466699686828</v>
      </c>
      <c r="AP49">
        <v>7.890123893995769</v>
      </c>
      <c r="AQ49">
        <v>0.56992651455802845</v>
      </c>
      <c r="AR49">
        <v>2.3477656343835411</v>
      </c>
      <c r="AS49">
        <v>0.55864039844600488</v>
      </c>
      <c r="AT49">
        <v>16.090350138198119</v>
      </c>
      <c r="AU49">
        <v>1.566371955373324</v>
      </c>
      <c r="AW49">
        <v>0.30895841900492088</v>
      </c>
      <c r="AY49">
        <f t="shared" si="3"/>
        <v>-2</v>
      </c>
      <c r="AZ49" t="str">
        <f t="shared" si="1"/>
        <v/>
      </c>
      <c r="BA49">
        <f t="shared" si="1"/>
        <v>-2</v>
      </c>
      <c r="BB49" t="str">
        <f t="shared" si="1"/>
        <v/>
      </c>
    </row>
    <row r="50" spans="1:54" x14ac:dyDescent="0.3">
      <c r="A50">
        <v>24</v>
      </c>
      <c r="B50" t="s">
        <v>121</v>
      </c>
      <c r="C50" t="s">
        <v>113</v>
      </c>
      <c r="D50" t="s">
        <v>114</v>
      </c>
      <c r="F50" s="2">
        <f t="shared" si="5"/>
        <v>0</v>
      </c>
      <c r="G50" s="2">
        <f t="shared" si="5"/>
        <v>1</v>
      </c>
      <c r="H50" s="4">
        <f t="shared" si="5"/>
        <v>1</v>
      </c>
      <c r="I50">
        <f t="shared" si="5"/>
        <v>1</v>
      </c>
      <c r="J50">
        <f t="shared" si="5"/>
        <v>0</v>
      </c>
      <c r="K50">
        <f t="shared" si="5"/>
        <v>3</v>
      </c>
      <c r="L50">
        <f t="shared" si="5"/>
        <v>3</v>
      </c>
      <c r="M50">
        <v>1297565.2</v>
      </c>
      <c r="N50">
        <v>5590503.7999999998</v>
      </c>
      <c r="O50">
        <v>6221150.2000000002</v>
      </c>
      <c r="P50">
        <v>962221.8</v>
      </c>
      <c r="Q50">
        <v>5738462.5999999996</v>
      </c>
      <c r="R50">
        <v>840370</v>
      </c>
      <c r="S50">
        <v>6096867.4000000004</v>
      </c>
      <c r="T50">
        <v>3530230</v>
      </c>
      <c r="U50">
        <v>3882255</v>
      </c>
      <c r="V50">
        <v>3234570.4</v>
      </c>
      <c r="W50">
        <v>9972709.5999999996</v>
      </c>
      <c r="Y50">
        <v>1.5322433036053551</v>
      </c>
      <c r="Z50">
        <v>4.6285508893663074</v>
      </c>
      <c r="AA50">
        <v>4.9877071014372634</v>
      </c>
      <c r="AB50">
        <v>1.584057154197944</v>
      </c>
      <c r="AC50">
        <v>5.5614670427690722</v>
      </c>
      <c r="AD50">
        <v>1.158267263800371</v>
      </c>
      <c r="AE50">
        <v>4.3554114585625943</v>
      </c>
      <c r="AF50">
        <v>1.4594753703684551</v>
      </c>
      <c r="AG50">
        <v>2.496211720944848</v>
      </c>
      <c r="AH50">
        <v>3.7654075426049531</v>
      </c>
      <c r="AI50">
        <v>12.83027978665195</v>
      </c>
      <c r="AK50">
        <v>1.5322433036053551</v>
      </c>
      <c r="AL50">
        <v>1.821200734388549</v>
      </c>
      <c r="AM50">
        <v>2.19294622921152</v>
      </c>
      <c r="AN50">
        <v>1.584057154197944</v>
      </c>
      <c r="AO50">
        <v>2.5375866396003399</v>
      </c>
      <c r="AP50">
        <v>1.158267263800371</v>
      </c>
      <c r="AQ50">
        <v>1.831324407388456</v>
      </c>
      <c r="AR50">
        <v>0.75913349817274134</v>
      </c>
      <c r="AS50">
        <v>0.55999845417682081</v>
      </c>
      <c r="AT50">
        <v>3.7654075426049531</v>
      </c>
      <c r="AU50">
        <v>9.5205874869949181</v>
      </c>
      <c r="AW50">
        <v>0.31492720980895678</v>
      </c>
      <c r="AY50">
        <f t="shared" si="3"/>
        <v>-2</v>
      </c>
      <c r="AZ50">
        <f t="shared" si="1"/>
        <v>-2</v>
      </c>
      <c r="BA50">
        <f t="shared" si="1"/>
        <v>-2</v>
      </c>
      <c r="BB50" t="str">
        <f t="shared" si="1"/>
        <v/>
      </c>
    </row>
    <row r="51" spans="1:54" x14ac:dyDescent="0.3">
      <c r="A51">
        <v>24</v>
      </c>
      <c r="B51" t="s">
        <v>122</v>
      </c>
      <c r="C51" t="s">
        <v>123</v>
      </c>
      <c r="D51" t="s">
        <v>114</v>
      </c>
      <c r="F51" s="2">
        <f t="shared" ref="F51:L58" si="6">F703</f>
        <v>0</v>
      </c>
      <c r="G51" s="2">
        <f t="shared" si="6"/>
        <v>0</v>
      </c>
      <c r="H51" s="4">
        <f t="shared" si="6"/>
        <v>0</v>
      </c>
      <c r="I51">
        <f t="shared" si="6"/>
        <v>1</v>
      </c>
      <c r="J51">
        <f t="shared" si="6"/>
        <v>0</v>
      </c>
      <c r="K51">
        <f t="shared" si="6"/>
        <v>3</v>
      </c>
      <c r="L51">
        <f t="shared" si="6"/>
        <v>0</v>
      </c>
      <c r="M51">
        <v>1465680.2</v>
      </c>
      <c r="N51">
        <v>5992022.4000000004</v>
      </c>
      <c r="O51">
        <v>6600829</v>
      </c>
      <c r="P51">
        <v>2004888.8</v>
      </c>
      <c r="Q51">
        <v>5939480.5999999996</v>
      </c>
      <c r="R51">
        <v>1414445.2</v>
      </c>
      <c r="S51">
        <v>6599989.7999999998</v>
      </c>
      <c r="T51">
        <v>3393315.6</v>
      </c>
      <c r="U51">
        <v>3868766.8</v>
      </c>
      <c r="V51">
        <v>7725292.4000000004</v>
      </c>
      <c r="W51">
        <v>11541162.199999999</v>
      </c>
      <c r="Y51">
        <v>1.861848116992042</v>
      </c>
      <c r="Z51">
        <v>4.9674278675229289</v>
      </c>
      <c r="AA51">
        <v>5.3452082307310773</v>
      </c>
      <c r="AB51">
        <v>2.9217387457902082</v>
      </c>
      <c r="AC51">
        <v>6.30943013659562</v>
      </c>
      <c r="AD51">
        <v>1.480782668793108</v>
      </c>
      <c r="AE51">
        <v>4.5842264658189382</v>
      </c>
      <c r="AF51">
        <v>1.321313021192327</v>
      </c>
      <c r="AG51">
        <v>2.5116834107786419</v>
      </c>
      <c r="AH51">
        <v>5.5219533706083892</v>
      </c>
      <c r="AI51">
        <v>13.13344436703483</v>
      </c>
      <c r="AK51">
        <v>1.861848116992042</v>
      </c>
      <c r="AL51">
        <v>1.9590936589753261</v>
      </c>
      <c r="AM51">
        <v>2.3366019257693549</v>
      </c>
      <c r="AN51">
        <v>2.9217387457902082</v>
      </c>
      <c r="AO51">
        <v>3.099472499196418</v>
      </c>
      <c r="AP51">
        <v>1.480782668793108</v>
      </c>
      <c r="AQ51">
        <v>1.758913789398503</v>
      </c>
      <c r="AR51">
        <v>0.68710941958706828</v>
      </c>
      <c r="AS51">
        <v>0.57423141357721763</v>
      </c>
      <c r="AT51">
        <v>5.5219533706083892</v>
      </c>
      <c r="AU51">
        <v>9.5020538747892722</v>
      </c>
      <c r="AW51">
        <v>0.31509917338844379</v>
      </c>
      <c r="AY51">
        <f t="shared" si="3"/>
        <v>-2</v>
      </c>
      <c r="AZ51" t="str">
        <f t="shared" si="1"/>
        <v/>
      </c>
      <c r="BA51">
        <f t="shared" si="1"/>
        <v>-2</v>
      </c>
      <c r="BB51" t="str">
        <f t="shared" si="1"/>
        <v/>
      </c>
    </row>
    <row r="52" spans="1:54" x14ac:dyDescent="0.3">
      <c r="A52">
        <v>24</v>
      </c>
      <c r="B52" t="s">
        <v>124</v>
      </c>
      <c r="C52" t="s">
        <v>123</v>
      </c>
      <c r="D52" t="s">
        <v>114</v>
      </c>
      <c r="F52" s="2">
        <f t="shared" si="6"/>
        <v>0</v>
      </c>
      <c r="G52" s="2">
        <f t="shared" si="6"/>
        <v>1</v>
      </c>
      <c r="H52" s="4">
        <f t="shared" si="6"/>
        <v>0</v>
      </c>
      <c r="I52">
        <f t="shared" si="6"/>
        <v>1</v>
      </c>
      <c r="J52">
        <f t="shared" si="6"/>
        <v>0</v>
      </c>
      <c r="K52">
        <f t="shared" si="6"/>
        <v>3</v>
      </c>
      <c r="L52">
        <f t="shared" si="6"/>
        <v>0</v>
      </c>
      <c r="M52">
        <v>7040893.2000000002</v>
      </c>
      <c r="N52">
        <v>1976134.8</v>
      </c>
      <c r="O52">
        <v>2004510.2</v>
      </c>
      <c r="P52">
        <v>6888278.7999999998</v>
      </c>
      <c r="Q52">
        <v>839369</v>
      </c>
      <c r="R52">
        <v>15975768.6</v>
      </c>
      <c r="S52">
        <v>1062903.2</v>
      </c>
      <c r="T52">
        <v>7598860.4000000004</v>
      </c>
      <c r="U52">
        <v>4303944.4000000004</v>
      </c>
      <c r="V52">
        <v>20961509</v>
      </c>
      <c r="W52">
        <v>2647887.4</v>
      </c>
      <c r="Y52">
        <v>5.3923703755950552</v>
      </c>
      <c r="Z52">
        <v>1.842803465586621</v>
      </c>
      <c r="AA52">
        <v>1.8432434330694381</v>
      </c>
      <c r="AB52">
        <v>5.8948070557962637</v>
      </c>
      <c r="AC52">
        <v>1.354931629775092</v>
      </c>
      <c r="AD52">
        <v>11.030469641997479</v>
      </c>
      <c r="AE52">
        <v>1.4074665306368841</v>
      </c>
      <c r="AF52">
        <v>4.3977052083821038</v>
      </c>
      <c r="AG52">
        <v>2.7383545761113059</v>
      </c>
      <c r="AH52">
        <v>8.9970373118063431</v>
      </c>
      <c r="AI52">
        <v>3.2286614071228539</v>
      </c>
      <c r="AK52">
        <v>5.3923703755950552</v>
      </c>
      <c r="AL52">
        <v>0.6811291566118598</v>
      </c>
      <c r="AM52">
        <v>0.69010983217740429</v>
      </c>
      <c r="AN52">
        <v>5.8948070557962637</v>
      </c>
      <c r="AO52">
        <v>0.56899174619466064</v>
      </c>
      <c r="AP52">
        <v>11.030469641997479</v>
      </c>
      <c r="AQ52">
        <v>0.62492158861132341</v>
      </c>
      <c r="AR52">
        <v>2.3901146465679628</v>
      </c>
      <c r="AS52">
        <v>0.5714106356375851</v>
      </c>
      <c r="AT52">
        <v>8.9970373118063431</v>
      </c>
      <c r="AU52">
        <v>1.530521003960166</v>
      </c>
      <c r="AW52">
        <v>0.30414242359111082</v>
      </c>
      <c r="AY52">
        <f t="shared" si="3"/>
        <v>-2</v>
      </c>
      <c r="AZ52" t="str">
        <f t="shared" si="1"/>
        <v/>
      </c>
      <c r="BA52">
        <f t="shared" si="1"/>
        <v>-2</v>
      </c>
      <c r="BB52" t="str">
        <f t="shared" si="1"/>
        <v/>
      </c>
    </row>
    <row r="53" spans="1:54" x14ac:dyDescent="0.3">
      <c r="A53">
        <v>24</v>
      </c>
      <c r="B53" t="s">
        <v>125</v>
      </c>
      <c r="C53" t="s">
        <v>123</v>
      </c>
      <c r="D53" t="s">
        <v>114</v>
      </c>
      <c r="F53" s="2">
        <f t="shared" si="6"/>
        <v>0</v>
      </c>
      <c r="G53" s="2">
        <f t="shared" si="6"/>
        <v>1</v>
      </c>
      <c r="H53" s="4">
        <f t="shared" si="6"/>
        <v>1</v>
      </c>
      <c r="I53">
        <f t="shared" si="6"/>
        <v>0</v>
      </c>
      <c r="J53">
        <f t="shared" si="6"/>
        <v>1</v>
      </c>
      <c r="K53">
        <f t="shared" si="6"/>
        <v>3</v>
      </c>
      <c r="L53">
        <f t="shared" si="6"/>
        <v>3</v>
      </c>
      <c r="M53">
        <v>2754637.4</v>
      </c>
      <c r="N53">
        <v>1884901</v>
      </c>
      <c r="O53">
        <v>1876718.2</v>
      </c>
      <c r="P53">
        <v>4808313.4000000004</v>
      </c>
      <c r="Q53">
        <v>887823.2</v>
      </c>
      <c r="R53">
        <v>4566077.4000000004</v>
      </c>
      <c r="S53">
        <v>1184733.6000000001</v>
      </c>
      <c r="T53">
        <v>7454517.4000000004</v>
      </c>
      <c r="U53">
        <v>4294696.4000000004</v>
      </c>
      <c r="V53">
        <v>13585854.4</v>
      </c>
      <c r="W53">
        <v>2257997.4</v>
      </c>
      <c r="Y53">
        <v>2.514250120194629</v>
      </c>
      <c r="Z53">
        <v>1.848383845563512</v>
      </c>
      <c r="AA53">
        <v>1.8269477246212771</v>
      </c>
      <c r="AB53">
        <v>2.984383491805056</v>
      </c>
      <c r="AC53">
        <v>1.4641773421783</v>
      </c>
      <c r="AD53">
        <v>3.3800594892003568</v>
      </c>
      <c r="AE53">
        <v>1.343457896227483</v>
      </c>
      <c r="AF53">
        <v>4.3167146519990638</v>
      </c>
      <c r="AG53">
        <v>2.7300957739935261</v>
      </c>
      <c r="AH53">
        <v>6.494515864201821</v>
      </c>
      <c r="AI53">
        <v>3.4798975840327331</v>
      </c>
      <c r="AK53">
        <v>2.514250120194629</v>
      </c>
      <c r="AL53">
        <v>0.68744857079582289</v>
      </c>
      <c r="AM53">
        <v>0.67320189963793386</v>
      </c>
      <c r="AN53">
        <v>2.984383491805056</v>
      </c>
      <c r="AO53">
        <v>0.58029067098395903</v>
      </c>
      <c r="AP53">
        <v>3.3800594892003568</v>
      </c>
      <c r="AQ53">
        <v>0.54497044441523035</v>
      </c>
      <c r="AR53">
        <v>2.3251977700041611</v>
      </c>
      <c r="AS53">
        <v>0.5636757296510041</v>
      </c>
      <c r="AT53">
        <v>6.494515864201821</v>
      </c>
      <c r="AU53">
        <v>1.8735903445864099</v>
      </c>
      <c r="AW53">
        <v>0.30737629079958417</v>
      </c>
      <c r="AY53">
        <f t="shared" si="3"/>
        <v>8</v>
      </c>
      <c r="AZ53">
        <f t="shared" si="1"/>
        <v>8</v>
      </c>
      <c r="BA53" t="str">
        <f t="shared" si="1"/>
        <v/>
      </c>
      <c r="BB53">
        <f t="shared" si="1"/>
        <v>8</v>
      </c>
    </row>
    <row r="54" spans="1:54" x14ac:dyDescent="0.3">
      <c r="A54">
        <v>24</v>
      </c>
      <c r="B54" t="s">
        <v>126</v>
      </c>
      <c r="C54" t="s">
        <v>123</v>
      </c>
      <c r="D54" t="s">
        <v>114</v>
      </c>
      <c r="F54" s="2">
        <f t="shared" si="6"/>
        <v>0</v>
      </c>
      <c r="G54" s="2">
        <f t="shared" si="6"/>
        <v>0</v>
      </c>
      <c r="H54" s="4">
        <f t="shared" si="6"/>
        <v>0</v>
      </c>
      <c r="I54">
        <f t="shared" si="6"/>
        <v>1</v>
      </c>
      <c r="J54">
        <f t="shared" si="6"/>
        <v>0</v>
      </c>
      <c r="K54">
        <f t="shared" si="6"/>
        <v>3</v>
      </c>
      <c r="L54">
        <f t="shared" si="6"/>
        <v>0</v>
      </c>
      <c r="M54">
        <v>414114.2</v>
      </c>
      <c r="N54">
        <v>6016041.2000000002</v>
      </c>
      <c r="O54">
        <v>6184164.7999999998</v>
      </c>
      <c r="P54">
        <v>355969</v>
      </c>
      <c r="Q54">
        <v>6159425.2000000002</v>
      </c>
      <c r="R54">
        <v>185834.8</v>
      </c>
      <c r="S54">
        <v>7151927.2000000002</v>
      </c>
      <c r="T54">
        <v>3528815.8</v>
      </c>
      <c r="U54">
        <v>3936779.4</v>
      </c>
      <c r="V54">
        <v>708200.2</v>
      </c>
      <c r="W54">
        <v>11324861.6</v>
      </c>
      <c r="Y54">
        <v>0.77918909660074864</v>
      </c>
      <c r="Z54">
        <v>4.9519085906329563</v>
      </c>
      <c r="AA54">
        <v>5.0217261653859167</v>
      </c>
      <c r="AB54">
        <v>0.8100274110096507</v>
      </c>
      <c r="AC54">
        <v>5.8305480990209606</v>
      </c>
      <c r="AD54">
        <v>0.32678078720346088</v>
      </c>
      <c r="AE54">
        <v>4.7211990595911626</v>
      </c>
      <c r="AF54">
        <v>1.4739836696418931</v>
      </c>
      <c r="AG54">
        <v>2.554100408637896</v>
      </c>
      <c r="AH54">
        <v>1.92940665219212</v>
      </c>
      <c r="AI54">
        <v>14.83473644539481</v>
      </c>
      <c r="AK54">
        <v>0.77918909660074864</v>
      </c>
      <c r="AL54">
        <v>2.4364672156167222</v>
      </c>
      <c r="AM54">
        <v>2.5092468564282169</v>
      </c>
      <c r="AN54">
        <v>0.8100274110096507</v>
      </c>
      <c r="AO54">
        <v>3.1904509494081141</v>
      </c>
      <c r="AP54">
        <v>0.32678078720346088</v>
      </c>
      <c r="AQ54">
        <v>2.5379836030188021</v>
      </c>
      <c r="AR54">
        <v>0.76647441304521635</v>
      </c>
      <c r="AS54">
        <v>0.6199029401759617</v>
      </c>
      <c r="AT54">
        <v>1.92940665219212</v>
      </c>
      <c r="AU54">
        <v>12.394444969389591</v>
      </c>
      <c r="AW54">
        <v>0.33226709880400451</v>
      </c>
      <c r="AY54">
        <f t="shared" si="3"/>
        <v>-4</v>
      </c>
      <c r="AZ54" t="str">
        <f t="shared" si="1"/>
        <v/>
      </c>
      <c r="BA54">
        <f t="shared" si="1"/>
        <v>-4</v>
      </c>
      <c r="BB54" t="str">
        <f t="shared" si="1"/>
        <v/>
      </c>
    </row>
    <row r="55" spans="1:54" x14ac:dyDescent="0.3">
      <c r="A55">
        <v>24</v>
      </c>
      <c r="B55" t="s">
        <v>127</v>
      </c>
      <c r="C55" t="s">
        <v>123</v>
      </c>
      <c r="D55" t="s">
        <v>114</v>
      </c>
      <c r="F55" s="2">
        <f t="shared" si="6"/>
        <v>0</v>
      </c>
      <c r="G55" s="2">
        <f t="shared" si="6"/>
        <v>1</v>
      </c>
      <c r="H55" s="4">
        <f t="shared" si="6"/>
        <v>0</v>
      </c>
      <c r="I55">
        <f t="shared" si="6"/>
        <v>1</v>
      </c>
      <c r="J55">
        <f t="shared" si="6"/>
        <v>0</v>
      </c>
      <c r="K55">
        <f t="shared" si="6"/>
        <v>3</v>
      </c>
      <c r="L55">
        <f t="shared" si="6"/>
        <v>0</v>
      </c>
      <c r="M55">
        <v>328897.59999999998</v>
      </c>
      <c r="N55">
        <v>6006067.5999999996</v>
      </c>
      <c r="O55">
        <v>6058045.4000000004</v>
      </c>
      <c r="P55">
        <v>235216.4</v>
      </c>
      <c r="Q55">
        <v>7402034</v>
      </c>
      <c r="R55">
        <v>67910.8</v>
      </c>
      <c r="S55">
        <v>7594684.2000000002</v>
      </c>
      <c r="T55">
        <v>3395854.4</v>
      </c>
      <c r="U55">
        <v>3911157.2</v>
      </c>
      <c r="V55">
        <v>335678.2</v>
      </c>
      <c r="W55">
        <v>13070692.199999999</v>
      </c>
      <c r="Y55">
        <v>0.6644083174061961</v>
      </c>
      <c r="Z55">
        <v>5.1342710784170773</v>
      </c>
      <c r="AA55">
        <v>5.1285397778265178</v>
      </c>
      <c r="AB55">
        <v>0.67254301119828597</v>
      </c>
      <c r="AC55">
        <v>6.5710855214041661</v>
      </c>
      <c r="AD55">
        <v>0.16668115700595079</v>
      </c>
      <c r="AE55">
        <v>5.5708028916269541</v>
      </c>
      <c r="AF55">
        <v>1.318546923808753</v>
      </c>
      <c r="AG55">
        <v>2.5195303986431101</v>
      </c>
      <c r="AH55">
        <v>1.2645105713978411</v>
      </c>
      <c r="AI55">
        <v>15.772875270759689</v>
      </c>
      <c r="AK55">
        <v>0.6644083174061961</v>
      </c>
      <c r="AL55">
        <v>2.6120564130367709</v>
      </c>
      <c r="AM55">
        <v>2.6068296535871922</v>
      </c>
      <c r="AN55">
        <v>0.67254301119828597</v>
      </c>
      <c r="AO55">
        <v>2.9003609276027418</v>
      </c>
      <c r="AP55">
        <v>0.16668115700595079</v>
      </c>
      <c r="AQ55">
        <v>3.416785896231886</v>
      </c>
      <c r="AR55">
        <v>0.68224895698949695</v>
      </c>
      <c r="AS55">
        <v>0.59015313225099819</v>
      </c>
      <c r="AT55">
        <v>1.2645105713978411</v>
      </c>
      <c r="AU55">
        <v>12.95856265637558</v>
      </c>
      <c r="AW55">
        <v>0.31824837101157749</v>
      </c>
      <c r="AY55">
        <f t="shared" si="3"/>
        <v>-4</v>
      </c>
      <c r="AZ55" t="str">
        <f t="shared" si="1"/>
        <v/>
      </c>
      <c r="BA55">
        <f t="shared" si="1"/>
        <v>-4</v>
      </c>
      <c r="BB55" t="str">
        <f t="shared" si="1"/>
        <v/>
      </c>
    </row>
    <row r="56" spans="1:54" x14ac:dyDescent="0.3">
      <c r="A56">
        <v>24</v>
      </c>
      <c r="B56" t="s">
        <v>128</v>
      </c>
      <c r="C56" t="s">
        <v>123</v>
      </c>
      <c r="D56" t="s">
        <v>114</v>
      </c>
      <c r="F56" s="2">
        <f t="shared" si="6"/>
        <v>0</v>
      </c>
      <c r="G56" s="2">
        <f t="shared" si="6"/>
        <v>0</v>
      </c>
      <c r="H56" s="4">
        <f t="shared" si="6"/>
        <v>1</v>
      </c>
      <c r="I56">
        <f t="shared" si="6"/>
        <v>0</v>
      </c>
      <c r="J56">
        <f t="shared" si="6"/>
        <v>1</v>
      </c>
      <c r="K56">
        <f t="shared" si="6"/>
        <v>3</v>
      </c>
      <c r="L56">
        <f t="shared" si="6"/>
        <v>3</v>
      </c>
      <c r="M56">
        <v>2180548</v>
      </c>
      <c r="N56">
        <v>1797739.2</v>
      </c>
      <c r="O56">
        <v>1828093.8</v>
      </c>
      <c r="P56">
        <v>7568929</v>
      </c>
      <c r="Q56">
        <v>709877</v>
      </c>
      <c r="R56">
        <v>5117375.4000000004</v>
      </c>
      <c r="S56">
        <v>1529571</v>
      </c>
      <c r="T56">
        <v>7570115.2000000002</v>
      </c>
      <c r="U56">
        <v>4349478</v>
      </c>
      <c r="V56">
        <v>9604938.1999999993</v>
      </c>
      <c r="W56">
        <v>2662738.6</v>
      </c>
      <c r="Y56">
        <v>2.0760668801958668</v>
      </c>
      <c r="Z56">
        <v>1.822077368025202</v>
      </c>
      <c r="AA56">
        <v>1.8254990523681049</v>
      </c>
      <c r="AB56">
        <v>3.4519343684019992</v>
      </c>
      <c r="AC56">
        <v>1.3659455198096111</v>
      </c>
      <c r="AD56">
        <v>3.3086392579949462</v>
      </c>
      <c r="AE56">
        <v>1.5181532499613239</v>
      </c>
      <c r="AF56">
        <v>4.4520970200072041</v>
      </c>
      <c r="AG56">
        <v>2.803572625597007</v>
      </c>
      <c r="AH56">
        <v>5.3075657973997297</v>
      </c>
      <c r="AI56">
        <v>3.435683502594475</v>
      </c>
      <c r="AK56">
        <v>2.0760668801958668</v>
      </c>
      <c r="AL56">
        <v>0.74048918880289416</v>
      </c>
      <c r="AM56">
        <v>0.75036710900021719</v>
      </c>
      <c r="AN56">
        <v>3.4519343684019992</v>
      </c>
      <c r="AO56">
        <v>0.6159764812095091</v>
      </c>
      <c r="AP56">
        <v>3.3086392579949462</v>
      </c>
      <c r="AQ56">
        <v>0.67598785960581154</v>
      </c>
      <c r="AR56">
        <v>2.4076633835909891</v>
      </c>
      <c r="AS56">
        <v>0.58699422816280278</v>
      </c>
      <c r="AT56">
        <v>5.3075657973997297</v>
      </c>
      <c r="AU56">
        <v>1.843694011610933</v>
      </c>
      <c r="AW56">
        <v>0.3122202667989768</v>
      </c>
      <c r="AY56">
        <f t="shared" si="3"/>
        <v>8</v>
      </c>
      <c r="AZ56">
        <f t="shared" si="1"/>
        <v>8</v>
      </c>
      <c r="BA56" t="str">
        <f t="shared" si="1"/>
        <v/>
      </c>
      <c r="BB56">
        <f t="shared" si="1"/>
        <v>8</v>
      </c>
    </row>
    <row r="57" spans="1:54" x14ac:dyDescent="0.3">
      <c r="A57">
        <v>24</v>
      </c>
      <c r="B57" t="s">
        <v>129</v>
      </c>
      <c r="C57" t="s">
        <v>123</v>
      </c>
      <c r="D57" t="s">
        <v>114</v>
      </c>
      <c r="F57" s="2">
        <f t="shared" si="6"/>
        <v>0</v>
      </c>
      <c r="G57" s="2">
        <f t="shared" si="6"/>
        <v>0</v>
      </c>
      <c r="H57" s="4">
        <f t="shared" si="6"/>
        <v>0</v>
      </c>
      <c r="I57">
        <f t="shared" si="6"/>
        <v>1</v>
      </c>
      <c r="J57">
        <f t="shared" si="6"/>
        <v>0</v>
      </c>
      <c r="K57">
        <f t="shared" si="6"/>
        <v>3</v>
      </c>
      <c r="L57">
        <f t="shared" si="6"/>
        <v>0</v>
      </c>
      <c r="M57">
        <v>6904071</v>
      </c>
      <c r="N57">
        <v>1996186.6</v>
      </c>
      <c r="O57">
        <v>2014204.2</v>
      </c>
      <c r="P57">
        <v>4053004.4</v>
      </c>
      <c r="Q57">
        <v>759550</v>
      </c>
      <c r="R57">
        <v>10738918.4</v>
      </c>
      <c r="S57">
        <v>943697.6</v>
      </c>
      <c r="T57">
        <v>7483609.4000000004</v>
      </c>
      <c r="U57">
        <v>4253533.5999999996</v>
      </c>
      <c r="V57">
        <v>43890192.200000003</v>
      </c>
      <c r="W57">
        <v>2839996.2</v>
      </c>
      <c r="Y57">
        <v>5.6198922085925007</v>
      </c>
      <c r="Z57">
        <v>1.8990763028035871</v>
      </c>
      <c r="AA57">
        <v>1.881822699331678</v>
      </c>
      <c r="AB57">
        <v>4.1171102266060187</v>
      </c>
      <c r="AC57">
        <v>1.243325025995728</v>
      </c>
      <c r="AD57">
        <v>8.0108321953914121</v>
      </c>
      <c r="AE57">
        <v>1.401037230074871</v>
      </c>
      <c r="AF57">
        <v>4.3502841889741832</v>
      </c>
      <c r="AG57">
        <v>2.719788894709199</v>
      </c>
      <c r="AH57">
        <v>16.049553153594029</v>
      </c>
      <c r="AI57">
        <v>3.2163415404036639</v>
      </c>
      <c r="AK57">
        <v>5.6198922085925007</v>
      </c>
      <c r="AL57">
        <v>0.7184106901753694</v>
      </c>
      <c r="AM57">
        <v>0.71514677597442644</v>
      </c>
      <c r="AN57">
        <v>4.1171102266060187</v>
      </c>
      <c r="AO57">
        <v>0.54161536140018141</v>
      </c>
      <c r="AP57">
        <v>8.0108321953914121</v>
      </c>
      <c r="AQ57">
        <v>0.58433372562285513</v>
      </c>
      <c r="AR57">
        <v>2.343239914183505</v>
      </c>
      <c r="AS57">
        <v>0.57161720376461744</v>
      </c>
      <c r="AT57">
        <v>16.049553153594029</v>
      </c>
      <c r="AU57">
        <v>1.526065446203575</v>
      </c>
      <c r="AW57">
        <v>0.31156189539469781</v>
      </c>
      <c r="AY57">
        <f t="shared" si="3"/>
        <v>-2</v>
      </c>
      <c r="AZ57" t="str">
        <f t="shared" si="1"/>
        <v/>
      </c>
      <c r="BA57">
        <f t="shared" si="1"/>
        <v>-2</v>
      </c>
      <c r="BB57" t="str">
        <f t="shared" si="1"/>
        <v/>
      </c>
    </row>
    <row r="58" spans="1:54" x14ac:dyDescent="0.3">
      <c r="A58">
        <v>24</v>
      </c>
      <c r="B58" t="s">
        <v>130</v>
      </c>
      <c r="C58" t="s">
        <v>123</v>
      </c>
      <c r="D58" t="s">
        <v>114</v>
      </c>
      <c r="F58" s="2">
        <f t="shared" si="6"/>
        <v>0</v>
      </c>
      <c r="G58" s="2">
        <f t="shared" si="6"/>
        <v>1</v>
      </c>
      <c r="H58" s="4">
        <f t="shared" si="6"/>
        <v>0</v>
      </c>
      <c r="I58">
        <f t="shared" si="6"/>
        <v>1</v>
      </c>
      <c r="J58">
        <f t="shared" si="6"/>
        <v>0</v>
      </c>
      <c r="K58">
        <f t="shared" si="6"/>
        <v>3</v>
      </c>
      <c r="L58">
        <f t="shared" si="6"/>
        <v>0</v>
      </c>
      <c r="M58">
        <v>1297565.2</v>
      </c>
      <c r="N58">
        <v>5590503.7999999998</v>
      </c>
      <c r="O58">
        <v>6221150.2000000002</v>
      </c>
      <c r="P58">
        <v>962221.8</v>
      </c>
      <c r="Q58">
        <v>5738462.5999999996</v>
      </c>
      <c r="R58">
        <v>840370</v>
      </c>
      <c r="S58">
        <v>6096867.4000000004</v>
      </c>
      <c r="T58">
        <v>3530230</v>
      </c>
      <c r="U58">
        <v>3882255</v>
      </c>
      <c r="V58">
        <v>3234570.4</v>
      </c>
      <c r="W58">
        <v>9972709.5999999996</v>
      </c>
      <c r="Y58">
        <v>1.6101251087966379</v>
      </c>
      <c r="Z58">
        <v>4.6331241680076349</v>
      </c>
      <c r="AA58">
        <v>5.0160113166552041</v>
      </c>
      <c r="AB58">
        <v>1.5657116741931529</v>
      </c>
      <c r="AC58">
        <v>5.469029417214915</v>
      </c>
      <c r="AD58">
        <v>1.156565344217233</v>
      </c>
      <c r="AE58">
        <v>4.4205508390092287</v>
      </c>
      <c r="AF58">
        <v>1.469855338009074</v>
      </c>
      <c r="AG58">
        <v>2.5232849020743742</v>
      </c>
      <c r="AH58">
        <v>3.7276116537977941</v>
      </c>
      <c r="AI58">
        <v>12.09687779435189</v>
      </c>
      <c r="AK58">
        <v>1.6101251087966379</v>
      </c>
      <c r="AL58">
        <v>1.8149053826113231</v>
      </c>
      <c r="AM58">
        <v>2.213398933620192</v>
      </c>
      <c r="AN58">
        <v>1.5657116741931529</v>
      </c>
      <c r="AO58">
        <v>2.490949966589687</v>
      </c>
      <c r="AP58">
        <v>1.156565344217233</v>
      </c>
      <c r="AQ58">
        <v>1.854991611384321</v>
      </c>
      <c r="AR58">
        <v>0.76345814041560511</v>
      </c>
      <c r="AS58">
        <v>0.56937649102183063</v>
      </c>
      <c r="AT58">
        <v>3.7276116537977941</v>
      </c>
      <c r="AU58">
        <v>8.8627511644037433</v>
      </c>
      <c r="AW58">
        <v>0.31212705719517542</v>
      </c>
      <c r="AY58">
        <f t="shared" si="3"/>
        <v>-2</v>
      </c>
      <c r="AZ58" t="str">
        <f t="shared" si="1"/>
        <v/>
      </c>
      <c r="BA58">
        <f t="shared" si="1"/>
        <v>-2</v>
      </c>
      <c r="BB58" t="str">
        <f t="shared" si="1"/>
        <v/>
      </c>
    </row>
    <row r="59" spans="1:54" x14ac:dyDescent="0.3">
      <c r="F59" s="2"/>
      <c r="G59" s="2"/>
      <c r="H59" s="4"/>
    </row>
    <row r="60" spans="1:54" x14ac:dyDescent="0.3">
      <c r="F60" s="2"/>
      <c r="G60" s="2"/>
      <c r="H60" s="4"/>
    </row>
    <row r="61" spans="1:54" x14ac:dyDescent="0.3">
      <c r="F61" s="2"/>
      <c r="G61" s="2"/>
      <c r="H61" s="4"/>
    </row>
    <row r="62" spans="1:54" x14ac:dyDescent="0.3">
      <c r="F62" s="2"/>
      <c r="G62" s="2"/>
      <c r="H62" s="4"/>
    </row>
    <row r="63" spans="1:54" x14ac:dyDescent="0.3">
      <c r="F63" s="2"/>
      <c r="G63" s="2"/>
      <c r="H63" s="4"/>
    </row>
    <row r="64" spans="1:54" x14ac:dyDescent="0.3">
      <c r="F64" s="2"/>
      <c r="G64" s="2"/>
      <c r="H64" s="4"/>
    </row>
    <row r="65" spans="6:8" x14ac:dyDescent="0.3">
      <c r="F65" s="2"/>
      <c r="G65" s="2"/>
      <c r="H65" s="4"/>
    </row>
    <row r="66" spans="6:8" x14ac:dyDescent="0.3">
      <c r="F66" s="2"/>
      <c r="G66" s="2"/>
      <c r="H66" s="4"/>
    </row>
    <row r="67" spans="6:8" x14ac:dyDescent="0.3">
      <c r="F67" s="2"/>
      <c r="G67" s="2"/>
      <c r="H67" s="4"/>
    </row>
    <row r="68" spans="6:8" x14ac:dyDescent="0.3">
      <c r="F68" s="2"/>
      <c r="G68" s="2"/>
      <c r="H68" s="4"/>
    </row>
    <row r="69" spans="6:8" x14ac:dyDescent="0.3">
      <c r="F69" s="2"/>
      <c r="G69" s="2"/>
      <c r="H69" s="4"/>
    </row>
    <row r="70" spans="6:8" x14ac:dyDescent="0.3">
      <c r="F70" s="2"/>
      <c r="G70" s="2"/>
      <c r="H70" s="4"/>
    </row>
    <row r="71" spans="6:8" x14ac:dyDescent="0.3">
      <c r="F71" s="2"/>
      <c r="G71" s="2"/>
      <c r="H71" s="4"/>
    </row>
    <row r="72" spans="6:8" x14ac:dyDescent="0.3">
      <c r="F72" s="2"/>
      <c r="G72" s="2"/>
      <c r="H72" s="4"/>
    </row>
    <row r="73" spans="6:8" x14ac:dyDescent="0.3">
      <c r="F73" s="2"/>
      <c r="G73" s="2"/>
      <c r="H73" s="4"/>
    </row>
    <row r="74" spans="6:8" x14ac:dyDescent="0.3">
      <c r="F74" s="2"/>
      <c r="G74" s="2"/>
      <c r="H74" s="4"/>
    </row>
    <row r="75" spans="6:8" x14ac:dyDescent="0.3">
      <c r="F75" s="2"/>
      <c r="G75" s="2"/>
      <c r="H75" s="4"/>
    </row>
    <row r="76" spans="6:8" x14ac:dyDescent="0.3">
      <c r="F76" s="2"/>
      <c r="G76" s="2"/>
      <c r="H76" s="4"/>
    </row>
    <row r="77" spans="6:8" x14ac:dyDescent="0.3">
      <c r="F77" s="2"/>
      <c r="G77" s="2"/>
      <c r="H77" s="4"/>
    </row>
    <row r="78" spans="6:8" x14ac:dyDescent="0.3">
      <c r="F78" s="2"/>
      <c r="G78" s="2"/>
      <c r="H78" s="4"/>
    </row>
    <row r="79" spans="6:8" x14ac:dyDescent="0.3">
      <c r="F79" s="2"/>
      <c r="G79" s="2"/>
      <c r="H79" s="4"/>
    </row>
    <row r="80" spans="6:8" x14ac:dyDescent="0.3">
      <c r="F80" s="2"/>
      <c r="G80" s="2"/>
      <c r="H80" s="4"/>
    </row>
    <row r="81" spans="6:8" x14ac:dyDescent="0.3">
      <c r="F81" s="2"/>
      <c r="G81" s="2"/>
      <c r="H81" s="4"/>
    </row>
    <row r="82" spans="6:8" x14ac:dyDescent="0.3">
      <c r="F82" s="2"/>
      <c r="G82" s="2"/>
      <c r="H82" s="4"/>
    </row>
    <row r="83" spans="6:8" x14ac:dyDescent="0.3">
      <c r="F83" s="2"/>
      <c r="G83" s="2"/>
      <c r="H83" s="4"/>
    </row>
    <row r="84" spans="6:8" x14ac:dyDescent="0.3">
      <c r="F84" s="2"/>
      <c r="G84" s="2"/>
      <c r="H84" s="4"/>
    </row>
    <row r="85" spans="6:8" x14ac:dyDescent="0.3">
      <c r="F85" s="2"/>
      <c r="G85" s="2"/>
      <c r="H85" s="4"/>
    </row>
    <row r="86" spans="6:8" x14ac:dyDescent="0.3">
      <c r="F86" s="2"/>
      <c r="G86" s="2"/>
      <c r="H86" s="4"/>
    </row>
    <row r="87" spans="6:8" x14ac:dyDescent="0.3">
      <c r="F87" s="2"/>
      <c r="G87" s="2"/>
      <c r="H87" s="4"/>
    </row>
    <row r="88" spans="6:8" x14ac:dyDescent="0.3">
      <c r="F88" s="2"/>
      <c r="G88" s="2"/>
      <c r="H88" s="4"/>
    </row>
    <row r="89" spans="6:8" x14ac:dyDescent="0.3">
      <c r="F89" s="2"/>
      <c r="G89" s="2"/>
      <c r="H89" s="4"/>
    </row>
    <row r="90" spans="6:8" x14ac:dyDescent="0.3">
      <c r="F90" s="2"/>
      <c r="G90" s="2"/>
      <c r="H90" s="4"/>
    </row>
    <row r="91" spans="6:8" x14ac:dyDescent="0.3">
      <c r="F91" s="2"/>
      <c r="G91" s="2"/>
      <c r="H91" s="4"/>
    </row>
    <row r="92" spans="6:8" x14ac:dyDescent="0.3">
      <c r="F92" s="2"/>
      <c r="G92" s="2"/>
      <c r="H92" s="4"/>
    </row>
    <row r="93" spans="6:8" x14ac:dyDescent="0.3">
      <c r="F93" s="2"/>
      <c r="G93" s="2"/>
      <c r="H93" s="4"/>
    </row>
    <row r="94" spans="6:8" x14ac:dyDescent="0.3">
      <c r="F94" s="2"/>
      <c r="G94" s="2"/>
      <c r="H94" s="4"/>
    </row>
    <row r="95" spans="6:8" x14ac:dyDescent="0.3">
      <c r="F95" s="2"/>
      <c r="G95" s="2"/>
      <c r="H95" s="4"/>
    </row>
    <row r="96" spans="6:8" x14ac:dyDescent="0.3">
      <c r="F96" s="2"/>
      <c r="G96" s="2"/>
      <c r="H96" s="4"/>
    </row>
    <row r="97" spans="6:8" x14ac:dyDescent="0.3">
      <c r="F97" s="2"/>
      <c r="G97" s="2"/>
      <c r="H97" s="4"/>
    </row>
    <row r="98" spans="6:8" x14ac:dyDescent="0.3">
      <c r="F98" s="2"/>
      <c r="G98" s="2"/>
      <c r="H98" s="4"/>
    </row>
    <row r="99" spans="6:8" x14ac:dyDescent="0.3">
      <c r="F99" s="2"/>
      <c r="G99" s="2"/>
      <c r="H99" s="4"/>
    </row>
    <row r="100" spans="6:8" x14ac:dyDescent="0.3">
      <c r="F100" s="2"/>
      <c r="G100" s="2"/>
      <c r="H100" s="4"/>
    </row>
    <row r="101" spans="6:8" x14ac:dyDescent="0.3">
      <c r="F101" s="2"/>
      <c r="G101" s="2"/>
      <c r="H101" s="4"/>
    </row>
    <row r="102" spans="6:8" x14ac:dyDescent="0.3">
      <c r="F102" s="2"/>
      <c r="G102" s="2"/>
      <c r="H102" s="4"/>
    </row>
    <row r="103" spans="6:8" x14ac:dyDescent="0.3">
      <c r="F103" s="2"/>
      <c r="G103" s="2"/>
      <c r="H103" s="4"/>
    </row>
    <row r="104" spans="6:8" x14ac:dyDescent="0.3">
      <c r="F104" s="2"/>
      <c r="G104" s="2"/>
      <c r="H104" s="4"/>
    </row>
    <row r="105" spans="6:8" x14ac:dyDescent="0.3">
      <c r="F105" s="2"/>
      <c r="G105" s="2"/>
      <c r="H105" s="4"/>
    </row>
    <row r="106" spans="6:8" x14ac:dyDescent="0.3">
      <c r="F106" s="2"/>
      <c r="G106" s="2"/>
      <c r="H106" s="4"/>
    </row>
    <row r="107" spans="6:8" x14ac:dyDescent="0.3">
      <c r="F107" s="2"/>
      <c r="G107" s="2"/>
      <c r="H107" s="4"/>
    </row>
    <row r="108" spans="6:8" x14ac:dyDescent="0.3">
      <c r="F108" s="2"/>
      <c r="G108" s="2"/>
      <c r="H108" s="4"/>
    </row>
    <row r="109" spans="6:8" x14ac:dyDescent="0.3">
      <c r="F109" s="2"/>
      <c r="G109" s="2"/>
      <c r="H109" s="4"/>
    </row>
    <row r="110" spans="6:8" x14ac:dyDescent="0.3">
      <c r="F110" s="2"/>
      <c r="G110" s="2"/>
      <c r="H110" s="4"/>
    </row>
    <row r="111" spans="6:8" x14ac:dyDescent="0.3">
      <c r="F111" s="2"/>
      <c r="G111" s="2"/>
      <c r="H111" s="4"/>
    </row>
    <row r="112" spans="6:8" x14ac:dyDescent="0.3">
      <c r="F112" s="2"/>
      <c r="G112" s="2"/>
      <c r="H112" s="4"/>
    </row>
    <row r="113" spans="6:8" x14ac:dyDescent="0.3">
      <c r="F113" s="2"/>
      <c r="G113" s="2"/>
      <c r="H113" s="4"/>
    </row>
    <row r="114" spans="6:8" x14ac:dyDescent="0.3">
      <c r="F114" s="2"/>
      <c r="G114" s="2"/>
      <c r="H114" s="4"/>
    </row>
    <row r="115" spans="6:8" x14ac:dyDescent="0.3">
      <c r="F115" s="2"/>
      <c r="G115" s="2"/>
      <c r="H115" s="4"/>
    </row>
    <row r="116" spans="6:8" x14ac:dyDescent="0.3">
      <c r="F116" s="2"/>
      <c r="G116" s="2"/>
      <c r="H116" s="4"/>
    </row>
    <row r="117" spans="6:8" x14ac:dyDescent="0.3">
      <c r="F117" s="2"/>
      <c r="G117" s="2"/>
      <c r="H117" s="4"/>
    </row>
    <row r="118" spans="6:8" x14ac:dyDescent="0.3">
      <c r="F118" s="2"/>
      <c r="G118" s="2"/>
      <c r="H118" s="4"/>
    </row>
    <row r="119" spans="6:8" x14ac:dyDescent="0.3">
      <c r="F119" s="2"/>
      <c r="G119" s="2"/>
      <c r="H119" s="4"/>
    </row>
    <row r="120" spans="6:8" x14ac:dyDescent="0.3">
      <c r="F120" s="2"/>
      <c r="G120" s="2"/>
      <c r="H120" s="4"/>
    </row>
    <row r="121" spans="6:8" x14ac:dyDescent="0.3">
      <c r="F121" s="2"/>
      <c r="G121" s="2"/>
      <c r="H121" s="4"/>
    </row>
    <row r="122" spans="6:8" x14ac:dyDescent="0.3">
      <c r="F122" s="2"/>
      <c r="G122" s="2"/>
      <c r="H122" s="4"/>
    </row>
    <row r="123" spans="6:8" x14ac:dyDescent="0.3">
      <c r="F123" s="2"/>
      <c r="G123" s="2"/>
      <c r="H123" s="4"/>
    </row>
    <row r="124" spans="6:8" x14ac:dyDescent="0.3">
      <c r="F124" s="2"/>
      <c r="G124" s="2"/>
      <c r="H124" s="4"/>
    </row>
    <row r="125" spans="6:8" x14ac:dyDescent="0.3">
      <c r="F125" s="2"/>
      <c r="G125" s="2"/>
      <c r="H125" s="4"/>
    </row>
    <row r="126" spans="6:8" x14ac:dyDescent="0.3">
      <c r="F126" s="2"/>
      <c r="G126" s="2"/>
      <c r="H126" s="4"/>
    </row>
    <row r="127" spans="6:8" x14ac:dyDescent="0.3">
      <c r="F127" s="2"/>
      <c r="G127" s="2"/>
      <c r="H127" s="4"/>
    </row>
    <row r="128" spans="6:8" x14ac:dyDescent="0.3">
      <c r="F128" s="2"/>
      <c r="G128" s="2"/>
      <c r="H128" s="4"/>
    </row>
    <row r="129" spans="6:8" x14ac:dyDescent="0.3">
      <c r="F129" s="2"/>
      <c r="G129" s="2"/>
      <c r="H129" s="4"/>
    </row>
    <row r="130" spans="6:8" x14ac:dyDescent="0.3">
      <c r="F130" s="2"/>
      <c r="G130" s="2"/>
      <c r="H130" s="4"/>
    </row>
    <row r="131" spans="6:8" x14ac:dyDescent="0.3">
      <c r="F131" s="2"/>
      <c r="G131" s="2"/>
      <c r="H131" s="4"/>
    </row>
    <row r="132" spans="6:8" x14ac:dyDescent="0.3">
      <c r="F132" s="2"/>
      <c r="G132" s="2"/>
      <c r="H132" s="4"/>
    </row>
    <row r="133" spans="6:8" x14ac:dyDescent="0.3">
      <c r="F133" s="2"/>
      <c r="G133" s="2"/>
      <c r="H133" s="4"/>
    </row>
    <row r="134" spans="6:8" x14ac:dyDescent="0.3">
      <c r="F134" s="2"/>
      <c r="G134" s="2"/>
      <c r="H134" s="4"/>
    </row>
    <row r="135" spans="6:8" x14ac:dyDescent="0.3">
      <c r="F135" s="2"/>
      <c r="G135" s="2"/>
      <c r="H135" s="4"/>
    </row>
    <row r="136" spans="6:8" x14ac:dyDescent="0.3">
      <c r="F136" s="2"/>
      <c r="G136" s="2"/>
      <c r="H136" s="4"/>
    </row>
    <row r="137" spans="6:8" x14ac:dyDescent="0.3">
      <c r="F137" s="2"/>
      <c r="G137" s="2"/>
      <c r="H137" s="4"/>
    </row>
    <row r="138" spans="6:8" x14ac:dyDescent="0.3">
      <c r="F138" s="2"/>
      <c r="G138" s="2"/>
      <c r="H138" s="4"/>
    </row>
    <row r="139" spans="6:8" x14ac:dyDescent="0.3">
      <c r="F139" s="2"/>
      <c r="G139" s="2"/>
      <c r="H139" s="4"/>
    </row>
    <row r="140" spans="6:8" x14ac:dyDescent="0.3">
      <c r="F140" s="2"/>
      <c r="G140" s="2"/>
      <c r="H140" s="4"/>
    </row>
    <row r="141" spans="6:8" x14ac:dyDescent="0.3">
      <c r="F141" s="2"/>
      <c r="G141" s="2"/>
      <c r="H141" s="4"/>
    </row>
    <row r="142" spans="6:8" x14ac:dyDescent="0.3">
      <c r="F142" s="2"/>
      <c r="G142" s="2"/>
      <c r="H142" s="4"/>
    </row>
    <row r="143" spans="6:8" x14ac:dyDescent="0.3">
      <c r="F143" s="2"/>
      <c r="G143" s="2"/>
      <c r="H143" s="4"/>
    </row>
    <row r="144" spans="6:8" x14ac:dyDescent="0.3">
      <c r="F144" s="2"/>
      <c r="G144" s="2"/>
      <c r="H144" s="4"/>
    </row>
    <row r="145" spans="6:8" x14ac:dyDescent="0.3">
      <c r="F145" s="2"/>
      <c r="G145" s="2"/>
      <c r="H145" s="4"/>
    </row>
    <row r="146" spans="6:8" x14ac:dyDescent="0.3">
      <c r="F146" s="2"/>
      <c r="G146" s="2"/>
      <c r="H146" s="4"/>
    </row>
    <row r="147" spans="6:8" x14ac:dyDescent="0.3">
      <c r="F147" s="2"/>
      <c r="G147" s="2"/>
      <c r="H147" s="4"/>
    </row>
    <row r="148" spans="6:8" x14ac:dyDescent="0.3">
      <c r="F148" s="2"/>
      <c r="G148" s="2"/>
      <c r="H148" s="4"/>
    </row>
    <row r="149" spans="6:8" x14ac:dyDescent="0.3">
      <c r="F149" s="2"/>
      <c r="G149" s="2"/>
      <c r="H149" s="4"/>
    </row>
    <row r="150" spans="6:8" x14ac:dyDescent="0.3">
      <c r="F150" s="2"/>
      <c r="G150" s="2"/>
      <c r="H150" s="4"/>
    </row>
    <row r="151" spans="6:8" x14ac:dyDescent="0.3">
      <c r="F151" s="2"/>
      <c r="G151" s="2"/>
      <c r="H151" s="4"/>
    </row>
    <row r="152" spans="6:8" x14ac:dyDescent="0.3">
      <c r="F152" s="2"/>
      <c r="G152" s="2"/>
      <c r="H152" s="4"/>
    </row>
    <row r="153" spans="6:8" x14ac:dyDescent="0.3">
      <c r="F153" s="2"/>
      <c r="G153" s="2"/>
      <c r="H153" s="4"/>
    </row>
    <row r="154" spans="6:8" x14ac:dyDescent="0.3">
      <c r="F154" s="2"/>
      <c r="G154" s="2"/>
      <c r="H154" s="4"/>
    </row>
    <row r="155" spans="6:8" x14ac:dyDescent="0.3">
      <c r="F155" s="2"/>
      <c r="G155" s="2"/>
      <c r="H155" s="4"/>
    </row>
    <row r="156" spans="6:8" x14ac:dyDescent="0.3">
      <c r="F156" s="2"/>
      <c r="G156" s="2"/>
      <c r="H156" s="4"/>
    </row>
    <row r="157" spans="6:8" x14ac:dyDescent="0.3">
      <c r="F157" s="2"/>
      <c r="G157" s="2"/>
      <c r="H157" s="4"/>
    </row>
    <row r="158" spans="6:8" x14ac:dyDescent="0.3">
      <c r="F158" s="2"/>
      <c r="G158" s="2"/>
      <c r="H158" s="4"/>
    </row>
    <row r="159" spans="6:8" x14ac:dyDescent="0.3">
      <c r="F159" s="2"/>
      <c r="G159" s="2"/>
      <c r="H159" s="4"/>
    </row>
    <row r="160" spans="6:8" x14ac:dyDescent="0.3">
      <c r="F160" s="2"/>
      <c r="G160" s="2"/>
      <c r="H160" s="4"/>
    </row>
    <row r="161" spans="6:8" x14ac:dyDescent="0.3">
      <c r="F161" s="2"/>
      <c r="G161" s="2"/>
      <c r="H161" s="4"/>
    </row>
    <row r="162" spans="6:8" x14ac:dyDescent="0.3">
      <c r="F162" s="2"/>
      <c r="G162" s="2"/>
      <c r="H162" s="4"/>
    </row>
    <row r="163" spans="6:8" x14ac:dyDescent="0.3">
      <c r="F163" s="2"/>
      <c r="G163" s="2"/>
      <c r="H163" s="4"/>
    </row>
    <row r="164" spans="6:8" x14ac:dyDescent="0.3">
      <c r="F164" s="2"/>
      <c r="G164" s="2"/>
      <c r="H164" s="4"/>
    </row>
    <row r="165" spans="6:8" x14ac:dyDescent="0.3">
      <c r="F165" s="2"/>
      <c r="G165" s="2"/>
      <c r="H165" s="4"/>
    </row>
    <row r="166" spans="6:8" x14ac:dyDescent="0.3">
      <c r="F166" s="2"/>
      <c r="G166" s="2"/>
      <c r="H166" s="4"/>
    </row>
    <row r="167" spans="6:8" x14ac:dyDescent="0.3">
      <c r="F167" s="2"/>
      <c r="G167" s="2"/>
      <c r="H167" s="4"/>
    </row>
    <row r="168" spans="6:8" x14ac:dyDescent="0.3">
      <c r="F168" s="2"/>
      <c r="G168" s="2"/>
      <c r="H168" s="4"/>
    </row>
    <row r="169" spans="6:8" x14ac:dyDescent="0.3">
      <c r="F169" s="2"/>
      <c r="G169" s="2"/>
      <c r="H169" s="4"/>
    </row>
    <row r="170" spans="6:8" x14ac:dyDescent="0.3">
      <c r="F170" s="2"/>
      <c r="G170" s="2"/>
      <c r="H170" s="4"/>
    </row>
    <row r="171" spans="6:8" x14ac:dyDescent="0.3">
      <c r="F171" s="2"/>
      <c r="G171" s="2"/>
      <c r="H171" s="4"/>
    </row>
    <row r="172" spans="6:8" x14ac:dyDescent="0.3">
      <c r="F172" s="2"/>
      <c r="G172" s="2"/>
      <c r="H172" s="4"/>
    </row>
    <row r="173" spans="6:8" x14ac:dyDescent="0.3">
      <c r="F173" s="2"/>
      <c r="G173" s="2"/>
      <c r="H173" s="4"/>
    </row>
    <row r="174" spans="6:8" x14ac:dyDescent="0.3">
      <c r="F174" s="2"/>
      <c r="G174" s="2"/>
      <c r="H174" s="4"/>
    </row>
    <row r="175" spans="6:8" x14ac:dyDescent="0.3">
      <c r="F175" s="2"/>
      <c r="G175" s="2"/>
      <c r="H175" s="4"/>
    </row>
    <row r="176" spans="6:8" x14ac:dyDescent="0.3">
      <c r="F176" s="2"/>
      <c r="G176" s="2"/>
      <c r="H176" s="4"/>
    </row>
    <row r="177" spans="6:8" x14ac:dyDescent="0.3">
      <c r="F177" s="2"/>
      <c r="G177" s="2"/>
      <c r="H177" s="4"/>
    </row>
    <row r="178" spans="6:8" x14ac:dyDescent="0.3">
      <c r="F178" s="2"/>
      <c r="G178" s="2"/>
      <c r="H178" s="4"/>
    </row>
    <row r="179" spans="6:8" x14ac:dyDescent="0.3">
      <c r="F179" s="2"/>
      <c r="G179" s="2"/>
      <c r="H179" s="4"/>
    </row>
    <row r="180" spans="6:8" x14ac:dyDescent="0.3">
      <c r="F180" s="2"/>
      <c r="G180" s="2"/>
      <c r="H180" s="4"/>
    </row>
    <row r="181" spans="6:8" x14ac:dyDescent="0.3">
      <c r="F181" s="2"/>
      <c r="G181" s="2"/>
      <c r="H181" s="4"/>
    </row>
    <row r="182" spans="6:8" x14ac:dyDescent="0.3">
      <c r="F182" s="2"/>
      <c r="G182" s="2"/>
      <c r="H182" s="4"/>
    </row>
    <row r="183" spans="6:8" x14ac:dyDescent="0.3">
      <c r="F183" s="2"/>
      <c r="G183" s="2"/>
      <c r="H183" s="4"/>
    </row>
    <row r="184" spans="6:8" x14ac:dyDescent="0.3">
      <c r="F184" s="2"/>
      <c r="G184" s="2"/>
      <c r="H184" s="4"/>
    </row>
    <row r="185" spans="6:8" x14ac:dyDescent="0.3">
      <c r="F185" s="2"/>
      <c r="G185" s="2"/>
      <c r="H185" s="4"/>
    </row>
    <row r="186" spans="6:8" x14ac:dyDescent="0.3">
      <c r="F186" s="2"/>
      <c r="G186" s="2"/>
      <c r="H186" s="4"/>
    </row>
    <row r="187" spans="6:8" x14ac:dyDescent="0.3">
      <c r="F187" s="2"/>
      <c r="G187" s="2"/>
      <c r="H187" s="4"/>
    </row>
    <row r="188" spans="6:8" x14ac:dyDescent="0.3">
      <c r="F188" s="2"/>
      <c r="G188" s="2"/>
      <c r="H188" s="4"/>
    </row>
    <row r="189" spans="6:8" x14ac:dyDescent="0.3">
      <c r="F189" s="2"/>
      <c r="G189" s="2"/>
      <c r="H189" s="4"/>
    </row>
    <row r="190" spans="6:8" x14ac:dyDescent="0.3">
      <c r="F190" s="2"/>
      <c r="G190" s="2"/>
      <c r="H190" s="4"/>
    </row>
    <row r="191" spans="6:8" x14ac:dyDescent="0.3">
      <c r="F191" s="2"/>
      <c r="G191" s="2"/>
      <c r="H191" s="4"/>
    </row>
    <row r="192" spans="6:8" x14ac:dyDescent="0.3">
      <c r="F192" s="2"/>
      <c r="G192" s="2"/>
      <c r="H192" s="4"/>
    </row>
    <row r="193" spans="6:8" x14ac:dyDescent="0.3">
      <c r="F193" s="2"/>
      <c r="G193" s="2"/>
      <c r="H193" s="4"/>
    </row>
    <row r="194" spans="6:8" x14ac:dyDescent="0.3">
      <c r="F194" s="2"/>
      <c r="G194" s="2"/>
      <c r="H194" s="4"/>
    </row>
    <row r="195" spans="6:8" x14ac:dyDescent="0.3">
      <c r="F195" s="2"/>
      <c r="G195" s="2"/>
      <c r="H195" s="4"/>
    </row>
    <row r="196" spans="6:8" x14ac:dyDescent="0.3">
      <c r="F196" s="2"/>
      <c r="G196" s="2"/>
      <c r="H196" s="4"/>
    </row>
    <row r="197" spans="6:8" x14ac:dyDescent="0.3">
      <c r="F197" s="2"/>
      <c r="G197" s="2"/>
      <c r="H197" s="4"/>
    </row>
    <row r="198" spans="6:8" x14ac:dyDescent="0.3">
      <c r="F198" s="2"/>
      <c r="G198" s="2"/>
      <c r="H198" s="4"/>
    </row>
    <row r="199" spans="6:8" x14ac:dyDescent="0.3">
      <c r="F199" s="2"/>
      <c r="G199" s="2"/>
      <c r="H199" s="4"/>
    </row>
    <row r="200" spans="6:8" x14ac:dyDescent="0.3">
      <c r="F200" s="2"/>
      <c r="G200" s="2"/>
      <c r="H200" s="4"/>
    </row>
    <row r="201" spans="6:8" x14ac:dyDescent="0.3">
      <c r="F201" s="2"/>
      <c r="G201" s="2"/>
      <c r="H201" s="4"/>
    </row>
    <row r="202" spans="6:8" x14ac:dyDescent="0.3">
      <c r="F202" s="2"/>
      <c r="G202" s="2"/>
      <c r="H202" s="4"/>
    </row>
    <row r="203" spans="6:8" x14ac:dyDescent="0.3">
      <c r="F203" s="2"/>
      <c r="G203" s="2"/>
      <c r="H203" s="4"/>
    </row>
    <row r="204" spans="6:8" x14ac:dyDescent="0.3">
      <c r="F204" s="2"/>
      <c r="G204" s="2"/>
      <c r="H204" s="4"/>
    </row>
    <row r="205" spans="6:8" x14ac:dyDescent="0.3">
      <c r="F205" s="2"/>
      <c r="G205" s="2"/>
      <c r="H205" s="4"/>
    </row>
    <row r="206" spans="6:8" x14ac:dyDescent="0.3">
      <c r="F206" s="2"/>
      <c r="G206" s="2"/>
      <c r="H206" s="4"/>
    </row>
    <row r="207" spans="6:8" x14ac:dyDescent="0.3">
      <c r="F207" s="2"/>
      <c r="G207" s="2"/>
      <c r="H207" s="4"/>
    </row>
    <row r="208" spans="6:8" x14ac:dyDescent="0.3">
      <c r="F208" s="2"/>
      <c r="G208" s="2"/>
      <c r="H208" s="4"/>
    </row>
    <row r="209" spans="6:8" x14ac:dyDescent="0.3">
      <c r="F209" s="2"/>
      <c r="G209" s="2"/>
      <c r="H209" s="4"/>
    </row>
    <row r="210" spans="6:8" x14ac:dyDescent="0.3">
      <c r="F210" s="2"/>
      <c r="G210" s="2"/>
      <c r="H210" s="4"/>
    </row>
    <row r="211" spans="6:8" x14ac:dyDescent="0.3">
      <c r="F211" s="2"/>
      <c r="G211" s="2"/>
      <c r="H211" s="4"/>
    </row>
    <row r="212" spans="6:8" x14ac:dyDescent="0.3">
      <c r="F212" s="2"/>
      <c r="G212" s="2"/>
      <c r="H212" s="4"/>
    </row>
    <row r="213" spans="6:8" x14ac:dyDescent="0.3">
      <c r="F213" s="2"/>
      <c r="G213" s="2"/>
      <c r="H213" s="4"/>
    </row>
    <row r="214" spans="6:8" x14ac:dyDescent="0.3">
      <c r="F214" s="2"/>
      <c r="G214" s="2"/>
      <c r="H214" s="4"/>
    </row>
    <row r="215" spans="6:8" x14ac:dyDescent="0.3">
      <c r="F215" s="2"/>
      <c r="G215" s="2"/>
      <c r="H215" s="4"/>
    </row>
    <row r="216" spans="6:8" x14ac:dyDescent="0.3">
      <c r="F216" s="2"/>
      <c r="G216" s="2"/>
      <c r="H216" s="4"/>
    </row>
    <row r="217" spans="6:8" x14ac:dyDescent="0.3">
      <c r="F217" s="2"/>
      <c r="G217" s="2"/>
      <c r="H217" s="4"/>
    </row>
    <row r="218" spans="6:8" x14ac:dyDescent="0.3">
      <c r="F218" s="2"/>
      <c r="G218" s="2"/>
      <c r="H218" s="4"/>
    </row>
    <row r="219" spans="6:8" x14ac:dyDescent="0.3">
      <c r="F219" s="2"/>
      <c r="G219" s="2"/>
      <c r="H219" s="4"/>
    </row>
    <row r="220" spans="6:8" x14ac:dyDescent="0.3">
      <c r="F220" s="2"/>
      <c r="G220" s="2"/>
      <c r="H220" s="4"/>
    </row>
    <row r="221" spans="6:8" x14ac:dyDescent="0.3">
      <c r="F221" s="2"/>
      <c r="G221" s="2"/>
      <c r="H221" s="4"/>
    </row>
    <row r="222" spans="6:8" x14ac:dyDescent="0.3">
      <c r="F222" s="2"/>
      <c r="G222" s="2"/>
      <c r="H222" s="4"/>
    </row>
    <row r="223" spans="6:8" x14ac:dyDescent="0.3">
      <c r="F223" s="2"/>
      <c r="G223" s="2"/>
      <c r="H223" s="4"/>
    </row>
    <row r="224" spans="6:8" x14ac:dyDescent="0.3">
      <c r="F224" s="2"/>
      <c r="G224" s="2"/>
      <c r="H224" s="4"/>
    </row>
    <row r="225" spans="6:8" x14ac:dyDescent="0.3">
      <c r="F225" s="2"/>
      <c r="G225" s="2"/>
      <c r="H225" s="4"/>
    </row>
    <row r="226" spans="6:8" x14ac:dyDescent="0.3">
      <c r="F226" s="2"/>
      <c r="G226" s="2"/>
      <c r="H226" s="4"/>
    </row>
    <row r="227" spans="6:8" x14ac:dyDescent="0.3">
      <c r="F227" s="2"/>
      <c r="G227" s="2"/>
      <c r="H227" s="4"/>
    </row>
    <row r="228" spans="6:8" x14ac:dyDescent="0.3">
      <c r="F228" s="2"/>
      <c r="G228" s="2"/>
      <c r="H228" s="4"/>
    </row>
    <row r="229" spans="6:8" x14ac:dyDescent="0.3">
      <c r="F229" s="2"/>
      <c r="G229" s="2"/>
      <c r="H229" s="4"/>
    </row>
    <row r="230" spans="6:8" x14ac:dyDescent="0.3">
      <c r="F230" s="2"/>
      <c r="G230" s="2"/>
      <c r="H230" s="4"/>
    </row>
    <row r="231" spans="6:8" x14ac:dyDescent="0.3">
      <c r="F231" s="2"/>
      <c r="G231" s="2"/>
      <c r="H231" s="4"/>
    </row>
    <row r="232" spans="6:8" x14ac:dyDescent="0.3">
      <c r="F232" s="2"/>
      <c r="G232" s="2"/>
      <c r="H232" s="4"/>
    </row>
    <row r="233" spans="6:8" x14ac:dyDescent="0.3">
      <c r="F233" s="2"/>
      <c r="G233" s="2"/>
      <c r="H233" s="4"/>
    </row>
    <row r="234" spans="6:8" x14ac:dyDescent="0.3">
      <c r="F234" s="2"/>
      <c r="G234" s="2"/>
      <c r="H234" s="4"/>
    </row>
    <row r="235" spans="6:8" x14ac:dyDescent="0.3">
      <c r="F235" s="2"/>
      <c r="G235" s="2"/>
      <c r="H235" s="4"/>
    </row>
    <row r="236" spans="6:8" x14ac:dyDescent="0.3">
      <c r="F236" s="2"/>
      <c r="G236" s="2"/>
      <c r="H236" s="4"/>
    </row>
    <row r="237" spans="6:8" x14ac:dyDescent="0.3">
      <c r="F237" s="2"/>
      <c r="G237" s="2"/>
      <c r="H237" s="4"/>
    </row>
    <row r="238" spans="6:8" x14ac:dyDescent="0.3">
      <c r="F238" s="2"/>
      <c r="G238" s="2"/>
      <c r="H238" s="4"/>
    </row>
    <row r="239" spans="6:8" x14ac:dyDescent="0.3">
      <c r="F239" s="2"/>
      <c r="G239" s="2"/>
      <c r="H239" s="4"/>
    </row>
    <row r="240" spans="6:8" x14ac:dyDescent="0.3">
      <c r="F240" s="2"/>
      <c r="G240" s="2"/>
      <c r="H240" s="4"/>
    </row>
    <row r="241" spans="6:8" x14ac:dyDescent="0.3">
      <c r="F241" s="2"/>
      <c r="G241" s="2"/>
      <c r="H241" s="4"/>
    </row>
    <row r="242" spans="6:8" x14ac:dyDescent="0.3">
      <c r="F242" s="2"/>
      <c r="G242" s="2"/>
      <c r="H242" s="4"/>
    </row>
    <row r="243" spans="6:8" x14ac:dyDescent="0.3">
      <c r="F243" s="2"/>
      <c r="G243" s="2"/>
      <c r="H243" s="4"/>
    </row>
    <row r="244" spans="6:8" x14ac:dyDescent="0.3">
      <c r="F244" s="2"/>
      <c r="G244" s="2"/>
      <c r="H244" s="4"/>
    </row>
    <row r="245" spans="6:8" x14ac:dyDescent="0.3">
      <c r="F245" s="2"/>
      <c r="G245" s="2"/>
      <c r="H245" s="4"/>
    </row>
    <row r="246" spans="6:8" x14ac:dyDescent="0.3">
      <c r="F246" s="2"/>
      <c r="G246" s="2"/>
      <c r="H246" s="4"/>
    </row>
    <row r="247" spans="6:8" x14ac:dyDescent="0.3">
      <c r="F247" s="2"/>
      <c r="G247" s="2"/>
      <c r="H247" s="4"/>
    </row>
    <row r="248" spans="6:8" x14ac:dyDescent="0.3">
      <c r="F248" s="2"/>
      <c r="G248" s="2"/>
      <c r="H248" s="4"/>
    </row>
    <row r="249" spans="6:8" x14ac:dyDescent="0.3">
      <c r="F249" s="2"/>
      <c r="G249" s="2"/>
      <c r="H249" s="4"/>
    </row>
    <row r="250" spans="6:8" x14ac:dyDescent="0.3">
      <c r="F250" s="2"/>
      <c r="G250" s="2"/>
      <c r="H250" s="4"/>
    </row>
    <row r="251" spans="6:8" x14ac:dyDescent="0.3">
      <c r="F251" s="2"/>
      <c r="G251" s="2"/>
      <c r="H251" s="4"/>
    </row>
    <row r="252" spans="6:8" x14ac:dyDescent="0.3">
      <c r="F252" s="2"/>
      <c r="G252" s="2"/>
      <c r="H252" s="4"/>
    </row>
    <row r="253" spans="6:8" x14ac:dyDescent="0.3">
      <c r="F253" s="2"/>
      <c r="G253" s="2"/>
      <c r="H253" s="4"/>
    </row>
    <row r="254" spans="6:8" x14ac:dyDescent="0.3">
      <c r="F254" s="2"/>
      <c r="G254" s="2"/>
      <c r="H254" s="4"/>
    </row>
    <row r="255" spans="6:8" x14ac:dyDescent="0.3">
      <c r="F255" s="2"/>
      <c r="G255" s="2"/>
      <c r="H255" s="4"/>
    </row>
    <row r="256" spans="6:8" x14ac:dyDescent="0.3">
      <c r="F256" s="2"/>
      <c r="G256" s="2"/>
      <c r="H256" s="4"/>
    </row>
    <row r="257" spans="6:8" x14ac:dyDescent="0.3">
      <c r="F257" s="2"/>
      <c r="G257" s="2"/>
      <c r="H257" s="4"/>
    </row>
    <row r="258" spans="6:8" x14ac:dyDescent="0.3">
      <c r="F258" s="2"/>
      <c r="G258" s="2"/>
      <c r="H258" s="4"/>
    </row>
    <row r="259" spans="6:8" x14ac:dyDescent="0.3">
      <c r="F259" s="2"/>
      <c r="G259" s="2"/>
      <c r="H259" s="4"/>
    </row>
    <row r="260" spans="6:8" x14ac:dyDescent="0.3">
      <c r="F260" s="2"/>
      <c r="G260" s="2"/>
      <c r="H260" s="4"/>
    </row>
    <row r="261" spans="6:8" x14ac:dyDescent="0.3">
      <c r="F261" s="2"/>
      <c r="G261" s="2"/>
      <c r="H261" s="4"/>
    </row>
    <row r="262" spans="6:8" x14ac:dyDescent="0.3">
      <c r="F262" s="2"/>
      <c r="G262" s="2"/>
      <c r="H262" s="4"/>
    </row>
    <row r="263" spans="6:8" x14ac:dyDescent="0.3">
      <c r="F263" s="2"/>
      <c r="G263" s="2"/>
      <c r="H263" s="4"/>
    </row>
    <row r="264" spans="6:8" x14ac:dyDescent="0.3">
      <c r="F264" s="2"/>
      <c r="G264" s="2"/>
      <c r="H264" s="4"/>
    </row>
    <row r="265" spans="6:8" x14ac:dyDescent="0.3">
      <c r="F265" s="2"/>
      <c r="G265" s="2"/>
      <c r="H265" s="4"/>
    </row>
    <row r="266" spans="6:8" x14ac:dyDescent="0.3">
      <c r="F266" s="2"/>
      <c r="G266" s="2"/>
      <c r="H266" s="4"/>
    </row>
    <row r="267" spans="6:8" x14ac:dyDescent="0.3">
      <c r="F267" s="2"/>
      <c r="G267" s="2"/>
      <c r="H267" s="4"/>
    </row>
    <row r="268" spans="6:8" x14ac:dyDescent="0.3">
      <c r="F268" s="2"/>
      <c r="G268" s="2"/>
      <c r="H268" s="4"/>
    </row>
    <row r="269" spans="6:8" x14ac:dyDescent="0.3">
      <c r="F269" s="2"/>
      <c r="G269" s="2"/>
      <c r="H269" s="4"/>
    </row>
    <row r="270" spans="6:8" x14ac:dyDescent="0.3">
      <c r="F270" s="2"/>
      <c r="G270" s="2"/>
      <c r="H270" s="4"/>
    </row>
    <row r="271" spans="6:8" x14ac:dyDescent="0.3">
      <c r="F271" s="2"/>
      <c r="G271" s="2"/>
      <c r="H271" s="4"/>
    </row>
    <row r="272" spans="6:8" x14ac:dyDescent="0.3">
      <c r="F272" s="2"/>
      <c r="G272" s="2"/>
      <c r="H272" s="4"/>
    </row>
    <row r="273" spans="6:8" x14ac:dyDescent="0.3">
      <c r="F273" s="2"/>
      <c r="G273" s="2"/>
      <c r="H273" s="4"/>
    </row>
    <row r="274" spans="6:8" x14ac:dyDescent="0.3">
      <c r="F274" s="2"/>
      <c r="G274" s="2"/>
      <c r="H274" s="4"/>
    </row>
    <row r="275" spans="6:8" x14ac:dyDescent="0.3">
      <c r="F275" s="2"/>
      <c r="G275" s="2"/>
      <c r="H275" s="4"/>
    </row>
    <row r="276" spans="6:8" x14ac:dyDescent="0.3">
      <c r="F276" s="2"/>
      <c r="G276" s="2"/>
      <c r="H276" s="4"/>
    </row>
    <row r="277" spans="6:8" x14ac:dyDescent="0.3">
      <c r="F277" s="2"/>
      <c r="G277" s="2"/>
      <c r="H277" s="4"/>
    </row>
    <row r="278" spans="6:8" x14ac:dyDescent="0.3">
      <c r="F278" s="2"/>
      <c r="G278" s="2"/>
      <c r="H278" s="4"/>
    </row>
    <row r="279" spans="6:8" x14ac:dyDescent="0.3">
      <c r="F279" s="2"/>
      <c r="G279" s="2"/>
      <c r="H279" s="4"/>
    </row>
    <row r="280" spans="6:8" x14ac:dyDescent="0.3">
      <c r="F280" s="2"/>
      <c r="G280" s="2"/>
      <c r="H280" s="4"/>
    </row>
    <row r="281" spans="6:8" x14ac:dyDescent="0.3">
      <c r="F281" s="2"/>
      <c r="G281" s="2"/>
      <c r="H281" s="4"/>
    </row>
    <row r="282" spans="6:8" x14ac:dyDescent="0.3">
      <c r="F282" s="2"/>
      <c r="G282" s="2"/>
      <c r="H282" s="4"/>
    </row>
    <row r="283" spans="6:8" x14ac:dyDescent="0.3">
      <c r="F283" s="2"/>
      <c r="G283" s="2"/>
      <c r="H283" s="4"/>
    </row>
    <row r="284" spans="6:8" x14ac:dyDescent="0.3">
      <c r="F284" s="2"/>
      <c r="G284" s="2"/>
      <c r="H284" s="4"/>
    </row>
    <row r="285" spans="6:8" x14ac:dyDescent="0.3">
      <c r="F285" s="2"/>
      <c r="G285" s="2"/>
      <c r="H285" s="4"/>
    </row>
    <row r="286" spans="6:8" x14ac:dyDescent="0.3">
      <c r="F286" s="2"/>
      <c r="G286" s="2"/>
      <c r="H286" s="4"/>
    </row>
    <row r="287" spans="6:8" x14ac:dyDescent="0.3">
      <c r="F287" s="2"/>
      <c r="G287" s="2"/>
      <c r="H287" s="4"/>
    </row>
    <row r="288" spans="6:8" x14ac:dyDescent="0.3">
      <c r="F288" s="2"/>
      <c r="G288" s="2"/>
      <c r="H288" s="4"/>
    </row>
    <row r="289" spans="6:49" x14ac:dyDescent="0.3">
      <c r="F289" s="2"/>
      <c r="G289" s="2"/>
      <c r="H289" s="4"/>
    </row>
    <row r="290" spans="6:49" x14ac:dyDescent="0.3">
      <c r="F290" s="2"/>
      <c r="G290" s="2"/>
      <c r="H290" s="4"/>
    </row>
    <row r="292" spans="6:49" x14ac:dyDescent="0.3">
      <c r="K292" s="35" t="s">
        <v>60</v>
      </c>
      <c r="L292" s="5">
        <f>X292</f>
        <v>1</v>
      </c>
      <c r="M292" s="6" t="s">
        <v>2</v>
      </c>
      <c r="N292" s="6" t="s">
        <v>3</v>
      </c>
      <c r="O292" s="6" t="s">
        <v>4</v>
      </c>
      <c r="P292" s="6" t="s">
        <v>5</v>
      </c>
      <c r="Q292" s="6" t="s">
        <v>6</v>
      </c>
      <c r="R292" s="6" t="s">
        <v>7</v>
      </c>
      <c r="S292" s="6" t="s">
        <v>8</v>
      </c>
      <c r="T292" s="6" t="s">
        <v>9</v>
      </c>
      <c r="U292" s="6" t="s">
        <v>10</v>
      </c>
      <c r="V292" s="6" t="s">
        <v>11</v>
      </c>
      <c r="W292" s="6" t="s">
        <v>12</v>
      </c>
      <c r="X292" s="7">
        <v>1</v>
      </c>
      <c r="Y292" s="6" t="s">
        <v>2</v>
      </c>
      <c r="Z292" s="6" t="s">
        <v>3</v>
      </c>
      <c r="AA292" s="6" t="s">
        <v>4</v>
      </c>
      <c r="AB292" s="6" t="s">
        <v>5</v>
      </c>
      <c r="AC292" s="6" t="s">
        <v>6</v>
      </c>
      <c r="AD292" s="6" t="s">
        <v>7</v>
      </c>
      <c r="AE292" s="6" t="s">
        <v>8</v>
      </c>
      <c r="AF292" s="6" t="s">
        <v>9</v>
      </c>
      <c r="AG292" s="6" t="s">
        <v>10</v>
      </c>
      <c r="AH292" s="6" t="s">
        <v>11</v>
      </c>
      <c r="AI292" s="6" t="s">
        <v>12</v>
      </c>
      <c r="AJ292" s="5">
        <f t="shared" ref="AJ292:AJ303" si="7">X292</f>
        <v>1</v>
      </c>
      <c r="AK292" s="6" t="s">
        <v>2</v>
      </c>
      <c r="AL292" s="6" t="s">
        <v>3</v>
      </c>
      <c r="AM292" s="6" t="s">
        <v>4</v>
      </c>
      <c r="AN292" s="6" t="s">
        <v>5</v>
      </c>
      <c r="AO292" s="6" t="s">
        <v>6</v>
      </c>
      <c r="AP292" s="6" t="s">
        <v>7</v>
      </c>
      <c r="AQ292" s="6" t="s">
        <v>8</v>
      </c>
      <c r="AR292" s="6" t="s">
        <v>9</v>
      </c>
      <c r="AS292" s="6" t="s">
        <v>10</v>
      </c>
      <c r="AT292" s="6" t="s">
        <v>11</v>
      </c>
      <c r="AU292" s="6" t="s">
        <v>12</v>
      </c>
    </row>
    <row r="293" spans="6:49" x14ac:dyDescent="0.3">
      <c r="L293" s="8" t="s">
        <v>15</v>
      </c>
      <c r="M293" s="9">
        <f t="shared" ref="M293:W293" si="8">AVERAGE(M3:M290)</f>
        <v>3187319.6607142841</v>
      </c>
      <c r="N293" s="9">
        <f t="shared" si="8"/>
        <v>4089398.8035714277</v>
      </c>
      <c r="O293" s="9">
        <f t="shared" si="8"/>
        <v>4207584.707142856</v>
      </c>
      <c r="P293" s="9">
        <f t="shared" si="8"/>
        <v>5860348.5107142851</v>
      </c>
      <c r="Q293" s="9">
        <f t="shared" si="8"/>
        <v>2753765.1107142856</v>
      </c>
      <c r="R293" s="9">
        <f t="shared" si="8"/>
        <v>4327424.1071428573</v>
      </c>
      <c r="S293" s="9">
        <f t="shared" si="8"/>
        <v>3714315.1749999993</v>
      </c>
      <c r="T293" s="9">
        <f t="shared" si="8"/>
        <v>4984023.2642857144</v>
      </c>
      <c r="U293" s="9">
        <f t="shared" si="8"/>
        <v>4098146.3000000003</v>
      </c>
      <c r="V293" s="9">
        <f t="shared" si="8"/>
        <v>11982927.153571429</v>
      </c>
      <c r="W293" s="9">
        <f t="shared" si="8"/>
        <v>4705796.5178571409</v>
      </c>
      <c r="X293" s="9" t="s">
        <v>15</v>
      </c>
      <c r="Y293" s="9">
        <f t="shared" ref="Y293:AI293" si="9">AVERAGE(Y3:Y290)</f>
        <v>3.0673271228133152</v>
      </c>
      <c r="Z293" s="9">
        <f t="shared" si="9"/>
        <v>3.5844848087069949</v>
      </c>
      <c r="AA293" s="9">
        <f t="shared" si="9"/>
        <v>3.6364211615407842</v>
      </c>
      <c r="AB293" s="9">
        <f t="shared" si="9"/>
        <v>5.2172671612033037</v>
      </c>
      <c r="AC293" s="9">
        <f t="shared" si="9"/>
        <v>3.0697117276772454</v>
      </c>
      <c r="AD293" s="9">
        <f t="shared" si="9"/>
        <v>4.116904219710392</v>
      </c>
      <c r="AE293" s="9">
        <f t="shared" si="9"/>
        <v>3.6630055087751572</v>
      </c>
      <c r="AF293" s="9">
        <f t="shared" si="9"/>
        <v>2.6590545192350481</v>
      </c>
      <c r="AG293" s="9">
        <f t="shared" si="9"/>
        <v>2.7685056781932613</v>
      </c>
      <c r="AH293" s="9">
        <f t="shared" si="9"/>
        <v>6.3132219594306687</v>
      </c>
      <c r="AI293" s="9">
        <f t="shared" si="9"/>
        <v>6.9373481326776005</v>
      </c>
      <c r="AJ293" s="8" t="str">
        <f t="shared" si="7"/>
        <v>ALL</v>
      </c>
      <c r="AK293" s="9">
        <f t="shared" ref="AK293:AU293" si="10">AVERAGE(AK3:AK290)</f>
        <v>3.0673271228133152</v>
      </c>
      <c r="AL293" s="9">
        <f t="shared" si="10"/>
        <v>1.5565385827339409</v>
      </c>
      <c r="AM293" s="9">
        <f t="shared" si="10"/>
        <v>1.617874491685195</v>
      </c>
      <c r="AN293" s="9">
        <f t="shared" si="10"/>
        <v>5.2172671612033037</v>
      </c>
      <c r="AO293" s="9">
        <f t="shared" si="10"/>
        <v>1.4409154993598345</v>
      </c>
      <c r="AP293" s="9">
        <f t="shared" si="10"/>
        <v>4.116904219710392</v>
      </c>
      <c r="AQ293" s="9">
        <f t="shared" si="10"/>
        <v>1.6889630993310547</v>
      </c>
      <c r="AR293" s="9">
        <f t="shared" si="10"/>
        <v>1.4503148557616183</v>
      </c>
      <c r="AS293" s="9">
        <f t="shared" si="10"/>
        <v>0.65144770333614077</v>
      </c>
      <c r="AT293" s="9">
        <f t="shared" si="10"/>
        <v>6.3132219594306687</v>
      </c>
      <c r="AU293" s="9">
        <f t="shared" si="10"/>
        <v>5.0648243697198012</v>
      </c>
    </row>
    <row r="294" spans="6:49" x14ac:dyDescent="0.3">
      <c r="L294" s="8" t="str">
        <f>"Target; Gain &gt; "&amp;L292</f>
        <v>Target; Gain &gt; 1</v>
      </c>
      <c r="M294" s="9">
        <f>AVERAGEIF($AZ3:$AZ290,"&gt;"&amp;$X292,M3:M290)</f>
        <v>1469812.7</v>
      </c>
      <c r="N294" s="9">
        <f t="shared" ref="N294:W294" si="11">AVERAGEIF($AZ3:$AZ290,"&gt;"&amp;$X292,N3:N290)</f>
        <v>6192786.0999999996</v>
      </c>
      <c r="O294" s="9">
        <f t="shared" si="11"/>
        <v>6195472.4500000002</v>
      </c>
      <c r="P294" s="9">
        <f t="shared" si="11"/>
        <v>3287460.4000000004</v>
      </c>
      <c r="Q294" s="9">
        <f t="shared" si="11"/>
        <v>6591998.5999999996</v>
      </c>
      <c r="R294" s="9">
        <f t="shared" si="11"/>
        <v>2539103.2000000002</v>
      </c>
      <c r="S294" s="9">
        <f t="shared" si="11"/>
        <v>8299081.1500000004</v>
      </c>
      <c r="T294" s="9">
        <f t="shared" si="11"/>
        <v>6021818.5499999998</v>
      </c>
      <c r="U294" s="9">
        <f t="shared" si="11"/>
        <v>4301928.3499999996</v>
      </c>
      <c r="V294" s="9">
        <f t="shared" si="11"/>
        <v>6407506.0499999998</v>
      </c>
      <c r="W294" s="9">
        <f t="shared" si="11"/>
        <v>11808698.35</v>
      </c>
      <c r="X294" s="9" t="str">
        <f>"Target; Gain &gt; "&amp;X292</f>
        <v>Target; Gain &gt; 1</v>
      </c>
      <c r="Y294" s="9">
        <f t="shared" ref="Y294:AI294" si="12">AVERAGEIF($AZ3:$AZ290,"&gt;"&amp;$X292,Y3:Y290)</f>
        <v>1.5157325189036781</v>
      </c>
      <c r="Z294" s="9">
        <f t="shared" si="12"/>
        <v>4.8092755203804698</v>
      </c>
      <c r="AA294" s="9">
        <f t="shared" si="12"/>
        <v>4.7871692724846078</v>
      </c>
      <c r="AB294" s="9">
        <f t="shared" si="12"/>
        <v>1.993778915150324</v>
      </c>
      <c r="AC294" s="9">
        <f t="shared" si="12"/>
        <v>5.8020739249419426</v>
      </c>
      <c r="AD294" s="9">
        <f t="shared" si="12"/>
        <v>1.8572222648508614</v>
      </c>
      <c r="AE294" s="9">
        <f t="shared" si="12"/>
        <v>6.1741845091775751</v>
      </c>
      <c r="AF294" s="9">
        <f t="shared" si="12"/>
        <v>3.2812831796007229</v>
      </c>
      <c r="AG294" s="9">
        <f t="shared" si="12"/>
        <v>2.752172866900219</v>
      </c>
      <c r="AH294" s="9">
        <f t="shared" si="12"/>
        <v>4.0497119881561963</v>
      </c>
      <c r="AI294" s="9">
        <f t="shared" si="12"/>
        <v>12.154942797916013</v>
      </c>
      <c r="AJ294" s="8" t="str">
        <f t="shared" si="7"/>
        <v>Target; Gain &gt; 1</v>
      </c>
      <c r="AK294" s="9">
        <f t="shared" ref="AK294:AU294" si="13">AVERAGEIF($AZ3:$AZ290,"&gt;"&amp;$X292,AK3:AK290)</f>
        <v>1.5157325189036781</v>
      </c>
      <c r="AL294" s="9">
        <f t="shared" si="13"/>
        <v>2.3172761038033056</v>
      </c>
      <c r="AM294" s="9">
        <f t="shared" si="13"/>
        <v>2.305931110400707</v>
      </c>
      <c r="AN294" s="9">
        <f t="shared" si="13"/>
        <v>1.993778915150324</v>
      </c>
      <c r="AO294" s="9">
        <f t="shared" si="13"/>
        <v>2.8360420178491039</v>
      </c>
      <c r="AP294" s="9">
        <f t="shared" si="13"/>
        <v>1.8572222648508614</v>
      </c>
      <c r="AQ294" s="9">
        <f t="shared" si="13"/>
        <v>3.1552396998071348</v>
      </c>
      <c r="AR294" s="9">
        <f t="shared" si="13"/>
        <v>1.7801549573458035</v>
      </c>
      <c r="AS294" s="9">
        <f t="shared" si="13"/>
        <v>0.63259933039953464</v>
      </c>
      <c r="AT294" s="9">
        <f t="shared" si="13"/>
        <v>4.0497119881561963</v>
      </c>
      <c r="AU294" s="9">
        <f t="shared" si="13"/>
        <v>9.2020376972010141</v>
      </c>
    </row>
    <row r="295" spans="6:49" x14ac:dyDescent="0.3">
      <c r="L295" s="8" t="str">
        <f>"Gain &gt; "&amp;L292</f>
        <v>Gain &gt; 1</v>
      </c>
      <c r="M295" s="9">
        <f t="shared" ref="M295:W295" si="14" xml:space="preserve"> AVERAGEIF($AY3:$AY290,"&gt;"&amp;$X292,M3:M290)</f>
        <v>1726538.175</v>
      </c>
      <c r="N295" s="9">
        <f t="shared" si="14"/>
        <v>5293308.6000000006</v>
      </c>
      <c r="O295" s="9">
        <f t="shared" si="14"/>
        <v>5323570.125</v>
      </c>
      <c r="P295" s="9">
        <f t="shared" si="14"/>
        <v>4044617.5999999996</v>
      </c>
      <c r="Q295" s="9">
        <f t="shared" si="14"/>
        <v>4550090.0500000007</v>
      </c>
      <c r="R295" s="9">
        <f t="shared" si="14"/>
        <v>2993429.25</v>
      </c>
      <c r="S295" s="9">
        <f t="shared" si="14"/>
        <v>6308625</v>
      </c>
      <c r="T295" s="9">
        <f t="shared" si="14"/>
        <v>6045623.1750000007</v>
      </c>
      <c r="U295" s="9">
        <f t="shared" si="14"/>
        <v>4202403.55</v>
      </c>
      <c r="V295" s="9">
        <f t="shared" si="14"/>
        <v>7983405.5499999989</v>
      </c>
      <c r="W295" s="9">
        <f t="shared" si="14"/>
        <v>7994120.7750000004</v>
      </c>
      <c r="X295" s="9" t="str">
        <f>"Gain &gt; "&amp;X292</f>
        <v>Gain &gt; 1</v>
      </c>
      <c r="Y295" s="9">
        <f t="shared" ref="Y295:AI295" si="15" xml:space="preserve"> AVERAGEIF($AY3:$AY290,"&gt;"&amp;$X292,Y3:Y290)</f>
        <v>1.7971716234256747</v>
      </c>
      <c r="Z295" s="9">
        <f t="shared" si="15"/>
        <v>4.2985762443902784</v>
      </c>
      <c r="AA295" s="9">
        <f t="shared" si="15"/>
        <v>4.2961622184913724</v>
      </c>
      <c r="AB295" s="9">
        <f t="shared" si="15"/>
        <v>2.5982986893985074</v>
      </c>
      <c r="AC295" s="9">
        <f t="shared" si="15"/>
        <v>4.2465817570453517</v>
      </c>
      <c r="AD295" s="9">
        <f t="shared" si="15"/>
        <v>2.545011598347628</v>
      </c>
      <c r="AE295" s="9">
        <f t="shared" si="15"/>
        <v>5.190412828324769</v>
      </c>
      <c r="AF295" s="9">
        <f t="shared" si="15"/>
        <v>3.2150949907925681</v>
      </c>
      <c r="AG295" s="9">
        <f t="shared" si="15"/>
        <v>2.6457151662441905</v>
      </c>
      <c r="AH295" s="9">
        <f t="shared" si="15"/>
        <v>4.7928285947069531</v>
      </c>
      <c r="AI295" s="9">
        <f t="shared" si="15"/>
        <v>9.0898032994431563</v>
      </c>
      <c r="AJ295" s="8" t="str">
        <f t="shared" si="7"/>
        <v>Gain &gt; 1</v>
      </c>
      <c r="AK295" s="9">
        <f t="shared" ref="AK295:AU295" si="16" xml:space="preserve"> AVERAGEIF($AY3:$AY290,"&gt;"&amp;$X292,AK3:AK290)</f>
        <v>1.7971716234256747</v>
      </c>
      <c r="AL295" s="9">
        <f t="shared" si="16"/>
        <v>2.1569308062738854</v>
      </c>
      <c r="AM295" s="9">
        <f t="shared" si="16"/>
        <v>2.1645693650018072</v>
      </c>
      <c r="AN295" s="9">
        <f t="shared" si="16"/>
        <v>2.5982986893985074</v>
      </c>
      <c r="AO295" s="9">
        <f t="shared" si="16"/>
        <v>2.1383929732488465</v>
      </c>
      <c r="AP295" s="9">
        <f t="shared" si="16"/>
        <v>2.545011598347628</v>
      </c>
      <c r="AQ295" s="9">
        <f t="shared" si="16"/>
        <v>2.8835694174529634</v>
      </c>
      <c r="AR295" s="9">
        <f t="shared" si="16"/>
        <v>1.7512053000158632</v>
      </c>
      <c r="AS295" s="9">
        <f t="shared" si="16"/>
        <v>0.63328844147617935</v>
      </c>
      <c r="AT295" s="9">
        <f t="shared" si="16"/>
        <v>4.7928285947069531</v>
      </c>
      <c r="AU295" s="9">
        <f t="shared" si="16"/>
        <v>6.786654906255718</v>
      </c>
      <c r="AW295" s="10"/>
    </row>
    <row r="296" spans="6:49" x14ac:dyDescent="0.3">
      <c r="L296" t="s">
        <v>16</v>
      </c>
      <c r="M296" s="9">
        <f>AVERAGEIF($H3:$H290,"=1",M3:M290)</f>
        <v>1550486.5</v>
      </c>
      <c r="N296" s="9">
        <f t="shared" ref="N296:W296" si="17">AVERAGEIF($H3:$H290,"=1",N3:N290)</f>
        <v>5751692.0600000005</v>
      </c>
      <c r="O296" s="9">
        <f t="shared" si="17"/>
        <v>5891483.2400000002</v>
      </c>
      <c r="P296" s="9">
        <f t="shared" si="17"/>
        <v>2636482.4400000004</v>
      </c>
      <c r="Q296" s="9">
        <f t="shared" si="17"/>
        <v>4941919.8800000008</v>
      </c>
      <c r="R296" s="9">
        <f t="shared" si="17"/>
        <v>2019735.14</v>
      </c>
      <c r="S296" s="9">
        <f t="shared" si="17"/>
        <v>6264917.7800000003</v>
      </c>
      <c r="T296" s="9">
        <f t="shared" si="17"/>
        <v>4849319.66</v>
      </c>
      <c r="U296" s="9">
        <f t="shared" si="17"/>
        <v>4167436.1799999997</v>
      </c>
      <c r="V296" s="9">
        <f t="shared" si="17"/>
        <v>6527000.1799999997</v>
      </c>
      <c r="W296" s="9">
        <f t="shared" si="17"/>
        <v>8531370.6399999987</v>
      </c>
      <c r="X296" s="9" t="s">
        <v>16</v>
      </c>
      <c r="Y296" s="9">
        <f>AVERAGEIF($H3:$H290,"=1",Y3:Y290)</f>
        <v>1.7022202200209722</v>
      </c>
      <c r="Z296" s="9">
        <f t="shared" ref="Z296:AI296" si="18">AVERAGEIF($H3:$H290,"=1",Z3:Z290)</f>
        <v>4.6641918017354334</v>
      </c>
      <c r="AA296" s="9">
        <f t="shared" si="18"/>
        <v>4.7217424658616078</v>
      </c>
      <c r="AB296" s="9">
        <f t="shared" si="18"/>
        <v>2.4153377395396816</v>
      </c>
      <c r="AC296" s="9">
        <f t="shared" si="18"/>
        <v>4.736408879419324</v>
      </c>
      <c r="AD296" s="9">
        <f t="shared" si="18"/>
        <v>2.1873188412818125</v>
      </c>
      <c r="AE296" s="9">
        <f t="shared" si="18"/>
        <v>5.1277423917176197</v>
      </c>
      <c r="AF296" s="9">
        <f t="shared" si="18"/>
        <v>2.4714135391789025</v>
      </c>
      <c r="AG296" s="9">
        <f t="shared" si="18"/>
        <v>2.778309808067279</v>
      </c>
      <c r="AH296" s="9">
        <f t="shared" si="18"/>
        <v>4.3017829379800254</v>
      </c>
      <c r="AI296" s="9">
        <f t="shared" si="18"/>
        <v>10.568008772047467</v>
      </c>
      <c r="AJ296" s="10" t="str">
        <f t="shared" si="7"/>
        <v>Target</v>
      </c>
      <c r="AK296" s="9">
        <f>AVERAGEIF($H3:$H290,"=1",AK3:AK290)</f>
        <v>1.7022202200209722</v>
      </c>
      <c r="AL296" s="9">
        <f t="shared" ref="AL296:AU296" si="19">AVERAGEIF($H3:$H290,"=1",AL3:AL290)</f>
        <v>1.9874221479543479</v>
      </c>
      <c r="AM296" s="9">
        <f t="shared" si="19"/>
        <v>2.0607234629406594</v>
      </c>
      <c r="AN296" s="9">
        <f t="shared" si="19"/>
        <v>2.4153377395396816</v>
      </c>
      <c r="AO296" s="9">
        <f t="shared" si="19"/>
        <v>2.1920482941606312</v>
      </c>
      <c r="AP296" s="9">
        <f t="shared" si="19"/>
        <v>2.1873188412818125</v>
      </c>
      <c r="AQ296" s="9">
        <f t="shared" si="19"/>
        <v>2.2827596476860346</v>
      </c>
      <c r="AR296" s="9">
        <f t="shared" si="19"/>
        <v>1.3446886515163352</v>
      </c>
      <c r="AS296" s="9">
        <f t="shared" si="19"/>
        <v>0.64424927565269174</v>
      </c>
      <c r="AT296" s="9">
        <f t="shared" si="19"/>
        <v>4.3017829379800254</v>
      </c>
      <c r="AU296" s="9">
        <f t="shared" si="19"/>
        <v>7.9627220655558615</v>
      </c>
      <c r="AW296" s="10"/>
    </row>
    <row r="297" spans="6:49" x14ac:dyDescent="0.3">
      <c r="L297" t="str">
        <f t="shared" ref="L297:L303" si="20">X297</f>
        <v>Gain &gt; 0</v>
      </c>
      <c r="M297" s="9">
        <f>AVERAGEIF($J3:$J290,"=1",M3:M290)</f>
        <v>2619748.9909090912</v>
      </c>
      <c r="N297" s="9">
        <f t="shared" ref="N297:W297" si="21">AVERAGEIF($J3:$J290,"=1",N3:N290)</f>
        <v>4205253.9727272736</v>
      </c>
      <c r="O297" s="9">
        <f t="shared" si="21"/>
        <v>4251045.5545454547</v>
      </c>
      <c r="P297" s="9">
        <f t="shared" si="21"/>
        <v>4557446.8363636369</v>
      </c>
      <c r="Q297" s="9">
        <f t="shared" si="21"/>
        <v>2703124.2363636363</v>
      </c>
      <c r="R297" s="9">
        <f t="shared" si="21"/>
        <v>3485719.7545454549</v>
      </c>
      <c r="S297" s="9">
        <f t="shared" si="21"/>
        <v>3808435.4272727268</v>
      </c>
      <c r="T297" s="9">
        <f t="shared" si="21"/>
        <v>5254952.8454545466</v>
      </c>
      <c r="U297" s="9">
        <f t="shared" si="21"/>
        <v>4145313.4818181824</v>
      </c>
      <c r="V297" s="9">
        <f t="shared" si="21"/>
        <v>9082787.8818181809</v>
      </c>
      <c r="W297" s="9">
        <f t="shared" si="21"/>
        <v>4398355.4727272727</v>
      </c>
      <c r="X297" s="9" t="s">
        <v>17</v>
      </c>
      <c r="Y297" s="9">
        <f>AVERAGEIF($J3:$J290,"=1",Y3:Y290)</f>
        <v>2.6447882996173573</v>
      </c>
      <c r="Z297" s="9">
        <f t="shared" ref="Z297:AI297" si="22">AVERAGEIF($J3:$J290,"=1",Z3:Z290)</f>
        <v>3.6782901704247872</v>
      </c>
      <c r="AA297" s="9">
        <f t="shared" si="22"/>
        <v>3.6855984782710109</v>
      </c>
      <c r="AB297" s="9">
        <f t="shared" si="22"/>
        <v>3.7376187569718411</v>
      </c>
      <c r="AC297" s="9">
        <f t="shared" si="22"/>
        <v>2.9653473928406711</v>
      </c>
      <c r="AD297" s="9">
        <f t="shared" si="22"/>
        <v>3.8444355088100894</v>
      </c>
      <c r="AE297" s="9">
        <f t="shared" si="22"/>
        <v>3.9655291758281881</v>
      </c>
      <c r="AF297" s="9">
        <f t="shared" si="22"/>
        <v>2.8726106049254834</v>
      </c>
      <c r="AG297" s="9">
        <f t="shared" si="22"/>
        <v>2.8306854172810829</v>
      </c>
      <c r="AH297" s="9">
        <f t="shared" si="22"/>
        <v>5.1166345750129869</v>
      </c>
      <c r="AI297" s="9">
        <f t="shared" si="22"/>
        <v>6.5886764846181247</v>
      </c>
      <c r="AJ297" s="10" t="str">
        <f t="shared" si="7"/>
        <v>Gain &gt; 0</v>
      </c>
      <c r="AK297" s="9">
        <f>AVERAGEIF($J3:$J290,"=1",AK3:AK290)</f>
        <v>2.6447882996173573</v>
      </c>
      <c r="AL297" s="9">
        <f t="shared" ref="AL297:AU297" si="23">AVERAGEIF($J3:$J290,"=1",AL3:AL290)</f>
        <v>1.6224119150926442</v>
      </c>
      <c r="AM297" s="9">
        <f t="shared" si="23"/>
        <v>1.6408292597736525</v>
      </c>
      <c r="AN297" s="9">
        <f t="shared" si="23"/>
        <v>3.7376187569718411</v>
      </c>
      <c r="AO297" s="9">
        <f t="shared" si="23"/>
        <v>1.3850178517721359</v>
      </c>
      <c r="AP297" s="9">
        <f t="shared" si="23"/>
        <v>3.8444355088100894</v>
      </c>
      <c r="AQ297" s="9">
        <f t="shared" si="23"/>
        <v>1.8587406750609674</v>
      </c>
      <c r="AR297" s="9">
        <f t="shared" si="23"/>
        <v>1.5614119389231995</v>
      </c>
      <c r="AS297" s="9">
        <f t="shared" si="23"/>
        <v>0.67807266675359157</v>
      </c>
      <c r="AT297" s="9">
        <f t="shared" si="23"/>
        <v>5.1166345750129869</v>
      </c>
      <c r="AU297" s="9">
        <f t="shared" si="23"/>
        <v>4.8029165233072657</v>
      </c>
      <c r="AW297" s="10"/>
    </row>
    <row r="298" spans="6:49" x14ac:dyDescent="0.3">
      <c r="L298" t="str">
        <f t="shared" si="20"/>
        <v>Gain &lt;=0</v>
      </c>
      <c r="M298" s="9">
        <f>AVERAGEIF($I3:$I290,"=1",M3:M290)</f>
        <v>3554571.2705882359</v>
      </c>
      <c r="N298" s="9">
        <f>AVERAGEIF($I3:$I290,"=1",N3:N290)</f>
        <v>4014433.6941176462</v>
      </c>
      <c r="O298" s="9">
        <f t="shared" ref="O298:W298" si="24">AVERAGEIF($I3:$I290,"=1",O3:O290)</f>
        <v>4179462.9823529404</v>
      </c>
      <c r="P298" s="9">
        <f t="shared" si="24"/>
        <v>6703402.5352941221</v>
      </c>
      <c r="Q298" s="9">
        <f t="shared" si="24"/>
        <v>2786532.7352941176</v>
      </c>
      <c r="R298" s="9">
        <f t="shared" si="24"/>
        <v>4872056.3352941172</v>
      </c>
      <c r="S298" s="9">
        <f t="shared" si="24"/>
        <v>3653413.8352941177</v>
      </c>
      <c r="T298" s="9">
        <f t="shared" si="24"/>
        <v>4808715.8882352952</v>
      </c>
      <c r="U298" s="9">
        <f t="shared" si="24"/>
        <v>4067626.3588235299</v>
      </c>
      <c r="V298" s="9">
        <f t="shared" si="24"/>
        <v>13859487.858823523</v>
      </c>
      <c r="W298" s="9">
        <f t="shared" si="24"/>
        <v>4904728.9588235281</v>
      </c>
      <c r="X298" s="9" t="s">
        <v>18</v>
      </c>
      <c r="Y298" s="9">
        <f>AVERAGEIF($I3:$I290,"=1",Y3:Y290)</f>
        <v>3.3407345966459938</v>
      </c>
      <c r="Z298" s="9">
        <f t="shared" ref="Z298:AI298" si="25">AVERAGEIF($I3:$I290,"=1",Z3:Z290)</f>
        <v>3.5237872217131283</v>
      </c>
      <c r="AA298" s="9">
        <f t="shared" si="25"/>
        <v>3.6046005448329894</v>
      </c>
      <c r="AB298" s="9">
        <f t="shared" si="25"/>
        <v>6.1746867168824844</v>
      </c>
      <c r="AC298" s="9">
        <f t="shared" si="25"/>
        <v>3.1372415913950289</v>
      </c>
      <c r="AD298" s="9">
        <f t="shared" si="25"/>
        <v>4.2932075032341173</v>
      </c>
      <c r="AE298" s="9">
        <f t="shared" si="25"/>
        <v>3.4672549006820188</v>
      </c>
      <c r="AF298" s="9">
        <f t="shared" si="25"/>
        <v>2.5208711696706492</v>
      </c>
      <c r="AG298" s="9">
        <f t="shared" si="25"/>
        <v>2.72827172937173</v>
      </c>
      <c r="AH298" s="9">
        <f t="shared" si="25"/>
        <v>7.0874843846421056</v>
      </c>
      <c r="AI298" s="9">
        <f t="shared" si="25"/>
        <v>7.1629591990690269</v>
      </c>
      <c r="AJ298" s="10" t="str">
        <f t="shared" si="7"/>
        <v>Gain &lt;=0</v>
      </c>
      <c r="AK298" s="9">
        <f>AVERAGEIF($I3:$I290,"=1",AK3:AK290)</f>
        <v>3.3407345966459938</v>
      </c>
      <c r="AL298" s="9">
        <f t="shared" ref="AL298:AU298" si="26">AVERAGEIF($I3:$I290,"=1",AL3:AL290)</f>
        <v>1.5139146617959556</v>
      </c>
      <c r="AM298" s="9">
        <f t="shared" si="26"/>
        <v>1.6030214064514867</v>
      </c>
      <c r="AN298" s="9">
        <f t="shared" si="26"/>
        <v>6.1746867168824844</v>
      </c>
      <c r="AO298" s="9">
        <f t="shared" si="26"/>
        <v>1.4770845654459932</v>
      </c>
      <c r="AP298" s="9">
        <f t="shared" si="26"/>
        <v>4.2932075032341173</v>
      </c>
      <c r="AQ298" s="9">
        <f t="shared" si="26"/>
        <v>1.5791070209175813</v>
      </c>
      <c r="AR298" s="9">
        <f t="shared" si="26"/>
        <v>1.3784285078335363</v>
      </c>
      <c r="AS298" s="9">
        <f t="shared" si="26"/>
        <v>0.63421978583073191</v>
      </c>
      <c r="AT298" s="9">
        <f t="shared" si="26"/>
        <v>7.0874843846421056</v>
      </c>
      <c r="AU298" s="9">
        <f t="shared" si="26"/>
        <v>5.2342941526926179</v>
      </c>
    </row>
    <row r="299" spans="6:49" x14ac:dyDescent="0.3">
      <c r="L299" t="str">
        <f t="shared" si="20"/>
        <v>Target;Gain &gt; 1; #pref=2</v>
      </c>
      <c r="M299" s="9" t="e">
        <f t="shared" ref="M299:W299" si="27">AVERAGEIFS(M3:M290, $H$3:$H$290, "=1",$K3:$K290,"=2",$AY3:$AY290,"&gt;"&amp;$X$292)</f>
        <v>#DIV/0!</v>
      </c>
      <c r="N299" s="9" t="e">
        <f t="shared" si="27"/>
        <v>#DIV/0!</v>
      </c>
      <c r="O299" s="9" t="e">
        <f t="shared" si="27"/>
        <v>#DIV/0!</v>
      </c>
      <c r="P299" s="9" t="e">
        <f t="shared" si="27"/>
        <v>#DIV/0!</v>
      </c>
      <c r="Q299" s="9" t="e">
        <f t="shared" si="27"/>
        <v>#DIV/0!</v>
      </c>
      <c r="R299" s="9" t="e">
        <f t="shared" si="27"/>
        <v>#DIV/0!</v>
      </c>
      <c r="S299" s="9" t="e">
        <f t="shared" si="27"/>
        <v>#DIV/0!</v>
      </c>
      <c r="T299" s="9" t="e">
        <f t="shared" si="27"/>
        <v>#DIV/0!</v>
      </c>
      <c r="U299" s="9" t="e">
        <f t="shared" si="27"/>
        <v>#DIV/0!</v>
      </c>
      <c r="V299" s="9" t="e">
        <f t="shared" si="27"/>
        <v>#DIV/0!</v>
      </c>
      <c r="W299" s="9" t="e">
        <f t="shared" si="27"/>
        <v>#DIV/0!</v>
      </c>
      <c r="X299" s="9" t="str">
        <f>"Target;Gain &gt; "&amp;X292&amp;"; #pref=2"</f>
        <v>Target;Gain &gt; 1; #pref=2</v>
      </c>
      <c r="Y299" s="9" t="e">
        <f t="shared" ref="Y299:AI299" si="28">AVERAGEIFS(Y3:Y290, $H$3:$H$290, "=1",$K3:$K290,"=2",$AY3:$AY290,"&gt;"&amp;$X$292)</f>
        <v>#DIV/0!</v>
      </c>
      <c r="Z299" s="9" t="e">
        <f t="shared" si="28"/>
        <v>#DIV/0!</v>
      </c>
      <c r="AA299" s="9" t="e">
        <f t="shared" si="28"/>
        <v>#DIV/0!</v>
      </c>
      <c r="AB299" s="9" t="e">
        <f t="shared" si="28"/>
        <v>#DIV/0!</v>
      </c>
      <c r="AC299" s="9" t="e">
        <f t="shared" si="28"/>
        <v>#DIV/0!</v>
      </c>
      <c r="AD299" s="9" t="e">
        <f t="shared" si="28"/>
        <v>#DIV/0!</v>
      </c>
      <c r="AE299" s="9" t="e">
        <f t="shared" si="28"/>
        <v>#DIV/0!</v>
      </c>
      <c r="AF299" s="9" t="e">
        <f t="shared" si="28"/>
        <v>#DIV/0!</v>
      </c>
      <c r="AG299" s="9" t="e">
        <f t="shared" si="28"/>
        <v>#DIV/0!</v>
      </c>
      <c r="AH299" s="9" t="e">
        <f t="shared" si="28"/>
        <v>#DIV/0!</v>
      </c>
      <c r="AI299" s="9" t="e">
        <f t="shared" si="28"/>
        <v>#DIV/0!</v>
      </c>
      <c r="AJ299" s="10" t="str">
        <f t="shared" si="7"/>
        <v>Target;Gain &gt; 1; #pref=2</v>
      </c>
      <c r="AK299" s="9" t="e">
        <f t="shared" ref="AK299:AU299" si="29">AVERAGEIFS(AK3:AK290, $H$3:$H$290, "=1",$K3:$K290,"=2",$AY3:$AY290,"&gt;"&amp;$X$292)</f>
        <v>#DIV/0!</v>
      </c>
      <c r="AL299" s="9" t="e">
        <f t="shared" si="29"/>
        <v>#DIV/0!</v>
      </c>
      <c r="AM299" s="9" t="e">
        <f t="shared" si="29"/>
        <v>#DIV/0!</v>
      </c>
      <c r="AN299" s="9" t="e">
        <f t="shared" si="29"/>
        <v>#DIV/0!</v>
      </c>
      <c r="AO299" s="9" t="e">
        <f t="shared" si="29"/>
        <v>#DIV/0!</v>
      </c>
      <c r="AP299" s="9" t="e">
        <f t="shared" si="29"/>
        <v>#DIV/0!</v>
      </c>
      <c r="AQ299" s="9" t="e">
        <f t="shared" si="29"/>
        <v>#DIV/0!</v>
      </c>
      <c r="AR299" s="9" t="e">
        <f t="shared" si="29"/>
        <v>#DIV/0!</v>
      </c>
      <c r="AS299" s="9" t="e">
        <f t="shared" si="29"/>
        <v>#DIV/0!</v>
      </c>
      <c r="AT299" s="9" t="e">
        <f t="shared" si="29"/>
        <v>#DIV/0!</v>
      </c>
      <c r="AU299" s="9" t="e">
        <f t="shared" si="29"/>
        <v>#DIV/0!</v>
      </c>
    </row>
    <row r="300" spans="6:49" x14ac:dyDescent="0.3">
      <c r="L300" t="str">
        <f t="shared" si="20"/>
        <v>Target; Gain &gt; 1; #pref=3</v>
      </c>
      <c r="M300" s="9">
        <f t="shared" ref="M300:W300" si="30">AVERAGEIFS(M3:M290, $H$3:$H$290, "=1",$K3:$K290,"=3",$AY3:$AY290,"&gt;"&amp;$X$292)</f>
        <v>1469812.7</v>
      </c>
      <c r="N300" s="9">
        <f t="shared" si="30"/>
        <v>6192786.0999999996</v>
      </c>
      <c r="O300" s="9">
        <f t="shared" si="30"/>
        <v>6195472.4500000002</v>
      </c>
      <c r="P300" s="9">
        <f t="shared" si="30"/>
        <v>3287460.4000000004</v>
      </c>
      <c r="Q300" s="9">
        <f t="shared" si="30"/>
        <v>6591998.5999999996</v>
      </c>
      <c r="R300" s="9">
        <f t="shared" si="30"/>
        <v>2539103.2000000002</v>
      </c>
      <c r="S300" s="9">
        <f t="shared" si="30"/>
        <v>8299081.1500000004</v>
      </c>
      <c r="T300" s="9">
        <f t="shared" si="30"/>
        <v>6021818.5499999998</v>
      </c>
      <c r="U300" s="9">
        <f t="shared" si="30"/>
        <v>4301928.3499999996</v>
      </c>
      <c r="V300" s="9">
        <f t="shared" si="30"/>
        <v>6407506.0499999998</v>
      </c>
      <c r="W300" s="9">
        <f t="shared" si="30"/>
        <v>11808698.35</v>
      </c>
      <c r="X300" s="9" t="str">
        <f>"Target; Gain &gt; "&amp;X292&amp;"; #pref=3"</f>
        <v>Target; Gain &gt; 1; #pref=3</v>
      </c>
      <c r="Y300" s="9">
        <f t="shared" ref="Y300:AI300" si="31">AVERAGEIFS(Y3:Y290, $H$3:$H$290, "=1",$K3:$K290,"=3",$AY3:$AY290,"&gt;"&amp;$X$292)</f>
        <v>1.5157325189036781</v>
      </c>
      <c r="Z300" s="9">
        <f t="shared" si="31"/>
        <v>4.8092755203804698</v>
      </c>
      <c r="AA300" s="9">
        <f t="shared" si="31"/>
        <v>4.7871692724846078</v>
      </c>
      <c r="AB300" s="9">
        <f t="shared" si="31"/>
        <v>1.993778915150324</v>
      </c>
      <c r="AC300" s="9">
        <f t="shared" si="31"/>
        <v>5.8020739249419426</v>
      </c>
      <c r="AD300" s="9">
        <f t="shared" si="31"/>
        <v>1.8572222648508614</v>
      </c>
      <c r="AE300" s="9">
        <f t="shared" si="31"/>
        <v>6.1741845091775751</v>
      </c>
      <c r="AF300" s="9">
        <f t="shared" si="31"/>
        <v>3.2812831796007229</v>
      </c>
      <c r="AG300" s="9">
        <f t="shared" si="31"/>
        <v>2.752172866900219</v>
      </c>
      <c r="AH300" s="9">
        <f t="shared" si="31"/>
        <v>4.0497119881561963</v>
      </c>
      <c r="AI300" s="9">
        <f t="shared" si="31"/>
        <v>12.154942797916013</v>
      </c>
      <c r="AJ300" s="10" t="str">
        <f t="shared" si="7"/>
        <v>Target; Gain &gt; 1; #pref=3</v>
      </c>
      <c r="AK300" s="9">
        <f t="shared" ref="AK300:AU300" si="32">AVERAGEIFS(AK3:AK290, $H$3:$H$290, "=1",$K3:$K290,"=3",$AY3:$AY290,"&gt;"&amp;$X$292)</f>
        <v>1.5157325189036781</v>
      </c>
      <c r="AL300" s="9">
        <f t="shared" si="32"/>
        <v>2.3172761038033056</v>
      </c>
      <c r="AM300" s="9">
        <f t="shared" si="32"/>
        <v>2.305931110400707</v>
      </c>
      <c r="AN300" s="9">
        <f t="shared" si="32"/>
        <v>1.993778915150324</v>
      </c>
      <c r="AO300" s="9">
        <f t="shared" si="32"/>
        <v>2.8360420178491039</v>
      </c>
      <c r="AP300" s="9">
        <f t="shared" si="32"/>
        <v>1.8572222648508614</v>
      </c>
      <c r="AQ300" s="9">
        <f t="shared" si="32"/>
        <v>3.1552396998071348</v>
      </c>
      <c r="AR300" s="9">
        <f t="shared" si="32"/>
        <v>1.7801549573458035</v>
      </c>
      <c r="AS300" s="9">
        <f t="shared" si="32"/>
        <v>0.63259933039953464</v>
      </c>
      <c r="AT300" s="9">
        <f t="shared" si="32"/>
        <v>4.0497119881561963</v>
      </c>
      <c r="AU300" s="9">
        <f t="shared" si="32"/>
        <v>9.2020376972010141</v>
      </c>
    </row>
    <row r="301" spans="6:49" x14ac:dyDescent="0.3">
      <c r="L301" t="str">
        <f t="shared" si="20"/>
        <v>Target; Gain &gt; 1; #pref=4</v>
      </c>
      <c r="M301" s="9" t="e">
        <f t="shared" ref="M301:W301" si="33">AVERAGEIFS(M3:M290, $H$3:$H$290, "=1",$K3:$K290,"=4",$AY3:$AY290,"&gt;"&amp;$X$292)</f>
        <v>#DIV/0!</v>
      </c>
      <c r="N301" s="9" t="e">
        <f t="shared" si="33"/>
        <v>#DIV/0!</v>
      </c>
      <c r="O301" s="9" t="e">
        <f t="shared" si="33"/>
        <v>#DIV/0!</v>
      </c>
      <c r="P301" s="9" t="e">
        <f t="shared" si="33"/>
        <v>#DIV/0!</v>
      </c>
      <c r="Q301" s="9" t="e">
        <f t="shared" si="33"/>
        <v>#DIV/0!</v>
      </c>
      <c r="R301" s="9" t="e">
        <f t="shared" si="33"/>
        <v>#DIV/0!</v>
      </c>
      <c r="S301" s="9" t="e">
        <f t="shared" si="33"/>
        <v>#DIV/0!</v>
      </c>
      <c r="T301" s="9" t="e">
        <f t="shared" si="33"/>
        <v>#DIV/0!</v>
      </c>
      <c r="U301" s="9" t="e">
        <f t="shared" si="33"/>
        <v>#DIV/0!</v>
      </c>
      <c r="V301" s="9" t="e">
        <f t="shared" si="33"/>
        <v>#DIV/0!</v>
      </c>
      <c r="W301" s="9" t="e">
        <f t="shared" si="33"/>
        <v>#DIV/0!</v>
      </c>
      <c r="X301" s="9" t="str">
        <f>"Target; Gain &gt; "&amp;X292&amp;"; #pref=4"</f>
        <v>Target; Gain &gt; 1; #pref=4</v>
      </c>
      <c r="Y301" s="9" t="e">
        <f t="shared" ref="Y301:AI301" si="34">AVERAGEIFS(Y3:Y290, $H$3:$H$290, "=1",$K3:$K290,"=4",$AY3:$AY290,"&gt;"&amp;$X$292)</f>
        <v>#DIV/0!</v>
      </c>
      <c r="Z301" s="9" t="e">
        <f t="shared" si="34"/>
        <v>#DIV/0!</v>
      </c>
      <c r="AA301" s="9" t="e">
        <f t="shared" si="34"/>
        <v>#DIV/0!</v>
      </c>
      <c r="AB301" s="9" t="e">
        <f t="shared" si="34"/>
        <v>#DIV/0!</v>
      </c>
      <c r="AC301" s="9" t="e">
        <f t="shared" si="34"/>
        <v>#DIV/0!</v>
      </c>
      <c r="AD301" s="9" t="e">
        <f t="shared" si="34"/>
        <v>#DIV/0!</v>
      </c>
      <c r="AE301" s="9" t="e">
        <f t="shared" si="34"/>
        <v>#DIV/0!</v>
      </c>
      <c r="AF301" s="9" t="e">
        <f t="shared" si="34"/>
        <v>#DIV/0!</v>
      </c>
      <c r="AG301" s="9" t="e">
        <f t="shared" si="34"/>
        <v>#DIV/0!</v>
      </c>
      <c r="AH301" s="9" t="e">
        <f t="shared" si="34"/>
        <v>#DIV/0!</v>
      </c>
      <c r="AI301" s="9" t="e">
        <f t="shared" si="34"/>
        <v>#DIV/0!</v>
      </c>
      <c r="AJ301" s="10" t="str">
        <f t="shared" si="7"/>
        <v>Target; Gain &gt; 1; #pref=4</v>
      </c>
      <c r="AK301" s="9" t="e">
        <f t="shared" ref="AK301:AU301" si="35">AVERAGEIFS(AK3:AK290, $H$3:$H$290, "=1",$K3:$K290,"=4",$AY3:$AY290,"&gt;"&amp;$X$292)</f>
        <v>#DIV/0!</v>
      </c>
      <c r="AL301" s="9" t="e">
        <f t="shared" si="35"/>
        <v>#DIV/0!</v>
      </c>
      <c r="AM301" s="9" t="e">
        <f t="shared" si="35"/>
        <v>#DIV/0!</v>
      </c>
      <c r="AN301" s="9" t="e">
        <f t="shared" si="35"/>
        <v>#DIV/0!</v>
      </c>
      <c r="AO301" s="9" t="e">
        <f t="shared" si="35"/>
        <v>#DIV/0!</v>
      </c>
      <c r="AP301" s="9" t="e">
        <f t="shared" si="35"/>
        <v>#DIV/0!</v>
      </c>
      <c r="AQ301" s="9" t="e">
        <f t="shared" si="35"/>
        <v>#DIV/0!</v>
      </c>
      <c r="AR301" s="9" t="e">
        <f t="shared" si="35"/>
        <v>#DIV/0!</v>
      </c>
      <c r="AS301" s="9" t="e">
        <f t="shared" si="35"/>
        <v>#DIV/0!</v>
      </c>
      <c r="AT301" s="9" t="e">
        <f t="shared" si="35"/>
        <v>#DIV/0!</v>
      </c>
      <c r="AU301" s="9" t="e">
        <f t="shared" si="35"/>
        <v>#DIV/0!</v>
      </c>
    </row>
    <row r="302" spans="6:49" x14ac:dyDescent="0.3">
      <c r="L302" s="9" t="str">
        <f t="shared" si="20"/>
        <v>Target; Gain &gt; 0</v>
      </c>
      <c r="M302" s="9">
        <f>AVERAGEIFS(M3:M290,$H3:$H290,"=1",$J3:$J290,"=1")</f>
        <v>1592702.4500000002</v>
      </c>
      <c r="N302" s="9">
        <f t="shared" ref="N302:W302" si="36">AVERAGEIFS(N3:N290,$H3:$H290,"=1",$J3:$J290,"=1")</f>
        <v>5741799.3000000007</v>
      </c>
      <c r="O302" s="9">
        <f t="shared" si="36"/>
        <v>5761606.6500000004</v>
      </c>
      <c r="P302" s="9">
        <f t="shared" si="36"/>
        <v>2924714.2250000001</v>
      </c>
      <c r="Q302" s="9">
        <f t="shared" si="36"/>
        <v>4717656.95</v>
      </c>
      <c r="R302" s="9">
        <f t="shared" si="36"/>
        <v>2242817.0250000004</v>
      </c>
      <c r="S302" s="9">
        <f t="shared" si="36"/>
        <v>6244040.0750000011</v>
      </c>
      <c r="T302" s="9">
        <f t="shared" si="36"/>
        <v>5196206.375</v>
      </c>
      <c r="U302" s="9">
        <f t="shared" si="36"/>
        <v>4240417.5</v>
      </c>
      <c r="V302" s="9">
        <f t="shared" si="36"/>
        <v>6788767.375</v>
      </c>
      <c r="W302" s="9">
        <f t="shared" si="36"/>
        <v>7974979.3250000002</v>
      </c>
      <c r="X302" s="9" t="s">
        <v>51</v>
      </c>
      <c r="Y302" s="9">
        <f>AVERAGEIFS(Y3:Y290,$H3:$H290,"=1",$J3:$J290,"=1")</f>
        <v>1.6984324057761113</v>
      </c>
      <c r="Z302" s="9">
        <f t="shared" ref="Z302:AI302" si="37">AVERAGEIFS(Z3:Z290,$H3:$H290,"=1",$J3:$J290,"=1")</f>
        <v>4.6291565093240941</v>
      </c>
      <c r="AA302" s="9">
        <f t="shared" si="37"/>
        <v>4.6101984432476453</v>
      </c>
      <c r="AB302" s="9">
        <f t="shared" si="37"/>
        <v>2.4541080266753852</v>
      </c>
      <c r="AC302" s="9">
        <f t="shared" si="37"/>
        <v>4.4363185935981173</v>
      </c>
      <c r="AD302" s="9">
        <f t="shared" si="37"/>
        <v>2.4043747457530116</v>
      </c>
      <c r="AE302" s="9">
        <f t="shared" si="37"/>
        <v>5.2924865351989858</v>
      </c>
      <c r="AF302" s="9">
        <f t="shared" si="37"/>
        <v>2.741459667027812</v>
      </c>
      <c r="AG302" s="9">
        <f t="shared" si="37"/>
        <v>2.8473697047840685</v>
      </c>
      <c r="AH302" s="9">
        <f t="shared" si="37"/>
        <v>4.2314448508986979</v>
      </c>
      <c r="AI302" s="9">
        <f t="shared" si="37"/>
        <v>9.9671584356037766</v>
      </c>
      <c r="AJ302" s="9" t="str">
        <f t="shared" si="7"/>
        <v>Target; Gain &gt; 0</v>
      </c>
      <c r="AK302" s="9">
        <f>AVERAGEIFS(AK3:AK290,$H3:$H290,"=1",$J3:$J290,"=1")</f>
        <v>1.6984324057761113</v>
      </c>
      <c r="AL302" s="9">
        <f t="shared" ref="AL302:AU302" si="38">AVERAGEIFS(AL3:AL290,$H3:$H290,"=1",$J3:$J290,"=1")</f>
        <v>2.0121656476447241</v>
      </c>
      <c r="AM302" s="9">
        <f t="shared" si="38"/>
        <v>2.0096654505730842</v>
      </c>
      <c r="AN302" s="9">
        <f t="shared" si="38"/>
        <v>2.4541080266753852</v>
      </c>
      <c r="AO302" s="9">
        <f t="shared" si="38"/>
        <v>2.0383157348740499</v>
      </c>
      <c r="AP302" s="9">
        <f t="shared" si="38"/>
        <v>2.4043747457530116</v>
      </c>
      <c r="AQ302" s="9">
        <f t="shared" si="38"/>
        <v>2.4070802665111843</v>
      </c>
      <c r="AR302" s="9">
        <f t="shared" si="38"/>
        <v>1.5000827657975608</v>
      </c>
      <c r="AS302" s="9">
        <f t="shared" si="38"/>
        <v>0.66396901327098024</v>
      </c>
      <c r="AT302" s="9">
        <f t="shared" si="38"/>
        <v>4.2314448508986979</v>
      </c>
      <c r="AU302" s="9">
        <f t="shared" si="38"/>
        <v>7.5752384123974483</v>
      </c>
      <c r="AW302" s="10"/>
    </row>
    <row r="303" spans="6:49" x14ac:dyDescent="0.3">
      <c r="L303" s="9" t="str">
        <f t="shared" si="20"/>
        <v>Target; Gain &lt;= 0</v>
      </c>
      <c r="M303" s="9">
        <f>AVERAGEIFS(M3:M290,$H3:$H290,"=1",$J3:$J290,"=0")</f>
        <v>1381622.7</v>
      </c>
      <c r="N303" s="9">
        <f t="shared" ref="N303:W303" si="39">AVERAGEIFS(N3:N290,$H3:$H290,"=1",$J3:$J290,"=0")</f>
        <v>5791263.0999999996</v>
      </c>
      <c r="O303" s="9">
        <f t="shared" si="39"/>
        <v>6410989.5999999996</v>
      </c>
      <c r="P303" s="9">
        <f t="shared" si="39"/>
        <v>1483555.3</v>
      </c>
      <c r="Q303" s="9">
        <f t="shared" si="39"/>
        <v>5838971.5999999996</v>
      </c>
      <c r="R303" s="9">
        <f t="shared" si="39"/>
        <v>1127407.6000000001</v>
      </c>
      <c r="S303" s="9">
        <f t="shared" si="39"/>
        <v>6348428.5999999996</v>
      </c>
      <c r="T303" s="9">
        <f t="shared" si="39"/>
        <v>3461772.8</v>
      </c>
      <c r="U303" s="9">
        <f t="shared" si="39"/>
        <v>3875510.9</v>
      </c>
      <c r="V303" s="9">
        <f t="shared" si="39"/>
        <v>5479931.4000000004</v>
      </c>
      <c r="W303" s="9">
        <f t="shared" si="39"/>
        <v>10756935.899999999</v>
      </c>
      <c r="X303" s="9" t="s">
        <v>131</v>
      </c>
      <c r="Y303" s="9">
        <f>AVERAGEIFS(Y3:Y290,$H3:$H290,"=1",$J3:$J290,"=0")</f>
        <v>1.7173714770004151</v>
      </c>
      <c r="Z303" s="9">
        <f t="shared" ref="Z303:AI303" si="40">AVERAGEIFS(Z3:Z290,$H3:$H290,"=1",$J3:$J290,"=0")</f>
        <v>4.8043329713807914</v>
      </c>
      <c r="AA303" s="9">
        <f t="shared" si="40"/>
        <v>5.1679185563174546</v>
      </c>
      <c r="AB303" s="9">
        <f t="shared" si="40"/>
        <v>2.2602565909968684</v>
      </c>
      <c r="AC303" s="9">
        <f t="shared" si="40"/>
        <v>5.9367700227041489</v>
      </c>
      <c r="AD303" s="9">
        <f t="shared" si="40"/>
        <v>1.3190952233970166</v>
      </c>
      <c r="AE303" s="9">
        <f t="shared" si="40"/>
        <v>4.4687658177921552</v>
      </c>
      <c r="AF303" s="9">
        <f t="shared" si="40"/>
        <v>1.3912290277832655</v>
      </c>
      <c r="AG303" s="9">
        <f t="shared" si="40"/>
        <v>2.5020702212001202</v>
      </c>
      <c r="AH303" s="9">
        <f t="shared" si="40"/>
        <v>4.5831352863053327</v>
      </c>
      <c r="AI303" s="9">
        <f t="shared" si="40"/>
        <v>12.971410117822231</v>
      </c>
      <c r="AJ303" s="9" t="str">
        <f t="shared" si="7"/>
        <v>Target; Gain &lt;= 0</v>
      </c>
      <c r="AK303" s="9">
        <f>AVERAGEIFS(AK3:AK290,$H3:$H290,"=1",$J3:$J290,"=0")</f>
        <v>1.7173714770004151</v>
      </c>
      <c r="AL303" s="9">
        <f t="shared" ref="AL303:AU303" si="41">AVERAGEIFS(AL3:AL290,$H3:$H290,"=1",$J3:$J290,"=0")</f>
        <v>1.8884481491928455</v>
      </c>
      <c r="AM303" s="9">
        <f t="shared" si="41"/>
        <v>2.2649555124109613</v>
      </c>
      <c r="AN303" s="9">
        <f t="shared" si="41"/>
        <v>2.2602565909968684</v>
      </c>
      <c r="AO303" s="9">
        <f t="shared" si="41"/>
        <v>2.8069785313069584</v>
      </c>
      <c r="AP303" s="9">
        <f t="shared" si="41"/>
        <v>1.3190952233970166</v>
      </c>
      <c r="AQ303" s="9">
        <f t="shared" si="41"/>
        <v>1.7854771723854355</v>
      </c>
      <c r="AR303" s="9">
        <f t="shared" si="41"/>
        <v>0.72311219439143315</v>
      </c>
      <c r="AS303" s="9">
        <f t="shared" si="41"/>
        <v>0.56537032517953778</v>
      </c>
      <c r="AT303" s="9">
        <f t="shared" si="41"/>
        <v>4.5831352863053327</v>
      </c>
      <c r="AU303" s="9">
        <f t="shared" si="41"/>
        <v>9.5126566781895221</v>
      </c>
      <c r="AW303" s="10"/>
    </row>
    <row r="304" spans="6:49" x14ac:dyDescent="0.3">
      <c r="L304" s="11">
        <f>L292</f>
        <v>1</v>
      </c>
      <c r="M304" s="11"/>
      <c r="N304" s="12" t="str">
        <f>N292</f>
        <v>BNL Causal</v>
      </c>
      <c r="O304" s="12" t="str">
        <f>O292</f>
        <v>BNL Causal HM</v>
      </c>
      <c r="P304" s="12" t="str">
        <f>Q292</f>
        <v>SFS Causal</v>
      </c>
      <c r="Q304" s="12" t="str">
        <f>S292</f>
        <v>SaLSa Causal</v>
      </c>
      <c r="R304" s="12" t="str">
        <f>U292</f>
        <v>D&amp;C Causal</v>
      </c>
      <c r="S304" s="12" t="str">
        <f>W292</f>
        <v>BBS Causal</v>
      </c>
      <c r="T304" s="12"/>
      <c r="U304" s="11">
        <f>X292</f>
        <v>1</v>
      </c>
      <c r="V304" s="12" t="str">
        <f>Z292</f>
        <v>BNL Causal</v>
      </c>
      <c r="W304" s="12" t="str">
        <f>AA292</f>
        <v>BNL Causal HM</v>
      </c>
      <c r="X304" s="12" t="str">
        <f>AC292</f>
        <v>SFS Causal</v>
      </c>
      <c r="Y304" s="12" t="str">
        <f>AE292</f>
        <v>SaLSa Causal</v>
      </c>
      <c r="Z304" s="12" t="str">
        <f>AG292</f>
        <v>D&amp;C Causal</v>
      </c>
      <c r="AA304" s="12" t="str">
        <f>AI292</f>
        <v>BBS Causal</v>
      </c>
      <c r="AB304" s="13"/>
      <c r="AC304" s="11">
        <f>AJ292</f>
        <v>1</v>
      </c>
      <c r="AD304" s="12" t="str">
        <f>AL292</f>
        <v>BNL Causal</v>
      </c>
      <c r="AE304" s="12" t="str">
        <f>AM292</f>
        <v>BNL Causal HM</v>
      </c>
      <c r="AF304" s="12" t="str">
        <f>AO292</f>
        <v>SFS Causal</v>
      </c>
      <c r="AG304" s="12" t="str">
        <f>AQ292</f>
        <v>SaLSa Causal</v>
      </c>
      <c r="AH304" s="12" t="str">
        <f>AS292</f>
        <v>D&amp;C Causal</v>
      </c>
      <c r="AI304" s="12" t="str">
        <f>AU292</f>
        <v>BBS Causal</v>
      </c>
      <c r="AK304" s="12"/>
      <c r="AL304" s="12"/>
      <c r="AM304" s="12"/>
      <c r="AN304" s="13"/>
      <c r="AO304" s="13"/>
      <c r="AP304" s="13"/>
      <c r="AQ304" s="13"/>
      <c r="AR304" s="13"/>
      <c r="AS304" s="13"/>
      <c r="AT304" s="13"/>
      <c r="AU304" s="13"/>
    </row>
    <row r="305" spans="7:49" x14ac:dyDescent="0.3">
      <c r="L305" t="str">
        <f>L293</f>
        <v>ALL</v>
      </c>
      <c r="N305" s="9">
        <f>N293</f>
        <v>4089398.8035714277</v>
      </c>
      <c r="O305" s="9">
        <f>O293</f>
        <v>4207584.707142856</v>
      </c>
      <c r="P305" s="9">
        <f>Q293</f>
        <v>2753765.1107142856</v>
      </c>
      <c r="Q305" s="9">
        <f>S293</f>
        <v>3714315.1749999993</v>
      </c>
      <c r="R305" s="9">
        <f>U293</f>
        <v>4098146.3000000003</v>
      </c>
      <c r="S305" s="9">
        <f>W293</f>
        <v>4705796.5178571409</v>
      </c>
      <c r="T305" s="9"/>
      <c r="U305" s="9" t="str">
        <f>X293</f>
        <v>ALL</v>
      </c>
      <c r="V305" s="9">
        <f>Z293</f>
        <v>3.5844848087069949</v>
      </c>
      <c r="W305" s="9">
        <f>AA293</f>
        <v>3.6364211615407842</v>
      </c>
      <c r="X305" s="9">
        <f>AC293</f>
        <v>3.0697117276772454</v>
      </c>
      <c r="Y305" s="9">
        <f>AE293</f>
        <v>3.6630055087751572</v>
      </c>
      <c r="Z305" s="9">
        <f>AG293</f>
        <v>2.7685056781932613</v>
      </c>
      <c r="AA305" s="9">
        <f>AI293</f>
        <v>6.9373481326776005</v>
      </c>
      <c r="AB305" s="13"/>
      <c r="AC305" s="9" t="str">
        <f>AJ293</f>
        <v>ALL</v>
      </c>
      <c r="AD305" s="9">
        <f>AL293</f>
        <v>1.5565385827339409</v>
      </c>
      <c r="AE305" s="9">
        <f>AM293</f>
        <v>1.617874491685195</v>
      </c>
      <c r="AF305" s="9">
        <f>AO293</f>
        <v>1.4409154993598345</v>
      </c>
      <c r="AG305" s="9">
        <f>AQ293</f>
        <v>1.6889630993310547</v>
      </c>
      <c r="AH305" s="9">
        <f>AS293</f>
        <v>0.65144770333614077</v>
      </c>
      <c r="AI305" s="9">
        <f>AU293</f>
        <v>5.0648243697198012</v>
      </c>
      <c r="AK305" s="9"/>
      <c r="AL305" s="9"/>
      <c r="AM305" s="9"/>
      <c r="AN305" s="13"/>
      <c r="AO305" s="13"/>
      <c r="AP305" s="13"/>
      <c r="AQ305" s="13"/>
      <c r="AR305" s="13"/>
      <c r="AS305" s="13"/>
      <c r="AT305" s="13"/>
      <c r="AU305" s="13"/>
    </row>
    <row r="306" spans="7:49" x14ac:dyDescent="0.3">
      <c r="L306" t="str">
        <f>L295</f>
        <v>Gain &gt; 1</v>
      </c>
      <c r="N306" s="9">
        <f t="shared" ref="N306:O313" si="42">N295</f>
        <v>5293308.6000000006</v>
      </c>
      <c r="O306" s="9">
        <f t="shared" si="42"/>
        <v>5323570.125</v>
      </c>
      <c r="P306" s="9">
        <f t="shared" ref="P306:P313" si="43">Q295</f>
        <v>4550090.0500000007</v>
      </c>
      <c r="Q306" s="9">
        <f t="shared" ref="Q306:Q313" si="44">S295</f>
        <v>6308625</v>
      </c>
      <c r="R306" s="9">
        <f>U295</f>
        <v>4202403.55</v>
      </c>
      <c r="S306" s="9">
        <f t="shared" ref="S306:S313" si="45">W295</f>
        <v>7994120.7750000004</v>
      </c>
      <c r="T306" s="9"/>
      <c r="U306" s="9" t="str">
        <f t="shared" ref="U306:U313" si="46">X295</f>
        <v>Gain &gt; 1</v>
      </c>
      <c r="V306" s="9">
        <f t="shared" ref="V306:W313" si="47">Z295</f>
        <v>4.2985762443902784</v>
      </c>
      <c r="W306" s="9">
        <f t="shared" si="47"/>
        <v>4.2961622184913724</v>
      </c>
      <c r="X306" s="9">
        <f t="shared" ref="X306:X313" si="48">AC295</f>
        <v>4.2465817570453517</v>
      </c>
      <c r="Y306" s="9">
        <f t="shared" ref="Y306:Y313" si="49">AE295</f>
        <v>5.190412828324769</v>
      </c>
      <c r="Z306" s="9">
        <f t="shared" ref="Z306:Z313" si="50">AG295</f>
        <v>2.6457151662441905</v>
      </c>
      <c r="AA306" s="9">
        <f t="shared" ref="AA306:AA313" si="51">AI295</f>
        <v>9.0898032994431563</v>
      </c>
      <c r="AB306" s="13"/>
      <c r="AC306" s="9" t="str">
        <f t="shared" ref="AC306:AC313" si="52">AJ295</f>
        <v>Gain &gt; 1</v>
      </c>
      <c r="AD306" s="9">
        <f t="shared" ref="AD306:AE313" si="53">AL295</f>
        <v>2.1569308062738854</v>
      </c>
      <c r="AE306" s="9">
        <f t="shared" si="53"/>
        <v>2.1645693650018072</v>
      </c>
      <c r="AF306" s="9">
        <f t="shared" ref="AF306:AF313" si="54">AO295</f>
        <v>2.1383929732488465</v>
      </c>
      <c r="AG306" s="9">
        <f t="shared" ref="AG306:AG313" si="55">AQ295</f>
        <v>2.8835694174529634</v>
      </c>
      <c r="AH306" s="9">
        <f t="shared" ref="AH306:AH313" si="56">AS295</f>
        <v>0.63328844147617935</v>
      </c>
      <c r="AI306" s="9">
        <f t="shared" ref="AI306:AI313" si="57">AU295</f>
        <v>6.786654906255718</v>
      </c>
      <c r="AK306" s="9"/>
      <c r="AL306" s="9"/>
      <c r="AM306" s="9"/>
      <c r="AN306" s="13"/>
      <c r="AO306" s="13"/>
      <c r="AP306" s="13"/>
      <c r="AQ306" s="13"/>
      <c r="AR306" s="13"/>
      <c r="AS306" s="13"/>
      <c r="AT306" s="13"/>
      <c r="AU306" s="13"/>
    </row>
    <row r="307" spans="7:49" x14ac:dyDescent="0.3">
      <c r="L307" t="str">
        <f>L296</f>
        <v>Target</v>
      </c>
      <c r="N307" s="9">
        <f t="shared" si="42"/>
        <v>5751692.0600000005</v>
      </c>
      <c r="O307" s="9">
        <f t="shared" si="42"/>
        <v>5891483.2400000002</v>
      </c>
      <c r="P307" s="9">
        <f t="shared" si="43"/>
        <v>4941919.8800000008</v>
      </c>
      <c r="Q307" s="9">
        <f t="shared" si="44"/>
        <v>6264917.7800000003</v>
      </c>
      <c r="R307" s="9">
        <f>U296</f>
        <v>4167436.1799999997</v>
      </c>
      <c r="S307" s="9">
        <f t="shared" si="45"/>
        <v>8531370.6399999987</v>
      </c>
      <c r="T307" s="9"/>
      <c r="U307" s="9" t="str">
        <f t="shared" si="46"/>
        <v>Target</v>
      </c>
      <c r="V307" s="9">
        <f t="shared" si="47"/>
        <v>4.6641918017354334</v>
      </c>
      <c r="W307" s="9">
        <f t="shared" si="47"/>
        <v>4.7217424658616078</v>
      </c>
      <c r="X307" s="9">
        <f t="shared" si="48"/>
        <v>4.736408879419324</v>
      </c>
      <c r="Y307" s="9">
        <f t="shared" si="49"/>
        <v>5.1277423917176197</v>
      </c>
      <c r="Z307" s="9">
        <f t="shared" si="50"/>
        <v>2.778309808067279</v>
      </c>
      <c r="AA307" s="9">
        <f t="shared" si="51"/>
        <v>10.568008772047467</v>
      </c>
      <c r="AB307" s="13"/>
      <c r="AC307" s="9" t="str">
        <f t="shared" si="52"/>
        <v>Target</v>
      </c>
      <c r="AD307" s="9">
        <f t="shared" si="53"/>
        <v>1.9874221479543479</v>
      </c>
      <c r="AE307" s="9">
        <f t="shared" si="53"/>
        <v>2.0607234629406594</v>
      </c>
      <c r="AF307" s="9">
        <f t="shared" si="54"/>
        <v>2.1920482941606312</v>
      </c>
      <c r="AG307" s="9">
        <f t="shared" si="55"/>
        <v>2.2827596476860346</v>
      </c>
      <c r="AH307" s="9">
        <f t="shared" si="56"/>
        <v>0.64424927565269174</v>
      </c>
      <c r="AI307" s="9">
        <f t="shared" si="57"/>
        <v>7.9627220655558615</v>
      </c>
      <c r="AK307" s="9"/>
      <c r="AL307" s="9"/>
      <c r="AM307" s="9"/>
      <c r="AN307" s="13"/>
      <c r="AO307" s="13"/>
      <c r="AP307" s="13"/>
      <c r="AQ307" s="13"/>
      <c r="AR307" s="13"/>
      <c r="AS307" s="13"/>
      <c r="AT307" s="13"/>
      <c r="AU307" s="13"/>
    </row>
    <row r="308" spans="7:49" x14ac:dyDescent="0.3">
      <c r="L308" t="str">
        <f>L297</f>
        <v>Gain &gt; 0</v>
      </c>
      <c r="N308" s="9">
        <f t="shared" si="42"/>
        <v>4205253.9727272736</v>
      </c>
      <c r="O308" s="9">
        <f t="shared" si="42"/>
        <v>4251045.5545454547</v>
      </c>
      <c r="P308" s="9">
        <f t="shared" si="43"/>
        <v>2703124.2363636363</v>
      </c>
      <c r="Q308" s="9">
        <f t="shared" si="44"/>
        <v>3808435.4272727268</v>
      </c>
      <c r="R308" s="9">
        <f>U297</f>
        <v>4145313.4818181824</v>
      </c>
      <c r="S308" s="9">
        <f t="shared" si="45"/>
        <v>4398355.4727272727</v>
      </c>
      <c r="T308" s="9"/>
      <c r="U308" s="9" t="str">
        <f t="shared" si="46"/>
        <v>Gain &gt; 0</v>
      </c>
      <c r="V308" s="9">
        <f t="shared" si="47"/>
        <v>3.6782901704247872</v>
      </c>
      <c r="W308" s="9">
        <f t="shared" si="47"/>
        <v>3.6855984782710109</v>
      </c>
      <c r="X308" s="9">
        <f t="shared" si="48"/>
        <v>2.9653473928406711</v>
      </c>
      <c r="Y308" s="9">
        <f t="shared" si="49"/>
        <v>3.9655291758281881</v>
      </c>
      <c r="Z308" s="9">
        <f t="shared" si="50"/>
        <v>2.8306854172810829</v>
      </c>
      <c r="AA308" s="9">
        <f t="shared" si="51"/>
        <v>6.5886764846181247</v>
      </c>
      <c r="AB308" s="13"/>
      <c r="AC308" s="9" t="str">
        <f t="shared" si="52"/>
        <v>Gain &gt; 0</v>
      </c>
      <c r="AD308" s="9">
        <f t="shared" si="53"/>
        <v>1.6224119150926442</v>
      </c>
      <c r="AE308" s="9">
        <f t="shared" si="53"/>
        <v>1.6408292597736525</v>
      </c>
      <c r="AF308" s="9">
        <f t="shared" si="54"/>
        <v>1.3850178517721359</v>
      </c>
      <c r="AG308" s="9">
        <f t="shared" si="55"/>
        <v>1.8587406750609674</v>
      </c>
      <c r="AH308" s="9">
        <f t="shared" si="56"/>
        <v>0.67807266675359157</v>
      </c>
      <c r="AI308" s="9">
        <f t="shared" si="57"/>
        <v>4.8029165233072657</v>
      </c>
      <c r="AK308" s="9"/>
      <c r="AL308" s="9"/>
      <c r="AM308" s="9"/>
      <c r="AN308" s="13"/>
      <c r="AO308" s="13"/>
      <c r="AP308" s="13"/>
      <c r="AQ308" s="13"/>
      <c r="AR308" s="13"/>
      <c r="AS308" s="13"/>
      <c r="AT308" s="13"/>
      <c r="AU308" s="13"/>
    </row>
    <row r="309" spans="7:49" x14ac:dyDescent="0.3">
      <c r="L309" t="str">
        <f t="shared" ref="L309" si="58">L298</f>
        <v>Gain &lt;=0</v>
      </c>
      <c r="N309" s="9">
        <f t="shared" si="42"/>
        <v>4014433.6941176462</v>
      </c>
      <c r="O309" s="9">
        <f t="shared" si="42"/>
        <v>4179462.9823529404</v>
      </c>
      <c r="P309" s="9">
        <f t="shared" si="43"/>
        <v>2786532.7352941176</v>
      </c>
      <c r="Q309" s="9">
        <f t="shared" si="44"/>
        <v>3653413.8352941177</v>
      </c>
      <c r="R309" s="9">
        <f>U298</f>
        <v>4067626.3588235299</v>
      </c>
      <c r="S309" s="9">
        <f t="shared" si="45"/>
        <v>4904728.9588235281</v>
      </c>
      <c r="T309" s="9"/>
      <c r="U309" s="9" t="str">
        <f t="shared" si="46"/>
        <v>Gain &lt;=0</v>
      </c>
      <c r="V309" s="9">
        <f t="shared" si="47"/>
        <v>3.5237872217131283</v>
      </c>
      <c r="W309" s="9">
        <f t="shared" si="47"/>
        <v>3.6046005448329894</v>
      </c>
      <c r="X309" s="9">
        <f t="shared" si="48"/>
        <v>3.1372415913950289</v>
      </c>
      <c r="Y309" s="9">
        <f t="shared" si="49"/>
        <v>3.4672549006820188</v>
      </c>
      <c r="Z309" s="9">
        <f t="shared" si="50"/>
        <v>2.72827172937173</v>
      </c>
      <c r="AA309" s="9">
        <f t="shared" si="51"/>
        <v>7.1629591990690269</v>
      </c>
      <c r="AB309" s="13"/>
      <c r="AC309" s="9" t="str">
        <f t="shared" si="52"/>
        <v>Gain &lt;=0</v>
      </c>
      <c r="AD309" s="9">
        <f t="shared" si="53"/>
        <v>1.5139146617959556</v>
      </c>
      <c r="AE309" s="9">
        <f t="shared" si="53"/>
        <v>1.6030214064514867</v>
      </c>
      <c r="AF309" s="9">
        <f t="shared" si="54"/>
        <v>1.4770845654459932</v>
      </c>
      <c r="AG309" s="9">
        <f t="shared" si="55"/>
        <v>1.5791070209175813</v>
      </c>
      <c r="AH309" s="9">
        <f t="shared" si="56"/>
        <v>0.63421978583073191</v>
      </c>
      <c r="AI309" s="9">
        <f t="shared" si="57"/>
        <v>5.2342941526926179</v>
      </c>
      <c r="AK309" s="9"/>
      <c r="AL309" s="9"/>
      <c r="AM309" s="9"/>
      <c r="AN309" s="13"/>
      <c r="AO309" s="13"/>
      <c r="AP309" s="13"/>
      <c r="AQ309" s="13"/>
      <c r="AR309" s="13"/>
      <c r="AS309" s="13"/>
      <c r="AT309" s="13"/>
      <c r="AU309" s="13"/>
    </row>
    <row r="310" spans="7:49" x14ac:dyDescent="0.3">
      <c r="L310" t="str">
        <f>L299</f>
        <v>Target;Gain &gt; 1; #pref=2</v>
      </c>
      <c r="N310" s="9" t="e">
        <f t="shared" si="42"/>
        <v>#DIV/0!</v>
      </c>
      <c r="O310" s="9" t="e">
        <f t="shared" si="42"/>
        <v>#DIV/0!</v>
      </c>
      <c r="P310" s="9" t="e">
        <f t="shared" si="43"/>
        <v>#DIV/0!</v>
      </c>
      <c r="Q310" s="9" t="e">
        <f t="shared" si="44"/>
        <v>#DIV/0!</v>
      </c>
      <c r="R310" s="9" t="e">
        <f t="shared" ref="R310" si="59">U299</f>
        <v>#DIV/0!</v>
      </c>
      <c r="S310" s="9" t="e">
        <f t="shared" si="45"/>
        <v>#DIV/0!</v>
      </c>
      <c r="T310" s="9"/>
      <c r="U310" s="9" t="str">
        <f t="shared" si="46"/>
        <v>Target;Gain &gt; 1; #pref=2</v>
      </c>
      <c r="V310" s="9" t="e">
        <f t="shared" si="47"/>
        <v>#DIV/0!</v>
      </c>
      <c r="W310" s="9" t="e">
        <f t="shared" si="47"/>
        <v>#DIV/0!</v>
      </c>
      <c r="X310" s="9" t="e">
        <f t="shared" si="48"/>
        <v>#DIV/0!</v>
      </c>
      <c r="Y310" s="9" t="e">
        <f t="shared" si="49"/>
        <v>#DIV/0!</v>
      </c>
      <c r="Z310" s="9" t="e">
        <f t="shared" si="50"/>
        <v>#DIV/0!</v>
      </c>
      <c r="AA310" s="9" t="e">
        <f t="shared" si="51"/>
        <v>#DIV/0!</v>
      </c>
      <c r="AB310" s="13"/>
      <c r="AC310" s="9" t="str">
        <f t="shared" si="52"/>
        <v>Target;Gain &gt; 1; #pref=2</v>
      </c>
      <c r="AD310" s="9" t="e">
        <f t="shared" si="53"/>
        <v>#DIV/0!</v>
      </c>
      <c r="AE310" s="9" t="e">
        <f t="shared" si="53"/>
        <v>#DIV/0!</v>
      </c>
      <c r="AF310" s="9" t="e">
        <f t="shared" si="54"/>
        <v>#DIV/0!</v>
      </c>
      <c r="AG310" s="9" t="e">
        <f t="shared" si="55"/>
        <v>#DIV/0!</v>
      </c>
      <c r="AH310" s="9" t="e">
        <f t="shared" si="56"/>
        <v>#DIV/0!</v>
      </c>
      <c r="AI310" s="9" t="e">
        <f t="shared" si="57"/>
        <v>#DIV/0!</v>
      </c>
      <c r="AK310" s="9"/>
      <c r="AL310" s="9"/>
      <c r="AM310" s="9"/>
      <c r="AN310" s="13"/>
      <c r="AO310" s="13"/>
      <c r="AP310" s="13"/>
      <c r="AQ310" s="13"/>
      <c r="AR310" s="13"/>
      <c r="AS310" s="13"/>
      <c r="AT310" s="13"/>
      <c r="AU310" s="13"/>
    </row>
    <row r="311" spans="7:49" x14ac:dyDescent="0.3">
      <c r="L311" t="str">
        <f>L300</f>
        <v>Target; Gain &gt; 1; #pref=3</v>
      </c>
      <c r="N311" s="9">
        <f t="shared" si="42"/>
        <v>6192786.0999999996</v>
      </c>
      <c r="O311" s="9">
        <f t="shared" si="42"/>
        <v>6195472.4500000002</v>
      </c>
      <c r="P311" s="9">
        <f t="shared" si="43"/>
        <v>6591998.5999999996</v>
      </c>
      <c r="Q311" s="9">
        <f t="shared" si="44"/>
        <v>8299081.1500000004</v>
      </c>
      <c r="R311" s="9">
        <f>U300</f>
        <v>4301928.3499999996</v>
      </c>
      <c r="S311" s="9">
        <f t="shared" si="45"/>
        <v>11808698.35</v>
      </c>
      <c r="T311" s="9"/>
      <c r="U311" s="9" t="str">
        <f t="shared" si="46"/>
        <v>Target; Gain &gt; 1; #pref=3</v>
      </c>
      <c r="V311" s="9">
        <f t="shared" si="47"/>
        <v>4.8092755203804698</v>
      </c>
      <c r="W311" s="9">
        <f t="shared" si="47"/>
        <v>4.7871692724846078</v>
      </c>
      <c r="X311" s="9">
        <f t="shared" si="48"/>
        <v>5.8020739249419426</v>
      </c>
      <c r="Y311" s="9">
        <f t="shared" si="49"/>
        <v>6.1741845091775751</v>
      </c>
      <c r="Z311" s="9">
        <f t="shared" si="50"/>
        <v>2.752172866900219</v>
      </c>
      <c r="AA311" s="9">
        <f t="shared" si="51"/>
        <v>12.154942797916013</v>
      </c>
      <c r="AB311" s="13"/>
      <c r="AC311" s="9" t="str">
        <f t="shared" si="52"/>
        <v>Target; Gain &gt; 1; #pref=3</v>
      </c>
      <c r="AD311" s="9">
        <f t="shared" si="53"/>
        <v>2.3172761038033056</v>
      </c>
      <c r="AE311" s="9">
        <f t="shared" si="53"/>
        <v>2.305931110400707</v>
      </c>
      <c r="AF311" s="9">
        <f t="shared" si="54"/>
        <v>2.8360420178491039</v>
      </c>
      <c r="AG311" s="9">
        <f t="shared" si="55"/>
        <v>3.1552396998071348</v>
      </c>
      <c r="AH311" s="9">
        <f t="shared" si="56"/>
        <v>0.63259933039953464</v>
      </c>
      <c r="AI311" s="9">
        <f t="shared" si="57"/>
        <v>9.2020376972010141</v>
      </c>
      <c r="AK311" s="9"/>
      <c r="AL311" s="9"/>
      <c r="AM311" s="9"/>
      <c r="AN311" s="13"/>
      <c r="AO311" s="13"/>
      <c r="AP311" s="13"/>
      <c r="AQ311" s="13"/>
      <c r="AR311" s="13"/>
      <c r="AS311" s="13"/>
      <c r="AT311" s="13"/>
      <c r="AU311" s="13"/>
    </row>
    <row r="312" spans="7:49" x14ac:dyDescent="0.3">
      <c r="L312" t="str">
        <f>L301</f>
        <v>Target; Gain &gt; 1; #pref=4</v>
      </c>
      <c r="N312" s="9" t="e">
        <f t="shared" si="42"/>
        <v>#DIV/0!</v>
      </c>
      <c r="O312" s="9" t="e">
        <f t="shared" si="42"/>
        <v>#DIV/0!</v>
      </c>
      <c r="P312" s="9" t="e">
        <f t="shared" si="43"/>
        <v>#DIV/0!</v>
      </c>
      <c r="Q312" s="9" t="e">
        <f t="shared" si="44"/>
        <v>#DIV/0!</v>
      </c>
      <c r="R312" s="9" t="e">
        <f>U301</f>
        <v>#DIV/0!</v>
      </c>
      <c r="S312" s="9" t="e">
        <f t="shared" si="45"/>
        <v>#DIV/0!</v>
      </c>
      <c r="T312" s="9"/>
      <c r="U312" s="9" t="str">
        <f t="shared" si="46"/>
        <v>Target; Gain &gt; 1; #pref=4</v>
      </c>
      <c r="V312" s="9" t="e">
        <f t="shared" si="47"/>
        <v>#DIV/0!</v>
      </c>
      <c r="W312" s="9" t="e">
        <f t="shared" si="47"/>
        <v>#DIV/0!</v>
      </c>
      <c r="X312" s="9" t="e">
        <f t="shared" si="48"/>
        <v>#DIV/0!</v>
      </c>
      <c r="Y312" s="9" t="e">
        <f t="shared" si="49"/>
        <v>#DIV/0!</v>
      </c>
      <c r="Z312" s="9" t="e">
        <f t="shared" si="50"/>
        <v>#DIV/0!</v>
      </c>
      <c r="AA312" s="9" t="e">
        <f t="shared" si="51"/>
        <v>#DIV/0!</v>
      </c>
      <c r="AB312" s="13"/>
      <c r="AC312" s="9" t="str">
        <f t="shared" si="52"/>
        <v>Target; Gain &gt; 1; #pref=4</v>
      </c>
      <c r="AD312" s="9" t="e">
        <f t="shared" si="53"/>
        <v>#DIV/0!</v>
      </c>
      <c r="AE312" s="9" t="e">
        <f t="shared" si="53"/>
        <v>#DIV/0!</v>
      </c>
      <c r="AF312" s="9" t="e">
        <f t="shared" si="54"/>
        <v>#DIV/0!</v>
      </c>
      <c r="AG312" s="9" t="e">
        <f t="shared" si="55"/>
        <v>#DIV/0!</v>
      </c>
      <c r="AH312" s="9" t="e">
        <f t="shared" si="56"/>
        <v>#DIV/0!</v>
      </c>
      <c r="AI312" s="9" t="e">
        <f t="shared" si="57"/>
        <v>#DIV/0!</v>
      </c>
      <c r="AK312" s="9"/>
      <c r="AL312" s="9"/>
      <c r="AM312" s="9"/>
      <c r="AN312" s="13"/>
      <c r="AO312" s="13"/>
      <c r="AP312" s="13"/>
      <c r="AQ312" s="13"/>
      <c r="AR312" s="13"/>
      <c r="AS312" s="13"/>
      <c r="AT312" s="13"/>
      <c r="AU312" s="13"/>
    </row>
    <row r="313" spans="7:49" x14ac:dyDescent="0.3">
      <c r="L313" t="str">
        <f>L302</f>
        <v>Target; Gain &gt; 0</v>
      </c>
      <c r="N313" s="9">
        <f t="shared" si="42"/>
        <v>5741799.3000000007</v>
      </c>
      <c r="O313" s="9">
        <f t="shared" si="42"/>
        <v>5761606.6500000004</v>
      </c>
      <c r="P313" s="9">
        <f t="shared" si="43"/>
        <v>4717656.95</v>
      </c>
      <c r="Q313" s="9">
        <f t="shared" si="44"/>
        <v>6244040.0750000011</v>
      </c>
      <c r="R313" s="9">
        <f>U302</f>
        <v>4240417.5</v>
      </c>
      <c r="S313" s="9">
        <f t="shared" si="45"/>
        <v>7974979.3250000002</v>
      </c>
      <c r="T313" s="9"/>
      <c r="U313" s="9" t="str">
        <f t="shared" si="46"/>
        <v>Target; Gain &gt; 0</v>
      </c>
      <c r="V313" s="9">
        <f t="shared" si="47"/>
        <v>4.6291565093240941</v>
      </c>
      <c r="W313" s="9">
        <f t="shared" si="47"/>
        <v>4.6101984432476453</v>
      </c>
      <c r="X313" s="9">
        <f t="shared" si="48"/>
        <v>4.4363185935981173</v>
      </c>
      <c r="Y313" s="9">
        <f t="shared" si="49"/>
        <v>5.2924865351989858</v>
      </c>
      <c r="Z313" s="9">
        <f t="shared" si="50"/>
        <v>2.8473697047840685</v>
      </c>
      <c r="AA313" s="9">
        <f t="shared" si="51"/>
        <v>9.9671584356037766</v>
      </c>
      <c r="AB313" s="13"/>
      <c r="AC313" s="9" t="str">
        <f t="shared" si="52"/>
        <v>Target; Gain &gt; 0</v>
      </c>
      <c r="AD313" s="9">
        <f t="shared" si="53"/>
        <v>2.0121656476447241</v>
      </c>
      <c r="AE313" s="9">
        <f t="shared" si="53"/>
        <v>2.0096654505730842</v>
      </c>
      <c r="AF313" s="9">
        <f t="shared" si="54"/>
        <v>2.0383157348740499</v>
      </c>
      <c r="AG313" s="9">
        <f t="shared" si="55"/>
        <v>2.4070802665111843</v>
      </c>
      <c r="AH313" s="9">
        <f t="shared" si="56"/>
        <v>0.66396901327098024</v>
      </c>
      <c r="AI313" s="9">
        <f t="shared" si="57"/>
        <v>7.5752384123974483</v>
      </c>
      <c r="AK313" s="9"/>
      <c r="AL313" s="9"/>
      <c r="AM313" s="9"/>
      <c r="AN313" s="13"/>
      <c r="AO313" s="13"/>
      <c r="AP313" s="13"/>
      <c r="AQ313" s="13"/>
      <c r="AR313" s="13"/>
      <c r="AS313" s="13"/>
      <c r="AT313" s="13"/>
      <c r="AU313" s="13"/>
    </row>
    <row r="314" spans="7:49" x14ac:dyDescent="0.3">
      <c r="L314" t="str">
        <f>L303</f>
        <v>Target; Gain &lt;= 0</v>
      </c>
      <c r="N314" s="9">
        <f t="shared" ref="N314:O314" si="60">N303</f>
        <v>5791263.0999999996</v>
      </c>
      <c r="O314" s="9">
        <f t="shared" si="60"/>
        <v>6410989.5999999996</v>
      </c>
      <c r="P314" s="9">
        <f t="shared" ref="P314" si="61">Q303</f>
        <v>5838971.5999999996</v>
      </c>
      <c r="Q314" s="9">
        <f t="shared" ref="Q314" si="62">S303</f>
        <v>6348428.5999999996</v>
      </c>
      <c r="R314" s="9">
        <f>U303</f>
        <v>3875510.9</v>
      </c>
      <c r="S314" s="9">
        <f t="shared" ref="S314" si="63">W303</f>
        <v>10756935.899999999</v>
      </c>
      <c r="T314" s="9"/>
      <c r="U314" s="9" t="str">
        <f t="shared" ref="U314" si="64">X303</f>
        <v>Target; Gain &lt;= 0</v>
      </c>
      <c r="V314" s="9">
        <f t="shared" ref="V314:W314" si="65">Z303</f>
        <v>4.8043329713807914</v>
      </c>
      <c r="W314" s="9">
        <f t="shared" si="65"/>
        <v>5.1679185563174546</v>
      </c>
      <c r="X314" s="9">
        <f t="shared" ref="X314" si="66">AC303</f>
        <v>5.9367700227041489</v>
      </c>
      <c r="Y314" s="9">
        <f t="shared" ref="Y314" si="67">AE303</f>
        <v>4.4687658177921552</v>
      </c>
      <c r="Z314" s="9">
        <f t="shared" ref="Z314" si="68">AG303</f>
        <v>2.5020702212001202</v>
      </c>
      <c r="AA314" s="9">
        <f t="shared" ref="AA314" si="69">AI303</f>
        <v>12.971410117822231</v>
      </c>
      <c r="AB314" s="13"/>
      <c r="AC314" s="9" t="str">
        <f t="shared" ref="AC314" si="70">AJ303</f>
        <v>Target; Gain &lt;= 0</v>
      </c>
      <c r="AD314" s="9">
        <f t="shared" ref="AD314:AE314" si="71">AL303</f>
        <v>1.8884481491928455</v>
      </c>
      <c r="AE314" s="9">
        <f t="shared" si="71"/>
        <v>2.2649555124109613</v>
      </c>
      <c r="AF314" s="9">
        <f t="shared" ref="AF314" si="72">AO303</f>
        <v>2.8069785313069584</v>
      </c>
      <c r="AG314" s="9">
        <f t="shared" ref="AG314" si="73">AQ303</f>
        <v>1.7854771723854355</v>
      </c>
      <c r="AH314" s="9">
        <f t="shared" ref="AH314" si="74">AS303</f>
        <v>0.56537032517953778</v>
      </c>
      <c r="AI314" s="9">
        <f t="shared" ref="AI314" si="75">AU303</f>
        <v>9.5126566781895221</v>
      </c>
      <c r="AK314" s="9"/>
      <c r="AL314" s="9"/>
      <c r="AM314" s="9"/>
      <c r="AN314" s="13"/>
      <c r="AO314" s="13"/>
      <c r="AP314" s="13"/>
      <c r="AQ314" s="13"/>
      <c r="AR314" s="13"/>
      <c r="AS314" s="13"/>
      <c r="AT314" s="13"/>
      <c r="AU314" s="13"/>
    </row>
    <row r="315" spans="7:49" x14ac:dyDescent="0.3"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  <c r="AA315" s="8"/>
      <c r="AB315" s="8"/>
      <c r="AC315" s="8"/>
      <c r="AK315" s="8"/>
      <c r="AL315" s="8"/>
      <c r="AM315" s="8"/>
      <c r="AN315" s="8"/>
      <c r="AO315" s="8"/>
    </row>
    <row r="316" spans="7:49" x14ac:dyDescent="0.3">
      <c r="K316" s="35" t="s">
        <v>61</v>
      </c>
      <c r="L316" s="5">
        <f>X316</f>
        <v>1</v>
      </c>
      <c r="M316" s="6" t="s">
        <v>2</v>
      </c>
      <c r="N316" s="6" t="s">
        <v>3</v>
      </c>
      <c r="O316" s="6" t="s">
        <v>4</v>
      </c>
      <c r="P316" s="6" t="s">
        <v>5</v>
      </c>
      <c r="Q316" s="6" t="s">
        <v>6</v>
      </c>
      <c r="R316" s="6" t="s">
        <v>7</v>
      </c>
      <c r="S316" s="6" t="s">
        <v>8</v>
      </c>
      <c r="T316" s="6" t="s">
        <v>9</v>
      </c>
      <c r="U316" s="6" t="s">
        <v>10</v>
      </c>
      <c r="V316" s="6" t="s">
        <v>11</v>
      </c>
      <c r="W316" s="6" t="s">
        <v>12</v>
      </c>
      <c r="X316" s="7">
        <f>X292</f>
        <v>1</v>
      </c>
      <c r="Y316" s="6" t="s">
        <v>2</v>
      </c>
      <c r="Z316" s="6" t="s">
        <v>3</v>
      </c>
      <c r="AA316" s="6" t="s">
        <v>4</v>
      </c>
      <c r="AB316" s="6" t="s">
        <v>5</v>
      </c>
      <c r="AC316" s="6" t="s">
        <v>6</v>
      </c>
      <c r="AD316" s="6" t="s">
        <v>7</v>
      </c>
      <c r="AE316" s="6" t="s">
        <v>8</v>
      </c>
      <c r="AF316" s="6" t="s">
        <v>9</v>
      </c>
      <c r="AG316" s="6" t="s">
        <v>10</v>
      </c>
      <c r="AH316" s="6" t="s">
        <v>11</v>
      </c>
      <c r="AI316" s="6" t="s">
        <v>12</v>
      </c>
      <c r="AJ316" s="5">
        <f t="shared" ref="AJ316:AJ327" si="76">X316</f>
        <v>1</v>
      </c>
      <c r="AK316" s="6" t="s">
        <v>2</v>
      </c>
      <c r="AL316" s="6" t="s">
        <v>3</v>
      </c>
      <c r="AM316" s="6" t="s">
        <v>4</v>
      </c>
      <c r="AN316" s="6" t="s">
        <v>5</v>
      </c>
      <c r="AO316" s="6" t="s">
        <v>6</v>
      </c>
      <c r="AP316" s="6" t="s">
        <v>7</v>
      </c>
      <c r="AQ316" s="6" t="s">
        <v>8</v>
      </c>
      <c r="AR316" s="6" t="s">
        <v>9</v>
      </c>
      <c r="AS316" s="6" t="s">
        <v>10</v>
      </c>
      <c r="AT316" s="6" t="s">
        <v>11</v>
      </c>
      <c r="AU316" s="6" t="s">
        <v>12</v>
      </c>
    </row>
    <row r="317" spans="7:49" x14ac:dyDescent="0.3">
      <c r="L317" s="8" t="s">
        <v>15</v>
      </c>
      <c r="M317" s="9">
        <f>MEDIAN(M3:M290)</f>
        <v>2180548</v>
      </c>
      <c r="N317" s="9">
        <f t="shared" ref="N317:W317" si="77">MEDIAN(N3:N290)</f>
        <v>3060343.4000000004</v>
      </c>
      <c r="O317" s="9">
        <f t="shared" si="77"/>
        <v>3211864.2</v>
      </c>
      <c r="P317" s="9">
        <f t="shared" si="77"/>
        <v>2559623.7999999998</v>
      </c>
      <c r="Q317" s="9">
        <f t="shared" si="77"/>
        <v>1386496.5</v>
      </c>
      <c r="R317" s="9">
        <f t="shared" si="77"/>
        <v>1762039.3</v>
      </c>
      <c r="S317" s="9">
        <f t="shared" si="77"/>
        <v>2207585.9</v>
      </c>
      <c r="T317" s="9">
        <f t="shared" si="77"/>
        <v>4576408.5999999996</v>
      </c>
      <c r="U317" s="9">
        <f t="shared" si="77"/>
        <v>4010557.4</v>
      </c>
      <c r="V317" s="9">
        <f t="shared" si="77"/>
        <v>6310127.9000000004</v>
      </c>
      <c r="W317" s="9">
        <f t="shared" si="77"/>
        <v>2662738.6</v>
      </c>
      <c r="X317" s="9" t="s">
        <v>15</v>
      </c>
      <c r="Y317" s="9">
        <f>MEDIAN(Y3:Y290)</f>
        <v>2.14058519830578</v>
      </c>
      <c r="Z317" s="9">
        <f t="shared" ref="Z317:AI317" si="78">MEDIAN(Z3:Z290)</f>
        <v>2.988909332221374</v>
      </c>
      <c r="AA317" s="9">
        <f t="shared" si="78"/>
        <v>3.0582395410165191</v>
      </c>
      <c r="AB317" s="9">
        <f t="shared" si="78"/>
        <v>3.0161236861982612</v>
      </c>
      <c r="AC317" s="9">
        <f t="shared" si="78"/>
        <v>2.1178033543023043</v>
      </c>
      <c r="AD317" s="9">
        <f t="shared" si="78"/>
        <v>2.8067755446885707</v>
      </c>
      <c r="AE317" s="9">
        <f t="shared" si="78"/>
        <v>3.034667290566722</v>
      </c>
      <c r="AF317" s="9">
        <f t="shared" si="78"/>
        <v>2.107614910614211</v>
      </c>
      <c r="AG317" s="9">
        <f t="shared" si="78"/>
        <v>2.5639284110802691</v>
      </c>
      <c r="AH317" s="9">
        <f t="shared" si="78"/>
        <v>4.7063257815141695</v>
      </c>
      <c r="AI317" s="9">
        <f t="shared" si="78"/>
        <v>4.9519442982214965</v>
      </c>
      <c r="AJ317" s="8" t="str">
        <f t="shared" si="76"/>
        <v>ALL</v>
      </c>
      <c r="AK317" s="9">
        <f>MEDIAN(AK3:AK290)</f>
        <v>2.14058519830578</v>
      </c>
      <c r="AL317" s="9">
        <f t="shared" ref="AL317:AU317" si="79">MEDIAN(AL3:AL290)</f>
        <v>1.2194620037160351</v>
      </c>
      <c r="AM317" s="9">
        <f t="shared" si="79"/>
        <v>1.2424445925920735</v>
      </c>
      <c r="AN317" s="9">
        <f t="shared" si="79"/>
        <v>3.0161236861982612</v>
      </c>
      <c r="AO317" s="9">
        <f t="shared" si="79"/>
        <v>0.98297487429226749</v>
      </c>
      <c r="AP317" s="9">
        <f t="shared" si="79"/>
        <v>2.8067755446885707</v>
      </c>
      <c r="AQ317" s="9">
        <f t="shared" si="79"/>
        <v>1.2459795291186309</v>
      </c>
      <c r="AR317" s="9">
        <f t="shared" si="79"/>
        <v>1.1960807628813201</v>
      </c>
      <c r="AS317" s="9">
        <f t="shared" si="79"/>
        <v>0.61940302811563019</v>
      </c>
      <c r="AT317" s="9">
        <f t="shared" si="79"/>
        <v>4.7063257815141695</v>
      </c>
      <c r="AU317" s="9">
        <f t="shared" si="79"/>
        <v>3.3701770563086031</v>
      </c>
    </row>
    <row r="318" spans="7:49" x14ac:dyDescent="0.3">
      <c r="L318" s="8" t="str">
        <f>"Target; Gain &gt; "&amp;L316</f>
        <v>Target; Gain &gt; 1</v>
      </c>
      <c r="M318" s="9" cm="1">
        <f t="array" ref="M318">MEDIAN(_xlfn._xlws.FILTER(M3:M290, ($AZ3:$AZ290 &gt; $X292)*($AZ3:$AZ290 &lt;&gt; "")))</f>
        <v>1376328.9</v>
      </c>
      <c r="N318" s="9" cm="1">
        <f t="array" ref="N318">MEDIAN(_xlfn._xlws.FILTER(N3:N290, ($AZ3:$AZ290 &gt; $X292)*($AZ3:$AZ290 &lt;&gt; "")))</f>
        <v>6194340.5999999996</v>
      </c>
      <c r="O318" s="9" cm="1">
        <f t="array" ref="O318">MEDIAN(_xlfn._xlws.FILTER(O3:O290, ($AZ3:$AZ290 &gt; $X292)*($AZ3:$AZ290 &lt;&gt; "")))</f>
        <v>6195803.1000000006</v>
      </c>
      <c r="P318" s="9" cm="1">
        <f t="array" ref="P318">MEDIAN(_xlfn._xlws.FILTER(P3:P290, ($AZ3:$AZ290 &gt; $X292)*($AZ3:$AZ290 &lt;&gt; "")))</f>
        <v>2670047.5000000005</v>
      </c>
      <c r="Q318" s="9" cm="1">
        <f t="array" ref="Q318">MEDIAN(_xlfn._xlws.FILTER(Q3:Q290, ($AZ3:$AZ290 &gt; $X292)*($AZ3:$AZ290 &lt;&gt; "")))</f>
        <v>6068916.7000000002</v>
      </c>
      <c r="R318" s="9" cm="1">
        <f t="array" ref="R318">MEDIAN(_xlfn._xlws.FILTER(R3:R290, ($AZ3:$AZ290 &gt; $X292)*($AZ3:$AZ290 &lt;&gt; "")))</f>
        <v>2496014.2000000002</v>
      </c>
      <c r="S318" s="9" cm="1">
        <f t="array" ref="S318">MEDIAN(_xlfn._xlws.FILTER(S3:S290, ($AZ3:$AZ290 &gt; $X292)*($AZ3:$AZ290 &lt;&gt; "")))</f>
        <v>7879573.4000000004</v>
      </c>
      <c r="T318" s="9" cm="1">
        <f t="array" ref="T318">MEDIAN(_xlfn._xlws.FILTER(T3:T290, ($AZ3:$AZ290 &gt; $X292)*($AZ3:$AZ290 &lt;&gt; "")))</f>
        <v>6047848</v>
      </c>
      <c r="U318" s="9" cm="1">
        <f t="array" ref="U318">MEDIAN(_xlfn._xlws.FILTER(U3:U290, ($AZ3:$AZ290 &gt; $X292)*($AZ3:$AZ290 &lt;&gt; "")))</f>
        <v>4306684.3000000007</v>
      </c>
      <c r="V318" s="9" cm="1">
        <f t="array" ref="V318">MEDIAN(_xlfn._xlws.FILTER(V3:V290, ($AZ3:$AZ290 &gt; $X292)*($AZ3:$AZ290 &lt;&gt; "")))</f>
        <v>5831410.5999999996</v>
      </c>
      <c r="W318" s="9" cm="1">
        <f t="array" ref="W318">MEDIAN(_xlfn._xlws.FILTER(W3:W290, ($AZ3:$AZ290 &gt; $X292)*($AZ3:$AZ290 &lt;&gt; "")))</f>
        <v>11810186.999999998</v>
      </c>
      <c r="X318" s="9" t="str">
        <f>"Target; Gain &gt; "&amp;X316</f>
        <v>Target; Gain &gt; 1</v>
      </c>
      <c r="Y318" s="9" cm="1">
        <f t="array" ref="Y318">MEDIAN(_xlfn._xlws.FILTER(Y3:Y290, ($AZ3:$AZ290 &gt; $X292)*($AZ3:$AZ290 &lt;&gt; "")))</f>
        <v>1.4841177330003119</v>
      </c>
      <c r="Z318" s="9" cm="1">
        <f t="array" ref="Z318">MEDIAN(_xlfn._xlws.FILTER(Z3:Z290, ($AZ3:$AZ290 &gt; $X292)*($AZ3:$AZ290 &lt;&gt; "")))</f>
        <v>4.7459485677594788</v>
      </c>
      <c r="AA318" s="9" cm="1">
        <f t="array" ref="AA318">MEDIAN(_xlfn._xlws.FILTER(AA3:AA290, ($AZ3:$AZ290 &gt; $X292)*($AZ3:$AZ290 &lt;&gt; "")))</f>
        <v>4.7204560982820114</v>
      </c>
      <c r="AB318" s="9" cm="1">
        <f t="array" ref="AB318">MEDIAN(_xlfn._xlws.FILTER(AB3:AB290, ($AZ3:$AZ290 &gt; $X292)*($AZ3:$AZ290 &lt;&gt; "")))</f>
        <v>1.9827381994022288</v>
      </c>
      <c r="AC318" s="9" cm="1">
        <f t="array" ref="AC318">MEDIAN(_xlfn._xlws.FILTER(AC3:AC290, ($AZ3:$AZ290 &gt; $X292)*($AZ3:$AZ290 &lt;&gt; "")))</f>
        <v>5.753285099982171</v>
      </c>
      <c r="AD318" s="9" cm="1">
        <f t="array" ref="AD318">MEDIAN(_xlfn._xlws.FILTER(AD3:AD290, ($AZ3:$AZ290 &gt; $X292)*($AZ3:$AZ290 &lt;&gt; "")))</f>
        <v>1.9420126211014577</v>
      </c>
      <c r="AE318" s="9" cm="1">
        <f t="array" ref="AE318">MEDIAN(_xlfn._xlws.FILTER(AE3:AE290, ($AZ3:$AZ290 &gt; $X292)*($AZ3:$AZ290 &lt;&gt; "")))</f>
        <v>5.4463316953624581</v>
      </c>
      <c r="AF318" s="9" cm="1">
        <f t="array" ref="AF318">MEDIAN(_xlfn._xlws.FILTER(AF3:AF290, ($AZ3:$AZ290 &gt; $X292)*($AZ3:$AZ290 &lt;&gt; "")))</f>
        <v>3.2899270238063765</v>
      </c>
      <c r="AG318" s="9" cm="1">
        <f t="array" ref="AG318">MEDIAN(_xlfn._xlws.FILTER(AG3:AG290, ($AZ3:$AZ290 &gt; $X292)*($AZ3:$AZ290 &lt;&gt; "")))</f>
        <v>2.7440912251186096</v>
      </c>
      <c r="AH318" s="9" cm="1">
        <f t="array" ref="AH318">MEDIAN(_xlfn._xlws.FILTER(AH3:AH290, ($AZ3:$AZ290 &gt; $X292)*($AZ3:$AZ290 &lt;&gt; "")))</f>
        <v>4.3423835637106096</v>
      </c>
      <c r="AI318" s="9" cm="1">
        <f t="array" ref="AI318">MEDIAN(_xlfn._xlws.FILTER(AI3:AI290, ($AZ3:$AZ290 &gt; $X292)*($AZ3:$AZ290 &lt;&gt; "")))</f>
        <v>12.034519325516886</v>
      </c>
      <c r="AJ318" s="8" t="str">
        <f t="shared" si="76"/>
        <v>Target; Gain &gt; 1</v>
      </c>
      <c r="AK318" s="9" cm="1">
        <f t="array" ref="AK318">MEDIAN(_xlfn._xlws.FILTER(AK3:AK290, ($AZ3:$AZ290 &gt; $X292)*($AZ3:$AZ290 &lt;&gt; "")))</f>
        <v>1.4841177330003119</v>
      </c>
      <c r="AL318" s="9" cm="1">
        <f t="array" ref="AL318">MEDIAN(_xlfn._xlws.FILTER(AL3:AL290, ($AZ3:$AZ290 &gt; $X292)*($AZ3:$AZ290 &lt;&gt; "")))</f>
        <v>2.2740846335014799</v>
      </c>
      <c r="AM318" s="9" cm="1">
        <f t="array" ref="AM318">MEDIAN(_xlfn._xlws.FILTER(AM3:AM290, ($AZ3:$AZ290 &gt; $X292)*($AZ3:$AZ290 &lt;&gt; "")))</f>
        <v>2.2620840710820631</v>
      </c>
      <c r="AN318" s="9" cm="1">
        <f t="array" ref="AN318">MEDIAN(_xlfn._xlws.FILTER(AN3:AN290, ($AZ3:$AZ290 &gt; $X292)*($AZ3:$AZ290 &lt;&gt; "")))</f>
        <v>1.9827381994022288</v>
      </c>
      <c r="AO318" s="9" cm="1">
        <f t="array" ref="AO318">MEDIAN(_xlfn._xlws.FILTER(AO3:AO290, ($AZ3:$AZ290 &gt; $X292)*($AZ3:$AZ290 &lt;&gt; "")))</f>
        <v>2.8127514280058672</v>
      </c>
      <c r="AP318" s="9" cm="1">
        <f t="array" ref="AP318">MEDIAN(_xlfn._xlws.FILTER(AP3:AP290, ($AZ3:$AZ290 &gt; $X292)*($AZ3:$AZ290 &lt;&gt; "")))</f>
        <v>1.9420126211014577</v>
      </c>
      <c r="AQ318" s="9" cm="1">
        <f t="array" ref="AQ318">MEDIAN(_xlfn._xlws.FILTER(AQ3:AQ290, ($AZ3:$AZ290 &gt; $X292)*($AZ3:$AZ290 &lt;&gt; "")))</f>
        <v>2.9509565514978022</v>
      </c>
      <c r="AR318" s="9" cm="1">
        <f t="array" ref="AR318">MEDIAN(_xlfn._xlws.FILTER(AR3:AR290, ($AZ3:$AZ290 &gt; $X292)*($AZ3:$AZ290 &lt;&gt; "")))</f>
        <v>1.7659199884918055</v>
      </c>
      <c r="AS318" s="9" cm="1">
        <f t="array" ref="AS318">MEDIAN(_xlfn._xlws.FILTER(AS3:AS290, ($AZ3:$AZ290 &gt; $X292)*($AZ3:$AZ290 &lt;&gt; "")))</f>
        <v>0.63466554118203933</v>
      </c>
      <c r="AT318" s="9" cm="1">
        <f t="array" ref="AT318">MEDIAN(_xlfn._xlws.FILTER(AT3:AT290, ($AZ3:$AZ290 &gt; $X292)*($AZ3:$AZ290 &lt;&gt; "")))</f>
        <v>4.3423835637106096</v>
      </c>
      <c r="AU318" s="9" cm="1">
        <f t="array" ref="AU318">MEDIAN(_xlfn._xlws.FILTER(AU3:AU290, ($AZ3:$AZ290 &gt; $X292)*($AZ3:$AZ290 &lt;&gt; "")))</f>
        <v>9.0099450242996699</v>
      </c>
    </row>
    <row r="319" spans="7:49" x14ac:dyDescent="0.3">
      <c r="L319" s="8" t="str">
        <f>"Gain &gt; "&amp;L316</f>
        <v>Gain &gt; 1</v>
      </c>
      <c r="M319" s="9" cm="1">
        <f t="array" ref="M319">MEDIAN(_xlfn._xlws.FILTER(M3:M290, $AY3:$AY290&gt;$X292))</f>
        <v>1961958.6</v>
      </c>
      <c r="N319" s="9" cm="1">
        <f t="array" ref="N319">MEDIAN(_xlfn._xlws.FILTER(N3:N290, $AY3:$AY290&gt;$X292))</f>
        <v>3783158.7</v>
      </c>
      <c r="O319" s="9" cm="1">
        <f t="array" ref="O319">MEDIAN(_xlfn._xlws.FILTER(O3:O290, $AY3:$AY290&gt;$X292))</f>
        <v>3796459.5</v>
      </c>
      <c r="P319" s="9" cm="1">
        <f t="array" ref="P319">MEDIAN(_xlfn._xlws.FILTER(P3:P290, $AY3:$AY290&gt;$X292))</f>
        <v>4116457.1</v>
      </c>
      <c r="Q319" s="9" cm="1">
        <f t="array" ref="Q319">MEDIAN(_xlfn._xlws.FILTER(Q3:Q290, $AY3:$AY290&gt;$X292))</f>
        <v>1965082.3</v>
      </c>
      <c r="R319" s="9" cm="1">
        <f t="array" ref="R319">MEDIAN(_xlfn._xlws.FILTER(R3:R290, $AY3:$AY290&gt;$X292))</f>
        <v>3604157.2</v>
      </c>
      <c r="S319" s="9" cm="1">
        <f t="array" ref="S319">MEDIAN(_xlfn._xlws.FILTER(S3:S290, $AY3:$AY290&gt;$X292))</f>
        <v>2054778.9</v>
      </c>
      <c r="T319" s="9" cm="1">
        <f t="array" ref="T319">MEDIAN(_xlfn._xlws.FILTER(T3:T290, $AY3:$AY290&gt;$X292))</f>
        <v>6065863.5</v>
      </c>
      <c r="U319" s="9" cm="1">
        <f t="array" ref="U319">MEDIAN(_xlfn._xlws.FILTER(U3:U290, $AY3:$AY290&gt;$X292))</f>
        <v>4294696.4000000004</v>
      </c>
      <c r="V319" s="9" cm="1">
        <f t="array" ref="V319">MEDIAN(_xlfn._xlws.FILTER(V3:V290, $AY3:$AY290&gt;$X292))</f>
        <v>8631431.6999999993</v>
      </c>
      <c r="W319" s="9" cm="1">
        <f t="array" ref="W319">MEDIAN(_xlfn._xlws.FILTER(W3:W290, $AY3:$AY290&gt;$X292))</f>
        <v>3671487.5</v>
      </c>
      <c r="X319" s="9" t="str">
        <f>"Gain &gt; "&amp;X316</f>
        <v>Gain &gt; 1</v>
      </c>
      <c r="Y319" s="9" cm="1">
        <f t="array" ref="Y319">MEDIAN(_xlfn._xlws.FILTER(Y3:Y290, $AY3:$AY290&gt;$X292))</f>
        <v>1.994389339297777</v>
      </c>
      <c r="Z319" s="9" cm="1">
        <f t="array" ref="Z319">MEDIAN(_xlfn._xlws.FILTER(Z3:Z290, $AY3:$AY290&gt;$X292))</f>
        <v>3.3046362864726682</v>
      </c>
      <c r="AA319" s="9" cm="1">
        <f t="array" ref="AA319">MEDIAN(_xlfn._xlws.FILTER(AA3:AA290, $AY3:$AY290&gt;$X292))</f>
        <v>3.279943466943223</v>
      </c>
      <c r="AB319" s="9" cm="1">
        <f t="array" ref="AB319">MEDIAN(_xlfn._xlws.FILTER(AB3:AB290, $AY3:$AY290&gt;$X292))</f>
        <v>3.08103304929391</v>
      </c>
      <c r="AC319" s="9" cm="1">
        <f t="array" ref="AC319">MEDIAN(_xlfn._xlws.FILTER(AC3:AC290, $AY3:$AY290&gt;$X292))</f>
        <v>2.2813870226702422</v>
      </c>
      <c r="AD319" s="9" cm="1">
        <f t="array" ref="AD319">MEDIAN(_xlfn._xlws.FILTER(AD3:AD290, $AY3:$AY290&gt;$X292))</f>
        <v>3.3062882401864044</v>
      </c>
      <c r="AE319" s="9" cm="1">
        <f t="array" ref="AE319">MEDIAN(_xlfn._xlws.FILTER(AE3:AE290, $AY3:$AY290&gt;$X292))</f>
        <v>2.4636784827627705</v>
      </c>
      <c r="AF319" s="9" cm="1">
        <f t="array" ref="AF319">MEDIAN(_xlfn._xlws.FILTER(AF3:AF290, $AY3:$AY290&gt;$X292))</f>
        <v>3.2753439203894232</v>
      </c>
      <c r="AG319" s="9" cm="1">
        <f t="array" ref="AG319">MEDIAN(_xlfn._xlws.FILTER(AG3:AG290, $AY3:$AY290&gt;$X292))</f>
        <v>2.7325759380590178</v>
      </c>
      <c r="AH319" s="9" cm="1">
        <f t="array" ref="AH319">MEDIAN(_xlfn._xlws.FILTER(AH3:AH290, $AY3:$AY290&gt;$X292))</f>
        <v>5.2562587622029238</v>
      </c>
      <c r="AI319" s="9" cm="1">
        <f t="array" ref="AI319">MEDIAN(_xlfn._xlws.FILTER(AI3:AI290, $AY3:$AY290&gt;$X292))</f>
        <v>5.3626447213056956</v>
      </c>
      <c r="AJ319" s="8" t="str">
        <f t="shared" si="76"/>
        <v>Gain &gt; 1</v>
      </c>
      <c r="AK319" s="9" cm="1">
        <f t="array" ref="AK319">MEDIAN(_xlfn._xlws.FILTER(AK3:AK290, $AY3:$AY290&gt;$X292))</f>
        <v>1.994389339297777</v>
      </c>
      <c r="AL319" s="9" cm="1">
        <f t="array" ref="AL319">MEDIAN(_xlfn._xlws.FILTER(AL3:AL290, $AY3:$AY290&gt;$X292))</f>
        <v>1.5104574513039553</v>
      </c>
      <c r="AM319" s="9" cm="1">
        <f t="array" ref="AM319">MEDIAN(_xlfn._xlws.FILTER(AM3:AM290, $AY3:$AY290&gt;$X292))</f>
        <v>1.5139728645037396</v>
      </c>
      <c r="AN319" s="9" cm="1">
        <f t="array" ref="AN319">MEDIAN(_xlfn._xlws.FILTER(AN3:AN290, $AY3:$AY290&gt;$X292))</f>
        <v>3.08103304929391</v>
      </c>
      <c r="AO319" s="9" cm="1">
        <f t="array" ref="AO319">MEDIAN(_xlfn._xlws.FILTER(AO3:AO290, $AY3:$AY290&gt;$X292))</f>
        <v>1.058589507304714</v>
      </c>
      <c r="AP319" s="9" cm="1">
        <f t="array" ref="AP319">MEDIAN(_xlfn._xlws.FILTER(AP3:AP290, $AY3:$AY290&gt;$X292))</f>
        <v>3.3062882401864044</v>
      </c>
      <c r="AQ319" s="9" cm="1">
        <f t="array" ref="AQ319">MEDIAN(_xlfn._xlws.FILTER(AQ3:AQ290, $AY3:$AY290&gt;$X292))</f>
        <v>1.0841765296005179</v>
      </c>
      <c r="AR319" s="9" cm="1">
        <f t="array" ref="AR319">MEDIAN(_xlfn._xlws.FILTER(AR3:AR290, $AY3:$AY290&gt;$X292))</f>
        <v>1.7587230959732549</v>
      </c>
      <c r="AS319" s="9" cm="1">
        <f t="array" ref="AS319">MEDIAN(_xlfn._xlws.FILTER(AS3:AS290, $AY3:$AY290&gt;$X292))</f>
        <v>0.59635522139142272</v>
      </c>
      <c r="AT319" s="9" cm="1">
        <f t="array" ref="AT319">MEDIAN(_xlfn._xlws.FILTER(AT3:AT290, $AY3:$AY290&gt;$X292))</f>
        <v>5.2562587622029238</v>
      </c>
      <c r="AU319" s="9" cm="1">
        <f t="array" ref="AU319">MEDIAN(_xlfn._xlws.FILTER(AU3:AU290, $AY3:$AY290&gt;$X292))</f>
        <v>3.6619337448035365</v>
      </c>
      <c r="AW319" s="10"/>
    </row>
    <row r="320" spans="7:49" x14ac:dyDescent="0.3">
      <c r="L320" t="s">
        <v>16</v>
      </c>
      <c r="M320" s="9" cm="1">
        <f t="array" ref="M320">MEDIAN(_xlfn._xlws.FILTER(M3:M290, $H3:$H290=1))</f>
        <v>1381622.7</v>
      </c>
      <c r="N320" s="9" cm="1">
        <f t="array" ref="N320">MEDIAN(_xlfn._xlws.FILTER(N3:N290, $H3:$H290=1))</f>
        <v>5791263.0999999996</v>
      </c>
      <c r="O320" s="9" cm="1">
        <f t="array" ref="O320">MEDIAN(_xlfn._xlws.FILTER(O3:O290, $H3:$H290=1))</f>
        <v>6410989.5999999996</v>
      </c>
      <c r="P320" s="9" cm="1">
        <f t="array" ref="P320">MEDIAN(_xlfn._xlws.FILTER(P3:P290, $H3:$H290=1))</f>
        <v>983172.3</v>
      </c>
      <c r="Q320" s="9" cm="1">
        <f t="array" ref="Q320">MEDIAN(_xlfn._xlws.FILTER(Q3:Q290, $H3:$H290=1))</f>
        <v>4885132.5</v>
      </c>
      <c r="R320" s="9" cm="1">
        <f t="array" ref="R320">MEDIAN(_xlfn._xlws.FILTER(R3:R290, $H3:$H290=1))</f>
        <v>860804.7</v>
      </c>
      <c r="S320" s="9" cm="1">
        <f t="array" ref="S320">MEDIAN(_xlfn._xlws.FILTER(S3:S290, $H3:$H290=1))</f>
        <v>5271978.3000000007</v>
      </c>
      <c r="T320" s="9" cm="1">
        <f t="array" ref="T320">MEDIAN(_xlfn._xlws.FILTER(T3:T290, $H3:$H290=1))</f>
        <v>4453402.4000000004</v>
      </c>
      <c r="U320" s="9" cm="1">
        <f t="array" ref="U320">MEDIAN(_xlfn._xlws.FILTER(U3:U290, $H3:$H290=1))</f>
        <v>4269781.5999999996</v>
      </c>
      <c r="V320" s="9" cm="1">
        <f t="array" ref="V320">MEDIAN(_xlfn._xlws.FILTER(V3:V290, $H3:$H290=1))</f>
        <v>2766834.3</v>
      </c>
      <c r="W320" s="9" cm="1">
        <f t="array" ref="W320">MEDIAN(_xlfn._xlws.FILTER(W3:W290, $H3:$H290=1))</f>
        <v>7140762</v>
      </c>
      <c r="X320" s="9" t="s">
        <v>16</v>
      </c>
      <c r="Y320" s="9" cm="1">
        <f t="array" ref="Y320">MEDIAN(_xlfn._xlws.FILTER(Y3:Y290, $H3:$H290=1))</f>
        <v>1.7173714770004151</v>
      </c>
      <c r="Z320" s="9" cm="1">
        <f t="array" ref="Z320">MEDIAN(_xlfn._xlws.FILTER(Z3:Z290, $H3:$H290=1))</f>
        <v>4.8043329713807914</v>
      </c>
      <c r="AA320" s="9" cm="1">
        <f t="array" ref="AA320">MEDIAN(_xlfn._xlws.FILTER(AA3:AA290, $H3:$H290=1))</f>
        <v>5.1679185563174546</v>
      </c>
      <c r="AB320" s="9" cm="1">
        <f t="array" ref="AB320">MEDIAN(_xlfn._xlws.FILTER(AB3:AB290, $H3:$H290=1))</f>
        <v>1.6172925896971719</v>
      </c>
      <c r="AC320" s="9" cm="1">
        <f t="array" ref="AC320">MEDIAN(_xlfn._xlws.FILTER(AC3:AC290, $H3:$H290=1))</f>
        <v>4.6455877294036334</v>
      </c>
      <c r="AD320" s="9" cm="1">
        <f t="array" ref="AD320">MEDIAN(_xlfn._xlws.FILTER(AD3:AD290, $H3:$H290=1))</f>
        <v>1.3330452298978346</v>
      </c>
      <c r="AE320" s="9" cm="1">
        <f t="array" ref="AE320">MEDIAN(_xlfn._xlws.FILTER(AE3:AE290, $H3:$H290=1))</f>
        <v>4.4687658177921552</v>
      </c>
      <c r="AF320" s="9" cm="1">
        <f t="array" ref="AF320">MEDIAN(_xlfn._xlws.FILTER(AF3:AF290, $H3:$H290=1))</f>
        <v>2.1781605231983123</v>
      </c>
      <c r="AG320" s="9" cm="1">
        <f t="array" ref="AG320">MEDIAN(_xlfn._xlws.FILTER(AG3:AG290, $H3:$H290=1))</f>
        <v>2.7285182137798984</v>
      </c>
      <c r="AH320" s="9" cm="1">
        <f t="array" ref="AH320">MEDIAN(_xlfn._xlws.FILTER(AH3:AH290, $H3:$H290=1))</f>
        <v>3.7099437968048736</v>
      </c>
      <c r="AI320" s="9" cm="1">
        <f t="array" ref="AI320">MEDIAN(_xlfn._xlws.FILTER(AI3:AI290, $H3:$H290=1))</f>
        <v>11.60049288892769</v>
      </c>
      <c r="AJ320" s="10" t="str">
        <f t="shared" si="76"/>
        <v>Target</v>
      </c>
      <c r="AK320" s="9" cm="1">
        <f t="array" ref="AK320">MEDIAN(_xlfn._xlws.FILTER(AK3:AK290, $H3:$H290=1))</f>
        <v>1.7173714770004151</v>
      </c>
      <c r="AL320" s="9" cm="1">
        <f t="array" ref="AL320">MEDIAN(_xlfn._xlws.FILTER(AL3:AL290, $H3:$H290=1))</f>
        <v>1.8884481491928455</v>
      </c>
      <c r="AM320" s="9" cm="1">
        <f t="array" ref="AM320">MEDIAN(_xlfn._xlws.FILTER(AM3:AM290, $H3:$H290=1))</f>
        <v>2.2649555124109613</v>
      </c>
      <c r="AN320" s="9" cm="1">
        <f t="array" ref="AN320">MEDIAN(_xlfn._xlws.FILTER(AN3:AN290, $H3:$H290=1))</f>
        <v>1.6172925896971719</v>
      </c>
      <c r="AO320" s="9" cm="1">
        <f t="array" ref="AO320">MEDIAN(_xlfn._xlws.FILTER(AO3:AO290, $H3:$H290=1))</f>
        <v>1.812110829903395</v>
      </c>
      <c r="AP320" s="9" cm="1">
        <f t="array" ref="AP320">MEDIAN(_xlfn._xlws.FILTER(AP3:AP290, $H3:$H290=1))</f>
        <v>1.3330452298978346</v>
      </c>
      <c r="AQ320" s="9" cm="1">
        <f t="array" ref="AQ320">MEDIAN(_xlfn._xlws.FILTER(AQ3:AQ290, $H3:$H290=1))</f>
        <v>1.7854771723854355</v>
      </c>
      <c r="AR320" s="9" cm="1">
        <f t="array" ref="AR320">MEDIAN(_xlfn._xlws.FILTER(AR3:AR290, $H3:$H290=1))</f>
        <v>1.193879337894032</v>
      </c>
      <c r="AS320" s="9" cm="1">
        <f t="array" ref="AS320">MEDIAN(_xlfn._xlws.FILTER(AS3:AS290, $H3:$H290=1))</f>
        <v>0.63036707381834267</v>
      </c>
      <c r="AT320" s="9" cm="1">
        <f t="array" ref="AT320">MEDIAN(_xlfn._xlws.FILTER(AT3:AT290, $H3:$H290=1))</f>
        <v>3.7099437968048736</v>
      </c>
      <c r="AU320" s="9" cm="1">
        <f t="array" ref="AU320">MEDIAN(_xlfn._xlws.FILTER(AU3:AU290, $H3:$H290=1))</f>
        <v>8.925486626685597</v>
      </c>
      <c r="AW320" s="10"/>
    </row>
    <row r="321" spans="12:49" x14ac:dyDescent="0.3">
      <c r="L321" t="str">
        <f t="shared" ref="L321:L327" si="80">X321</f>
        <v>Gain &gt; 0</v>
      </c>
      <c r="M321" s="9" cm="1">
        <f t="array" ref="M321">MEDIAN(_xlfn._xlws.FILTER(M3:M290, $J3:$J290=1))</f>
        <v>2180548</v>
      </c>
      <c r="N321" s="9" cm="1">
        <f t="array" ref="N321">MEDIAN(_xlfn._xlws.FILTER(N3:N290, $J3:$J290=1))</f>
        <v>2542488.9000000004</v>
      </c>
      <c r="O321" s="9" cm="1">
        <f t="array" ref="O321">MEDIAN(_xlfn._xlws.FILTER(O3:O290, $J3:$J290=1))</f>
        <v>2588585.7999999998</v>
      </c>
      <c r="P321" s="9" cm="1">
        <f t="array" ref="P321">MEDIAN(_xlfn._xlws.FILTER(P3:P290, $J3:$J290=1))</f>
        <v>3414928.4</v>
      </c>
      <c r="Q321" s="9" cm="1">
        <f t="array" ref="Q321">MEDIAN(_xlfn._xlws.FILTER(Q3:Q290, $J3:$J290=1))</f>
        <v>1176291.2</v>
      </c>
      <c r="R321" s="9" cm="1">
        <f t="array" ref="R321">MEDIAN(_xlfn._xlws.FILTER(R3:R290, $J3:$J290=1))</f>
        <v>2518613.2000000002</v>
      </c>
      <c r="S321" s="9" cm="1">
        <f t="array" ref="S321">MEDIAN(_xlfn._xlws.FILTER(S3:S290, $J3:$J290=1))</f>
        <v>1529571</v>
      </c>
      <c r="T321" s="9" cm="1">
        <f t="array" ref="T321">MEDIAN(_xlfn._xlws.FILTER(T3:T290, $J3:$J290=1))</f>
        <v>4704170.5999999996</v>
      </c>
      <c r="U321" s="9" cm="1">
        <f t="array" ref="U321">MEDIAN(_xlfn._xlws.FILTER(U3:U290, $J3:$J290=1))</f>
        <v>4226673.8</v>
      </c>
      <c r="V321" s="9" cm="1">
        <f t="array" ref="V321">MEDIAN(_xlfn._xlws.FILTER(V3:V290, $J3:$J290=1))</f>
        <v>7952324.9000000004</v>
      </c>
      <c r="W321" s="9" cm="1">
        <f t="array" ref="W321">MEDIAN(_xlfn._xlws.FILTER(W3:W290, $J3:$J290=1))</f>
        <v>2257997.4</v>
      </c>
      <c r="X321" s="9" t="s">
        <v>17</v>
      </c>
      <c r="Y321" s="9" cm="1">
        <f t="array" ref="Y321">MEDIAN(_xlfn._xlws.FILTER(Y3:Y290, $J3:$J290=1))</f>
        <v>2.1818415603018364</v>
      </c>
      <c r="Z321" s="9" cm="1">
        <f t="array" ref="Z321">MEDIAN(_xlfn._xlws.FILTER(Z3:Z290, $J3:$J290=1))</f>
        <v>2.7028319875185844</v>
      </c>
      <c r="AA321" s="9" cm="1">
        <f t="array" ref="AA321">MEDIAN(_xlfn._xlws.FILTER(AA3:AA290, $J3:$J290=1))</f>
        <v>2.7259169636585288</v>
      </c>
      <c r="AB321" s="9" cm="1">
        <f t="array" ref="AB321">MEDIAN(_xlfn._xlws.FILTER(AB3:AB290, $J3:$J290=1))</f>
        <v>3.1200727530987931</v>
      </c>
      <c r="AC321" s="9" cm="1">
        <f t="array" ref="AC321">MEDIAN(_xlfn._xlws.FILTER(AC3:AC290, $J3:$J290=1))</f>
        <v>1.8102396551170385</v>
      </c>
      <c r="AD321" s="9" cm="1">
        <f t="array" ref="AD321">MEDIAN(_xlfn._xlws.FILTER(AD3:AD290, $J3:$J290=1))</f>
        <v>3.1835487852978988</v>
      </c>
      <c r="AE321" s="9" cm="1">
        <f t="array" ref="AE321">MEDIAN(_xlfn._xlws.FILTER(AE3:AE290, $J3:$J290=1))</f>
        <v>2.6741529900231402</v>
      </c>
      <c r="AF321" s="9" cm="1">
        <f t="array" ref="AF321">MEDIAN(_xlfn._xlws.FILTER(AF3:AF290, $J3:$J290=1))</f>
        <v>2.7643143267952834</v>
      </c>
      <c r="AG321" s="9" cm="1">
        <f t="array" ref="AG321">MEDIAN(_xlfn._xlws.FILTER(AG3:AG290, $J3:$J290=1))</f>
        <v>2.7465713891841013</v>
      </c>
      <c r="AH321" s="9" cm="1">
        <f t="array" ref="AH321">MEDIAN(_xlfn._xlws.FILTER(AH3:AH290, $J3:$J290=1))</f>
        <v>5.2562587622029238</v>
      </c>
      <c r="AI321" s="9" cm="1">
        <f t="array" ref="AI321">MEDIAN(_xlfn._xlws.FILTER(AI3:AI290, $J3:$J290=1))</f>
        <v>4.0874334951920899</v>
      </c>
      <c r="AJ321" s="10" t="str">
        <f t="shared" si="76"/>
        <v>Gain &gt; 0</v>
      </c>
      <c r="AK321" s="9" cm="1">
        <f t="array" ref="AK321">MEDIAN(_xlfn._xlws.FILTER(AK3:AK290, $J3:$J290=1))</f>
        <v>2.1818415603018364</v>
      </c>
      <c r="AL321" s="9" cm="1">
        <f t="array" ref="AL321">MEDIAN(_xlfn._xlws.FILTER(AL3:AL290, $J3:$J290=1))</f>
        <v>1.0437003973114769</v>
      </c>
      <c r="AM321" s="9" cm="1">
        <f t="array" ref="AM321">MEDIAN(_xlfn._xlws.FILTER(AM3:AM290, $J3:$J290=1))</f>
        <v>1.060798514593625</v>
      </c>
      <c r="AN321" s="9" cm="1">
        <f t="array" ref="AN321">MEDIAN(_xlfn._xlws.FILTER(AN3:AN290, $J3:$J290=1))</f>
        <v>3.1200727530987931</v>
      </c>
      <c r="AO321" s="9" cm="1">
        <f t="array" ref="AO321">MEDIAN(_xlfn._xlws.FILTER(AO3:AO290, $J3:$J290=1))</f>
        <v>0.77292836238921159</v>
      </c>
      <c r="AP321" s="9" cm="1">
        <f t="array" ref="AP321">MEDIAN(_xlfn._xlws.FILTER(AP3:AP290, $J3:$J290=1))</f>
        <v>3.1835487852978988</v>
      </c>
      <c r="AQ321" s="9" cm="1">
        <f t="array" ref="AQ321">MEDIAN(_xlfn._xlws.FILTER(AQ3:AQ290, $J3:$J290=1))</f>
        <v>0.97517370100831613</v>
      </c>
      <c r="AR321" s="9" cm="1">
        <f t="array" ref="AR321">MEDIAN(_xlfn._xlws.FILTER(AR3:AR290, $J3:$J290=1))</f>
        <v>1.4295334258931689</v>
      </c>
      <c r="AS321" s="9" cm="1">
        <f t="array" ref="AS321">MEDIAN(_xlfn._xlws.FILTER(AS3:AS290, $J3:$J290=1))</f>
        <v>0.6857167932961602</v>
      </c>
      <c r="AT321" s="9" cm="1">
        <f t="array" ref="AT321">MEDIAN(_xlfn._xlws.FILTER(AT3:AT290, $J3:$J290=1))</f>
        <v>5.2562587622029238</v>
      </c>
      <c r="AU321" s="9" cm="1">
        <f t="array" ref="AU321">MEDIAN(_xlfn._xlws.FILTER(AU3:AU290, $J3:$J290=1))</f>
        <v>2.6334180672944054</v>
      </c>
      <c r="AW321" s="10"/>
    </row>
    <row r="322" spans="12:49" x14ac:dyDescent="0.3">
      <c r="L322" t="str">
        <f t="shared" si="80"/>
        <v>Gain &lt;=0</v>
      </c>
      <c r="M322" s="9" cm="1">
        <f t="array" ref="M322">MEDIAN(_xlfn._xlws.FILTER(M3:M290, $I3:$I290=1))</f>
        <v>2105916</v>
      </c>
      <c r="N322" s="9" cm="1">
        <f t="array" ref="N322">MEDIAN(_xlfn._xlws.FILTER(N3:N290, $I3:$I290=1))</f>
        <v>4515661.4000000004</v>
      </c>
      <c r="O322" s="9" cm="1">
        <f t="array" ref="O322">MEDIAN(_xlfn._xlws.FILTER(O3:O290, $I3:$I290=1))</f>
        <v>4409347.5999999996</v>
      </c>
      <c r="P322" s="9" cm="1">
        <f t="array" ref="P322">MEDIAN(_xlfn._xlws.FILTER(P3:P290, $I3:$I290=1))</f>
        <v>2004888.8</v>
      </c>
      <c r="Q322" s="9" cm="1">
        <f t="array" ref="Q322">MEDIAN(_xlfn._xlws.FILTER(Q3:Q290, $I3:$I290=1))</f>
        <v>2024346.6</v>
      </c>
      <c r="R322" s="9" cm="1">
        <f t="array" ref="R322">MEDIAN(_xlfn._xlws.FILTER(R3:R290, $I3:$I290=1))</f>
        <v>1554018</v>
      </c>
      <c r="S322" s="9" cm="1">
        <f t="array" ref="S322">MEDIAN(_xlfn._xlws.FILTER(S3:S290, $I3:$I290=1))</f>
        <v>2677909</v>
      </c>
      <c r="T322" s="9" cm="1">
        <f t="array" ref="T322">MEDIAN(_xlfn._xlws.FILTER(T3:T290, $I3:$I290=1))</f>
        <v>4386936.5999999996</v>
      </c>
      <c r="U322" s="9" cm="1">
        <f t="array" ref="U322">MEDIAN(_xlfn._xlws.FILTER(U3:U290, $I3:$I290=1))</f>
        <v>3936779.4</v>
      </c>
      <c r="V322" s="9" cm="1">
        <f t="array" ref="V322">MEDIAN(_xlfn._xlws.FILTER(V3:V290, $I3:$I290=1))</f>
        <v>5237953.0999999996</v>
      </c>
      <c r="W322" s="9" cm="1">
        <f t="array" ref="W322">MEDIAN(_xlfn._xlws.FILTER(W3:W290, $I3:$I290=1))</f>
        <v>3751928.4000000004</v>
      </c>
      <c r="X322" s="9" t="s">
        <v>18</v>
      </c>
      <c r="Y322" s="9" cm="1">
        <f t="array" ref="Y322">MEDIAN(_xlfn._xlws.FILTER(Y3:Y290, $I3:$I290=1))</f>
        <v>2.0488016599090768</v>
      </c>
      <c r="Z322" s="9" cm="1">
        <f t="array" ref="Z322">MEDIAN(_xlfn._xlws.FILTER(Z3:Z290, $I3:$I290=1))</f>
        <v>3.88630205517984</v>
      </c>
      <c r="AA322" s="9" cm="1">
        <f t="array" ref="AA322">MEDIAN(_xlfn._xlws.FILTER(AA3:AA290, $I3:$I290=1))</f>
        <v>3.8082143031177109</v>
      </c>
      <c r="AB322" s="9" cm="1">
        <f t="array" ref="AB322">MEDIAN(_xlfn._xlws.FILTER(AB3:AB290, $I3:$I290=1))</f>
        <v>2.6307585176924482</v>
      </c>
      <c r="AC322" s="9" cm="1">
        <f t="array" ref="AC322">MEDIAN(_xlfn._xlws.FILTER(AC3:AC290, $I3:$I290=1))</f>
        <v>2.5142614884185606</v>
      </c>
      <c r="AD322" s="9" cm="1">
        <f t="array" ref="AD322">MEDIAN(_xlfn._xlws.FILTER(AD3:AD290, $I3:$I290=1))</f>
        <v>1.8118640359025449</v>
      </c>
      <c r="AE322" s="9" cm="1">
        <f t="array" ref="AE322">MEDIAN(_xlfn._xlws.FILTER(AE3:AE290, $I3:$I290=1))</f>
        <v>3.2369918864162175</v>
      </c>
      <c r="AF322" s="9" cm="1">
        <f t="array" ref="AF322">MEDIAN(_xlfn._xlws.FILTER(AF3:AF290, $I3:$I290=1))</f>
        <v>2.0574611207877749</v>
      </c>
      <c r="AG322" s="9" cm="1">
        <f t="array" ref="AG322">MEDIAN(_xlfn._xlws.FILTER(AG3:AG290, $I3:$I290=1))</f>
        <v>2.5322192193358206</v>
      </c>
      <c r="AH322" s="9" cm="1">
        <f t="array" ref="AH322">MEDIAN(_xlfn._xlws.FILTER(AH3:AH290, $I3:$I290=1))</f>
        <v>4.3921865666983653</v>
      </c>
      <c r="AI322" s="9" cm="1">
        <f t="array" ref="AI322">MEDIAN(_xlfn._xlws.FILTER(AI3:AI290, $I3:$I290=1))</f>
        <v>5.601430224272189</v>
      </c>
      <c r="AJ322" s="10" t="str">
        <f t="shared" si="76"/>
        <v>Gain &lt;=0</v>
      </c>
      <c r="AK322" s="9" cm="1">
        <f t="array" ref="AK322">MEDIAN(_xlfn._xlws.FILTER(AK3:AK290, $I3:$I290=1))</f>
        <v>2.0488016599090768</v>
      </c>
      <c r="AL322" s="9" cm="1">
        <f t="array" ref="AL322">MEDIAN(_xlfn._xlws.FILTER(AL3:AL290, $I3:$I290=1))</f>
        <v>1.5684507026977377</v>
      </c>
      <c r="AM322" s="9" cm="1">
        <f t="array" ref="AM322">MEDIAN(_xlfn._xlws.FILTER(AM3:AM290, $I3:$I290=1))</f>
        <v>1.6031097703962591</v>
      </c>
      <c r="AN322" s="9" cm="1">
        <f t="array" ref="AN322">MEDIAN(_xlfn._xlws.FILTER(AN3:AN290, $I3:$I290=1))</f>
        <v>2.6307585176924482</v>
      </c>
      <c r="AO322" s="9" cm="1">
        <f t="array" ref="AO322">MEDIAN(_xlfn._xlws.FILTER(AO3:AO290, $I3:$I290=1))</f>
        <v>1.1432070954993834</v>
      </c>
      <c r="AP322" s="9" cm="1">
        <f t="array" ref="AP322">MEDIAN(_xlfn._xlws.FILTER(AP3:AP290, $I3:$I290=1))</f>
        <v>1.8118640359025449</v>
      </c>
      <c r="AQ322" s="9" cm="1">
        <f t="array" ref="AQ322">MEDIAN(_xlfn._xlws.FILTER(AQ3:AQ290, $I3:$I290=1))</f>
        <v>1.34598274291493</v>
      </c>
      <c r="AR322" s="9" cm="1">
        <f t="array" ref="AR322">MEDIAN(_xlfn._xlws.FILTER(AR3:AR290, $I3:$I290=1))</f>
        <v>1.1781442390754822</v>
      </c>
      <c r="AS322" s="9" cm="1">
        <f t="array" ref="AS322">MEDIAN(_xlfn._xlws.FILTER(AS3:AS290, $I3:$I290=1))</f>
        <v>0.58811861658468845</v>
      </c>
      <c r="AT322" s="9" cm="1">
        <f t="array" ref="AT322">MEDIAN(_xlfn._xlws.FILTER(AT3:AT290, $I3:$I290=1))</f>
        <v>4.3921865666983653</v>
      </c>
      <c r="AU322" s="9" cm="1">
        <f t="array" ref="AU322">MEDIAN(_xlfn._xlws.FILTER(AU3:AU290, $I3:$I290=1))</f>
        <v>3.783085880987346</v>
      </c>
    </row>
    <row r="323" spans="12:49" x14ac:dyDescent="0.3">
      <c r="L323" t="str">
        <f t="shared" si="80"/>
        <v>Target;Gain &gt; 1; #pref=2</v>
      </c>
      <c r="M323" s="9" t="e" cm="1" vm="1">
        <f t="array" ref="M323">AVERAGE(_xlfn._xlws.FILTER(M3:M290, ($H$3:$H$290=1)*($K3:$K290=2)*($AY3:$AY290&gt;$X$292)))</f>
        <v>#VALUE!</v>
      </c>
      <c r="N323" s="9" t="e" cm="1" vm="1">
        <f t="array" ref="N323">AVERAGE(_xlfn._xlws.FILTER(N3:N290, ($H$3:$H$290=1)*($K3:$K290=2)*($AY3:$AY290&gt;$X$292)))</f>
        <v>#VALUE!</v>
      </c>
      <c r="O323" s="9" t="e" cm="1" vm="1">
        <f t="array" ref="O323">AVERAGE(_xlfn._xlws.FILTER(O3:O290, ($H$3:$H$290=1)*($K3:$K290=2)*($AY3:$AY290&gt;$X$292)))</f>
        <v>#VALUE!</v>
      </c>
      <c r="P323" s="9" t="e" cm="1" vm="1">
        <f t="array" ref="P323">AVERAGE(_xlfn._xlws.FILTER(P3:P290, ($H$3:$H$290=1)*($K3:$K290=2)*($AY3:$AY290&gt;$X$292)))</f>
        <v>#VALUE!</v>
      </c>
      <c r="Q323" s="9" t="e" cm="1" vm="1">
        <f t="array" ref="Q323">AVERAGE(_xlfn._xlws.FILTER(Q3:Q290, ($H$3:$H$290=1)*($K3:$K290=2)*($AY3:$AY290&gt;$X$292)))</f>
        <v>#VALUE!</v>
      </c>
      <c r="R323" s="9" t="e" cm="1" vm="1">
        <f t="array" ref="R323">AVERAGE(_xlfn._xlws.FILTER(R3:R290, ($H$3:$H$290=1)*($K3:$K290=2)*($AY3:$AY290&gt;$X$292)))</f>
        <v>#VALUE!</v>
      </c>
      <c r="S323" s="9" t="e" cm="1" vm="1">
        <f t="array" ref="S323">AVERAGE(_xlfn._xlws.FILTER(S3:S290, ($H$3:$H$290=1)*($K3:$K290=2)*($AY3:$AY290&gt;$X$292)))</f>
        <v>#VALUE!</v>
      </c>
      <c r="T323" s="9" t="e" cm="1" vm="1">
        <f t="array" ref="T323">AVERAGE(_xlfn._xlws.FILTER(T3:T290, ($H$3:$H$290=1)*($K3:$K290=2)*($AY3:$AY290&gt;$X$292)))</f>
        <v>#VALUE!</v>
      </c>
      <c r="U323" s="9" t="e" cm="1" vm="1">
        <f t="array" ref="U323">AVERAGE(_xlfn._xlws.FILTER(U3:U290, ($H$3:$H$290=1)*($K3:$K290=2)*($AY3:$AY290&gt;$X$292)))</f>
        <v>#VALUE!</v>
      </c>
      <c r="V323" s="9" t="e" cm="1" vm="1">
        <f t="array" ref="V323">AVERAGE(_xlfn._xlws.FILTER(V3:V290, ($H$3:$H$290=1)*($K3:$K290=2)*($AY3:$AY290&gt;$X$292)))</f>
        <v>#VALUE!</v>
      </c>
      <c r="W323" s="9" t="e" cm="1" vm="1">
        <f t="array" ref="W323">AVERAGE(_xlfn._xlws.FILTER(W3:W290, ($H$3:$H$290=1)*($K3:$K290=2)*($AY3:$AY290&gt;$X$292)))</f>
        <v>#VALUE!</v>
      </c>
      <c r="X323" s="9" t="str">
        <f>"Target;Gain &gt; "&amp;X316&amp;"; #pref=2"</f>
        <v>Target;Gain &gt; 1; #pref=2</v>
      </c>
      <c r="Y323" s="9" t="e" cm="1" vm="1">
        <f t="array" ref="Y323">AVERAGE(_xlfn._xlws.FILTER(Y3:Y290, ($H$3:$H$290=1)*($K3:$K290=2)*($AY3:$AY290&gt;$X$292)))</f>
        <v>#VALUE!</v>
      </c>
      <c r="Z323" s="9" t="e" cm="1" vm="1">
        <f t="array" ref="Z323">AVERAGE(_xlfn._xlws.FILTER(Z3:Z290, ($H$3:$H$290=1)*($K3:$K290=2)*($AY3:$AY290&gt;$X$292)))</f>
        <v>#VALUE!</v>
      </c>
      <c r="AA323" s="9" t="e" cm="1" vm="1">
        <f t="array" ref="AA323">AVERAGE(_xlfn._xlws.FILTER(AA3:AA290, ($H$3:$H$290=1)*($K3:$K290=2)*($AY3:$AY290&gt;$X$292)))</f>
        <v>#VALUE!</v>
      </c>
      <c r="AB323" s="9" t="e" cm="1" vm="1">
        <f t="array" ref="AB323">AVERAGE(_xlfn._xlws.FILTER(AB3:AB290, ($H$3:$H$290=1)*($K3:$K290=2)*($AY3:$AY290&gt;$X$292)))</f>
        <v>#VALUE!</v>
      </c>
      <c r="AC323" s="9" t="e" cm="1" vm="1">
        <f t="array" ref="AC323">AVERAGE(_xlfn._xlws.FILTER(AC3:AC290, ($H$3:$H$290=1)*($K3:$K290=2)*($AY3:$AY290&gt;$X$292)))</f>
        <v>#VALUE!</v>
      </c>
      <c r="AD323" s="9" t="e" cm="1" vm="1">
        <f t="array" ref="AD323">AVERAGE(_xlfn._xlws.FILTER(AD3:AD290, ($H$3:$H$290=1)*($K3:$K290=2)*($AY3:$AY290&gt;$X$292)))</f>
        <v>#VALUE!</v>
      </c>
      <c r="AE323" s="9" t="e" cm="1" vm="1">
        <f t="array" ref="AE323">AVERAGE(_xlfn._xlws.FILTER(AE3:AE290, ($H$3:$H$290=1)*($K3:$K290=2)*($AY3:$AY290&gt;$X$292)))</f>
        <v>#VALUE!</v>
      </c>
      <c r="AF323" s="9" t="e" cm="1" vm="1">
        <f t="array" ref="AF323">AVERAGE(_xlfn._xlws.FILTER(AF3:AF290, ($H$3:$H$290=1)*($K3:$K290=2)*($AY3:$AY290&gt;$X$292)))</f>
        <v>#VALUE!</v>
      </c>
      <c r="AG323" s="9" t="e" cm="1" vm="1">
        <f t="array" ref="AG323">AVERAGE(_xlfn._xlws.FILTER(AG3:AG290, ($H$3:$H$290=1)*($K3:$K290=2)*($AY3:$AY290&gt;$X$292)))</f>
        <v>#VALUE!</v>
      </c>
      <c r="AH323" s="9" t="e" cm="1" vm="1">
        <f t="array" ref="AH323">AVERAGE(_xlfn._xlws.FILTER(AH3:AH290, ($H$3:$H$290=1)*($K3:$K290=2)*($AY3:$AY290&gt;$X$292)))</f>
        <v>#VALUE!</v>
      </c>
      <c r="AI323" s="9" t="e" cm="1" vm="1">
        <f t="array" ref="AI323">AVERAGE(_xlfn._xlws.FILTER(AI3:AI290, ($H$3:$H$290=1)*($K3:$K290=2)*($AY3:$AY290&gt;$X$292)))</f>
        <v>#VALUE!</v>
      </c>
      <c r="AJ323" s="10" t="str">
        <f t="shared" si="76"/>
        <v>Target;Gain &gt; 1; #pref=2</v>
      </c>
      <c r="AK323" s="9" t="e" cm="1" vm="1">
        <f t="array" ref="AK323">AVERAGE(_xlfn._xlws.FILTER(AK3:AK290, ($H$3:$H$290=1)*($K3:$K290=2)*($AY3:$AY290&gt;$X$292)))</f>
        <v>#VALUE!</v>
      </c>
      <c r="AL323" s="9" t="e" cm="1" vm="1">
        <f t="array" ref="AL323">AVERAGE(_xlfn._xlws.FILTER(AL3:AL290, ($H$3:$H$290=1)*($K3:$K290=2)*($AY3:$AY290&gt;$X$292)))</f>
        <v>#VALUE!</v>
      </c>
      <c r="AM323" s="9" t="e" cm="1" vm="1">
        <f t="array" ref="AM323">AVERAGE(_xlfn._xlws.FILTER(AM3:AM290, ($H$3:$H$290=1)*($K3:$K290=2)*($AY3:$AY290&gt;$X$292)))</f>
        <v>#VALUE!</v>
      </c>
      <c r="AN323" s="9" t="e" cm="1" vm="1">
        <f t="array" ref="AN323">AVERAGE(_xlfn._xlws.FILTER(AN3:AN290, ($H$3:$H$290=1)*($K3:$K290=2)*($AY3:$AY290&gt;$X$292)))</f>
        <v>#VALUE!</v>
      </c>
      <c r="AO323" s="9" t="e" cm="1" vm="1">
        <f t="array" ref="AO323">AVERAGE(_xlfn._xlws.FILTER(AO3:AO290, ($H$3:$H$290=1)*($K3:$K290=2)*($AY3:$AY290&gt;$X$292)))</f>
        <v>#VALUE!</v>
      </c>
      <c r="AP323" s="9" t="e" cm="1" vm="1">
        <f t="array" ref="AP323">AVERAGE(_xlfn._xlws.FILTER(AP3:AP290, ($H$3:$H$290=1)*($K3:$K290=2)*($AY3:$AY290&gt;$X$292)))</f>
        <v>#VALUE!</v>
      </c>
      <c r="AQ323" s="9" t="e" cm="1" vm="1">
        <f t="array" ref="AQ323">AVERAGE(_xlfn._xlws.FILTER(AQ3:AQ290, ($H$3:$H$290=1)*($K3:$K290=2)*($AY3:$AY290&gt;$X$292)))</f>
        <v>#VALUE!</v>
      </c>
      <c r="AR323" s="9" t="e" cm="1" vm="1">
        <f t="array" ref="AR323">AVERAGE(_xlfn._xlws.FILTER(AR3:AR290, ($H$3:$H$290=1)*($K3:$K290=2)*($AY3:$AY290&gt;$X$292)))</f>
        <v>#VALUE!</v>
      </c>
      <c r="AS323" s="9" t="e" cm="1" vm="1">
        <f t="array" ref="AS323">AVERAGE(_xlfn._xlws.FILTER(AS3:AS290, ($H$3:$H$290=1)*($K3:$K290=2)*($AY3:$AY290&gt;$X$292)))</f>
        <v>#VALUE!</v>
      </c>
      <c r="AT323" s="9" t="e" cm="1" vm="1">
        <f t="array" ref="AT323">AVERAGE(_xlfn._xlws.FILTER(AT3:AT290, ($H$3:$H$290=1)*($K3:$K290=2)*($AY3:$AY290&gt;$X$292)))</f>
        <v>#VALUE!</v>
      </c>
      <c r="AU323" s="9" t="e" cm="1" vm="1">
        <f t="array" ref="AU323">AVERAGE(_xlfn._xlws.FILTER(AU3:AU290, ($H$3:$H$290=1)*($K3:$K290=2)*($AY3:$AY290&gt;$X$292)))</f>
        <v>#VALUE!</v>
      </c>
    </row>
    <row r="324" spans="12:49" x14ac:dyDescent="0.3">
      <c r="L324" t="str">
        <f t="shared" si="80"/>
        <v>Target; Gain &gt; 1; #pref=3</v>
      </c>
      <c r="M324" s="9" cm="1">
        <f t="array" ref="M324">MEDIAN(_xlfn._xlws.FILTER(M3:M290, ($H$3:$H$290=1)*($K3:$K290=3)*($AY3:$AY290&gt;$X$292)))</f>
        <v>1376328.9</v>
      </c>
      <c r="N324" s="9" cm="1">
        <f t="array" ref="N324">MEDIAN(_xlfn._xlws.FILTER(N3:N290, ($H$3:$H$290=1)*($K3:$K290=3)*($AY3:$AY290&gt;$X$292)))</f>
        <v>6194340.5999999996</v>
      </c>
      <c r="O324" s="9" cm="1">
        <f t="array" ref="O324">MEDIAN(_xlfn._xlws.FILTER(O3:O290, ($H$3:$H$290=1)*($K3:$K290=3)*($AY3:$AY290&gt;$X$292)))</f>
        <v>6195803.1000000006</v>
      </c>
      <c r="P324" s="9" cm="1">
        <f t="array" ref="P324">MEDIAN(_xlfn._xlws.FILTER(P3:P290, ($H$3:$H$290=1)*($K3:$K290=3)*($AY3:$AY290&gt;$X$292)))</f>
        <v>2670047.5000000005</v>
      </c>
      <c r="Q324" s="9" cm="1">
        <f t="array" ref="Q324">MEDIAN(_xlfn._xlws.FILTER(Q3:Q290, ($H$3:$H$290=1)*($K3:$K290=3)*($AY3:$AY290&gt;$X$292)))</f>
        <v>6068916.7000000002</v>
      </c>
      <c r="R324" s="9" cm="1">
        <f t="array" ref="R324">MEDIAN(_xlfn._xlws.FILTER(R3:R290, ($H$3:$H$290=1)*($K3:$K290=3)*($AY3:$AY290&gt;$X$292)))</f>
        <v>2496014.2000000002</v>
      </c>
      <c r="S324" s="9" cm="1">
        <f t="array" ref="S324">MEDIAN(_xlfn._xlws.FILTER(S3:S290, ($H$3:$H$290=1)*($K3:$K290=3)*($AY3:$AY290&gt;$X$292)))</f>
        <v>7879573.4000000004</v>
      </c>
      <c r="T324" s="9" cm="1">
        <f t="array" ref="T324">MEDIAN(_xlfn._xlws.FILTER(T3:T290, ($H$3:$H$290=1)*($K3:$K290=3)*($AY3:$AY290&gt;$X$292)))</f>
        <v>6047848</v>
      </c>
      <c r="U324" s="9" cm="1">
        <f t="array" ref="U324">MEDIAN(_xlfn._xlws.FILTER(U3:U290, ($H$3:$H$290=1)*($K3:$K290=3)*($AY3:$AY290&gt;$X$292)))</f>
        <v>4306684.3000000007</v>
      </c>
      <c r="V324" s="9" cm="1">
        <f t="array" ref="V324">MEDIAN(_xlfn._xlws.FILTER(V3:V290, ($H$3:$H$290=1)*($K3:$K290=3)*($AY3:$AY290&gt;$X$292)))</f>
        <v>5831410.5999999996</v>
      </c>
      <c r="W324" s="9" cm="1">
        <f t="array" ref="W324">MEDIAN(_xlfn._xlws.FILTER(W3:W290, ($H$3:$H$290=1)*($K3:$K290=3)*($AY3:$AY290&gt;$X$292)))</f>
        <v>11810186.999999998</v>
      </c>
      <c r="X324" s="9" t="str">
        <f>"Target; Gain &gt; "&amp;X316&amp;"; #pref=3"</f>
        <v>Target; Gain &gt; 1; #pref=3</v>
      </c>
      <c r="Y324" s="9" cm="1">
        <f t="array" ref="Y324">MEDIAN(_xlfn._xlws.FILTER(Y3:Y290, ($H$3:$H$290=1)*($K3:$K290=3)*($AY3:$AY290&gt;$X$292)))</f>
        <v>1.4841177330003119</v>
      </c>
      <c r="Z324" s="9" cm="1">
        <f t="array" ref="Z324">MEDIAN(_xlfn._xlws.FILTER(Z3:Z290, ($H$3:$H$290=1)*($K3:$K290=3)*($AY3:$AY290&gt;$X$292)))</f>
        <v>4.7459485677594788</v>
      </c>
      <c r="AA324" s="9" cm="1">
        <f t="array" ref="AA324">MEDIAN(_xlfn._xlws.FILTER(AA3:AA290, ($H$3:$H$290=1)*($K3:$K290=3)*($AY3:$AY290&gt;$X$292)))</f>
        <v>4.7204560982820114</v>
      </c>
      <c r="AB324" s="9" cm="1">
        <f t="array" ref="AB324">MEDIAN(_xlfn._xlws.FILTER(AB3:AB290, ($H$3:$H$290=1)*($K3:$K290=3)*($AY3:$AY290&gt;$X$292)))</f>
        <v>1.9827381994022288</v>
      </c>
      <c r="AC324" s="9" cm="1">
        <f t="array" ref="AC324">MEDIAN(_xlfn._xlws.FILTER(AC3:AC290, ($H$3:$H$290=1)*($K3:$K290=3)*($AY3:$AY290&gt;$X$292)))</f>
        <v>5.753285099982171</v>
      </c>
      <c r="AD324" s="9" cm="1">
        <f t="array" ref="AD324">MEDIAN(_xlfn._xlws.FILTER(AD3:AD290, ($H$3:$H$290=1)*($K3:$K290=3)*($AY3:$AY290&gt;$X$292)))</f>
        <v>1.9420126211014577</v>
      </c>
      <c r="AE324" s="9" cm="1">
        <f t="array" ref="AE324">MEDIAN(_xlfn._xlws.FILTER(AE3:AE290, ($H$3:$H$290=1)*($K3:$K290=3)*($AY3:$AY290&gt;$X$292)))</f>
        <v>5.4463316953624581</v>
      </c>
      <c r="AF324" s="9" cm="1">
        <f t="array" ref="AF324">MEDIAN(_xlfn._xlws.FILTER(AF3:AF290, ($H$3:$H$290=1)*($K3:$K290=3)*($AY3:$AY290&gt;$X$292)))</f>
        <v>3.2899270238063765</v>
      </c>
      <c r="AG324" s="9" cm="1">
        <f t="array" ref="AG324">MEDIAN(_xlfn._xlws.FILTER(AG3:AG290, ($H$3:$H$290=1)*($K3:$K290=3)*($AY3:$AY290&gt;$X$292)))</f>
        <v>2.7440912251186096</v>
      </c>
      <c r="AH324" s="9" cm="1">
        <f t="array" ref="AH324">MEDIAN(_xlfn._xlws.FILTER(AH3:AH290, ($H$3:$H$290=1)*($K3:$K290=3)*($AY3:$AY290&gt;$X$292)))</f>
        <v>4.3423835637106096</v>
      </c>
      <c r="AI324" s="9" cm="1">
        <f t="array" ref="AI324">MEDIAN(_xlfn._xlws.FILTER(AI3:AI290, ($H$3:$H$290=1)*($K3:$K290=3)*($AY3:$AY290&gt;$X$292)))</f>
        <v>12.034519325516886</v>
      </c>
      <c r="AJ324" s="10" t="str">
        <f t="shared" si="76"/>
        <v>Target; Gain &gt; 1; #pref=3</v>
      </c>
      <c r="AK324" s="9" cm="1">
        <f t="array" ref="AK324">MEDIAN(_xlfn._xlws.FILTER(AK3:AK290, ($H$3:$H$290=1)*($K3:$K290=3)*($AY3:$AY290&gt;$X$292)))</f>
        <v>1.4841177330003119</v>
      </c>
      <c r="AL324" s="9" cm="1">
        <f t="array" ref="AL324">MEDIAN(_xlfn._xlws.FILTER(AL3:AL290, ($H$3:$H$290=1)*($K3:$K290=3)*($AY3:$AY290&gt;$X$292)))</f>
        <v>2.2740846335014799</v>
      </c>
      <c r="AM324" s="9" cm="1">
        <f t="array" ref="AM324">MEDIAN(_xlfn._xlws.FILTER(AM3:AM290, ($H$3:$H$290=1)*($K3:$K290=3)*($AY3:$AY290&gt;$X$292)))</f>
        <v>2.2620840710820631</v>
      </c>
      <c r="AN324" s="9" cm="1">
        <f t="array" ref="AN324">MEDIAN(_xlfn._xlws.FILTER(AN3:AN290, ($H$3:$H$290=1)*($K3:$K290=3)*($AY3:$AY290&gt;$X$292)))</f>
        <v>1.9827381994022288</v>
      </c>
      <c r="AO324" s="9" cm="1">
        <f t="array" ref="AO324">MEDIAN(_xlfn._xlws.FILTER(AO3:AO290, ($H$3:$H$290=1)*($K3:$K290=3)*($AY3:$AY290&gt;$X$292)))</f>
        <v>2.8127514280058672</v>
      </c>
      <c r="AP324" s="9" cm="1">
        <f t="array" ref="AP324">MEDIAN(_xlfn._xlws.FILTER(AP3:AP290, ($H$3:$H$290=1)*($K3:$K290=3)*($AY3:$AY290&gt;$X$292)))</f>
        <v>1.9420126211014577</v>
      </c>
      <c r="AQ324" s="9" cm="1">
        <f t="array" ref="AQ324">MEDIAN(_xlfn._xlws.FILTER(AQ3:AQ290, ($H$3:$H$290=1)*($K3:$K290=3)*($AY3:$AY290&gt;$X$292)))</f>
        <v>2.9509565514978022</v>
      </c>
      <c r="AR324" s="9" cm="1">
        <f t="array" ref="AR324">MEDIAN(_xlfn._xlws.FILTER(AR3:AR290, ($H$3:$H$290=1)*($K3:$K290=3)*($AY3:$AY290&gt;$X$292)))</f>
        <v>1.7659199884918055</v>
      </c>
      <c r="AS324" s="9" cm="1">
        <f t="array" ref="AS324">MEDIAN(_xlfn._xlws.FILTER(AS3:AS290, ($H$3:$H$290=1)*($K3:$K290=3)*($AY3:$AY290&gt;$X$292)))</f>
        <v>0.63466554118203933</v>
      </c>
      <c r="AT324" s="9" cm="1">
        <f t="array" ref="AT324">MEDIAN(_xlfn._xlws.FILTER(AT3:AT290, ($H$3:$H$290=1)*($K3:$K290=3)*($AY3:$AY290&gt;$X$292)))</f>
        <v>4.3423835637106096</v>
      </c>
      <c r="AU324" s="9" cm="1">
        <f t="array" ref="AU324">MEDIAN(_xlfn._xlws.FILTER(AU3:AU290, ($H$3:$H$290=1)*($K3:$K290=3)*($AY3:$AY290&gt;$X$292)))</f>
        <v>9.0099450242996699</v>
      </c>
    </row>
    <row r="325" spans="12:49" x14ac:dyDescent="0.3">
      <c r="L325" t="str">
        <f t="shared" si="80"/>
        <v>Target; Gain &gt; 1; #pref=4</v>
      </c>
      <c r="M325" s="9" t="e" cm="1" vm="1">
        <f t="array" ref="M325">MEDIAN(_xlfn._xlws.FILTER(M3:M290, ($H$3:$H$290=1)*($K3:$K290=4)*($AY3:$AY290&gt;$X$292)))</f>
        <v>#VALUE!</v>
      </c>
      <c r="N325" s="9" t="e" cm="1" vm="1">
        <f t="array" ref="N325">MEDIAN(_xlfn._xlws.FILTER(N3:N290, ($H$3:$H$290=1)*($K3:$K290=4)*($AY3:$AY290&gt;$X$292)))</f>
        <v>#VALUE!</v>
      </c>
      <c r="O325" s="9" t="e" cm="1" vm="1">
        <f t="array" ref="O325">MEDIAN(_xlfn._xlws.FILTER(O3:O290, ($H$3:$H$290=1)*($K3:$K290=4)*($AY3:$AY290&gt;$X$292)))</f>
        <v>#VALUE!</v>
      </c>
      <c r="P325" s="9" t="e" cm="1" vm="1">
        <f t="array" ref="P325">MEDIAN(_xlfn._xlws.FILTER(P3:P290, ($H$3:$H$290=1)*($K3:$K290=4)*($AY3:$AY290&gt;$X$292)))</f>
        <v>#VALUE!</v>
      </c>
      <c r="Q325" s="9" t="e" cm="1" vm="1">
        <f t="array" ref="Q325">MEDIAN(_xlfn._xlws.FILTER(Q3:Q290, ($H$3:$H$290=1)*($K3:$K290=4)*($AY3:$AY290&gt;$X$292)))</f>
        <v>#VALUE!</v>
      </c>
      <c r="R325" s="9" t="e" cm="1" vm="1">
        <f t="array" ref="R325">MEDIAN(_xlfn._xlws.FILTER(R3:R290, ($H$3:$H$290=1)*($K3:$K290=4)*($AY3:$AY290&gt;$X$292)))</f>
        <v>#VALUE!</v>
      </c>
      <c r="S325" s="9" t="e" cm="1" vm="1">
        <f t="array" ref="S325">MEDIAN(_xlfn._xlws.FILTER(S3:S290, ($H$3:$H$290=1)*($K3:$K290=4)*($AY3:$AY290&gt;$X$292)))</f>
        <v>#VALUE!</v>
      </c>
      <c r="T325" s="9" t="e" cm="1" vm="1">
        <f t="array" ref="T325">MEDIAN(_xlfn._xlws.FILTER(T3:T290, ($H$3:$H$290=1)*($K3:$K290=4)*($AY3:$AY290&gt;$X$292)))</f>
        <v>#VALUE!</v>
      </c>
      <c r="U325" s="9" t="e" cm="1" vm="1">
        <f t="array" ref="U325">MEDIAN(_xlfn._xlws.FILTER(U3:U290, ($H$3:$H$290=1)*($K3:$K290=4)*($AY3:$AY290&gt;$X$292)))</f>
        <v>#VALUE!</v>
      </c>
      <c r="V325" s="9" t="e" cm="1" vm="1">
        <f t="array" ref="V325">MEDIAN(_xlfn._xlws.FILTER(V3:V290, ($H$3:$H$290=1)*($K3:$K290=4)*($AY3:$AY290&gt;$X$292)))</f>
        <v>#VALUE!</v>
      </c>
      <c r="W325" s="9" t="e" cm="1" vm="1">
        <f t="array" ref="W325">MEDIAN(_xlfn._xlws.FILTER(W3:W290, ($H$3:$H$290=1)*($K3:$K290=4)*($AY3:$AY290&gt;$X$292)))</f>
        <v>#VALUE!</v>
      </c>
      <c r="X325" s="9" t="str">
        <f>"Target; Gain &gt; "&amp;X316&amp;"; #pref=4"</f>
        <v>Target; Gain &gt; 1; #pref=4</v>
      </c>
      <c r="Y325" s="9" t="e" cm="1" vm="1">
        <f t="array" ref="Y325">MEDIAN(_xlfn._xlws.FILTER(Y3:Y290, ($H$3:$H$290=1)*($K3:$K290=4)*($AY3:$AY290&gt;$X$292)))</f>
        <v>#VALUE!</v>
      </c>
      <c r="Z325" s="9" t="e" cm="1" vm="1">
        <f t="array" ref="Z325">MEDIAN(_xlfn._xlws.FILTER(Z3:Z290, ($H$3:$H$290=1)*($K3:$K290=4)*($AY3:$AY290&gt;$X$292)))</f>
        <v>#VALUE!</v>
      </c>
      <c r="AA325" s="9" t="e" cm="1" vm="1">
        <f t="array" ref="AA325">MEDIAN(_xlfn._xlws.FILTER(AA3:AA290, ($H$3:$H$290=1)*($K3:$K290=4)*($AY3:$AY290&gt;$X$292)))</f>
        <v>#VALUE!</v>
      </c>
      <c r="AB325" s="9" t="e" cm="1" vm="1">
        <f t="array" ref="AB325">MEDIAN(_xlfn._xlws.FILTER(AB3:AB290, ($H$3:$H$290=1)*($K3:$K290=4)*($AY3:$AY290&gt;$X$292)))</f>
        <v>#VALUE!</v>
      </c>
      <c r="AC325" s="9" t="e" cm="1" vm="1">
        <f t="array" ref="AC325">MEDIAN(_xlfn._xlws.FILTER(AC3:AC290, ($H$3:$H$290=1)*($K3:$K290=4)*($AY3:$AY290&gt;$X$292)))</f>
        <v>#VALUE!</v>
      </c>
      <c r="AD325" s="9" t="e" cm="1" vm="1">
        <f t="array" ref="AD325">MEDIAN(_xlfn._xlws.FILTER(AD3:AD290, ($H$3:$H$290=1)*($K3:$K290=4)*($AY3:$AY290&gt;$X$292)))</f>
        <v>#VALUE!</v>
      </c>
      <c r="AE325" s="9" t="e" cm="1" vm="1">
        <f t="array" ref="AE325">MEDIAN(_xlfn._xlws.FILTER(AE3:AE290, ($H$3:$H$290=1)*($K3:$K290=4)*($AY3:$AY290&gt;$X$292)))</f>
        <v>#VALUE!</v>
      </c>
      <c r="AF325" s="9" t="e" cm="1" vm="1">
        <f t="array" ref="AF325">MEDIAN(_xlfn._xlws.FILTER(AF3:AF290, ($H$3:$H$290=1)*($K3:$K290=4)*($AY3:$AY290&gt;$X$292)))</f>
        <v>#VALUE!</v>
      </c>
      <c r="AG325" s="9" t="e" cm="1" vm="1">
        <f t="array" ref="AG325">MEDIAN(_xlfn._xlws.FILTER(AG3:AG290, ($H$3:$H$290=1)*($K3:$K290=4)*($AY3:$AY290&gt;$X$292)))</f>
        <v>#VALUE!</v>
      </c>
      <c r="AH325" s="9" t="e" cm="1" vm="1">
        <f t="array" ref="AH325">MEDIAN(_xlfn._xlws.FILTER(AH3:AH290, ($H$3:$H$290=1)*($K3:$K290=4)*($AY3:$AY290&gt;$X$292)))</f>
        <v>#VALUE!</v>
      </c>
      <c r="AI325" s="9" t="e" cm="1" vm="1">
        <f t="array" ref="AI325">MEDIAN(_xlfn._xlws.FILTER(AI3:AI290, ($H$3:$H$290=1)*($K3:$K290=4)*($AY3:$AY290&gt;$X$292)))</f>
        <v>#VALUE!</v>
      </c>
      <c r="AJ325" s="10" t="str">
        <f t="shared" si="76"/>
        <v>Target; Gain &gt; 1; #pref=4</v>
      </c>
      <c r="AK325" s="9" t="e" cm="1" vm="1">
        <f t="array" ref="AK325">MEDIAN(_xlfn._xlws.FILTER(AK3:AK290, ($H$3:$H$290=1)*($K3:$K290=4)*($AY3:$AY290&gt;$X$292)))</f>
        <v>#VALUE!</v>
      </c>
      <c r="AL325" s="9" t="e" cm="1" vm="1">
        <f t="array" ref="AL325">MEDIAN(_xlfn._xlws.FILTER(AL3:AL290, ($H$3:$H$290=1)*($K3:$K290=4)*($AY3:$AY290&gt;$X$292)))</f>
        <v>#VALUE!</v>
      </c>
      <c r="AM325" s="9" t="e" cm="1" vm="1">
        <f t="array" ref="AM325">MEDIAN(_xlfn._xlws.FILTER(AM3:AM290, ($H$3:$H$290=1)*($K3:$K290=4)*($AY3:$AY290&gt;$X$292)))</f>
        <v>#VALUE!</v>
      </c>
      <c r="AN325" s="9" t="e" cm="1" vm="1">
        <f t="array" ref="AN325">MEDIAN(_xlfn._xlws.FILTER(AN3:AN290, ($H$3:$H$290=1)*($K3:$K290=4)*($AY3:$AY290&gt;$X$292)))</f>
        <v>#VALUE!</v>
      </c>
      <c r="AO325" s="9" t="e" cm="1" vm="1">
        <f t="array" ref="AO325">MEDIAN(_xlfn._xlws.FILTER(AO3:AO290, ($H$3:$H$290=1)*($K3:$K290=4)*($AY3:$AY290&gt;$X$292)))</f>
        <v>#VALUE!</v>
      </c>
      <c r="AP325" s="9" t="e" cm="1" vm="1">
        <f t="array" ref="AP325">MEDIAN(_xlfn._xlws.FILTER(AP3:AP290, ($H$3:$H$290=1)*($K3:$K290=4)*($AY3:$AY290&gt;$X$292)))</f>
        <v>#VALUE!</v>
      </c>
      <c r="AQ325" s="9" t="e" cm="1" vm="1">
        <f t="array" ref="AQ325">MEDIAN(_xlfn._xlws.FILTER(AQ3:AQ290, ($H$3:$H$290=1)*($K3:$K290=4)*($AY3:$AY290&gt;$X$292)))</f>
        <v>#VALUE!</v>
      </c>
      <c r="AR325" s="9" t="e" cm="1" vm="1">
        <f t="array" ref="AR325">MEDIAN(_xlfn._xlws.FILTER(AR3:AR290, ($H$3:$H$290=1)*($K3:$K290=4)*($AY3:$AY290&gt;$X$292)))</f>
        <v>#VALUE!</v>
      </c>
      <c r="AS325" s="9" t="e" cm="1" vm="1">
        <f t="array" ref="AS325">MEDIAN(_xlfn._xlws.FILTER(AS3:AS290, ($H$3:$H$290=1)*($K3:$K290=4)*($AY3:$AY290&gt;$X$292)))</f>
        <v>#VALUE!</v>
      </c>
      <c r="AT325" s="9" t="e" cm="1" vm="1">
        <f t="array" ref="AT325">MEDIAN(_xlfn._xlws.FILTER(AT3:AT290, ($H$3:$H$290=1)*($K3:$K290=4)*($AY3:$AY290&gt;$X$292)))</f>
        <v>#VALUE!</v>
      </c>
      <c r="AU325" s="9" t="e" cm="1" vm="1">
        <f t="array" ref="AU325">MEDIAN(_xlfn._xlws.FILTER(AU3:AU290, ($H$3:$H$290=1)*($K3:$K290=4)*($AY3:$AY290&gt;$X$292)))</f>
        <v>#VALUE!</v>
      </c>
    </row>
    <row r="326" spans="12:49" x14ac:dyDescent="0.3">
      <c r="L326" s="9" t="str">
        <f t="shared" si="80"/>
        <v>Target; Gain &gt; 0</v>
      </c>
      <c r="M326" s="9" cm="1">
        <f t="array" ref="M326">MEDIAN(_xlfn._xlws.FILTER(M3:M290, ($H3:$H290=1)*($J3:$J290=1)))</f>
        <v>1582642.9</v>
      </c>
      <c r="N326" s="9" cm="1">
        <f t="array" ref="N326">MEDIAN(_xlfn._xlws.FILTER(N3:N290, ($H3:$H290=1)*($J3:$J290=1)))</f>
        <v>4815333.3</v>
      </c>
      <c r="O326" s="9" cm="1">
        <f t="array" ref="O326">MEDIAN(_xlfn._xlws.FILTER(O3:O290, ($H3:$H290=1)*($J3:$J290=1)))</f>
        <v>4838116.5999999996</v>
      </c>
      <c r="P326" s="9" cm="1">
        <f t="array" ref="P326">MEDIAN(_xlfn._xlws.FILTER(P3:P290, ($H3:$H290=1)*($J3:$J290=1)))</f>
        <v>936579.2</v>
      </c>
      <c r="Q326" s="9" cm="1">
        <f t="array" ref="Q326">MEDIAN(_xlfn._xlws.FILTER(Q3:Q290, ($H3:$H290=1)*($J3:$J290=1)))</f>
        <v>2485283.5999999996</v>
      </c>
      <c r="R326" s="9" cm="1">
        <f t="array" ref="R326">MEDIAN(_xlfn._xlws.FILTER(R3:R290, ($H3:$H290=1)*($J3:$J290=1)))</f>
        <v>786676.2</v>
      </c>
      <c r="S326" s="9" cm="1">
        <f t="array" ref="S326">MEDIAN(_xlfn._xlws.FILTER(S3:S290, ($H3:$H290=1)*($J3:$J290=1)))</f>
        <v>2988330.1</v>
      </c>
      <c r="T326" s="9" cm="1">
        <f t="array" ref="T326">MEDIAN(_xlfn._xlws.FILTER(T3:T290, ($H3:$H290=1)*($J3:$J290=1)))</f>
        <v>4563260.1999999993</v>
      </c>
      <c r="U326" s="9" cm="1">
        <f t="array" ref="U326">MEDIAN(_xlfn._xlws.FILTER(U3:U290, ($H3:$H290=1)*($J3:$J290=1)))</f>
        <v>4306684.3000000007</v>
      </c>
      <c r="V326" s="9" cm="1">
        <f t="array" ref="V326">MEDIAN(_xlfn._xlws.FILTER(V3:V290, ($H3:$H290=1)*($J3:$J290=1)))</f>
        <v>2178490.6</v>
      </c>
      <c r="W326" s="9" cm="1">
        <f t="array" ref="W326">MEDIAN(_xlfn._xlws.FILTER(W3:W290, ($H3:$H290=1)*($J3:$J290=1)))</f>
        <v>4139645.5</v>
      </c>
      <c r="X326" s="9" t="s">
        <v>51</v>
      </c>
      <c r="Y326" s="9" cm="1">
        <f t="array" ref="Y326">MEDIAN(_xlfn._xlws.FILTER(Y3:Y290, ($H3:$H290=1)*($J3:$J290=1)))</f>
        <v>1.7239662129897619</v>
      </c>
      <c r="Z326" s="9" cm="1">
        <f t="array" ref="Z326">MEDIAN(_xlfn._xlws.FILTER(Z3:Z290, ($H3:$H290=1)*($J3:$J290=1)))</f>
        <v>4.2641946328512859</v>
      </c>
      <c r="AA326" s="9" cm="1">
        <f t="array" ref="AA326">MEDIAN(_xlfn._xlws.FILTER(AA3:AA290, ($H3:$H290=1)*($J3:$J290=1)))</f>
        <v>4.2507156391395258</v>
      </c>
      <c r="AB326" s="9" cm="1">
        <f t="array" ref="AB326">MEDIAN(_xlfn._xlws.FILTER(AB3:AB290, ($H3:$H290=1)*($J3:$J290=1)))</f>
        <v>1.6172925896971719</v>
      </c>
      <c r="AC326" s="9" cm="1">
        <f t="array" ref="AC326">MEDIAN(_xlfn._xlws.FILTER(AC3:AC290, ($H3:$H290=1)*($J3:$J290=1)))</f>
        <v>2.8581265875982353</v>
      </c>
      <c r="AD326" s="9" cm="1">
        <f t="array" ref="AD326">MEDIAN(_xlfn._xlws.FILTER(AD3:AD290, ($H3:$H290=1)*($J3:$J290=1)))</f>
        <v>1.6449376991018649</v>
      </c>
      <c r="AE326" s="9" cm="1">
        <f t="array" ref="AE326">MEDIAN(_xlfn._xlws.FILTER(AE3:AE290, ($H3:$H290=1)*($J3:$J290=1)))</f>
        <v>3.7522805693908596</v>
      </c>
      <c r="AF326" s="9" cm="1">
        <f t="array" ref="AF326">MEDIAN(_xlfn._xlws.FILTER(AF3:AF290, ($H3:$H290=1)*($J3:$J290=1)))</f>
        <v>2.5064806335081808</v>
      </c>
      <c r="AG326" s="9" cm="1">
        <f t="array" ref="AG326">MEDIAN(_xlfn._xlws.FILTER(AG3:AG290, ($H3:$H290=1)*($J3:$J290=1)))</f>
        <v>2.7440912251186096</v>
      </c>
      <c r="AH326" s="9" cm="1">
        <f t="array" ref="AH326">MEDIAN(_xlfn._xlws.FILTER(AH3:AH290, ($H3:$H290=1)*($J3:$J290=1)))</f>
        <v>3.5158406905131421</v>
      </c>
      <c r="AI326" s="9" cm="1">
        <f t="array" ref="AI326">MEDIAN(_xlfn._xlws.FILTER(AI3:AI290, ($H3:$H290=1)*($J3:$J290=1)))</f>
        <v>6.925301787618082</v>
      </c>
      <c r="AJ326" s="9" t="str">
        <f t="shared" si="76"/>
        <v>Target; Gain &gt; 0</v>
      </c>
      <c r="AK326" s="9" cm="1">
        <f t="array" ref="AK326">MEDIAN(_xlfn._xlws.FILTER(AK3:AK290, ($H3:$H290=1)*($J3:$J290=1)))</f>
        <v>1.7239662129897619</v>
      </c>
      <c r="AL326" s="9" cm="1">
        <f t="array" ref="AL326">MEDIAN(_xlfn._xlws.FILTER(AL3:AL290, ($H3:$H290=1)*($J3:$J290=1)))</f>
        <v>1.7414657816931141</v>
      </c>
      <c r="AM326" s="9" cm="1">
        <f t="array" ref="AM326">MEDIAN(_xlfn._xlws.FILTER(AM3:AM290, ($H3:$H290=1)*($J3:$J290=1)))</f>
        <v>1.7333259628852828</v>
      </c>
      <c r="AN326" s="9" cm="1">
        <f t="array" ref="AN326">MEDIAN(_xlfn._xlws.FILTER(AN3:AN290, ($H3:$H290=1)*($J3:$J290=1)))</f>
        <v>1.6172925896971719</v>
      </c>
      <c r="AO326" s="9" cm="1">
        <f t="array" ref="AO326">MEDIAN(_xlfn._xlws.FILTER(AO3:AO290, ($H3:$H290=1)*($J3:$J290=1)))</f>
        <v>1.2323975949984747</v>
      </c>
      <c r="AP326" s="9" cm="1">
        <f t="array" ref="AP326">MEDIAN(_xlfn._xlws.FILTER(AP3:AP290, ($H3:$H290=1)*($J3:$J290=1)))</f>
        <v>1.6449376991018649</v>
      </c>
      <c r="AQ326" s="9" cm="1">
        <f t="array" ref="AQ326">MEDIAN(_xlfn._xlws.FILTER(AQ3:AQ290, ($H3:$H290=1)*($J3:$J290=1)))</f>
        <v>1.4586535416019615</v>
      </c>
      <c r="AR326" s="9" cm="1">
        <f t="array" ref="AR326">MEDIAN(_xlfn._xlws.FILTER(AR3:AR290, ($H3:$H290=1)*($J3:$J290=1)))</f>
        <v>1.3152845475939106</v>
      </c>
      <c r="AS326" s="9" cm="1">
        <f t="array" ref="AS326">MEDIAN(_xlfn._xlws.FILTER(AS3:AS290, ($H3:$H290=1)*($J3:$J290=1)))</f>
        <v>0.66208394289133143</v>
      </c>
      <c r="AT326" s="9" cm="1">
        <f t="array" ref="AT326">MEDIAN(_xlfn._xlws.FILTER(AT3:AT290, ($H3:$H290=1)*($J3:$J290=1)))</f>
        <v>3.5158406905131421</v>
      </c>
      <c r="AU326" s="9" cm="1">
        <f t="array" ref="AU326">MEDIAN(_xlfn._xlws.FILTER(AU3:AU290, ($H3:$H290=1)*($J3:$J290=1)))</f>
        <v>5.2185401243856173</v>
      </c>
      <c r="AW326" s="10"/>
    </row>
    <row r="327" spans="12:49" x14ac:dyDescent="0.3">
      <c r="L327" s="9" t="str">
        <f t="shared" si="80"/>
        <v>Target; Gain &lt;= 0</v>
      </c>
      <c r="M327" s="9" cm="1">
        <f t="array" ref="M327">MEDIAN(_xlfn._xlws.FILTER(M3:M290, ($H3:$H290=1)*($J3:$J290=0)))</f>
        <v>1381622.7</v>
      </c>
      <c r="N327" s="9" cm="1">
        <f t="array" ref="N327">MEDIAN(_xlfn._xlws.FILTER(N3:N290, ($H3:$H290=1)*($J3:$J290=0)))</f>
        <v>5791263.0999999996</v>
      </c>
      <c r="O327" s="9" cm="1">
        <f t="array" ref="O327">MEDIAN(_xlfn._xlws.FILTER(O3:O290, ($H3:$H290=1)*($J3:$J290=0)))</f>
        <v>6410989.5999999996</v>
      </c>
      <c r="P327" s="9" cm="1">
        <f t="array" ref="P327">MEDIAN(_xlfn._xlws.FILTER(P3:P290, ($H3:$H290=1)*($J3:$J290=0)))</f>
        <v>1483555.3</v>
      </c>
      <c r="Q327" s="9" cm="1">
        <f t="array" ref="Q327">MEDIAN(_xlfn._xlws.FILTER(Q3:Q290, ($H3:$H290=1)*($J3:$J290=0)))</f>
        <v>5838971.5999999996</v>
      </c>
      <c r="R327" s="9" cm="1">
        <f t="array" ref="R327">MEDIAN(_xlfn._xlws.FILTER(R3:R290, ($H3:$H290=1)*($J3:$J290=0)))</f>
        <v>1127407.6000000001</v>
      </c>
      <c r="S327" s="9" cm="1">
        <f t="array" ref="S327">MEDIAN(_xlfn._xlws.FILTER(S3:S290, ($H3:$H290=1)*($J3:$J290=0)))</f>
        <v>6348428.5999999996</v>
      </c>
      <c r="T327" s="9" cm="1">
        <f t="array" ref="T327">MEDIAN(_xlfn._xlws.FILTER(T3:T290, ($H3:$H290=1)*($J3:$J290=0)))</f>
        <v>3461772.8</v>
      </c>
      <c r="U327" s="9" cm="1">
        <f t="array" ref="U327">MEDIAN(_xlfn._xlws.FILTER(U3:U290, ($H3:$H290=1)*($J3:$J290=0)))</f>
        <v>3875510.9</v>
      </c>
      <c r="V327" s="9" cm="1">
        <f t="array" ref="V327">MEDIAN(_xlfn._xlws.FILTER(V3:V290, ($H3:$H290=1)*($J3:$J290=0)))</f>
        <v>5479931.4000000004</v>
      </c>
      <c r="W327" s="9" cm="1">
        <f t="array" ref="W327">MEDIAN(_xlfn._xlws.FILTER(W3:W290, ($H3:$H290=1)*($J3:$J290=0)))</f>
        <v>10756935.899999999</v>
      </c>
      <c r="X327" s="9" t="s">
        <v>131</v>
      </c>
      <c r="Y327" s="9" cm="1">
        <f t="array" ref="Y327">MEDIAN(_xlfn._xlws.FILTER(Y3:Y290, ($H3:$H290=1)*($J3:$J290=0)))</f>
        <v>1.7173714770004151</v>
      </c>
      <c r="Z327" s="9" cm="1">
        <f t="array" ref="Z327">MEDIAN(_xlfn._xlws.FILTER(Z3:Z290, ($H3:$H290=1)*($J3:$J290=0)))</f>
        <v>4.8043329713807914</v>
      </c>
      <c r="AA327" s="9" cm="1">
        <f t="array" ref="AA327">MEDIAN(_xlfn._xlws.FILTER(AA3:AA290, ($H3:$H290=1)*($J3:$J290=0)))</f>
        <v>5.1679185563174546</v>
      </c>
      <c r="AB327" s="9" cm="1">
        <f t="array" ref="AB327">MEDIAN(_xlfn._xlws.FILTER(AB3:AB290, ($H3:$H290=1)*($J3:$J290=0)))</f>
        <v>2.2602565909968684</v>
      </c>
      <c r="AC327" s="9" cm="1">
        <f t="array" ref="AC327">MEDIAN(_xlfn._xlws.FILTER(AC3:AC290, ($H3:$H290=1)*($J3:$J290=0)))</f>
        <v>5.9367700227041489</v>
      </c>
      <c r="AD327" s="9" cm="1">
        <f t="array" ref="AD327">MEDIAN(_xlfn._xlws.FILTER(AD3:AD290, ($H3:$H290=1)*($J3:$J290=0)))</f>
        <v>1.3190952233970166</v>
      </c>
      <c r="AE327" s="9" cm="1">
        <f t="array" ref="AE327">MEDIAN(_xlfn._xlws.FILTER(AE3:AE290, ($H3:$H290=1)*($J3:$J290=0)))</f>
        <v>4.4687658177921552</v>
      </c>
      <c r="AF327" s="9" cm="1">
        <f t="array" ref="AF327">MEDIAN(_xlfn._xlws.FILTER(AF3:AF290, ($H3:$H290=1)*($J3:$J290=0)))</f>
        <v>1.3912290277832655</v>
      </c>
      <c r="AG327" s="9" cm="1">
        <f t="array" ref="AG327">MEDIAN(_xlfn._xlws.FILTER(AG3:AG290, ($H3:$H290=1)*($J3:$J290=0)))</f>
        <v>2.5020702212001202</v>
      </c>
      <c r="AH327" s="9" cm="1">
        <f t="array" ref="AH327">MEDIAN(_xlfn._xlws.FILTER(AH3:AH290, ($H3:$H290=1)*($J3:$J290=0)))</f>
        <v>4.5831352863053327</v>
      </c>
      <c r="AI327" s="9" cm="1">
        <f t="array" ref="AI327">MEDIAN(_xlfn._xlws.FILTER(AI3:AI290, ($H3:$H290=1)*($J3:$J290=0)))</f>
        <v>12.971410117822231</v>
      </c>
      <c r="AJ327" s="9" t="str">
        <f t="shared" si="76"/>
        <v>Target; Gain &lt;= 0</v>
      </c>
      <c r="AK327" s="9" cm="1">
        <f t="array" ref="AK327">MEDIAN(_xlfn._xlws.FILTER(AK3:AK290, ($H3:$H290=1)*($J3:$J290=0)))</f>
        <v>1.7173714770004151</v>
      </c>
      <c r="AL327" s="9" cm="1">
        <f t="array" ref="AL327">MEDIAN(_xlfn._xlws.FILTER(AL3:AL290, ($H3:$H290=1)*($J3:$J290=0)))</f>
        <v>1.8884481491928455</v>
      </c>
      <c r="AM327" s="9" cm="1">
        <f t="array" ref="AM327">MEDIAN(_xlfn._xlws.FILTER(AM3:AM290, ($H3:$H290=1)*($J3:$J290=0)))</f>
        <v>2.2649555124109613</v>
      </c>
      <c r="AN327" s="9" cm="1">
        <f t="array" ref="AN327">MEDIAN(_xlfn._xlws.FILTER(AN3:AN290, ($H3:$H290=1)*($J3:$J290=0)))</f>
        <v>2.2602565909968684</v>
      </c>
      <c r="AO327" s="9" cm="1">
        <f t="array" ref="AO327">MEDIAN(_xlfn._xlws.FILTER(AO3:AO290, ($H3:$H290=1)*($J3:$J290=0)))</f>
        <v>2.8069785313069584</v>
      </c>
      <c r="AP327" s="9" cm="1">
        <f t="array" ref="AP327">MEDIAN(_xlfn._xlws.FILTER(AP3:AP290, ($H3:$H290=1)*($J3:$J290=0)))</f>
        <v>1.3190952233970166</v>
      </c>
      <c r="AQ327" s="9" cm="1">
        <f t="array" ref="AQ327">MEDIAN(_xlfn._xlws.FILTER(AQ3:AQ290, ($H3:$H290=1)*($J3:$J290=0)))</f>
        <v>1.7854771723854355</v>
      </c>
      <c r="AR327" s="9" cm="1">
        <f t="array" ref="AR327">MEDIAN(_xlfn._xlws.FILTER(AR3:AR290, ($H3:$H290=1)*($J3:$J290=0)))</f>
        <v>0.72311219439143315</v>
      </c>
      <c r="AS327" s="9" cm="1">
        <f t="array" ref="AS327">MEDIAN(_xlfn._xlws.FILTER(AS3:AS290, ($H3:$H290=1)*($J3:$J290=0)))</f>
        <v>0.56537032517953778</v>
      </c>
      <c r="AT327" s="9" cm="1">
        <f t="array" ref="AT327">MEDIAN(_xlfn._xlws.FILTER(AT3:AT290, ($H3:$H290=1)*($J3:$J290=0)))</f>
        <v>4.5831352863053327</v>
      </c>
      <c r="AU327" s="9" cm="1">
        <f t="array" ref="AU327">MEDIAN(_xlfn._xlws.FILTER(AU3:AU290, ($H3:$H290=1)*($J3:$J290=0)))</f>
        <v>9.5126566781895221</v>
      </c>
      <c r="AW327" s="10"/>
    </row>
    <row r="328" spans="12:49" x14ac:dyDescent="0.3">
      <c r="L328" s="11">
        <f>L316</f>
        <v>1</v>
      </c>
      <c r="M328" s="11"/>
      <c r="N328" s="12" t="str">
        <f>N316</f>
        <v>BNL Causal</v>
      </c>
      <c r="O328" s="12" t="str">
        <f>O316</f>
        <v>BNL Causal HM</v>
      </c>
      <c r="P328" s="12" t="str">
        <f>Q316</f>
        <v>SFS Causal</v>
      </c>
      <c r="Q328" s="12" t="str">
        <f>S316</f>
        <v>SaLSa Causal</v>
      </c>
      <c r="R328" s="12" t="str">
        <f>U316</f>
        <v>D&amp;C Causal</v>
      </c>
      <c r="S328" s="12" t="str">
        <f>W316</f>
        <v>BBS Causal</v>
      </c>
      <c r="T328" s="12"/>
      <c r="U328" s="11">
        <f>X316</f>
        <v>1</v>
      </c>
      <c r="V328" s="12" t="str">
        <f>Z316</f>
        <v>BNL Causal</v>
      </c>
      <c r="W328" s="12" t="str">
        <f>AA316</f>
        <v>BNL Causal HM</v>
      </c>
      <c r="X328" s="12" t="str">
        <f>AC316</f>
        <v>SFS Causal</v>
      </c>
      <c r="Y328" s="12" t="str">
        <f>AE316</f>
        <v>SaLSa Causal</v>
      </c>
      <c r="Z328" s="12" t="str">
        <f>AG316</f>
        <v>D&amp;C Causal</v>
      </c>
      <c r="AA328" s="12" t="str">
        <f>AI316</f>
        <v>BBS Causal</v>
      </c>
      <c r="AB328" s="13"/>
      <c r="AC328" s="11">
        <f>AJ316</f>
        <v>1</v>
      </c>
      <c r="AD328" s="12" t="str">
        <f>AL316</f>
        <v>BNL Causal</v>
      </c>
      <c r="AE328" s="12" t="str">
        <f>AM316</f>
        <v>BNL Causal HM</v>
      </c>
      <c r="AF328" s="12" t="str">
        <f>AO316</f>
        <v>SFS Causal</v>
      </c>
      <c r="AG328" s="12" t="str">
        <f>AQ316</f>
        <v>SaLSa Causal</v>
      </c>
      <c r="AH328" s="12" t="str">
        <f>AS316</f>
        <v>D&amp;C Causal</v>
      </c>
      <c r="AI328" s="12" t="str">
        <f>AU316</f>
        <v>BBS Causal</v>
      </c>
      <c r="AK328" s="12"/>
      <c r="AL328" s="12"/>
      <c r="AM328" s="12"/>
      <c r="AN328" s="13"/>
      <c r="AO328" s="13"/>
      <c r="AP328" s="13"/>
      <c r="AQ328" s="13"/>
      <c r="AR328" s="13"/>
      <c r="AS328" s="13"/>
      <c r="AT328" s="13"/>
      <c r="AU328" s="13"/>
    </row>
    <row r="329" spans="12:49" x14ac:dyDescent="0.3">
      <c r="L329" t="str">
        <f>L317</f>
        <v>ALL</v>
      </c>
      <c r="N329" s="9">
        <f>N317</f>
        <v>3060343.4000000004</v>
      </c>
      <c r="O329" s="9">
        <f>O317</f>
        <v>3211864.2</v>
      </c>
      <c r="P329" s="9">
        <f>Q317</f>
        <v>1386496.5</v>
      </c>
      <c r="Q329" s="9">
        <f>S317</f>
        <v>2207585.9</v>
      </c>
      <c r="R329" s="9">
        <f>U317</f>
        <v>4010557.4</v>
      </c>
      <c r="S329" s="9">
        <f>W317</f>
        <v>2662738.6</v>
      </c>
      <c r="T329" s="9"/>
      <c r="U329" s="9" t="str">
        <f>X317</f>
        <v>ALL</v>
      </c>
      <c r="V329" s="9">
        <f>Z317</f>
        <v>2.988909332221374</v>
      </c>
      <c r="W329" s="9">
        <f>AA317</f>
        <v>3.0582395410165191</v>
      </c>
      <c r="X329" s="9">
        <f>AC317</f>
        <v>2.1178033543023043</v>
      </c>
      <c r="Y329" s="9">
        <f>AE317</f>
        <v>3.034667290566722</v>
      </c>
      <c r="Z329" s="9">
        <f>AG317</f>
        <v>2.5639284110802691</v>
      </c>
      <c r="AA329" s="9">
        <f>AI317</f>
        <v>4.9519442982214965</v>
      </c>
      <c r="AB329" s="13"/>
      <c r="AC329" s="9" t="str">
        <f>AJ317</f>
        <v>ALL</v>
      </c>
      <c r="AD329" s="9">
        <f>AL317</f>
        <v>1.2194620037160351</v>
      </c>
      <c r="AE329" s="9">
        <f>AM317</f>
        <v>1.2424445925920735</v>
      </c>
      <c r="AF329" s="9">
        <f>AO317</f>
        <v>0.98297487429226749</v>
      </c>
      <c r="AG329" s="9">
        <f>AQ317</f>
        <v>1.2459795291186309</v>
      </c>
      <c r="AH329" s="9">
        <f>AS317</f>
        <v>0.61940302811563019</v>
      </c>
      <c r="AI329" s="9">
        <f>AU317</f>
        <v>3.3701770563086031</v>
      </c>
      <c r="AK329" s="9"/>
      <c r="AL329" s="9"/>
      <c r="AM329" s="9"/>
      <c r="AN329" s="13"/>
      <c r="AO329" s="13"/>
      <c r="AP329" s="13"/>
      <c r="AQ329" s="13"/>
      <c r="AR329" s="13"/>
      <c r="AS329" s="13"/>
      <c r="AT329" s="13"/>
      <c r="AU329" s="13"/>
    </row>
    <row r="330" spans="12:49" x14ac:dyDescent="0.3">
      <c r="L330" t="str">
        <f>L319</f>
        <v>Gain &gt; 1</v>
      </c>
      <c r="N330" s="9">
        <f t="shared" ref="N330:O330" si="81">N319</f>
        <v>3783158.7</v>
      </c>
      <c r="O330" s="9">
        <f t="shared" si="81"/>
        <v>3796459.5</v>
      </c>
      <c r="P330" s="9">
        <f t="shared" ref="P330:P337" si="82">Q319</f>
        <v>1965082.3</v>
      </c>
      <c r="Q330" s="9">
        <f t="shared" ref="Q330:Q337" si="83">S319</f>
        <v>2054778.9</v>
      </c>
      <c r="R330" s="9">
        <f>U319</f>
        <v>4294696.4000000004</v>
      </c>
      <c r="S330" s="9">
        <f t="shared" ref="S330:S337" si="84">W319</f>
        <v>3671487.5</v>
      </c>
      <c r="T330" s="9"/>
      <c r="U330" s="9" t="str">
        <f t="shared" ref="U330:U337" si="85">X319</f>
        <v>Gain &gt; 1</v>
      </c>
      <c r="V330" s="9">
        <f t="shared" ref="V330:W337" si="86">Z319</f>
        <v>3.3046362864726682</v>
      </c>
      <c r="W330" s="9">
        <f t="shared" si="86"/>
        <v>3.279943466943223</v>
      </c>
      <c r="X330" s="9">
        <f t="shared" ref="X330:X337" si="87">AC319</f>
        <v>2.2813870226702422</v>
      </c>
      <c r="Y330" s="9">
        <f t="shared" ref="Y330:Y337" si="88">AE319</f>
        <v>2.4636784827627705</v>
      </c>
      <c r="Z330" s="9">
        <f t="shared" ref="Z330:Z337" si="89">AG319</f>
        <v>2.7325759380590178</v>
      </c>
      <c r="AA330" s="9">
        <f t="shared" ref="AA330:AA337" si="90">AI319</f>
        <v>5.3626447213056956</v>
      </c>
      <c r="AB330" s="13"/>
      <c r="AC330" s="9" t="str">
        <f t="shared" ref="AC330:AC337" si="91">AJ319</f>
        <v>Gain &gt; 1</v>
      </c>
      <c r="AD330" s="9">
        <f t="shared" ref="AD330:AE337" si="92">AL319</f>
        <v>1.5104574513039553</v>
      </c>
      <c r="AE330" s="9">
        <f t="shared" si="92"/>
        <v>1.5139728645037396</v>
      </c>
      <c r="AF330" s="9">
        <f t="shared" ref="AF330:AF337" si="93">AO319</f>
        <v>1.058589507304714</v>
      </c>
      <c r="AG330" s="9">
        <f t="shared" ref="AG330:AG337" si="94">AQ319</f>
        <v>1.0841765296005179</v>
      </c>
      <c r="AH330" s="9">
        <f t="shared" ref="AH330:AH337" si="95">AS319</f>
        <v>0.59635522139142272</v>
      </c>
      <c r="AI330" s="9">
        <f t="shared" ref="AI330:AI337" si="96">AU319</f>
        <v>3.6619337448035365</v>
      </c>
      <c r="AK330" s="9"/>
      <c r="AL330" s="9"/>
      <c r="AM330" s="9"/>
      <c r="AN330" s="13"/>
      <c r="AO330" s="13"/>
      <c r="AP330" s="13"/>
      <c r="AQ330" s="13"/>
      <c r="AR330" s="13"/>
      <c r="AS330" s="13"/>
      <c r="AT330" s="13"/>
      <c r="AU330" s="13"/>
    </row>
    <row r="331" spans="12:49" x14ac:dyDescent="0.3">
      <c r="L331" t="str">
        <f>L320</f>
        <v>Target</v>
      </c>
      <c r="N331" s="9">
        <f t="shared" ref="N331:O331" si="97">N320</f>
        <v>5791263.0999999996</v>
      </c>
      <c r="O331" s="9">
        <f t="shared" si="97"/>
        <v>6410989.5999999996</v>
      </c>
      <c r="P331" s="9">
        <f t="shared" si="82"/>
        <v>4885132.5</v>
      </c>
      <c r="Q331" s="9">
        <f t="shared" si="83"/>
        <v>5271978.3000000007</v>
      </c>
      <c r="R331" s="9">
        <f>U320</f>
        <v>4269781.5999999996</v>
      </c>
      <c r="S331" s="9">
        <f t="shared" si="84"/>
        <v>7140762</v>
      </c>
      <c r="T331" s="9"/>
      <c r="U331" s="9" t="str">
        <f t="shared" si="85"/>
        <v>Target</v>
      </c>
      <c r="V331" s="9">
        <f t="shared" si="86"/>
        <v>4.8043329713807914</v>
      </c>
      <c r="W331" s="9">
        <f t="shared" si="86"/>
        <v>5.1679185563174546</v>
      </c>
      <c r="X331" s="9">
        <f t="shared" si="87"/>
        <v>4.6455877294036334</v>
      </c>
      <c r="Y331" s="9">
        <f t="shared" si="88"/>
        <v>4.4687658177921552</v>
      </c>
      <c r="Z331" s="9">
        <f t="shared" si="89"/>
        <v>2.7285182137798984</v>
      </c>
      <c r="AA331" s="9">
        <f t="shared" si="90"/>
        <v>11.60049288892769</v>
      </c>
      <c r="AB331" s="13"/>
      <c r="AC331" s="9" t="str">
        <f t="shared" si="91"/>
        <v>Target</v>
      </c>
      <c r="AD331" s="9">
        <f t="shared" si="92"/>
        <v>1.8884481491928455</v>
      </c>
      <c r="AE331" s="9">
        <f t="shared" si="92"/>
        <v>2.2649555124109613</v>
      </c>
      <c r="AF331" s="9">
        <f t="shared" si="93"/>
        <v>1.812110829903395</v>
      </c>
      <c r="AG331" s="9">
        <f t="shared" si="94"/>
        <v>1.7854771723854355</v>
      </c>
      <c r="AH331" s="9">
        <f t="shared" si="95"/>
        <v>0.63036707381834267</v>
      </c>
      <c r="AI331" s="9">
        <f t="shared" si="96"/>
        <v>8.925486626685597</v>
      </c>
      <c r="AK331" s="9"/>
      <c r="AL331" s="9"/>
      <c r="AM331" s="9"/>
      <c r="AN331" s="13"/>
      <c r="AO331" s="13"/>
      <c r="AP331" s="13"/>
      <c r="AQ331" s="13"/>
      <c r="AR331" s="13"/>
      <c r="AS331" s="13"/>
      <c r="AT331" s="13"/>
      <c r="AU331" s="13"/>
    </row>
    <row r="332" spans="12:49" x14ac:dyDescent="0.3">
      <c r="L332" t="str">
        <f>L321</f>
        <v>Gain &gt; 0</v>
      </c>
      <c r="N332" s="9">
        <f t="shared" ref="N332:O332" si="98">N321</f>
        <v>2542488.9000000004</v>
      </c>
      <c r="O332" s="9">
        <f t="shared" si="98"/>
        <v>2588585.7999999998</v>
      </c>
      <c r="P332" s="9">
        <f t="shared" si="82"/>
        <v>1176291.2</v>
      </c>
      <c r="Q332" s="9">
        <f t="shared" si="83"/>
        <v>1529571</v>
      </c>
      <c r="R332" s="9">
        <f>U321</f>
        <v>4226673.8</v>
      </c>
      <c r="S332" s="9">
        <f t="shared" si="84"/>
        <v>2257997.4</v>
      </c>
      <c r="T332" s="9"/>
      <c r="U332" s="9" t="str">
        <f t="shared" si="85"/>
        <v>Gain &gt; 0</v>
      </c>
      <c r="V332" s="9">
        <f t="shared" si="86"/>
        <v>2.7028319875185844</v>
      </c>
      <c r="W332" s="9">
        <f t="shared" si="86"/>
        <v>2.7259169636585288</v>
      </c>
      <c r="X332" s="9">
        <f t="shared" si="87"/>
        <v>1.8102396551170385</v>
      </c>
      <c r="Y332" s="9">
        <f t="shared" si="88"/>
        <v>2.6741529900231402</v>
      </c>
      <c r="Z332" s="9">
        <f t="shared" si="89"/>
        <v>2.7465713891841013</v>
      </c>
      <c r="AA332" s="9">
        <f t="shared" si="90"/>
        <v>4.0874334951920899</v>
      </c>
      <c r="AB332" s="13"/>
      <c r="AC332" s="9" t="str">
        <f t="shared" si="91"/>
        <v>Gain &gt; 0</v>
      </c>
      <c r="AD332" s="9">
        <f t="shared" si="92"/>
        <v>1.0437003973114769</v>
      </c>
      <c r="AE332" s="9">
        <f t="shared" si="92"/>
        <v>1.060798514593625</v>
      </c>
      <c r="AF332" s="9">
        <f t="shared" si="93"/>
        <v>0.77292836238921159</v>
      </c>
      <c r="AG332" s="9">
        <f t="shared" si="94"/>
        <v>0.97517370100831613</v>
      </c>
      <c r="AH332" s="9">
        <f t="shared" si="95"/>
        <v>0.6857167932961602</v>
      </c>
      <c r="AI332" s="9">
        <f t="shared" si="96"/>
        <v>2.6334180672944054</v>
      </c>
      <c r="AK332" s="9"/>
      <c r="AL332" s="9"/>
      <c r="AM332" s="9"/>
      <c r="AN332" s="13"/>
      <c r="AO332" s="13"/>
      <c r="AP332" s="13"/>
      <c r="AQ332" s="13"/>
      <c r="AR332" s="13"/>
      <c r="AS332" s="13"/>
      <c r="AT332" s="13"/>
      <c r="AU332" s="13"/>
    </row>
    <row r="333" spans="12:49" x14ac:dyDescent="0.3">
      <c r="L333" t="str">
        <f t="shared" ref="L333" si="99">L322</f>
        <v>Gain &lt;=0</v>
      </c>
      <c r="N333" s="9">
        <f t="shared" ref="N333:O333" si="100">N322</f>
        <v>4515661.4000000004</v>
      </c>
      <c r="O333" s="9">
        <f t="shared" si="100"/>
        <v>4409347.5999999996</v>
      </c>
      <c r="P333" s="9">
        <f t="shared" si="82"/>
        <v>2024346.6</v>
      </c>
      <c r="Q333" s="9">
        <f t="shared" si="83"/>
        <v>2677909</v>
      </c>
      <c r="R333" s="9">
        <f>U322</f>
        <v>3936779.4</v>
      </c>
      <c r="S333" s="9">
        <f t="shared" si="84"/>
        <v>3751928.4000000004</v>
      </c>
      <c r="T333" s="9"/>
      <c r="U333" s="9" t="str">
        <f t="shared" si="85"/>
        <v>Gain &lt;=0</v>
      </c>
      <c r="V333" s="9">
        <f t="shared" si="86"/>
        <v>3.88630205517984</v>
      </c>
      <c r="W333" s="9">
        <f t="shared" si="86"/>
        <v>3.8082143031177109</v>
      </c>
      <c r="X333" s="9">
        <f t="shared" si="87"/>
        <v>2.5142614884185606</v>
      </c>
      <c r="Y333" s="9">
        <f t="shared" si="88"/>
        <v>3.2369918864162175</v>
      </c>
      <c r="Z333" s="9">
        <f t="shared" si="89"/>
        <v>2.5322192193358206</v>
      </c>
      <c r="AA333" s="9">
        <f t="shared" si="90"/>
        <v>5.601430224272189</v>
      </c>
      <c r="AB333" s="13"/>
      <c r="AC333" s="9" t="str">
        <f t="shared" si="91"/>
        <v>Gain &lt;=0</v>
      </c>
      <c r="AD333" s="9">
        <f t="shared" si="92"/>
        <v>1.5684507026977377</v>
      </c>
      <c r="AE333" s="9">
        <f t="shared" si="92"/>
        <v>1.6031097703962591</v>
      </c>
      <c r="AF333" s="9">
        <f t="shared" si="93"/>
        <v>1.1432070954993834</v>
      </c>
      <c r="AG333" s="9">
        <f t="shared" si="94"/>
        <v>1.34598274291493</v>
      </c>
      <c r="AH333" s="9">
        <f t="shared" si="95"/>
        <v>0.58811861658468845</v>
      </c>
      <c r="AI333" s="9">
        <f t="shared" si="96"/>
        <v>3.783085880987346</v>
      </c>
      <c r="AK333" s="9"/>
      <c r="AL333" s="9"/>
      <c r="AM333" s="9"/>
      <c r="AN333" s="13"/>
      <c r="AO333" s="13"/>
      <c r="AP333" s="13"/>
      <c r="AQ333" s="13"/>
      <c r="AR333" s="13"/>
      <c r="AS333" s="13"/>
      <c r="AT333" s="13"/>
      <c r="AU333" s="13"/>
    </row>
    <row r="334" spans="12:49" x14ac:dyDescent="0.3">
      <c r="L334" t="str">
        <f>L323</f>
        <v>Target;Gain &gt; 1; #pref=2</v>
      </c>
      <c r="N334" s="9" t="e" vm="2">
        <f t="shared" ref="N334:O334" si="101">N323</f>
        <v>#VALUE!</v>
      </c>
      <c r="O334" s="9" t="e" vm="2">
        <f t="shared" si="101"/>
        <v>#VALUE!</v>
      </c>
      <c r="P334" s="9" t="e" vm="2">
        <f t="shared" si="82"/>
        <v>#VALUE!</v>
      </c>
      <c r="Q334" s="9" t="e" vm="2">
        <f t="shared" si="83"/>
        <v>#VALUE!</v>
      </c>
      <c r="R334" s="9" t="e" vm="2">
        <f t="shared" ref="R334" si="102">U323</f>
        <v>#VALUE!</v>
      </c>
      <c r="S334" s="9" t="e" vm="2">
        <f t="shared" si="84"/>
        <v>#VALUE!</v>
      </c>
      <c r="T334" s="9"/>
      <c r="U334" s="9" t="str">
        <f t="shared" si="85"/>
        <v>Target;Gain &gt; 1; #pref=2</v>
      </c>
      <c r="V334" s="9" t="e" vm="2">
        <f t="shared" si="86"/>
        <v>#VALUE!</v>
      </c>
      <c r="W334" s="9" t="e" vm="2">
        <f t="shared" si="86"/>
        <v>#VALUE!</v>
      </c>
      <c r="X334" s="9" t="e" vm="2">
        <f t="shared" si="87"/>
        <v>#VALUE!</v>
      </c>
      <c r="Y334" s="9" t="e" vm="2">
        <f t="shared" si="88"/>
        <v>#VALUE!</v>
      </c>
      <c r="Z334" s="9" t="e" vm="2">
        <f t="shared" si="89"/>
        <v>#VALUE!</v>
      </c>
      <c r="AA334" s="9" t="e" vm="2">
        <f t="shared" si="90"/>
        <v>#VALUE!</v>
      </c>
      <c r="AB334" s="13"/>
      <c r="AC334" s="9" t="str">
        <f t="shared" si="91"/>
        <v>Target;Gain &gt; 1; #pref=2</v>
      </c>
      <c r="AD334" s="9" t="e" vm="2">
        <f t="shared" si="92"/>
        <v>#VALUE!</v>
      </c>
      <c r="AE334" s="9" t="e" vm="2">
        <f t="shared" si="92"/>
        <v>#VALUE!</v>
      </c>
      <c r="AF334" s="9" t="e" vm="2">
        <f t="shared" si="93"/>
        <v>#VALUE!</v>
      </c>
      <c r="AG334" s="9" t="e" vm="2">
        <f t="shared" si="94"/>
        <v>#VALUE!</v>
      </c>
      <c r="AH334" s="9" t="e" vm="2">
        <f t="shared" si="95"/>
        <v>#VALUE!</v>
      </c>
      <c r="AI334" s="9" t="e" vm="2">
        <f t="shared" si="96"/>
        <v>#VALUE!</v>
      </c>
      <c r="AK334" s="9"/>
      <c r="AL334" s="9"/>
      <c r="AM334" s="9"/>
      <c r="AN334" s="13"/>
      <c r="AO334" s="13"/>
      <c r="AP334" s="13"/>
      <c r="AQ334" s="13"/>
      <c r="AR334" s="13"/>
      <c r="AS334" s="13"/>
      <c r="AT334" s="13"/>
      <c r="AU334" s="13"/>
    </row>
    <row r="335" spans="12:49" x14ac:dyDescent="0.3">
      <c r="L335" t="str">
        <f>L324</f>
        <v>Target; Gain &gt; 1; #pref=3</v>
      </c>
      <c r="N335" s="9">
        <f t="shared" ref="N335:O335" si="103">N324</f>
        <v>6194340.5999999996</v>
      </c>
      <c r="O335" s="9">
        <f t="shared" si="103"/>
        <v>6195803.1000000006</v>
      </c>
      <c r="P335" s="9">
        <f t="shared" si="82"/>
        <v>6068916.7000000002</v>
      </c>
      <c r="Q335" s="9">
        <f t="shared" si="83"/>
        <v>7879573.4000000004</v>
      </c>
      <c r="R335" s="9">
        <f>U324</f>
        <v>4306684.3000000007</v>
      </c>
      <c r="S335" s="9">
        <f t="shared" si="84"/>
        <v>11810186.999999998</v>
      </c>
      <c r="T335" s="9"/>
      <c r="U335" s="9" t="str">
        <f t="shared" si="85"/>
        <v>Target; Gain &gt; 1; #pref=3</v>
      </c>
      <c r="V335" s="9">
        <f t="shared" si="86"/>
        <v>4.7459485677594788</v>
      </c>
      <c r="W335" s="9">
        <f t="shared" si="86"/>
        <v>4.7204560982820114</v>
      </c>
      <c r="X335" s="9">
        <f t="shared" si="87"/>
        <v>5.753285099982171</v>
      </c>
      <c r="Y335" s="9">
        <f t="shared" si="88"/>
        <v>5.4463316953624581</v>
      </c>
      <c r="Z335" s="9">
        <f t="shared" si="89"/>
        <v>2.7440912251186096</v>
      </c>
      <c r="AA335" s="9">
        <f t="shared" si="90"/>
        <v>12.034519325516886</v>
      </c>
      <c r="AB335" s="13"/>
      <c r="AC335" s="9" t="str">
        <f t="shared" si="91"/>
        <v>Target; Gain &gt; 1; #pref=3</v>
      </c>
      <c r="AD335" s="9">
        <f t="shared" si="92"/>
        <v>2.2740846335014799</v>
      </c>
      <c r="AE335" s="9">
        <f t="shared" si="92"/>
        <v>2.2620840710820631</v>
      </c>
      <c r="AF335" s="9">
        <f t="shared" si="93"/>
        <v>2.8127514280058672</v>
      </c>
      <c r="AG335" s="9">
        <f t="shared" si="94"/>
        <v>2.9509565514978022</v>
      </c>
      <c r="AH335" s="9">
        <f t="shared" si="95"/>
        <v>0.63466554118203933</v>
      </c>
      <c r="AI335" s="9">
        <f t="shared" si="96"/>
        <v>9.0099450242996699</v>
      </c>
      <c r="AK335" s="9"/>
      <c r="AL335" s="9"/>
      <c r="AM335" s="9"/>
      <c r="AN335" s="13"/>
      <c r="AO335" s="13"/>
      <c r="AP335" s="13"/>
      <c r="AQ335" s="13"/>
      <c r="AR335" s="13"/>
      <c r="AS335" s="13"/>
      <c r="AT335" s="13"/>
      <c r="AU335" s="13"/>
    </row>
    <row r="336" spans="12:49" x14ac:dyDescent="0.3">
      <c r="L336" t="str">
        <f>L325</f>
        <v>Target; Gain &gt; 1; #pref=4</v>
      </c>
      <c r="N336" s="9" t="e" vm="2">
        <f t="shared" ref="N336:O336" si="104">N325</f>
        <v>#VALUE!</v>
      </c>
      <c r="O336" s="9" t="e" vm="2">
        <f t="shared" si="104"/>
        <v>#VALUE!</v>
      </c>
      <c r="P336" s="9" t="e" vm="2">
        <f t="shared" si="82"/>
        <v>#VALUE!</v>
      </c>
      <c r="Q336" s="9" t="e" vm="2">
        <f t="shared" si="83"/>
        <v>#VALUE!</v>
      </c>
      <c r="R336" s="9" t="e" vm="2">
        <f>U325</f>
        <v>#VALUE!</v>
      </c>
      <c r="S336" s="9" t="e" vm="2">
        <f t="shared" si="84"/>
        <v>#VALUE!</v>
      </c>
      <c r="T336" s="9"/>
      <c r="U336" s="9" t="str">
        <f t="shared" si="85"/>
        <v>Target; Gain &gt; 1; #pref=4</v>
      </c>
      <c r="V336" s="9" t="e" vm="2">
        <f t="shared" si="86"/>
        <v>#VALUE!</v>
      </c>
      <c r="W336" s="9" t="e" vm="2">
        <f t="shared" si="86"/>
        <v>#VALUE!</v>
      </c>
      <c r="X336" s="9" t="e" vm="2">
        <f t="shared" si="87"/>
        <v>#VALUE!</v>
      </c>
      <c r="Y336" s="9" t="e" vm="2">
        <f t="shared" si="88"/>
        <v>#VALUE!</v>
      </c>
      <c r="Z336" s="9" t="e" vm="2">
        <f t="shared" si="89"/>
        <v>#VALUE!</v>
      </c>
      <c r="AA336" s="9" t="e" vm="2">
        <f t="shared" si="90"/>
        <v>#VALUE!</v>
      </c>
      <c r="AB336" s="13"/>
      <c r="AC336" s="9" t="str">
        <f t="shared" si="91"/>
        <v>Target; Gain &gt; 1; #pref=4</v>
      </c>
      <c r="AD336" s="9" t="e" vm="2">
        <f t="shared" si="92"/>
        <v>#VALUE!</v>
      </c>
      <c r="AE336" s="9" t="e" vm="2">
        <f t="shared" si="92"/>
        <v>#VALUE!</v>
      </c>
      <c r="AF336" s="9" t="e" vm="2">
        <f t="shared" si="93"/>
        <v>#VALUE!</v>
      </c>
      <c r="AG336" s="9" t="e" vm="2">
        <f t="shared" si="94"/>
        <v>#VALUE!</v>
      </c>
      <c r="AH336" s="9" t="e" vm="2">
        <f t="shared" si="95"/>
        <v>#VALUE!</v>
      </c>
      <c r="AI336" s="9" t="e" vm="2">
        <f t="shared" si="96"/>
        <v>#VALUE!</v>
      </c>
      <c r="AK336" s="9"/>
      <c r="AL336" s="9"/>
      <c r="AM336" s="9"/>
      <c r="AN336" s="13"/>
      <c r="AO336" s="13"/>
      <c r="AP336" s="13"/>
      <c r="AQ336" s="13"/>
      <c r="AR336" s="13"/>
      <c r="AS336" s="13"/>
      <c r="AT336" s="13"/>
      <c r="AU336" s="13"/>
    </row>
    <row r="337" spans="1:54" x14ac:dyDescent="0.3">
      <c r="L337" t="str">
        <f>L326</f>
        <v>Target; Gain &gt; 0</v>
      </c>
      <c r="N337" s="9">
        <f t="shared" ref="N337:O338" si="105">N326</f>
        <v>4815333.3</v>
      </c>
      <c r="O337" s="9">
        <f t="shared" si="105"/>
        <v>4838116.5999999996</v>
      </c>
      <c r="P337" s="9">
        <f t="shared" si="82"/>
        <v>2485283.5999999996</v>
      </c>
      <c r="Q337" s="9">
        <f t="shared" si="83"/>
        <v>2988330.1</v>
      </c>
      <c r="R337" s="9">
        <f>U326</f>
        <v>4306684.3000000007</v>
      </c>
      <c r="S337" s="9">
        <f t="shared" si="84"/>
        <v>4139645.5</v>
      </c>
      <c r="T337" s="9"/>
      <c r="U337" s="9" t="str">
        <f t="shared" si="85"/>
        <v>Target; Gain &gt; 0</v>
      </c>
      <c r="V337" s="9">
        <f t="shared" si="86"/>
        <v>4.2641946328512859</v>
      </c>
      <c r="W337" s="9">
        <f t="shared" si="86"/>
        <v>4.2507156391395258</v>
      </c>
      <c r="X337" s="9">
        <f t="shared" si="87"/>
        <v>2.8581265875982353</v>
      </c>
      <c r="Y337" s="9">
        <f t="shared" si="88"/>
        <v>3.7522805693908596</v>
      </c>
      <c r="Z337" s="9">
        <f t="shared" si="89"/>
        <v>2.7440912251186096</v>
      </c>
      <c r="AA337" s="9">
        <f t="shared" si="90"/>
        <v>6.925301787618082</v>
      </c>
      <c r="AB337" s="13"/>
      <c r="AC337" s="9" t="str">
        <f t="shared" si="91"/>
        <v>Target; Gain &gt; 0</v>
      </c>
      <c r="AD337" s="9">
        <f t="shared" si="92"/>
        <v>1.7414657816931141</v>
      </c>
      <c r="AE337" s="9">
        <f t="shared" si="92"/>
        <v>1.7333259628852828</v>
      </c>
      <c r="AF337" s="9">
        <f t="shared" si="93"/>
        <v>1.2323975949984747</v>
      </c>
      <c r="AG337" s="9">
        <f t="shared" si="94"/>
        <v>1.4586535416019615</v>
      </c>
      <c r="AH337" s="9">
        <f t="shared" si="95"/>
        <v>0.66208394289133143</v>
      </c>
      <c r="AI337" s="9">
        <f t="shared" si="96"/>
        <v>5.2185401243856173</v>
      </c>
      <c r="AK337" s="9"/>
      <c r="AL337" s="9"/>
      <c r="AM337" s="9"/>
      <c r="AN337" s="13"/>
      <c r="AO337" s="13"/>
      <c r="AP337" s="13"/>
      <c r="AQ337" s="13"/>
      <c r="AR337" s="13"/>
      <c r="AS337" s="13"/>
      <c r="AT337" s="13"/>
      <c r="AU337" s="13"/>
    </row>
    <row r="338" spans="1:54" x14ac:dyDescent="0.3">
      <c r="L338" t="str">
        <f>L327</f>
        <v>Target; Gain &lt;= 0</v>
      </c>
      <c r="N338" s="9">
        <f t="shared" si="105"/>
        <v>5791263.0999999996</v>
      </c>
      <c r="O338" s="9">
        <f t="shared" si="105"/>
        <v>6410989.5999999996</v>
      </c>
      <c r="P338" s="9">
        <f t="shared" ref="P338" si="106">Q327</f>
        <v>5838971.5999999996</v>
      </c>
      <c r="Q338" s="9">
        <f t="shared" ref="Q338" si="107">S327</f>
        <v>6348428.5999999996</v>
      </c>
      <c r="R338" s="9">
        <f>U327</f>
        <v>3875510.9</v>
      </c>
      <c r="S338" s="9">
        <f t="shared" ref="S338" si="108">W327</f>
        <v>10756935.899999999</v>
      </c>
      <c r="T338" s="9"/>
      <c r="U338" s="9" t="str">
        <f t="shared" ref="U338" si="109">X327</f>
        <v>Target; Gain &lt;= 0</v>
      </c>
      <c r="V338" s="9">
        <f t="shared" ref="V338:W338" si="110">Z327</f>
        <v>4.8043329713807914</v>
      </c>
      <c r="W338" s="9">
        <f t="shared" si="110"/>
        <v>5.1679185563174546</v>
      </c>
      <c r="X338" s="9">
        <f t="shared" ref="X338" si="111">AC327</f>
        <v>5.9367700227041489</v>
      </c>
      <c r="Y338" s="9">
        <f t="shared" ref="Y338" si="112">AE327</f>
        <v>4.4687658177921552</v>
      </c>
      <c r="Z338" s="9">
        <f t="shared" ref="Z338" si="113">AG327</f>
        <v>2.5020702212001202</v>
      </c>
      <c r="AA338" s="9">
        <f t="shared" ref="AA338" si="114">AI327</f>
        <v>12.971410117822231</v>
      </c>
      <c r="AB338" s="13"/>
      <c r="AC338" s="9" t="str">
        <f t="shared" ref="AC338" si="115">AJ327</f>
        <v>Target; Gain &lt;= 0</v>
      </c>
      <c r="AD338" s="9">
        <f t="shared" ref="AD338:AE338" si="116">AL327</f>
        <v>1.8884481491928455</v>
      </c>
      <c r="AE338" s="9">
        <f t="shared" si="116"/>
        <v>2.2649555124109613</v>
      </c>
      <c r="AF338" s="9">
        <f t="shared" ref="AF338" si="117">AO327</f>
        <v>2.8069785313069584</v>
      </c>
      <c r="AG338" s="9">
        <f t="shared" ref="AG338" si="118">AQ327</f>
        <v>1.7854771723854355</v>
      </c>
      <c r="AH338" s="9">
        <f t="shared" ref="AH338" si="119">AS327</f>
        <v>0.56537032517953778</v>
      </c>
      <c r="AI338" s="9">
        <f t="shared" ref="AI338" si="120">AU327</f>
        <v>9.5126566781895221</v>
      </c>
      <c r="AK338" s="9"/>
      <c r="AL338" s="9"/>
      <c r="AM338" s="9"/>
      <c r="AN338" s="13"/>
      <c r="AO338" s="13"/>
      <c r="AP338" s="13"/>
      <c r="AQ338" s="13"/>
      <c r="AR338" s="13"/>
      <c r="AS338" s="13"/>
      <c r="AT338" s="13"/>
      <c r="AU338" s="13"/>
    </row>
    <row r="339" spans="1:54" x14ac:dyDescent="0.3"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  <c r="AA339" s="8"/>
      <c r="AB339" s="8"/>
      <c r="AC339" s="8"/>
      <c r="AK339" s="8"/>
      <c r="AL339" s="8"/>
      <c r="AM339" s="8"/>
      <c r="AN339" s="8"/>
      <c r="AO339" s="8"/>
    </row>
    <row r="340" spans="1:54" x14ac:dyDescent="0.3">
      <c r="BB340" t="s">
        <v>19</v>
      </c>
    </row>
    <row r="341" spans="1:54" x14ac:dyDescent="0.3">
      <c r="M341" s="47" t="s">
        <v>20</v>
      </c>
      <c r="N341" s="47"/>
      <c r="O341" s="47"/>
      <c r="P341" s="47"/>
      <c r="Q341" s="47"/>
      <c r="R341" s="47"/>
      <c r="T341" s="47" t="s">
        <v>58</v>
      </c>
      <c r="U341" s="47"/>
      <c r="V341" s="47"/>
      <c r="W341" s="47"/>
      <c r="X341" s="47"/>
      <c r="Y341" s="47"/>
      <c r="AA341" s="47" t="s">
        <v>59</v>
      </c>
      <c r="AB341" s="47"/>
      <c r="AC341" s="47"/>
      <c r="AD341" s="47"/>
      <c r="AE341" s="47"/>
      <c r="AF341" s="47"/>
      <c r="AG341" s="1"/>
      <c r="AH341" s="1" t="s">
        <v>65</v>
      </c>
      <c r="AI341" s="1"/>
      <c r="AJ341" s="47" t="s">
        <v>21</v>
      </c>
      <c r="AK341" s="47"/>
      <c r="AL341" s="47"/>
      <c r="AM341" s="47"/>
      <c r="AN341" s="47"/>
      <c r="AO341" s="47"/>
      <c r="AP341" s="47"/>
      <c r="AQ341" s="47"/>
      <c r="AR341" s="1"/>
      <c r="AS341" s="47" t="s">
        <v>22</v>
      </c>
      <c r="AT341" s="47"/>
      <c r="AU341" s="47"/>
      <c r="AV341" s="47"/>
      <c r="AW341" s="47"/>
      <c r="AX341" s="47"/>
      <c r="AY341" s="47"/>
      <c r="AZ341" s="47"/>
      <c r="BB341" s="4">
        <v>4</v>
      </c>
    </row>
    <row r="342" spans="1:54" x14ac:dyDescent="0.3">
      <c r="F342" s="2" t="s">
        <v>23</v>
      </c>
      <c r="G342" s="2" t="s">
        <v>24</v>
      </c>
      <c r="H342" t="str">
        <f>H654</f>
        <v>Target (or sym)</v>
      </c>
      <c r="I342" s="14" t="s">
        <v>18</v>
      </c>
      <c r="J342" t="s">
        <v>17</v>
      </c>
      <c r="K342" t="s">
        <v>25</v>
      </c>
      <c r="L342" t="s">
        <v>26</v>
      </c>
      <c r="M342" s="3" t="s">
        <v>3</v>
      </c>
      <c r="N342" s="3" t="s">
        <v>4</v>
      </c>
      <c r="O342" s="3" t="s">
        <v>6</v>
      </c>
      <c r="P342" s="3" t="s">
        <v>8</v>
      </c>
      <c r="Q342" s="3" t="s">
        <v>10</v>
      </c>
      <c r="R342" s="3" t="s">
        <v>12</v>
      </c>
      <c r="T342" s="3" t="s">
        <v>3</v>
      </c>
      <c r="U342" s="3" t="s">
        <v>4</v>
      </c>
      <c r="V342" s="3" t="s">
        <v>6</v>
      </c>
      <c r="W342" s="3" t="s">
        <v>8</v>
      </c>
      <c r="X342" s="3" t="s">
        <v>10</v>
      </c>
      <c r="Y342" s="3" t="s">
        <v>12</v>
      </c>
      <c r="AA342" s="3" t="s">
        <v>3</v>
      </c>
      <c r="AB342" s="3" t="s">
        <v>4</v>
      </c>
      <c r="AC342" s="3" t="s">
        <v>6</v>
      </c>
      <c r="AD342" s="3" t="s">
        <v>8</v>
      </c>
      <c r="AE342" s="3" t="s">
        <v>10</v>
      </c>
      <c r="AF342" s="3" t="s">
        <v>12</v>
      </c>
      <c r="AG342" s="15"/>
      <c r="AH342" s="36" t="s">
        <v>64</v>
      </c>
      <c r="AJ342" s="36" t="s">
        <v>27</v>
      </c>
      <c r="AK342" s="36" t="s">
        <v>28</v>
      </c>
      <c r="AL342" s="36" t="s">
        <v>29</v>
      </c>
      <c r="AM342" s="36" t="s">
        <v>30</v>
      </c>
      <c r="AN342" s="36" t="s">
        <v>31</v>
      </c>
      <c r="AO342" s="36" t="s">
        <v>32</v>
      </c>
      <c r="AP342" s="36" t="s">
        <v>33</v>
      </c>
      <c r="AQ342" s="36" t="s">
        <v>34</v>
      </c>
      <c r="AS342" s="36" t="s">
        <v>27</v>
      </c>
      <c r="AT342" s="36" t="s">
        <v>28</v>
      </c>
      <c r="AU342" s="36" t="s">
        <v>29</v>
      </c>
      <c r="AV342" s="36" t="s">
        <v>30</v>
      </c>
      <c r="AW342" s="36" t="s">
        <v>31</v>
      </c>
      <c r="AX342" s="36" t="s">
        <v>32</v>
      </c>
      <c r="AY342" s="36" t="s">
        <v>33</v>
      </c>
      <c r="AZ342" s="36" t="s">
        <v>34</v>
      </c>
      <c r="BB342" s="3" t="s">
        <v>14</v>
      </c>
    </row>
    <row r="343" spans="1:54" x14ac:dyDescent="0.3">
      <c r="A343">
        <v>21</v>
      </c>
      <c r="B343" t="s">
        <v>66</v>
      </c>
      <c r="C343" t="s">
        <v>67</v>
      </c>
      <c r="D343" t="s">
        <v>68</v>
      </c>
      <c r="F343" s="2">
        <v>0</v>
      </c>
      <c r="G343" s="2">
        <f>MOD(LEN(B343)-LEN(SUBSTITUTE(B343,"N","")),2)</f>
        <v>0</v>
      </c>
      <c r="H343" s="4">
        <f>H655</f>
        <v>1</v>
      </c>
      <c r="I343" s="14">
        <f>1-J343</f>
        <v>0</v>
      </c>
      <c r="J343">
        <f t="shared" ref="J343:J398" si="121">IF(BB343&gt;0,1,0)</f>
        <v>1</v>
      </c>
      <c r="K343">
        <f>LEN(D343) - LEN(SUBSTITUTE(D343, ",", "")) + 1</f>
        <v>4</v>
      </c>
      <c r="L343">
        <f>L655</f>
        <v>4</v>
      </c>
      <c r="M343" s="8">
        <f t="shared" ref="M343:M374" si="122">(N3-M3)/M3</f>
        <v>9.178205203456189</v>
      </c>
      <c r="N343" s="8">
        <f t="shared" ref="N343:N374" si="123">(O3-M3)/M3</f>
        <v>9.2389805692439122</v>
      </c>
      <c r="O343" s="8">
        <f t="shared" ref="O343:O374" si="124">(Q3-P3)/P3</f>
        <v>4.7939893407459726</v>
      </c>
      <c r="P343" s="8">
        <f t="shared" ref="P343:P374" si="125">(S3-R3)/R3</f>
        <v>10.659140524129992</v>
      </c>
      <c r="Q343" s="8">
        <f t="shared" ref="Q343:Q374" si="126">(U3-T3)/T3</f>
        <v>3.6032736025797908E-2</v>
      </c>
      <c r="R343" s="8">
        <f t="shared" ref="R343:R374" si="127">(W3-V3)/V3</f>
        <v>5.2061141418788948</v>
      </c>
      <c r="T343" s="8">
        <f t="shared" ref="T343:T374" si="128">(Z3-Y3)/Y3</f>
        <v>4.3661744657395758</v>
      </c>
      <c r="U343" s="8">
        <f t="shared" ref="U343:U374" si="129">(AA3-Y3)/Y3</f>
        <v>4.3321348932819967</v>
      </c>
      <c r="V343" s="8">
        <f t="shared" ref="V343:V374" si="130">(AC3-AB3)/AB3</f>
        <v>2.2648033697472734</v>
      </c>
      <c r="W343" s="8">
        <f t="shared" ref="W343:W374" si="131">(AE3-AD3)/AD3</f>
        <v>6.4301741405038779</v>
      </c>
      <c r="X343" s="8">
        <f t="shared" ref="X343:X374" si="132">(AG3-AF3)/AF3</f>
        <v>0.78919669091332723</v>
      </c>
      <c r="Y343" s="8">
        <f t="shared" ref="Y343:Y374" si="133">(AI3-AH3)/AH3</f>
        <v>3.9272970828539018</v>
      </c>
      <c r="AA343" s="8">
        <f t="shared" ref="AA343:AA374" si="134">(AL3-AK3)/AK3</f>
        <v>0.85504832729011759</v>
      </c>
      <c r="AB343" s="8">
        <f t="shared" ref="AB343:AB374" si="135">(AM3-AK3)/AK3</f>
        <v>0.85824692529135116</v>
      </c>
      <c r="AC343" s="8">
        <f t="shared" ref="AC343:AC374" si="136">(AO3-AN3)/AN3</f>
        <v>0.17149468365130496</v>
      </c>
      <c r="AD343" s="8">
        <f t="shared" ref="AD343:AD374" si="137">(AQ3-AP3)/AP3</f>
        <v>1.6819345648013673</v>
      </c>
      <c r="AE343" s="8">
        <f t="shared" ref="AE343:AE374" si="138">(AS3-AR3)/AR3</f>
        <v>-0.34177731603331307</v>
      </c>
      <c r="AF343" s="8">
        <f t="shared" ref="AF343:AF374" si="139">(AU3-AT3)/AT3</f>
        <v>2.9794861267150896</v>
      </c>
      <c r="AG343" s="8"/>
      <c r="AH343">
        <v>31.048467391595</v>
      </c>
      <c r="AJ343">
        <v>0.22760406370612279</v>
      </c>
      <c r="AK343">
        <v>1</v>
      </c>
      <c r="AL343">
        <v>-4.1897582745893143</v>
      </c>
      <c r="AM343">
        <v>1</v>
      </c>
      <c r="AN343">
        <v>-0.10992875492796771</v>
      </c>
      <c r="AO343">
        <v>1</v>
      </c>
      <c r="AP343">
        <v>10.757627004351029</v>
      </c>
      <c r="AQ343">
        <v>1</v>
      </c>
      <c r="AS343">
        <v>0.22760406370612279</v>
      </c>
      <c r="AT343">
        <v>1</v>
      </c>
      <c r="AU343">
        <v>-4.1897582745893143</v>
      </c>
      <c r="AV343">
        <v>1</v>
      </c>
      <c r="AW343">
        <v>-0.10992875492796771</v>
      </c>
      <c r="AX343">
        <v>1</v>
      </c>
      <c r="AY343">
        <v>10.757627004351029</v>
      </c>
      <c r="AZ343">
        <v>1</v>
      </c>
      <c r="BB343">
        <f>IF($BB$341=0,AH343,IF($BB$341=1,AS343,IF($BB$341=2,AT343,IF($BB$341=3,AU343,IF($BB$341=4,AV343,IF($BB$341="1L",AW343,IF($BB$341="2L",AX343,IF($BB$341="3L",AY343,AZ343))))))))</f>
        <v>1</v>
      </c>
    </row>
    <row r="344" spans="1:54" x14ac:dyDescent="0.3">
      <c r="A344">
        <v>21</v>
      </c>
      <c r="B344" t="s">
        <v>69</v>
      </c>
      <c r="C344" t="s">
        <v>67</v>
      </c>
      <c r="D344" t="s">
        <v>68</v>
      </c>
      <c r="F344" s="2">
        <v>0</v>
      </c>
      <c r="G344" s="2">
        <f t="shared" ref="G344:G398" si="140">MOD(LEN(B344)-LEN(SUBSTITUTE(B344,"N","")),2)</f>
        <v>1</v>
      </c>
      <c r="H344" s="4">
        <f t="shared" ref="H344:H398" si="141">H656</f>
        <v>0</v>
      </c>
      <c r="I344" s="14">
        <f t="shared" ref="I344:I398" si="142">1-J344</f>
        <v>1</v>
      </c>
      <c r="J344">
        <f t="shared" si="121"/>
        <v>0</v>
      </c>
      <c r="K344">
        <f t="shared" ref="K344:K398" si="143">LEN(D344) - LEN(SUBSTITUTE(D344, ",", "")) + 1</f>
        <v>4</v>
      </c>
      <c r="L344">
        <f t="shared" ref="L344:L398" si="144">L656</f>
        <v>0</v>
      </c>
      <c r="M344" s="8">
        <f t="shared" si="122"/>
        <v>-0.51216305199681611</v>
      </c>
      <c r="N344" s="8">
        <f t="shared" si="123"/>
        <v>-0.51470318373326951</v>
      </c>
      <c r="O344" s="8">
        <f t="shared" si="124"/>
        <v>-0.89455503408630743</v>
      </c>
      <c r="P344" s="8">
        <f t="shared" si="125"/>
        <v>-0.80932804687931359</v>
      </c>
      <c r="Q344" s="8">
        <f t="shared" si="126"/>
        <v>-0.19729550042220623</v>
      </c>
      <c r="R344" s="8">
        <f t="shared" si="127"/>
        <v>-0.87908412632937383</v>
      </c>
      <c r="T344" s="8">
        <f t="shared" si="128"/>
        <v>-0.54643821028568029</v>
      </c>
      <c r="U344" s="8">
        <f t="shared" si="129"/>
        <v>-0.54925587498568862</v>
      </c>
      <c r="V344" s="8">
        <f t="shared" si="130"/>
        <v>-0.72415144762743056</v>
      </c>
      <c r="W344" s="8">
        <f t="shared" si="131"/>
        <v>-0.70310598590118267</v>
      </c>
      <c r="X344" s="8">
        <f t="shared" si="132"/>
        <v>5.9437535202926835E-2</v>
      </c>
      <c r="Y344" s="8">
        <f t="shared" si="133"/>
        <v>-0.30321534189785537</v>
      </c>
      <c r="AA344" s="8">
        <f t="shared" si="134"/>
        <v>-0.80368460304076339</v>
      </c>
      <c r="AB344" s="8">
        <f t="shared" si="135"/>
        <v>-0.8057663762104279</v>
      </c>
      <c r="AC344" s="8">
        <f t="shared" si="136"/>
        <v>-0.87737722289725251</v>
      </c>
      <c r="AD344" s="8">
        <f t="shared" si="137"/>
        <v>-0.88655780189868749</v>
      </c>
      <c r="AE344" s="8">
        <f t="shared" si="138"/>
        <v>-0.49256175762813464</v>
      </c>
      <c r="AF344" s="8">
        <f t="shared" si="139"/>
        <v>-0.50405322528151164</v>
      </c>
      <c r="AG344" s="8"/>
      <c r="AH344">
        <v>-17.977003626481679</v>
      </c>
      <c r="AJ344">
        <v>-0.1696518207930395</v>
      </c>
      <c r="AK344">
        <v>-3</v>
      </c>
      <c r="AL344">
        <v>0.44209303241655612</v>
      </c>
      <c r="AM344">
        <v>-3</v>
      </c>
      <c r="AN344">
        <v>0.20265048992929729</v>
      </c>
      <c r="AO344">
        <v>1</v>
      </c>
      <c r="AP344">
        <v>-5.0816634641544054</v>
      </c>
      <c r="AQ344">
        <v>1</v>
      </c>
      <c r="AS344">
        <v>-0.1696518207930395</v>
      </c>
      <c r="AT344">
        <v>-3</v>
      </c>
      <c r="AU344">
        <v>0.44209303241655612</v>
      </c>
      <c r="AV344">
        <v>-3</v>
      </c>
      <c r="AW344">
        <v>0.20265048992929729</v>
      </c>
      <c r="AX344">
        <v>1</v>
      </c>
      <c r="AY344">
        <v>-5.0816634641544054</v>
      </c>
      <c r="AZ344">
        <v>1</v>
      </c>
      <c r="BB344">
        <f t="shared" ref="BB344:BB398" si="145">IF($BB$341=0,AH344,IF($BB$341=1,AS344,IF($BB$341=2,AT344,IF($BB$341=3,AU344,IF($BB$341=4,AV344,IF($BB$341="1L",AW344,IF($BB$341="2L",AX344,IF($BB$341="3L",AY344,AZ344))))))))</f>
        <v>-3</v>
      </c>
    </row>
    <row r="345" spans="1:54" x14ac:dyDescent="0.3">
      <c r="A345">
        <v>21</v>
      </c>
      <c r="B345" t="s">
        <v>70</v>
      </c>
      <c r="C345" t="s">
        <v>67</v>
      </c>
      <c r="D345" t="s">
        <v>68</v>
      </c>
      <c r="F345" s="2">
        <v>0</v>
      </c>
      <c r="G345" s="2">
        <f t="shared" si="140"/>
        <v>1</v>
      </c>
      <c r="H345" s="4">
        <f t="shared" si="141"/>
        <v>0</v>
      </c>
      <c r="I345" s="14">
        <f t="shared" si="142"/>
        <v>1</v>
      </c>
      <c r="J345">
        <f t="shared" si="121"/>
        <v>0</v>
      </c>
      <c r="K345">
        <f t="shared" si="143"/>
        <v>4</v>
      </c>
      <c r="L345">
        <f t="shared" si="144"/>
        <v>0</v>
      </c>
      <c r="M345" s="8">
        <f t="shared" si="122"/>
        <v>0.31852927173444745</v>
      </c>
      <c r="N345" s="8">
        <f t="shared" si="123"/>
        <v>0.35741578046825129</v>
      </c>
      <c r="O345" s="8">
        <f t="shared" si="124"/>
        <v>1.1600962220445201</v>
      </c>
      <c r="P345" s="8">
        <f t="shared" si="125"/>
        <v>2.6782692833718</v>
      </c>
      <c r="Q345" s="8">
        <f t="shared" si="126"/>
        <v>-7.1109327000351691E-2</v>
      </c>
      <c r="R345" s="8">
        <f t="shared" si="127"/>
        <v>0.49814618973561425</v>
      </c>
      <c r="T345" s="8">
        <f t="shared" si="128"/>
        <v>0.16053538456905883</v>
      </c>
      <c r="U345" s="8">
        <f t="shared" si="129"/>
        <v>0.18159023623595599</v>
      </c>
      <c r="V345" s="8">
        <f t="shared" si="130"/>
        <v>0.16023129221054383</v>
      </c>
      <c r="W345" s="8">
        <f t="shared" si="131"/>
        <v>0.71530194357756638</v>
      </c>
      <c r="X345" s="8">
        <f t="shared" si="132"/>
        <v>0.40247995575669321</v>
      </c>
      <c r="Y345" s="8">
        <f t="shared" si="133"/>
        <v>1.0482271453238889</v>
      </c>
      <c r="AA345" s="8">
        <f t="shared" si="134"/>
        <v>-0.59335243419126105</v>
      </c>
      <c r="AB345" s="8">
        <f t="shared" si="135"/>
        <v>-0.57209370877669474</v>
      </c>
      <c r="AC345" s="8">
        <f t="shared" si="136"/>
        <v>-0.47184019191849308</v>
      </c>
      <c r="AD345" s="8">
        <f t="shared" si="137"/>
        <v>-0.33430620088286722</v>
      </c>
      <c r="AE345" s="8">
        <f t="shared" si="138"/>
        <v>-0.46197719684813021</v>
      </c>
      <c r="AF345" s="8">
        <f t="shared" si="139"/>
        <v>0.50684257900501606</v>
      </c>
      <c r="AG345" s="8"/>
      <c r="AH345">
        <v>6.8936886682540406</v>
      </c>
      <c r="AJ345">
        <v>-5.1866853627118743E-2</v>
      </c>
      <c r="AK345">
        <v>-3</v>
      </c>
      <c r="AL345">
        <v>1.7667298198386301</v>
      </c>
      <c r="AM345">
        <v>-3</v>
      </c>
      <c r="AN345">
        <v>-0.2496642135945886</v>
      </c>
      <c r="AO345">
        <v>-1</v>
      </c>
      <c r="AP345">
        <v>6.474211506188702</v>
      </c>
      <c r="AQ345">
        <v>-1</v>
      </c>
      <c r="AS345">
        <v>-5.1866853627118743E-2</v>
      </c>
      <c r="AT345">
        <v>-3</v>
      </c>
      <c r="AU345">
        <v>1.7667298198386301</v>
      </c>
      <c r="AV345">
        <v>-3</v>
      </c>
      <c r="AW345">
        <v>-0.2496642135945886</v>
      </c>
      <c r="AX345">
        <v>-1</v>
      </c>
      <c r="AY345">
        <v>6.474211506188702</v>
      </c>
      <c r="AZ345">
        <v>-1</v>
      </c>
      <c r="BB345">
        <f t="shared" si="145"/>
        <v>-3</v>
      </c>
    </row>
    <row r="346" spans="1:54" x14ac:dyDescent="0.3">
      <c r="A346">
        <v>21</v>
      </c>
      <c r="B346" t="s">
        <v>71</v>
      </c>
      <c r="C346" t="s">
        <v>67</v>
      </c>
      <c r="D346" t="s">
        <v>68</v>
      </c>
      <c r="F346" s="2">
        <v>0</v>
      </c>
      <c r="G346" s="2">
        <f t="shared" si="140"/>
        <v>0</v>
      </c>
      <c r="H346" s="4">
        <f t="shared" si="141"/>
        <v>0</v>
      </c>
      <c r="I346" s="14">
        <f t="shared" si="142"/>
        <v>0</v>
      </c>
      <c r="J346">
        <f t="shared" si="121"/>
        <v>1</v>
      </c>
      <c r="K346">
        <f t="shared" si="143"/>
        <v>4</v>
      </c>
      <c r="L346">
        <f t="shared" si="144"/>
        <v>0</v>
      </c>
      <c r="M346" s="8">
        <f t="shared" si="122"/>
        <v>-0.51475687231925316</v>
      </c>
      <c r="N346" s="8">
        <f t="shared" si="123"/>
        <v>-0.51356778941934678</v>
      </c>
      <c r="O346" s="8">
        <f t="shared" si="124"/>
        <v>-0.56646194652990833</v>
      </c>
      <c r="P346" s="8">
        <f t="shared" si="125"/>
        <v>-0.2410304262895131</v>
      </c>
      <c r="Q346" s="8">
        <f t="shared" si="126"/>
        <v>-0.21466091567646312</v>
      </c>
      <c r="R346" s="8">
        <f t="shared" si="127"/>
        <v>-0.87555425338200332</v>
      </c>
      <c r="T346" s="8">
        <f t="shared" si="128"/>
        <v>-0.47856350492149635</v>
      </c>
      <c r="U346" s="8">
        <f t="shared" si="129"/>
        <v>-0.48277775772144793</v>
      </c>
      <c r="V346" s="8">
        <f t="shared" si="130"/>
        <v>-0.48264607649873087</v>
      </c>
      <c r="W346" s="8">
        <f t="shared" si="131"/>
        <v>-0.3201320828718876</v>
      </c>
      <c r="X346" s="8">
        <f t="shared" si="132"/>
        <v>6.1622863149724282E-2</v>
      </c>
      <c r="Y346" s="8">
        <f t="shared" si="133"/>
        <v>-0.4299189494862321</v>
      </c>
      <c r="AA346" s="8">
        <f t="shared" si="134"/>
        <v>-0.79682180417282611</v>
      </c>
      <c r="AB346" s="8">
        <f t="shared" si="135"/>
        <v>-0.79747109593033561</v>
      </c>
      <c r="AC346" s="8">
        <f t="shared" si="136"/>
        <v>-0.75415388072482403</v>
      </c>
      <c r="AD346" s="8">
        <f t="shared" si="137"/>
        <v>-0.73567901076593922</v>
      </c>
      <c r="AE346" s="8">
        <f t="shared" si="138"/>
        <v>-0.49687502949559781</v>
      </c>
      <c r="AF346" s="8">
        <f t="shared" si="139"/>
        <v>-0.64482418871285385</v>
      </c>
      <c r="AG346" s="8"/>
      <c r="AH346">
        <v>-16.027415828316119</v>
      </c>
      <c r="AJ346">
        <v>-9.1079540679014998E-2</v>
      </c>
      <c r="AK346">
        <v>1</v>
      </c>
      <c r="AL346">
        <v>1.3859763625827739</v>
      </c>
      <c r="AM346">
        <v>1</v>
      </c>
      <c r="AN346">
        <v>0.24193662998630949</v>
      </c>
      <c r="AO346">
        <v>3</v>
      </c>
      <c r="AP346">
        <v>-5.6056253891204371</v>
      </c>
      <c r="AQ346">
        <v>3</v>
      </c>
      <c r="AS346">
        <v>-9.1079540679014998E-2</v>
      </c>
      <c r="AT346">
        <v>1</v>
      </c>
      <c r="AU346">
        <v>1.3859763625827739</v>
      </c>
      <c r="AV346">
        <v>1</v>
      </c>
      <c r="AW346">
        <v>0.24193662998630949</v>
      </c>
      <c r="AX346">
        <v>3</v>
      </c>
      <c r="AY346">
        <v>-5.6056253891204371</v>
      </c>
      <c r="AZ346">
        <v>3</v>
      </c>
      <c r="BB346">
        <f t="shared" si="145"/>
        <v>1</v>
      </c>
    </row>
    <row r="347" spans="1:54" x14ac:dyDescent="0.3">
      <c r="A347">
        <v>21</v>
      </c>
      <c r="B347" t="s">
        <v>72</v>
      </c>
      <c r="C347" t="s">
        <v>67</v>
      </c>
      <c r="D347" t="s">
        <v>68</v>
      </c>
      <c r="F347" s="2">
        <v>0</v>
      </c>
      <c r="G347" s="2">
        <f t="shared" si="140"/>
        <v>1</v>
      </c>
      <c r="H347" s="4">
        <f t="shared" si="141"/>
        <v>0</v>
      </c>
      <c r="I347" s="14">
        <f t="shared" si="142"/>
        <v>0</v>
      </c>
      <c r="J347">
        <f t="shared" si="121"/>
        <v>1</v>
      </c>
      <c r="K347">
        <f t="shared" si="143"/>
        <v>4</v>
      </c>
      <c r="L347">
        <f t="shared" si="144"/>
        <v>0</v>
      </c>
      <c r="M347" s="8">
        <f t="shared" si="122"/>
        <v>5.5454506177760061</v>
      </c>
      <c r="N347" s="8">
        <f t="shared" si="123"/>
        <v>5.684462654444002</v>
      </c>
      <c r="O347" s="8">
        <f t="shared" si="124"/>
        <v>0.58363553283512326</v>
      </c>
      <c r="P347" s="8">
        <f t="shared" si="125"/>
        <v>7.1745221592876538</v>
      </c>
      <c r="Q347" s="8">
        <f t="shared" si="126"/>
        <v>-0.14117588401426351</v>
      </c>
      <c r="R347" s="8">
        <f t="shared" si="127"/>
        <v>-7.0609830453815317E-2</v>
      </c>
      <c r="T347" s="8">
        <f t="shared" si="128"/>
        <v>2.8585333731040583</v>
      </c>
      <c r="U347" s="8">
        <f t="shared" si="129"/>
        <v>2.9244486978389457</v>
      </c>
      <c r="V347" s="8">
        <f t="shared" si="130"/>
        <v>0.51045910340344769</v>
      </c>
      <c r="W347" s="8">
        <f t="shared" si="131"/>
        <v>2.6489024049988168</v>
      </c>
      <c r="X347" s="8">
        <f t="shared" si="132"/>
        <v>0.23325951160816566</v>
      </c>
      <c r="Y347" s="8">
        <f t="shared" si="133"/>
        <v>0.89908884499048414</v>
      </c>
      <c r="AA347" s="8">
        <f t="shared" si="134"/>
        <v>1.4533094584975639</v>
      </c>
      <c r="AB347" s="8">
        <f t="shared" si="135"/>
        <v>1.5200535305499412</v>
      </c>
      <c r="AC347" s="8">
        <f t="shared" si="136"/>
        <v>-3.9778384184403826E-2</v>
      </c>
      <c r="AD347" s="8">
        <f t="shared" si="137"/>
        <v>1.6720579686649195</v>
      </c>
      <c r="AE347" s="8">
        <f t="shared" si="138"/>
        <v>-0.29902783095263835</v>
      </c>
      <c r="AF347" s="8">
        <f t="shared" si="139"/>
        <v>0.59323604289922205</v>
      </c>
      <c r="AG347" s="8"/>
      <c r="AH347">
        <v>14.983437744472059</v>
      </c>
      <c r="AJ347">
        <v>0.49483480288145171</v>
      </c>
      <c r="AK347">
        <v>9</v>
      </c>
      <c r="AL347">
        <v>-1.501395371226832</v>
      </c>
      <c r="AM347">
        <v>9</v>
      </c>
      <c r="AN347">
        <v>-0.13198687810686741</v>
      </c>
      <c r="AO347">
        <v>1</v>
      </c>
      <c r="AP347">
        <v>1.049926559118862</v>
      </c>
      <c r="AQ347">
        <v>1</v>
      </c>
      <c r="AS347">
        <v>0.49483480288145171</v>
      </c>
      <c r="AT347">
        <v>9</v>
      </c>
      <c r="AU347">
        <v>-1.501395371226832</v>
      </c>
      <c r="AV347">
        <v>9</v>
      </c>
      <c r="AW347">
        <v>-0.13198687810686741</v>
      </c>
      <c r="AX347">
        <v>1</v>
      </c>
      <c r="AY347">
        <v>1.049926559118862</v>
      </c>
      <c r="AZ347">
        <v>1</v>
      </c>
      <c r="BB347">
        <f t="shared" si="145"/>
        <v>9</v>
      </c>
    </row>
    <row r="348" spans="1:54" x14ac:dyDescent="0.3">
      <c r="A348">
        <v>21</v>
      </c>
      <c r="B348" t="s">
        <v>73</v>
      </c>
      <c r="C348" t="s">
        <v>67</v>
      </c>
      <c r="D348" t="s">
        <v>68</v>
      </c>
      <c r="F348" s="2">
        <v>0</v>
      </c>
      <c r="G348" s="2">
        <f t="shared" si="140"/>
        <v>0</v>
      </c>
      <c r="H348" s="4">
        <f t="shared" si="141"/>
        <v>0</v>
      </c>
      <c r="I348" s="14">
        <f t="shared" si="142"/>
        <v>0</v>
      </c>
      <c r="J348">
        <f t="shared" si="121"/>
        <v>1</v>
      </c>
      <c r="K348">
        <f t="shared" si="143"/>
        <v>4</v>
      </c>
      <c r="L348">
        <f t="shared" si="144"/>
        <v>0</v>
      </c>
      <c r="M348" s="8">
        <f t="shared" si="122"/>
        <v>2.3463238144913651E-2</v>
      </c>
      <c r="N348" s="8">
        <f t="shared" si="123"/>
        <v>9.5080902866343464E-2</v>
      </c>
      <c r="O348" s="8">
        <f t="shared" si="124"/>
        <v>-0.68816429546868674</v>
      </c>
      <c r="P348" s="8">
        <f t="shared" si="125"/>
        <v>4.5521082698380476E-2</v>
      </c>
      <c r="Q348" s="8">
        <f t="shared" si="126"/>
        <v>-3.661026207039576E-3</v>
      </c>
      <c r="R348" s="8">
        <f t="shared" si="127"/>
        <v>-0.88861059578301382</v>
      </c>
      <c r="T348" s="8">
        <f t="shared" si="128"/>
        <v>-0.19729272310643239</v>
      </c>
      <c r="U348" s="8">
        <f t="shared" si="129"/>
        <v>-0.16098320343172537</v>
      </c>
      <c r="V348" s="8">
        <f t="shared" si="130"/>
        <v>-0.63375289120060962</v>
      </c>
      <c r="W348" s="8">
        <f t="shared" si="131"/>
        <v>-0.34250925239721747</v>
      </c>
      <c r="X348" s="8">
        <f t="shared" si="132"/>
        <v>0.67850171865373088</v>
      </c>
      <c r="Y348" s="8">
        <f t="shared" si="133"/>
        <v>-0.22050387105227107</v>
      </c>
      <c r="AA348" s="8">
        <f t="shared" si="134"/>
        <v>-0.69675678411612596</v>
      </c>
      <c r="AB348" s="8">
        <f t="shared" si="135"/>
        <v>-0.65929530249328183</v>
      </c>
      <c r="AC348" s="8">
        <f t="shared" si="136"/>
        <v>-0.84943938216484327</v>
      </c>
      <c r="AD348" s="8">
        <f t="shared" si="137"/>
        <v>-0.74347572202844314</v>
      </c>
      <c r="AE348" s="8">
        <f t="shared" si="138"/>
        <v>-0.37467394558376726</v>
      </c>
      <c r="AF348" s="8">
        <f t="shared" si="139"/>
        <v>-0.41601646304296142</v>
      </c>
      <c r="AG348" s="8"/>
      <c r="AH348">
        <v>-8.1976543973109557</v>
      </c>
      <c r="AJ348">
        <v>-0.27013259850481541</v>
      </c>
      <c r="AK348">
        <v>1</v>
      </c>
      <c r="AL348">
        <v>1.2918983513435149</v>
      </c>
      <c r="AM348">
        <v>1</v>
      </c>
      <c r="AN348">
        <v>0.18059236675039761</v>
      </c>
      <c r="AO348">
        <v>1</v>
      </c>
      <c r="AP348">
        <v>-3.7580184027734309</v>
      </c>
      <c r="AQ348">
        <v>1</v>
      </c>
      <c r="AS348">
        <v>-0.27013259850481541</v>
      </c>
      <c r="AT348">
        <v>1</v>
      </c>
      <c r="AU348">
        <v>1.2918983513435149</v>
      </c>
      <c r="AV348">
        <v>1</v>
      </c>
      <c r="AW348">
        <v>0.18059236675039761</v>
      </c>
      <c r="AX348">
        <v>1</v>
      </c>
      <c r="AY348">
        <v>-3.7580184027734309</v>
      </c>
      <c r="AZ348">
        <v>1</v>
      </c>
      <c r="BB348">
        <f t="shared" si="145"/>
        <v>1</v>
      </c>
    </row>
    <row r="349" spans="1:54" x14ac:dyDescent="0.3">
      <c r="A349">
        <v>21</v>
      </c>
      <c r="B349" t="s">
        <v>74</v>
      </c>
      <c r="C349" t="s">
        <v>67</v>
      </c>
      <c r="D349" t="s">
        <v>68</v>
      </c>
      <c r="F349" s="2">
        <v>0</v>
      </c>
      <c r="G349" s="2">
        <f t="shared" si="140"/>
        <v>0</v>
      </c>
      <c r="H349" s="4">
        <f t="shared" si="141"/>
        <v>0</v>
      </c>
      <c r="I349" s="14">
        <f t="shared" si="142"/>
        <v>1</v>
      </c>
      <c r="J349">
        <f t="shared" si="121"/>
        <v>0</v>
      </c>
      <c r="K349">
        <f t="shared" si="143"/>
        <v>4</v>
      </c>
      <c r="L349">
        <f t="shared" si="144"/>
        <v>0</v>
      </c>
      <c r="M349" s="8">
        <f t="shared" si="122"/>
        <v>1.0904038946942638</v>
      </c>
      <c r="N349" s="8">
        <f t="shared" si="123"/>
        <v>0.98478175402110024</v>
      </c>
      <c r="O349" s="8">
        <f t="shared" si="124"/>
        <v>0.69149846310025409</v>
      </c>
      <c r="P349" s="8">
        <f t="shared" si="125"/>
        <v>2.4820582070365247</v>
      </c>
      <c r="Q349" s="8">
        <f t="shared" si="126"/>
        <v>-0.19066435363237116</v>
      </c>
      <c r="R349" s="8">
        <f t="shared" si="127"/>
        <v>3.4116900475260832</v>
      </c>
      <c r="T349" s="8">
        <f t="shared" si="128"/>
        <v>0.84454801393914325</v>
      </c>
      <c r="U349" s="8">
        <f t="shared" si="129"/>
        <v>0.777643742969649</v>
      </c>
      <c r="V349" s="8">
        <f t="shared" si="130"/>
        <v>0.46421171233600911</v>
      </c>
      <c r="W349" s="8">
        <f t="shared" si="131"/>
        <v>0.8476197748779889</v>
      </c>
      <c r="X349" s="8">
        <f t="shared" si="132"/>
        <v>9.8056853051126866E-2</v>
      </c>
      <c r="Y349" s="8">
        <f t="shared" si="133"/>
        <v>0.73771999005374345</v>
      </c>
      <c r="AA349" s="8">
        <f t="shared" si="134"/>
        <v>-9.0837864770550378E-2</v>
      </c>
      <c r="AB349" s="8">
        <f t="shared" si="135"/>
        <v>-0.15194160293472747</v>
      </c>
      <c r="AC349" s="8">
        <f t="shared" si="136"/>
        <v>-0.30253283266325953</v>
      </c>
      <c r="AD349" s="8">
        <f t="shared" si="137"/>
        <v>-0.16426358646894662</v>
      </c>
      <c r="AE349" s="8">
        <f t="shared" si="138"/>
        <v>-0.44796137928374441</v>
      </c>
      <c r="AF349" s="8">
        <f t="shared" si="139"/>
        <v>0.24810999629522731</v>
      </c>
      <c r="AG349" s="8"/>
      <c r="AH349">
        <v>-6.8233971659679273</v>
      </c>
      <c r="AJ349">
        <v>0.13360807547770759</v>
      </c>
      <c r="AK349">
        <v>-3</v>
      </c>
      <c r="AL349">
        <v>1.511883560663025</v>
      </c>
      <c r="AM349">
        <v>-3</v>
      </c>
      <c r="AN349">
        <v>-0.31260024180873941</v>
      </c>
      <c r="AO349">
        <v>-5</v>
      </c>
      <c r="AP349">
        <v>-1.3939832124571609</v>
      </c>
      <c r="AQ349">
        <v>-5</v>
      </c>
      <c r="AS349">
        <v>0.13360807547770759</v>
      </c>
      <c r="AT349">
        <v>-3</v>
      </c>
      <c r="AU349">
        <v>1.511883560663025</v>
      </c>
      <c r="AV349">
        <v>-3</v>
      </c>
      <c r="AW349">
        <v>-0.31260024180873941</v>
      </c>
      <c r="AX349">
        <v>-5</v>
      </c>
      <c r="AY349">
        <v>-1.3939832124571609</v>
      </c>
      <c r="AZ349">
        <v>-5</v>
      </c>
      <c r="BB349">
        <f t="shared" si="145"/>
        <v>-3</v>
      </c>
    </row>
    <row r="350" spans="1:54" x14ac:dyDescent="0.3">
      <c r="A350">
        <v>21</v>
      </c>
      <c r="B350" t="s">
        <v>75</v>
      </c>
      <c r="C350" t="s">
        <v>67</v>
      </c>
      <c r="D350" t="s">
        <v>68</v>
      </c>
      <c r="F350" s="2">
        <v>0</v>
      </c>
      <c r="G350" s="2">
        <f t="shared" si="140"/>
        <v>1</v>
      </c>
      <c r="H350" s="4">
        <f t="shared" si="141"/>
        <v>0</v>
      </c>
      <c r="I350" s="14">
        <f t="shared" si="142"/>
        <v>1</v>
      </c>
      <c r="J350">
        <f t="shared" si="121"/>
        <v>0</v>
      </c>
      <c r="K350">
        <f t="shared" si="143"/>
        <v>4</v>
      </c>
      <c r="L350">
        <f t="shared" si="144"/>
        <v>0</v>
      </c>
      <c r="M350" s="8">
        <f t="shared" si="122"/>
        <v>1.3295897256658882</v>
      </c>
      <c r="N350" s="8">
        <f t="shared" si="123"/>
        <v>1.5043248090464412</v>
      </c>
      <c r="O350" s="8">
        <f t="shared" si="124"/>
        <v>1.1608008184904433</v>
      </c>
      <c r="P350" s="8">
        <f t="shared" si="125"/>
        <v>3.06420742503638</v>
      </c>
      <c r="Q350" s="8">
        <f t="shared" si="126"/>
        <v>-6.8669204275543716E-3</v>
      </c>
      <c r="R350" s="8">
        <f t="shared" si="127"/>
        <v>8.0900924309193218</v>
      </c>
      <c r="T350" s="8">
        <f t="shared" si="128"/>
        <v>0.79265462516089513</v>
      </c>
      <c r="U350" s="8">
        <f t="shared" si="129"/>
        <v>0.88245177539706199</v>
      </c>
      <c r="V350" s="8">
        <f t="shared" si="130"/>
        <v>0.55335972261358346</v>
      </c>
      <c r="W350" s="8">
        <f t="shared" si="131"/>
        <v>0.47049271939822512</v>
      </c>
      <c r="X350" s="8">
        <f t="shared" si="132"/>
        <v>0.79826593337583196</v>
      </c>
      <c r="Y350" s="8">
        <f t="shared" si="133"/>
        <v>2.1231475076286772</v>
      </c>
      <c r="AA350" s="8">
        <f t="shared" si="134"/>
        <v>-0.35638927046375729</v>
      </c>
      <c r="AB350" s="8">
        <f t="shared" si="135"/>
        <v>-0.26022886581534876</v>
      </c>
      <c r="AC350" s="8">
        <f t="shared" si="136"/>
        <v>-0.41110433541126939</v>
      </c>
      <c r="AD350" s="8">
        <f t="shared" si="137"/>
        <v>-0.51777351664757365</v>
      </c>
      <c r="AE350" s="8">
        <f t="shared" si="138"/>
        <v>-0.27718327944810384</v>
      </c>
      <c r="AF350" s="8">
        <f t="shared" si="139"/>
        <v>1.1302317152915571</v>
      </c>
      <c r="AG350" s="8"/>
      <c r="AH350">
        <v>-3.900122786244427</v>
      </c>
      <c r="AJ350">
        <v>-0.27331612846129327</v>
      </c>
      <c r="AK350">
        <v>-3</v>
      </c>
      <c r="AL350">
        <v>-0.7074274810283544</v>
      </c>
      <c r="AM350">
        <v>-3</v>
      </c>
      <c r="AN350">
        <v>0.17900060177215871</v>
      </c>
      <c r="AO350">
        <v>-1</v>
      </c>
      <c r="AP350">
        <v>-2.44247460115316</v>
      </c>
      <c r="AQ350">
        <v>-1</v>
      </c>
      <c r="AS350">
        <v>-0.27331612846129327</v>
      </c>
      <c r="AT350">
        <v>-3</v>
      </c>
      <c r="AU350">
        <v>-0.7074274810283544</v>
      </c>
      <c r="AV350">
        <v>-3</v>
      </c>
      <c r="AW350">
        <v>0.17900060177215871</v>
      </c>
      <c r="AX350">
        <v>-1</v>
      </c>
      <c r="AY350">
        <v>-2.44247460115316</v>
      </c>
      <c r="AZ350">
        <v>-1</v>
      </c>
      <c r="BB350">
        <f t="shared" si="145"/>
        <v>-3</v>
      </c>
    </row>
    <row r="351" spans="1:54" x14ac:dyDescent="0.3">
      <c r="A351">
        <v>21</v>
      </c>
      <c r="B351" t="s">
        <v>76</v>
      </c>
      <c r="C351" t="s">
        <v>67</v>
      </c>
      <c r="D351" t="s">
        <v>68</v>
      </c>
      <c r="F351" s="2">
        <v>0</v>
      </c>
      <c r="G351" s="2">
        <f t="shared" si="140"/>
        <v>1</v>
      </c>
      <c r="H351" s="4">
        <f t="shared" si="141"/>
        <v>0</v>
      </c>
      <c r="I351" s="14">
        <f t="shared" si="142"/>
        <v>1</v>
      </c>
      <c r="J351">
        <f t="shared" si="121"/>
        <v>0</v>
      </c>
      <c r="K351">
        <f t="shared" si="143"/>
        <v>4</v>
      </c>
      <c r="L351">
        <f t="shared" si="144"/>
        <v>0</v>
      </c>
      <c r="M351" s="8">
        <f t="shared" si="122"/>
        <v>0.10268991418857801</v>
      </c>
      <c r="N351" s="8">
        <f t="shared" si="123"/>
        <v>0.11117759324026796</v>
      </c>
      <c r="O351" s="8">
        <f t="shared" si="124"/>
        <v>-0.65492171911641939</v>
      </c>
      <c r="P351" s="8">
        <f t="shared" si="125"/>
        <v>-0.31627397136910512</v>
      </c>
      <c r="Q351" s="8">
        <f t="shared" si="126"/>
        <v>-7.3526708419928361E-3</v>
      </c>
      <c r="R351" s="8">
        <f t="shared" si="127"/>
        <v>-0.80205347839968844</v>
      </c>
      <c r="T351" s="8">
        <f t="shared" si="128"/>
        <v>-0.15645502602467928</v>
      </c>
      <c r="U351" s="8">
        <f t="shared" si="129"/>
        <v>-0.15629597646232424</v>
      </c>
      <c r="V351" s="8">
        <f t="shared" si="130"/>
        <v>-0.66609748120298062</v>
      </c>
      <c r="W351" s="8">
        <f t="shared" si="131"/>
        <v>-0.36877410593696364</v>
      </c>
      <c r="X351" s="8">
        <f t="shared" si="132"/>
        <v>0.64613410384199066</v>
      </c>
      <c r="Y351" s="8">
        <f t="shared" si="133"/>
        <v>-0.18789788858722328</v>
      </c>
      <c r="AA351" s="8">
        <f t="shared" si="134"/>
        <v>-0.65146374570333765</v>
      </c>
      <c r="AB351" s="8">
        <f t="shared" si="135"/>
        <v>-0.64844788252251528</v>
      </c>
      <c r="AC351" s="8">
        <f t="shared" si="136"/>
        <v>-0.84198317973551862</v>
      </c>
      <c r="AD351" s="8">
        <f t="shared" si="137"/>
        <v>-0.74830196211546318</v>
      </c>
      <c r="AE351" s="8">
        <f t="shared" si="138"/>
        <v>-0.38354515877141127</v>
      </c>
      <c r="AF351" s="8">
        <f t="shared" si="139"/>
        <v>-0.36614507330511509</v>
      </c>
      <c r="AG351" s="8"/>
      <c r="AH351">
        <v>-3.9001227862444279</v>
      </c>
      <c r="AJ351">
        <v>-0.27331612846129327</v>
      </c>
      <c r="AK351">
        <v>-3</v>
      </c>
      <c r="AL351">
        <v>-0.7074274810283544</v>
      </c>
      <c r="AM351">
        <v>-3</v>
      </c>
      <c r="AN351">
        <v>0.17900060177215871</v>
      </c>
      <c r="AO351">
        <v>-1</v>
      </c>
      <c r="AP351">
        <v>-2.44247460115316</v>
      </c>
      <c r="AQ351">
        <v>-1</v>
      </c>
      <c r="AS351">
        <v>-0.27331612846129327</v>
      </c>
      <c r="AT351">
        <v>-3</v>
      </c>
      <c r="AU351">
        <v>-0.7074274810283544</v>
      </c>
      <c r="AV351">
        <v>-3</v>
      </c>
      <c r="AW351">
        <v>0.17900060177215871</v>
      </c>
      <c r="AX351">
        <v>-1</v>
      </c>
      <c r="AY351">
        <v>-2.44247460115316</v>
      </c>
      <c r="AZ351">
        <v>-1</v>
      </c>
      <c r="BB351">
        <f t="shared" si="145"/>
        <v>-3</v>
      </c>
    </row>
    <row r="352" spans="1:54" x14ac:dyDescent="0.3">
      <c r="A352">
        <v>21</v>
      </c>
      <c r="B352" t="s">
        <v>77</v>
      </c>
      <c r="C352" t="s">
        <v>67</v>
      </c>
      <c r="D352" t="s">
        <v>68</v>
      </c>
      <c r="F352" s="2">
        <v>0</v>
      </c>
      <c r="G352" s="2">
        <f t="shared" si="140"/>
        <v>0</v>
      </c>
      <c r="H352" s="4">
        <f t="shared" si="141"/>
        <v>0</v>
      </c>
      <c r="I352" s="14">
        <f t="shared" si="142"/>
        <v>1</v>
      </c>
      <c r="J352">
        <f t="shared" si="121"/>
        <v>0</v>
      </c>
      <c r="K352">
        <f t="shared" si="143"/>
        <v>4</v>
      </c>
      <c r="L352">
        <f t="shared" si="144"/>
        <v>0</v>
      </c>
      <c r="M352" s="8">
        <f t="shared" si="122"/>
        <v>7.3399789742731009E-2</v>
      </c>
      <c r="N352" s="8">
        <f t="shared" si="123"/>
        <v>9.9838765900936294E-2</v>
      </c>
      <c r="O352" s="8">
        <f t="shared" si="124"/>
        <v>-0.80653660662030879</v>
      </c>
      <c r="P352" s="8">
        <f t="shared" si="125"/>
        <v>-0.14472004003431665</v>
      </c>
      <c r="Q352" s="8">
        <f t="shared" si="126"/>
        <v>-0.18254861736686409</v>
      </c>
      <c r="R352" s="8">
        <f t="shared" si="127"/>
        <v>-0.88279198449527707</v>
      </c>
      <c r="T352" s="8">
        <f t="shared" si="128"/>
        <v>-0.139108949079917</v>
      </c>
      <c r="U352" s="8">
        <f t="shared" si="129"/>
        <v>-0.12653604963074311</v>
      </c>
      <c r="V352" s="8">
        <f t="shared" si="130"/>
        <v>-0.7345350785041399</v>
      </c>
      <c r="W352" s="8">
        <f t="shared" si="131"/>
        <v>-0.33456389992260893</v>
      </c>
      <c r="X352" s="8">
        <f t="shared" si="132"/>
        <v>9.7484618547129573E-2</v>
      </c>
      <c r="Y352" s="8">
        <f t="shared" si="133"/>
        <v>-0.28380682791124423</v>
      </c>
      <c r="AA352" s="8">
        <f t="shared" si="134"/>
        <v>-0.57122789207204261</v>
      </c>
      <c r="AB352" s="8">
        <f t="shared" si="135"/>
        <v>-0.55888541511803236</v>
      </c>
      <c r="AC352" s="8">
        <f t="shared" si="136"/>
        <v>-0.85893756767122076</v>
      </c>
      <c r="AD352" s="8">
        <f t="shared" si="137"/>
        <v>-0.61572823218079609</v>
      </c>
      <c r="AE352" s="8">
        <f t="shared" si="138"/>
        <v>-0.49950939964199703</v>
      </c>
      <c r="AF352" s="8">
        <f t="shared" si="139"/>
        <v>-0.43680229720635155</v>
      </c>
      <c r="AG352" s="8"/>
      <c r="AH352">
        <v>-6.8233971659679256</v>
      </c>
      <c r="AJ352">
        <v>0.13360807547770759</v>
      </c>
      <c r="AK352">
        <v>-3</v>
      </c>
      <c r="AL352">
        <v>1.511883560663025</v>
      </c>
      <c r="AM352">
        <v>-3</v>
      </c>
      <c r="AN352">
        <v>-0.31260024180873941</v>
      </c>
      <c r="AO352">
        <v>-5</v>
      </c>
      <c r="AP352">
        <v>-1.3939832124571609</v>
      </c>
      <c r="AQ352">
        <v>-5</v>
      </c>
      <c r="AS352">
        <v>0.13360807547770759</v>
      </c>
      <c r="AT352">
        <v>-3</v>
      </c>
      <c r="AU352">
        <v>1.511883560663025</v>
      </c>
      <c r="AV352">
        <v>-3</v>
      </c>
      <c r="AW352">
        <v>-0.31260024180873941</v>
      </c>
      <c r="AX352">
        <v>-5</v>
      </c>
      <c r="AY352">
        <v>-1.3939832124571609</v>
      </c>
      <c r="AZ352">
        <v>-5</v>
      </c>
      <c r="BB352">
        <f t="shared" si="145"/>
        <v>-3</v>
      </c>
    </row>
    <row r="353" spans="1:54" x14ac:dyDescent="0.3">
      <c r="A353">
        <v>21</v>
      </c>
      <c r="B353" t="s">
        <v>78</v>
      </c>
      <c r="C353" t="s">
        <v>67</v>
      </c>
      <c r="D353" t="s">
        <v>68</v>
      </c>
      <c r="F353" s="2">
        <v>0</v>
      </c>
      <c r="G353" s="2">
        <f t="shared" si="140"/>
        <v>0</v>
      </c>
      <c r="H353" s="4">
        <f t="shared" si="141"/>
        <v>0</v>
      </c>
      <c r="I353" s="14">
        <f t="shared" si="142"/>
        <v>0</v>
      </c>
      <c r="J353">
        <f t="shared" si="121"/>
        <v>1</v>
      </c>
      <c r="K353">
        <f t="shared" si="143"/>
        <v>4</v>
      </c>
      <c r="L353">
        <f t="shared" si="144"/>
        <v>0</v>
      </c>
      <c r="M353" s="8">
        <f t="shared" si="122"/>
        <v>-0.19404649202770147</v>
      </c>
      <c r="N353" s="8">
        <f t="shared" si="123"/>
        <v>-0.19004095524187586</v>
      </c>
      <c r="O353" s="8">
        <f t="shared" si="124"/>
        <v>-0.74388960479979127</v>
      </c>
      <c r="P353" s="8">
        <f t="shared" si="125"/>
        <v>-0.6607640549358349</v>
      </c>
      <c r="Q353" s="8">
        <f t="shared" si="126"/>
        <v>-9.4826334717591568E-2</v>
      </c>
      <c r="R353" s="8">
        <f t="shared" si="127"/>
        <v>-0.61796867911542264</v>
      </c>
      <c r="T353" s="8">
        <f t="shared" si="128"/>
        <v>-0.24089857708181672</v>
      </c>
      <c r="U353" s="8">
        <f t="shared" si="129"/>
        <v>-0.2420040024072326</v>
      </c>
      <c r="V353" s="8">
        <f t="shared" si="130"/>
        <v>-0.43899677194663017</v>
      </c>
      <c r="W353" s="8">
        <f t="shared" si="131"/>
        <v>-0.24129679382889402</v>
      </c>
      <c r="X353" s="8">
        <f t="shared" si="132"/>
        <v>0.35826910672836748</v>
      </c>
      <c r="Y353" s="8">
        <f t="shared" si="133"/>
        <v>-2.5868290412233482E-2</v>
      </c>
      <c r="AA353" s="8">
        <f t="shared" si="134"/>
        <v>-0.70709752262938241</v>
      </c>
      <c r="AB353" s="8">
        <f t="shared" si="135"/>
        <v>-0.70531906873435224</v>
      </c>
      <c r="AC353" s="8">
        <f t="shared" si="136"/>
        <v>-0.75062034064349858</v>
      </c>
      <c r="AD353" s="8">
        <f t="shared" si="137"/>
        <v>-0.72701212690861683</v>
      </c>
      <c r="AE353" s="8">
        <f t="shared" si="138"/>
        <v>-0.45543750077795209</v>
      </c>
      <c r="AF353" s="8">
        <f t="shared" si="139"/>
        <v>-0.39090577981813207</v>
      </c>
      <c r="AG353" s="8"/>
      <c r="AH353">
        <v>-8.1976543973109557</v>
      </c>
      <c r="AJ353">
        <v>-0.27013259850481541</v>
      </c>
      <c r="AK353">
        <v>1</v>
      </c>
      <c r="AL353">
        <v>1.2918983513435149</v>
      </c>
      <c r="AM353">
        <v>1</v>
      </c>
      <c r="AN353">
        <v>0.18059236675039761</v>
      </c>
      <c r="AO353">
        <v>1</v>
      </c>
      <c r="AP353">
        <v>-3.7580184027734309</v>
      </c>
      <c r="AQ353">
        <v>1</v>
      </c>
      <c r="AS353">
        <v>-0.27013259850481541</v>
      </c>
      <c r="AT353">
        <v>1</v>
      </c>
      <c r="AU353">
        <v>1.2918983513435149</v>
      </c>
      <c r="AV353">
        <v>1</v>
      </c>
      <c r="AW353">
        <v>0.18059236675039761</v>
      </c>
      <c r="AX353">
        <v>1</v>
      </c>
      <c r="AY353">
        <v>-3.7580184027734309</v>
      </c>
      <c r="AZ353">
        <v>1</v>
      </c>
      <c r="BB353">
        <f t="shared" si="145"/>
        <v>1</v>
      </c>
    </row>
    <row r="354" spans="1:54" x14ac:dyDescent="0.3">
      <c r="A354">
        <v>21</v>
      </c>
      <c r="B354" t="s">
        <v>79</v>
      </c>
      <c r="C354" t="s">
        <v>67</v>
      </c>
      <c r="D354" t="s">
        <v>68</v>
      </c>
      <c r="F354" s="2">
        <v>0</v>
      </c>
      <c r="G354" s="2">
        <f t="shared" si="140"/>
        <v>1</v>
      </c>
      <c r="H354" s="4">
        <f t="shared" si="141"/>
        <v>0</v>
      </c>
      <c r="I354" s="14">
        <f t="shared" si="142"/>
        <v>0</v>
      </c>
      <c r="J354">
        <f t="shared" si="121"/>
        <v>1</v>
      </c>
      <c r="K354">
        <f t="shared" si="143"/>
        <v>4</v>
      </c>
      <c r="L354">
        <f t="shared" si="144"/>
        <v>0</v>
      </c>
      <c r="M354" s="8">
        <f t="shared" si="122"/>
        <v>2.2588716148019596</v>
      </c>
      <c r="N354" s="8">
        <f t="shared" si="123"/>
        <v>2.2788240150164403</v>
      </c>
      <c r="O354" s="8">
        <f t="shared" si="124"/>
        <v>-0.11162159396797429</v>
      </c>
      <c r="P354" s="8">
        <f t="shared" si="125"/>
        <v>-2.3559657971635468E-2</v>
      </c>
      <c r="Q354" s="8">
        <f t="shared" si="126"/>
        <v>-0.18038733189258693</v>
      </c>
      <c r="R354" s="8">
        <f t="shared" si="127"/>
        <v>-0.36655141372086442</v>
      </c>
      <c r="T354" s="8">
        <f t="shared" si="128"/>
        <v>1.4890779318479281</v>
      </c>
      <c r="U354" s="8">
        <f t="shared" si="129"/>
        <v>1.4732791991047474</v>
      </c>
      <c r="V354" s="8">
        <f t="shared" si="130"/>
        <v>-5.0110794809623436E-3</v>
      </c>
      <c r="W354" s="8">
        <f t="shared" si="131"/>
        <v>1.7900892591297193E-2</v>
      </c>
      <c r="X354" s="8">
        <f t="shared" si="132"/>
        <v>0.14603117017729367</v>
      </c>
      <c r="Y354" s="8">
        <f t="shared" si="133"/>
        <v>0.45672810017902582</v>
      </c>
      <c r="AA354" s="8">
        <f t="shared" si="134"/>
        <v>0.19224742363851421</v>
      </c>
      <c r="AB354" s="8">
        <f t="shared" si="135"/>
        <v>0.19075891198707978</v>
      </c>
      <c r="AC354" s="8">
        <f t="shared" si="136"/>
        <v>-0.51794956514873403</v>
      </c>
      <c r="AD354" s="8">
        <f t="shared" si="137"/>
        <v>-0.55441798276675791</v>
      </c>
      <c r="AE354" s="8">
        <f t="shared" si="138"/>
        <v>-0.43737439143731838</v>
      </c>
      <c r="AF354" s="8">
        <f t="shared" si="139"/>
        <v>9.6791844958430878E-2</v>
      </c>
      <c r="AG354" s="8"/>
      <c r="AH354">
        <v>14.98343774447207</v>
      </c>
      <c r="AJ354">
        <v>0.49483480288145171</v>
      </c>
      <c r="AK354">
        <v>9</v>
      </c>
      <c r="AL354">
        <v>-1.501395371226832</v>
      </c>
      <c r="AM354">
        <v>9</v>
      </c>
      <c r="AN354">
        <v>-0.13198687810686741</v>
      </c>
      <c r="AO354">
        <v>1</v>
      </c>
      <c r="AP354">
        <v>1.049926559118862</v>
      </c>
      <c r="AQ354">
        <v>1</v>
      </c>
      <c r="AS354">
        <v>0.49483480288145171</v>
      </c>
      <c r="AT354">
        <v>9</v>
      </c>
      <c r="AU354">
        <v>-1.501395371226832</v>
      </c>
      <c r="AV354">
        <v>9</v>
      </c>
      <c r="AW354">
        <v>-0.13198687810686741</v>
      </c>
      <c r="AX354">
        <v>1</v>
      </c>
      <c r="AY354">
        <v>1.049926559118862</v>
      </c>
      <c r="AZ354">
        <v>1</v>
      </c>
      <c r="BB354">
        <f t="shared" si="145"/>
        <v>9</v>
      </c>
    </row>
    <row r="355" spans="1:54" x14ac:dyDescent="0.3">
      <c r="A355">
        <v>21</v>
      </c>
      <c r="B355" t="s">
        <v>80</v>
      </c>
      <c r="C355" t="s">
        <v>67</v>
      </c>
      <c r="D355" t="s">
        <v>68</v>
      </c>
      <c r="F355" s="2">
        <v>0</v>
      </c>
      <c r="G355" s="2">
        <f t="shared" si="140"/>
        <v>0</v>
      </c>
      <c r="H355" s="4">
        <f t="shared" si="141"/>
        <v>0</v>
      </c>
      <c r="I355" s="14">
        <f t="shared" si="142"/>
        <v>0</v>
      </c>
      <c r="J355">
        <f t="shared" si="121"/>
        <v>1</v>
      </c>
      <c r="K355">
        <f t="shared" si="143"/>
        <v>4</v>
      </c>
      <c r="L355">
        <f t="shared" si="144"/>
        <v>0</v>
      </c>
      <c r="M355" s="8">
        <f t="shared" si="122"/>
        <v>-0.57818793863629037</v>
      </c>
      <c r="N355" s="8">
        <f t="shared" si="123"/>
        <v>-0.57903607935684687</v>
      </c>
      <c r="O355" s="8">
        <f t="shared" si="124"/>
        <v>-0.89684057472447487</v>
      </c>
      <c r="P355" s="8">
        <f t="shared" si="125"/>
        <v>-0.85132511503885322</v>
      </c>
      <c r="Q355" s="8">
        <f t="shared" si="126"/>
        <v>-0.17643242052281943</v>
      </c>
      <c r="R355" s="8">
        <f t="shared" si="127"/>
        <v>-0.91216353083504098</v>
      </c>
      <c r="T355" s="8">
        <f t="shared" si="128"/>
        <v>-0.60234625777129258</v>
      </c>
      <c r="U355" s="8">
        <f t="shared" si="129"/>
        <v>-0.60393220125499658</v>
      </c>
      <c r="V355" s="8">
        <f t="shared" si="130"/>
        <v>-0.78095389623673661</v>
      </c>
      <c r="W355" s="8">
        <f t="shared" si="131"/>
        <v>-0.76231806602009056</v>
      </c>
      <c r="X355" s="8">
        <f t="shared" si="132"/>
        <v>0.13794408394452118</v>
      </c>
      <c r="Y355" s="8">
        <f t="shared" si="133"/>
        <v>-0.55205775647860245</v>
      </c>
      <c r="AA355" s="8">
        <f t="shared" si="134"/>
        <v>-0.82462999301667417</v>
      </c>
      <c r="AB355" s="8">
        <f t="shared" si="135"/>
        <v>-0.82546144335613492</v>
      </c>
      <c r="AC355" s="8">
        <f t="shared" si="136"/>
        <v>-0.89714547046335091</v>
      </c>
      <c r="AD355" s="8">
        <f t="shared" si="137"/>
        <v>-0.90097972776313517</v>
      </c>
      <c r="AE355" s="8">
        <f t="shared" si="138"/>
        <v>-0.40099064039864901</v>
      </c>
      <c r="AF355" s="8">
        <f t="shared" si="139"/>
        <v>-0.67253561759114455</v>
      </c>
      <c r="AG355" s="8"/>
      <c r="AH355">
        <v>-16.027415828316119</v>
      </c>
      <c r="AJ355">
        <v>-9.1079540679014998E-2</v>
      </c>
      <c r="AK355">
        <v>1</v>
      </c>
      <c r="AL355">
        <v>1.3859763625827739</v>
      </c>
      <c r="AM355">
        <v>1</v>
      </c>
      <c r="AN355">
        <v>0.24193662998630949</v>
      </c>
      <c r="AO355">
        <v>3</v>
      </c>
      <c r="AP355">
        <v>-5.6056253891204371</v>
      </c>
      <c r="AQ355">
        <v>3</v>
      </c>
      <c r="AS355">
        <v>-9.1079540679014998E-2</v>
      </c>
      <c r="AT355">
        <v>1</v>
      </c>
      <c r="AU355">
        <v>1.3859763625827739</v>
      </c>
      <c r="AV355">
        <v>1</v>
      </c>
      <c r="AW355">
        <v>0.24193662998630949</v>
      </c>
      <c r="AX355">
        <v>3</v>
      </c>
      <c r="AY355">
        <v>-5.6056253891204371</v>
      </c>
      <c r="AZ355">
        <v>3</v>
      </c>
      <c r="BB355">
        <f t="shared" si="145"/>
        <v>1</v>
      </c>
    </row>
    <row r="356" spans="1:54" x14ac:dyDescent="0.3">
      <c r="A356">
        <v>21</v>
      </c>
      <c r="B356" t="s">
        <v>81</v>
      </c>
      <c r="C356" t="s">
        <v>67</v>
      </c>
      <c r="D356" t="s">
        <v>68</v>
      </c>
      <c r="F356" s="2">
        <v>0</v>
      </c>
      <c r="G356" s="2">
        <f t="shared" si="140"/>
        <v>1</v>
      </c>
      <c r="H356" s="4">
        <f t="shared" si="141"/>
        <v>0</v>
      </c>
      <c r="I356" s="14">
        <f t="shared" si="142"/>
        <v>1</v>
      </c>
      <c r="J356">
        <f t="shared" si="121"/>
        <v>0</v>
      </c>
      <c r="K356">
        <f t="shared" si="143"/>
        <v>4</v>
      </c>
      <c r="L356">
        <f t="shared" si="144"/>
        <v>0</v>
      </c>
      <c r="M356" s="8">
        <f t="shared" si="122"/>
        <v>1.0546605048186319</v>
      </c>
      <c r="N356" s="8">
        <f t="shared" si="123"/>
        <v>1.2200472812035561</v>
      </c>
      <c r="O356" s="8">
        <f t="shared" si="124"/>
        <v>-3.6896583879891948E-2</v>
      </c>
      <c r="P356" s="8">
        <f t="shared" si="125"/>
        <v>0.88562211236696387</v>
      </c>
      <c r="Q356" s="8">
        <f t="shared" si="126"/>
        <v>2.6080464272983644E-2</v>
      </c>
      <c r="R356" s="8">
        <f t="shared" si="127"/>
        <v>-0.72953628966083806</v>
      </c>
      <c r="T356" s="8">
        <f t="shared" si="128"/>
        <v>0.51483430447404266</v>
      </c>
      <c r="U356" s="8">
        <f t="shared" si="129"/>
        <v>0.59490692739158202</v>
      </c>
      <c r="V356" s="8">
        <f t="shared" si="130"/>
        <v>-0.13275365085131499</v>
      </c>
      <c r="W356" s="8">
        <f t="shared" si="131"/>
        <v>0.18481883813686117</v>
      </c>
      <c r="X356" s="8">
        <f t="shared" si="132"/>
        <v>0.78556672944654504</v>
      </c>
      <c r="Y356" s="8">
        <f t="shared" si="133"/>
        <v>0.48776430293275858</v>
      </c>
      <c r="AA356" s="8">
        <f t="shared" si="134"/>
        <v>-0.42366000754183736</v>
      </c>
      <c r="AB356" s="8">
        <f t="shared" si="135"/>
        <v>-0.33862745372307868</v>
      </c>
      <c r="AC356" s="8">
        <f t="shared" si="136"/>
        <v>-0.63313601433326439</v>
      </c>
      <c r="AD356" s="8">
        <f t="shared" si="137"/>
        <v>-0.58213294456883657</v>
      </c>
      <c r="AE356" s="8">
        <f t="shared" si="138"/>
        <v>-0.33821520988484688</v>
      </c>
      <c r="AF356" s="8">
        <f t="shared" si="139"/>
        <v>0.20830668977900493</v>
      </c>
      <c r="AG356" s="8"/>
      <c r="AH356">
        <v>6.8936886682540433</v>
      </c>
      <c r="AJ356">
        <v>-5.1866853627118743E-2</v>
      </c>
      <c r="AK356">
        <v>-3</v>
      </c>
      <c r="AL356">
        <v>1.7667298198386301</v>
      </c>
      <c r="AM356">
        <v>-3</v>
      </c>
      <c r="AN356">
        <v>-0.2496642135945886</v>
      </c>
      <c r="AO356">
        <v>-1</v>
      </c>
      <c r="AP356">
        <v>6.474211506188702</v>
      </c>
      <c r="AQ356">
        <v>-1</v>
      </c>
      <c r="AS356">
        <v>-5.1866853627118743E-2</v>
      </c>
      <c r="AT356">
        <v>-3</v>
      </c>
      <c r="AU356">
        <v>1.7667298198386301</v>
      </c>
      <c r="AV356">
        <v>-3</v>
      </c>
      <c r="AW356">
        <v>-0.2496642135945886</v>
      </c>
      <c r="AX356">
        <v>-1</v>
      </c>
      <c r="AY356">
        <v>6.474211506188702</v>
      </c>
      <c r="AZ356">
        <v>-1</v>
      </c>
      <c r="BB356">
        <f t="shared" si="145"/>
        <v>-3</v>
      </c>
    </row>
    <row r="357" spans="1:54" x14ac:dyDescent="0.3">
      <c r="A357">
        <v>21</v>
      </c>
      <c r="B357" t="s">
        <v>82</v>
      </c>
      <c r="C357" t="s">
        <v>67</v>
      </c>
      <c r="D357" t="s">
        <v>68</v>
      </c>
      <c r="F357" s="2">
        <v>0</v>
      </c>
      <c r="G357" s="2">
        <f t="shared" si="140"/>
        <v>1</v>
      </c>
      <c r="H357" s="4">
        <f t="shared" si="141"/>
        <v>0</v>
      </c>
      <c r="I357" s="14">
        <f t="shared" si="142"/>
        <v>1</v>
      </c>
      <c r="J357">
        <f t="shared" si="121"/>
        <v>0</v>
      </c>
      <c r="K357">
        <f t="shared" si="143"/>
        <v>4</v>
      </c>
      <c r="L357">
        <f t="shared" si="144"/>
        <v>0</v>
      </c>
      <c r="M357" s="8">
        <f t="shared" si="122"/>
        <v>-0.61390409727292261</v>
      </c>
      <c r="N357" s="8">
        <f t="shared" si="123"/>
        <v>-0.61377078930212681</v>
      </c>
      <c r="O357" s="8">
        <f t="shared" si="124"/>
        <v>-0.91879810066424483</v>
      </c>
      <c r="P357" s="8">
        <f t="shared" si="125"/>
        <v>-0.87213059865330611</v>
      </c>
      <c r="Q357" s="8">
        <f t="shared" si="126"/>
        <v>-0.21198369690965704</v>
      </c>
      <c r="R357" s="8">
        <f t="shared" si="127"/>
        <v>-0.79874634243041365</v>
      </c>
      <c r="T357" s="8">
        <f t="shared" si="128"/>
        <v>-0.56821960446376996</v>
      </c>
      <c r="U357" s="8">
        <f t="shared" si="129"/>
        <v>-0.57179330497976377</v>
      </c>
      <c r="V357" s="8">
        <f t="shared" si="130"/>
        <v>-0.71778269997508048</v>
      </c>
      <c r="W357" s="8">
        <f t="shared" si="131"/>
        <v>-0.54133401157179339</v>
      </c>
      <c r="X357" s="8">
        <f t="shared" si="132"/>
        <v>6.5544631654953917E-2</v>
      </c>
      <c r="Y357" s="8">
        <f t="shared" si="133"/>
        <v>-0.33420241127445288</v>
      </c>
      <c r="AA357" s="8">
        <f t="shared" si="134"/>
        <v>-0.82072488481233152</v>
      </c>
      <c r="AB357" s="8">
        <f t="shared" si="135"/>
        <v>-0.82253511709342586</v>
      </c>
      <c r="AC357" s="8">
        <f t="shared" si="136"/>
        <v>-0.86411312287045028</v>
      </c>
      <c r="AD357" s="8">
        <f t="shared" si="137"/>
        <v>-0.82438038553260207</v>
      </c>
      <c r="AE357" s="8">
        <f t="shared" si="138"/>
        <v>-0.47204233324388351</v>
      </c>
      <c r="AF357" s="8">
        <f t="shared" si="139"/>
        <v>-0.59398712000983089</v>
      </c>
      <c r="AG357" s="8"/>
      <c r="AH357">
        <v>-17.977003626481679</v>
      </c>
      <c r="AJ357">
        <v>-0.1696518207930395</v>
      </c>
      <c r="AK357">
        <v>-3</v>
      </c>
      <c r="AL357">
        <v>0.44209303241655612</v>
      </c>
      <c r="AM357">
        <v>-3</v>
      </c>
      <c r="AN357">
        <v>0.20265048992929729</v>
      </c>
      <c r="AO357">
        <v>1</v>
      </c>
      <c r="AP357">
        <v>-5.0816634641544054</v>
      </c>
      <c r="AQ357">
        <v>1</v>
      </c>
      <c r="AS357">
        <v>-0.1696518207930395</v>
      </c>
      <c r="AT357">
        <v>-3</v>
      </c>
      <c r="AU357">
        <v>0.44209303241655612</v>
      </c>
      <c r="AV357">
        <v>-3</v>
      </c>
      <c r="AW357">
        <v>0.20265048992929729</v>
      </c>
      <c r="AX357">
        <v>1</v>
      </c>
      <c r="AY357">
        <v>-5.0816634641544054</v>
      </c>
      <c r="AZ357">
        <v>1</v>
      </c>
      <c r="BB357">
        <f t="shared" si="145"/>
        <v>-3</v>
      </c>
    </row>
    <row r="358" spans="1:54" x14ac:dyDescent="0.3">
      <c r="A358">
        <v>21</v>
      </c>
      <c r="B358" t="s">
        <v>83</v>
      </c>
      <c r="C358" t="s">
        <v>67</v>
      </c>
      <c r="D358" t="s">
        <v>68</v>
      </c>
      <c r="F358" s="2">
        <v>0</v>
      </c>
      <c r="G358" s="2">
        <f t="shared" si="140"/>
        <v>0</v>
      </c>
      <c r="H358" s="4">
        <f t="shared" si="141"/>
        <v>1</v>
      </c>
      <c r="I358" s="14">
        <f t="shared" si="142"/>
        <v>0</v>
      </c>
      <c r="J358">
        <f t="shared" si="121"/>
        <v>1</v>
      </c>
      <c r="K358">
        <f t="shared" si="143"/>
        <v>4</v>
      </c>
      <c r="L358">
        <f t="shared" si="144"/>
        <v>4</v>
      </c>
      <c r="M358" s="8">
        <f t="shared" si="122"/>
        <v>14.098681287440348</v>
      </c>
      <c r="N358" s="8">
        <f t="shared" si="123"/>
        <v>14.228019088232308</v>
      </c>
      <c r="O358" s="8">
        <f t="shared" si="124"/>
        <v>14.241818462254992</v>
      </c>
      <c r="P358" s="8">
        <f t="shared" si="125"/>
        <v>16.54720209220639</v>
      </c>
      <c r="Q358" s="8">
        <f t="shared" si="126"/>
        <v>2.7718023516504851E-2</v>
      </c>
      <c r="R358" s="8">
        <f t="shared" si="127"/>
        <v>863.7235496982388</v>
      </c>
      <c r="T358" s="8">
        <f t="shared" si="128"/>
        <v>8.5686784340340232</v>
      </c>
      <c r="U358" s="8">
        <f t="shared" si="129"/>
        <v>8.5663516260946224</v>
      </c>
      <c r="V358" s="8">
        <f t="shared" si="130"/>
        <v>7.121526840384008</v>
      </c>
      <c r="W358" s="8">
        <f t="shared" si="131"/>
        <v>3.0074932945082202</v>
      </c>
      <c r="X358" s="8">
        <f t="shared" si="132"/>
        <v>0.91603774573019603</v>
      </c>
      <c r="Y358" s="8">
        <f t="shared" si="133"/>
        <v>306.36689598824927</v>
      </c>
      <c r="AA358" s="8">
        <f t="shared" si="134"/>
        <v>2.9911203244861961</v>
      </c>
      <c r="AB358" s="8">
        <f t="shared" si="135"/>
        <v>3.0313248837448725</v>
      </c>
      <c r="AC358" s="8">
        <f t="shared" si="136"/>
        <v>2.4973908033236336</v>
      </c>
      <c r="AD358" s="8">
        <f t="shared" si="137"/>
        <v>0.63347695209854116</v>
      </c>
      <c r="AE358" s="8">
        <f t="shared" si="138"/>
        <v>-0.21784663955156991</v>
      </c>
      <c r="AF358" s="8">
        <f t="shared" si="139"/>
        <v>246.36600900094194</v>
      </c>
      <c r="AG358" s="8"/>
      <c r="AH358">
        <v>31.048467391595</v>
      </c>
      <c r="AJ358">
        <v>0.22760406370612279</v>
      </c>
      <c r="AK358">
        <v>1</v>
      </c>
      <c r="AL358">
        <v>-4.1897582745893143</v>
      </c>
      <c r="AM358">
        <v>1</v>
      </c>
      <c r="AN358">
        <v>-0.10992875492796771</v>
      </c>
      <c r="AO358">
        <v>1</v>
      </c>
      <c r="AP358">
        <v>10.757627004351029</v>
      </c>
      <c r="AQ358">
        <v>1</v>
      </c>
      <c r="AS358">
        <v>0.22760406370612279</v>
      </c>
      <c r="AT358">
        <v>1</v>
      </c>
      <c r="AU358">
        <v>-4.1897582745893143</v>
      </c>
      <c r="AV358">
        <v>1</v>
      </c>
      <c r="AW358">
        <v>-0.10992875492796771</v>
      </c>
      <c r="AX358">
        <v>1</v>
      </c>
      <c r="AY358">
        <v>10.757627004351029</v>
      </c>
      <c r="AZ358">
        <v>1</v>
      </c>
      <c r="BB358">
        <f t="shared" si="145"/>
        <v>1</v>
      </c>
    </row>
    <row r="359" spans="1:54" x14ac:dyDescent="0.3">
      <c r="A359">
        <v>22</v>
      </c>
      <c r="B359" t="s">
        <v>84</v>
      </c>
      <c r="C359" t="s">
        <v>85</v>
      </c>
      <c r="D359" t="s">
        <v>86</v>
      </c>
      <c r="F359" s="2">
        <v>0</v>
      </c>
      <c r="G359" s="2">
        <f t="shared" si="140"/>
        <v>0</v>
      </c>
      <c r="H359" s="4">
        <f t="shared" si="141"/>
        <v>0</v>
      </c>
      <c r="I359" s="14">
        <f t="shared" si="142"/>
        <v>1</v>
      </c>
      <c r="J359">
        <f t="shared" si="121"/>
        <v>0</v>
      </c>
      <c r="K359">
        <f t="shared" si="143"/>
        <v>3</v>
      </c>
      <c r="L359">
        <f t="shared" si="144"/>
        <v>0</v>
      </c>
      <c r="M359" s="8">
        <f t="shared" si="122"/>
        <v>-0.67452233474615275</v>
      </c>
      <c r="N359" s="8">
        <f t="shared" si="123"/>
        <v>-0.67015627944066269</v>
      </c>
      <c r="O359" s="8">
        <f t="shared" si="124"/>
        <v>-0.92968236028214646</v>
      </c>
      <c r="P359" s="8">
        <f t="shared" si="125"/>
        <v>-0.90507769977216868</v>
      </c>
      <c r="Q359" s="8">
        <f t="shared" si="126"/>
        <v>-0.13127152825508598</v>
      </c>
      <c r="R359" s="8">
        <f t="shared" si="127"/>
        <v>-0.8528486458916722</v>
      </c>
      <c r="T359" s="8">
        <f t="shared" si="128"/>
        <v>-0.65802441131978895</v>
      </c>
      <c r="U359" s="8">
        <f t="shared" si="129"/>
        <v>-0.65607074104436203</v>
      </c>
      <c r="V359" s="8">
        <f t="shared" si="130"/>
        <v>-0.89004774804726372</v>
      </c>
      <c r="W359" s="8">
        <f t="shared" si="131"/>
        <v>-0.85869178659939438</v>
      </c>
      <c r="X359" s="8">
        <f t="shared" si="132"/>
        <v>0.12473683765202538</v>
      </c>
      <c r="Y359" s="8">
        <f t="shared" si="133"/>
        <v>-0.55584827659538993</v>
      </c>
      <c r="AA359" s="8">
        <f t="shared" si="134"/>
        <v>-0.85769157034826249</v>
      </c>
      <c r="AB359" s="8">
        <f t="shared" si="135"/>
        <v>-0.85514828957875244</v>
      </c>
      <c r="AC359" s="8">
        <f t="shared" si="136"/>
        <v>-0.9498706675522276</v>
      </c>
      <c r="AD359" s="8">
        <f t="shared" si="137"/>
        <v>-0.92929452604421969</v>
      </c>
      <c r="AE359" s="8">
        <f t="shared" si="138"/>
        <v>-0.50530900969356785</v>
      </c>
      <c r="AF359" s="8">
        <f t="shared" si="139"/>
        <v>-0.75945645250044846</v>
      </c>
      <c r="AG359" s="8"/>
      <c r="AH359">
        <v>-10.9742526553904</v>
      </c>
      <c r="AJ359">
        <v>-0.35410743905183822</v>
      </c>
      <c r="AK359">
        <v>-2</v>
      </c>
      <c r="AL359">
        <v>-3.6765820233750341</v>
      </c>
      <c r="AM359">
        <v>-2</v>
      </c>
      <c r="AN359">
        <v>-0.35410743905183822</v>
      </c>
      <c r="AO359">
        <v>-2</v>
      </c>
      <c r="AP359">
        <v>-3.6765820233750341</v>
      </c>
      <c r="AQ359">
        <v>-2</v>
      </c>
      <c r="AS359">
        <v>-0.35410743905183822</v>
      </c>
      <c r="AT359">
        <v>-2</v>
      </c>
      <c r="AU359">
        <v>-3.6765820233750341</v>
      </c>
      <c r="AV359">
        <v>-2</v>
      </c>
      <c r="AW359">
        <v>-0.35410743905183822</v>
      </c>
      <c r="AX359">
        <v>-2</v>
      </c>
      <c r="AY359">
        <v>-3.6765820233750341</v>
      </c>
      <c r="AZ359">
        <v>-2</v>
      </c>
      <c r="BB359">
        <f t="shared" si="145"/>
        <v>-2</v>
      </c>
    </row>
    <row r="360" spans="1:54" x14ac:dyDescent="0.3">
      <c r="A360">
        <v>22</v>
      </c>
      <c r="B360" t="s">
        <v>87</v>
      </c>
      <c r="C360" t="s">
        <v>85</v>
      </c>
      <c r="D360" t="s">
        <v>86</v>
      </c>
      <c r="F360" s="2">
        <v>0</v>
      </c>
      <c r="G360" s="2">
        <f t="shared" si="140"/>
        <v>1</v>
      </c>
      <c r="H360" s="4">
        <f t="shared" si="141"/>
        <v>1</v>
      </c>
      <c r="I360" s="14">
        <f t="shared" si="142"/>
        <v>0</v>
      </c>
      <c r="J360">
        <f t="shared" si="121"/>
        <v>1</v>
      </c>
      <c r="K360">
        <f t="shared" si="143"/>
        <v>3</v>
      </c>
      <c r="L360">
        <f t="shared" si="144"/>
        <v>3</v>
      </c>
      <c r="M360" s="8">
        <f t="shared" si="122"/>
        <v>17.501210781566751</v>
      </c>
      <c r="N360" s="8">
        <f t="shared" si="123"/>
        <v>17.461822887844257</v>
      </c>
      <c r="O360" s="8">
        <f t="shared" si="124"/>
        <v>20.155320530082275</v>
      </c>
      <c r="P360" s="8">
        <f t="shared" si="125"/>
        <v>37.155666262081787</v>
      </c>
      <c r="Q360" s="8">
        <f t="shared" si="126"/>
        <v>-6.9488039094207546E-2</v>
      </c>
      <c r="R360" s="8">
        <f t="shared" si="127"/>
        <v>9.3778601601743148</v>
      </c>
      <c r="T360" s="8">
        <f t="shared" si="128"/>
        <v>7.8807515799616237</v>
      </c>
      <c r="U360" s="8">
        <f t="shared" si="129"/>
        <v>7.8349511139717105</v>
      </c>
      <c r="V360" s="8">
        <f t="shared" si="130"/>
        <v>9.5349655534714017</v>
      </c>
      <c r="W360" s="8">
        <f t="shared" si="131"/>
        <v>20.656100585957443</v>
      </c>
      <c r="X360" s="8">
        <f t="shared" si="132"/>
        <v>0.21869942328311176</v>
      </c>
      <c r="Y360" s="8">
        <f t="shared" si="133"/>
        <v>5.096509818344181</v>
      </c>
      <c r="AA360" s="8">
        <f t="shared" si="134"/>
        <v>3.2678930179607804</v>
      </c>
      <c r="AB360" s="8">
        <f t="shared" si="135"/>
        <v>3.2299192027254051</v>
      </c>
      <c r="AC360" s="8">
        <f t="shared" si="136"/>
        <v>4.106067263418999</v>
      </c>
      <c r="AD360" s="8">
        <f t="shared" si="137"/>
        <v>9.7303191618691347</v>
      </c>
      <c r="AE360" s="8">
        <f t="shared" si="138"/>
        <v>-0.42229502998163637</v>
      </c>
      <c r="AF360" s="8">
        <f t="shared" si="139"/>
        <v>3.7809704326718907</v>
      </c>
      <c r="AG360" s="8"/>
      <c r="AH360">
        <v>32.400562723917318</v>
      </c>
      <c r="AJ360">
        <v>0.72799238287099821</v>
      </c>
      <c r="AK360">
        <v>4</v>
      </c>
      <c r="AL360">
        <v>-1.5499807887209369</v>
      </c>
      <c r="AM360">
        <v>4</v>
      </c>
      <c r="AN360">
        <v>0.72799238287099821</v>
      </c>
      <c r="AO360">
        <v>4</v>
      </c>
      <c r="AP360">
        <v>-1.5499807887209369</v>
      </c>
      <c r="AQ360">
        <v>4</v>
      </c>
      <c r="AS360">
        <v>0.72799238287099821</v>
      </c>
      <c r="AT360">
        <v>4</v>
      </c>
      <c r="AU360">
        <v>-1.5499807887209369</v>
      </c>
      <c r="AV360">
        <v>4</v>
      </c>
      <c r="AW360">
        <v>0.72799238287099821</v>
      </c>
      <c r="AX360">
        <v>4</v>
      </c>
      <c r="AY360">
        <v>-1.5499807887209369</v>
      </c>
      <c r="AZ360">
        <v>4</v>
      </c>
      <c r="BB360">
        <f t="shared" si="145"/>
        <v>4</v>
      </c>
    </row>
    <row r="361" spans="1:54" x14ac:dyDescent="0.3">
      <c r="A361">
        <v>22</v>
      </c>
      <c r="B361" t="s">
        <v>88</v>
      </c>
      <c r="C361" t="s">
        <v>85</v>
      </c>
      <c r="D361" t="s">
        <v>86</v>
      </c>
      <c r="F361" s="2">
        <v>0</v>
      </c>
      <c r="G361" s="2">
        <f t="shared" si="140"/>
        <v>1</v>
      </c>
      <c r="H361" s="4">
        <f t="shared" si="141"/>
        <v>0</v>
      </c>
      <c r="I361" s="14">
        <f t="shared" si="142"/>
        <v>1</v>
      </c>
      <c r="J361">
        <f t="shared" si="121"/>
        <v>0</v>
      </c>
      <c r="K361">
        <f t="shared" si="143"/>
        <v>3</v>
      </c>
      <c r="L361">
        <f t="shared" si="144"/>
        <v>0</v>
      </c>
      <c r="M361" s="8">
        <f t="shared" si="122"/>
        <v>-0.32665340484611832</v>
      </c>
      <c r="N361" s="8">
        <f t="shared" si="123"/>
        <v>-0.3117262874052284</v>
      </c>
      <c r="O361" s="8">
        <f t="shared" si="124"/>
        <v>-0.38964164674278084</v>
      </c>
      <c r="P361" s="8">
        <f t="shared" si="125"/>
        <v>-0.65371245027444025</v>
      </c>
      <c r="Q361" s="8">
        <f t="shared" si="126"/>
        <v>-0.10390141947421407</v>
      </c>
      <c r="R361" s="8">
        <f t="shared" si="127"/>
        <v>-0.23034277692781985</v>
      </c>
      <c r="T361" s="8">
        <f t="shared" si="128"/>
        <v>-0.33109977927876194</v>
      </c>
      <c r="U361" s="8">
        <f t="shared" si="129"/>
        <v>-0.32493318738506399</v>
      </c>
      <c r="V361" s="8">
        <f t="shared" si="130"/>
        <v>-0.41057142496009519</v>
      </c>
      <c r="W361" s="8">
        <f t="shared" si="131"/>
        <v>-0.64678293891931182</v>
      </c>
      <c r="X361" s="8">
        <f t="shared" si="132"/>
        <v>0.17580938387729272</v>
      </c>
      <c r="Y361" s="8">
        <f t="shared" si="133"/>
        <v>0.11243915979292542</v>
      </c>
      <c r="AA361" s="8">
        <f t="shared" si="134"/>
        <v>-0.7168042867187383</v>
      </c>
      <c r="AB361" s="8">
        <f t="shared" si="135"/>
        <v>-0.70940234914530775</v>
      </c>
      <c r="AC361" s="8">
        <f t="shared" si="136"/>
        <v>-0.73070486292974968</v>
      </c>
      <c r="AD361" s="8">
        <f t="shared" si="137"/>
        <v>-0.81290252577506938</v>
      </c>
      <c r="AE361" s="8">
        <f t="shared" si="138"/>
        <v>-0.55799307352839567</v>
      </c>
      <c r="AF361" s="8">
        <f t="shared" si="139"/>
        <v>-0.34145706467644249</v>
      </c>
      <c r="AG361" s="8"/>
      <c r="AH361">
        <v>-9.5256410495469694</v>
      </c>
      <c r="AJ361">
        <v>-1.9125304652966021E-2</v>
      </c>
      <c r="AK361">
        <v>0</v>
      </c>
      <c r="AL361">
        <v>-1.5499807887209369</v>
      </c>
      <c r="AM361">
        <v>0</v>
      </c>
      <c r="AN361">
        <v>-1.9125304652966021E-2</v>
      </c>
      <c r="AO361">
        <v>0</v>
      </c>
      <c r="AP361">
        <v>-1.5499807887209369</v>
      </c>
      <c r="AQ361">
        <v>0</v>
      </c>
      <c r="AS361">
        <v>-1.9125304652966021E-2</v>
      </c>
      <c r="AT361">
        <v>0</v>
      </c>
      <c r="AU361">
        <v>-1.5499807887209369</v>
      </c>
      <c r="AV361">
        <v>0</v>
      </c>
      <c r="AW361">
        <v>-1.9125304652966021E-2</v>
      </c>
      <c r="AX361">
        <v>0</v>
      </c>
      <c r="AY361">
        <v>-1.5499807887209369</v>
      </c>
      <c r="AZ361">
        <v>0</v>
      </c>
      <c r="BB361">
        <f t="shared" si="145"/>
        <v>0</v>
      </c>
    </row>
    <row r="362" spans="1:54" x14ac:dyDescent="0.3">
      <c r="A362">
        <v>22</v>
      </c>
      <c r="B362" t="s">
        <v>89</v>
      </c>
      <c r="C362" t="s">
        <v>85</v>
      </c>
      <c r="D362" t="s">
        <v>86</v>
      </c>
      <c r="F362" s="2">
        <v>0</v>
      </c>
      <c r="G362" s="2">
        <f t="shared" si="140"/>
        <v>0</v>
      </c>
      <c r="H362" s="4">
        <f t="shared" si="141"/>
        <v>0</v>
      </c>
      <c r="I362" s="14">
        <f t="shared" si="142"/>
        <v>1</v>
      </c>
      <c r="J362">
        <f t="shared" si="121"/>
        <v>0</v>
      </c>
      <c r="K362">
        <f t="shared" si="143"/>
        <v>3</v>
      </c>
      <c r="L362">
        <f t="shared" si="144"/>
        <v>0</v>
      </c>
      <c r="M362" s="8">
        <f t="shared" si="122"/>
        <v>3.1293331712665533</v>
      </c>
      <c r="N362" s="8">
        <f t="shared" si="123"/>
        <v>3.4204341371628284</v>
      </c>
      <c r="O362" s="8">
        <f t="shared" si="124"/>
        <v>-0.42856156755979619</v>
      </c>
      <c r="P362" s="8">
        <f t="shared" si="125"/>
        <v>2.3518851614380578</v>
      </c>
      <c r="Q362" s="8">
        <f t="shared" si="126"/>
        <v>-7.8021589969135968E-2</v>
      </c>
      <c r="R362" s="8">
        <f t="shared" si="127"/>
        <v>0.75582704887405994</v>
      </c>
      <c r="T362" s="8">
        <f t="shared" si="128"/>
        <v>2.0166574772409196</v>
      </c>
      <c r="U362" s="8">
        <f t="shared" si="129"/>
        <v>2.1074230287145648</v>
      </c>
      <c r="V362" s="8">
        <f t="shared" si="130"/>
        <v>0.35985836141281891</v>
      </c>
      <c r="W362" s="8">
        <f t="shared" si="131"/>
        <v>1.5857346860296251</v>
      </c>
      <c r="X362" s="8">
        <f t="shared" si="132"/>
        <v>0.21117674708124884</v>
      </c>
      <c r="Y362" s="8">
        <f t="shared" si="133"/>
        <v>1.0556611706507506</v>
      </c>
      <c r="AA362" s="8">
        <f t="shared" si="134"/>
        <v>0.45279397245059999</v>
      </c>
      <c r="AB362" s="8">
        <f t="shared" si="135"/>
        <v>0.56093369851621566</v>
      </c>
      <c r="AC362" s="8">
        <f t="shared" si="136"/>
        <v>-0.34520460436487072</v>
      </c>
      <c r="AD362" s="8">
        <f t="shared" si="137"/>
        <v>0.26650117274984703</v>
      </c>
      <c r="AE362" s="8">
        <f t="shared" si="138"/>
        <v>-0.53068564172358712</v>
      </c>
      <c r="AF362" s="8">
        <f t="shared" si="139"/>
        <v>0.53456460516272408</v>
      </c>
      <c r="AG362" s="8"/>
      <c r="AH362">
        <v>-11.90066901897994</v>
      </c>
      <c r="AJ362">
        <v>-0.35475963916619402</v>
      </c>
      <c r="AK362">
        <v>-2</v>
      </c>
      <c r="AL362">
        <v>-3.6765820233750341</v>
      </c>
      <c r="AM362">
        <v>-2</v>
      </c>
      <c r="AN362">
        <v>-0.35475963916619402</v>
      </c>
      <c r="AO362">
        <v>-2</v>
      </c>
      <c r="AP362">
        <v>-3.6765820233750341</v>
      </c>
      <c r="AQ362">
        <v>-2</v>
      </c>
      <c r="AS362">
        <v>-0.35475963916619402</v>
      </c>
      <c r="AT362">
        <v>-2</v>
      </c>
      <c r="AU362">
        <v>-3.6765820233750341</v>
      </c>
      <c r="AV362">
        <v>-2</v>
      </c>
      <c r="AW362">
        <v>-0.35475963916619402</v>
      </c>
      <c r="AX362">
        <v>-2</v>
      </c>
      <c r="AY362">
        <v>-3.6765820233750341</v>
      </c>
      <c r="AZ362">
        <v>-2</v>
      </c>
      <c r="BB362">
        <f t="shared" si="145"/>
        <v>-2</v>
      </c>
    </row>
    <row r="363" spans="1:54" x14ac:dyDescent="0.3">
      <c r="A363">
        <v>22</v>
      </c>
      <c r="B363" t="s">
        <v>90</v>
      </c>
      <c r="C363" t="s">
        <v>85</v>
      </c>
      <c r="D363" t="s">
        <v>86</v>
      </c>
      <c r="F363" s="2">
        <v>0</v>
      </c>
      <c r="G363" s="2">
        <f t="shared" si="140"/>
        <v>1</v>
      </c>
      <c r="H363" s="4">
        <f t="shared" si="141"/>
        <v>0</v>
      </c>
      <c r="I363" s="14">
        <f t="shared" si="142"/>
        <v>1</v>
      </c>
      <c r="J363">
        <f t="shared" si="121"/>
        <v>0</v>
      </c>
      <c r="K363">
        <f t="shared" si="143"/>
        <v>3</v>
      </c>
      <c r="L363">
        <f t="shared" si="144"/>
        <v>0</v>
      </c>
      <c r="M363" s="8">
        <f t="shared" si="122"/>
        <v>4.4329566026046905</v>
      </c>
      <c r="N363" s="8">
        <f t="shared" si="123"/>
        <v>5.19099765440399</v>
      </c>
      <c r="O363" s="8">
        <f t="shared" si="124"/>
        <v>1.1660655125917652</v>
      </c>
      <c r="P363" s="8">
        <f t="shared" si="125"/>
        <v>3.4830804462304035</v>
      </c>
      <c r="Q363" s="8">
        <f t="shared" si="126"/>
        <v>-8.184228617139222E-2</v>
      </c>
      <c r="R363" s="8">
        <f t="shared" si="127"/>
        <v>0.26336748609639488</v>
      </c>
      <c r="T363" s="8">
        <f t="shared" si="128"/>
        <v>2.6122513497178574</v>
      </c>
      <c r="U363" s="8">
        <f t="shared" si="129"/>
        <v>2.9237732048617486</v>
      </c>
      <c r="V363" s="8">
        <f t="shared" si="130"/>
        <v>1.0349167447961165</v>
      </c>
      <c r="W363" s="8">
        <f t="shared" si="131"/>
        <v>2.3141406844373789</v>
      </c>
      <c r="X363" s="8">
        <f t="shared" si="132"/>
        <v>0.21736553020873428</v>
      </c>
      <c r="Y363" s="8">
        <f t="shared" si="133"/>
        <v>1.0878036343795181</v>
      </c>
      <c r="AA363" s="8">
        <f t="shared" si="134"/>
        <v>0.66919923645598722</v>
      </c>
      <c r="AB363" s="8">
        <f t="shared" si="135"/>
        <v>0.98592375745712257</v>
      </c>
      <c r="AC363" s="8">
        <f t="shared" si="136"/>
        <v>5.4208340803816139E-3</v>
      </c>
      <c r="AD363" s="8">
        <f t="shared" si="137"/>
        <v>0.62296170306016407</v>
      </c>
      <c r="AE363" s="8">
        <f t="shared" si="138"/>
        <v>-0.53031817459823316</v>
      </c>
      <c r="AF363" s="8">
        <f t="shared" si="139"/>
        <v>0.51857140456229267</v>
      </c>
      <c r="AG363" s="8"/>
      <c r="AH363">
        <v>-11.90066901897994</v>
      </c>
      <c r="AJ363">
        <v>-0.35475963916619402</v>
      </c>
      <c r="AK363">
        <v>-2</v>
      </c>
      <c r="AL363">
        <v>-3.6765820233750341</v>
      </c>
      <c r="AM363">
        <v>-2</v>
      </c>
      <c r="AN363">
        <v>-0.35475963916619402</v>
      </c>
      <c r="AO363">
        <v>-2</v>
      </c>
      <c r="AP363">
        <v>-3.6765820233750341</v>
      </c>
      <c r="AQ363">
        <v>-2</v>
      </c>
      <c r="AS363">
        <v>-0.35475963916619402</v>
      </c>
      <c r="AT363">
        <v>-2</v>
      </c>
      <c r="AU363">
        <v>-3.6765820233750341</v>
      </c>
      <c r="AV363">
        <v>-2</v>
      </c>
      <c r="AW363">
        <v>-0.35475963916619402</v>
      </c>
      <c r="AX363">
        <v>-2</v>
      </c>
      <c r="AY363">
        <v>-3.6765820233750341</v>
      </c>
      <c r="AZ363">
        <v>-2</v>
      </c>
      <c r="BB363">
        <f t="shared" si="145"/>
        <v>-2</v>
      </c>
    </row>
    <row r="364" spans="1:54" x14ac:dyDescent="0.3">
      <c r="A364">
        <v>22</v>
      </c>
      <c r="B364" t="s">
        <v>91</v>
      </c>
      <c r="C364" t="s">
        <v>85</v>
      </c>
      <c r="D364" t="s">
        <v>86</v>
      </c>
      <c r="F364" s="2">
        <v>0</v>
      </c>
      <c r="G364" s="2">
        <f t="shared" si="140"/>
        <v>0</v>
      </c>
      <c r="H364" s="4">
        <f t="shared" si="141"/>
        <v>0</v>
      </c>
      <c r="I364" s="14">
        <f t="shared" si="142"/>
        <v>1</v>
      </c>
      <c r="J364">
        <f t="shared" si="121"/>
        <v>0</v>
      </c>
      <c r="K364">
        <f t="shared" si="143"/>
        <v>3</v>
      </c>
      <c r="L364">
        <f t="shared" si="144"/>
        <v>0</v>
      </c>
      <c r="M364" s="8">
        <f t="shared" si="122"/>
        <v>1.8447380609335126E-3</v>
      </c>
      <c r="N364" s="8">
        <f t="shared" si="123"/>
        <v>4.661142534183621E-2</v>
      </c>
      <c r="O364" s="8">
        <f t="shared" si="124"/>
        <v>-0.1604934624416185</v>
      </c>
      <c r="P364" s="8">
        <f t="shared" si="125"/>
        <v>0.26548868829471672</v>
      </c>
      <c r="Q364" s="8">
        <f t="shared" si="126"/>
        <v>-0.10310011013763001</v>
      </c>
      <c r="R364" s="8">
        <f t="shared" si="127"/>
        <v>-0.27004964461264291</v>
      </c>
      <c r="T364" s="8">
        <f t="shared" si="128"/>
        <v>1.8171862405720881E-2</v>
      </c>
      <c r="U364" s="8">
        <f t="shared" si="129"/>
        <v>3.6653587380158129E-2</v>
      </c>
      <c r="V364" s="8">
        <f t="shared" si="130"/>
        <v>-0.12288451538460139</v>
      </c>
      <c r="W364" s="8">
        <f t="shared" si="131"/>
        <v>0.13364881182355304</v>
      </c>
      <c r="X364" s="8">
        <f t="shared" si="132"/>
        <v>0.19321134974837764</v>
      </c>
      <c r="Y364" s="8">
        <f t="shared" si="133"/>
        <v>9.1066527279282051E-4</v>
      </c>
      <c r="AA364" s="8">
        <f t="shared" si="134"/>
        <v>-0.51392401239477925</v>
      </c>
      <c r="AB364" s="8">
        <f t="shared" si="135"/>
        <v>-0.49104996679640134</v>
      </c>
      <c r="AC364" s="8">
        <f t="shared" si="136"/>
        <v>-0.5363817843144516</v>
      </c>
      <c r="AD364" s="8">
        <f t="shared" si="137"/>
        <v>-0.37926302605724765</v>
      </c>
      <c r="AE364" s="8">
        <f t="shared" si="138"/>
        <v>-0.5530349715046381</v>
      </c>
      <c r="AF364" s="8">
        <f t="shared" si="139"/>
        <v>-0.35503880010468314</v>
      </c>
      <c r="AG364" s="8"/>
      <c r="AH364">
        <v>-9.5256410495469677</v>
      </c>
      <c r="AJ364">
        <v>-1.9125304652966021E-2</v>
      </c>
      <c r="AK364">
        <v>0</v>
      </c>
      <c r="AL364">
        <v>-1.5499807887209369</v>
      </c>
      <c r="AM364">
        <v>0</v>
      </c>
      <c r="AN364">
        <v>-1.9125304652966021E-2</v>
      </c>
      <c r="AO364">
        <v>0</v>
      </c>
      <c r="AP364">
        <v>-1.5499807887209369</v>
      </c>
      <c r="AQ364">
        <v>0</v>
      </c>
      <c r="AS364">
        <v>-1.9125304652966021E-2</v>
      </c>
      <c r="AT364">
        <v>0</v>
      </c>
      <c r="AU364">
        <v>-1.5499807887209369</v>
      </c>
      <c r="AV364">
        <v>0</v>
      </c>
      <c r="AW364">
        <v>-1.9125304652966021E-2</v>
      </c>
      <c r="AX364">
        <v>0</v>
      </c>
      <c r="AY364">
        <v>-1.5499807887209369</v>
      </c>
      <c r="AZ364">
        <v>0</v>
      </c>
      <c r="BB364">
        <f t="shared" si="145"/>
        <v>0</v>
      </c>
    </row>
    <row r="365" spans="1:54" x14ac:dyDescent="0.3">
      <c r="A365">
        <v>22</v>
      </c>
      <c r="B365" t="s">
        <v>92</v>
      </c>
      <c r="C365" t="s">
        <v>85</v>
      </c>
      <c r="D365" t="s">
        <v>86</v>
      </c>
      <c r="F365" s="2">
        <v>0</v>
      </c>
      <c r="G365" s="2">
        <f t="shared" si="140"/>
        <v>0</v>
      </c>
      <c r="H365" s="4">
        <f t="shared" si="141"/>
        <v>1</v>
      </c>
      <c r="I365" s="14">
        <f t="shared" si="142"/>
        <v>0</v>
      </c>
      <c r="J365">
        <f t="shared" si="121"/>
        <v>1</v>
      </c>
      <c r="K365">
        <f t="shared" si="143"/>
        <v>3</v>
      </c>
      <c r="L365">
        <f t="shared" si="144"/>
        <v>3</v>
      </c>
      <c r="M365" s="8">
        <f t="shared" si="122"/>
        <v>27.239338781295402</v>
      </c>
      <c r="N365" s="8">
        <f t="shared" si="123"/>
        <v>27.26920202303716</v>
      </c>
      <c r="O365" s="8">
        <f t="shared" si="124"/>
        <v>55.143255310243106</v>
      </c>
      <c r="P365" s="8">
        <f t="shared" si="125"/>
        <v>301.69896828266928</v>
      </c>
      <c r="Q365" s="8">
        <f t="shared" si="126"/>
        <v>-3.9940671221267751E-2</v>
      </c>
      <c r="R365" s="8">
        <f t="shared" si="127"/>
        <v>53.956633903992298</v>
      </c>
      <c r="T365" s="8">
        <f t="shared" si="128"/>
        <v>12.168379456233984</v>
      </c>
      <c r="U365" s="8">
        <f t="shared" si="129"/>
        <v>12.1174722315961</v>
      </c>
      <c r="V365" s="8">
        <f t="shared" si="130"/>
        <v>17.006642897924721</v>
      </c>
      <c r="W365" s="8">
        <f t="shared" si="131"/>
        <v>55.88266961504651</v>
      </c>
      <c r="X365" s="8">
        <f t="shared" si="132"/>
        <v>0.29799360258599833</v>
      </c>
      <c r="Y365" s="8">
        <f t="shared" si="133"/>
        <v>19.709861407251424</v>
      </c>
      <c r="AA365" s="8">
        <f t="shared" si="134"/>
        <v>5.9489617886605988</v>
      </c>
      <c r="AB365" s="8">
        <f t="shared" si="135"/>
        <v>5.9366743473226551</v>
      </c>
      <c r="AC365" s="8">
        <f t="shared" si="136"/>
        <v>8.2134291903422483</v>
      </c>
      <c r="AD365" s="8">
        <f t="shared" si="137"/>
        <v>30.709878659159429</v>
      </c>
      <c r="AE365" s="8">
        <f t="shared" si="138"/>
        <v>-0.42204034837401228</v>
      </c>
      <c r="AF365" s="8">
        <f t="shared" si="139"/>
        <v>15.619408646551962</v>
      </c>
      <c r="AG365" s="8"/>
      <c r="AH365">
        <v>32.400562723917318</v>
      </c>
      <c r="AJ365">
        <v>0.72799238287099821</v>
      </c>
      <c r="AK365">
        <v>4</v>
      </c>
      <c r="AL365">
        <v>-1.5499807887209369</v>
      </c>
      <c r="AM365">
        <v>4</v>
      </c>
      <c r="AN365">
        <v>0.72799238287099821</v>
      </c>
      <c r="AO365">
        <v>4</v>
      </c>
      <c r="AP365">
        <v>-1.5499807887209369</v>
      </c>
      <c r="AQ365">
        <v>4</v>
      </c>
      <c r="AS365">
        <v>0.72799238287099821</v>
      </c>
      <c r="AT365">
        <v>4</v>
      </c>
      <c r="AU365">
        <v>-1.5499807887209369</v>
      </c>
      <c r="AV365">
        <v>4</v>
      </c>
      <c r="AW365">
        <v>0.72799238287099821</v>
      </c>
      <c r="AX365">
        <v>4</v>
      </c>
      <c r="AY365">
        <v>-1.5499807887209369</v>
      </c>
      <c r="AZ365">
        <v>4</v>
      </c>
      <c r="BB365">
        <f t="shared" si="145"/>
        <v>4</v>
      </c>
    </row>
    <row r="366" spans="1:54" x14ac:dyDescent="0.3">
      <c r="A366">
        <v>22</v>
      </c>
      <c r="B366" t="s">
        <v>93</v>
      </c>
      <c r="C366" t="s">
        <v>85</v>
      </c>
      <c r="D366" t="s">
        <v>86</v>
      </c>
      <c r="F366" s="2">
        <v>0</v>
      </c>
      <c r="G366" s="2">
        <f t="shared" si="140"/>
        <v>1</v>
      </c>
      <c r="H366" s="4">
        <f t="shared" si="141"/>
        <v>0</v>
      </c>
      <c r="I366" s="14">
        <f t="shared" si="142"/>
        <v>1</v>
      </c>
      <c r="J366">
        <f t="shared" si="121"/>
        <v>0</v>
      </c>
      <c r="K366">
        <f t="shared" si="143"/>
        <v>3</v>
      </c>
      <c r="L366">
        <f t="shared" si="144"/>
        <v>0</v>
      </c>
      <c r="M366" s="8">
        <f t="shared" si="122"/>
        <v>-0.34974550274622807</v>
      </c>
      <c r="N366" s="8">
        <f t="shared" si="123"/>
        <v>-0.34849410530525249</v>
      </c>
      <c r="O366" s="8">
        <f t="shared" si="124"/>
        <v>-0.69224139192336498</v>
      </c>
      <c r="P366" s="8">
        <f t="shared" si="125"/>
        <v>-0.76164975938714718</v>
      </c>
      <c r="Q366" s="8">
        <f t="shared" si="126"/>
        <v>-0.11121943621214142</v>
      </c>
      <c r="R366" s="8">
        <f t="shared" si="127"/>
        <v>-0.82071407454212342</v>
      </c>
      <c r="T366" s="8">
        <f t="shared" si="128"/>
        <v>-0.25153689586012601</v>
      </c>
      <c r="U366" s="8">
        <f t="shared" si="129"/>
        <v>-0.25305876330562971</v>
      </c>
      <c r="V366" s="8">
        <f t="shared" si="130"/>
        <v>-0.34524114015357193</v>
      </c>
      <c r="W366" s="8">
        <f t="shared" si="131"/>
        <v>-0.68227995582502921</v>
      </c>
      <c r="X366" s="8">
        <f t="shared" si="132"/>
        <v>0.18627245047778201</v>
      </c>
      <c r="Y366" s="8">
        <f t="shared" si="133"/>
        <v>-0.55560022813810761</v>
      </c>
      <c r="AA366" s="8">
        <f t="shared" si="134"/>
        <v>-0.60310802583897183</v>
      </c>
      <c r="AB366" s="8">
        <f t="shared" si="135"/>
        <v>-0.60328410570545588</v>
      </c>
      <c r="AC366" s="8">
        <f t="shared" si="136"/>
        <v>-0.5851206987743145</v>
      </c>
      <c r="AD366" s="8">
        <f t="shared" si="137"/>
        <v>-0.754499881570181</v>
      </c>
      <c r="AE366" s="8">
        <f t="shared" si="138"/>
        <v>-0.52117678927301658</v>
      </c>
      <c r="AF366" s="8">
        <f t="shared" si="139"/>
        <v>-0.75443141726604435</v>
      </c>
      <c r="AG366" s="8"/>
      <c r="AH366">
        <v>-10.9742526553904</v>
      </c>
      <c r="AJ366">
        <v>-0.35410743905183822</v>
      </c>
      <c r="AK366">
        <v>-2</v>
      </c>
      <c r="AL366">
        <v>-3.6765820233750341</v>
      </c>
      <c r="AM366">
        <v>-2</v>
      </c>
      <c r="AN366">
        <v>-0.35410743905183822</v>
      </c>
      <c r="AO366">
        <v>-2</v>
      </c>
      <c r="AP366">
        <v>-3.6765820233750341</v>
      </c>
      <c r="AQ366">
        <v>-2</v>
      </c>
      <c r="AS366">
        <v>-0.35410743905183822</v>
      </c>
      <c r="AT366">
        <v>-2</v>
      </c>
      <c r="AU366">
        <v>-3.6765820233750341</v>
      </c>
      <c r="AV366">
        <v>-2</v>
      </c>
      <c r="AW366">
        <v>-0.35410743905183822</v>
      </c>
      <c r="AX366">
        <v>-2</v>
      </c>
      <c r="AY366">
        <v>-3.6765820233750341</v>
      </c>
      <c r="AZ366">
        <v>-2</v>
      </c>
      <c r="BB366">
        <f t="shared" si="145"/>
        <v>-2</v>
      </c>
    </row>
    <row r="367" spans="1:54" x14ac:dyDescent="0.3">
      <c r="A367">
        <v>23</v>
      </c>
      <c r="B367" t="s">
        <v>94</v>
      </c>
      <c r="C367" t="s">
        <v>95</v>
      </c>
      <c r="D367" t="s">
        <v>96</v>
      </c>
      <c r="F367" s="2">
        <v>0</v>
      </c>
      <c r="G367" s="2">
        <f t="shared" si="140"/>
        <v>0</v>
      </c>
      <c r="H367" s="4">
        <f t="shared" si="141"/>
        <v>0</v>
      </c>
      <c r="I367" s="14">
        <f t="shared" si="142"/>
        <v>1</v>
      </c>
      <c r="J367">
        <f t="shared" si="121"/>
        <v>0</v>
      </c>
      <c r="K367">
        <f t="shared" si="143"/>
        <v>4</v>
      </c>
      <c r="L367">
        <f t="shared" si="144"/>
        <v>0</v>
      </c>
      <c r="M367" s="8">
        <f t="shared" si="122"/>
        <v>0.10821793009033114</v>
      </c>
      <c r="N367" s="8">
        <f t="shared" si="123"/>
        <v>0.11999936012348819</v>
      </c>
      <c r="O367" s="8">
        <f t="shared" si="124"/>
        <v>-0.65835529898439893</v>
      </c>
      <c r="P367" s="8">
        <f t="shared" si="125"/>
        <v>-0.21160283067715618</v>
      </c>
      <c r="Q367" s="8">
        <f t="shared" si="126"/>
        <v>1.7759337289182628E-4</v>
      </c>
      <c r="R367" s="8">
        <f t="shared" si="127"/>
        <v>-0.64133506233100546</v>
      </c>
      <c r="T367" s="8">
        <f t="shared" si="128"/>
        <v>2.8600715367144522E-2</v>
      </c>
      <c r="U367" s="8">
        <f t="shared" si="129"/>
        <v>3.4011354482757349E-2</v>
      </c>
      <c r="V367" s="8">
        <f t="shared" si="130"/>
        <v>-0.53794997338747741</v>
      </c>
      <c r="W367" s="8">
        <f t="shared" si="131"/>
        <v>-4.1805376827151755E-2</v>
      </c>
      <c r="X367" s="8">
        <f t="shared" si="132"/>
        <v>0.30537014521502315</v>
      </c>
      <c r="Y367" s="8">
        <f t="shared" si="133"/>
        <v>-7.7515079727967409E-2</v>
      </c>
      <c r="AA367" s="8">
        <f t="shared" si="134"/>
        <v>-0.60981295721081796</v>
      </c>
      <c r="AB367" s="8">
        <f t="shared" si="135"/>
        <v>-0.60509135133079939</v>
      </c>
      <c r="AC367" s="8">
        <f t="shared" si="136"/>
        <v>-0.80066281195853395</v>
      </c>
      <c r="AD367" s="8">
        <f t="shared" si="137"/>
        <v>-0.58944477713841636</v>
      </c>
      <c r="AE367" s="8">
        <f t="shared" si="138"/>
        <v>-0.44953421088882006</v>
      </c>
      <c r="AF367" s="8">
        <f t="shared" si="139"/>
        <v>-0.40050332218058188</v>
      </c>
      <c r="AG367" s="8"/>
      <c r="AH367">
        <v>0.92805353026644855</v>
      </c>
      <c r="AJ367">
        <v>7.1029912692704686E-2</v>
      </c>
      <c r="AK367">
        <v>-0.33333333333333331</v>
      </c>
      <c r="AL367">
        <v>-1.6485390210427779</v>
      </c>
      <c r="AM367">
        <v>-0.33333333333333331</v>
      </c>
      <c r="AN367">
        <v>7.1029912692704686E-2</v>
      </c>
      <c r="AO367">
        <v>-0.33333333333333331</v>
      </c>
      <c r="AP367">
        <v>-1.6485390210427779</v>
      </c>
      <c r="AQ367">
        <v>-0.33333333333333331</v>
      </c>
      <c r="AS367">
        <v>7.1029912692704686E-2</v>
      </c>
      <c r="AT367">
        <v>-0.33333333333333331</v>
      </c>
      <c r="AU367">
        <v>-1.6485390210427779</v>
      </c>
      <c r="AV367">
        <v>-0.33333333333333331</v>
      </c>
      <c r="AW367">
        <v>7.1029912692704686E-2</v>
      </c>
      <c r="AX367">
        <v>-0.33333333333333331</v>
      </c>
      <c r="AY367">
        <v>-1.6485390210427779</v>
      </c>
      <c r="AZ367">
        <v>-0.33333333333333331</v>
      </c>
      <c r="BB367">
        <f t="shared" si="145"/>
        <v>-0.33333333333333331</v>
      </c>
    </row>
    <row r="368" spans="1:54" x14ac:dyDescent="0.3">
      <c r="A368">
        <v>23</v>
      </c>
      <c r="B368" t="s">
        <v>97</v>
      </c>
      <c r="C368" t="s">
        <v>95</v>
      </c>
      <c r="D368" t="s">
        <v>96</v>
      </c>
      <c r="F368" s="2">
        <v>0</v>
      </c>
      <c r="G368" s="2">
        <f t="shared" si="140"/>
        <v>1</v>
      </c>
      <c r="H368" s="4">
        <f t="shared" si="141"/>
        <v>0</v>
      </c>
      <c r="I368" s="14">
        <f t="shared" si="142"/>
        <v>1</v>
      </c>
      <c r="J368">
        <f t="shared" si="121"/>
        <v>0</v>
      </c>
      <c r="K368">
        <f t="shared" si="143"/>
        <v>4</v>
      </c>
      <c r="L368">
        <f t="shared" si="144"/>
        <v>0</v>
      </c>
      <c r="M368" s="8">
        <f t="shared" si="122"/>
        <v>4.2753702638438478</v>
      </c>
      <c r="N368" s="8">
        <f t="shared" si="123"/>
        <v>4.3218642582732363</v>
      </c>
      <c r="O368" s="8">
        <f t="shared" si="124"/>
        <v>2.2425813917129402</v>
      </c>
      <c r="P368" s="8">
        <f t="shared" si="125"/>
        <v>20.021103405758822</v>
      </c>
      <c r="Q368" s="8">
        <f t="shared" si="126"/>
        <v>1.3795405710541728E-2</v>
      </c>
      <c r="R368" s="8">
        <f t="shared" si="127"/>
        <v>3.8779965276170487</v>
      </c>
      <c r="T368" s="8">
        <f t="shared" si="128"/>
        <v>2.3745968316671164</v>
      </c>
      <c r="U368" s="8">
        <f t="shared" si="129"/>
        <v>2.3768696993950229</v>
      </c>
      <c r="V368" s="8">
        <f t="shared" si="130"/>
        <v>1.559367642962546</v>
      </c>
      <c r="W368" s="8">
        <f t="shared" si="131"/>
        <v>13.01268070904287</v>
      </c>
      <c r="X368" s="8">
        <f t="shared" si="132"/>
        <v>0.32419771988354007</v>
      </c>
      <c r="Y368" s="8">
        <f t="shared" si="133"/>
        <v>4.5909816192497992</v>
      </c>
      <c r="AA368" s="8">
        <f t="shared" si="134"/>
        <v>0.41493212095317161</v>
      </c>
      <c r="AB368" s="8">
        <f t="shared" si="135"/>
        <v>0.43257364219978528</v>
      </c>
      <c r="AC368" s="8">
        <f t="shared" si="136"/>
        <v>0.17440183231505998</v>
      </c>
      <c r="AD368" s="8">
        <f t="shared" si="137"/>
        <v>5.8253498399833514</v>
      </c>
      <c r="AE368" s="8">
        <f t="shared" si="138"/>
        <v>-0.44807407592236931</v>
      </c>
      <c r="AF368" s="8">
        <f t="shared" si="139"/>
        <v>2.9662053735784979</v>
      </c>
      <c r="AG368" s="8"/>
      <c r="AH368">
        <v>18.727474288070329</v>
      </c>
      <c r="AJ368">
        <v>7.1029912692704686E-2</v>
      </c>
      <c r="AK368">
        <v>-0.33333333333333331</v>
      </c>
      <c r="AL368">
        <v>-1.6485390210427779</v>
      </c>
      <c r="AM368">
        <v>-0.33333333333333331</v>
      </c>
      <c r="AN368">
        <v>7.1029912692704686E-2</v>
      </c>
      <c r="AO368">
        <v>-0.33333333333333331</v>
      </c>
      <c r="AP368">
        <v>-1.6485390210427779</v>
      </c>
      <c r="AQ368">
        <v>-0.33333333333333331</v>
      </c>
      <c r="AS368">
        <v>7.1029912692704686E-2</v>
      </c>
      <c r="AT368">
        <v>-0.33333333333333331</v>
      </c>
      <c r="AU368">
        <v>-1.6485390210427779</v>
      </c>
      <c r="AV368">
        <v>-0.33333333333333331</v>
      </c>
      <c r="AW368">
        <v>7.1029912692704686E-2</v>
      </c>
      <c r="AX368">
        <v>-0.33333333333333331</v>
      </c>
      <c r="AY368">
        <v>-1.6485390210427779</v>
      </c>
      <c r="AZ368">
        <v>-0.33333333333333331</v>
      </c>
      <c r="BB368">
        <f t="shared" si="145"/>
        <v>-0.33333333333333331</v>
      </c>
    </row>
    <row r="369" spans="1:54" x14ac:dyDescent="0.3">
      <c r="A369">
        <v>23</v>
      </c>
      <c r="B369" t="s">
        <v>98</v>
      </c>
      <c r="C369" t="s">
        <v>95</v>
      </c>
      <c r="D369" t="s">
        <v>96</v>
      </c>
      <c r="F369" s="2">
        <v>0</v>
      </c>
      <c r="G369" s="2">
        <f t="shared" si="140"/>
        <v>1</v>
      </c>
      <c r="H369" s="4">
        <f t="shared" si="141"/>
        <v>0</v>
      </c>
      <c r="I369" s="14">
        <f t="shared" si="142"/>
        <v>0</v>
      </c>
      <c r="J369">
        <f t="shared" si="121"/>
        <v>1</v>
      </c>
      <c r="K369">
        <f t="shared" si="143"/>
        <v>4</v>
      </c>
      <c r="L369">
        <f t="shared" si="144"/>
        <v>0</v>
      </c>
      <c r="M369" s="8">
        <f t="shared" si="122"/>
        <v>-9.6644985377413159E-2</v>
      </c>
      <c r="N369" s="8">
        <f t="shared" si="123"/>
        <v>-8.1897462077745939E-2</v>
      </c>
      <c r="O369" s="8">
        <f t="shared" si="124"/>
        <v>-0.69545487538975559</v>
      </c>
      <c r="P369" s="8">
        <f t="shared" si="125"/>
        <v>-0.45417555414898231</v>
      </c>
      <c r="Q369" s="8">
        <f t="shared" si="126"/>
        <v>-0.19747722362201212</v>
      </c>
      <c r="R369" s="8">
        <f t="shared" si="127"/>
        <v>-0.83144216783096603</v>
      </c>
      <c r="T369" s="8">
        <f t="shared" si="128"/>
        <v>-9.1734204372307133E-3</v>
      </c>
      <c r="U369" s="8">
        <f t="shared" si="129"/>
        <v>-1.6514290108171463E-3</v>
      </c>
      <c r="V369" s="8">
        <f t="shared" si="130"/>
        <v>-0.52298180852298826</v>
      </c>
      <c r="W369" s="8">
        <f t="shared" si="131"/>
        <v>-0.2547123349277125</v>
      </c>
      <c r="X369" s="8">
        <f t="shared" si="132"/>
        <v>-1.9003750218841552E-2</v>
      </c>
      <c r="Y369" s="8">
        <f t="shared" si="133"/>
        <v>-0.3389537716903564</v>
      </c>
      <c r="AA369" s="8">
        <f t="shared" si="134"/>
        <v>-0.60203093323309209</v>
      </c>
      <c r="AB369" s="8">
        <f t="shared" si="135"/>
        <v>-0.59467977922569326</v>
      </c>
      <c r="AC369" s="8">
        <f t="shared" si="136"/>
        <v>-0.79458906382109118</v>
      </c>
      <c r="AD369" s="8">
        <f t="shared" si="137"/>
        <v>-0.71804921906091301</v>
      </c>
      <c r="AE369" s="8">
        <f t="shared" si="138"/>
        <v>-0.58077479946375099</v>
      </c>
      <c r="AF369" s="8">
        <f t="shared" si="139"/>
        <v>-0.59127112070524523</v>
      </c>
      <c r="AG369" s="8"/>
      <c r="AH369">
        <v>-4.5421126697289766</v>
      </c>
      <c r="AJ369">
        <v>7.9972791574258753E-2</v>
      </c>
      <c r="AK369">
        <v>1</v>
      </c>
      <c r="AL369">
        <v>-1.6485390210427779</v>
      </c>
      <c r="AM369">
        <v>1</v>
      </c>
      <c r="AN369">
        <v>7.9972791574258753E-2</v>
      </c>
      <c r="AO369">
        <v>1</v>
      </c>
      <c r="AP369">
        <v>-1.6485390210427779</v>
      </c>
      <c r="AQ369">
        <v>1</v>
      </c>
      <c r="AS369">
        <v>7.9972791574258753E-2</v>
      </c>
      <c r="AT369">
        <v>1</v>
      </c>
      <c r="AU369">
        <v>-1.6485390210427779</v>
      </c>
      <c r="AV369">
        <v>1</v>
      </c>
      <c r="AW369">
        <v>7.9972791574258753E-2</v>
      </c>
      <c r="AX369">
        <v>1</v>
      </c>
      <c r="AY369">
        <v>-1.6485390210427779</v>
      </c>
      <c r="AZ369">
        <v>1</v>
      </c>
      <c r="BB369">
        <f t="shared" si="145"/>
        <v>1</v>
      </c>
    </row>
    <row r="370" spans="1:54" x14ac:dyDescent="0.3">
      <c r="A370">
        <v>23</v>
      </c>
      <c r="B370" t="s">
        <v>99</v>
      </c>
      <c r="C370" t="s">
        <v>95</v>
      </c>
      <c r="D370" t="s">
        <v>96</v>
      </c>
      <c r="F370" s="2">
        <v>0</v>
      </c>
      <c r="G370" s="2">
        <f t="shared" si="140"/>
        <v>0</v>
      </c>
      <c r="H370" s="4">
        <f t="shared" si="141"/>
        <v>0</v>
      </c>
      <c r="I370" s="14">
        <f t="shared" si="142"/>
        <v>0</v>
      </c>
      <c r="J370">
        <f t="shared" si="121"/>
        <v>1</v>
      </c>
      <c r="K370">
        <f t="shared" si="143"/>
        <v>4</v>
      </c>
      <c r="L370">
        <f t="shared" si="144"/>
        <v>0</v>
      </c>
      <c r="M370" s="8">
        <f t="shared" si="122"/>
        <v>1.6417594639950024</v>
      </c>
      <c r="N370" s="8">
        <f t="shared" si="123"/>
        <v>1.7541387464738061</v>
      </c>
      <c r="O370" s="8">
        <f t="shared" si="124"/>
        <v>4.2956782637522188</v>
      </c>
      <c r="P370" s="8">
        <f t="shared" si="125"/>
        <v>15.205571229384267</v>
      </c>
      <c r="Q370" s="8">
        <f t="shared" si="126"/>
        <v>-0.18219367947700971</v>
      </c>
      <c r="R370" s="8">
        <f t="shared" si="127"/>
        <v>18.659594125238545</v>
      </c>
      <c r="T370" s="8">
        <f t="shared" si="128"/>
        <v>1.7343780022119195</v>
      </c>
      <c r="U370" s="8">
        <f t="shared" si="129"/>
        <v>1.7663919773730101</v>
      </c>
      <c r="V370" s="8">
        <f t="shared" si="130"/>
        <v>2.2106971457234121</v>
      </c>
      <c r="W370" s="8">
        <f t="shared" si="131"/>
        <v>2.8964802916906982</v>
      </c>
      <c r="X370" s="8">
        <f t="shared" si="132"/>
        <v>1.0101080906532714E-3</v>
      </c>
      <c r="Y370" s="8">
        <f t="shared" si="133"/>
        <v>17.182408703687756</v>
      </c>
      <c r="AA370" s="8">
        <f t="shared" si="134"/>
        <v>0.25328408811227454</v>
      </c>
      <c r="AB370" s="8">
        <f t="shared" si="135"/>
        <v>0.30057919629108504</v>
      </c>
      <c r="AC370" s="8">
        <f t="shared" si="136"/>
        <v>0.52663275024748024</v>
      </c>
      <c r="AD370" s="8">
        <f t="shared" si="137"/>
        <v>0.82538673236171545</v>
      </c>
      <c r="AE370" s="8">
        <f t="shared" si="138"/>
        <v>-0.56785034384742517</v>
      </c>
      <c r="AF370" s="8">
        <f t="shared" si="139"/>
        <v>11.992099910837238</v>
      </c>
      <c r="AG370" s="8"/>
      <c r="AH370">
        <v>5.0733601924304503</v>
      </c>
      <c r="AJ370">
        <v>7.9972791574258753E-2</v>
      </c>
      <c r="AK370">
        <v>1</v>
      </c>
      <c r="AL370">
        <v>-1.6485390210427779</v>
      </c>
      <c r="AM370">
        <v>1</v>
      </c>
      <c r="AN370">
        <v>7.9972791574258753E-2</v>
      </c>
      <c r="AO370">
        <v>1</v>
      </c>
      <c r="AP370">
        <v>-1.6485390210427779</v>
      </c>
      <c r="AQ370">
        <v>1</v>
      </c>
      <c r="AS370">
        <v>7.9972791574258753E-2</v>
      </c>
      <c r="AT370">
        <v>1</v>
      </c>
      <c r="AU370">
        <v>-1.6485390210427779</v>
      </c>
      <c r="AV370">
        <v>1</v>
      </c>
      <c r="AW370">
        <v>7.9972791574258753E-2</v>
      </c>
      <c r="AX370">
        <v>1</v>
      </c>
      <c r="AY370">
        <v>-1.6485390210427779</v>
      </c>
      <c r="AZ370">
        <v>1</v>
      </c>
      <c r="BB370">
        <f t="shared" si="145"/>
        <v>1</v>
      </c>
    </row>
    <row r="371" spans="1:54" x14ac:dyDescent="0.3">
      <c r="A371">
        <v>23</v>
      </c>
      <c r="B371" t="s">
        <v>100</v>
      </c>
      <c r="C371" t="s">
        <v>95</v>
      </c>
      <c r="D371" t="s">
        <v>96</v>
      </c>
      <c r="F371" s="2">
        <v>0</v>
      </c>
      <c r="G371" s="2">
        <f t="shared" si="140"/>
        <v>1</v>
      </c>
      <c r="H371" s="4">
        <f t="shared" si="141"/>
        <v>1</v>
      </c>
      <c r="I371" s="14">
        <f t="shared" si="142"/>
        <v>0</v>
      </c>
      <c r="J371">
        <f t="shared" si="121"/>
        <v>1</v>
      </c>
      <c r="K371">
        <f t="shared" si="143"/>
        <v>4</v>
      </c>
      <c r="L371">
        <f t="shared" si="144"/>
        <v>4</v>
      </c>
      <c r="M371" s="8">
        <f t="shared" si="122"/>
        <v>-0.3165160882113105</v>
      </c>
      <c r="N371" s="8">
        <f t="shared" si="123"/>
        <v>-0.29736638761467687</v>
      </c>
      <c r="O371" s="8">
        <f t="shared" si="124"/>
        <v>-0.32705035328817372</v>
      </c>
      <c r="P371" s="8">
        <f t="shared" si="125"/>
        <v>-0.20075681283258662</v>
      </c>
      <c r="Q371" s="8">
        <f t="shared" si="126"/>
        <v>-9.3030725105498008E-2</v>
      </c>
      <c r="R371" s="8">
        <f t="shared" si="127"/>
        <v>-0.70078703032345468</v>
      </c>
      <c r="T371" s="8">
        <f t="shared" si="128"/>
        <v>-0.20510544223788532</v>
      </c>
      <c r="U371" s="8">
        <f t="shared" si="129"/>
        <v>-0.20076160184354924</v>
      </c>
      <c r="V371" s="8">
        <f t="shared" si="130"/>
        <v>-0.19009165909118131</v>
      </c>
      <c r="W371" s="8">
        <f t="shared" si="131"/>
        <v>-3.1322807884398528E-2</v>
      </c>
      <c r="X371" s="8">
        <f t="shared" si="132"/>
        <v>0.15377409217868612</v>
      </c>
      <c r="Y371" s="8">
        <f t="shared" si="133"/>
        <v>-0.25815519543239684</v>
      </c>
      <c r="AA371" s="8">
        <f t="shared" si="134"/>
        <v>-0.67579736494618248</v>
      </c>
      <c r="AB371" s="8">
        <f t="shared" si="135"/>
        <v>-0.66921227072109413</v>
      </c>
      <c r="AC371" s="8">
        <f t="shared" si="136"/>
        <v>-0.62240917764757742</v>
      </c>
      <c r="AD371" s="8">
        <f t="shared" si="137"/>
        <v>-0.62238789224109714</v>
      </c>
      <c r="AE371" s="8">
        <f t="shared" si="138"/>
        <v>-0.48611293991146964</v>
      </c>
      <c r="AF371" s="8">
        <f t="shared" si="139"/>
        <v>-0.56643829461322825</v>
      </c>
      <c r="AG371" s="8"/>
      <c r="AH371">
        <v>-4.5131996210398979</v>
      </c>
      <c r="AJ371">
        <v>0.1285249626736816</v>
      </c>
      <c r="AK371">
        <v>1</v>
      </c>
      <c r="AL371">
        <v>-1.6485390210427779</v>
      </c>
      <c r="AM371">
        <v>1</v>
      </c>
      <c r="AN371">
        <v>0.1285249626736816</v>
      </c>
      <c r="AO371">
        <v>1</v>
      </c>
      <c r="AP371">
        <v>-1.6485390210427779</v>
      </c>
      <c r="AQ371">
        <v>1</v>
      </c>
      <c r="AS371">
        <v>0.1285249626736816</v>
      </c>
      <c r="AT371">
        <v>1</v>
      </c>
      <c r="AU371">
        <v>-1.6485390210427779</v>
      </c>
      <c r="AV371">
        <v>1</v>
      </c>
      <c r="AW371">
        <v>0.1285249626736816</v>
      </c>
      <c r="AX371">
        <v>1</v>
      </c>
      <c r="AY371">
        <v>-1.6485390210427779</v>
      </c>
      <c r="AZ371">
        <v>1</v>
      </c>
      <c r="BB371">
        <f t="shared" si="145"/>
        <v>1</v>
      </c>
    </row>
    <row r="372" spans="1:54" x14ac:dyDescent="0.3">
      <c r="A372">
        <v>23</v>
      </c>
      <c r="B372" t="s">
        <v>101</v>
      </c>
      <c r="C372" t="s">
        <v>95</v>
      </c>
      <c r="D372" t="s">
        <v>96</v>
      </c>
      <c r="F372" s="2">
        <v>0</v>
      </c>
      <c r="G372" s="2">
        <f t="shared" si="140"/>
        <v>0</v>
      </c>
      <c r="H372" s="4">
        <f t="shared" si="141"/>
        <v>0</v>
      </c>
      <c r="I372" s="14">
        <f t="shared" si="142"/>
        <v>0</v>
      </c>
      <c r="J372">
        <f t="shared" si="121"/>
        <v>1</v>
      </c>
      <c r="K372">
        <f t="shared" si="143"/>
        <v>4</v>
      </c>
      <c r="L372">
        <f t="shared" si="144"/>
        <v>0</v>
      </c>
      <c r="M372" s="8">
        <f t="shared" si="122"/>
        <v>1.0615996090103397</v>
      </c>
      <c r="N372" s="8">
        <f t="shared" si="123"/>
        <v>1.1014063626830619</v>
      </c>
      <c r="O372" s="8">
        <f t="shared" si="124"/>
        <v>0.87687720607193786</v>
      </c>
      <c r="P372" s="8">
        <f t="shared" si="125"/>
        <v>1.1173369435142959</v>
      </c>
      <c r="Q372" s="8">
        <f t="shared" si="126"/>
        <v>-8.8060647442187889E-2</v>
      </c>
      <c r="R372" s="8">
        <f t="shared" si="127"/>
        <v>2.5445793183686569</v>
      </c>
      <c r="T372" s="8">
        <f t="shared" si="128"/>
        <v>1.0095958081211645</v>
      </c>
      <c r="U372" s="8">
        <f t="shared" si="129"/>
        <v>1.0218861318387227</v>
      </c>
      <c r="V372" s="8">
        <f t="shared" si="130"/>
        <v>0.81883482193143586</v>
      </c>
      <c r="W372" s="8">
        <f t="shared" si="131"/>
        <v>0.62193308413015225</v>
      </c>
      <c r="X372" s="8">
        <f t="shared" si="132"/>
        <v>0.15748528136999079</v>
      </c>
      <c r="Y372" s="8">
        <f t="shared" si="133"/>
        <v>2.4672137521062054</v>
      </c>
      <c r="AA372" s="8">
        <f t="shared" si="134"/>
        <v>-0.1006175475903347</v>
      </c>
      <c r="AB372" s="8">
        <f t="shared" si="135"/>
        <v>-8.7217361946990687E-2</v>
      </c>
      <c r="AC372" s="8">
        <f t="shared" si="136"/>
        <v>-8.4977986049053669E-2</v>
      </c>
      <c r="AD372" s="8">
        <f t="shared" si="137"/>
        <v>-0.30339682627902897</v>
      </c>
      <c r="AE372" s="8">
        <f t="shared" si="138"/>
        <v>-0.48046312172145544</v>
      </c>
      <c r="AF372" s="8">
        <f t="shared" si="139"/>
        <v>1.1857207093995634</v>
      </c>
      <c r="AG372" s="8"/>
      <c r="AH372">
        <v>6.5859336545558733</v>
      </c>
      <c r="AJ372">
        <v>0.1285249626736816</v>
      </c>
      <c r="AK372">
        <v>1</v>
      </c>
      <c r="AL372">
        <v>-1.6485390210427779</v>
      </c>
      <c r="AM372">
        <v>1</v>
      </c>
      <c r="AN372">
        <v>0.1285249626736816</v>
      </c>
      <c r="AO372">
        <v>1</v>
      </c>
      <c r="AP372">
        <v>-1.6485390210427779</v>
      </c>
      <c r="AQ372">
        <v>1</v>
      </c>
      <c r="AS372">
        <v>0.1285249626736816</v>
      </c>
      <c r="AT372">
        <v>1</v>
      </c>
      <c r="AU372">
        <v>-1.6485390210427779</v>
      </c>
      <c r="AV372">
        <v>1</v>
      </c>
      <c r="AW372">
        <v>0.1285249626736816</v>
      </c>
      <c r="AX372">
        <v>1</v>
      </c>
      <c r="AY372">
        <v>-1.6485390210427779</v>
      </c>
      <c r="AZ372">
        <v>1</v>
      </c>
      <c r="BB372">
        <f t="shared" si="145"/>
        <v>1</v>
      </c>
    </row>
    <row r="373" spans="1:54" x14ac:dyDescent="0.3">
      <c r="A373">
        <v>23</v>
      </c>
      <c r="B373" t="s">
        <v>102</v>
      </c>
      <c r="C373" t="s">
        <v>95</v>
      </c>
      <c r="D373" t="s">
        <v>96</v>
      </c>
      <c r="F373" s="2">
        <v>0</v>
      </c>
      <c r="G373" s="2">
        <f t="shared" si="140"/>
        <v>0</v>
      </c>
      <c r="H373" s="4">
        <f t="shared" si="141"/>
        <v>0</v>
      </c>
      <c r="I373" s="14">
        <f t="shared" si="142"/>
        <v>1</v>
      </c>
      <c r="J373">
        <f t="shared" si="121"/>
        <v>0</v>
      </c>
      <c r="K373">
        <f t="shared" si="143"/>
        <v>4</v>
      </c>
      <c r="L373">
        <f t="shared" si="144"/>
        <v>0</v>
      </c>
      <c r="M373" s="8">
        <f t="shared" si="122"/>
        <v>-0.42807690923529196</v>
      </c>
      <c r="N373" s="8">
        <f t="shared" si="123"/>
        <v>-0.40851368827195761</v>
      </c>
      <c r="O373" s="8">
        <f t="shared" si="124"/>
        <v>-1.5187398843498423E-2</v>
      </c>
      <c r="P373" s="8">
        <f t="shared" si="125"/>
        <v>-5.3610476114513153E-2</v>
      </c>
      <c r="Q373" s="8">
        <f t="shared" si="126"/>
        <v>-0.28165714673513476</v>
      </c>
      <c r="R373" s="8">
        <f t="shared" si="127"/>
        <v>-0.66661834278740695</v>
      </c>
      <c r="T373" s="8">
        <f t="shared" si="128"/>
        <v>-0.26536328303786405</v>
      </c>
      <c r="U373" s="8">
        <f t="shared" si="129"/>
        <v>-0.25487036112909417</v>
      </c>
      <c r="V373" s="8">
        <f t="shared" si="130"/>
        <v>0.14256760834199994</v>
      </c>
      <c r="W373" s="8">
        <f t="shared" si="131"/>
        <v>8.8019803550944076E-2</v>
      </c>
      <c r="X373" s="8">
        <f t="shared" si="132"/>
        <v>-0.16526251897275271</v>
      </c>
      <c r="Y373" s="8">
        <f t="shared" si="133"/>
        <v>-0.35329150079134336</v>
      </c>
      <c r="AA373" s="8">
        <f t="shared" si="134"/>
        <v>-0.68123632808622891</v>
      </c>
      <c r="AB373" s="8">
        <f t="shared" si="135"/>
        <v>-0.66942880194239096</v>
      </c>
      <c r="AC373" s="8">
        <f t="shared" si="136"/>
        <v>-0.4783278012774026</v>
      </c>
      <c r="AD373" s="8">
        <f t="shared" si="137"/>
        <v>-0.58810189780685662</v>
      </c>
      <c r="AE373" s="8">
        <f t="shared" si="138"/>
        <v>-0.61573648320049867</v>
      </c>
      <c r="AF373" s="8">
        <f t="shared" si="139"/>
        <v>-0.61133897773464974</v>
      </c>
      <c r="AG373" s="8"/>
      <c r="AH373">
        <v>-12.587347377252771</v>
      </c>
      <c r="AJ373">
        <v>-0.27952766694064513</v>
      </c>
      <c r="AK373">
        <v>-1.666666666666667</v>
      </c>
      <c r="AL373">
        <v>-1.6485390210427779</v>
      </c>
      <c r="AM373">
        <v>-1.666666666666667</v>
      </c>
      <c r="AN373">
        <v>-0.27952766694064513</v>
      </c>
      <c r="AO373">
        <v>-1.666666666666667</v>
      </c>
      <c r="AP373">
        <v>-1.6485390210427779</v>
      </c>
      <c r="AQ373">
        <v>-1.666666666666667</v>
      </c>
      <c r="AS373">
        <v>-0.27952766694064513</v>
      </c>
      <c r="AT373">
        <v>-1.666666666666667</v>
      </c>
      <c r="AU373">
        <v>-1.6485390210427779</v>
      </c>
      <c r="AV373">
        <v>-1.666666666666667</v>
      </c>
      <c r="AW373">
        <v>-0.27952766694064513</v>
      </c>
      <c r="AX373">
        <v>-1.666666666666667</v>
      </c>
      <c r="AY373">
        <v>-1.6485390210427779</v>
      </c>
      <c r="AZ373">
        <v>-1.666666666666667</v>
      </c>
      <c r="BB373">
        <f t="shared" si="145"/>
        <v>-1.666666666666667</v>
      </c>
    </row>
    <row r="374" spans="1:54" x14ac:dyDescent="0.3">
      <c r="A374">
        <v>23</v>
      </c>
      <c r="B374" t="s">
        <v>103</v>
      </c>
      <c r="C374" t="s">
        <v>95</v>
      </c>
      <c r="D374" t="s">
        <v>96</v>
      </c>
      <c r="F374" s="2">
        <v>0</v>
      </c>
      <c r="G374" s="2">
        <f t="shared" si="140"/>
        <v>1</v>
      </c>
      <c r="H374" s="4">
        <f t="shared" si="141"/>
        <v>0</v>
      </c>
      <c r="I374" s="14">
        <f t="shared" si="142"/>
        <v>1</v>
      </c>
      <c r="J374">
        <f t="shared" si="121"/>
        <v>0</v>
      </c>
      <c r="K374">
        <f t="shared" si="143"/>
        <v>4</v>
      </c>
      <c r="L374">
        <f t="shared" si="144"/>
        <v>0</v>
      </c>
      <c r="M374" s="8">
        <f t="shared" si="122"/>
        <v>-0.18861441533855919</v>
      </c>
      <c r="N374" s="8">
        <f t="shared" si="123"/>
        <v>-0.15319381127589576</v>
      </c>
      <c r="O374" s="8">
        <f t="shared" si="124"/>
        <v>1.7196373626698434</v>
      </c>
      <c r="P374" s="8">
        <f t="shared" si="125"/>
        <v>1.5845389059353723</v>
      </c>
      <c r="Q374" s="8">
        <f t="shared" si="126"/>
        <v>-0.27482938169627336</v>
      </c>
      <c r="R374" s="8">
        <f t="shared" si="127"/>
        <v>24.050543401345941</v>
      </c>
      <c r="T374" s="8">
        <f t="shared" si="128"/>
        <v>0.18981554595815595</v>
      </c>
      <c r="U374" s="8">
        <f t="shared" si="129"/>
        <v>0.2174131656685819</v>
      </c>
      <c r="V374" s="8">
        <f t="shared" si="130"/>
        <v>1.7782972992171913</v>
      </c>
      <c r="W374" s="8">
        <f t="shared" si="131"/>
        <v>0.90854013245127685</v>
      </c>
      <c r="X374" s="8">
        <f t="shared" si="132"/>
        <v>-0.15323683536348667</v>
      </c>
      <c r="Y374" s="8">
        <f t="shared" si="133"/>
        <v>11.933460362516314</v>
      </c>
      <c r="AA374" s="8">
        <f t="shared" si="134"/>
        <v>-0.45640743875939649</v>
      </c>
      <c r="AB374" s="8">
        <f t="shared" si="135"/>
        <v>-0.42890643743249601</v>
      </c>
      <c r="AC374" s="8">
        <f t="shared" si="136"/>
        <v>0.35485013225633733</v>
      </c>
      <c r="AD374" s="8">
        <f t="shared" si="137"/>
        <v>-0.21268411035099574</v>
      </c>
      <c r="AE374" s="8">
        <f t="shared" si="138"/>
        <v>-0.60100544333921246</v>
      </c>
      <c r="AF374" s="8">
        <f t="shared" si="139"/>
        <v>7.7158797796891134</v>
      </c>
      <c r="AG374" s="8"/>
      <c r="AH374">
        <v>-9.6721619973014601</v>
      </c>
      <c r="AJ374">
        <v>-0.27952766694064513</v>
      </c>
      <c r="AK374">
        <v>-1.666666666666667</v>
      </c>
      <c r="AL374">
        <v>-1.6485390210427779</v>
      </c>
      <c r="AM374">
        <v>-1.666666666666667</v>
      </c>
      <c r="AN374">
        <v>-0.27952766694064513</v>
      </c>
      <c r="AO374">
        <v>-1.666666666666667</v>
      </c>
      <c r="AP374">
        <v>-1.6485390210427779</v>
      </c>
      <c r="AQ374">
        <v>-1.666666666666667</v>
      </c>
      <c r="AS374">
        <v>-0.27952766694064513</v>
      </c>
      <c r="AT374">
        <v>-1.666666666666667</v>
      </c>
      <c r="AU374">
        <v>-1.6485390210427779</v>
      </c>
      <c r="AV374">
        <v>-1.666666666666667</v>
      </c>
      <c r="AW374">
        <v>-0.27952766694064513</v>
      </c>
      <c r="AX374">
        <v>-1.666666666666667</v>
      </c>
      <c r="AY374">
        <v>-1.6485390210427779</v>
      </c>
      <c r="AZ374">
        <v>-1.666666666666667</v>
      </c>
      <c r="BB374">
        <f t="shared" si="145"/>
        <v>-1.666666666666667</v>
      </c>
    </row>
    <row r="375" spans="1:54" x14ac:dyDescent="0.3">
      <c r="A375">
        <v>23</v>
      </c>
      <c r="B375" t="s">
        <v>104</v>
      </c>
      <c r="C375" t="s">
        <v>95</v>
      </c>
      <c r="D375" t="s">
        <v>96</v>
      </c>
      <c r="F375" s="2">
        <v>0</v>
      </c>
      <c r="G375" s="2">
        <f t="shared" si="140"/>
        <v>1</v>
      </c>
      <c r="H375" s="4">
        <f t="shared" si="141"/>
        <v>0</v>
      </c>
      <c r="I375" s="14">
        <f t="shared" si="142"/>
        <v>1</v>
      </c>
      <c r="J375">
        <f t="shared" si="121"/>
        <v>0</v>
      </c>
      <c r="K375">
        <f t="shared" si="143"/>
        <v>4</v>
      </c>
      <c r="L375">
        <f t="shared" si="144"/>
        <v>0</v>
      </c>
      <c r="M375" s="8">
        <f t="shared" ref="M375:M398" si="146">(N35-M35)/M35</f>
        <v>-0.41749825077423863</v>
      </c>
      <c r="N375" s="8">
        <f t="shared" ref="N375:N398" si="147">(O35-M35)/M35</f>
        <v>-0.40586729906508434</v>
      </c>
      <c r="O375" s="8">
        <f t="shared" ref="O375:O398" si="148">(Q35-P35)/P35</f>
        <v>-0.94467907053705802</v>
      </c>
      <c r="P375" s="8">
        <f t="shared" ref="P375:P398" si="149">(S35-R35)/R35</f>
        <v>-0.62135372559123803</v>
      </c>
      <c r="Q375" s="8">
        <f t="shared" ref="Q375:Q398" si="150">(U35-T35)/T35</f>
        <v>-0.33699672161017241</v>
      </c>
      <c r="R375" s="8">
        <f t="shared" ref="R375:R398" si="151">(W35-V35)/V35</f>
        <v>-0.9425516855956374</v>
      </c>
      <c r="T375" s="8">
        <f t="shared" ref="T375:T398" si="152">(Z35-Y35)/Y35</f>
        <v>-0.43713395459433169</v>
      </c>
      <c r="U375" s="8">
        <f t="shared" ref="U375:U398" si="153">(AA35-Y35)/Y35</f>
        <v>-0.4340638383762741</v>
      </c>
      <c r="V375" s="8">
        <f t="shared" ref="V375:V398" si="154">(AC35-AB35)/AB35</f>
        <v>-0.9222869290564174</v>
      </c>
      <c r="W375" s="8">
        <f t="shared" ref="W375:W398" si="155">(AE35-AD35)/AD35</f>
        <v>-0.47429149915015434</v>
      </c>
      <c r="X375" s="8">
        <f t="shared" ref="X375:X398" si="156">(AG35-AF35)/AF35</f>
        <v>-0.31177633063286864</v>
      </c>
      <c r="Y375" s="8">
        <f t="shared" ref="Y375:Y398" si="157">(AI35-AH35)/AH35</f>
        <v>-0.77836554393250013</v>
      </c>
      <c r="AA375" s="8">
        <f t="shared" ref="AA375:AA398" si="158">(AL35-AK35)/AK35</f>
        <v>-0.77573393340715091</v>
      </c>
      <c r="AB375" s="8">
        <f t="shared" ref="AB375:AB398" si="159">(AM35-AK35)/AK35</f>
        <v>-0.77063021829139033</v>
      </c>
      <c r="AC375" s="8">
        <f t="shared" ref="AC375:AC398" si="160">(AO35-AN35)/AN35</f>
        <v>-0.9692294605381262</v>
      </c>
      <c r="AD375" s="8">
        <f t="shared" ref="AD375:AD398" si="161">(AQ35-AP35)/AP35</f>
        <v>-0.81237036550980002</v>
      </c>
      <c r="AE375" s="8">
        <f t="shared" ref="AE375:AE398" si="162">(AS35-AR35)/AR35</f>
        <v>-0.72033468628381503</v>
      </c>
      <c r="AF375" s="8">
        <f t="shared" ref="AF375:AF398" si="163">(AU35-AT35)/AT35</f>
        <v>-0.84231081326582913</v>
      </c>
      <c r="AG375" s="8"/>
      <c r="AH375">
        <v>-9.6721619973014583</v>
      </c>
      <c r="AJ375">
        <v>-0.27952766694064513</v>
      </c>
      <c r="AK375">
        <v>-1.666666666666667</v>
      </c>
      <c r="AL375">
        <v>-1.6485390210427779</v>
      </c>
      <c r="AM375">
        <v>-1.666666666666667</v>
      </c>
      <c r="AN375">
        <v>-0.27952766694064513</v>
      </c>
      <c r="AO375">
        <v>-1.666666666666667</v>
      </c>
      <c r="AP375">
        <v>-1.6485390210427779</v>
      </c>
      <c r="AQ375">
        <v>-1.666666666666667</v>
      </c>
      <c r="AS375">
        <v>-0.27952766694064513</v>
      </c>
      <c r="AT375">
        <v>-1.666666666666667</v>
      </c>
      <c r="AU375">
        <v>-1.6485390210427779</v>
      </c>
      <c r="AV375">
        <v>-1.666666666666667</v>
      </c>
      <c r="AW375">
        <v>-0.27952766694064513</v>
      </c>
      <c r="AX375">
        <v>-1.666666666666667</v>
      </c>
      <c r="AY375">
        <v>-1.6485390210427779</v>
      </c>
      <c r="AZ375">
        <v>-1.666666666666667</v>
      </c>
      <c r="BB375">
        <f t="shared" si="145"/>
        <v>-1.666666666666667</v>
      </c>
    </row>
    <row r="376" spans="1:54" x14ac:dyDescent="0.3">
      <c r="A376">
        <v>23</v>
      </c>
      <c r="B376" t="s">
        <v>105</v>
      </c>
      <c r="C376" t="s">
        <v>95</v>
      </c>
      <c r="D376" t="s">
        <v>96</v>
      </c>
      <c r="F376" s="2">
        <v>0</v>
      </c>
      <c r="G376" s="2">
        <f t="shared" si="140"/>
        <v>0</v>
      </c>
      <c r="H376" s="4">
        <f t="shared" si="141"/>
        <v>0</v>
      </c>
      <c r="I376" s="14">
        <f t="shared" si="142"/>
        <v>1</v>
      </c>
      <c r="J376">
        <f t="shared" si="121"/>
        <v>0</v>
      </c>
      <c r="K376">
        <f t="shared" si="143"/>
        <v>4</v>
      </c>
      <c r="L376">
        <f t="shared" si="144"/>
        <v>0</v>
      </c>
      <c r="M376" s="8">
        <f t="shared" si="146"/>
        <v>-0.60131020592009421</v>
      </c>
      <c r="N376" s="8">
        <f t="shared" si="147"/>
        <v>-0.5996738070465415</v>
      </c>
      <c r="O376" s="8">
        <f t="shared" si="148"/>
        <v>-0.95400131084422557</v>
      </c>
      <c r="P376" s="8">
        <f t="shared" si="149"/>
        <v>-0.68053549274887259</v>
      </c>
      <c r="Q376" s="8">
        <f t="shared" si="150"/>
        <v>-0.34003406689505961</v>
      </c>
      <c r="R376" s="8">
        <f t="shared" si="151"/>
        <v>-0.95460233512500992</v>
      </c>
      <c r="T376" s="8">
        <f t="shared" si="152"/>
        <v>-0.60161821265140913</v>
      </c>
      <c r="U376" s="8">
        <f t="shared" si="153"/>
        <v>-0.60355643629895761</v>
      </c>
      <c r="V376" s="8">
        <f t="shared" si="154"/>
        <v>-0.94068851675798915</v>
      </c>
      <c r="W376" s="8">
        <f t="shared" si="155"/>
        <v>-0.57787632389277965</v>
      </c>
      <c r="X376" s="8">
        <f t="shared" si="156"/>
        <v>-0.31217534107359973</v>
      </c>
      <c r="Y376" s="8">
        <f t="shared" si="157"/>
        <v>-0.85068364086269888</v>
      </c>
      <c r="AA376" s="8">
        <f t="shared" si="158"/>
        <v>-0.84176574360093248</v>
      </c>
      <c r="AB376" s="8">
        <f t="shared" si="159"/>
        <v>-0.84201390941511056</v>
      </c>
      <c r="AC376" s="8">
        <f t="shared" si="160"/>
        <v>-0.97349349013060271</v>
      </c>
      <c r="AD376" s="8">
        <f t="shared" si="161"/>
        <v>-0.83573121104283776</v>
      </c>
      <c r="AE376" s="8">
        <f t="shared" si="162"/>
        <v>-0.71937135928115281</v>
      </c>
      <c r="AF376" s="8">
        <f t="shared" si="163"/>
        <v>-0.89729467267197816</v>
      </c>
      <c r="AG376" s="8"/>
      <c r="AH376">
        <v>-12.587347377252771</v>
      </c>
      <c r="AJ376">
        <v>-0.27952766694064513</v>
      </c>
      <c r="AK376">
        <v>-1.666666666666667</v>
      </c>
      <c r="AL376">
        <v>-1.6485390210427779</v>
      </c>
      <c r="AM376">
        <v>-1.666666666666667</v>
      </c>
      <c r="AN376">
        <v>-0.27952766694064513</v>
      </c>
      <c r="AO376">
        <v>-1.666666666666667</v>
      </c>
      <c r="AP376">
        <v>-1.6485390210427779</v>
      </c>
      <c r="AQ376">
        <v>-1.666666666666667</v>
      </c>
      <c r="AS376">
        <v>-0.27952766694064513</v>
      </c>
      <c r="AT376">
        <v>-1.666666666666667</v>
      </c>
      <c r="AU376">
        <v>-1.6485390210427779</v>
      </c>
      <c r="AV376">
        <v>-1.666666666666667</v>
      </c>
      <c r="AW376">
        <v>-0.27952766694064513</v>
      </c>
      <c r="AX376">
        <v>-1.666666666666667</v>
      </c>
      <c r="AY376">
        <v>-1.6485390210427779</v>
      </c>
      <c r="AZ376">
        <v>-1.666666666666667</v>
      </c>
      <c r="BB376">
        <f t="shared" si="145"/>
        <v>-1.666666666666667</v>
      </c>
    </row>
    <row r="377" spans="1:54" x14ac:dyDescent="0.3">
      <c r="A377">
        <v>23</v>
      </c>
      <c r="B377" t="s">
        <v>106</v>
      </c>
      <c r="C377" t="s">
        <v>95</v>
      </c>
      <c r="D377" t="s">
        <v>96</v>
      </c>
      <c r="F377" s="2">
        <v>0</v>
      </c>
      <c r="G377" s="2">
        <f t="shared" si="140"/>
        <v>0</v>
      </c>
      <c r="H377" s="4">
        <f t="shared" si="141"/>
        <v>0</v>
      </c>
      <c r="I377" s="14">
        <f t="shared" si="142"/>
        <v>0</v>
      </c>
      <c r="J377">
        <f t="shared" si="121"/>
        <v>1</v>
      </c>
      <c r="K377">
        <f t="shared" si="143"/>
        <v>4</v>
      </c>
      <c r="L377">
        <f t="shared" si="144"/>
        <v>0</v>
      </c>
      <c r="M377" s="8">
        <f t="shared" si="146"/>
        <v>0.19663829233175903</v>
      </c>
      <c r="N377" s="8">
        <f t="shared" si="147"/>
        <v>0.22537886435986038</v>
      </c>
      <c r="O377" s="8">
        <f t="shared" si="148"/>
        <v>-0.59169030060974748</v>
      </c>
      <c r="P377" s="8">
        <f t="shared" si="149"/>
        <v>-0.26880569909829238</v>
      </c>
      <c r="Q377" s="8">
        <f t="shared" si="150"/>
        <v>-0.12040448494503753</v>
      </c>
      <c r="R377" s="8">
        <f t="shared" si="151"/>
        <v>-0.87775354927305482</v>
      </c>
      <c r="T377" s="8">
        <f t="shared" si="152"/>
        <v>0.17904394148540564</v>
      </c>
      <c r="U377" s="8">
        <f t="shared" si="153"/>
        <v>0.19308623113236323</v>
      </c>
      <c r="V377" s="8">
        <f t="shared" si="154"/>
        <v>-0.4271559128427021</v>
      </c>
      <c r="W377" s="8">
        <f t="shared" si="155"/>
        <v>-0.17960034208641687</v>
      </c>
      <c r="X377" s="8">
        <f t="shared" si="156"/>
        <v>7.1227834631298018E-2</v>
      </c>
      <c r="Y377" s="8">
        <f t="shared" si="157"/>
        <v>-0.49939015060931274</v>
      </c>
      <c r="AA377" s="8">
        <f t="shared" si="158"/>
        <v>-0.5555533126735327</v>
      </c>
      <c r="AB377" s="8">
        <f t="shared" si="159"/>
        <v>-0.53890740818681693</v>
      </c>
      <c r="AC377" s="8">
        <f t="shared" si="160"/>
        <v>-0.75896211509925526</v>
      </c>
      <c r="AD377" s="8">
        <f t="shared" si="161"/>
        <v>-0.67118473458622352</v>
      </c>
      <c r="AE377" s="8">
        <f t="shared" si="162"/>
        <v>-0.53304817838902374</v>
      </c>
      <c r="AF377" s="8">
        <f t="shared" si="163"/>
        <v>-0.68119962653601562</v>
      </c>
      <c r="AG377" s="8"/>
      <c r="AH377">
        <v>6.5859336545558733</v>
      </c>
      <c r="AJ377">
        <v>0.1285249626736816</v>
      </c>
      <c r="AK377">
        <v>1</v>
      </c>
      <c r="AL377">
        <v>-1.6485390210427779</v>
      </c>
      <c r="AM377">
        <v>1</v>
      </c>
      <c r="AN377">
        <v>0.1285249626736816</v>
      </c>
      <c r="AO377">
        <v>1</v>
      </c>
      <c r="AP377">
        <v>-1.6485390210427779</v>
      </c>
      <c r="AQ377">
        <v>1</v>
      </c>
      <c r="AS377">
        <v>0.1285249626736816</v>
      </c>
      <c r="AT377">
        <v>1</v>
      </c>
      <c r="AU377">
        <v>-1.6485390210427779</v>
      </c>
      <c r="AV377">
        <v>1</v>
      </c>
      <c r="AW377">
        <v>0.1285249626736816</v>
      </c>
      <c r="AX377">
        <v>1</v>
      </c>
      <c r="AY377">
        <v>-1.6485390210427779</v>
      </c>
      <c r="AZ377">
        <v>1</v>
      </c>
      <c r="BB377">
        <f t="shared" si="145"/>
        <v>1</v>
      </c>
    </row>
    <row r="378" spans="1:54" x14ac:dyDescent="0.3">
      <c r="A378">
        <v>23</v>
      </c>
      <c r="B378" t="s">
        <v>107</v>
      </c>
      <c r="C378" t="s">
        <v>95</v>
      </c>
      <c r="D378" t="s">
        <v>96</v>
      </c>
      <c r="F378" s="2">
        <v>0</v>
      </c>
      <c r="G378" s="2">
        <f t="shared" si="140"/>
        <v>1</v>
      </c>
      <c r="H378" s="4">
        <f t="shared" si="141"/>
        <v>1</v>
      </c>
      <c r="I378" s="14">
        <f t="shared" si="142"/>
        <v>0</v>
      </c>
      <c r="J378">
        <f t="shared" si="121"/>
        <v>1</v>
      </c>
      <c r="K378">
        <f t="shared" si="143"/>
        <v>4</v>
      </c>
      <c r="L378">
        <f t="shared" si="144"/>
        <v>4</v>
      </c>
      <c r="M378" s="8">
        <f t="shared" si="146"/>
        <v>-0.30884796481867355</v>
      </c>
      <c r="N378" s="8">
        <f t="shared" si="147"/>
        <v>-0.31455450320613015</v>
      </c>
      <c r="O378" s="8">
        <f t="shared" si="148"/>
        <v>-0.88424874904925177</v>
      </c>
      <c r="P378" s="8">
        <f t="shared" si="149"/>
        <v>-0.75144103322128952</v>
      </c>
      <c r="Q378" s="8">
        <f t="shared" si="150"/>
        <v>-0.12026447272095868</v>
      </c>
      <c r="R378" s="8">
        <f t="shared" si="151"/>
        <v>-0.93612072151107095</v>
      </c>
      <c r="T378" s="8">
        <f t="shared" si="152"/>
        <v>-0.23765484731754177</v>
      </c>
      <c r="U378" s="8">
        <f t="shared" si="153"/>
        <v>-0.24583808969556115</v>
      </c>
      <c r="V378" s="8">
        <f t="shared" si="154"/>
        <v>-0.78886748023951314</v>
      </c>
      <c r="W378" s="8">
        <f t="shared" si="155"/>
        <v>-0.62954330468183151</v>
      </c>
      <c r="X378" s="8">
        <f t="shared" si="156"/>
        <v>6.8632426278294481E-2</v>
      </c>
      <c r="Y378" s="8">
        <f t="shared" si="157"/>
        <v>-0.68566461725123495</v>
      </c>
      <c r="AA378" s="8">
        <f t="shared" si="158"/>
        <v>-0.69850549242058668</v>
      </c>
      <c r="AB378" s="8">
        <f t="shared" si="159"/>
        <v>-0.70514816833590976</v>
      </c>
      <c r="AC378" s="8">
        <f t="shared" si="160"/>
        <v>-0.90867670582693161</v>
      </c>
      <c r="AD378" s="8">
        <f t="shared" si="161"/>
        <v>-0.86806720799918635</v>
      </c>
      <c r="AE378" s="8">
        <f t="shared" si="162"/>
        <v>-0.53313272718772209</v>
      </c>
      <c r="AF378" s="8">
        <f t="shared" si="163"/>
        <v>-0.81003240635640494</v>
      </c>
      <c r="AG378" s="8"/>
      <c r="AH378">
        <v>-4.5131996210398979</v>
      </c>
      <c r="AJ378">
        <v>0.1285249626736816</v>
      </c>
      <c r="AK378">
        <v>1</v>
      </c>
      <c r="AL378">
        <v>-1.6485390210427779</v>
      </c>
      <c r="AM378">
        <v>1</v>
      </c>
      <c r="AN378">
        <v>0.1285249626736816</v>
      </c>
      <c r="AO378">
        <v>1</v>
      </c>
      <c r="AP378">
        <v>-1.6485390210427779</v>
      </c>
      <c r="AQ378">
        <v>1</v>
      </c>
      <c r="AS378">
        <v>0.1285249626736816</v>
      </c>
      <c r="AT378">
        <v>1</v>
      </c>
      <c r="AU378">
        <v>-1.6485390210427779</v>
      </c>
      <c r="AV378">
        <v>1</v>
      </c>
      <c r="AW378">
        <v>0.1285249626736816</v>
      </c>
      <c r="AX378">
        <v>1</v>
      </c>
      <c r="AY378">
        <v>-1.6485390210427779</v>
      </c>
      <c r="AZ378">
        <v>1</v>
      </c>
      <c r="BB378">
        <f t="shared" si="145"/>
        <v>1</v>
      </c>
    </row>
    <row r="379" spans="1:54" x14ac:dyDescent="0.3">
      <c r="A379">
        <v>23</v>
      </c>
      <c r="B379" t="s">
        <v>108</v>
      </c>
      <c r="C379" t="s">
        <v>95</v>
      </c>
      <c r="D379" t="s">
        <v>96</v>
      </c>
      <c r="F379" s="2">
        <v>0</v>
      </c>
      <c r="G379" s="2">
        <f t="shared" si="140"/>
        <v>0</v>
      </c>
      <c r="H379" s="4">
        <f t="shared" si="141"/>
        <v>0</v>
      </c>
      <c r="I379" s="14">
        <f t="shared" si="142"/>
        <v>0</v>
      </c>
      <c r="J379">
        <f t="shared" si="121"/>
        <v>1</v>
      </c>
      <c r="K379">
        <f t="shared" si="143"/>
        <v>4</v>
      </c>
      <c r="L379">
        <f t="shared" si="144"/>
        <v>0</v>
      </c>
      <c r="M379" s="8">
        <f t="shared" si="146"/>
        <v>1.5468340170074837E-2</v>
      </c>
      <c r="N379" s="8">
        <f t="shared" si="147"/>
        <v>2.7928923178147515E-2</v>
      </c>
      <c r="O379" s="8">
        <f t="shared" si="148"/>
        <v>-0.8636335410814685</v>
      </c>
      <c r="P379" s="8">
        <f t="shared" si="149"/>
        <v>-0.81967235288813944</v>
      </c>
      <c r="Q379" s="8">
        <f t="shared" si="150"/>
        <v>-0.29787258677531941</v>
      </c>
      <c r="R379" s="8">
        <f t="shared" si="151"/>
        <v>-0.82742940019973721</v>
      </c>
      <c r="T379" s="8">
        <f t="shared" si="152"/>
        <v>5.5374558055904723E-2</v>
      </c>
      <c r="U379" s="8">
        <f t="shared" si="153"/>
        <v>6.098942889107762E-2</v>
      </c>
      <c r="V379" s="8">
        <f t="shared" si="154"/>
        <v>-0.73973591030498265</v>
      </c>
      <c r="W379" s="8">
        <f t="shared" si="155"/>
        <v>-0.62195902214967447</v>
      </c>
      <c r="X379" s="8">
        <f t="shared" si="156"/>
        <v>-0.21854344706942253</v>
      </c>
      <c r="Y379" s="8">
        <f t="shared" si="157"/>
        <v>-0.27182986154465616</v>
      </c>
      <c r="AA379" s="8">
        <f t="shared" si="158"/>
        <v>-0.59341861726358869</v>
      </c>
      <c r="AB379" s="8">
        <f t="shared" si="159"/>
        <v>-0.58617874287226623</v>
      </c>
      <c r="AC379" s="8">
        <f t="shared" si="160"/>
        <v>-0.89262009954594412</v>
      </c>
      <c r="AD379" s="8">
        <f t="shared" si="161"/>
        <v>-0.85872530405354575</v>
      </c>
      <c r="AE379" s="8">
        <f t="shared" si="162"/>
        <v>-0.64137172213826743</v>
      </c>
      <c r="AF379" s="8">
        <f t="shared" si="163"/>
        <v>-0.49933084182498483</v>
      </c>
      <c r="AG379" s="8"/>
      <c r="AH379">
        <v>5.0733601924304486</v>
      </c>
      <c r="AJ379">
        <v>7.9972791574258753E-2</v>
      </c>
      <c r="AK379">
        <v>1</v>
      </c>
      <c r="AL379">
        <v>-1.6485390210427779</v>
      </c>
      <c r="AM379">
        <v>1</v>
      </c>
      <c r="AN379">
        <v>7.9972791574258753E-2</v>
      </c>
      <c r="AO379">
        <v>1</v>
      </c>
      <c r="AP379">
        <v>-1.6485390210427779</v>
      </c>
      <c r="AQ379">
        <v>1</v>
      </c>
      <c r="AS379">
        <v>7.9972791574258753E-2</v>
      </c>
      <c r="AT379">
        <v>1</v>
      </c>
      <c r="AU379">
        <v>-1.6485390210427779</v>
      </c>
      <c r="AV379">
        <v>1</v>
      </c>
      <c r="AW379">
        <v>7.9972791574258753E-2</v>
      </c>
      <c r="AX379">
        <v>1</v>
      </c>
      <c r="AY379">
        <v>-1.6485390210427779</v>
      </c>
      <c r="AZ379">
        <v>1</v>
      </c>
      <c r="BB379">
        <f t="shared" si="145"/>
        <v>1</v>
      </c>
    </row>
    <row r="380" spans="1:54" x14ac:dyDescent="0.3">
      <c r="A380">
        <v>23</v>
      </c>
      <c r="B380" t="s">
        <v>109</v>
      </c>
      <c r="C380" t="s">
        <v>95</v>
      </c>
      <c r="D380" t="s">
        <v>96</v>
      </c>
      <c r="F380" s="2">
        <v>0</v>
      </c>
      <c r="G380" s="2">
        <f t="shared" si="140"/>
        <v>1</v>
      </c>
      <c r="H380" s="4">
        <f t="shared" si="141"/>
        <v>0</v>
      </c>
      <c r="I380" s="14">
        <f t="shared" si="142"/>
        <v>0</v>
      </c>
      <c r="J380">
        <f t="shared" si="121"/>
        <v>1</v>
      </c>
      <c r="K380">
        <f t="shared" si="143"/>
        <v>4</v>
      </c>
      <c r="L380">
        <f t="shared" si="144"/>
        <v>0</v>
      </c>
      <c r="M380" s="8">
        <f t="shared" si="146"/>
        <v>-0.31198257122226847</v>
      </c>
      <c r="N380" s="8">
        <f t="shared" si="147"/>
        <v>-0.31643454157694789</v>
      </c>
      <c r="O380" s="8">
        <f t="shared" si="148"/>
        <v>-0.90928374854240057</v>
      </c>
      <c r="P380" s="8">
        <f t="shared" si="149"/>
        <v>-0.88202394377797044</v>
      </c>
      <c r="Q380" s="8">
        <f t="shared" si="150"/>
        <v>-0.3083126597250696</v>
      </c>
      <c r="R380" s="8">
        <f t="shared" si="151"/>
        <v>-0.87815693750073875</v>
      </c>
      <c r="T380" s="8">
        <f t="shared" si="152"/>
        <v>-0.25222359553991336</v>
      </c>
      <c r="U380" s="8">
        <f t="shared" si="153"/>
        <v>-0.25926610348474038</v>
      </c>
      <c r="V380" s="8">
        <f t="shared" si="154"/>
        <v>-0.83482604769630586</v>
      </c>
      <c r="W380" s="8">
        <f t="shared" si="155"/>
        <v>-0.74535379507865496</v>
      </c>
      <c r="X380" s="8">
        <f t="shared" si="156"/>
        <v>-0.23749812626850467</v>
      </c>
      <c r="Y380" s="8">
        <f t="shared" si="157"/>
        <v>-0.52582747703696586</v>
      </c>
      <c r="AA380" s="8">
        <f t="shared" si="158"/>
        <v>-0.72808142925754915</v>
      </c>
      <c r="AB380" s="8">
        <f t="shared" si="159"/>
        <v>-0.73290613247600156</v>
      </c>
      <c r="AC380" s="8">
        <f t="shared" si="160"/>
        <v>-0.93500853678479501</v>
      </c>
      <c r="AD380" s="8">
        <f t="shared" si="161"/>
        <v>-0.91218308805674753</v>
      </c>
      <c r="AE380" s="8">
        <f t="shared" si="162"/>
        <v>-0.65633106028122679</v>
      </c>
      <c r="AF380" s="8">
        <f t="shared" si="163"/>
        <v>-0.73107463391920935</v>
      </c>
      <c r="AG380" s="8"/>
      <c r="AH380">
        <v>-4.5421126697289758</v>
      </c>
      <c r="AJ380">
        <v>7.9972791574258753E-2</v>
      </c>
      <c r="AK380">
        <v>1</v>
      </c>
      <c r="AL380">
        <v>-1.6485390210427779</v>
      </c>
      <c r="AM380">
        <v>1</v>
      </c>
      <c r="AN380">
        <v>7.9972791574258753E-2</v>
      </c>
      <c r="AO380">
        <v>1</v>
      </c>
      <c r="AP380">
        <v>-1.6485390210427779</v>
      </c>
      <c r="AQ380">
        <v>1</v>
      </c>
      <c r="AS380">
        <v>7.9972791574258753E-2</v>
      </c>
      <c r="AT380">
        <v>1</v>
      </c>
      <c r="AU380">
        <v>-1.6485390210427779</v>
      </c>
      <c r="AV380">
        <v>1</v>
      </c>
      <c r="AW380">
        <v>7.9972791574258753E-2</v>
      </c>
      <c r="AX380">
        <v>1</v>
      </c>
      <c r="AY380">
        <v>-1.6485390210427779</v>
      </c>
      <c r="AZ380">
        <v>1</v>
      </c>
      <c r="BB380">
        <f t="shared" si="145"/>
        <v>1</v>
      </c>
    </row>
    <row r="381" spans="1:54" x14ac:dyDescent="0.3">
      <c r="A381">
        <v>23</v>
      </c>
      <c r="B381" t="s">
        <v>110</v>
      </c>
      <c r="C381" t="s">
        <v>95</v>
      </c>
      <c r="D381" t="s">
        <v>96</v>
      </c>
      <c r="F381" s="2">
        <v>0</v>
      </c>
      <c r="G381" s="2">
        <f t="shared" si="140"/>
        <v>1</v>
      </c>
      <c r="H381" s="4">
        <f t="shared" si="141"/>
        <v>0</v>
      </c>
      <c r="I381" s="14">
        <f t="shared" si="142"/>
        <v>1</v>
      </c>
      <c r="J381">
        <f t="shared" si="121"/>
        <v>0</v>
      </c>
      <c r="K381">
        <f t="shared" si="143"/>
        <v>4</v>
      </c>
      <c r="L381">
        <f t="shared" si="144"/>
        <v>0</v>
      </c>
      <c r="M381" s="8">
        <f t="shared" si="146"/>
        <v>1.7551667081635836</v>
      </c>
      <c r="N381" s="8">
        <f t="shared" si="147"/>
        <v>1.8461386662799699</v>
      </c>
      <c r="O381" s="8">
        <f t="shared" si="148"/>
        <v>1.2454048038315955</v>
      </c>
      <c r="P381" s="8">
        <f t="shared" si="149"/>
        <v>1.1932877294283906</v>
      </c>
      <c r="Q381" s="8">
        <f t="shared" si="150"/>
        <v>-6.3895099265007776E-2</v>
      </c>
      <c r="R381" s="8">
        <f t="shared" si="151"/>
        <v>14.401308547493224</v>
      </c>
      <c r="T381" s="8">
        <f t="shared" si="152"/>
        <v>1.6384958460363992</v>
      </c>
      <c r="U381" s="8">
        <f t="shared" si="153"/>
        <v>1.6585954379771524</v>
      </c>
      <c r="V381" s="8">
        <f t="shared" si="154"/>
        <v>1.3639516896048061</v>
      </c>
      <c r="W381" s="8">
        <f t="shared" si="155"/>
        <v>0.60520002541303453</v>
      </c>
      <c r="X381" s="8">
        <f t="shared" si="156"/>
        <v>0.34470934937513642</v>
      </c>
      <c r="Y381" s="8">
        <f t="shared" si="157"/>
        <v>10.845713435662171</v>
      </c>
      <c r="AA381" s="8">
        <f t="shared" si="158"/>
        <v>4.4896679121544332E-2</v>
      </c>
      <c r="AB381" s="8">
        <f t="shared" si="159"/>
        <v>7.0482329155692414E-2</v>
      </c>
      <c r="AC381" s="8">
        <f t="shared" si="160"/>
        <v>-1.2187181735602346E-2</v>
      </c>
      <c r="AD381" s="8">
        <f t="shared" si="161"/>
        <v>-0.4394241586551963</v>
      </c>
      <c r="AE381" s="8">
        <f t="shared" si="162"/>
        <v>-0.3737548934507528</v>
      </c>
      <c r="AF381" s="8">
        <f t="shared" si="163"/>
        <v>7.3085209276688534</v>
      </c>
      <c r="AG381" s="8"/>
      <c r="AH381">
        <v>18.727474288070329</v>
      </c>
      <c r="AJ381">
        <v>7.1029912692704686E-2</v>
      </c>
      <c r="AK381">
        <v>-0.33333333333333331</v>
      </c>
      <c r="AL381">
        <v>-1.6485390210427779</v>
      </c>
      <c r="AM381">
        <v>-0.33333333333333331</v>
      </c>
      <c r="AN381">
        <v>7.1029912692704686E-2</v>
      </c>
      <c r="AO381">
        <v>-0.33333333333333331</v>
      </c>
      <c r="AP381">
        <v>-1.6485390210427779</v>
      </c>
      <c r="AQ381">
        <v>-0.33333333333333331</v>
      </c>
      <c r="AS381">
        <v>7.1029912692704686E-2</v>
      </c>
      <c r="AT381">
        <v>-0.33333333333333331</v>
      </c>
      <c r="AU381">
        <v>-1.6485390210427779</v>
      </c>
      <c r="AV381">
        <v>-0.33333333333333331</v>
      </c>
      <c r="AW381">
        <v>7.1029912692704686E-2</v>
      </c>
      <c r="AX381">
        <v>-0.33333333333333331</v>
      </c>
      <c r="AY381">
        <v>-1.6485390210427779</v>
      </c>
      <c r="AZ381">
        <v>-0.33333333333333331</v>
      </c>
      <c r="BB381">
        <f t="shared" si="145"/>
        <v>-0.33333333333333331</v>
      </c>
    </row>
    <row r="382" spans="1:54" x14ac:dyDescent="0.3">
      <c r="A382">
        <v>23</v>
      </c>
      <c r="B382" t="s">
        <v>111</v>
      </c>
      <c r="C382" t="s">
        <v>95</v>
      </c>
      <c r="D382" t="s">
        <v>96</v>
      </c>
      <c r="F382" s="2">
        <v>0</v>
      </c>
      <c r="G382" s="2">
        <f t="shared" si="140"/>
        <v>0</v>
      </c>
      <c r="H382" s="4">
        <f t="shared" si="141"/>
        <v>0</v>
      </c>
      <c r="I382" s="14">
        <f t="shared" si="142"/>
        <v>1</v>
      </c>
      <c r="J382">
        <f t="shared" si="121"/>
        <v>0</v>
      </c>
      <c r="K382">
        <f t="shared" si="143"/>
        <v>4</v>
      </c>
      <c r="L382">
        <f t="shared" si="144"/>
        <v>0</v>
      </c>
      <c r="M382" s="8">
        <f t="shared" si="146"/>
        <v>0.79862114342539081</v>
      </c>
      <c r="N382" s="8">
        <f t="shared" si="147"/>
        <v>0.77674509383660506</v>
      </c>
      <c r="O382" s="8">
        <f t="shared" si="148"/>
        <v>0.64830817033473953</v>
      </c>
      <c r="P382" s="8">
        <f t="shared" si="149"/>
        <v>0.53311483855981079</v>
      </c>
      <c r="Q382" s="8">
        <f t="shared" si="150"/>
        <v>-6.9892690318763231E-2</v>
      </c>
      <c r="R382" s="8">
        <f t="shared" si="151"/>
        <v>5.3456719993155959</v>
      </c>
      <c r="T382" s="8">
        <f t="shared" si="152"/>
        <v>0.99584266609189021</v>
      </c>
      <c r="U382" s="8">
        <f t="shared" si="153"/>
        <v>0.97990014942701964</v>
      </c>
      <c r="V382" s="8">
        <f t="shared" si="154"/>
        <v>1.1477109147598843</v>
      </c>
      <c r="W382" s="8">
        <f t="shared" si="155"/>
        <v>0.46593480860686443</v>
      </c>
      <c r="X382" s="8">
        <f t="shared" si="156"/>
        <v>0.32998469600009989</v>
      </c>
      <c r="Y382" s="8">
        <f t="shared" si="157"/>
        <v>4.6852099091087149</v>
      </c>
      <c r="AA382" s="8">
        <f t="shared" si="158"/>
        <v>-0.1802943578953751</v>
      </c>
      <c r="AB382" s="8">
        <f t="shared" si="159"/>
        <v>-0.19350007751597631</v>
      </c>
      <c r="AC382" s="8">
        <f t="shared" si="160"/>
        <v>-7.0093623871830796E-2</v>
      </c>
      <c r="AD382" s="8">
        <f t="shared" si="161"/>
        <v>-0.44791730875312408</v>
      </c>
      <c r="AE382" s="8">
        <f t="shared" si="162"/>
        <v>-0.38064916640600033</v>
      </c>
      <c r="AF382" s="8">
        <f t="shared" si="163"/>
        <v>2.6632388139509984</v>
      </c>
      <c r="AG382" s="8"/>
      <c r="AH382">
        <v>0.92805353026644821</v>
      </c>
      <c r="AJ382">
        <v>7.1029912692704686E-2</v>
      </c>
      <c r="AK382">
        <v>-0.33333333333333331</v>
      </c>
      <c r="AL382">
        <v>-1.6485390210427779</v>
      </c>
      <c r="AM382">
        <v>-0.33333333333333331</v>
      </c>
      <c r="AN382">
        <v>7.1029912692704686E-2</v>
      </c>
      <c r="AO382">
        <v>-0.33333333333333331</v>
      </c>
      <c r="AP382">
        <v>-1.6485390210427779</v>
      </c>
      <c r="AQ382">
        <v>-0.33333333333333331</v>
      </c>
      <c r="AS382">
        <v>7.1029912692704686E-2</v>
      </c>
      <c r="AT382">
        <v>-0.33333333333333331</v>
      </c>
      <c r="AU382">
        <v>-1.6485390210427779</v>
      </c>
      <c r="AV382">
        <v>-0.33333333333333331</v>
      </c>
      <c r="AW382">
        <v>7.1029912692704686E-2</v>
      </c>
      <c r="AX382">
        <v>-0.33333333333333331</v>
      </c>
      <c r="AY382">
        <v>-1.6485390210427779</v>
      </c>
      <c r="AZ382">
        <v>-0.33333333333333331</v>
      </c>
      <c r="BB382">
        <f t="shared" si="145"/>
        <v>-0.33333333333333331</v>
      </c>
    </row>
    <row r="383" spans="1:54" x14ac:dyDescent="0.3">
      <c r="A383">
        <v>24</v>
      </c>
      <c r="B383" t="s">
        <v>112</v>
      </c>
      <c r="C383" t="s">
        <v>113</v>
      </c>
      <c r="D383" t="s">
        <v>114</v>
      </c>
      <c r="F383" s="2">
        <v>0</v>
      </c>
      <c r="G383" s="2">
        <f t="shared" si="140"/>
        <v>0</v>
      </c>
      <c r="H383" s="4">
        <f t="shared" si="141"/>
        <v>1</v>
      </c>
      <c r="I383" s="14">
        <f t="shared" si="142"/>
        <v>1</v>
      </c>
      <c r="J383">
        <f t="shared" si="121"/>
        <v>0</v>
      </c>
      <c r="K383">
        <f t="shared" si="143"/>
        <v>3</v>
      </c>
      <c r="L383">
        <f t="shared" si="144"/>
        <v>3</v>
      </c>
      <c r="M383" s="8">
        <f t="shared" si="146"/>
        <v>3.0882195174636324</v>
      </c>
      <c r="N383" s="8">
        <f t="shared" si="147"/>
        <v>3.503594303859737</v>
      </c>
      <c r="O383" s="8">
        <f t="shared" si="148"/>
        <v>1.9624987680114727</v>
      </c>
      <c r="P383" s="8">
        <f t="shared" si="149"/>
        <v>3.6661332655376113</v>
      </c>
      <c r="Q383" s="8">
        <f t="shared" si="150"/>
        <v>0.14011405246243519</v>
      </c>
      <c r="R383" s="8">
        <f t="shared" si="151"/>
        <v>0.49394503177640225</v>
      </c>
      <c r="T383" s="8">
        <f t="shared" si="152"/>
        <v>1.6176693658577297</v>
      </c>
      <c r="U383" s="8">
        <f t="shared" si="153"/>
        <v>1.8111069613526196</v>
      </c>
      <c r="V383" s="8">
        <f t="shared" si="154"/>
        <v>1.149554749974339</v>
      </c>
      <c r="W383" s="8">
        <f t="shared" si="155"/>
        <v>2.096187849259024</v>
      </c>
      <c r="X383" s="8">
        <f t="shared" si="156"/>
        <v>0.89566254306639459</v>
      </c>
      <c r="Y383" s="8">
        <f t="shared" si="157"/>
        <v>1.4278602097744075</v>
      </c>
      <c r="AA383" s="8">
        <f t="shared" si="158"/>
        <v>2.7961063535864087E-2</v>
      </c>
      <c r="AB383" s="8">
        <f t="shared" si="159"/>
        <v>0.22836542709724769</v>
      </c>
      <c r="AC383" s="8">
        <f t="shared" si="160"/>
        <v>4.7647366040351906E-2</v>
      </c>
      <c r="AD383" s="8">
        <f t="shared" si="161"/>
        <v>0.17548664509964976</v>
      </c>
      <c r="AE383" s="8">
        <f t="shared" si="162"/>
        <v>-0.16933523063383152</v>
      </c>
      <c r="AF383" s="8">
        <f t="shared" si="163"/>
        <v>0.7598531598706505</v>
      </c>
      <c r="AG383" s="8"/>
      <c r="AH383">
        <v>11.64272726890589</v>
      </c>
      <c r="AJ383">
        <v>-2.6437360799676579</v>
      </c>
      <c r="AK383">
        <v>-2</v>
      </c>
      <c r="AL383">
        <v>2.3628068418924579</v>
      </c>
      <c r="AM383">
        <v>-2</v>
      </c>
      <c r="AN383">
        <v>-0.30242287878457669</v>
      </c>
      <c r="AO383">
        <v>2</v>
      </c>
      <c r="AP383">
        <v>4.1784105344215901</v>
      </c>
      <c r="AQ383">
        <v>2</v>
      </c>
      <c r="AS383">
        <v>-2.6437360799676579</v>
      </c>
      <c r="AT383">
        <v>-2</v>
      </c>
      <c r="AU383">
        <v>2.3628068418924579</v>
      </c>
      <c r="AV383">
        <v>-2</v>
      </c>
      <c r="AW383">
        <v>-0.30242287878457669</v>
      </c>
      <c r="AX383">
        <v>2</v>
      </c>
      <c r="AY383">
        <v>4.1784105344215901</v>
      </c>
      <c r="AZ383">
        <v>2</v>
      </c>
      <c r="BB383">
        <f t="shared" si="145"/>
        <v>-2</v>
      </c>
    </row>
    <row r="384" spans="1:54" x14ac:dyDescent="0.3">
      <c r="A384">
        <v>24</v>
      </c>
      <c r="B384" t="s">
        <v>115</v>
      </c>
      <c r="C384" t="s">
        <v>113</v>
      </c>
      <c r="D384" t="s">
        <v>114</v>
      </c>
      <c r="F384" s="2">
        <v>0</v>
      </c>
      <c r="G384" s="2">
        <f t="shared" si="140"/>
        <v>1</v>
      </c>
      <c r="H384" s="4">
        <f t="shared" si="141"/>
        <v>0</v>
      </c>
      <c r="I384" s="14">
        <f t="shared" si="142"/>
        <v>1</v>
      </c>
      <c r="J384">
        <f t="shared" si="121"/>
        <v>0</v>
      </c>
      <c r="K384">
        <f t="shared" si="143"/>
        <v>3</v>
      </c>
      <c r="L384">
        <f t="shared" si="144"/>
        <v>0</v>
      </c>
      <c r="M384" s="8">
        <f t="shared" si="146"/>
        <v>-0.71933464350801402</v>
      </c>
      <c r="N384" s="8">
        <f t="shared" si="147"/>
        <v>-0.71530455823417405</v>
      </c>
      <c r="O384" s="8">
        <f t="shared" si="148"/>
        <v>-0.87814532129564793</v>
      </c>
      <c r="P384" s="8">
        <f t="shared" si="149"/>
        <v>-0.9334677894620983</v>
      </c>
      <c r="Q384" s="8">
        <f t="shared" si="150"/>
        <v>-0.4336065971155359</v>
      </c>
      <c r="R384" s="8">
        <f t="shared" si="151"/>
        <v>-0.87367858869320913</v>
      </c>
      <c r="T384" s="8">
        <f t="shared" si="152"/>
        <v>-0.65213054873336285</v>
      </c>
      <c r="U384" s="8">
        <f t="shared" si="153"/>
        <v>-0.65331400862309086</v>
      </c>
      <c r="V384" s="8">
        <f t="shared" si="154"/>
        <v>-0.76809969850807169</v>
      </c>
      <c r="W384" s="8">
        <f t="shared" si="155"/>
        <v>-0.87281761872866137</v>
      </c>
      <c r="X384" s="8">
        <f t="shared" si="156"/>
        <v>-0.3768054824679774</v>
      </c>
      <c r="Y384" s="8">
        <f t="shared" si="157"/>
        <v>-0.63821897894737523</v>
      </c>
      <c r="AA384" s="8">
        <f t="shared" si="158"/>
        <v>-0.87133406511587252</v>
      </c>
      <c r="AB384" s="8">
        <f t="shared" si="159"/>
        <v>-0.87028318678076999</v>
      </c>
      <c r="AC384" s="8">
        <f t="shared" si="160"/>
        <v>-0.90373707462763142</v>
      </c>
      <c r="AD384" s="8">
        <f t="shared" si="161"/>
        <v>-0.94352801643102413</v>
      </c>
      <c r="AE384" s="8">
        <f t="shared" si="162"/>
        <v>-0.76239553973405538</v>
      </c>
      <c r="AF384" s="8">
        <f t="shared" si="163"/>
        <v>-0.82990434039804972</v>
      </c>
      <c r="AG384" s="8"/>
      <c r="AH384">
        <v>-14.79572724700051</v>
      </c>
      <c r="AJ384">
        <v>1.5923170626597589</v>
      </c>
      <c r="AK384">
        <v>-2</v>
      </c>
      <c r="AL384">
        <v>0.54720314936332615</v>
      </c>
      <c r="AM384">
        <v>-2</v>
      </c>
      <c r="AN384">
        <v>0.30242287878457669</v>
      </c>
      <c r="AO384">
        <v>-2</v>
      </c>
      <c r="AP384">
        <v>-1.2684005431658061</v>
      </c>
      <c r="AQ384">
        <v>-2</v>
      </c>
      <c r="AS384">
        <v>1.5923170626597589</v>
      </c>
      <c r="AT384">
        <v>-2</v>
      </c>
      <c r="AU384">
        <v>0.54720314936332615</v>
      </c>
      <c r="AV384">
        <v>-2</v>
      </c>
      <c r="AW384">
        <v>0.30242287878457669</v>
      </c>
      <c r="AX384">
        <v>-2</v>
      </c>
      <c r="AY384">
        <v>-1.2684005431658061</v>
      </c>
      <c r="AZ384">
        <v>-2</v>
      </c>
      <c r="BB384">
        <f t="shared" si="145"/>
        <v>-2</v>
      </c>
    </row>
    <row r="385" spans="1:54" x14ac:dyDescent="0.3">
      <c r="A385">
        <v>24</v>
      </c>
      <c r="B385" t="s">
        <v>116</v>
      </c>
      <c r="C385" t="s">
        <v>113</v>
      </c>
      <c r="D385" t="s">
        <v>114</v>
      </c>
      <c r="F385" s="2">
        <v>0</v>
      </c>
      <c r="G385" s="2">
        <f t="shared" si="140"/>
        <v>1</v>
      </c>
      <c r="H385" s="4">
        <f t="shared" si="141"/>
        <v>0</v>
      </c>
      <c r="I385" s="14">
        <f t="shared" si="142"/>
        <v>0</v>
      </c>
      <c r="J385">
        <f t="shared" si="121"/>
        <v>1</v>
      </c>
      <c r="K385">
        <f t="shared" si="143"/>
        <v>3</v>
      </c>
      <c r="L385">
        <f t="shared" si="144"/>
        <v>0</v>
      </c>
      <c r="M385" s="8">
        <f t="shared" si="146"/>
        <v>-0.31573534868872394</v>
      </c>
      <c r="N385" s="8">
        <f t="shared" si="147"/>
        <v>-0.31870590299834017</v>
      </c>
      <c r="O385" s="8">
        <f t="shared" si="148"/>
        <v>-0.81535662796023234</v>
      </c>
      <c r="P385" s="8">
        <f t="shared" si="149"/>
        <v>-0.74053580432079402</v>
      </c>
      <c r="Q385" s="8">
        <f t="shared" si="150"/>
        <v>-0.42388002206554642</v>
      </c>
      <c r="R385" s="8">
        <f t="shared" si="151"/>
        <v>-0.83379790968464962</v>
      </c>
      <c r="T385" s="8">
        <f t="shared" si="152"/>
        <v>-0.27941623001205712</v>
      </c>
      <c r="U385" s="8">
        <f t="shared" si="153"/>
        <v>-0.28363756257889561</v>
      </c>
      <c r="V385" s="8">
        <f t="shared" si="154"/>
        <v>-0.52187360108487979</v>
      </c>
      <c r="W385" s="8">
        <f t="shared" si="155"/>
        <v>-0.60214981654913557</v>
      </c>
      <c r="X385" s="8">
        <f t="shared" si="156"/>
        <v>-0.36209324813374699</v>
      </c>
      <c r="Y385" s="8">
        <f t="shared" si="157"/>
        <v>-0.47231001084562269</v>
      </c>
      <c r="AA385" s="8">
        <f t="shared" si="158"/>
        <v>-0.73150632002570271</v>
      </c>
      <c r="AB385" s="8">
        <f t="shared" si="159"/>
        <v>-0.73544283710598934</v>
      </c>
      <c r="AC385" s="8">
        <f t="shared" si="160"/>
        <v>-0.81052287214186824</v>
      </c>
      <c r="AD385" s="8">
        <f t="shared" si="161"/>
        <v>-0.83778562583780947</v>
      </c>
      <c r="AE385" s="8">
        <f t="shared" si="162"/>
        <v>-0.75442492383219462</v>
      </c>
      <c r="AF385" s="8">
        <f t="shared" si="163"/>
        <v>-0.71737581243988335</v>
      </c>
      <c r="AG385" s="8"/>
      <c r="AH385">
        <v>-3.960740939891497</v>
      </c>
      <c r="AJ385">
        <v>3.8544940149276372</v>
      </c>
      <c r="AK385">
        <v>8</v>
      </c>
      <c r="AL385">
        <v>0.54720314936332615</v>
      </c>
      <c r="AM385">
        <v>8</v>
      </c>
      <c r="AN385">
        <v>1.513180813744555</v>
      </c>
      <c r="AO385">
        <v>4</v>
      </c>
      <c r="AP385">
        <v>-1.2684005431658061</v>
      </c>
      <c r="AQ385">
        <v>4</v>
      </c>
      <c r="AS385">
        <v>3.8544940149276372</v>
      </c>
      <c r="AT385">
        <v>8</v>
      </c>
      <c r="AU385">
        <v>0.54720314936332615</v>
      </c>
      <c r="AV385">
        <v>8</v>
      </c>
      <c r="AW385">
        <v>1.513180813744555</v>
      </c>
      <c r="AX385">
        <v>4</v>
      </c>
      <c r="AY385">
        <v>-1.2684005431658061</v>
      </c>
      <c r="AZ385">
        <v>4</v>
      </c>
      <c r="BB385">
        <f t="shared" si="145"/>
        <v>8</v>
      </c>
    </row>
    <row r="386" spans="1:54" x14ac:dyDescent="0.3">
      <c r="A386">
        <v>24</v>
      </c>
      <c r="B386" t="s">
        <v>117</v>
      </c>
      <c r="C386" t="s">
        <v>113</v>
      </c>
      <c r="D386" t="s">
        <v>114</v>
      </c>
      <c r="F386" s="2">
        <v>0</v>
      </c>
      <c r="G386" s="2">
        <f t="shared" si="140"/>
        <v>0</v>
      </c>
      <c r="H386" s="4">
        <f t="shared" si="141"/>
        <v>0</v>
      </c>
      <c r="I386" s="14">
        <f t="shared" si="142"/>
        <v>1</v>
      </c>
      <c r="J386">
        <f t="shared" si="121"/>
        <v>0</v>
      </c>
      <c r="K386">
        <f t="shared" si="143"/>
        <v>3</v>
      </c>
      <c r="L386">
        <f t="shared" si="144"/>
        <v>0</v>
      </c>
      <c r="M386" s="8">
        <f t="shared" si="146"/>
        <v>13.527493140780972</v>
      </c>
      <c r="N386" s="8">
        <f t="shared" si="147"/>
        <v>13.933476804224535</v>
      </c>
      <c r="O386" s="8">
        <f t="shared" si="148"/>
        <v>16.303262924580512</v>
      </c>
      <c r="P386" s="8">
        <f t="shared" si="149"/>
        <v>37.485403164531085</v>
      </c>
      <c r="Q386" s="8">
        <f t="shared" si="150"/>
        <v>0.11560920805217437</v>
      </c>
      <c r="R386" s="8">
        <f t="shared" si="151"/>
        <v>14.991045469910912</v>
      </c>
      <c r="T386" s="8">
        <f t="shared" si="152"/>
        <v>5.520337669227696</v>
      </c>
      <c r="U386" s="8">
        <f t="shared" si="153"/>
        <v>5.677013070125648</v>
      </c>
      <c r="V386" s="8">
        <f t="shared" si="154"/>
        <v>6.0920292578964865</v>
      </c>
      <c r="W386" s="8">
        <f t="shared" si="155"/>
        <v>13.356049089661234</v>
      </c>
      <c r="X386" s="8">
        <f t="shared" si="156"/>
        <v>0.74798009730853499</v>
      </c>
      <c r="Y386" s="8">
        <f t="shared" si="157"/>
        <v>6.5869259796259145</v>
      </c>
      <c r="AA386" s="8">
        <f t="shared" si="158"/>
        <v>2.192039631560299</v>
      </c>
      <c r="AB386" s="8">
        <f t="shared" si="159"/>
        <v>2.3472655746807605</v>
      </c>
      <c r="AC386" s="8">
        <f t="shared" si="160"/>
        <v>2.8635570160846568</v>
      </c>
      <c r="AD386" s="8">
        <f t="shared" si="161"/>
        <v>6.6990382492446461</v>
      </c>
      <c r="AE386" s="8">
        <f t="shared" si="162"/>
        <v>-0.18282495061117668</v>
      </c>
      <c r="AF386" s="8">
        <f t="shared" si="163"/>
        <v>5.3380214175907357</v>
      </c>
      <c r="AG386" s="8"/>
      <c r="AH386">
        <v>7.1137409179861182</v>
      </c>
      <c r="AJ386">
        <v>-2.803074997619738</v>
      </c>
      <c r="AK386">
        <v>-4</v>
      </c>
      <c r="AL386">
        <v>2.3628068418924579</v>
      </c>
      <c r="AM386">
        <v>-4</v>
      </c>
      <c r="AN386">
        <v>-1.513180813744555</v>
      </c>
      <c r="AO386">
        <v>-4</v>
      </c>
      <c r="AP386">
        <v>4.1784105344215901</v>
      </c>
      <c r="AQ386">
        <v>-4</v>
      </c>
      <c r="AS386">
        <v>-2.803074997619738</v>
      </c>
      <c r="AT386">
        <v>-4</v>
      </c>
      <c r="AU386">
        <v>2.3628068418924579</v>
      </c>
      <c r="AV386">
        <v>-4</v>
      </c>
      <c r="AW386">
        <v>-1.513180813744555</v>
      </c>
      <c r="AX386">
        <v>-4</v>
      </c>
      <c r="AY386">
        <v>4.1784105344215901</v>
      </c>
      <c r="AZ386">
        <v>-4</v>
      </c>
      <c r="BB386">
        <f t="shared" si="145"/>
        <v>-4</v>
      </c>
    </row>
    <row r="387" spans="1:54" x14ac:dyDescent="0.3">
      <c r="A387">
        <v>24</v>
      </c>
      <c r="B387" t="s">
        <v>118</v>
      </c>
      <c r="C387" t="s">
        <v>113</v>
      </c>
      <c r="D387" t="s">
        <v>114</v>
      </c>
      <c r="F387" s="2">
        <v>0</v>
      </c>
      <c r="G387" s="2">
        <f t="shared" si="140"/>
        <v>1</v>
      </c>
      <c r="H387" s="4">
        <f t="shared" si="141"/>
        <v>0</v>
      </c>
      <c r="I387" s="14">
        <f t="shared" si="142"/>
        <v>1</v>
      </c>
      <c r="J387">
        <f t="shared" si="121"/>
        <v>0</v>
      </c>
      <c r="K387">
        <f t="shared" si="143"/>
        <v>3</v>
      </c>
      <c r="L387">
        <f t="shared" si="144"/>
        <v>0</v>
      </c>
      <c r="M387" s="8">
        <f t="shared" si="146"/>
        <v>17.261208351778791</v>
      </c>
      <c r="N387" s="8">
        <f t="shared" si="147"/>
        <v>17.41924477405734</v>
      </c>
      <c r="O387" s="8">
        <f t="shared" si="148"/>
        <v>30.469038723490367</v>
      </c>
      <c r="P387" s="8">
        <f t="shared" si="149"/>
        <v>110.83323123862479</v>
      </c>
      <c r="Q387" s="8">
        <f t="shared" si="150"/>
        <v>0.15174466844043735</v>
      </c>
      <c r="R387" s="8">
        <f t="shared" si="151"/>
        <v>37.938162204158623</v>
      </c>
      <c r="T387" s="8">
        <f t="shared" si="152"/>
        <v>6.7003120364864124</v>
      </c>
      <c r="U387" s="8">
        <f t="shared" si="153"/>
        <v>6.6840175384057883</v>
      </c>
      <c r="V387" s="8">
        <f t="shared" si="154"/>
        <v>8.6848759278797001</v>
      </c>
      <c r="W387" s="8">
        <f t="shared" si="155"/>
        <v>32.006818825868429</v>
      </c>
      <c r="X387" s="8">
        <f t="shared" si="156"/>
        <v>0.92191865322098454</v>
      </c>
      <c r="Y387" s="8">
        <f t="shared" si="157"/>
        <v>11.470107624681356</v>
      </c>
      <c r="AA387" s="8">
        <f t="shared" si="158"/>
        <v>2.9112201919569936</v>
      </c>
      <c r="AB387" s="8">
        <f t="shared" si="159"/>
        <v>2.9145256644226074</v>
      </c>
      <c r="AC387" s="8">
        <f t="shared" si="160"/>
        <v>3.2636069514779007</v>
      </c>
      <c r="AD387" s="8">
        <f t="shared" si="161"/>
        <v>19.243034506190746</v>
      </c>
      <c r="AE387" s="8">
        <f t="shared" si="162"/>
        <v>-0.12869738238054951</v>
      </c>
      <c r="AF387" s="8">
        <f t="shared" si="163"/>
        <v>9.2690224056740433</v>
      </c>
      <c r="AG387" s="8"/>
      <c r="AH387">
        <v>7.1137409179861182</v>
      </c>
      <c r="AJ387">
        <v>-2.803074997619738</v>
      </c>
      <c r="AK387">
        <v>-4</v>
      </c>
      <c r="AL387">
        <v>2.3628068418924579</v>
      </c>
      <c r="AM387">
        <v>-4</v>
      </c>
      <c r="AN387">
        <v>-1.513180813744555</v>
      </c>
      <c r="AO387">
        <v>-4</v>
      </c>
      <c r="AP387">
        <v>4.1784105344215901</v>
      </c>
      <c r="AQ387">
        <v>-4</v>
      </c>
      <c r="AS387">
        <v>-2.803074997619738</v>
      </c>
      <c r="AT387">
        <v>-4</v>
      </c>
      <c r="AU387">
        <v>2.3628068418924579</v>
      </c>
      <c r="AV387">
        <v>-4</v>
      </c>
      <c r="AW387">
        <v>-1.513180813744555</v>
      </c>
      <c r="AX387">
        <v>-4</v>
      </c>
      <c r="AY387">
        <v>4.1784105344215901</v>
      </c>
      <c r="AZ387">
        <v>-4</v>
      </c>
      <c r="BB387">
        <f t="shared" si="145"/>
        <v>-4</v>
      </c>
    </row>
    <row r="388" spans="1:54" x14ac:dyDescent="0.3">
      <c r="A388">
        <v>24</v>
      </c>
      <c r="B388" t="s">
        <v>119</v>
      </c>
      <c r="C388" t="s">
        <v>113</v>
      </c>
      <c r="D388" t="s">
        <v>114</v>
      </c>
      <c r="F388" s="2">
        <v>0</v>
      </c>
      <c r="G388" s="2">
        <f t="shared" si="140"/>
        <v>0</v>
      </c>
      <c r="H388" s="4">
        <f t="shared" si="141"/>
        <v>0</v>
      </c>
      <c r="I388" s="14">
        <f t="shared" si="142"/>
        <v>0</v>
      </c>
      <c r="J388">
        <f t="shared" si="121"/>
        <v>1</v>
      </c>
      <c r="K388">
        <f t="shared" si="143"/>
        <v>3</v>
      </c>
      <c r="L388">
        <f t="shared" si="144"/>
        <v>0</v>
      </c>
      <c r="M388" s="8">
        <f t="shared" si="146"/>
        <v>-0.17555623632224562</v>
      </c>
      <c r="N388" s="8">
        <f t="shared" si="147"/>
        <v>-0.16163560719598924</v>
      </c>
      <c r="O388" s="8">
        <f t="shared" si="148"/>
        <v>-0.90621169785051492</v>
      </c>
      <c r="P388" s="8">
        <f t="shared" si="149"/>
        <v>-0.70110244403801214</v>
      </c>
      <c r="Q388" s="8">
        <f t="shared" si="150"/>
        <v>-0.42544097611618908</v>
      </c>
      <c r="R388" s="8">
        <f t="shared" si="151"/>
        <v>-0.72277399973276246</v>
      </c>
      <c r="T388" s="8">
        <f t="shared" si="152"/>
        <v>-0.1372925223893105</v>
      </c>
      <c r="U388" s="8">
        <f t="shared" si="153"/>
        <v>-0.13966034931297042</v>
      </c>
      <c r="V388" s="8">
        <f t="shared" si="154"/>
        <v>-0.60111522538249618</v>
      </c>
      <c r="W388" s="8">
        <f t="shared" si="155"/>
        <v>-0.54163229568896309</v>
      </c>
      <c r="X388" s="8">
        <f t="shared" si="156"/>
        <v>-0.36904609271075789</v>
      </c>
      <c r="Y388" s="8">
        <f t="shared" si="157"/>
        <v>-0.34433635183252037</v>
      </c>
      <c r="AA388" s="8">
        <f t="shared" si="158"/>
        <v>-0.64949588208485443</v>
      </c>
      <c r="AB388" s="8">
        <f t="shared" si="159"/>
        <v>-0.64813910152184762</v>
      </c>
      <c r="AC388" s="8">
        <f t="shared" si="160"/>
        <v>-0.82252951350040515</v>
      </c>
      <c r="AD388" s="8">
        <f t="shared" si="161"/>
        <v>-0.79542081628261796</v>
      </c>
      <c r="AE388" s="8">
        <f t="shared" si="162"/>
        <v>-0.75549357509022963</v>
      </c>
      <c r="AF388" s="8">
        <f t="shared" si="163"/>
        <v>-0.64569417958467479</v>
      </c>
      <c r="AG388" s="8"/>
      <c r="AH388">
        <v>-3.9607409398914979</v>
      </c>
      <c r="AJ388">
        <v>3.8544940149276372</v>
      </c>
      <c r="AK388">
        <v>8</v>
      </c>
      <c r="AL388">
        <v>0.54720314936332615</v>
      </c>
      <c r="AM388">
        <v>8</v>
      </c>
      <c r="AN388">
        <v>1.513180813744555</v>
      </c>
      <c r="AO388">
        <v>4</v>
      </c>
      <c r="AP388">
        <v>-1.2684005431658061</v>
      </c>
      <c r="AQ388">
        <v>4</v>
      </c>
      <c r="AS388">
        <v>3.8544940149276372</v>
      </c>
      <c r="AT388">
        <v>8</v>
      </c>
      <c r="AU388">
        <v>0.54720314936332615</v>
      </c>
      <c r="AV388">
        <v>8</v>
      </c>
      <c r="AW388">
        <v>1.513180813744555</v>
      </c>
      <c r="AX388">
        <v>4</v>
      </c>
      <c r="AY388">
        <v>-1.2684005431658061</v>
      </c>
      <c r="AZ388">
        <v>4</v>
      </c>
      <c r="BB388">
        <f t="shared" si="145"/>
        <v>8</v>
      </c>
    </row>
    <row r="389" spans="1:54" x14ac:dyDescent="0.3">
      <c r="A389">
        <v>24</v>
      </c>
      <c r="B389" t="s">
        <v>120</v>
      </c>
      <c r="C389" t="s">
        <v>113</v>
      </c>
      <c r="D389" t="s">
        <v>114</v>
      </c>
      <c r="F389" s="2">
        <v>0</v>
      </c>
      <c r="G389" s="2">
        <f t="shared" si="140"/>
        <v>0</v>
      </c>
      <c r="H389" s="4">
        <f t="shared" si="141"/>
        <v>0</v>
      </c>
      <c r="I389" s="14">
        <f t="shared" si="142"/>
        <v>1</v>
      </c>
      <c r="J389">
        <f t="shared" si="121"/>
        <v>0</v>
      </c>
      <c r="K389">
        <f t="shared" si="143"/>
        <v>3</v>
      </c>
      <c r="L389">
        <f t="shared" si="144"/>
        <v>0</v>
      </c>
      <c r="M389" s="8">
        <f t="shared" si="146"/>
        <v>-0.71086818197553303</v>
      </c>
      <c r="N389" s="8">
        <f t="shared" si="147"/>
        <v>-0.70825847532564479</v>
      </c>
      <c r="O389" s="8">
        <f t="shared" si="148"/>
        <v>-0.81259581164037231</v>
      </c>
      <c r="P389" s="8">
        <f t="shared" si="149"/>
        <v>-0.91212358965312568</v>
      </c>
      <c r="Q389" s="8">
        <f t="shared" si="150"/>
        <v>-0.43162004152702044</v>
      </c>
      <c r="R389" s="8">
        <f t="shared" si="151"/>
        <v>-0.93529314733782365</v>
      </c>
      <c r="T389" s="8">
        <f t="shared" si="152"/>
        <v>-0.66314459932588732</v>
      </c>
      <c r="U389" s="8">
        <f t="shared" si="153"/>
        <v>-0.66401156833350428</v>
      </c>
      <c r="V389" s="8">
        <f t="shared" si="154"/>
        <v>-0.68667750760270696</v>
      </c>
      <c r="W389" s="8">
        <f t="shared" si="155"/>
        <v>-0.82577129094807311</v>
      </c>
      <c r="X389" s="8">
        <f t="shared" si="156"/>
        <v>-0.37960867669893134</v>
      </c>
      <c r="Y389" s="8">
        <f t="shared" si="157"/>
        <v>-0.79508029143588932</v>
      </c>
      <c r="AA389" s="8">
        <f t="shared" si="158"/>
        <v>-0.87252013654601235</v>
      </c>
      <c r="AB389" s="8">
        <f t="shared" si="159"/>
        <v>-0.872024937726668</v>
      </c>
      <c r="AC389" s="8">
        <f t="shared" si="160"/>
        <v>-0.86145157339032774</v>
      </c>
      <c r="AD389" s="8">
        <f t="shared" si="161"/>
        <v>-0.92776710198533996</v>
      </c>
      <c r="AE389" s="8">
        <f t="shared" si="162"/>
        <v>-0.76205444433439429</v>
      </c>
      <c r="AF389" s="8">
        <f t="shared" si="163"/>
        <v>-0.9026514686181506</v>
      </c>
      <c r="AG389" s="8"/>
      <c r="AH389">
        <v>-14.79572724700051</v>
      </c>
      <c r="AJ389">
        <v>1.5923170626597589</v>
      </c>
      <c r="AK389">
        <v>-2</v>
      </c>
      <c r="AL389">
        <v>0.54720314936332615</v>
      </c>
      <c r="AM389">
        <v>-2</v>
      </c>
      <c r="AN389">
        <v>0.30242287878457669</v>
      </c>
      <c r="AO389">
        <v>-2</v>
      </c>
      <c r="AP389">
        <v>-1.2684005431658061</v>
      </c>
      <c r="AQ389">
        <v>-2</v>
      </c>
      <c r="AS389">
        <v>1.5923170626597589</v>
      </c>
      <c r="AT389">
        <v>-2</v>
      </c>
      <c r="AU389">
        <v>0.54720314936332615</v>
      </c>
      <c r="AV389">
        <v>-2</v>
      </c>
      <c r="AW389">
        <v>0.30242287878457669</v>
      </c>
      <c r="AX389">
        <v>-2</v>
      </c>
      <c r="AY389">
        <v>-1.2684005431658061</v>
      </c>
      <c r="AZ389">
        <v>-2</v>
      </c>
      <c r="BB389">
        <f t="shared" si="145"/>
        <v>-2</v>
      </c>
    </row>
    <row r="390" spans="1:54" x14ac:dyDescent="0.3">
      <c r="A390">
        <v>24</v>
      </c>
      <c r="B390" t="s">
        <v>121</v>
      </c>
      <c r="C390" t="s">
        <v>113</v>
      </c>
      <c r="D390" t="s">
        <v>114</v>
      </c>
      <c r="F390" s="2">
        <v>0</v>
      </c>
      <c r="G390" s="2">
        <f t="shared" si="140"/>
        <v>1</v>
      </c>
      <c r="H390" s="4">
        <f t="shared" si="141"/>
        <v>1</v>
      </c>
      <c r="I390" s="14">
        <f t="shared" si="142"/>
        <v>1</v>
      </c>
      <c r="J390">
        <f t="shared" si="121"/>
        <v>0</v>
      </c>
      <c r="K390">
        <f t="shared" si="143"/>
        <v>3</v>
      </c>
      <c r="L390">
        <f t="shared" si="144"/>
        <v>3</v>
      </c>
      <c r="M390" s="8">
        <f t="shared" si="146"/>
        <v>3.3084569469033229</v>
      </c>
      <c r="N390" s="8">
        <f t="shared" si="147"/>
        <v>3.7944798457911788</v>
      </c>
      <c r="O390" s="8">
        <f t="shared" si="148"/>
        <v>4.9637628247458121</v>
      </c>
      <c r="P390" s="8">
        <f t="shared" si="149"/>
        <v>6.2549798303128386</v>
      </c>
      <c r="Q390" s="8">
        <f t="shared" si="150"/>
        <v>9.9717298872877974E-2</v>
      </c>
      <c r="R390" s="8">
        <f t="shared" si="151"/>
        <v>2.0831635632354764</v>
      </c>
      <c r="T390" s="8">
        <f t="shared" si="152"/>
        <v>2.0207675755380152</v>
      </c>
      <c r="U390" s="8">
        <f t="shared" si="153"/>
        <v>2.2551665193779811</v>
      </c>
      <c r="V390" s="8">
        <f t="shared" si="154"/>
        <v>2.5109004924667704</v>
      </c>
      <c r="W390" s="8">
        <f t="shared" si="155"/>
        <v>2.7602819268776773</v>
      </c>
      <c r="X390" s="8">
        <f t="shared" si="156"/>
        <v>0.71034864419442811</v>
      </c>
      <c r="Y390" s="8">
        <f t="shared" si="157"/>
        <v>2.4074080007222305</v>
      </c>
      <c r="AA390" s="8">
        <f t="shared" si="158"/>
        <v>0.18858456101800516</v>
      </c>
      <c r="AB390" s="8">
        <f t="shared" si="159"/>
        <v>0.43119974748888557</v>
      </c>
      <c r="AC390" s="8">
        <f t="shared" si="160"/>
        <v>0.60195396540802004</v>
      </c>
      <c r="AD390" s="8">
        <f t="shared" si="161"/>
        <v>0.58108967129031053</v>
      </c>
      <c r="AE390" s="8">
        <f t="shared" si="162"/>
        <v>-0.26231887339347421</v>
      </c>
      <c r="AF390" s="8">
        <f t="shared" si="163"/>
        <v>1.5284348053354311</v>
      </c>
      <c r="AG390" s="8"/>
      <c r="AH390">
        <v>11.64272726890589</v>
      </c>
      <c r="AJ390">
        <v>-2.6437360799676579</v>
      </c>
      <c r="AK390">
        <v>-2</v>
      </c>
      <c r="AL390">
        <v>2.3628068418924579</v>
      </c>
      <c r="AM390">
        <v>-2</v>
      </c>
      <c r="AN390">
        <v>-0.30242287878457669</v>
      </c>
      <c r="AO390">
        <v>2</v>
      </c>
      <c r="AP390">
        <v>4.1784105344215901</v>
      </c>
      <c r="AQ390">
        <v>2</v>
      </c>
      <c r="AS390">
        <v>-2.6437360799676579</v>
      </c>
      <c r="AT390">
        <v>-2</v>
      </c>
      <c r="AU390">
        <v>2.3628068418924579</v>
      </c>
      <c r="AV390">
        <v>-2</v>
      </c>
      <c r="AW390">
        <v>-0.30242287878457669</v>
      </c>
      <c r="AX390">
        <v>2</v>
      </c>
      <c r="AY390">
        <v>4.1784105344215901</v>
      </c>
      <c r="AZ390">
        <v>2</v>
      </c>
      <c r="BB390">
        <f t="shared" si="145"/>
        <v>-2</v>
      </c>
    </row>
    <row r="391" spans="1:54" x14ac:dyDescent="0.3">
      <c r="A391">
        <v>24</v>
      </c>
      <c r="B391" t="s">
        <v>122</v>
      </c>
      <c r="C391" t="s">
        <v>123</v>
      </c>
      <c r="D391" t="s">
        <v>114</v>
      </c>
      <c r="F391" s="2">
        <v>0</v>
      </c>
      <c r="G391" s="2">
        <f t="shared" si="140"/>
        <v>0</v>
      </c>
      <c r="H391" s="4">
        <f t="shared" si="141"/>
        <v>0</v>
      </c>
      <c r="I391" s="14">
        <f t="shared" si="142"/>
        <v>1</v>
      </c>
      <c r="J391">
        <f t="shared" si="121"/>
        <v>0</v>
      </c>
      <c r="K391">
        <f t="shared" si="143"/>
        <v>3</v>
      </c>
      <c r="L391">
        <f t="shared" si="144"/>
        <v>0</v>
      </c>
      <c r="M391" s="8">
        <f t="shared" si="146"/>
        <v>3.0882195174636324</v>
      </c>
      <c r="N391" s="8">
        <f t="shared" si="147"/>
        <v>3.503594303859737</v>
      </c>
      <c r="O391" s="8">
        <f t="shared" si="148"/>
        <v>1.9624987680114727</v>
      </c>
      <c r="P391" s="8">
        <f t="shared" si="149"/>
        <v>3.6661332655376113</v>
      </c>
      <c r="Q391" s="8">
        <f t="shared" si="150"/>
        <v>0.14011405246243519</v>
      </c>
      <c r="R391" s="8">
        <f t="shared" si="151"/>
        <v>0.49394503177640225</v>
      </c>
      <c r="T391" s="8">
        <f t="shared" si="152"/>
        <v>1.6680091797972159</v>
      </c>
      <c r="U391" s="8">
        <f t="shared" si="153"/>
        <v>1.8709152921488945</v>
      </c>
      <c r="V391" s="8">
        <f t="shared" si="154"/>
        <v>1.1594778608068816</v>
      </c>
      <c r="W391" s="8">
        <f t="shared" si="155"/>
        <v>2.0958131550494512</v>
      </c>
      <c r="X391" s="8">
        <f t="shared" si="156"/>
        <v>0.90089961310768585</v>
      </c>
      <c r="Y391" s="8">
        <f t="shared" si="157"/>
        <v>1.378405518043669</v>
      </c>
      <c r="AA391" s="8">
        <f t="shared" si="158"/>
        <v>5.2230652487589409E-2</v>
      </c>
      <c r="AB391" s="8">
        <f t="shared" si="159"/>
        <v>0.25499062165409819</v>
      </c>
      <c r="AC391" s="8">
        <f t="shared" si="160"/>
        <v>6.0831500989709547E-2</v>
      </c>
      <c r="AD391" s="8">
        <f t="shared" si="161"/>
        <v>0.18782710418408796</v>
      </c>
      <c r="AE391" s="8">
        <f t="shared" si="162"/>
        <v>-0.16427952054228404</v>
      </c>
      <c r="AF391" s="8">
        <f t="shared" si="163"/>
        <v>0.72077763737841372</v>
      </c>
      <c r="AG391" s="8"/>
      <c r="AH391">
        <v>11.64272726890589</v>
      </c>
      <c r="AJ391">
        <v>-2.6437360799676579</v>
      </c>
      <c r="AK391">
        <v>-2</v>
      </c>
      <c r="AL391">
        <v>2.3628068418924579</v>
      </c>
      <c r="AM391">
        <v>-2</v>
      </c>
      <c r="AN391">
        <v>-0.30242287878457669</v>
      </c>
      <c r="AO391">
        <v>2</v>
      </c>
      <c r="AP391">
        <v>4.1784105344215901</v>
      </c>
      <c r="AQ391">
        <v>2</v>
      </c>
      <c r="AS391">
        <v>-2.6437360799676579</v>
      </c>
      <c r="AT391">
        <v>-2</v>
      </c>
      <c r="AU391">
        <v>2.3628068418924579</v>
      </c>
      <c r="AV391">
        <v>-2</v>
      </c>
      <c r="AW391">
        <v>-0.30242287878457669</v>
      </c>
      <c r="AX391">
        <v>2</v>
      </c>
      <c r="AY391">
        <v>4.1784105344215901</v>
      </c>
      <c r="AZ391">
        <v>2</v>
      </c>
      <c r="BB391">
        <f t="shared" si="145"/>
        <v>-2</v>
      </c>
    </row>
    <row r="392" spans="1:54" x14ac:dyDescent="0.3">
      <c r="A392">
        <v>24</v>
      </c>
      <c r="B392" t="s">
        <v>124</v>
      </c>
      <c r="C392" t="s">
        <v>123</v>
      </c>
      <c r="D392" t="s">
        <v>114</v>
      </c>
      <c r="F392" s="2">
        <v>0</v>
      </c>
      <c r="G392" s="2">
        <f t="shared" si="140"/>
        <v>1</v>
      </c>
      <c r="H392" s="4">
        <f t="shared" si="141"/>
        <v>0</v>
      </c>
      <c r="I392" s="14">
        <f t="shared" si="142"/>
        <v>1</v>
      </c>
      <c r="J392">
        <f t="shared" si="121"/>
        <v>0</v>
      </c>
      <c r="K392">
        <f t="shared" si="143"/>
        <v>3</v>
      </c>
      <c r="L392">
        <f t="shared" si="144"/>
        <v>0</v>
      </c>
      <c r="M392" s="8">
        <f t="shared" si="146"/>
        <v>-0.71933464350801402</v>
      </c>
      <c r="N392" s="8">
        <f t="shared" si="147"/>
        <v>-0.71530455823417405</v>
      </c>
      <c r="O392" s="8">
        <f t="shared" si="148"/>
        <v>-0.87814532129564793</v>
      </c>
      <c r="P392" s="8">
        <f t="shared" si="149"/>
        <v>-0.9334677894620983</v>
      </c>
      <c r="Q392" s="8">
        <f t="shared" si="150"/>
        <v>-0.4336065971155359</v>
      </c>
      <c r="R392" s="8">
        <f t="shared" si="151"/>
        <v>-0.87367858869320913</v>
      </c>
      <c r="T392" s="8">
        <f t="shared" si="152"/>
        <v>-0.65825725289070769</v>
      </c>
      <c r="U392" s="8">
        <f t="shared" si="153"/>
        <v>-0.65817566215190959</v>
      </c>
      <c r="V392" s="8">
        <f t="shared" si="154"/>
        <v>-0.77014826491346977</v>
      </c>
      <c r="W392" s="8">
        <f t="shared" si="155"/>
        <v>-0.87240193968912383</v>
      </c>
      <c r="X392" s="8">
        <f t="shared" si="156"/>
        <v>-0.37732193351842824</v>
      </c>
      <c r="Y392" s="8">
        <f t="shared" si="157"/>
        <v>-0.64114171196266467</v>
      </c>
      <c r="AA392" s="8">
        <f t="shared" si="158"/>
        <v>-0.87368650349120425</v>
      </c>
      <c r="AB392" s="8">
        <f t="shared" si="159"/>
        <v>-0.87202106233267607</v>
      </c>
      <c r="AC392" s="8">
        <f t="shared" si="160"/>
        <v>-0.90347576420924913</v>
      </c>
      <c r="AD392" s="8">
        <f t="shared" si="161"/>
        <v>-0.94334587656793933</v>
      </c>
      <c r="AE392" s="8">
        <f t="shared" si="162"/>
        <v>-0.76092752016808451</v>
      </c>
      <c r="AF392" s="8">
        <f t="shared" si="163"/>
        <v>-0.82988611129224255</v>
      </c>
      <c r="AG392" s="8"/>
      <c r="AH392">
        <v>-14.79572724700051</v>
      </c>
      <c r="AJ392">
        <v>1.5923170626597589</v>
      </c>
      <c r="AK392">
        <v>-2</v>
      </c>
      <c r="AL392">
        <v>0.54720314936332615</v>
      </c>
      <c r="AM392">
        <v>-2</v>
      </c>
      <c r="AN392">
        <v>0.30242287878457669</v>
      </c>
      <c r="AO392">
        <v>-2</v>
      </c>
      <c r="AP392">
        <v>-1.2684005431658061</v>
      </c>
      <c r="AQ392">
        <v>-2</v>
      </c>
      <c r="AS392">
        <v>1.5923170626597589</v>
      </c>
      <c r="AT392">
        <v>-2</v>
      </c>
      <c r="AU392">
        <v>0.54720314936332615</v>
      </c>
      <c r="AV392">
        <v>-2</v>
      </c>
      <c r="AW392">
        <v>0.30242287878457669</v>
      </c>
      <c r="AX392">
        <v>-2</v>
      </c>
      <c r="AY392">
        <v>-1.2684005431658061</v>
      </c>
      <c r="AZ392">
        <v>-2</v>
      </c>
      <c r="BB392">
        <f t="shared" si="145"/>
        <v>-2</v>
      </c>
    </row>
    <row r="393" spans="1:54" x14ac:dyDescent="0.3">
      <c r="A393">
        <v>24</v>
      </c>
      <c r="B393" t="s">
        <v>125</v>
      </c>
      <c r="C393" t="s">
        <v>123</v>
      </c>
      <c r="D393" t="s">
        <v>114</v>
      </c>
      <c r="F393" s="2">
        <v>0</v>
      </c>
      <c r="G393" s="2">
        <f t="shared" si="140"/>
        <v>1</v>
      </c>
      <c r="H393" s="4">
        <f t="shared" si="141"/>
        <v>1</v>
      </c>
      <c r="I393" s="14">
        <f t="shared" si="142"/>
        <v>0</v>
      </c>
      <c r="J393">
        <f t="shared" si="121"/>
        <v>1</v>
      </c>
      <c r="K393">
        <f t="shared" si="143"/>
        <v>3</v>
      </c>
      <c r="L393">
        <f t="shared" si="144"/>
        <v>3</v>
      </c>
      <c r="M393" s="8">
        <f t="shared" si="146"/>
        <v>-0.31573534868872394</v>
      </c>
      <c r="N393" s="8">
        <f t="shared" si="147"/>
        <v>-0.31870590299834017</v>
      </c>
      <c r="O393" s="8">
        <f t="shared" si="148"/>
        <v>-0.81535662796023234</v>
      </c>
      <c r="P393" s="8">
        <f t="shared" si="149"/>
        <v>-0.74053580432079402</v>
      </c>
      <c r="Q393" s="8">
        <f t="shared" si="150"/>
        <v>-0.42388002206554642</v>
      </c>
      <c r="R393" s="8">
        <f t="shared" si="151"/>
        <v>-0.83379790968464962</v>
      </c>
      <c r="T393" s="8">
        <f t="shared" si="152"/>
        <v>-0.26483692663782077</v>
      </c>
      <c r="U393" s="8">
        <f t="shared" si="153"/>
        <v>-0.27336277725628488</v>
      </c>
      <c r="V393" s="8">
        <f t="shared" si="154"/>
        <v>-0.50938699862171</v>
      </c>
      <c r="W393" s="8">
        <f t="shared" si="155"/>
        <v>-0.6025342451752782</v>
      </c>
      <c r="X393" s="8">
        <f t="shared" si="156"/>
        <v>-0.36755241101488534</v>
      </c>
      <c r="Y393" s="8">
        <f t="shared" si="157"/>
        <v>-0.46417906171972773</v>
      </c>
      <c r="AA393" s="8">
        <f t="shared" si="158"/>
        <v>-0.72657908404808702</v>
      </c>
      <c r="AB393" s="8">
        <f t="shared" si="159"/>
        <v>-0.73224545393048601</v>
      </c>
      <c r="AC393" s="8">
        <f t="shared" si="160"/>
        <v>-0.80555760592517556</v>
      </c>
      <c r="AD393" s="8">
        <f t="shared" si="161"/>
        <v>-0.83876897842879172</v>
      </c>
      <c r="AE393" s="8">
        <f t="shared" si="162"/>
        <v>-0.7575794468227125</v>
      </c>
      <c r="AF393" s="8">
        <f t="shared" si="163"/>
        <v>-0.71151193040981586</v>
      </c>
      <c r="AG393" s="8"/>
      <c r="AH393">
        <v>-3.960740939891497</v>
      </c>
      <c r="AJ393">
        <v>3.8544940149276372</v>
      </c>
      <c r="AK393">
        <v>8</v>
      </c>
      <c r="AL393">
        <v>0.54720314936332615</v>
      </c>
      <c r="AM393">
        <v>8</v>
      </c>
      <c r="AN393">
        <v>1.513180813744555</v>
      </c>
      <c r="AO393">
        <v>4</v>
      </c>
      <c r="AP393">
        <v>-1.2684005431658061</v>
      </c>
      <c r="AQ393">
        <v>4</v>
      </c>
      <c r="AS393">
        <v>3.8544940149276372</v>
      </c>
      <c r="AT393">
        <v>8</v>
      </c>
      <c r="AU393">
        <v>0.54720314936332615</v>
      </c>
      <c r="AV393">
        <v>8</v>
      </c>
      <c r="AW393">
        <v>1.513180813744555</v>
      </c>
      <c r="AX393">
        <v>4</v>
      </c>
      <c r="AY393">
        <v>-1.2684005431658061</v>
      </c>
      <c r="AZ393">
        <v>4</v>
      </c>
      <c r="BB393">
        <f t="shared" si="145"/>
        <v>8</v>
      </c>
    </row>
    <row r="394" spans="1:54" x14ac:dyDescent="0.3">
      <c r="A394">
        <v>24</v>
      </c>
      <c r="B394" t="s">
        <v>126</v>
      </c>
      <c r="C394" t="s">
        <v>123</v>
      </c>
      <c r="D394" t="s">
        <v>114</v>
      </c>
      <c r="F394" s="2">
        <v>0</v>
      </c>
      <c r="G394" s="2">
        <f t="shared" si="140"/>
        <v>0</v>
      </c>
      <c r="H394" s="4">
        <f t="shared" si="141"/>
        <v>0</v>
      </c>
      <c r="I394" s="14">
        <f t="shared" si="142"/>
        <v>1</v>
      </c>
      <c r="J394">
        <f t="shared" si="121"/>
        <v>0</v>
      </c>
      <c r="K394">
        <f t="shared" si="143"/>
        <v>3</v>
      </c>
      <c r="L394">
        <f t="shared" si="144"/>
        <v>0</v>
      </c>
      <c r="M394" s="8">
        <f t="shared" si="146"/>
        <v>13.527493140780972</v>
      </c>
      <c r="N394" s="8">
        <f t="shared" si="147"/>
        <v>13.933476804224535</v>
      </c>
      <c r="O394" s="8">
        <f t="shared" si="148"/>
        <v>16.303262924580512</v>
      </c>
      <c r="P394" s="8">
        <f t="shared" si="149"/>
        <v>37.485403164531085</v>
      </c>
      <c r="Q394" s="8">
        <f t="shared" si="150"/>
        <v>0.11560920805217437</v>
      </c>
      <c r="R394" s="8">
        <f t="shared" si="151"/>
        <v>14.991045469910912</v>
      </c>
      <c r="T394" s="8">
        <f t="shared" si="152"/>
        <v>5.3552077566740923</v>
      </c>
      <c r="U394" s="8">
        <f t="shared" si="153"/>
        <v>5.4448106208023805</v>
      </c>
      <c r="V394" s="8">
        <f t="shared" si="154"/>
        <v>6.1979639451380182</v>
      </c>
      <c r="W394" s="8">
        <f t="shared" si="155"/>
        <v>13.447602932823711</v>
      </c>
      <c r="X394" s="8">
        <f t="shared" si="156"/>
        <v>0.73278745296982783</v>
      </c>
      <c r="Y394" s="8">
        <f t="shared" si="157"/>
        <v>6.6887557262955086</v>
      </c>
      <c r="AA394" s="8">
        <f t="shared" si="158"/>
        <v>2.1269267322219112</v>
      </c>
      <c r="AB394" s="8">
        <f t="shared" si="159"/>
        <v>2.2203310690241067</v>
      </c>
      <c r="AC394" s="8">
        <f t="shared" si="160"/>
        <v>2.9386950441978352</v>
      </c>
      <c r="AD394" s="8">
        <f t="shared" si="161"/>
        <v>6.7666243010749527</v>
      </c>
      <c r="AE394" s="8">
        <f t="shared" si="162"/>
        <v>-0.19122813544019507</v>
      </c>
      <c r="AF394" s="8">
        <f t="shared" si="163"/>
        <v>5.4239671586637712</v>
      </c>
      <c r="AG394" s="8"/>
      <c r="AH394">
        <v>7.1137409179861182</v>
      </c>
      <c r="AJ394">
        <v>-2.803074997619738</v>
      </c>
      <c r="AK394">
        <v>-4</v>
      </c>
      <c r="AL394">
        <v>2.3628068418924579</v>
      </c>
      <c r="AM394">
        <v>-4</v>
      </c>
      <c r="AN394">
        <v>-1.513180813744555</v>
      </c>
      <c r="AO394">
        <v>-4</v>
      </c>
      <c r="AP394">
        <v>4.1784105344215901</v>
      </c>
      <c r="AQ394">
        <v>-4</v>
      </c>
      <c r="AS394">
        <v>-2.803074997619738</v>
      </c>
      <c r="AT394">
        <v>-4</v>
      </c>
      <c r="AU394">
        <v>2.3628068418924579</v>
      </c>
      <c r="AV394">
        <v>-4</v>
      </c>
      <c r="AW394">
        <v>-1.513180813744555</v>
      </c>
      <c r="AX394">
        <v>-4</v>
      </c>
      <c r="AY394">
        <v>4.1784105344215901</v>
      </c>
      <c r="AZ394">
        <v>-4</v>
      </c>
      <c r="BB394">
        <f t="shared" si="145"/>
        <v>-4</v>
      </c>
    </row>
    <row r="395" spans="1:54" x14ac:dyDescent="0.3">
      <c r="A395">
        <v>24</v>
      </c>
      <c r="B395" t="s">
        <v>127</v>
      </c>
      <c r="C395" t="s">
        <v>123</v>
      </c>
      <c r="D395" t="s">
        <v>114</v>
      </c>
      <c r="F395" s="2">
        <v>0</v>
      </c>
      <c r="G395" s="2">
        <f t="shared" si="140"/>
        <v>1</v>
      </c>
      <c r="H395" s="4">
        <f t="shared" si="141"/>
        <v>0</v>
      </c>
      <c r="I395" s="14">
        <f t="shared" si="142"/>
        <v>1</v>
      </c>
      <c r="J395">
        <f t="shared" si="121"/>
        <v>0</v>
      </c>
      <c r="K395">
        <f t="shared" si="143"/>
        <v>3</v>
      </c>
      <c r="L395">
        <f t="shared" si="144"/>
        <v>0</v>
      </c>
      <c r="M395" s="8">
        <f t="shared" si="146"/>
        <v>17.261208351778791</v>
      </c>
      <c r="N395" s="8">
        <f t="shared" si="147"/>
        <v>17.41924477405734</v>
      </c>
      <c r="O395" s="8">
        <f t="shared" si="148"/>
        <v>30.469038723490367</v>
      </c>
      <c r="P395" s="8">
        <f t="shared" si="149"/>
        <v>110.83323123862479</v>
      </c>
      <c r="Q395" s="8">
        <f t="shared" si="150"/>
        <v>0.15174466844043735</v>
      </c>
      <c r="R395" s="8">
        <f t="shared" si="151"/>
        <v>37.938162204158623</v>
      </c>
      <c r="T395" s="8">
        <f t="shared" si="152"/>
        <v>6.7275839930194046</v>
      </c>
      <c r="U395" s="8">
        <f t="shared" si="153"/>
        <v>6.7189578207689822</v>
      </c>
      <c r="V395" s="8">
        <f t="shared" si="154"/>
        <v>8.7705059929123426</v>
      </c>
      <c r="W395" s="8">
        <f t="shared" si="155"/>
        <v>32.421911580731752</v>
      </c>
      <c r="X395" s="8">
        <f t="shared" si="156"/>
        <v>0.91083863088102901</v>
      </c>
      <c r="Y395" s="8">
        <f t="shared" si="157"/>
        <v>11.473502102338074</v>
      </c>
      <c r="AA395" s="8">
        <f t="shared" si="158"/>
        <v>2.9314023389021644</v>
      </c>
      <c r="AB395" s="8">
        <f t="shared" si="159"/>
        <v>2.9235355507951404</v>
      </c>
      <c r="AC395" s="8">
        <f t="shared" si="160"/>
        <v>3.3125285361825401</v>
      </c>
      <c r="AD395" s="8">
        <f t="shared" si="161"/>
        <v>19.498933158412747</v>
      </c>
      <c r="AE395" s="8">
        <f t="shared" si="162"/>
        <v>-0.13498859000808491</v>
      </c>
      <c r="AF395" s="8">
        <f t="shared" si="163"/>
        <v>9.2478879571964843</v>
      </c>
      <c r="AG395" s="8"/>
      <c r="AH395">
        <v>7.1137409179861182</v>
      </c>
      <c r="AJ395">
        <v>-2.803074997619738</v>
      </c>
      <c r="AK395">
        <v>-4</v>
      </c>
      <c r="AL395">
        <v>2.3628068418924579</v>
      </c>
      <c r="AM395">
        <v>-4</v>
      </c>
      <c r="AN395">
        <v>-1.513180813744555</v>
      </c>
      <c r="AO395">
        <v>-4</v>
      </c>
      <c r="AP395">
        <v>4.1784105344215901</v>
      </c>
      <c r="AQ395">
        <v>-4</v>
      </c>
      <c r="AS395">
        <v>-2.803074997619738</v>
      </c>
      <c r="AT395">
        <v>-4</v>
      </c>
      <c r="AU395">
        <v>2.3628068418924579</v>
      </c>
      <c r="AV395">
        <v>-4</v>
      </c>
      <c r="AW395">
        <v>-1.513180813744555</v>
      </c>
      <c r="AX395">
        <v>-4</v>
      </c>
      <c r="AY395">
        <v>4.1784105344215901</v>
      </c>
      <c r="AZ395">
        <v>-4</v>
      </c>
      <c r="BB395">
        <f t="shared" si="145"/>
        <v>-4</v>
      </c>
    </row>
    <row r="396" spans="1:54" x14ac:dyDescent="0.3">
      <c r="A396">
        <v>24</v>
      </c>
      <c r="B396" t="s">
        <v>128</v>
      </c>
      <c r="C396" t="s">
        <v>123</v>
      </c>
      <c r="D396" t="s">
        <v>114</v>
      </c>
      <c r="F396" s="2">
        <v>0</v>
      </c>
      <c r="G396" s="2">
        <f t="shared" si="140"/>
        <v>0</v>
      </c>
      <c r="H396" s="4">
        <f t="shared" si="141"/>
        <v>1</v>
      </c>
      <c r="I396" s="14">
        <f t="shared" si="142"/>
        <v>0</v>
      </c>
      <c r="J396">
        <f t="shared" si="121"/>
        <v>1</v>
      </c>
      <c r="K396">
        <f t="shared" si="143"/>
        <v>3</v>
      </c>
      <c r="L396">
        <f t="shared" si="144"/>
        <v>3</v>
      </c>
      <c r="M396" s="8">
        <f t="shared" si="146"/>
        <v>-0.17555623632224562</v>
      </c>
      <c r="N396" s="8">
        <f t="shared" si="147"/>
        <v>-0.16163560719598924</v>
      </c>
      <c r="O396" s="8">
        <f t="shared" si="148"/>
        <v>-0.90621169785051492</v>
      </c>
      <c r="P396" s="8">
        <f t="shared" si="149"/>
        <v>-0.70110244403801214</v>
      </c>
      <c r="Q396" s="8">
        <f t="shared" si="150"/>
        <v>-0.42544097611618908</v>
      </c>
      <c r="R396" s="8">
        <f t="shared" si="151"/>
        <v>-0.72277399973276246</v>
      </c>
      <c r="T396" s="8">
        <f t="shared" si="152"/>
        <v>-0.12234168108625773</v>
      </c>
      <c r="U396" s="8">
        <f t="shared" si="153"/>
        <v>-0.12069352399866907</v>
      </c>
      <c r="V396" s="8">
        <f t="shared" si="154"/>
        <v>-0.60429562847049512</v>
      </c>
      <c r="W396" s="8">
        <f t="shared" si="155"/>
        <v>-0.54115479761267982</v>
      </c>
      <c r="X396" s="8">
        <f t="shared" si="156"/>
        <v>-0.37028042897581093</v>
      </c>
      <c r="Y396" s="8">
        <f t="shared" si="157"/>
        <v>-0.35268188210164497</v>
      </c>
      <c r="AA396" s="8">
        <f t="shared" si="158"/>
        <v>-0.64332113003361791</v>
      </c>
      <c r="AB396" s="8">
        <f t="shared" si="159"/>
        <v>-0.63856313293268108</v>
      </c>
      <c r="AC396" s="8">
        <f t="shared" si="160"/>
        <v>-0.82155614346321937</v>
      </c>
      <c r="AD396" s="8">
        <f t="shared" si="161"/>
        <v>-0.79569006866724301</v>
      </c>
      <c r="AE396" s="8">
        <f t="shared" si="162"/>
        <v>-0.7561975514669701</v>
      </c>
      <c r="AF396" s="8">
        <f t="shared" si="163"/>
        <v>-0.65262908045074242</v>
      </c>
      <c r="AG396" s="8"/>
      <c r="AH396">
        <v>-3.960740939891497</v>
      </c>
      <c r="AJ396">
        <v>3.8544940149276372</v>
      </c>
      <c r="AK396">
        <v>8</v>
      </c>
      <c r="AL396">
        <v>0.54720314936332615</v>
      </c>
      <c r="AM396">
        <v>8</v>
      </c>
      <c r="AN396">
        <v>1.513180813744555</v>
      </c>
      <c r="AO396">
        <v>4</v>
      </c>
      <c r="AP396">
        <v>-1.2684005431658061</v>
      </c>
      <c r="AQ396">
        <v>4</v>
      </c>
      <c r="AS396">
        <v>3.8544940149276372</v>
      </c>
      <c r="AT396">
        <v>8</v>
      </c>
      <c r="AU396">
        <v>0.54720314936332615</v>
      </c>
      <c r="AV396">
        <v>8</v>
      </c>
      <c r="AW396">
        <v>1.513180813744555</v>
      </c>
      <c r="AX396">
        <v>4</v>
      </c>
      <c r="AY396">
        <v>-1.2684005431658061</v>
      </c>
      <c r="AZ396">
        <v>4</v>
      </c>
      <c r="BB396">
        <f t="shared" si="145"/>
        <v>8</v>
      </c>
    </row>
    <row r="397" spans="1:54" x14ac:dyDescent="0.3">
      <c r="A397">
        <v>24</v>
      </c>
      <c r="B397" t="s">
        <v>129</v>
      </c>
      <c r="C397" t="s">
        <v>123</v>
      </c>
      <c r="D397" t="s">
        <v>114</v>
      </c>
      <c r="F397" s="2">
        <v>0</v>
      </c>
      <c r="G397" s="2">
        <f t="shared" si="140"/>
        <v>0</v>
      </c>
      <c r="H397" s="4">
        <f t="shared" si="141"/>
        <v>0</v>
      </c>
      <c r="I397" s="14">
        <f t="shared" si="142"/>
        <v>1</v>
      </c>
      <c r="J397">
        <f t="shared" si="121"/>
        <v>0</v>
      </c>
      <c r="K397">
        <f t="shared" si="143"/>
        <v>3</v>
      </c>
      <c r="L397">
        <f t="shared" si="144"/>
        <v>0</v>
      </c>
      <c r="M397" s="8">
        <f t="shared" si="146"/>
        <v>-0.71086818197553303</v>
      </c>
      <c r="N397" s="8">
        <f t="shared" si="147"/>
        <v>-0.70825847532564479</v>
      </c>
      <c r="O397" s="8">
        <f t="shared" si="148"/>
        <v>-0.81259581164037231</v>
      </c>
      <c r="P397" s="8">
        <f t="shared" si="149"/>
        <v>-0.91212358965312568</v>
      </c>
      <c r="Q397" s="8">
        <f t="shared" si="150"/>
        <v>-0.43162004152702044</v>
      </c>
      <c r="R397" s="8">
        <f t="shared" si="151"/>
        <v>-0.93529314733782365</v>
      </c>
      <c r="T397" s="8">
        <f t="shared" si="152"/>
        <v>-0.66207958581483006</v>
      </c>
      <c r="U397" s="8">
        <f t="shared" si="153"/>
        <v>-0.66514968090411475</v>
      </c>
      <c r="V397" s="8">
        <f t="shared" si="154"/>
        <v>-0.69801026507355002</v>
      </c>
      <c r="W397" s="8">
        <f t="shared" si="155"/>
        <v>-0.82510715542376734</v>
      </c>
      <c r="X397" s="8">
        <f t="shared" si="156"/>
        <v>-0.37480201831353516</v>
      </c>
      <c r="Y397" s="8">
        <f t="shared" si="157"/>
        <v>-0.79959930911326216</v>
      </c>
      <c r="AA397" s="8">
        <f t="shared" si="158"/>
        <v>-0.87216646449606983</v>
      </c>
      <c r="AB397" s="8">
        <f t="shared" si="159"/>
        <v>-0.87274724328680053</v>
      </c>
      <c r="AC397" s="8">
        <f t="shared" si="160"/>
        <v>-0.86844768986263754</v>
      </c>
      <c r="AD397" s="8">
        <f t="shared" si="161"/>
        <v>-0.92705705083186996</v>
      </c>
      <c r="AE397" s="8">
        <f t="shared" si="162"/>
        <v>-0.75605690211034338</v>
      </c>
      <c r="AF397" s="8">
        <f t="shared" si="163"/>
        <v>-0.9049153934941897</v>
      </c>
      <c r="AG397" s="8"/>
      <c r="AH397">
        <v>-14.79572724700051</v>
      </c>
      <c r="AJ397">
        <v>1.5923170626597589</v>
      </c>
      <c r="AK397">
        <v>-2</v>
      </c>
      <c r="AL397">
        <v>0.54720314936332615</v>
      </c>
      <c r="AM397">
        <v>-2</v>
      </c>
      <c r="AN397">
        <v>0.30242287878457669</v>
      </c>
      <c r="AO397">
        <v>-2</v>
      </c>
      <c r="AP397">
        <v>-1.2684005431658061</v>
      </c>
      <c r="AQ397">
        <v>-2</v>
      </c>
      <c r="AS397">
        <v>1.5923170626597589</v>
      </c>
      <c r="AT397">
        <v>-2</v>
      </c>
      <c r="AU397">
        <v>0.54720314936332615</v>
      </c>
      <c r="AV397">
        <v>-2</v>
      </c>
      <c r="AW397">
        <v>0.30242287878457669</v>
      </c>
      <c r="AX397">
        <v>-2</v>
      </c>
      <c r="AY397">
        <v>-1.2684005431658061</v>
      </c>
      <c r="AZ397">
        <v>-2</v>
      </c>
      <c r="BB397">
        <f t="shared" si="145"/>
        <v>-2</v>
      </c>
    </row>
    <row r="398" spans="1:54" x14ac:dyDescent="0.3">
      <c r="A398">
        <v>24</v>
      </c>
      <c r="B398" t="s">
        <v>130</v>
      </c>
      <c r="C398" t="s">
        <v>123</v>
      </c>
      <c r="D398" t="s">
        <v>114</v>
      </c>
      <c r="F398" s="2">
        <v>0</v>
      </c>
      <c r="G398" s="2">
        <f t="shared" si="140"/>
        <v>1</v>
      </c>
      <c r="H398" s="4">
        <f t="shared" si="141"/>
        <v>0</v>
      </c>
      <c r="I398" s="14">
        <f t="shared" si="142"/>
        <v>1</v>
      </c>
      <c r="J398">
        <f t="shared" si="121"/>
        <v>0</v>
      </c>
      <c r="K398">
        <f t="shared" si="143"/>
        <v>3</v>
      </c>
      <c r="L398">
        <f t="shared" si="144"/>
        <v>0</v>
      </c>
      <c r="M398" s="8">
        <f t="shared" si="146"/>
        <v>3.3084569469033229</v>
      </c>
      <c r="N398" s="8">
        <f t="shared" si="147"/>
        <v>3.7944798457911788</v>
      </c>
      <c r="O398" s="8">
        <f t="shared" si="148"/>
        <v>4.9637628247458121</v>
      </c>
      <c r="P398" s="8">
        <f t="shared" si="149"/>
        <v>6.2549798303128386</v>
      </c>
      <c r="Q398" s="8">
        <f t="shared" si="150"/>
        <v>9.9717298872877974E-2</v>
      </c>
      <c r="R398" s="8">
        <f t="shared" si="151"/>
        <v>2.0831635632354764</v>
      </c>
      <c r="T398" s="8">
        <f t="shared" si="152"/>
        <v>1.8774932722279583</v>
      </c>
      <c r="U398" s="8">
        <f t="shared" si="153"/>
        <v>2.1152928982046801</v>
      </c>
      <c r="V398" s="8">
        <f t="shared" si="154"/>
        <v>2.4929990670429349</v>
      </c>
      <c r="W398" s="8">
        <f t="shared" si="155"/>
        <v>2.8221366921564393</v>
      </c>
      <c r="X398" s="8">
        <f t="shared" si="156"/>
        <v>0.71668928011118127</v>
      </c>
      <c r="Y398" s="8">
        <f t="shared" si="157"/>
        <v>2.245208706767309</v>
      </c>
      <c r="AA398" s="8">
        <f t="shared" si="158"/>
        <v>0.12718283361702998</v>
      </c>
      <c r="AB398" s="8">
        <f t="shared" si="159"/>
        <v>0.37467512401842107</v>
      </c>
      <c r="AC398" s="8">
        <f t="shared" si="160"/>
        <v>0.59093785123198406</v>
      </c>
      <c r="AD398" s="8">
        <f t="shared" si="161"/>
        <v>0.6038796429956883</v>
      </c>
      <c r="AE398" s="8">
        <f t="shared" si="162"/>
        <v>-0.25421387122563377</v>
      </c>
      <c r="AF398" s="8">
        <f t="shared" si="163"/>
        <v>1.3775950897068707</v>
      </c>
      <c r="AG398" s="8"/>
      <c r="AH398">
        <v>11.64272726890589</v>
      </c>
      <c r="AJ398">
        <v>-2.6437360799676579</v>
      </c>
      <c r="AK398">
        <v>-2</v>
      </c>
      <c r="AL398">
        <v>2.3628068418924579</v>
      </c>
      <c r="AM398">
        <v>-2</v>
      </c>
      <c r="AN398">
        <v>-0.30242287878457669</v>
      </c>
      <c r="AO398">
        <v>2</v>
      </c>
      <c r="AP398">
        <v>4.1784105344215901</v>
      </c>
      <c r="AQ398">
        <v>2</v>
      </c>
      <c r="AS398">
        <v>-2.6437360799676579</v>
      </c>
      <c r="AT398">
        <v>-2</v>
      </c>
      <c r="AU398">
        <v>2.3628068418924579</v>
      </c>
      <c r="AV398">
        <v>-2</v>
      </c>
      <c r="AW398">
        <v>-0.30242287878457669</v>
      </c>
      <c r="AX398">
        <v>2</v>
      </c>
      <c r="AY398">
        <v>4.1784105344215901</v>
      </c>
      <c r="AZ398">
        <v>2</v>
      </c>
      <c r="BB398">
        <f t="shared" si="145"/>
        <v>-2</v>
      </c>
    </row>
    <row r="399" spans="1:54" x14ac:dyDescent="0.3">
      <c r="F399" s="2"/>
      <c r="G399" s="2"/>
      <c r="H399" s="4"/>
      <c r="I399" s="14"/>
      <c r="M399" s="8"/>
      <c r="N399" s="8"/>
      <c r="O399" s="8"/>
      <c r="P399" s="8"/>
      <c r="Q399" s="8"/>
      <c r="R399" s="8"/>
      <c r="T399" s="8"/>
      <c r="U399" s="8"/>
      <c r="V399" s="8"/>
      <c r="W399" s="8"/>
      <c r="X399" s="8"/>
      <c r="Y399" s="8"/>
      <c r="AA399" s="8"/>
      <c r="AB399" s="8"/>
      <c r="AC399" s="8"/>
      <c r="AD399" s="8"/>
      <c r="AE399" s="8"/>
      <c r="AF399" s="8"/>
      <c r="AG399" s="8"/>
    </row>
    <row r="400" spans="1:54" x14ac:dyDescent="0.3">
      <c r="F400" s="2"/>
      <c r="G400" s="2"/>
      <c r="H400" s="4"/>
      <c r="I400" s="14"/>
      <c r="M400" s="8"/>
      <c r="N400" s="8"/>
      <c r="O400" s="8"/>
      <c r="P400" s="8"/>
      <c r="Q400" s="8"/>
      <c r="R400" s="8"/>
      <c r="T400" s="8"/>
      <c r="U400" s="8"/>
      <c r="V400" s="8"/>
      <c r="W400" s="8"/>
      <c r="X400" s="8"/>
      <c r="Y400" s="8"/>
      <c r="AA400" s="8"/>
      <c r="AB400" s="8"/>
      <c r="AC400" s="8"/>
      <c r="AD400" s="8"/>
      <c r="AE400" s="8"/>
      <c r="AF400" s="8"/>
      <c r="AG400" s="8"/>
    </row>
    <row r="401" spans="6:33" x14ac:dyDescent="0.3">
      <c r="F401" s="2"/>
      <c r="G401" s="2"/>
      <c r="H401" s="4"/>
      <c r="I401" s="14"/>
      <c r="M401" s="8"/>
      <c r="N401" s="8"/>
      <c r="O401" s="8"/>
      <c r="P401" s="8"/>
      <c r="Q401" s="8"/>
      <c r="R401" s="8"/>
      <c r="T401" s="8"/>
      <c r="U401" s="8"/>
      <c r="V401" s="8"/>
      <c r="W401" s="8"/>
      <c r="X401" s="8"/>
      <c r="Y401" s="8"/>
      <c r="AA401" s="8"/>
      <c r="AB401" s="8"/>
      <c r="AC401" s="8"/>
      <c r="AD401" s="8"/>
      <c r="AE401" s="8"/>
      <c r="AF401" s="8"/>
      <c r="AG401" s="8"/>
    </row>
    <row r="402" spans="6:33" x14ac:dyDescent="0.3">
      <c r="F402" s="2"/>
      <c r="G402" s="2"/>
      <c r="H402" s="4"/>
      <c r="I402" s="14"/>
      <c r="M402" s="8"/>
      <c r="N402" s="8"/>
      <c r="O402" s="8"/>
      <c r="P402" s="8"/>
      <c r="Q402" s="8"/>
      <c r="R402" s="8"/>
      <c r="T402" s="8"/>
      <c r="U402" s="8"/>
      <c r="V402" s="8"/>
      <c r="W402" s="8"/>
      <c r="X402" s="8"/>
      <c r="Y402" s="8"/>
      <c r="AA402" s="8"/>
      <c r="AB402" s="8"/>
      <c r="AC402" s="8"/>
      <c r="AD402" s="8"/>
      <c r="AE402" s="8"/>
      <c r="AF402" s="8"/>
      <c r="AG402" s="8"/>
    </row>
    <row r="403" spans="6:33" x14ac:dyDescent="0.3">
      <c r="F403" s="2"/>
      <c r="G403" s="2"/>
      <c r="H403" s="4"/>
      <c r="I403" s="14"/>
      <c r="M403" s="8"/>
      <c r="N403" s="8"/>
      <c r="O403" s="8"/>
      <c r="P403" s="8"/>
      <c r="Q403" s="8"/>
      <c r="R403" s="8"/>
      <c r="T403" s="8"/>
      <c r="U403" s="8"/>
      <c r="V403" s="8"/>
      <c r="W403" s="8"/>
      <c r="X403" s="8"/>
      <c r="Y403" s="8"/>
      <c r="AA403" s="8"/>
      <c r="AB403" s="8"/>
      <c r="AC403" s="8"/>
      <c r="AD403" s="8"/>
      <c r="AE403" s="8"/>
      <c r="AF403" s="8"/>
      <c r="AG403" s="8"/>
    </row>
    <row r="404" spans="6:33" x14ac:dyDescent="0.3">
      <c r="F404" s="2"/>
      <c r="G404" s="2"/>
      <c r="H404" s="4"/>
      <c r="I404" s="14"/>
      <c r="M404" s="8"/>
      <c r="N404" s="8"/>
      <c r="O404" s="8"/>
      <c r="P404" s="8"/>
      <c r="Q404" s="8"/>
      <c r="R404" s="8"/>
      <c r="T404" s="8"/>
      <c r="U404" s="8"/>
      <c r="V404" s="8"/>
      <c r="W404" s="8"/>
      <c r="X404" s="8"/>
      <c r="Y404" s="8"/>
      <c r="AA404" s="8"/>
      <c r="AB404" s="8"/>
      <c r="AC404" s="8"/>
      <c r="AD404" s="8"/>
      <c r="AE404" s="8"/>
      <c r="AF404" s="8"/>
      <c r="AG404" s="8"/>
    </row>
    <row r="405" spans="6:33" x14ac:dyDescent="0.3">
      <c r="F405" s="2"/>
      <c r="G405" s="2"/>
      <c r="H405" s="4"/>
      <c r="I405" s="14"/>
      <c r="M405" s="8"/>
      <c r="N405" s="8"/>
      <c r="O405" s="8"/>
      <c r="P405" s="8"/>
      <c r="Q405" s="8"/>
      <c r="R405" s="8"/>
      <c r="T405" s="8"/>
      <c r="U405" s="8"/>
      <c r="V405" s="8"/>
      <c r="W405" s="8"/>
      <c r="X405" s="8"/>
      <c r="Y405" s="8"/>
      <c r="AA405" s="8"/>
      <c r="AB405" s="8"/>
      <c r="AC405" s="8"/>
      <c r="AD405" s="8"/>
      <c r="AE405" s="8"/>
      <c r="AF405" s="8"/>
      <c r="AG405" s="8"/>
    </row>
    <row r="406" spans="6:33" x14ac:dyDescent="0.3">
      <c r="F406" s="2"/>
      <c r="G406" s="2"/>
      <c r="H406" s="4"/>
      <c r="I406" s="14"/>
      <c r="M406" s="8"/>
      <c r="N406" s="8"/>
      <c r="O406" s="8"/>
      <c r="P406" s="8"/>
      <c r="Q406" s="8"/>
      <c r="R406" s="8"/>
      <c r="T406" s="8"/>
      <c r="U406" s="8"/>
      <c r="V406" s="8"/>
      <c r="W406" s="8"/>
      <c r="X406" s="8"/>
      <c r="Y406" s="8"/>
      <c r="AA406" s="8"/>
      <c r="AB406" s="8"/>
      <c r="AC406" s="8"/>
      <c r="AD406" s="8"/>
      <c r="AE406" s="8"/>
      <c r="AF406" s="8"/>
      <c r="AG406" s="8"/>
    </row>
    <row r="407" spans="6:33" x14ac:dyDescent="0.3">
      <c r="F407" s="2"/>
      <c r="G407" s="2"/>
      <c r="H407" s="4"/>
      <c r="I407" s="14"/>
      <c r="M407" s="8"/>
      <c r="N407" s="8"/>
      <c r="O407" s="8"/>
      <c r="P407" s="8"/>
      <c r="Q407" s="8"/>
      <c r="R407" s="8"/>
      <c r="T407" s="8"/>
      <c r="U407" s="8"/>
      <c r="V407" s="8"/>
      <c r="W407" s="8"/>
      <c r="X407" s="8"/>
      <c r="Y407" s="8"/>
      <c r="AA407" s="8"/>
      <c r="AB407" s="8"/>
      <c r="AC407" s="8"/>
      <c r="AD407" s="8"/>
      <c r="AE407" s="8"/>
      <c r="AF407" s="8"/>
      <c r="AG407" s="8"/>
    </row>
    <row r="408" spans="6:33" x14ac:dyDescent="0.3">
      <c r="F408" s="2"/>
      <c r="G408" s="2"/>
      <c r="H408" s="4"/>
      <c r="I408" s="14"/>
      <c r="M408" s="8"/>
      <c r="N408" s="8"/>
      <c r="O408" s="8"/>
      <c r="P408" s="8"/>
      <c r="Q408" s="8"/>
      <c r="R408" s="8"/>
      <c r="T408" s="8"/>
      <c r="U408" s="8"/>
      <c r="V408" s="8"/>
      <c r="W408" s="8"/>
      <c r="X408" s="8"/>
      <c r="Y408" s="8"/>
      <c r="AA408" s="8"/>
      <c r="AB408" s="8"/>
      <c r="AC408" s="8"/>
      <c r="AD408" s="8"/>
      <c r="AE408" s="8"/>
      <c r="AF408" s="8"/>
      <c r="AG408" s="8"/>
    </row>
    <row r="409" spans="6:33" x14ac:dyDescent="0.3">
      <c r="F409" s="2"/>
      <c r="G409" s="2"/>
      <c r="H409" s="4"/>
      <c r="I409" s="14"/>
      <c r="M409" s="8"/>
      <c r="N409" s="8"/>
      <c r="O409" s="8"/>
      <c r="P409" s="8"/>
      <c r="Q409" s="8"/>
      <c r="R409" s="8"/>
      <c r="T409" s="8"/>
      <c r="U409" s="8"/>
      <c r="V409" s="8"/>
      <c r="W409" s="8"/>
      <c r="X409" s="8"/>
      <c r="Y409" s="8"/>
      <c r="AA409" s="8"/>
      <c r="AB409" s="8"/>
      <c r="AC409" s="8"/>
      <c r="AD409" s="8"/>
      <c r="AE409" s="8"/>
      <c r="AF409" s="8"/>
      <c r="AG409" s="8"/>
    </row>
    <row r="410" spans="6:33" x14ac:dyDescent="0.3">
      <c r="F410" s="2"/>
      <c r="G410" s="2"/>
      <c r="H410" s="4"/>
      <c r="I410" s="14"/>
      <c r="M410" s="8"/>
      <c r="N410" s="8"/>
      <c r="O410" s="8"/>
      <c r="P410" s="8"/>
      <c r="Q410" s="8"/>
      <c r="R410" s="8"/>
      <c r="T410" s="8"/>
      <c r="U410" s="8"/>
      <c r="V410" s="8"/>
      <c r="W410" s="8"/>
      <c r="X410" s="8"/>
      <c r="Y410" s="8"/>
      <c r="AA410" s="8"/>
      <c r="AB410" s="8"/>
      <c r="AC410" s="8"/>
      <c r="AD410" s="8"/>
      <c r="AE410" s="8"/>
      <c r="AF410" s="8"/>
      <c r="AG410" s="8"/>
    </row>
    <row r="411" spans="6:33" x14ac:dyDescent="0.3">
      <c r="F411" s="2"/>
      <c r="G411" s="2"/>
      <c r="H411" s="4"/>
      <c r="I411" s="14"/>
      <c r="M411" s="8"/>
      <c r="N411" s="8"/>
      <c r="O411" s="8"/>
      <c r="P411" s="8"/>
      <c r="Q411" s="8"/>
      <c r="R411" s="8"/>
      <c r="T411" s="8"/>
      <c r="U411" s="8"/>
      <c r="V411" s="8"/>
      <c r="W411" s="8"/>
      <c r="X411" s="8"/>
      <c r="Y411" s="8"/>
      <c r="AA411" s="8"/>
      <c r="AB411" s="8"/>
      <c r="AC411" s="8"/>
      <c r="AD411" s="8"/>
      <c r="AE411" s="8"/>
      <c r="AF411" s="8"/>
      <c r="AG411" s="8"/>
    </row>
    <row r="412" spans="6:33" x14ac:dyDescent="0.3">
      <c r="F412" s="2"/>
      <c r="G412" s="2"/>
      <c r="H412" s="4"/>
      <c r="I412" s="14"/>
      <c r="M412" s="8"/>
      <c r="N412" s="8"/>
      <c r="O412" s="8"/>
      <c r="P412" s="8"/>
      <c r="Q412" s="8"/>
      <c r="R412" s="8"/>
      <c r="T412" s="8"/>
      <c r="U412" s="8"/>
      <c r="V412" s="8"/>
      <c r="W412" s="8"/>
      <c r="X412" s="8"/>
      <c r="Y412" s="8"/>
      <c r="AA412" s="8"/>
      <c r="AB412" s="8"/>
      <c r="AC412" s="8"/>
      <c r="AD412" s="8"/>
      <c r="AE412" s="8"/>
      <c r="AF412" s="8"/>
      <c r="AG412" s="8"/>
    </row>
    <row r="413" spans="6:33" x14ac:dyDescent="0.3">
      <c r="F413" s="2"/>
      <c r="G413" s="2"/>
      <c r="H413" s="4"/>
      <c r="I413" s="14"/>
      <c r="M413" s="8"/>
      <c r="N413" s="8"/>
      <c r="O413" s="8"/>
      <c r="P413" s="8"/>
      <c r="Q413" s="8"/>
      <c r="R413" s="8"/>
      <c r="T413" s="8"/>
      <c r="U413" s="8"/>
      <c r="V413" s="8"/>
      <c r="W413" s="8"/>
      <c r="X413" s="8"/>
      <c r="Y413" s="8"/>
      <c r="AA413" s="8"/>
      <c r="AB413" s="8"/>
      <c r="AC413" s="8"/>
      <c r="AD413" s="8"/>
      <c r="AE413" s="8"/>
      <c r="AF413" s="8"/>
      <c r="AG413" s="8"/>
    </row>
    <row r="414" spans="6:33" x14ac:dyDescent="0.3">
      <c r="F414" s="2"/>
      <c r="G414" s="2"/>
      <c r="H414" s="4"/>
      <c r="I414" s="14"/>
      <c r="M414" s="8"/>
      <c r="N414" s="8"/>
      <c r="O414" s="8"/>
      <c r="P414" s="8"/>
      <c r="Q414" s="8"/>
      <c r="R414" s="8"/>
      <c r="T414" s="8"/>
      <c r="U414" s="8"/>
      <c r="V414" s="8"/>
      <c r="W414" s="8"/>
      <c r="X414" s="8"/>
      <c r="Y414" s="8"/>
      <c r="AA414" s="8"/>
      <c r="AB414" s="8"/>
      <c r="AC414" s="8"/>
      <c r="AD414" s="8"/>
      <c r="AE414" s="8"/>
      <c r="AF414" s="8"/>
      <c r="AG414" s="8"/>
    </row>
    <row r="415" spans="6:33" x14ac:dyDescent="0.3">
      <c r="F415" s="2"/>
      <c r="G415" s="2"/>
      <c r="H415" s="4"/>
      <c r="I415" s="14"/>
      <c r="M415" s="8"/>
      <c r="N415" s="8"/>
      <c r="O415" s="8"/>
      <c r="P415" s="8"/>
      <c r="Q415" s="8"/>
      <c r="R415" s="8"/>
      <c r="T415" s="8"/>
      <c r="U415" s="8"/>
      <c r="V415" s="8"/>
      <c r="W415" s="8"/>
      <c r="X415" s="8"/>
      <c r="Y415" s="8"/>
      <c r="AA415" s="8"/>
      <c r="AB415" s="8"/>
      <c r="AC415" s="8"/>
      <c r="AD415" s="8"/>
      <c r="AE415" s="8"/>
      <c r="AF415" s="8"/>
      <c r="AG415" s="8"/>
    </row>
    <row r="416" spans="6:33" x14ac:dyDescent="0.3">
      <c r="F416" s="2"/>
      <c r="G416" s="2"/>
      <c r="H416" s="4"/>
      <c r="I416" s="14"/>
      <c r="M416" s="8"/>
      <c r="N416" s="8"/>
      <c r="O416" s="8"/>
      <c r="P416" s="8"/>
      <c r="Q416" s="8"/>
      <c r="R416" s="8"/>
      <c r="T416" s="8"/>
      <c r="U416" s="8"/>
      <c r="V416" s="8"/>
      <c r="W416" s="8"/>
      <c r="X416" s="8"/>
      <c r="Y416" s="8"/>
      <c r="AA416" s="8"/>
      <c r="AB416" s="8"/>
      <c r="AC416" s="8"/>
      <c r="AD416" s="8"/>
      <c r="AE416" s="8"/>
      <c r="AF416" s="8"/>
      <c r="AG416" s="8"/>
    </row>
    <row r="417" spans="6:33" x14ac:dyDescent="0.3">
      <c r="F417" s="2"/>
      <c r="G417" s="2"/>
      <c r="H417" s="4"/>
      <c r="I417" s="14"/>
      <c r="M417" s="8"/>
      <c r="N417" s="8"/>
      <c r="O417" s="8"/>
      <c r="P417" s="8"/>
      <c r="Q417" s="8"/>
      <c r="R417" s="8"/>
      <c r="T417" s="8"/>
      <c r="U417" s="8"/>
      <c r="V417" s="8"/>
      <c r="W417" s="8"/>
      <c r="X417" s="8"/>
      <c r="Y417" s="8"/>
      <c r="AA417" s="8"/>
      <c r="AB417" s="8"/>
      <c r="AC417" s="8"/>
      <c r="AD417" s="8"/>
      <c r="AE417" s="8"/>
      <c r="AF417" s="8"/>
      <c r="AG417" s="8"/>
    </row>
    <row r="418" spans="6:33" x14ac:dyDescent="0.3">
      <c r="F418" s="2"/>
      <c r="G418" s="2"/>
      <c r="H418" s="4"/>
      <c r="I418" s="14"/>
      <c r="M418" s="8"/>
      <c r="N418" s="8"/>
      <c r="O418" s="8"/>
      <c r="P418" s="8"/>
      <c r="Q418" s="8"/>
      <c r="R418" s="8"/>
      <c r="T418" s="8"/>
      <c r="U418" s="8"/>
      <c r="V418" s="8"/>
      <c r="W418" s="8"/>
      <c r="X418" s="8"/>
      <c r="Y418" s="8"/>
      <c r="AA418" s="8"/>
      <c r="AB418" s="8"/>
      <c r="AC418" s="8"/>
      <c r="AD418" s="8"/>
      <c r="AE418" s="8"/>
      <c r="AF418" s="8"/>
      <c r="AG418" s="8"/>
    </row>
    <row r="419" spans="6:33" x14ac:dyDescent="0.3">
      <c r="F419" s="2"/>
      <c r="G419" s="2"/>
      <c r="H419" s="4"/>
      <c r="I419" s="14"/>
      <c r="M419" s="8"/>
      <c r="N419" s="8"/>
      <c r="O419" s="8"/>
      <c r="P419" s="8"/>
      <c r="Q419" s="8"/>
      <c r="R419" s="8"/>
      <c r="T419" s="8"/>
      <c r="U419" s="8"/>
      <c r="V419" s="8"/>
      <c r="W419" s="8"/>
      <c r="X419" s="8"/>
      <c r="Y419" s="8"/>
      <c r="AA419" s="8"/>
      <c r="AB419" s="8"/>
      <c r="AC419" s="8"/>
      <c r="AD419" s="8"/>
      <c r="AE419" s="8"/>
      <c r="AF419" s="8"/>
      <c r="AG419" s="8"/>
    </row>
    <row r="420" spans="6:33" x14ac:dyDescent="0.3">
      <c r="F420" s="2"/>
      <c r="G420" s="2"/>
      <c r="H420" s="4"/>
      <c r="I420" s="14"/>
      <c r="M420" s="8"/>
      <c r="N420" s="8"/>
      <c r="O420" s="8"/>
      <c r="P420" s="8"/>
      <c r="Q420" s="8"/>
      <c r="R420" s="8"/>
      <c r="T420" s="8"/>
      <c r="U420" s="8"/>
      <c r="V420" s="8"/>
      <c r="W420" s="8"/>
      <c r="X420" s="8"/>
      <c r="Y420" s="8"/>
      <c r="AA420" s="8"/>
      <c r="AB420" s="8"/>
      <c r="AC420" s="8"/>
      <c r="AD420" s="8"/>
      <c r="AE420" s="8"/>
      <c r="AF420" s="8"/>
      <c r="AG420" s="8"/>
    </row>
    <row r="421" spans="6:33" x14ac:dyDescent="0.3">
      <c r="F421" s="2"/>
      <c r="G421" s="2"/>
      <c r="H421" s="4"/>
      <c r="I421" s="14"/>
      <c r="M421" s="8"/>
      <c r="N421" s="8"/>
      <c r="O421" s="8"/>
      <c r="P421" s="8"/>
      <c r="Q421" s="8"/>
      <c r="R421" s="8"/>
      <c r="T421" s="8"/>
      <c r="U421" s="8"/>
      <c r="V421" s="8"/>
      <c r="W421" s="8"/>
      <c r="X421" s="8"/>
      <c r="Y421" s="8"/>
      <c r="AA421" s="8"/>
      <c r="AB421" s="8"/>
      <c r="AC421" s="8"/>
      <c r="AD421" s="8"/>
      <c r="AE421" s="8"/>
      <c r="AF421" s="8"/>
      <c r="AG421" s="8"/>
    </row>
    <row r="422" spans="6:33" x14ac:dyDescent="0.3">
      <c r="F422" s="2"/>
      <c r="G422" s="2"/>
      <c r="H422" s="4"/>
      <c r="I422" s="14"/>
      <c r="M422" s="8"/>
      <c r="N422" s="8"/>
      <c r="O422" s="8"/>
      <c r="P422" s="8"/>
      <c r="Q422" s="8"/>
      <c r="R422" s="8"/>
      <c r="T422" s="8"/>
      <c r="U422" s="8"/>
      <c r="V422" s="8"/>
      <c r="W422" s="8"/>
      <c r="X422" s="8"/>
      <c r="Y422" s="8"/>
      <c r="AA422" s="8"/>
      <c r="AB422" s="8"/>
      <c r="AC422" s="8"/>
      <c r="AD422" s="8"/>
      <c r="AE422" s="8"/>
      <c r="AF422" s="8"/>
      <c r="AG422" s="8"/>
    </row>
    <row r="423" spans="6:33" x14ac:dyDescent="0.3">
      <c r="F423" s="2"/>
      <c r="G423" s="2"/>
      <c r="H423" s="4"/>
      <c r="I423" s="14"/>
      <c r="M423" s="8"/>
      <c r="N423" s="8"/>
      <c r="O423" s="8"/>
      <c r="P423" s="8"/>
      <c r="Q423" s="8"/>
      <c r="R423" s="8"/>
      <c r="T423" s="8"/>
      <c r="U423" s="8"/>
      <c r="V423" s="8"/>
      <c r="W423" s="8"/>
      <c r="X423" s="8"/>
      <c r="Y423" s="8"/>
      <c r="AA423" s="8"/>
      <c r="AB423" s="8"/>
      <c r="AC423" s="8"/>
      <c r="AD423" s="8"/>
      <c r="AE423" s="8"/>
      <c r="AF423" s="8"/>
      <c r="AG423" s="8"/>
    </row>
    <row r="424" spans="6:33" x14ac:dyDescent="0.3">
      <c r="F424" s="2"/>
      <c r="G424" s="2"/>
      <c r="H424" s="4"/>
      <c r="I424" s="14"/>
      <c r="M424" s="8"/>
      <c r="N424" s="8"/>
      <c r="O424" s="8"/>
      <c r="P424" s="8"/>
      <c r="Q424" s="8"/>
      <c r="R424" s="8"/>
      <c r="T424" s="8"/>
      <c r="U424" s="8"/>
      <c r="V424" s="8"/>
      <c r="W424" s="8"/>
      <c r="X424" s="8"/>
      <c r="Y424" s="8"/>
      <c r="AA424" s="8"/>
      <c r="AB424" s="8"/>
      <c r="AC424" s="8"/>
      <c r="AD424" s="8"/>
      <c r="AE424" s="8"/>
      <c r="AF424" s="8"/>
      <c r="AG424" s="8"/>
    </row>
    <row r="425" spans="6:33" x14ac:dyDescent="0.3">
      <c r="F425" s="2"/>
      <c r="G425" s="2"/>
      <c r="H425" s="4"/>
      <c r="I425" s="14"/>
      <c r="M425" s="8"/>
      <c r="N425" s="8"/>
      <c r="O425" s="8"/>
      <c r="P425" s="8"/>
      <c r="Q425" s="8"/>
      <c r="R425" s="8"/>
      <c r="T425" s="8"/>
      <c r="U425" s="8"/>
      <c r="V425" s="8"/>
      <c r="W425" s="8"/>
      <c r="X425" s="8"/>
      <c r="Y425" s="8"/>
      <c r="AA425" s="8"/>
      <c r="AB425" s="8"/>
      <c r="AC425" s="8"/>
      <c r="AD425" s="8"/>
      <c r="AE425" s="8"/>
      <c r="AF425" s="8"/>
      <c r="AG425" s="8"/>
    </row>
    <row r="426" spans="6:33" x14ac:dyDescent="0.3">
      <c r="F426" s="2"/>
      <c r="G426" s="2"/>
      <c r="H426" s="4"/>
      <c r="I426" s="14"/>
      <c r="M426" s="8"/>
      <c r="N426" s="8"/>
      <c r="O426" s="8"/>
      <c r="P426" s="8"/>
      <c r="Q426" s="8"/>
      <c r="R426" s="8"/>
      <c r="T426" s="8"/>
      <c r="U426" s="8"/>
      <c r="V426" s="8"/>
      <c r="W426" s="8"/>
      <c r="X426" s="8"/>
      <c r="Y426" s="8"/>
      <c r="AA426" s="8"/>
      <c r="AB426" s="8"/>
      <c r="AC426" s="8"/>
      <c r="AD426" s="8"/>
      <c r="AE426" s="8"/>
      <c r="AF426" s="8"/>
      <c r="AG426" s="8"/>
    </row>
    <row r="427" spans="6:33" x14ac:dyDescent="0.3">
      <c r="F427" s="2"/>
      <c r="G427" s="2"/>
      <c r="H427" s="4"/>
      <c r="I427" s="14"/>
      <c r="M427" s="8"/>
      <c r="N427" s="8"/>
      <c r="O427" s="8"/>
      <c r="P427" s="8"/>
      <c r="Q427" s="8"/>
      <c r="R427" s="8"/>
      <c r="T427" s="8"/>
      <c r="U427" s="8"/>
      <c r="V427" s="8"/>
      <c r="W427" s="8"/>
      <c r="X427" s="8"/>
      <c r="Y427" s="8"/>
      <c r="AA427" s="8"/>
      <c r="AB427" s="8"/>
      <c r="AC427" s="8"/>
      <c r="AD427" s="8"/>
      <c r="AE427" s="8"/>
      <c r="AF427" s="8"/>
      <c r="AG427" s="8"/>
    </row>
    <row r="428" spans="6:33" x14ac:dyDescent="0.3">
      <c r="F428" s="2"/>
      <c r="G428" s="2"/>
      <c r="H428" s="4"/>
      <c r="I428" s="14"/>
      <c r="M428" s="8"/>
      <c r="N428" s="8"/>
      <c r="O428" s="8"/>
      <c r="P428" s="8"/>
      <c r="Q428" s="8"/>
      <c r="R428" s="8"/>
      <c r="T428" s="8"/>
      <c r="U428" s="8"/>
      <c r="V428" s="8"/>
      <c r="W428" s="8"/>
      <c r="X428" s="8"/>
      <c r="Y428" s="8"/>
      <c r="AA428" s="8"/>
      <c r="AB428" s="8"/>
      <c r="AC428" s="8"/>
      <c r="AD428" s="8"/>
      <c r="AE428" s="8"/>
      <c r="AF428" s="8"/>
      <c r="AG428" s="8"/>
    </row>
    <row r="429" spans="6:33" x14ac:dyDescent="0.3">
      <c r="F429" s="2"/>
      <c r="G429" s="2"/>
      <c r="H429" s="4"/>
      <c r="I429" s="14"/>
      <c r="M429" s="8"/>
      <c r="N429" s="8"/>
      <c r="O429" s="8"/>
      <c r="P429" s="8"/>
      <c r="Q429" s="8"/>
      <c r="R429" s="8"/>
      <c r="T429" s="8"/>
      <c r="U429" s="8"/>
      <c r="V429" s="8"/>
      <c r="W429" s="8"/>
      <c r="X429" s="8"/>
      <c r="Y429" s="8"/>
      <c r="AA429" s="8"/>
      <c r="AB429" s="8"/>
      <c r="AC429" s="8"/>
      <c r="AD429" s="8"/>
      <c r="AE429" s="8"/>
      <c r="AF429" s="8"/>
      <c r="AG429" s="8"/>
    </row>
    <row r="430" spans="6:33" x14ac:dyDescent="0.3">
      <c r="F430" s="2"/>
      <c r="G430" s="2"/>
      <c r="H430" s="4"/>
      <c r="I430" s="14"/>
      <c r="M430" s="8"/>
      <c r="N430" s="8"/>
      <c r="O430" s="8"/>
      <c r="P430" s="8"/>
      <c r="Q430" s="8"/>
      <c r="R430" s="8"/>
      <c r="T430" s="8"/>
      <c r="U430" s="8"/>
      <c r="V430" s="8"/>
      <c r="W430" s="8"/>
      <c r="X430" s="8"/>
      <c r="Y430" s="8"/>
      <c r="AA430" s="8"/>
      <c r="AB430" s="8"/>
      <c r="AC430" s="8"/>
      <c r="AD430" s="8"/>
      <c r="AE430" s="8"/>
      <c r="AF430" s="8"/>
      <c r="AG430" s="8"/>
    </row>
    <row r="431" spans="6:33" x14ac:dyDescent="0.3">
      <c r="F431" s="2"/>
      <c r="G431" s="2"/>
      <c r="H431" s="4"/>
      <c r="I431" s="14"/>
      <c r="M431" s="8"/>
      <c r="N431" s="8"/>
      <c r="O431" s="8"/>
      <c r="P431" s="8"/>
      <c r="Q431" s="8"/>
      <c r="R431" s="8"/>
      <c r="T431" s="8"/>
      <c r="U431" s="8"/>
      <c r="V431" s="8"/>
      <c r="W431" s="8"/>
      <c r="X431" s="8"/>
      <c r="Y431" s="8"/>
      <c r="AA431" s="8"/>
      <c r="AB431" s="8"/>
      <c r="AC431" s="8"/>
      <c r="AD431" s="8"/>
      <c r="AE431" s="8"/>
      <c r="AF431" s="8"/>
      <c r="AG431" s="8"/>
    </row>
    <row r="432" spans="6:33" x14ac:dyDescent="0.3">
      <c r="F432" s="2"/>
      <c r="G432" s="2"/>
      <c r="H432" s="4"/>
      <c r="I432" s="14"/>
      <c r="M432" s="8"/>
      <c r="N432" s="8"/>
      <c r="O432" s="8"/>
      <c r="P432" s="8"/>
      <c r="Q432" s="8"/>
      <c r="R432" s="8"/>
      <c r="T432" s="8"/>
      <c r="U432" s="8"/>
      <c r="V432" s="8"/>
      <c r="W432" s="8"/>
      <c r="X432" s="8"/>
      <c r="Y432" s="8"/>
      <c r="AA432" s="8"/>
      <c r="AB432" s="8"/>
      <c r="AC432" s="8"/>
      <c r="AD432" s="8"/>
      <c r="AE432" s="8"/>
      <c r="AF432" s="8"/>
      <c r="AG432" s="8"/>
    </row>
    <row r="433" spans="6:33" x14ac:dyDescent="0.3">
      <c r="F433" s="2"/>
      <c r="G433" s="2"/>
      <c r="H433" s="4"/>
      <c r="I433" s="14"/>
      <c r="M433" s="8"/>
      <c r="N433" s="8"/>
      <c r="O433" s="8"/>
      <c r="P433" s="8"/>
      <c r="Q433" s="8"/>
      <c r="R433" s="8"/>
      <c r="T433" s="8"/>
      <c r="U433" s="8"/>
      <c r="V433" s="8"/>
      <c r="W433" s="8"/>
      <c r="X433" s="8"/>
      <c r="Y433" s="8"/>
      <c r="AA433" s="8"/>
      <c r="AB433" s="8"/>
      <c r="AC433" s="8"/>
      <c r="AD433" s="8"/>
      <c r="AE433" s="8"/>
      <c r="AF433" s="8"/>
      <c r="AG433" s="8"/>
    </row>
    <row r="434" spans="6:33" x14ac:dyDescent="0.3">
      <c r="F434" s="2"/>
      <c r="G434" s="2"/>
      <c r="H434" s="4"/>
      <c r="I434" s="14"/>
      <c r="M434" s="8"/>
      <c r="N434" s="8"/>
      <c r="O434" s="8"/>
      <c r="P434" s="8"/>
      <c r="Q434" s="8"/>
      <c r="R434" s="8"/>
      <c r="T434" s="8"/>
      <c r="U434" s="8"/>
      <c r="V434" s="8"/>
      <c r="W434" s="8"/>
      <c r="X434" s="8"/>
      <c r="Y434" s="8"/>
      <c r="AA434" s="8"/>
      <c r="AB434" s="8"/>
      <c r="AC434" s="8"/>
      <c r="AD434" s="8"/>
      <c r="AE434" s="8"/>
      <c r="AF434" s="8"/>
      <c r="AG434" s="8"/>
    </row>
    <row r="435" spans="6:33" x14ac:dyDescent="0.3">
      <c r="F435" s="2"/>
      <c r="G435" s="2"/>
      <c r="H435" s="4"/>
      <c r="I435" s="14"/>
      <c r="M435" s="8"/>
      <c r="N435" s="8"/>
      <c r="O435" s="8"/>
      <c r="P435" s="8"/>
      <c r="Q435" s="8"/>
      <c r="R435" s="8"/>
      <c r="T435" s="8"/>
      <c r="U435" s="8"/>
      <c r="V435" s="8"/>
      <c r="W435" s="8"/>
      <c r="X435" s="8"/>
      <c r="Y435" s="8"/>
      <c r="AA435" s="8"/>
      <c r="AB435" s="8"/>
      <c r="AC435" s="8"/>
      <c r="AD435" s="8"/>
      <c r="AE435" s="8"/>
      <c r="AF435" s="8"/>
      <c r="AG435" s="8"/>
    </row>
    <row r="436" spans="6:33" x14ac:dyDescent="0.3">
      <c r="F436" s="2"/>
      <c r="G436" s="2"/>
      <c r="H436" s="4"/>
      <c r="I436" s="14"/>
      <c r="M436" s="8"/>
      <c r="N436" s="8"/>
      <c r="O436" s="8"/>
      <c r="P436" s="8"/>
      <c r="Q436" s="8"/>
      <c r="R436" s="8"/>
      <c r="T436" s="8"/>
      <c r="U436" s="8"/>
      <c r="V436" s="8"/>
      <c r="W436" s="8"/>
      <c r="X436" s="8"/>
      <c r="Y436" s="8"/>
      <c r="AA436" s="8"/>
      <c r="AB436" s="8"/>
      <c r="AC436" s="8"/>
      <c r="AD436" s="8"/>
      <c r="AE436" s="8"/>
      <c r="AF436" s="8"/>
      <c r="AG436" s="8"/>
    </row>
    <row r="437" spans="6:33" x14ac:dyDescent="0.3">
      <c r="F437" s="2"/>
      <c r="G437" s="2"/>
      <c r="H437" s="4"/>
      <c r="I437" s="14"/>
      <c r="M437" s="8"/>
      <c r="N437" s="8"/>
      <c r="O437" s="8"/>
      <c r="P437" s="8"/>
      <c r="Q437" s="8"/>
      <c r="R437" s="8"/>
      <c r="T437" s="8"/>
      <c r="U437" s="8"/>
      <c r="V437" s="8"/>
      <c r="W437" s="8"/>
      <c r="X437" s="8"/>
      <c r="Y437" s="8"/>
      <c r="AA437" s="8"/>
      <c r="AB437" s="8"/>
      <c r="AC437" s="8"/>
      <c r="AD437" s="8"/>
      <c r="AE437" s="8"/>
      <c r="AF437" s="8"/>
      <c r="AG437" s="8"/>
    </row>
    <row r="438" spans="6:33" x14ac:dyDescent="0.3">
      <c r="F438" s="2"/>
      <c r="G438" s="2"/>
      <c r="H438" s="4"/>
      <c r="I438" s="14"/>
      <c r="M438" s="8"/>
      <c r="N438" s="8"/>
      <c r="O438" s="8"/>
      <c r="P438" s="8"/>
      <c r="Q438" s="8"/>
      <c r="R438" s="8"/>
      <c r="T438" s="8"/>
      <c r="U438" s="8"/>
      <c r="V438" s="8"/>
      <c r="W438" s="8"/>
      <c r="X438" s="8"/>
      <c r="Y438" s="8"/>
      <c r="AA438" s="8"/>
      <c r="AB438" s="8"/>
      <c r="AC438" s="8"/>
      <c r="AD438" s="8"/>
      <c r="AE438" s="8"/>
      <c r="AF438" s="8"/>
      <c r="AG438" s="8"/>
    </row>
    <row r="439" spans="6:33" x14ac:dyDescent="0.3">
      <c r="F439" s="2"/>
      <c r="G439" s="2"/>
      <c r="H439" s="4"/>
      <c r="I439" s="14"/>
      <c r="M439" s="8"/>
      <c r="N439" s="8"/>
      <c r="O439" s="8"/>
      <c r="P439" s="8"/>
      <c r="Q439" s="8"/>
      <c r="R439" s="8"/>
      <c r="T439" s="8"/>
      <c r="U439" s="8"/>
      <c r="V439" s="8"/>
      <c r="W439" s="8"/>
      <c r="X439" s="8"/>
      <c r="Y439" s="8"/>
      <c r="AA439" s="8"/>
      <c r="AB439" s="8"/>
      <c r="AC439" s="8"/>
      <c r="AD439" s="8"/>
      <c r="AE439" s="8"/>
      <c r="AF439" s="8"/>
      <c r="AG439" s="8"/>
    </row>
    <row r="440" spans="6:33" x14ac:dyDescent="0.3">
      <c r="F440" s="2"/>
      <c r="G440" s="2"/>
      <c r="H440" s="4"/>
      <c r="I440" s="14"/>
      <c r="M440" s="8"/>
      <c r="N440" s="8"/>
      <c r="O440" s="8"/>
      <c r="P440" s="8"/>
      <c r="Q440" s="8"/>
      <c r="R440" s="8"/>
      <c r="T440" s="8"/>
      <c r="U440" s="8"/>
      <c r="V440" s="8"/>
      <c r="W440" s="8"/>
      <c r="X440" s="8"/>
      <c r="Y440" s="8"/>
      <c r="AA440" s="8"/>
      <c r="AB440" s="8"/>
      <c r="AC440" s="8"/>
      <c r="AD440" s="8"/>
      <c r="AE440" s="8"/>
      <c r="AF440" s="8"/>
      <c r="AG440" s="8"/>
    </row>
    <row r="441" spans="6:33" x14ac:dyDescent="0.3">
      <c r="F441" s="2"/>
      <c r="G441" s="2"/>
      <c r="H441" s="4"/>
      <c r="I441" s="14"/>
      <c r="M441" s="8"/>
      <c r="N441" s="8"/>
      <c r="O441" s="8"/>
      <c r="P441" s="8"/>
      <c r="Q441" s="8"/>
      <c r="R441" s="8"/>
      <c r="T441" s="8"/>
      <c r="U441" s="8"/>
      <c r="V441" s="8"/>
      <c r="W441" s="8"/>
      <c r="X441" s="8"/>
      <c r="Y441" s="8"/>
      <c r="AA441" s="8"/>
      <c r="AB441" s="8"/>
      <c r="AC441" s="8"/>
      <c r="AD441" s="8"/>
      <c r="AE441" s="8"/>
      <c r="AF441" s="8"/>
      <c r="AG441" s="8"/>
    </row>
    <row r="442" spans="6:33" x14ac:dyDescent="0.3">
      <c r="F442" s="2"/>
      <c r="G442" s="2"/>
      <c r="H442" s="4"/>
      <c r="I442" s="14"/>
      <c r="M442" s="8"/>
      <c r="N442" s="8"/>
      <c r="O442" s="8"/>
      <c r="P442" s="8"/>
      <c r="Q442" s="8"/>
      <c r="R442" s="8"/>
      <c r="T442" s="8"/>
      <c r="U442" s="8"/>
      <c r="V442" s="8"/>
      <c r="W442" s="8"/>
      <c r="X442" s="8"/>
      <c r="Y442" s="8"/>
      <c r="AA442" s="8"/>
      <c r="AB442" s="8"/>
      <c r="AC442" s="8"/>
      <c r="AD442" s="8"/>
      <c r="AE442" s="8"/>
      <c r="AF442" s="8"/>
      <c r="AG442" s="8"/>
    </row>
    <row r="443" spans="6:33" x14ac:dyDescent="0.3">
      <c r="F443" s="2"/>
      <c r="G443" s="2"/>
      <c r="H443" s="4"/>
      <c r="I443" s="14"/>
      <c r="M443" s="8"/>
      <c r="N443" s="8"/>
      <c r="O443" s="8"/>
      <c r="P443" s="8"/>
      <c r="Q443" s="8"/>
      <c r="R443" s="8"/>
      <c r="T443" s="8"/>
      <c r="U443" s="8"/>
      <c r="V443" s="8"/>
      <c r="W443" s="8"/>
      <c r="X443" s="8"/>
      <c r="Y443" s="8"/>
      <c r="AA443" s="8"/>
      <c r="AB443" s="8"/>
      <c r="AC443" s="8"/>
      <c r="AD443" s="8"/>
      <c r="AE443" s="8"/>
      <c r="AF443" s="8"/>
      <c r="AG443" s="8"/>
    </row>
    <row r="444" spans="6:33" x14ac:dyDescent="0.3">
      <c r="F444" s="2"/>
      <c r="G444" s="2"/>
      <c r="H444" s="4"/>
      <c r="I444" s="14"/>
      <c r="M444" s="8"/>
      <c r="N444" s="8"/>
      <c r="O444" s="8"/>
      <c r="P444" s="8"/>
      <c r="Q444" s="8"/>
      <c r="R444" s="8"/>
      <c r="T444" s="8"/>
      <c r="U444" s="8"/>
      <c r="V444" s="8"/>
      <c r="W444" s="8"/>
      <c r="X444" s="8"/>
      <c r="Y444" s="8"/>
      <c r="AA444" s="8"/>
      <c r="AB444" s="8"/>
      <c r="AC444" s="8"/>
      <c r="AD444" s="8"/>
      <c r="AE444" s="8"/>
      <c r="AF444" s="8"/>
      <c r="AG444" s="8"/>
    </row>
    <row r="445" spans="6:33" x14ac:dyDescent="0.3">
      <c r="F445" s="2"/>
      <c r="G445" s="2"/>
      <c r="H445" s="4"/>
      <c r="I445" s="14"/>
      <c r="M445" s="8"/>
      <c r="N445" s="8"/>
      <c r="O445" s="8"/>
      <c r="P445" s="8"/>
      <c r="Q445" s="8"/>
      <c r="R445" s="8"/>
      <c r="T445" s="8"/>
      <c r="U445" s="8"/>
      <c r="V445" s="8"/>
      <c r="W445" s="8"/>
      <c r="X445" s="8"/>
      <c r="Y445" s="8"/>
      <c r="AA445" s="8"/>
      <c r="AB445" s="8"/>
      <c r="AC445" s="8"/>
      <c r="AD445" s="8"/>
      <c r="AE445" s="8"/>
      <c r="AF445" s="8"/>
      <c r="AG445" s="8"/>
    </row>
    <row r="446" spans="6:33" x14ac:dyDescent="0.3">
      <c r="F446" s="2"/>
      <c r="G446" s="2"/>
      <c r="H446" s="4"/>
      <c r="I446" s="14"/>
      <c r="M446" s="8"/>
      <c r="N446" s="8"/>
      <c r="O446" s="8"/>
      <c r="P446" s="8"/>
      <c r="Q446" s="8"/>
      <c r="R446" s="8"/>
      <c r="T446" s="8"/>
      <c r="U446" s="8"/>
      <c r="V446" s="8"/>
      <c r="W446" s="8"/>
      <c r="X446" s="8"/>
      <c r="Y446" s="8"/>
      <c r="AA446" s="8"/>
      <c r="AB446" s="8"/>
      <c r="AC446" s="8"/>
      <c r="AD446" s="8"/>
      <c r="AE446" s="8"/>
      <c r="AF446" s="8"/>
      <c r="AG446" s="8"/>
    </row>
    <row r="447" spans="6:33" x14ac:dyDescent="0.3">
      <c r="F447" s="2"/>
      <c r="G447" s="2"/>
      <c r="H447" s="4"/>
      <c r="I447" s="14"/>
      <c r="M447" s="8"/>
      <c r="N447" s="8"/>
      <c r="O447" s="8"/>
      <c r="P447" s="8"/>
      <c r="Q447" s="8"/>
      <c r="R447" s="8"/>
      <c r="T447" s="8"/>
      <c r="U447" s="8"/>
      <c r="V447" s="8"/>
      <c r="W447" s="8"/>
      <c r="X447" s="8"/>
      <c r="Y447" s="8"/>
      <c r="AA447" s="8"/>
      <c r="AB447" s="8"/>
      <c r="AC447" s="8"/>
      <c r="AD447" s="8"/>
      <c r="AE447" s="8"/>
      <c r="AF447" s="8"/>
      <c r="AG447" s="8"/>
    </row>
    <row r="448" spans="6:33" x14ac:dyDescent="0.3">
      <c r="F448" s="2"/>
      <c r="G448" s="2"/>
      <c r="H448" s="4"/>
      <c r="I448" s="14"/>
      <c r="M448" s="8"/>
      <c r="N448" s="8"/>
      <c r="O448" s="8"/>
      <c r="P448" s="8"/>
      <c r="Q448" s="8"/>
      <c r="R448" s="8"/>
      <c r="T448" s="8"/>
      <c r="U448" s="8"/>
      <c r="V448" s="8"/>
      <c r="W448" s="8"/>
      <c r="X448" s="8"/>
      <c r="Y448" s="8"/>
      <c r="AA448" s="8"/>
      <c r="AB448" s="8"/>
      <c r="AC448" s="8"/>
      <c r="AD448" s="8"/>
      <c r="AE448" s="8"/>
      <c r="AF448" s="8"/>
      <c r="AG448" s="8"/>
    </row>
    <row r="449" spans="6:33" x14ac:dyDescent="0.3">
      <c r="F449" s="2"/>
      <c r="G449" s="2"/>
      <c r="H449" s="4"/>
      <c r="I449" s="14"/>
      <c r="M449" s="8"/>
      <c r="N449" s="8"/>
      <c r="O449" s="8"/>
      <c r="P449" s="8"/>
      <c r="Q449" s="8"/>
      <c r="R449" s="8"/>
      <c r="T449" s="8"/>
      <c r="U449" s="8"/>
      <c r="V449" s="8"/>
      <c r="W449" s="8"/>
      <c r="X449" s="8"/>
      <c r="Y449" s="8"/>
      <c r="AA449" s="8"/>
      <c r="AB449" s="8"/>
      <c r="AC449" s="8"/>
      <c r="AD449" s="8"/>
      <c r="AE449" s="8"/>
      <c r="AF449" s="8"/>
      <c r="AG449" s="8"/>
    </row>
    <row r="450" spans="6:33" x14ac:dyDescent="0.3">
      <c r="F450" s="2"/>
      <c r="G450" s="2"/>
      <c r="H450" s="4"/>
      <c r="I450" s="14"/>
      <c r="M450" s="8"/>
      <c r="N450" s="8"/>
      <c r="O450" s="8"/>
      <c r="P450" s="8"/>
      <c r="Q450" s="8"/>
      <c r="R450" s="8"/>
      <c r="T450" s="8"/>
      <c r="U450" s="8"/>
      <c r="V450" s="8"/>
      <c r="W450" s="8"/>
      <c r="X450" s="8"/>
      <c r="Y450" s="8"/>
      <c r="AA450" s="8"/>
      <c r="AB450" s="8"/>
      <c r="AC450" s="8"/>
      <c r="AD450" s="8"/>
      <c r="AE450" s="8"/>
      <c r="AF450" s="8"/>
      <c r="AG450" s="8"/>
    </row>
    <row r="451" spans="6:33" x14ac:dyDescent="0.3">
      <c r="F451" s="2"/>
      <c r="G451" s="2"/>
      <c r="H451" s="4"/>
      <c r="I451" s="14"/>
      <c r="M451" s="8"/>
      <c r="N451" s="8"/>
      <c r="O451" s="8"/>
      <c r="P451" s="8"/>
      <c r="Q451" s="8"/>
      <c r="R451" s="8"/>
      <c r="T451" s="8"/>
      <c r="U451" s="8"/>
      <c r="V451" s="8"/>
      <c r="W451" s="8"/>
      <c r="X451" s="8"/>
      <c r="Y451" s="8"/>
      <c r="AA451" s="8"/>
      <c r="AB451" s="8"/>
      <c r="AC451" s="8"/>
      <c r="AD451" s="8"/>
      <c r="AE451" s="8"/>
      <c r="AF451" s="8"/>
      <c r="AG451" s="8"/>
    </row>
    <row r="452" spans="6:33" x14ac:dyDescent="0.3">
      <c r="F452" s="2"/>
      <c r="G452" s="2"/>
      <c r="H452" s="4"/>
      <c r="I452" s="14"/>
      <c r="M452" s="8"/>
      <c r="N452" s="8"/>
      <c r="O452" s="8"/>
      <c r="P452" s="8"/>
      <c r="Q452" s="8"/>
      <c r="R452" s="8"/>
      <c r="T452" s="8"/>
      <c r="U452" s="8"/>
      <c r="V452" s="8"/>
      <c r="W452" s="8"/>
      <c r="X452" s="8"/>
      <c r="Y452" s="8"/>
      <c r="AA452" s="8"/>
      <c r="AB452" s="8"/>
      <c r="AC452" s="8"/>
      <c r="AD452" s="8"/>
      <c r="AE452" s="8"/>
      <c r="AF452" s="8"/>
      <c r="AG452" s="8"/>
    </row>
    <row r="453" spans="6:33" x14ac:dyDescent="0.3">
      <c r="F453" s="2"/>
      <c r="G453" s="2"/>
      <c r="H453" s="4"/>
      <c r="I453" s="14"/>
      <c r="M453" s="8"/>
      <c r="N453" s="8"/>
      <c r="O453" s="8"/>
      <c r="P453" s="8"/>
      <c r="Q453" s="8"/>
      <c r="R453" s="8"/>
      <c r="T453" s="8"/>
      <c r="U453" s="8"/>
      <c r="V453" s="8"/>
      <c r="W453" s="8"/>
      <c r="X453" s="8"/>
      <c r="Y453" s="8"/>
      <c r="AA453" s="8"/>
      <c r="AB453" s="8"/>
      <c r="AC453" s="8"/>
      <c r="AD453" s="8"/>
      <c r="AE453" s="8"/>
      <c r="AF453" s="8"/>
      <c r="AG453" s="8"/>
    </row>
    <row r="454" spans="6:33" x14ac:dyDescent="0.3">
      <c r="F454" s="2"/>
      <c r="G454" s="2"/>
      <c r="H454" s="4"/>
      <c r="I454" s="14"/>
      <c r="M454" s="8"/>
      <c r="N454" s="8"/>
      <c r="O454" s="8"/>
      <c r="P454" s="8"/>
      <c r="Q454" s="8"/>
      <c r="R454" s="8"/>
      <c r="T454" s="8"/>
      <c r="U454" s="8"/>
      <c r="V454" s="8"/>
      <c r="W454" s="8"/>
      <c r="X454" s="8"/>
      <c r="Y454" s="8"/>
      <c r="AA454" s="8"/>
      <c r="AB454" s="8"/>
      <c r="AC454" s="8"/>
      <c r="AD454" s="8"/>
      <c r="AE454" s="8"/>
      <c r="AF454" s="8"/>
      <c r="AG454" s="8"/>
    </row>
    <row r="455" spans="6:33" x14ac:dyDescent="0.3">
      <c r="F455" s="2"/>
      <c r="G455" s="2"/>
      <c r="H455" s="4"/>
      <c r="I455" s="14"/>
      <c r="M455" s="8"/>
      <c r="N455" s="8"/>
      <c r="O455" s="8"/>
      <c r="P455" s="8"/>
      <c r="Q455" s="8"/>
      <c r="R455" s="8"/>
      <c r="T455" s="8"/>
      <c r="U455" s="8"/>
      <c r="V455" s="8"/>
      <c r="W455" s="8"/>
      <c r="X455" s="8"/>
      <c r="Y455" s="8"/>
      <c r="AA455" s="8"/>
      <c r="AB455" s="8"/>
      <c r="AC455" s="8"/>
      <c r="AD455" s="8"/>
      <c r="AE455" s="8"/>
      <c r="AF455" s="8"/>
      <c r="AG455" s="8"/>
    </row>
    <row r="456" spans="6:33" x14ac:dyDescent="0.3">
      <c r="F456" s="2"/>
      <c r="G456" s="2"/>
      <c r="H456" s="4"/>
      <c r="I456" s="14"/>
      <c r="M456" s="8"/>
      <c r="N456" s="8"/>
      <c r="O456" s="8"/>
      <c r="P456" s="8"/>
      <c r="Q456" s="8"/>
      <c r="R456" s="8"/>
      <c r="T456" s="8"/>
      <c r="U456" s="8"/>
      <c r="V456" s="8"/>
      <c r="W456" s="8"/>
      <c r="X456" s="8"/>
      <c r="Y456" s="8"/>
      <c r="AA456" s="8"/>
      <c r="AB456" s="8"/>
      <c r="AC456" s="8"/>
      <c r="AD456" s="8"/>
      <c r="AE456" s="8"/>
      <c r="AF456" s="8"/>
      <c r="AG456" s="8"/>
    </row>
    <row r="457" spans="6:33" x14ac:dyDescent="0.3">
      <c r="F457" s="2"/>
      <c r="G457" s="2"/>
      <c r="H457" s="4"/>
      <c r="I457" s="14"/>
      <c r="M457" s="8"/>
      <c r="N457" s="8"/>
      <c r="O457" s="8"/>
      <c r="P457" s="8"/>
      <c r="Q457" s="8"/>
      <c r="R457" s="8"/>
      <c r="T457" s="8"/>
      <c r="U457" s="8"/>
      <c r="V457" s="8"/>
      <c r="W457" s="8"/>
      <c r="X457" s="8"/>
      <c r="Y457" s="8"/>
      <c r="AA457" s="8"/>
      <c r="AB457" s="8"/>
      <c r="AC457" s="8"/>
      <c r="AD457" s="8"/>
      <c r="AE457" s="8"/>
      <c r="AF457" s="8"/>
      <c r="AG457" s="8"/>
    </row>
    <row r="458" spans="6:33" x14ac:dyDescent="0.3">
      <c r="F458" s="2"/>
      <c r="G458" s="2"/>
      <c r="H458" s="4"/>
      <c r="I458" s="14"/>
      <c r="M458" s="8"/>
      <c r="N458" s="8"/>
      <c r="O458" s="8"/>
      <c r="P458" s="8"/>
      <c r="Q458" s="8"/>
      <c r="R458" s="8"/>
      <c r="T458" s="8"/>
      <c r="U458" s="8"/>
      <c r="V458" s="8"/>
      <c r="W458" s="8"/>
      <c r="X458" s="8"/>
      <c r="Y458" s="8"/>
      <c r="AA458" s="8"/>
      <c r="AB458" s="8"/>
      <c r="AC458" s="8"/>
      <c r="AD458" s="8"/>
      <c r="AE458" s="8"/>
      <c r="AF458" s="8"/>
      <c r="AG458" s="8"/>
    </row>
    <row r="459" spans="6:33" x14ac:dyDescent="0.3">
      <c r="F459" s="2"/>
      <c r="G459" s="2"/>
      <c r="H459" s="4"/>
      <c r="I459" s="14"/>
      <c r="M459" s="8"/>
      <c r="N459" s="8"/>
      <c r="O459" s="8"/>
      <c r="P459" s="8"/>
      <c r="Q459" s="8"/>
      <c r="R459" s="8"/>
      <c r="T459" s="8"/>
      <c r="U459" s="8"/>
      <c r="V459" s="8"/>
      <c r="W459" s="8"/>
      <c r="X459" s="8"/>
      <c r="Y459" s="8"/>
      <c r="AA459" s="8"/>
      <c r="AB459" s="8"/>
      <c r="AC459" s="8"/>
      <c r="AD459" s="8"/>
      <c r="AE459" s="8"/>
      <c r="AF459" s="8"/>
      <c r="AG459" s="8"/>
    </row>
    <row r="460" spans="6:33" x14ac:dyDescent="0.3">
      <c r="F460" s="2"/>
      <c r="G460" s="2"/>
      <c r="H460" s="4"/>
      <c r="I460" s="14"/>
      <c r="M460" s="8"/>
      <c r="N460" s="8"/>
      <c r="O460" s="8"/>
      <c r="P460" s="8"/>
      <c r="Q460" s="8"/>
      <c r="R460" s="8"/>
      <c r="T460" s="8"/>
      <c r="U460" s="8"/>
      <c r="V460" s="8"/>
      <c r="W460" s="8"/>
      <c r="X460" s="8"/>
      <c r="Y460" s="8"/>
      <c r="AA460" s="8"/>
      <c r="AB460" s="8"/>
      <c r="AC460" s="8"/>
      <c r="AD460" s="8"/>
      <c r="AE460" s="8"/>
      <c r="AF460" s="8"/>
      <c r="AG460" s="8"/>
    </row>
    <row r="461" spans="6:33" x14ac:dyDescent="0.3">
      <c r="F461" s="2"/>
      <c r="G461" s="2"/>
      <c r="H461" s="4"/>
      <c r="I461" s="14"/>
      <c r="M461" s="8"/>
      <c r="N461" s="8"/>
      <c r="O461" s="8"/>
      <c r="P461" s="8"/>
      <c r="Q461" s="8"/>
      <c r="R461" s="8"/>
      <c r="T461" s="8"/>
      <c r="U461" s="8"/>
      <c r="V461" s="8"/>
      <c r="W461" s="8"/>
      <c r="X461" s="8"/>
      <c r="Y461" s="8"/>
      <c r="AA461" s="8"/>
      <c r="AB461" s="8"/>
      <c r="AC461" s="8"/>
      <c r="AD461" s="8"/>
      <c r="AE461" s="8"/>
      <c r="AF461" s="8"/>
      <c r="AG461" s="8"/>
    </row>
    <row r="462" spans="6:33" x14ac:dyDescent="0.3">
      <c r="F462" s="2"/>
      <c r="G462" s="2"/>
      <c r="H462" s="4"/>
      <c r="I462" s="14"/>
      <c r="M462" s="8"/>
      <c r="N462" s="8"/>
      <c r="O462" s="8"/>
      <c r="P462" s="8"/>
      <c r="Q462" s="8"/>
      <c r="R462" s="8"/>
      <c r="T462" s="8"/>
      <c r="U462" s="8"/>
      <c r="V462" s="8"/>
      <c r="W462" s="8"/>
      <c r="X462" s="8"/>
      <c r="Y462" s="8"/>
      <c r="AA462" s="8"/>
      <c r="AB462" s="8"/>
      <c r="AC462" s="8"/>
      <c r="AD462" s="8"/>
      <c r="AE462" s="8"/>
      <c r="AF462" s="8"/>
      <c r="AG462" s="8"/>
    </row>
    <row r="463" spans="6:33" x14ac:dyDescent="0.3">
      <c r="F463" s="2"/>
      <c r="G463" s="2"/>
      <c r="H463" s="4"/>
      <c r="I463" s="14"/>
      <c r="M463" s="8"/>
      <c r="N463" s="8"/>
      <c r="O463" s="8"/>
      <c r="P463" s="8"/>
      <c r="Q463" s="8"/>
      <c r="R463" s="8"/>
      <c r="T463" s="8"/>
      <c r="U463" s="8"/>
      <c r="V463" s="8"/>
      <c r="W463" s="8"/>
      <c r="X463" s="8"/>
      <c r="Y463" s="8"/>
      <c r="AA463" s="8"/>
      <c r="AB463" s="8"/>
      <c r="AC463" s="8"/>
      <c r="AD463" s="8"/>
      <c r="AE463" s="8"/>
      <c r="AF463" s="8"/>
      <c r="AG463" s="8"/>
    </row>
    <row r="464" spans="6:33" x14ac:dyDescent="0.3">
      <c r="F464" s="2"/>
      <c r="G464" s="2"/>
      <c r="H464" s="4"/>
      <c r="I464" s="14"/>
      <c r="M464" s="8"/>
      <c r="N464" s="8"/>
      <c r="O464" s="8"/>
      <c r="P464" s="8"/>
      <c r="Q464" s="8"/>
      <c r="R464" s="8"/>
      <c r="T464" s="8"/>
      <c r="U464" s="8"/>
      <c r="V464" s="8"/>
      <c r="W464" s="8"/>
      <c r="X464" s="8"/>
      <c r="Y464" s="8"/>
      <c r="AA464" s="8"/>
      <c r="AB464" s="8"/>
      <c r="AC464" s="8"/>
      <c r="AD464" s="8"/>
      <c r="AE464" s="8"/>
      <c r="AF464" s="8"/>
      <c r="AG464" s="8"/>
    </row>
    <row r="465" spans="6:33" x14ac:dyDescent="0.3">
      <c r="F465" s="2"/>
      <c r="G465" s="2"/>
      <c r="H465" s="4"/>
      <c r="I465" s="14"/>
      <c r="M465" s="8"/>
      <c r="N465" s="8"/>
      <c r="O465" s="8"/>
      <c r="P465" s="8"/>
      <c r="Q465" s="8"/>
      <c r="R465" s="8"/>
      <c r="T465" s="8"/>
      <c r="U465" s="8"/>
      <c r="V465" s="8"/>
      <c r="W465" s="8"/>
      <c r="X465" s="8"/>
      <c r="Y465" s="8"/>
      <c r="AA465" s="8"/>
      <c r="AB465" s="8"/>
      <c r="AC465" s="8"/>
      <c r="AD465" s="8"/>
      <c r="AE465" s="8"/>
      <c r="AF465" s="8"/>
      <c r="AG465" s="8"/>
    </row>
    <row r="466" spans="6:33" x14ac:dyDescent="0.3">
      <c r="F466" s="2"/>
      <c r="G466" s="2"/>
      <c r="H466" s="4"/>
      <c r="I466" s="14"/>
      <c r="M466" s="8"/>
      <c r="N466" s="8"/>
      <c r="O466" s="8"/>
      <c r="P466" s="8"/>
      <c r="Q466" s="8"/>
      <c r="R466" s="8"/>
      <c r="T466" s="8"/>
      <c r="U466" s="8"/>
      <c r="V466" s="8"/>
      <c r="W466" s="8"/>
      <c r="X466" s="8"/>
      <c r="Y466" s="8"/>
      <c r="AA466" s="8"/>
      <c r="AB466" s="8"/>
      <c r="AC466" s="8"/>
      <c r="AD466" s="8"/>
      <c r="AE466" s="8"/>
      <c r="AF466" s="8"/>
      <c r="AG466" s="8"/>
    </row>
    <row r="467" spans="6:33" x14ac:dyDescent="0.3">
      <c r="F467" s="2"/>
      <c r="G467" s="2"/>
      <c r="H467" s="4"/>
      <c r="I467" s="14"/>
      <c r="M467" s="8"/>
      <c r="N467" s="8"/>
      <c r="O467" s="8"/>
      <c r="P467" s="8"/>
      <c r="Q467" s="8"/>
      <c r="R467" s="8"/>
      <c r="T467" s="8"/>
      <c r="U467" s="8"/>
      <c r="V467" s="8"/>
      <c r="W467" s="8"/>
      <c r="X467" s="8"/>
      <c r="Y467" s="8"/>
      <c r="AA467" s="8"/>
      <c r="AB467" s="8"/>
      <c r="AC467" s="8"/>
      <c r="AD467" s="8"/>
      <c r="AE467" s="8"/>
      <c r="AF467" s="8"/>
      <c r="AG467" s="8"/>
    </row>
    <row r="468" spans="6:33" x14ac:dyDescent="0.3">
      <c r="F468" s="2"/>
      <c r="G468" s="2"/>
      <c r="H468" s="4"/>
      <c r="I468" s="14"/>
      <c r="M468" s="8"/>
      <c r="N468" s="8"/>
      <c r="O468" s="8"/>
      <c r="P468" s="8"/>
      <c r="Q468" s="8"/>
      <c r="R468" s="8"/>
      <c r="T468" s="8"/>
      <c r="U468" s="8"/>
      <c r="V468" s="8"/>
      <c r="W468" s="8"/>
      <c r="X468" s="8"/>
      <c r="Y468" s="8"/>
      <c r="AA468" s="8"/>
      <c r="AB468" s="8"/>
      <c r="AC468" s="8"/>
      <c r="AD468" s="8"/>
      <c r="AE468" s="8"/>
      <c r="AF468" s="8"/>
      <c r="AG468" s="8"/>
    </row>
    <row r="469" spans="6:33" x14ac:dyDescent="0.3">
      <c r="F469" s="2"/>
      <c r="G469" s="2"/>
      <c r="H469" s="4"/>
      <c r="I469" s="14"/>
      <c r="M469" s="8"/>
      <c r="N469" s="8"/>
      <c r="O469" s="8"/>
      <c r="P469" s="8"/>
      <c r="Q469" s="8"/>
      <c r="R469" s="8"/>
      <c r="T469" s="8"/>
      <c r="U469" s="8"/>
      <c r="V469" s="8"/>
      <c r="W469" s="8"/>
      <c r="X469" s="8"/>
      <c r="Y469" s="8"/>
      <c r="AA469" s="8"/>
      <c r="AB469" s="8"/>
      <c r="AC469" s="8"/>
      <c r="AD469" s="8"/>
      <c r="AE469" s="8"/>
      <c r="AF469" s="8"/>
      <c r="AG469" s="8"/>
    </row>
    <row r="470" spans="6:33" x14ac:dyDescent="0.3">
      <c r="F470" s="2"/>
      <c r="G470" s="2"/>
      <c r="H470" s="4"/>
      <c r="I470" s="14"/>
      <c r="M470" s="8"/>
      <c r="N470" s="8"/>
      <c r="O470" s="8"/>
      <c r="P470" s="8"/>
      <c r="Q470" s="8"/>
      <c r="R470" s="8"/>
      <c r="T470" s="8"/>
      <c r="U470" s="8"/>
      <c r="V470" s="8"/>
      <c r="W470" s="8"/>
      <c r="X470" s="8"/>
      <c r="Y470" s="8"/>
      <c r="AA470" s="8"/>
      <c r="AB470" s="8"/>
      <c r="AC470" s="8"/>
      <c r="AD470" s="8"/>
      <c r="AE470" s="8"/>
      <c r="AF470" s="8"/>
      <c r="AG470" s="8"/>
    </row>
    <row r="471" spans="6:33" x14ac:dyDescent="0.3">
      <c r="F471" s="2"/>
      <c r="G471" s="2"/>
      <c r="H471" s="4"/>
      <c r="I471" s="14"/>
      <c r="M471" s="8"/>
      <c r="N471" s="8"/>
      <c r="O471" s="8"/>
      <c r="P471" s="8"/>
      <c r="Q471" s="8"/>
      <c r="R471" s="8"/>
      <c r="T471" s="8"/>
      <c r="U471" s="8"/>
      <c r="V471" s="8"/>
      <c r="W471" s="8"/>
      <c r="X471" s="8"/>
      <c r="Y471" s="8"/>
      <c r="AA471" s="8"/>
      <c r="AB471" s="8"/>
      <c r="AC471" s="8"/>
      <c r="AD471" s="8"/>
      <c r="AE471" s="8"/>
      <c r="AF471" s="8"/>
      <c r="AG471" s="8"/>
    </row>
    <row r="472" spans="6:33" x14ac:dyDescent="0.3">
      <c r="F472" s="2"/>
      <c r="G472" s="2"/>
      <c r="H472" s="4"/>
      <c r="I472" s="14"/>
      <c r="M472" s="8"/>
      <c r="N472" s="8"/>
      <c r="O472" s="8"/>
      <c r="P472" s="8"/>
      <c r="Q472" s="8"/>
      <c r="R472" s="8"/>
      <c r="T472" s="8"/>
      <c r="U472" s="8"/>
      <c r="V472" s="8"/>
      <c r="W472" s="8"/>
      <c r="X472" s="8"/>
      <c r="Y472" s="8"/>
      <c r="AA472" s="8"/>
      <c r="AB472" s="8"/>
      <c r="AC472" s="8"/>
      <c r="AD472" s="8"/>
      <c r="AE472" s="8"/>
      <c r="AF472" s="8"/>
      <c r="AG472" s="8"/>
    </row>
    <row r="473" spans="6:33" x14ac:dyDescent="0.3">
      <c r="F473" s="2"/>
      <c r="G473" s="2"/>
      <c r="H473" s="4"/>
      <c r="I473" s="14"/>
      <c r="M473" s="8"/>
      <c r="N473" s="8"/>
      <c r="O473" s="8"/>
      <c r="P473" s="8"/>
      <c r="Q473" s="8"/>
      <c r="R473" s="8"/>
      <c r="T473" s="8"/>
      <c r="U473" s="8"/>
      <c r="V473" s="8"/>
      <c r="W473" s="8"/>
      <c r="X473" s="8"/>
      <c r="Y473" s="8"/>
      <c r="AA473" s="8"/>
      <c r="AB473" s="8"/>
      <c r="AC473" s="8"/>
      <c r="AD473" s="8"/>
      <c r="AE473" s="8"/>
      <c r="AF473" s="8"/>
      <c r="AG473" s="8"/>
    </row>
    <row r="474" spans="6:33" x14ac:dyDescent="0.3">
      <c r="F474" s="2"/>
      <c r="G474" s="2"/>
      <c r="H474" s="4"/>
      <c r="I474" s="14"/>
      <c r="M474" s="8"/>
      <c r="N474" s="8"/>
      <c r="O474" s="8"/>
      <c r="P474" s="8"/>
      <c r="Q474" s="8"/>
      <c r="R474" s="8"/>
      <c r="T474" s="8"/>
      <c r="U474" s="8"/>
      <c r="V474" s="8"/>
      <c r="W474" s="8"/>
      <c r="X474" s="8"/>
      <c r="Y474" s="8"/>
      <c r="AA474" s="8"/>
      <c r="AB474" s="8"/>
      <c r="AC474" s="8"/>
      <c r="AD474" s="8"/>
      <c r="AE474" s="8"/>
      <c r="AF474" s="8"/>
      <c r="AG474" s="8"/>
    </row>
    <row r="475" spans="6:33" x14ac:dyDescent="0.3">
      <c r="F475" s="2"/>
      <c r="G475" s="2"/>
      <c r="H475" s="4"/>
      <c r="I475" s="14"/>
      <c r="M475" s="8"/>
      <c r="N475" s="8"/>
      <c r="O475" s="8"/>
      <c r="P475" s="8"/>
      <c r="Q475" s="8"/>
      <c r="R475" s="8"/>
      <c r="T475" s="8"/>
      <c r="U475" s="8"/>
      <c r="V475" s="8"/>
      <c r="W475" s="8"/>
      <c r="X475" s="8"/>
      <c r="Y475" s="8"/>
      <c r="AA475" s="8"/>
      <c r="AB475" s="8"/>
      <c r="AC475" s="8"/>
      <c r="AD475" s="8"/>
      <c r="AE475" s="8"/>
      <c r="AF475" s="8"/>
      <c r="AG475" s="8"/>
    </row>
    <row r="476" spans="6:33" x14ac:dyDescent="0.3">
      <c r="F476" s="2"/>
      <c r="G476" s="2"/>
      <c r="H476" s="4"/>
      <c r="I476" s="14"/>
      <c r="M476" s="8"/>
      <c r="N476" s="8"/>
      <c r="O476" s="8"/>
      <c r="P476" s="8"/>
      <c r="Q476" s="8"/>
      <c r="R476" s="8"/>
      <c r="T476" s="8"/>
      <c r="U476" s="8"/>
      <c r="V476" s="8"/>
      <c r="W476" s="8"/>
      <c r="X476" s="8"/>
      <c r="Y476" s="8"/>
      <c r="AA476" s="8"/>
      <c r="AB476" s="8"/>
      <c r="AC476" s="8"/>
      <c r="AD476" s="8"/>
      <c r="AE476" s="8"/>
      <c r="AF476" s="8"/>
      <c r="AG476" s="8"/>
    </row>
    <row r="477" spans="6:33" x14ac:dyDescent="0.3">
      <c r="F477" s="2"/>
      <c r="G477" s="2"/>
      <c r="H477" s="4"/>
      <c r="I477" s="14"/>
      <c r="M477" s="8"/>
      <c r="N477" s="8"/>
      <c r="O477" s="8"/>
      <c r="P477" s="8"/>
      <c r="Q477" s="8"/>
      <c r="R477" s="8"/>
      <c r="T477" s="8"/>
      <c r="U477" s="8"/>
      <c r="V477" s="8"/>
      <c r="W477" s="8"/>
      <c r="X477" s="8"/>
      <c r="Y477" s="8"/>
      <c r="AA477" s="8"/>
      <c r="AB477" s="8"/>
      <c r="AC477" s="8"/>
      <c r="AD477" s="8"/>
      <c r="AE477" s="8"/>
      <c r="AF477" s="8"/>
      <c r="AG477" s="8"/>
    </row>
    <row r="478" spans="6:33" x14ac:dyDescent="0.3">
      <c r="F478" s="2"/>
      <c r="G478" s="2"/>
      <c r="H478" s="4"/>
      <c r="I478" s="14"/>
      <c r="M478" s="8"/>
      <c r="N478" s="8"/>
      <c r="O478" s="8"/>
      <c r="P478" s="8"/>
      <c r="Q478" s="8"/>
      <c r="R478" s="8"/>
      <c r="T478" s="8"/>
      <c r="U478" s="8"/>
      <c r="V478" s="8"/>
      <c r="W478" s="8"/>
      <c r="X478" s="8"/>
      <c r="Y478" s="8"/>
      <c r="AA478" s="8"/>
      <c r="AB478" s="8"/>
      <c r="AC478" s="8"/>
      <c r="AD478" s="8"/>
      <c r="AE478" s="8"/>
      <c r="AF478" s="8"/>
      <c r="AG478" s="8"/>
    </row>
    <row r="479" spans="6:33" x14ac:dyDescent="0.3">
      <c r="F479" s="2"/>
      <c r="G479" s="2"/>
      <c r="H479" s="4"/>
      <c r="I479" s="14"/>
      <c r="M479" s="8"/>
      <c r="N479" s="8"/>
      <c r="O479" s="8"/>
      <c r="P479" s="8"/>
      <c r="Q479" s="8"/>
      <c r="R479" s="8"/>
      <c r="T479" s="8"/>
      <c r="U479" s="8"/>
      <c r="V479" s="8"/>
      <c r="W479" s="8"/>
      <c r="X479" s="8"/>
      <c r="Y479" s="8"/>
      <c r="AA479" s="8"/>
      <c r="AB479" s="8"/>
      <c r="AC479" s="8"/>
      <c r="AD479" s="8"/>
      <c r="AE479" s="8"/>
      <c r="AF479" s="8"/>
      <c r="AG479" s="8"/>
    </row>
    <row r="480" spans="6:33" x14ac:dyDescent="0.3">
      <c r="F480" s="2"/>
      <c r="G480" s="2"/>
      <c r="H480" s="4"/>
      <c r="I480" s="14"/>
      <c r="M480" s="8"/>
      <c r="N480" s="8"/>
      <c r="O480" s="8"/>
      <c r="P480" s="8"/>
      <c r="Q480" s="8"/>
      <c r="R480" s="8"/>
      <c r="T480" s="8"/>
      <c r="U480" s="8"/>
      <c r="V480" s="8"/>
      <c r="W480" s="8"/>
      <c r="X480" s="8"/>
      <c r="Y480" s="8"/>
      <c r="AA480" s="8"/>
      <c r="AB480" s="8"/>
      <c r="AC480" s="8"/>
      <c r="AD480" s="8"/>
      <c r="AE480" s="8"/>
      <c r="AF480" s="8"/>
      <c r="AG480" s="8"/>
    </row>
    <row r="481" spans="6:33" x14ac:dyDescent="0.3">
      <c r="F481" s="2"/>
      <c r="G481" s="2"/>
      <c r="H481" s="4"/>
      <c r="I481" s="14"/>
      <c r="M481" s="8"/>
      <c r="N481" s="8"/>
      <c r="O481" s="8"/>
      <c r="P481" s="8"/>
      <c r="Q481" s="8"/>
      <c r="R481" s="8"/>
      <c r="T481" s="8"/>
      <c r="U481" s="8"/>
      <c r="V481" s="8"/>
      <c r="W481" s="8"/>
      <c r="X481" s="8"/>
      <c r="Y481" s="8"/>
      <c r="AA481" s="8"/>
      <c r="AB481" s="8"/>
      <c r="AC481" s="8"/>
      <c r="AD481" s="8"/>
      <c r="AE481" s="8"/>
      <c r="AF481" s="8"/>
      <c r="AG481" s="8"/>
    </row>
    <row r="482" spans="6:33" x14ac:dyDescent="0.3">
      <c r="F482" s="2"/>
      <c r="G482" s="2"/>
      <c r="H482" s="4"/>
      <c r="I482" s="14"/>
      <c r="M482" s="8"/>
      <c r="N482" s="8"/>
      <c r="O482" s="8"/>
      <c r="P482" s="8"/>
      <c r="Q482" s="8"/>
      <c r="R482" s="8"/>
      <c r="T482" s="8"/>
      <c r="U482" s="8"/>
      <c r="V482" s="8"/>
      <c r="W482" s="8"/>
      <c r="X482" s="8"/>
      <c r="Y482" s="8"/>
      <c r="AA482" s="8"/>
      <c r="AB482" s="8"/>
      <c r="AC482" s="8"/>
      <c r="AD482" s="8"/>
      <c r="AE482" s="8"/>
      <c r="AF482" s="8"/>
      <c r="AG482" s="8"/>
    </row>
    <row r="483" spans="6:33" x14ac:dyDescent="0.3">
      <c r="F483" s="2"/>
      <c r="G483" s="2"/>
      <c r="H483" s="4"/>
      <c r="I483" s="14"/>
      <c r="M483" s="8"/>
      <c r="N483" s="8"/>
      <c r="O483" s="8"/>
      <c r="P483" s="8"/>
      <c r="Q483" s="8"/>
      <c r="R483" s="8"/>
      <c r="T483" s="8"/>
      <c r="U483" s="8"/>
      <c r="V483" s="8"/>
      <c r="W483" s="8"/>
      <c r="X483" s="8"/>
      <c r="Y483" s="8"/>
      <c r="AA483" s="8"/>
      <c r="AB483" s="8"/>
      <c r="AC483" s="8"/>
      <c r="AD483" s="8"/>
      <c r="AE483" s="8"/>
      <c r="AF483" s="8"/>
      <c r="AG483" s="8"/>
    </row>
    <row r="484" spans="6:33" x14ac:dyDescent="0.3">
      <c r="F484" s="2"/>
      <c r="G484" s="2"/>
      <c r="H484" s="4"/>
      <c r="I484" s="14"/>
      <c r="M484" s="8"/>
      <c r="N484" s="8"/>
      <c r="O484" s="8"/>
      <c r="P484" s="8"/>
      <c r="Q484" s="8"/>
      <c r="R484" s="8"/>
      <c r="T484" s="8"/>
      <c r="U484" s="8"/>
      <c r="V484" s="8"/>
      <c r="W484" s="8"/>
      <c r="X484" s="8"/>
      <c r="Y484" s="8"/>
      <c r="AA484" s="8"/>
      <c r="AB484" s="8"/>
      <c r="AC484" s="8"/>
      <c r="AD484" s="8"/>
      <c r="AE484" s="8"/>
      <c r="AF484" s="8"/>
      <c r="AG484" s="8"/>
    </row>
    <row r="485" spans="6:33" x14ac:dyDescent="0.3">
      <c r="F485" s="2"/>
      <c r="G485" s="2"/>
      <c r="H485" s="4"/>
      <c r="I485" s="14"/>
      <c r="M485" s="8"/>
      <c r="N485" s="8"/>
      <c r="O485" s="8"/>
      <c r="P485" s="8"/>
      <c r="Q485" s="8"/>
      <c r="R485" s="8"/>
      <c r="T485" s="8"/>
      <c r="U485" s="8"/>
      <c r="V485" s="8"/>
      <c r="W485" s="8"/>
      <c r="X485" s="8"/>
      <c r="Y485" s="8"/>
      <c r="AA485" s="8"/>
      <c r="AB485" s="8"/>
      <c r="AC485" s="8"/>
      <c r="AD485" s="8"/>
      <c r="AE485" s="8"/>
      <c r="AF485" s="8"/>
      <c r="AG485" s="8"/>
    </row>
    <row r="486" spans="6:33" x14ac:dyDescent="0.3">
      <c r="F486" s="2"/>
      <c r="G486" s="2"/>
      <c r="H486" s="4"/>
      <c r="I486" s="14"/>
      <c r="M486" s="8"/>
      <c r="N486" s="8"/>
      <c r="O486" s="8"/>
      <c r="P486" s="8"/>
      <c r="Q486" s="8"/>
      <c r="R486" s="8"/>
      <c r="T486" s="8"/>
      <c r="U486" s="8"/>
      <c r="V486" s="8"/>
      <c r="W486" s="8"/>
      <c r="X486" s="8"/>
      <c r="Y486" s="8"/>
      <c r="AA486" s="8"/>
      <c r="AB486" s="8"/>
      <c r="AC486" s="8"/>
      <c r="AD486" s="8"/>
      <c r="AE486" s="8"/>
      <c r="AF486" s="8"/>
      <c r="AG486" s="8"/>
    </row>
    <row r="487" spans="6:33" x14ac:dyDescent="0.3">
      <c r="F487" s="2"/>
      <c r="G487" s="2"/>
      <c r="H487" s="4"/>
      <c r="I487" s="14"/>
      <c r="M487" s="8"/>
      <c r="N487" s="8"/>
      <c r="O487" s="8"/>
      <c r="P487" s="8"/>
      <c r="Q487" s="8"/>
      <c r="R487" s="8"/>
      <c r="T487" s="8"/>
      <c r="U487" s="8"/>
      <c r="V487" s="8"/>
      <c r="W487" s="8"/>
      <c r="X487" s="8"/>
      <c r="Y487" s="8"/>
      <c r="AA487" s="8"/>
      <c r="AB487" s="8"/>
      <c r="AC487" s="8"/>
      <c r="AD487" s="8"/>
      <c r="AE487" s="8"/>
      <c r="AF487" s="8"/>
      <c r="AG487" s="8"/>
    </row>
    <row r="488" spans="6:33" x14ac:dyDescent="0.3">
      <c r="F488" s="2"/>
      <c r="G488" s="2"/>
      <c r="H488" s="4"/>
      <c r="I488" s="14"/>
      <c r="M488" s="8"/>
      <c r="N488" s="8"/>
      <c r="O488" s="8"/>
      <c r="P488" s="8"/>
      <c r="Q488" s="8"/>
      <c r="R488" s="8"/>
      <c r="T488" s="8"/>
      <c r="U488" s="8"/>
      <c r="V488" s="8"/>
      <c r="W488" s="8"/>
      <c r="X488" s="8"/>
      <c r="Y488" s="8"/>
      <c r="AA488" s="8"/>
      <c r="AB488" s="8"/>
      <c r="AC488" s="8"/>
      <c r="AD488" s="8"/>
      <c r="AE488" s="8"/>
      <c r="AF488" s="8"/>
      <c r="AG488" s="8"/>
    </row>
    <row r="489" spans="6:33" x14ac:dyDescent="0.3">
      <c r="F489" s="2"/>
      <c r="G489" s="2"/>
      <c r="H489" s="4"/>
      <c r="I489" s="14"/>
      <c r="M489" s="8"/>
      <c r="N489" s="8"/>
      <c r="O489" s="8"/>
      <c r="P489" s="8"/>
      <c r="Q489" s="8"/>
      <c r="R489" s="8"/>
      <c r="T489" s="8"/>
      <c r="U489" s="8"/>
      <c r="V489" s="8"/>
      <c r="W489" s="8"/>
      <c r="X489" s="8"/>
      <c r="Y489" s="8"/>
      <c r="AA489" s="8"/>
      <c r="AB489" s="8"/>
      <c r="AC489" s="8"/>
      <c r="AD489" s="8"/>
      <c r="AE489" s="8"/>
      <c r="AF489" s="8"/>
      <c r="AG489" s="8"/>
    </row>
    <row r="490" spans="6:33" x14ac:dyDescent="0.3">
      <c r="F490" s="2"/>
      <c r="G490" s="2"/>
      <c r="H490" s="4"/>
      <c r="I490" s="14"/>
      <c r="M490" s="8"/>
      <c r="N490" s="8"/>
      <c r="O490" s="8"/>
      <c r="P490" s="8"/>
      <c r="Q490" s="8"/>
      <c r="R490" s="8"/>
      <c r="T490" s="8"/>
      <c r="U490" s="8"/>
      <c r="V490" s="8"/>
      <c r="W490" s="8"/>
      <c r="X490" s="8"/>
      <c r="Y490" s="8"/>
      <c r="AA490" s="8"/>
      <c r="AB490" s="8"/>
      <c r="AC490" s="8"/>
      <c r="AD490" s="8"/>
      <c r="AE490" s="8"/>
      <c r="AF490" s="8"/>
      <c r="AG490" s="8"/>
    </row>
    <row r="491" spans="6:33" x14ac:dyDescent="0.3">
      <c r="F491" s="2"/>
      <c r="G491" s="2"/>
      <c r="H491" s="4"/>
      <c r="I491" s="14"/>
      <c r="M491" s="8"/>
      <c r="N491" s="8"/>
      <c r="O491" s="8"/>
      <c r="P491" s="8"/>
      <c r="Q491" s="8"/>
      <c r="R491" s="8"/>
      <c r="T491" s="8"/>
      <c r="U491" s="8"/>
      <c r="V491" s="8"/>
      <c r="W491" s="8"/>
      <c r="X491" s="8"/>
      <c r="Y491" s="8"/>
      <c r="AA491" s="8"/>
      <c r="AB491" s="8"/>
      <c r="AC491" s="8"/>
      <c r="AD491" s="8"/>
      <c r="AE491" s="8"/>
      <c r="AF491" s="8"/>
      <c r="AG491" s="8"/>
    </row>
    <row r="492" spans="6:33" x14ac:dyDescent="0.3">
      <c r="F492" s="2"/>
      <c r="G492" s="2"/>
      <c r="H492" s="4"/>
      <c r="I492" s="14"/>
      <c r="M492" s="8"/>
      <c r="N492" s="8"/>
      <c r="O492" s="8"/>
      <c r="P492" s="8"/>
      <c r="Q492" s="8"/>
      <c r="R492" s="8"/>
      <c r="T492" s="8"/>
      <c r="U492" s="8"/>
      <c r="V492" s="8"/>
      <c r="W492" s="8"/>
      <c r="X492" s="8"/>
      <c r="Y492" s="8"/>
      <c r="AA492" s="8"/>
      <c r="AB492" s="8"/>
      <c r="AC492" s="8"/>
      <c r="AD492" s="8"/>
      <c r="AE492" s="8"/>
      <c r="AF492" s="8"/>
      <c r="AG492" s="8"/>
    </row>
    <row r="493" spans="6:33" x14ac:dyDescent="0.3">
      <c r="F493" s="2"/>
      <c r="G493" s="2"/>
      <c r="H493" s="4"/>
      <c r="I493" s="14"/>
      <c r="M493" s="8"/>
      <c r="N493" s="8"/>
      <c r="O493" s="8"/>
      <c r="P493" s="8"/>
      <c r="Q493" s="8"/>
      <c r="R493" s="8"/>
      <c r="T493" s="8"/>
      <c r="U493" s="8"/>
      <c r="V493" s="8"/>
      <c r="W493" s="8"/>
      <c r="X493" s="8"/>
      <c r="Y493" s="8"/>
      <c r="AA493" s="8"/>
      <c r="AB493" s="8"/>
      <c r="AC493" s="8"/>
      <c r="AD493" s="8"/>
      <c r="AE493" s="8"/>
      <c r="AF493" s="8"/>
      <c r="AG493" s="8"/>
    </row>
    <row r="494" spans="6:33" x14ac:dyDescent="0.3">
      <c r="F494" s="2"/>
      <c r="G494" s="2"/>
      <c r="H494" s="4"/>
      <c r="I494" s="14"/>
      <c r="M494" s="8"/>
      <c r="N494" s="8"/>
      <c r="O494" s="8"/>
      <c r="P494" s="8"/>
      <c r="Q494" s="8"/>
      <c r="R494" s="8"/>
      <c r="T494" s="8"/>
      <c r="U494" s="8"/>
      <c r="V494" s="8"/>
      <c r="W494" s="8"/>
      <c r="X494" s="8"/>
      <c r="Y494" s="8"/>
      <c r="AA494" s="8"/>
      <c r="AB494" s="8"/>
      <c r="AC494" s="8"/>
      <c r="AD494" s="8"/>
      <c r="AE494" s="8"/>
      <c r="AF494" s="8"/>
      <c r="AG494" s="8"/>
    </row>
    <row r="495" spans="6:33" x14ac:dyDescent="0.3">
      <c r="F495" s="2"/>
      <c r="G495" s="2"/>
      <c r="H495" s="4"/>
      <c r="I495" s="14"/>
      <c r="M495" s="8"/>
      <c r="N495" s="8"/>
      <c r="O495" s="8"/>
      <c r="P495" s="8"/>
      <c r="Q495" s="8"/>
      <c r="R495" s="8"/>
      <c r="T495" s="8"/>
      <c r="U495" s="8"/>
      <c r="V495" s="8"/>
      <c r="W495" s="8"/>
      <c r="X495" s="8"/>
      <c r="Y495" s="8"/>
      <c r="AA495" s="8"/>
      <c r="AB495" s="8"/>
      <c r="AC495" s="8"/>
      <c r="AD495" s="8"/>
      <c r="AE495" s="8"/>
      <c r="AF495" s="8"/>
      <c r="AG495" s="8"/>
    </row>
    <row r="496" spans="6:33" x14ac:dyDescent="0.3">
      <c r="F496" s="2"/>
      <c r="G496" s="2"/>
      <c r="H496" s="4"/>
      <c r="I496" s="14"/>
      <c r="M496" s="8"/>
      <c r="N496" s="8"/>
      <c r="O496" s="8"/>
      <c r="P496" s="8"/>
      <c r="Q496" s="8"/>
      <c r="R496" s="8"/>
      <c r="T496" s="8"/>
      <c r="U496" s="8"/>
      <c r="V496" s="8"/>
      <c r="W496" s="8"/>
      <c r="X496" s="8"/>
      <c r="Y496" s="8"/>
      <c r="AA496" s="8"/>
      <c r="AB496" s="8"/>
      <c r="AC496" s="8"/>
      <c r="AD496" s="8"/>
      <c r="AE496" s="8"/>
      <c r="AF496" s="8"/>
      <c r="AG496" s="8"/>
    </row>
    <row r="497" spans="6:33" x14ac:dyDescent="0.3">
      <c r="F497" s="2"/>
      <c r="G497" s="2"/>
      <c r="H497" s="4"/>
      <c r="I497" s="14"/>
      <c r="M497" s="8"/>
      <c r="N497" s="8"/>
      <c r="O497" s="8"/>
      <c r="P497" s="8"/>
      <c r="Q497" s="8"/>
      <c r="R497" s="8"/>
      <c r="T497" s="8"/>
      <c r="U497" s="8"/>
      <c r="V497" s="8"/>
      <c r="W497" s="8"/>
      <c r="X497" s="8"/>
      <c r="Y497" s="8"/>
      <c r="AA497" s="8"/>
      <c r="AB497" s="8"/>
      <c r="AC497" s="8"/>
      <c r="AD497" s="8"/>
      <c r="AE497" s="8"/>
      <c r="AF497" s="8"/>
      <c r="AG497" s="8"/>
    </row>
    <row r="498" spans="6:33" x14ac:dyDescent="0.3">
      <c r="F498" s="2"/>
      <c r="G498" s="2"/>
      <c r="H498" s="4"/>
      <c r="I498" s="14"/>
      <c r="M498" s="8"/>
      <c r="N498" s="8"/>
      <c r="O498" s="8"/>
      <c r="P498" s="8"/>
      <c r="Q498" s="8"/>
      <c r="R498" s="8"/>
      <c r="T498" s="8"/>
      <c r="U498" s="8"/>
      <c r="V498" s="8"/>
      <c r="W498" s="8"/>
      <c r="X498" s="8"/>
      <c r="Y498" s="8"/>
      <c r="AA498" s="8"/>
      <c r="AB498" s="8"/>
      <c r="AC498" s="8"/>
      <c r="AD498" s="8"/>
      <c r="AE498" s="8"/>
      <c r="AF498" s="8"/>
      <c r="AG498" s="8"/>
    </row>
    <row r="499" spans="6:33" x14ac:dyDescent="0.3">
      <c r="F499" s="2"/>
      <c r="G499" s="2"/>
      <c r="H499" s="4"/>
      <c r="I499" s="14"/>
      <c r="M499" s="8"/>
      <c r="N499" s="8"/>
      <c r="O499" s="8"/>
      <c r="P499" s="8"/>
      <c r="Q499" s="8"/>
      <c r="R499" s="8"/>
      <c r="T499" s="8"/>
      <c r="U499" s="8"/>
      <c r="V499" s="8"/>
      <c r="W499" s="8"/>
      <c r="X499" s="8"/>
      <c r="Y499" s="8"/>
      <c r="AA499" s="8"/>
      <c r="AB499" s="8"/>
      <c r="AC499" s="8"/>
      <c r="AD499" s="8"/>
      <c r="AE499" s="8"/>
      <c r="AF499" s="8"/>
      <c r="AG499" s="8"/>
    </row>
    <row r="500" spans="6:33" x14ac:dyDescent="0.3">
      <c r="F500" s="2"/>
      <c r="G500" s="2"/>
      <c r="H500" s="4"/>
      <c r="I500" s="14"/>
      <c r="M500" s="8"/>
      <c r="N500" s="8"/>
      <c r="O500" s="8"/>
      <c r="P500" s="8"/>
      <c r="Q500" s="8"/>
      <c r="R500" s="8"/>
      <c r="T500" s="8"/>
      <c r="U500" s="8"/>
      <c r="V500" s="8"/>
      <c r="W500" s="8"/>
      <c r="X500" s="8"/>
      <c r="Y500" s="8"/>
      <c r="AA500" s="8"/>
      <c r="AB500" s="8"/>
      <c r="AC500" s="8"/>
      <c r="AD500" s="8"/>
      <c r="AE500" s="8"/>
      <c r="AF500" s="8"/>
      <c r="AG500" s="8"/>
    </row>
    <row r="501" spans="6:33" x14ac:dyDescent="0.3">
      <c r="F501" s="2"/>
      <c r="G501" s="2"/>
      <c r="H501" s="4"/>
      <c r="I501" s="14"/>
      <c r="M501" s="8"/>
      <c r="N501" s="8"/>
      <c r="O501" s="8"/>
      <c r="P501" s="8"/>
      <c r="Q501" s="8"/>
      <c r="R501" s="8"/>
      <c r="T501" s="8"/>
      <c r="U501" s="8"/>
      <c r="V501" s="8"/>
      <c r="W501" s="8"/>
      <c r="X501" s="8"/>
      <c r="Y501" s="8"/>
      <c r="AA501" s="8"/>
      <c r="AB501" s="8"/>
      <c r="AC501" s="8"/>
      <c r="AD501" s="8"/>
      <c r="AE501" s="8"/>
      <c r="AF501" s="8"/>
      <c r="AG501" s="8"/>
    </row>
    <row r="502" spans="6:33" x14ac:dyDescent="0.3">
      <c r="F502" s="2"/>
      <c r="G502" s="2"/>
      <c r="H502" s="4"/>
      <c r="I502" s="14"/>
      <c r="M502" s="8"/>
      <c r="N502" s="8"/>
      <c r="O502" s="8"/>
      <c r="P502" s="8"/>
      <c r="Q502" s="8"/>
      <c r="R502" s="8"/>
      <c r="T502" s="8"/>
      <c r="U502" s="8"/>
      <c r="V502" s="8"/>
      <c r="W502" s="8"/>
      <c r="X502" s="8"/>
      <c r="Y502" s="8"/>
      <c r="AA502" s="8"/>
      <c r="AB502" s="8"/>
      <c r="AC502" s="8"/>
      <c r="AD502" s="8"/>
      <c r="AE502" s="8"/>
      <c r="AF502" s="8"/>
      <c r="AG502" s="8"/>
    </row>
    <row r="503" spans="6:33" x14ac:dyDescent="0.3">
      <c r="F503" s="2"/>
      <c r="G503" s="2"/>
      <c r="H503" s="4"/>
      <c r="I503" s="14"/>
      <c r="M503" s="8"/>
      <c r="N503" s="8"/>
      <c r="O503" s="8"/>
      <c r="P503" s="8"/>
      <c r="Q503" s="8"/>
      <c r="R503" s="8"/>
      <c r="T503" s="8"/>
      <c r="U503" s="8"/>
      <c r="V503" s="8"/>
      <c r="W503" s="8"/>
      <c r="X503" s="8"/>
      <c r="Y503" s="8"/>
      <c r="AA503" s="8"/>
      <c r="AB503" s="8"/>
      <c r="AC503" s="8"/>
      <c r="AD503" s="8"/>
      <c r="AE503" s="8"/>
      <c r="AF503" s="8"/>
      <c r="AG503" s="8"/>
    </row>
    <row r="504" spans="6:33" x14ac:dyDescent="0.3">
      <c r="F504" s="2"/>
      <c r="G504" s="2"/>
      <c r="H504" s="4"/>
      <c r="I504" s="14"/>
      <c r="M504" s="8"/>
      <c r="N504" s="8"/>
      <c r="O504" s="8"/>
      <c r="P504" s="8"/>
      <c r="Q504" s="8"/>
      <c r="R504" s="8"/>
      <c r="T504" s="8"/>
      <c r="U504" s="8"/>
      <c r="V504" s="8"/>
      <c r="W504" s="8"/>
      <c r="X504" s="8"/>
      <c r="Y504" s="8"/>
      <c r="AA504" s="8"/>
      <c r="AB504" s="8"/>
      <c r="AC504" s="8"/>
      <c r="AD504" s="8"/>
      <c r="AE504" s="8"/>
      <c r="AF504" s="8"/>
      <c r="AG504" s="8"/>
    </row>
    <row r="505" spans="6:33" x14ac:dyDescent="0.3">
      <c r="F505" s="2"/>
      <c r="G505" s="2"/>
      <c r="H505" s="4"/>
      <c r="I505" s="14"/>
      <c r="M505" s="8"/>
      <c r="N505" s="8"/>
      <c r="O505" s="8"/>
      <c r="P505" s="8"/>
      <c r="Q505" s="8"/>
      <c r="R505" s="8"/>
      <c r="T505" s="8"/>
      <c r="U505" s="8"/>
      <c r="V505" s="8"/>
      <c r="W505" s="8"/>
      <c r="X505" s="8"/>
      <c r="Y505" s="8"/>
      <c r="AA505" s="8"/>
      <c r="AB505" s="8"/>
      <c r="AC505" s="8"/>
      <c r="AD505" s="8"/>
      <c r="AE505" s="8"/>
      <c r="AF505" s="8"/>
      <c r="AG505" s="8"/>
    </row>
    <row r="506" spans="6:33" x14ac:dyDescent="0.3">
      <c r="F506" s="2"/>
      <c r="G506" s="2"/>
      <c r="H506" s="4"/>
      <c r="I506" s="14"/>
      <c r="M506" s="8"/>
      <c r="N506" s="8"/>
      <c r="O506" s="8"/>
      <c r="P506" s="8"/>
      <c r="Q506" s="8"/>
      <c r="R506" s="8"/>
      <c r="T506" s="8"/>
      <c r="U506" s="8"/>
      <c r="V506" s="8"/>
      <c r="W506" s="8"/>
      <c r="X506" s="8"/>
      <c r="Y506" s="8"/>
      <c r="AA506" s="8"/>
      <c r="AB506" s="8"/>
      <c r="AC506" s="8"/>
      <c r="AD506" s="8"/>
      <c r="AE506" s="8"/>
      <c r="AF506" s="8"/>
      <c r="AG506" s="8"/>
    </row>
    <row r="507" spans="6:33" x14ac:dyDescent="0.3">
      <c r="F507" s="2"/>
      <c r="G507" s="2"/>
      <c r="H507" s="4"/>
      <c r="I507" s="14"/>
      <c r="M507" s="8"/>
      <c r="N507" s="8"/>
      <c r="O507" s="8"/>
      <c r="P507" s="8"/>
      <c r="Q507" s="8"/>
      <c r="R507" s="8"/>
      <c r="T507" s="8"/>
      <c r="U507" s="8"/>
      <c r="V507" s="8"/>
      <c r="W507" s="8"/>
      <c r="X507" s="8"/>
      <c r="Y507" s="8"/>
      <c r="AA507" s="8"/>
      <c r="AB507" s="8"/>
      <c r="AC507" s="8"/>
      <c r="AD507" s="8"/>
      <c r="AE507" s="8"/>
      <c r="AF507" s="8"/>
      <c r="AG507" s="8"/>
    </row>
    <row r="508" spans="6:33" x14ac:dyDescent="0.3">
      <c r="F508" s="2"/>
      <c r="G508" s="2"/>
      <c r="H508" s="4"/>
      <c r="I508" s="14"/>
      <c r="M508" s="8"/>
      <c r="N508" s="8"/>
      <c r="O508" s="8"/>
      <c r="P508" s="8"/>
      <c r="Q508" s="8"/>
      <c r="R508" s="8"/>
      <c r="T508" s="8"/>
      <c r="U508" s="8"/>
      <c r="V508" s="8"/>
      <c r="W508" s="8"/>
      <c r="X508" s="8"/>
      <c r="Y508" s="8"/>
      <c r="AA508" s="8"/>
      <c r="AB508" s="8"/>
      <c r="AC508" s="8"/>
      <c r="AD508" s="8"/>
      <c r="AE508" s="8"/>
      <c r="AF508" s="8"/>
      <c r="AG508" s="8"/>
    </row>
    <row r="509" spans="6:33" x14ac:dyDescent="0.3">
      <c r="F509" s="2"/>
      <c r="G509" s="2"/>
      <c r="H509" s="4"/>
      <c r="I509" s="14"/>
      <c r="M509" s="8"/>
      <c r="N509" s="8"/>
      <c r="O509" s="8"/>
      <c r="P509" s="8"/>
      <c r="Q509" s="8"/>
      <c r="R509" s="8"/>
      <c r="T509" s="8"/>
      <c r="U509" s="8"/>
      <c r="V509" s="8"/>
      <c r="W509" s="8"/>
      <c r="X509" s="8"/>
      <c r="Y509" s="8"/>
      <c r="AA509" s="8"/>
      <c r="AB509" s="8"/>
      <c r="AC509" s="8"/>
      <c r="AD509" s="8"/>
      <c r="AE509" s="8"/>
      <c r="AF509" s="8"/>
      <c r="AG509" s="8"/>
    </row>
    <row r="510" spans="6:33" x14ac:dyDescent="0.3">
      <c r="F510" s="2"/>
      <c r="G510" s="2"/>
      <c r="H510" s="4"/>
      <c r="I510" s="14"/>
      <c r="M510" s="8"/>
      <c r="N510" s="8"/>
      <c r="O510" s="8"/>
      <c r="P510" s="8"/>
      <c r="Q510" s="8"/>
      <c r="R510" s="8"/>
      <c r="T510" s="8"/>
      <c r="U510" s="8"/>
      <c r="V510" s="8"/>
      <c r="W510" s="8"/>
      <c r="X510" s="8"/>
      <c r="Y510" s="8"/>
      <c r="AA510" s="8"/>
      <c r="AB510" s="8"/>
      <c r="AC510" s="8"/>
      <c r="AD510" s="8"/>
      <c r="AE510" s="8"/>
      <c r="AF510" s="8"/>
      <c r="AG510" s="8"/>
    </row>
    <row r="511" spans="6:33" x14ac:dyDescent="0.3">
      <c r="F511" s="2"/>
      <c r="G511" s="2"/>
      <c r="H511" s="4"/>
      <c r="I511" s="14"/>
      <c r="M511" s="8"/>
      <c r="N511" s="8"/>
      <c r="O511" s="8"/>
      <c r="P511" s="8"/>
      <c r="Q511" s="8"/>
      <c r="R511" s="8"/>
      <c r="T511" s="8"/>
      <c r="U511" s="8"/>
      <c r="V511" s="8"/>
      <c r="W511" s="8"/>
      <c r="X511" s="8"/>
      <c r="Y511" s="8"/>
      <c r="AA511" s="8"/>
      <c r="AB511" s="8"/>
      <c r="AC511" s="8"/>
      <c r="AD511" s="8"/>
      <c r="AE511" s="8"/>
      <c r="AF511" s="8"/>
      <c r="AG511" s="8"/>
    </row>
    <row r="512" spans="6:33" x14ac:dyDescent="0.3">
      <c r="F512" s="2"/>
      <c r="G512" s="2"/>
      <c r="H512" s="4"/>
      <c r="I512" s="14"/>
      <c r="M512" s="8"/>
      <c r="N512" s="8"/>
      <c r="O512" s="8"/>
      <c r="P512" s="8"/>
      <c r="Q512" s="8"/>
      <c r="R512" s="8"/>
      <c r="T512" s="8"/>
      <c r="U512" s="8"/>
      <c r="V512" s="8"/>
      <c r="W512" s="8"/>
      <c r="X512" s="8"/>
      <c r="Y512" s="8"/>
      <c r="AA512" s="8"/>
      <c r="AB512" s="8"/>
      <c r="AC512" s="8"/>
      <c r="AD512" s="8"/>
      <c r="AE512" s="8"/>
      <c r="AF512" s="8"/>
      <c r="AG512" s="8"/>
    </row>
    <row r="513" spans="6:33" x14ac:dyDescent="0.3">
      <c r="F513" s="2"/>
      <c r="G513" s="2"/>
      <c r="H513" s="4"/>
      <c r="I513" s="14"/>
      <c r="M513" s="8"/>
      <c r="N513" s="8"/>
      <c r="O513" s="8"/>
      <c r="P513" s="8"/>
      <c r="Q513" s="8"/>
      <c r="R513" s="8"/>
      <c r="T513" s="8"/>
      <c r="U513" s="8"/>
      <c r="V513" s="8"/>
      <c r="W513" s="8"/>
      <c r="X513" s="8"/>
      <c r="Y513" s="8"/>
      <c r="AA513" s="8"/>
      <c r="AB513" s="8"/>
      <c r="AC513" s="8"/>
      <c r="AD513" s="8"/>
      <c r="AE513" s="8"/>
      <c r="AF513" s="8"/>
      <c r="AG513" s="8"/>
    </row>
    <row r="514" spans="6:33" x14ac:dyDescent="0.3">
      <c r="F514" s="2"/>
      <c r="G514" s="2"/>
      <c r="H514" s="4"/>
      <c r="I514" s="14"/>
      <c r="M514" s="8"/>
      <c r="N514" s="8"/>
      <c r="O514" s="8"/>
      <c r="P514" s="8"/>
      <c r="Q514" s="8"/>
      <c r="R514" s="8"/>
      <c r="T514" s="8"/>
      <c r="U514" s="8"/>
      <c r="V514" s="8"/>
      <c r="W514" s="8"/>
      <c r="X514" s="8"/>
      <c r="Y514" s="8"/>
      <c r="AA514" s="8"/>
      <c r="AB514" s="8"/>
      <c r="AC514" s="8"/>
      <c r="AD514" s="8"/>
      <c r="AE514" s="8"/>
      <c r="AF514" s="8"/>
      <c r="AG514" s="8"/>
    </row>
    <row r="515" spans="6:33" x14ac:dyDescent="0.3">
      <c r="F515" s="2"/>
      <c r="G515" s="2"/>
      <c r="H515" s="4"/>
      <c r="I515" s="14"/>
      <c r="M515" s="8"/>
      <c r="N515" s="8"/>
      <c r="O515" s="8"/>
      <c r="P515" s="8"/>
      <c r="Q515" s="8"/>
      <c r="R515" s="8"/>
      <c r="T515" s="8"/>
      <c r="U515" s="8"/>
      <c r="V515" s="8"/>
      <c r="W515" s="8"/>
      <c r="X515" s="8"/>
      <c r="Y515" s="8"/>
      <c r="AA515" s="8"/>
      <c r="AB515" s="8"/>
      <c r="AC515" s="8"/>
      <c r="AD515" s="8"/>
      <c r="AE515" s="8"/>
      <c r="AF515" s="8"/>
      <c r="AG515" s="8"/>
    </row>
    <row r="516" spans="6:33" x14ac:dyDescent="0.3">
      <c r="F516" s="2"/>
      <c r="G516" s="2"/>
      <c r="H516" s="4"/>
      <c r="I516" s="14"/>
      <c r="M516" s="8"/>
      <c r="N516" s="8"/>
      <c r="O516" s="8"/>
      <c r="P516" s="8"/>
      <c r="Q516" s="8"/>
      <c r="R516" s="8"/>
      <c r="T516" s="8"/>
      <c r="U516" s="8"/>
      <c r="V516" s="8"/>
      <c r="W516" s="8"/>
      <c r="X516" s="8"/>
      <c r="Y516" s="8"/>
      <c r="AA516" s="8"/>
      <c r="AB516" s="8"/>
      <c r="AC516" s="8"/>
      <c r="AD516" s="8"/>
      <c r="AE516" s="8"/>
      <c r="AF516" s="8"/>
      <c r="AG516" s="8"/>
    </row>
    <row r="517" spans="6:33" x14ac:dyDescent="0.3">
      <c r="F517" s="2"/>
      <c r="G517" s="2"/>
      <c r="H517" s="4"/>
      <c r="I517" s="14"/>
      <c r="M517" s="8"/>
      <c r="N517" s="8"/>
      <c r="O517" s="8"/>
      <c r="P517" s="8"/>
      <c r="Q517" s="8"/>
      <c r="R517" s="8"/>
      <c r="T517" s="8"/>
      <c r="U517" s="8"/>
      <c r="V517" s="8"/>
      <c r="W517" s="8"/>
      <c r="X517" s="8"/>
      <c r="Y517" s="8"/>
      <c r="AA517" s="8"/>
      <c r="AB517" s="8"/>
      <c r="AC517" s="8"/>
      <c r="AD517" s="8"/>
      <c r="AE517" s="8"/>
      <c r="AF517" s="8"/>
      <c r="AG517" s="8"/>
    </row>
    <row r="518" spans="6:33" x14ac:dyDescent="0.3">
      <c r="F518" s="2"/>
      <c r="G518" s="2"/>
      <c r="H518" s="4"/>
      <c r="I518" s="14"/>
      <c r="M518" s="8"/>
      <c r="N518" s="8"/>
      <c r="O518" s="8"/>
      <c r="P518" s="8"/>
      <c r="Q518" s="8"/>
      <c r="R518" s="8"/>
      <c r="T518" s="8"/>
      <c r="U518" s="8"/>
      <c r="V518" s="8"/>
      <c r="W518" s="8"/>
      <c r="X518" s="8"/>
      <c r="Y518" s="8"/>
      <c r="AA518" s="8"/>
      <c r="AB518" s="8"/>
      <c r="AC518" s="8"/>
      <c r="AD518" s="8"/>
      <c r="AE518" s="8"/>
      <c r="AF518" s="8"/>
      <c r="AG518" s="8"/>
    </row>
    <row r="519" spans="6:33" x14ac:dyDescent="0.3">
      <c r="F519" s="2"/>
      <c r="G519" s="2"/>
      <c r="H519" s="4"/>
      <c r="I519" s="14"/>
      <c r="M519" s="8"/>
      <c r="N519" s="8"/>
      <c r="O519" s="8"/>
      <c r="P519" s="8"/>
      <c r="Q519" s="8"/>
      <c r="R519" s="8"/>
      <c r="T519" s="8"/>
      <c r="U519" s="8"/>
      <c r="V519" s="8"/>
      <c r="W519" s="8"/>
      <c r="X519" s="8"/>
      <c r="Y519" s="8"/>
      <c r="AA519" s="8"/>
      <c r="AB519" s="8"/>
      <c r="AC519" s="8"/>
      <c r="AD519" s="8"/>
      <c r="AE519" s="8"/>
      <c r="AF519" s="8"/>
      <c r="AG519" s="8"/>
    </row>
    <row r="520" spans="6:33" x14ac:dyDescent="0.3">
      <c r="F520" s="2"/>
      <c r="G520" s="2"/>
      <c r="H520" s="4"/>
      <c r="I520" s="14"/>
      <c r="M520" s="8"/>
      <c r="N520" s="8"/>
      <c r="O520" s="8"/>
      <c r="P520" s="8"/>
      <c r="Q520" s="8"/>
      <c r="R520" s="8"/>
      <c r="T520" s="8"/>
      <c r="U520" s="8"/>
      <c r="V520" s="8"/>
      <c r="W520" s="8"/>
      <c r="X520" s="8"/>
      <c r="Y520" s="8"/>
      <c r="AA520" s="8"/>
      <c r="AB520" s="8"/>
      <c r="AC520" s="8"/>
      <c r="AD520" s="8"/>
      <c r="AE520" s="8"/>
      <c r="AF520" s="8"/>
      <c r="AG520" s="8"/>
    </row>
    <row r="521" spans="6:33" x14ac:dyDescent="0.3">
      <c r="F521" s="2"/>
      <c r="G521" s="2"/>
      <c r="H521" s="4"/>
      <c r="I521" s="14"/>
      <c r="M521" s="8"/>
      <c r="N521" s="8"/>
      <c r="O521" s="8"/>
      <c r="P521" s="8"/>
      <c r="Q521" s="8"/>
      <c r="R521" s="8"/>
      <c r="T521" s="8"/>
      <c r="U521" s="8"/>
      <c r="V521" s="8"/>
      <c r="W521" s="8"/>
      <c r="X521" s="8"/>
      <c r="Y521" s="8"/>
      <c r="AA521" s="8"/>
      <c r="AB521" s="8"/>
      <c r="AC521" s="8"/>
      <c r="AD521" s="8"/>
      <c r="AE521" s="8"/>
      <c r="AF521" s="8"/>
      <c r="AG521" s="8"/>
    </row>
    <row r="522" spans="6:33" x14ac:dyDescent="0.3">
      <c r="F522" s="2"/>
      <c r="G522" s="2"/>
      <c r="H522" s="4"/>
      <c r="I522" s="14"/>
      <c r="M522" s="8"/>
      <c r="N522" s="8"/>
      <c r="O522" s="8"/>
      <c r="P522" s="8"/>
      <c r="Q522" s="8"/>
      <c r="R522" s="8"/>
      <c r="T522" s="8"/>
      <c r="U522" s="8"/>
      <c r="V522" s="8"/>
      <c r="W522" s="8"/>
      <c r="X522" s="8"/>
      <c r="Y522" s="8"/>
      <c r="AA522" s="8"/>
      <c r="AB522" s="8"/>
      <c r="AC522" s="8"/>
      <c r="AD522" s="8"/>
      <c r="AE522" s="8"/>
      <c r="AF522" s="8"/>
      <c r="AG522" s="8"/>
    </row>
    <row r="523" spans="6:33" x14ac:dyDescent="0.3">
      <c r="F523" s="2"/>
      <c r="G523" s="2"/>
      <c r="H523" s="4"/>
      <c r="I523" s="14"/>
      <c r="M523" s="8"/>
      <c r="N523" s="8"/>
      <c r="O523" s="8"/>
      <c r="P523" s="8"/>
      <c r="Q523" s="8"/>
      <c r="R523" s="8"/>
      <c r="T523" s="8"/>
      <c r="U523" s="8"/>
      <c r="V523" s="8"/>
      <c r="W523" s="8"/>
      <c r="X523" s="8"/>
      <c r="Y523" s="8"/>
      <c r="AA523" s="8"/>
      <c r="AB523" s="8"/>
      <c r="AC523" s="8"/>
      <c r="AD523" s="8"/>
      <c r="AE523" s="8"/>
      <c r="AF523" s="8"/>
      <c r="AG523" s="8"/>
    </row>
    <row r="524" spans="6:33" x14ac:dyDescent="0.3">
      <c r="F524" s="2"/>
      <c r="G524" s="2"/>
      <c r="H524" s="4"/>
      <c r="I524" s="14"/>
      <c r="M524" s="8"/>
      <c r="N524" s="8"/>
      <c r="O524" s="8"/>
      <c r="P524" s="8"/>
      <c r="Q524" s="8"/>
      <c r="R524" s="8"/>
      <c r="T524" s="8"/>
      <c r="U524" s="8"/>
      <c r="V524" s="8"/>
      <c r="W524" s="8"/>
      <c r="X524" s="8"/>
      <c r="Y524" s="8"/>
      <c r="AA524" s="8"/>
      <c r="AB524" s="8"/>
      <c r="AC524" s="8"/>
      <c r="AD524" s="8"/>
      <c r="AE524" s="8"/>
      <c r="AF524" s="8"/>
      <c r="AG524" s="8"/>
    </row>
    <row r="525" spans="6:33" x14ac:dyDescent="0.3">
      <c r="F525" s="2"/>
      <c r="G525" s="2"/>
      <c r="H525" s="4"/>
      <c r="I525" s="14"/>
      <c r="M525" s="8"/>
      <c r="N525" s="8"/>
      <c r="O525" s="8"/>
      <c r="P525" s="8"/>
      <c r="Q525" s="8"/>
      <c r="R525" s="8"/>
      <c r="T525" s="8"/>
      <c r="U525" s="8"/>
      <c r="V525" s="8"/>
      <c r="W525" s="8"/>
      <c r="X525" s="8"/>
      <c r="Y525" s="8"/>
      <c r="AA525" s="8"/>
      <c r="AB525" s="8"/>
      <c r="AC525" s="8"/>
      <c r="AD525" s="8"/>
      <c r="AE525" s="8"/>
      <c r="AF525" s="8"/>
      <c r="AG525" s="8"/>
    </row>
    <row r="526" spans="6:33" x14ac:dyDescent="0.3">
      <c r="F526" s="2"/>
      <c r="G526" s="2"/>
      <c r="H526" s="4"/>
      <c r="I526" s="14"/>
      <c r="M526" s="8"/>
      <c r="N526" s="8"/>
      <c r="O526" s="8"/>
      <c r="P526" s="8"/>
      <c r="Q526" s="8"/>
      <c r="R526" s="8"/>
      <c r="T526" s="8"/>
      <c r="U526" s="8"/>
      <c r="V526" s="8"/>
      <c r="W526" s="8"/>
      <c r="X526" s="8"/>
      <c r="Y526" s="8"/>
      <c r="AA526" s="8"/>
      <c r="AB526" s="8"/>
      <c r="AC526" s="8"/>
      <c r="AD526" s="8"/>
      <c r="AE526" s="8"/>
      <c r="AF526" s="8"/>
      <c r="AG526" s="8"/>
    </row>
    <row r="527" spans="6:33" x14ac:dyDescent="0.3">
      <c r="F527" s="2"/>
      <c r="G527" s="2"/>
      <c r="H527" s="4"/>
      <c r="I527" s="14"/>
      <c r="M527" s="8"/>
      <c r="N527" s="8"/>
      <c r="O527" s="8"/>
      <c r="P527" s="8"/>
      <c r="Q527" s="8"/>
      <c r="R527" s="8"/>
      <c r="T527" s="8"/>
      <c r="U527" s="8"/>
      <c r="V527" s="8"/>
      <c r="W527" s="8"/>
      <c r="X527" s="8"/>
      <c r="Y527" s="8"/>
      <c r="AA527" s="8"/>
      <c r="AB527" s="8"/>
      <c r="AC527" s="8"/>
      <c r="AD527" s="8"/>
      <c r="AE527" s="8"/>
      <c r="AF527" s="8"/>
      <c r="AG527" s="8"/>
    </row>
    <row r="528" spans="6:33" x14ac:dyDescent="0.3">
      <c r="F528" s="2"/>
      <c r="G528" s="2"/>
      <c r="H528" s="4"/>
      <c r="I528" s="14"/>
      <c r="M528" s="8"/>
      <c r="N528" s="8"/>
      <c r="O528" s="8"/>
      <c r="P528" s="8"/>
      <c r="Q528" s="8"/>
      <c r="R528" s="8"/>
      <c r="T528" s="8"/>
      <c r="U528" s="8"/>
      <c r="V528" s="8"/>
      <c r="W528" s="8"/>
      <c r="X528" s="8"/>
      <c r="Y528" s="8"/>
      <c r="AA528" s="8"/>
      <c r="AB528" s="8"/>
      <c r="AC528" s="8"/>
      <c r="AD528" s="8"/>
      <c r="AE528" s="8"/>
      <c r="AF528" s="8"/>
      <c r="AG528" s="8"/>
    </row>
    <row r="529" spans="6:33" x14ac:dyDescent="0.3">
      <c r="F529" s="2"/>
      <c r="G529" s="2"/>
      <c r="H529" s="4"/>
      <c r="I529" s="14"/>
      <c r="M529" s="8"/>
      <c r="N529" s="8"/>
      <c r="O529" s="8"/>
      <c r="P529" s="8"/>
      <c r="Q529" s="8"/>
      <c r="R529" s="8"/>
      <c r="T529" s="8"/>
      <c r="U529" s="8"/>
      <c r="V529" s="8"/>
      <c r="W529" s="8"/>
      <c r="X529" s="8"/>
      <c r="Y529" s="8"/>
      <c r="AA529" s="8"/>
      <c r="AB529" s="8"/>
      <c r="AC529" s="8"/>
      <c r="AD529" s="8"/>
      <c r="AE529" s="8"/>
      <c r="AF529" s="8"/>
      <c r="AG529" s="8"/>
    </row>
    <row r="530" spans="6:33" x14ac:dyDescent="0.3">
      <c r="F530" s="2"/>
      <c r="G530" s="2"/>
      <c r="H530" s="4"/>
      <c r="I530" s="14"/>
      <c r="M530" s="8"/>
      <c r="N530" s="8"/>
      <c r="O530" s="8"/>
      <c r="P530" s="8"/>
      <c r="Q530" s="8"/>
      <c r="R530" s="8"/>
      <c r="T530" s="8"/>
      <c r="U530" s="8"/>
      <c r="V530" s="8"/>
      <c r="W530" s="8"/>
      <c r="X530" s="8"/>
      <c r="Y530" s="8"/>
      <c r="AA530" s="8"/>
      <c r="AB530" s="8"/>
      <c r="AC530" s="8"/>
      <c r="AD530" s="8"/>
      <c r="AE530" s="8"/>
      <c r="AF530" s="8"/>
      <c r="AG530" s="8"/>
    </row>
    <row r="531" spans="6:33" x14ac:dyDescent="0.3">
      <c r="F531" s="2"/>
      <c r="G531" s="2"/>
      <c r="H531" s="4"/>
      <c r="I531" s="14"/>
      <c r="M531" s="8"/>
      <c r="N531" s="8"/>
      <c r="O531" s="8"/>
      <c r="P531" s="8"/>
      <c r="Q531" s="8"/>
      <c r="R531" s="8"/>
      <c r="T531" s="8"/>
      <c r="U531" s="8"/>
      <c r="V531" s="8"/>
      <c r="W531" s="8"/>
      <c r="X531" s="8"/>
      <c r="Y531" s="8"/>
      <c r="AA531" s="8"/>
      <c r="AB531" s="8"/>
      <c r="AC531" s="8"/>
      <c r="AD531" s="8"/>
      <c r="AE531" s="8"/>
      <c r="AF531" s="8"/>
      <c r="AG531" s="8"/>
    </row>
    <row r="532" spans="6:33" x14ac:dyDescent="0.3">
      <c r="F532" s="2"/>
      <c r="G532" s="2"/>
      <c r="H532" s="4"/>
      <c r="I532" s="14"/>
      <c r="M532" s="8"/>
      <c r="N532" s="8"/>
      <c r="O532" s="8"/>
      <c r="P532" s="8"/>
      <c r="Q532" s="8"/>
      <c r="R532" s="8"/>
      <c r="T532" s="8"/>
      <c r="U532" s="8"/>
      <c r="V532" s="8"/>
      <c r="W532" s="8"/>
      <c r="X532" s="8"/>
      <c r="Y532" s="8"/>
      <c r="AA532" s="8"/>
      <c r="AB532" s="8"/>
      <c r="AC532" s="8"/>
      <c r="AD532" s="8"/>
      <c r="AE532" s="8"/>
      <c r="AF532" s="8"/>
      <c r="AG532" s="8"/>
    </row>
    <row r="533" spans="6:33" x14ac:dyDescent="0.3">
      <c r="F533" s="2"/>
      <c r="G533" s="2"/>
      <c r="H533" s="4"/>
      <c r="I533" s="14"/>
      <c r="M533" s="8"/>
      <c r="N533" s="8"/>
      <c r="O533" s="8"/>
      <c r="P533" s="8"/>
      <c r="Q533" s="8"/>
      <c r="R533" s="8"/>
      <c r="T533" s="8"/>
      <c r="U533" s="8"/>
      <c r="V533" s="8"/>
      <c r="W533" s="8"/>
      <c r="X533" s="8"/>
      <c r="Y533" s="8"/>
      <c r="AA533" s="8"/>
      <c r="AB533" s="8"/>
      <c r="AC533" s="8"/>
      <c r="AD533" s="8"/>
      <c r="AE533" s="8"/>
      <c r="AF533" s="8"/>
      <c r="AG533" s="8"/>
    </row>
    <row r="534" spans="6:33" x14ac:dyDescent="0.3">
      <c r="F534" s="2"/>
      <c r="G534" s="2"/>
      <c r="H534" s="4"/>
      <c r="I534" s="14"/>
      <c r="M534" s="8"/>
      <c r="N534" s="8"/>
      <c r="O534" s="8"/>
      <c r="P534" s="8"/>
      <c r="Q534" s="8"/>
      <c r="R534" s="8"/>
      <c r="T534" s="8"/>
      <c r="U534" s="8"/>
      <c r="V534" s="8"/>
      <c r="W534" s="8"/>
      <c r="X534" s="8"/>
      <c r="Y534" s="8"/>
      <c r="AA534" s="8"/>
      <c r="AB534" s="8"/>
      <c r="AC534" s="8"/>
      <c r="AD534" s="8"/>
      <c r="AE534" s="8"/>
      <c r="AF534" s="8"/>
      <c r="AG534" s="8"/>
    </row>
    <row r="535" spans="6:33" x14ac:dyDescent="0.3">
      <c r="F535" s="2"/>
      <c r="G535" s="2"/>
      <c r="H535" s="4"/>
      <c r="I535" s="14"/>
      <c r="M535" s="8"/>
      <c r="N535" s="8"/>
      <c r="O535" s="8"/>
      <c r="P535" s="8"/>
      <c r="Q535" s="8"/>
      <c r="R535" s="8"/>
      <c r="T535" s="8"/>
      <c r="U535" s="8"/>
      <c r="V535" s="8"/>
      <c r="W535" s="8"/>
      <c r="X535" s="8"/>
      <c r="Y535" s="8"/>
      <c r="AA535" s="8"/>
      <c r="AB535" s="8"/>
      <c r="AC535" s="8"/>
      <c r="AD535" s="8"/>
      <c r="AE535" s="8"/>
      <c r="AF535" s="8"/>
      <c r="AG535" s="8"/>
    </row>
    <row r="536" spans="6:33" x14ac:dyDescent="0.3">
      <c r="F536" s="2"/>
      <c r="G536" s="2"/>
      <c r="H536" s="4"/>
      <c r="I536" s="14"/>
      <c r="M536" s="8"/>
      <c r="N536" s="8"/>
      <c r="O536" s="8"/>
      <c r="P536" s="8"/>
      <c r="Q536" s="8"/>
      <c r="R536" s="8"/>
      <c r="T536" s="8"/>
      <c r="U536" s="8"/>
      <c r="V536" s="8"/>
      <c r="W536" s="8"/>
      <c r="X536" s="8"/>
      <c r="Y536" s="8"/>
      <c r="AA536" s="8"/>
      <c r="AB536" s="8"/>
      <c r="AC536" s="8"/>
      <c r="AD536" s="8"/>
      <c r="AE536" s="8"/>
      <c r="AF536" s="8"/>
      <c r="AG536" s="8"/>
    </row>
    <row r="537" spans="6:33" x14ac:dyDescent="0.3">
      <c r="F537" s="2"/>
      <c r="G537" s="2"/>
      <c r="H537" s="4"/>
      <c r="I537" s="14"/>
      <c r="M537" s="8"/>
      <c r="N537" s="8"/>
      <c r="O537" s="8"/>
      <c r="P537" s="8"/>
      <c r="Q537" s="8"/>
      <c r="R537" s="8"/>
      <c r="T537" s="8"/>
      <c r="U537" s="8"/>
      <c r="V537" s="8"/>
      <c r="W537" s="8"/>
      <c r="X537" s="8"/>
      <c r="Y537" s="8"/>
      <c r="AA537" s="8"/>
      <c r="AB537" s="8"/>
      <c r="AC537" s="8"/>
      <c r="AD537" s="8"/>
      <c r="AE537" s="8"/>
      <c r="AF537" s="8"/>
      <c r="AG537" s="8"/>
    </row>
    <row r="538" spans="6:33" x14ac:dyDescent="0.3">
      <c r="F538" s="2"/>
      <c r="G538" s="2"/>
      <c r="H538" s="4"/>
      <c r="I538" s="14"/>
      <c r="M538" s="8"/>
      <c r="N538" s="8"/>
      <c r="O538" s="8"/>
      <c r="P538" s="8"/>
      <c r="Q538" s="8"/>
      <c r="R538" s="8"/>
      <c r="T538" s="8"/>
      <c r="U538" s="8"/>
      <c r="V538" s="8"/>
      <c r="W538" s="8"/>
      <c r="X538" s="8"/>
      <c r="Y538" s="8"/>
      <c r="AA538" s="8"/>
      <c r="AB538" s="8"/>
      <c r="AC538" s="8"/>
      <c r="AD538" s="8"/>
      <c r="AE538" s="8"/>
      <c r="AF538" s="8"/>
      <c r="AG538" s="8"/>
    </row>
    <row r="539" spans="6:33" x14ac:dyDescent="0.3">
      <c r="F539" s="2"/>
      <c r="G539" s="2"/>
      <c r="H539" s="4"/>
      <c r="I539" s="14"/>
      <c r="M539" s="8"/>
      <c r="N539" s="8"/>
      <c r="O539" s="8"/>
      <c r="P539" s="8"/>
      <c r="Q539" s="8"/>
      <c r="R539" s="8"/>
      <c r="T539" s="8"/>
      <c r="U539" s="8"/>
      <c r="V539" s="8"/>
      <c r="W539" s="8"/>
      <c r="X539" s="8"/>
      <c r="Y539" s="8"/>
      <c r="AA539" s="8"/>
      <c r="AB539" s="8"/>
      <c r="AC539" s="8"/>
      <c r="AD539" s="8"/>
      <c r="AE539" s="8"/>
      <c r="AF539" s="8"/>
      <c r="AG539" s="8"/>
    </row>
    <row r="540" spans="6:33" x14ac:dyDescent="0.3">
      <c r="F540" s="2"/>
      <c r="G540" s="2"/>
      <c r="H540" s="4"/>
      <c r="I540" s="14"/>
      <c r="M540" s="8"/>
      <c r="N540" s="8"/>
      <c r="O540" s="8"/>
      <c r="P540" s="8"/>
      <c r="Q540" s="8"/>
      <c r="R540" s="8"/>
      <c r="T540" s="8"/>
      <c r="U540" s="8"/>
      <c r="V540" s="8"/>
      <c r="W540" s="8"/>
      <c r="X540" s="8"/>
      <c r="Y540" s="8"/>
      <c r="AA540" s="8"/>
      <c r="AB540" s="8"/>
      <c r="AC540" s="8"/>
      <c r="AD540" s="8"/>
      <c r="AE540" s="8"/>
      <c r="AF540" s="8"/>
      <c r="AG540" s="8"/>
    </row>
    <row r="541" spans="6:33" x14ac:dyDescent="0.3">
      <c r="F541" s="2"/>
      <c r="G541" s="2"/>
      <c r="H541" s="4"/>
      <c r="I541" s="14"/>
      <c r="M541" s="8"/>
      <c r="N541" s="8"/>
      <c r="O541" s="8"/>
      <c r="P541" s="8"/>
      <c r="Q541" s="8"/>
      <c r="R541" s="8"/>
      <c r="T541" s="8"/>
      <c r="U541" s="8"/>
      <c r="V541" s="8"/>
      <c r="W541" s="8"/>
      <c r="X541" s="8"/>
      <c r="Y541" s="8"/>
      <c r="AA541" s="8"/>
      <c r="AB541" s="8"/>
      <c r="AC541" s="8"/>
      <c r="AD541" s="8"/>
      <c r="AE541" s="8"/>
      <c r="AF541" s="8"/>
      <c r="AG541" s="8"/>
    </row>
    <row r="542" spans="6:33" x14ac:dyDescent="0.3">
      <c r="F542" s="2"/>
      <c r="G542" s="2"/>
      <c r="H542" s="4"/>
      <c r="I542" s="14"/>
      <c r="M542" s="8"/>
      <c r="N542" s="8"/>
      <c r="O542" s="8"/>
      <c r="P542" s="8"/>
      <c r="Q542" s="8"/>
      <c r="R542" s="8"/>
      <c r="T542" s="8"/>
      <c r="U542" s="8"/>
      <c r="V542" s="8"/>
      <c r="W542" s="8"/>
      <c r="X542" s="8"/>
      <c r="Y542" s="8"/>
      <c r="AA542" s="8"/>
      <c r="AB542" s="8"/>
      <c r="AC542" s="8"/>
      <c r="AD542" s="8"/>
      <c r="AE542" s="8"/>
      <c r="AF542" s="8"/>
      <c r="AG542" s="8"/>
    </row>
    <row r="543" spans="6:33" x14ac:dyDescent="0.3">
      <c r="F543" s="2"/>
      <c r="G543" s="2"/>
      <c r="H543" s="4"/>
      <c r="I543" s="14"/>
      <c r="M543" s="8"/>
      <c r="N543" s="8"/>
      <c r="O543" s="8"/>
      <c r="P543" s="8"/>
      <c r="Q543" s="8"/>
      <c r="R543" s="8"/>
      <c r="T543" s="8"/>
      <c r="U543" s="8"/>
      <c r="V543" s="8"/>
      <c r="W543" s="8"/>
      <c r="X543" s="8"/>
      <c r="Y543" s="8"/>
      <c r="AA543" s="8"/>
      <c r="AB543" s="8"/>
      <c r="AC543" s="8"/>
      <c r="AD543" s="8"/>
      <c r="AE543" s="8"/>
      <c r="AF543" s="8"/>
      <c r="AG543" s="8"/>
    </row>
    <row r="544" spans="6:33" x14ac:dyDescent="0.3">
      <c r="F544" s="2"/>
      <c r="G544" s="2"/>
      <c r="H544" s="4"/>
      <c r="I544" s="14"/>
      <c r="M544" s="8"/>
      <c r="N544" s="8"/>
      <c r="O544" s="8"/>
      <c r="P544" s="8"/>
      <c r="Q544" s="8"/>
      <c r="R544" s="8"/>
      <c r="T544" s="8"/>
      <c r="U544" s="8"/>
      <c r="V544" s="8"/>
      <c r="W544" s="8"/>
      <c r="X544" s="8"/>
      <c r="Y544" s="8"/>
      <c r="AA544" s="8"/>
      <c r="AB544" s="8"/>
      <c r="AC544" s="8"/>
      <c r="AD544" s="8"/>
      <c r="AE544" s="8"/>
      <c r="AF544" s="8"/>
      <c r="AG544" s="8"/>
    </row>
    <row r="545" spans="6:33" x14ac:dyDescent="0.3">
      <c r="F545" s="2"/>
      <c r="G545" s="2"/>
      <c r="H545" s="4"/>
      <c r="I545" s="14"/>
      <c r="M545" s="8"/>
      <c r="N545" s="8"/>
      <c r="O545" s="8"/>
      <c r="P545" s="8"/>
      <c r="Q545" s="8"/>
      <c r="R545" s="8"/>
      <c r="T545" s="8"/>
      <c r="U545" s="8"/>
      <c r="V545" s="8"/>
      <c r="W545" s="8"/>
      <c r="X545" s="8"/>
      <c r="Y545" s="8"/>
      <c r="AA545" s="8"/>
      <c r="AB545" s="8"/>
      <c r="AC545" s="8"/>
      <c r="AD545" s="8"/>
      <c r="AE545" s="8"/>
      <c r="AF545" s="8"/>
      <c r="AG545" s="8"/>
    </row>
    <row r="546" spans="6:33" x14ac:dyDescent="0.3">
      <c r="F546" s="2"/>
      <c r="G546" s="2"/>
      <c r="H546" s="4"/>
      <c r="I546" s="14"/>
      <c r="M546" s="8"/>
      <c r="N546" s="8"/>
      <c r="O546" s="8"/>
      <c r="P546" s="8"/>
      <c r="Q546" s="8"/>
      <c r="R546" s="8"/>
      <c r="T546" s="8"/>
      <c r="U546" s="8"/>
      <c r="V546" s="8"/>
      <c r="W546" s="8"/>
      <c r="X546" s="8"/>
      <c r="Y546" s="8"/>
      <c r="AA546" s="8"/>
      <c r="AB546" s="8"/>
      <c r="AC546" s="8"/>
      <c r="AD546" s="8"/>
      <c r="AE546" s="8"/>
      <c r="AF546" s="8"/>
      <c r="AG546" s="8"/>
    </row>
    <row r="547" spans="6:33" x14ac:dyDescent="0.3">
      <c r="F547" s="2"/>
      <c r="G547" s="2"/>
      <c r="H547" s="4"/>
      <c r="I547" s="14"/>
      <c r="M547" s="8"/>
      <c r="N547" s="8"/>
      <c r="O547" s="8"/>
      <c r="P547" s="8"/>
      <c r="Q547" s="8"/>
      <c r="R547" s="8"/>
      <c r="T547" s="8"/>
      <c r="U547" s="8"/>
      <c r="V547" s="8"/>
      <c r="W547" s="8"/>
      <c r="X547" s="8"/>
      <c r="Y547" s="8"/>
      <c r="AA547" s="8"/>
      <c r="AB547" s="8"/>
      <c r="AC547" s="8"/>
      <c r="AD547" s="8"/>
      <c r="AE547" s="8"/>
      <c r="AF547" s="8"/>
      <c r="AG547" s="8"/>
    </row>
    <row r="548" spans="6:33" x14ac:dyDescent="0.3">
      <c r="F548" s="2"/>
      <c r="G548" s="2"/>
      <c r="H548" s="4"/>
      <c r="I548" s="14"/>
      <c r="M548" s="8"/>
      <c r="N548" s="8"/>
      <c r="O548" s="8"/>
      <c r="P548" s="8"/>
      <c r="Q548" s="8"/>
      <c r="R548" s="8"/>
      <c r="T548" s="8"/>
      <c r="U548" s="8"/>
      <c r="V548" s="8"/>
      <c r="W548" s="8"/>
      <c r="X548" s="8"/>
      <c r="Y548" s="8"/>
      <c r="AA548" s="8"/>
      <c r="AB548" s="8"/>
      <c r="AC548" s="8"/>
      <c r="AD548" s="8"/>
      <c r="AE548" s="8"/>
      <c r="AF548" s="8"/>
      <c r="AG548" s="8"/>
    </row>
    <row r="549" spans="6:33" x14ac:dyDescent="0.3">
      <c r="F549" s="2"/>
      <c r="G549" s="2"/>
      <c r="H549" s="4"/>
      <c r="I549" s="14"/>
      <c r="M549" s="8"/>
      <c r="N549" s="8"/>
      <c r="O549" s="8"/>
      <c r="P549" s="8"/>
      <c r="Q549" s="8"/>
      <c r="R549" s="8"/>
      <c r="T549" s="8"/>
      <c r="U549" s="8"/>
      <c r="V549" s="8"/>
      <c r="W549" s="8"/>
      <c r="X549" s="8"/>
      <c r="Y549" s="8"/>
      <c r="AA549" s="8"/>
      <c r="AB549" s="8"/>
      <c r="AC549" s="8"/>
      <c r="AD549" s="8"/>
      <c r="AE549" s="8"/>
      <c r="AF549" s="8"/>
      <c r="AG549" s="8"/>
    </row>
    <row r="550" spans="6:33" x14ac:dyDescent="0.3">
      <c r="F550" s="2"/>
      <c r="G550" s="2"/>
      <c r="H550" s="4"/>
      <c r="I550" s="14"/>
      <c r="M550" s="8"/>
      <c r="N550" s="8"/>
      <c r="O550" s="8"/>
      <c r="P550" s="8"/>
      <c r="Q550" s="8"/>
      <c r="R550" s="8"/>
      <c r="T550" s="8"/>
      <c r="U550" s="8"/>
      <c r="V550" s="8"/>
      <c r="W550" s="8"/>
      <c r="X550" s="8"/>
      <c r="Y550" s="8"/>
      <c r="AA550" s="8"/>
      <c r="AB550" s="8"/>
      <c r="AC550" s="8"/>
      <c r="AD550" s="8"/>
      <c r="AE550" s="8"/>
      <c r="AF550" s="8"/>
      <c r="AG550" s="8"/>
    </row>
    <row r="551" spans="6:33" x14ac:dyDescent="0.3">
      <c r="F551" s="2"/>
      <c r="G551" s="2"/>
      <c r="H551" s="4"/>
      <c r="I551" s="14"/>
      <c r="M551" s="8"/>
      <c r="N551" s="8"/>
      <c r="O551" s="8"/>
      <c r="P551" s="8"/>
      <c r="Q551" s="8"/>
      <c r="R551" s="8"/>
      <c r="T551" s="8"/>
      <c r="U551" s="8"/>
      <c r="V551" s="8"/>
      <c r="W551" s="8"/>
      <c r="X551" s="8"/>
      <c r="Y551" s="8"/>
      <c r="AA551" s="8"/>
      <c r="AB551" s="8"/>
      <c r="AC551" s="8"/>
      <c r="AD551" s="8"/>
      <c r="AE551" s="8"/>
      <c r="AF551" s="8"/>
      <c r="AG551" s="8"/>
    </row>
    <row r="552" spans="6:33" x14ac:dyDescent="0.3">
      <c r="F552" s="2"/>
      <c r="G552" s="2"/>
      <c r="H552" s="4"/>
      <c r="I552" s="14"/>
      <c r="M552" s="8"/>
      <c r="N552" s="8"/>
      <c r="O552" s="8"/>
      <c r="P552" s="8"/>
      <c r="Q552" s="8"/>
      <c r="R552" s="8"/>
      <c r="T552" s="8"/>
      <c r="U552" s="8"/>
      <c r="V552" s="8"/>
      <c r="W552" s="8"/>
      <c r="X552" s="8"/>
      <c r="Y552" s="8"/>
      <c r="AA552" s="8"/>
      <c r="AB552" s="8"/>
      <c r="AC552" s="8"/>
      <c r="AD552" s="8"/>
      <c r="AE552" s="8"/>
      <c r="AF552" s="8"/>
      <c r="AG552" s="8"/>
    </row>
    <row r="553" spans="6:33" x14ac:dyDescent="0.3">
      <c r="F553" s="2"/>
      <c r="G553" s="2"/>
      <c r="H553" s="4"/>
      <c r="I553" s="14"/>
      <c r="M553" s="8"/>
      <c r="N553" s="8"/>
      <c r="O553" s="8"/>
      <c r="P553" s="8"/>
      <c r="Q553" s="8"/>
      <c r="R553" s="8"/>
      <c r="T553" s="8"/>
      <c r="U553" s="8"/>
      <c r="V553" s="8"/>
      <c r="W553" s="8"/>
      <c r="X553" s="8"/>
      <c r="Y553" s="8"/>
      <c r="AA553" s="8"/>
      <c r="AB553" s="8"/>
      <c r="AC553" s="8"/>
      <c r="AD553" s="8"/>
      <c r="AE553" s="8"/>
      <c r="AF553" s="8"/>
      <c r="AG553" s="8"/>
    </row>
    <row r="554" spans="6:33" x14ac:dyDescent="0.3">
      <c r="F554" s="2"/>
      <c r="G554" s="2"/>
      <c r="H554" s="4"/>
      <c r="I554" s="14"/>
      <c r="M554" s="8"/>
      <c r="N554" s="8"/>
      <c r="O554" s="8"/>
      <c r="P554" s="8"/>
      <c r="Q554" s="8"/>
      <c r="R554" s="8"/>
      <c r="T554" s="8"/>
      <c r="U554" s="8"/>
      <c r="V554" s="8"/>
      <c r="W554" s="8"/>
      <c r="X554" s="8"/>
      <c r="Y554" s="8"/>
      <c r="AA554" s="8"/>
      <c r="AB554" s="8"/>
      <c r="AC554" s="8"/>
      <c r="AD554" s="8"/>
      <c r="AE554" s="8"/>
      <c r="AF554" s="8"/>
      <c r="AG554" s="8"/>
    </row>
    <row r="555" spans="6:33" x14ac:dyDescent="0.3">
      <c r="F555" s="2"/>
      <c r="G555" s="2"/>
      <c r="H555" s="4"/>
      <c r="I555" s="14"/>
      <c r="M555" s="8"/>
      <c r="N555" s="8"/>
      <c r="O555" s="8"/>
      <c r="P555" s="8"/>
      <c r="Q555" s="8"/>
      <c r="R555" s="8"/>
      <c r="T555" s="8"/>
      <c r="U555" s="8"/>
      <c r="V555" s="8"/>
      <c r="W555" s="8"/>
      <c r="X555" s="8"/>
      <c r="Y555" s="8"/>
      <c r="AA555" s="8"/>
      <c r="AB555" s="8"/>
      <c r="AC555" s="8"/>
      <c r="AD555" s="8"/>
      <c r="AE555" s="8"/>
      <c r="AF555" s="8"/>
      <c r="AG555" s="8"/>
    </row>
    <row r="556" spans="6:33" x14ac:dyDescent="0.3">
      <c r="F556" s="2"/>
      <c r="G556" s="2"/>
      <c r="H556" s="4"/>
      <c r="I556" s="14"/>
      <c r="M556" s="8"/>
      <c r="N556" s="8"/>
      <c r="O556" s="8"/>
      <c r="P556" s="8"/>
      <c r="Q556" s="8"/>
      <c r="R556" s="8"/>
      <c r="T556" s="8"/>
      <c r="U556" s="8"/>
      <c r="V556" s="8"/>
      <c r="W556" s="8"/>
      <c r="X556" s="8"/>
      <c r="Y556" s="8"/>
      <c r="AA556" s="8"/>
      <c r="AB556" s="8"/>
      <c r="AC556" s="8"/>
      <c r="AD556" s="8"/>
      <c r="AE556" s="8"/>
      <c r="AF556" s="8"/>
      <c r="AG556" s="8"/>
    </row>
    <row r="557" spans="6:33" x14ac:dyDescent="0.3">
      <c r="F557" s="2"/>
      <c r="G557" s="2"/>
      <c r="H557" s="4"/>
      <c r="I557" s="14"/>
      <c r="M557" s="8"/>
      <c r="N557" s="8"/>
      <c r="O557" s="8"/>
      <c r="P557" s="8"/>
      <c r="Q557" s="8"/>
      <c r="R557" s="8"/>
      <c r="T557" s="8"/>
      <c r="U557" s="8"/>
      <c r="V557" s="8"/>
      <c r="W557" s="8"/>
      <c r="X557" s="8"/>
      <c r="Y557" s="8"/>
      <c r="AA557" s="8"/>
      <c r="AB557" s="8"/>
      <c r="AC557" s="8"/>
      <c r="AD557" s="8"/>
      <c r="AE557" s="8"/>
      <c r="AF557" s="8"/>
      <c r="AG557" s="8"/>
    </row>
    <row r="558" spans="6:33" x14ac:dyDescent="0.3">
      <c r="F558" s="2"/>
      <c r="G558" s="2"/>
      <c r="H558" s="4"/>
      <c r="I558" s="14"/>
      <c r="M558" s="8"/>
      <c r="N558" s="8"/>
      <c r="O558" s="8"/>
      <c r="P558" s="8"/>
      <c r="Q558" s="8"/>
      <c r="R558" s="8"/>
      <c r="T558" s="8"/>
      <c r="U558" s="8"/>
      <c r="V558" s="8"/>
      <c r="W558" s="8"/>
      <c r="X558" s="8"/>
      <c r="Y558" s="8"/>
      <c r="AA558" s="8"/>
      <c r="AB558" s="8"/>
      <c r="AC558" s="8"/>
      <c r="AD558" s="8"/>
      <c r="AE558" s="8"/>
      <c r="AF558" s="8"/>
      <c r="AG558" s="8"/>
    </row>
    <row r="559" spans="6:33" x14ac:dyDescent="0.3">
      <c r="F559" s="2"/>
      <c r="G559" s="2"/>
      <c r="H559" s="4"/>
      <c r="I559" s="14"/>
      <c r="M559" s="8"/>
      <c r="N559" s="8"/>
      <c r="O559" s="8"/>
      <c r="P559" s="8"/>
      <c r="Q559" s="8"/>
      <c r="R559" s="8"/>
      <c r="T559" s="8"/>
      <c r="U559" s="8"/>
      <c r="V559" s="8"/>
      <c r="W559" s="8"/>
      <c r="X559" s="8"/>
      <c r="Y559" s="8"/>
      <c r="AA559" s="8"/>
      <c r="AB559" s="8"/>
      <c r="AC559" s="8"/>
      <c r="AD559" s="8"/>
      <c r="AE559" s="8"/>
      <c r="AF559" s="8"/>
      <c r="AG559" s="8"/>
    </row>
    <row r="560" spans="6:33" x14ac:dyDescent="0.3">
      <c r="F560" s="2"/>
      <c r="G560" s="2"/>
      <c r="H560" s="4"/>
      <c r="I560" s="14"/>
      <c r="M560" s="8"/>
      <c r="N560" s="8"/>
      <c r="O560" s="8"/>
      <c r="P560" s="8"/>
      <c r="Q560" s="8"/>
      <c r="R560" s="8"/>
      <c r="T560" s="8"/>
      <c r="U560" s="8"/>
      <c r="V560" s="8"/>
      <c r="W560" s="8"/>
      <c r="X560" s="8"/>
      <c r="Y560" s="8"/>
      <c r="AA560" s="8"/>
      <c r="AB560" s="8"/>
      <c r="AC560" s="8"/>
      <c r="AD560" s="8"/>
      <c r="AE560" s="8"/>
      <c r="AF560" s="8"/>
      <c r="AG560" s="8"/>
    </row>
    <row r="561" spans="6:33" x14ac:dyDescent="0.3">
      <c r="F561" s="2"/>
      <c r="G561" s="2"/>
      <c r="H561" s="4"/>
      <c r="I561" s="14"/>
      <c r="M561" s="8"/>
      <c r="N561" s="8"/>
      <c r="O561" s="8"/>
      <c r="P561" s="8"/>
      <c r="Q561" s="8"/>
      <c r="R561" s="8"/>
      <c r="T561" s="8"/>
      <c r="U561" s="8"/>
      <c r="V561" s="8"/>
      <c r="W561" s="8"/>
      <c r="X561" s="8"/>
      <c r="Y561" s="8"/>
      <c r="AA561" s="8"/>
      <c r="AB561" s="8"/>
      <c r="AC561" s="8"/>
      <c r="AD561" s="8"/>
      <c r="AE561" s="8"/>
      <c r="AF561" s="8"/>
      <c r="AG561" s="8"/>
    </row>
    <row r="562" spans="6:33" x14ac:dyDescent="0.3">
      <c r="F562" s="2"/>
      <c r="G562" s="2"/>
      <c r="H562" s="4"/>
      <c r="I562" s="14"/>
      <c r="M562" s="8"/>
      <c r="N562" s="8"/>
      <c r="O562" s="8"/>
      <c r="P562" s="8"/>
      <c r="Q562" s="8"/>
      <c r="R562" s="8"/>
      <c r="T562" s="8"/>
      <c r="U562" s="8"/>
      <c r="V562" s="8"/>
      <c r="W562" s="8"/>
      <c r="X562" s="8"/>
      <c r="Y562" s="8"/>
      <c r="AA562" s="8"/>
      <c r="AB562" s="8"/>
      <c r="AC562" s="8"/>
      <c r="AD562" s="8"/>
      <c r="AE562" s="8"/>
      <c r="AF562" s="8"/>
      <c r="AG562" s="8"/>
    </row>
    <row r="563" spans="6:33" x14ac:dyDescent="0.3">
      <c r="F563" s="2"/>
      <c r="G563" s="2"/>
      <c r="H563" s="4"/>
      <c r="I563" s="14"/>
      <c r="M563" s="8"/>
      <c r="N563" s="8"/>
      <c r="O563" s="8"/>
      <c r="P563" s="8"/>
      <c r="Q563" s="8"/>
      <c r="R563" s="8"/>
      <c r="T563" s="8"/>
      <c r="U563" s="8"/>
      <c r="V563" s="8"/>
      <c r="W563" s="8"/>
      <c r="X563" s="8"/>
      <c r="Y563" s="8"/>
      <c r="AA563" s="8"/>
      <c r="AB563" s="8"/>
      <c r="AC563" s="8"/>
      <c r="AD563" s="8"/>
      <c r="AE563" s="8"/>
      <c r="AF563" s="8"/>
      <c r="AG563" s="8"/>
    </row>
    <row r="564" spans="6:33" x14ac:dyDescent="0.3">
      <c r="F564" s="2"/>
      <c r="G564" s="2"/>
      <c r="H564" s="4"/>
      <c r="I564" s="14"/>
      <c r="M564" s="8"/>
      <c r="N564" s="8"/>
      <c r="O564" s="8"/>
      <c r="P564" s="8"/>
      <c r="Q564" s="8"/>
      <c r="R564" s="8"/>
      <c r="T564" s="8"/>
      <c r="U564" s="8"/>
      <c r="V564" s="8"/>
      <c r="W564" s="8"/>
      <c r="X564" s="8"/>
      <c r="Y564" s="8"/>
      <c r="AA564" s="8"/>
      <c r="AB564" s="8"/>
      <c r="AC564" s="8"/>
      <c r="AD564" s="8"/>
      <c r="AE564" s="8"/>
      <c r="AF564" s="8"/>
      <c r="AG564" s="8"/>
    </row>
    <row r="565" spans="6:33" x14ac:dyDescent="0.3">
      <c r="F565" s="2"/>
      <c r="G565" s="2"/>
      <c r="H565" s="4"/>
      <c r="I565" s="14"/>
      <c r="M565" s="8"/>
      <c r="N565" s="8"/>
      <c r="O565" s="8"/>
      <c r="P565" s="8"/>
      <c r="Q565" s="8"/>
      <c r="R565" s="8"/>
      <c r="T565" s="8"/>
      <c r="U565" s="8"/>
      <c r="V565" s="8"/>
      <c r="W565" s="8"/>
      <c r="X565" s="8"/>
      <c r="Y565" s="8"/>
      <c r="AA565" s="8"/>
      <c r="AB565" s="8"/>
      <c r="AC565" s="8"/>
      <c r="AD565" s="8"/>
      <c r="AE565" s="8"/>
      <c r="AF565" s="8"/>
      <c r="AG565" s="8"/>
    </row>
    <row r="566" spans="6:33" x14ac:dyDescent="0.3">
      <c r="F566" s="2"/>
      <c r="G566" s="2"/>
      <c r="H566" s="4"/>
      <c r="I566" s="14"/>
      <c r="M566" s="8"/>
      <c r="N566" s="8"/>
      <c r="O566" s="8"/>
      <c r="P566" s="8"/>
      <c r="Q566" s="8"/>
      <c r="R566" s="8"/>
      <c r="T566" s="8"/>
      <c r="U566" s="8"/>
      <c r="V566" s="8"/>
      <c r="W566" s="8"/>
      <c r="X566" s="8"/>
      <c r="Y566" s="8"/>
      <c r="AA566" s="8"/>
      <c r="AB566" s="8"/>
      <c r="AC566" s="8"/>
      <c r="AD566" s="8"/>
      <c r="AE566" s="8"/>
      <c r="AF566" s="8"/>
      <c r="AG566" s="8"/>
    </row>
    <row r="567" spans="6:33" x14ac:dyDescent="0.3">
      <c r="F567" s="2"/>
      <c r="G567" s="2"/>
      <c r="H567" s="4"/>
      <c r="I567" s="14"/>
      <c r="M567" s="8"/>
      <c r="N567" s="8"/>
      <c r="O567" s="8"/>
      <c r="P567" s="8"/>
      <c r="Q567" s="8"/>
      <c r="R567" s="8"/>
      <c r="T567" s="8"/>
      <c r="U567" s="8"/>
      <c r="V567" s="8"/>
      <c r="W567" s="8"/>
      <c r="X567" s="8"/>
      <c r="Y567" s="8"/>
      <c r="AA567" s="8"/>
      <c r="AB567" s="8"/>
      <c r="AC567" s="8"/>
      <c r="AD567" s="8"/>
      <c r="AE567" s="8"/>
      <c r="AF567" s="8"/>
      <c r="AG567" s="8"/>
    </row>
    <row r="568" spans="6:33" x14ac:dyDescent="0.3">
      <c r="F568" s="2"/>
      <c r="G568" s="2"/>
      <c r="H568" s="4"/>
      <c r="I568" s="14"/>
      <c r="M568" s="8"/>
      <c r="N568" s="8"/>
      <c r="O568" s="8"/>
      <c r="P568" s="8"/>
      <c r="Q568" s="8"/>
      <c r="R568" s="8"/>
      <c r="T568" s="8"/>
      <c r="U568" s="8"/>
      <c r="V568" s="8"/>
      <c r="W568" s="8"/>
      <c r="X568" s="8"/>
      <c r="Y568" s="8"/>
      <c r="AA568" s="8"/>
      <c r="AB568" s="8"/>
      <c r="AC568" s="8"/>
      <c r="AD568" s="8"/>
      <c r="AE568" s="8"/>
      <c r="AF568" s="8"/>
      <c r="AG568" s="8"/>
    </row>
    <row r="569" spans="6:33" x14ac:dyDescent="0.3">
      <c r="F569" s="2"/>
      <c r="G569" s="2"/>
      <c r="H569" s="4"/>
      <c r="I569" s="14"/>
      <c r="M569" s="8"/>
      <c r="N569" s="8"/>
      <c r="O569" s="8"/>
      <c r="P569" s="8"/>
      <c r="Q569" s="8"/>
      <c r="R569" s="8"/>
      <c r="T569" s="8"/>
      <c r="U569" s="8"/>
      <c r="V569" s="8"/>
      <c r="W569" s="8"/>
      <c r="X569" s="8"/>
      <c r="Y569" s="8"/>
      <c r="AA569" s="8"/>
      <c r="AB569" s="8"/>
      <c r="AC569" s="8"/>
      <c r="AD569" s="8"/>
      <c r="AE569" s="8"/>
      <c r="AF569" s="8"/>
      <c r="AG569" s="8"/>
    </row>
    <row r="570" spans="6:33" x14ac:dyDescent="0.3">
      <c r="F570" s="2"/>
      <c r="G570" s="2"/>
      <c r="H570" s="4"/>
      <c r="I570" s="14"/>
      <c r="M570" s="8"/>
      <c r="N570" s="8"/>
      <c r="O570" s="8"/>
      <c r="P570" s="8"/>
      <c r="Q570" s="8"/>
      <c r="R570" s="8"/>
      <c r="T570" s="8"/>
      <c r="U570" s="8"/>
      <c r="V570" s="8"/>
      <c r="W570" s="8"/>
      <c r="X570" s="8"/>
      <c r="Y570" s="8"/>
      <c r="AA570" s="8"/>
      <c r="AB570" s="8"/>
      <c r="AC570" s="8"/>
      <c r="AD570" s="8"/>
      <c r="AE570" s="8"/>
      <c r="AF570" s="8"/>
      <c r="AG570" s="8"/>
    </row>
    <row r="571" spans="6:33" x14ac:dyDescent="0.3">
      <c r="F571" s="2"/>
      <c r="G571" s="2"/>
      <c r="H571" s="4"/>
      <c r="I571" s="14"/>
      <c r="M571" s="8"/>
      <c r="N571" s="8"/>
      <c r="O571" s="8"/>
      <c r="P571" s="8"/>
      <c r="Q571" s="8"/>
      <c r="R571" s="8"/>
      <c r="T571" s="8"/>
      <c r="U571" s="8"/>
      <c r="V571" s="8"/>
      <c r="W571" s="8"/>
      <c r="X571" s="8"/>
      <c r="Y571" s="8"/>
      <c r="AA571" s="8"/>
      <c r="AB571" s="8"/>
      <c r="AC571" s="8"/>
      <c r="AD571" s="8"/>
      <c r="AE571" s="8"/>
      <c r="AF571" s="8"/>
      <c r="AG571" s="8"/>
    </row>
    <row r="572" spans="6:33" x14ac:dyDescent="0.3">
      <c r="F572" s="2"/>
      <c r="G572" s="2"/>
      <c r="H572" s="4"/>
      <c r="I572" s="14"/>
      <c r="M572" s="8"/>
      <c r="N572" s="8"/>
      <c r="O572" s="8"/>
      <c r="P572" s="8"/>
      <c r="Q572" s="8"/>
      <c r="R572" s="8"/>
      <c r="T572" s="8"/>
      <c r="U572" s="8"/>
      <c r="V572" s="8"/>
      <c r="W572" s="8"/>
      <c r="X572" s="8"/>
      <c r="Y572" s="8"/>
      <c r="AA572" s="8"/>
      <c r="AB572" s="8"/>
      <c r="AC572" s="8"/>
      <c r="AD572" s="8"/>
      <c r="AE572" s="8"/>
      <c r="AF572" s="8"/>
      <c r="AG572" s="8"/>
    </row>
    <row r="573" spans="6:33" x14ac:dyDescent="0.3">
      <c r="F573" s="2"/>
      <c r="G573" s="2"/>
      <c r="H573" s="4"/>
      <c r="I573" s="14"/>
      <c r="M573" s="8"/>
      <c r="N573" s="8"/>
      <c r="O573" s="8"/>
      <c r="P573" s="8"/>
      <c r="Q573" s="8"/>
      <c r="R573" s="8"/>
      <c r="T573" s="8"/>
      <c r="U573" s="8"/>
      <c r="V573" s="8"/>
      <c r="W573" s="8"/>
      <c r="X573" s="8"/>
      <c r="Y573" s="8"/>
      <c r="AA573" s="8"/>
      <c r="AB573" s="8"/>
      <c r="AC573" s="8"/>
      <c r="AD573" s="8"/>
      <c r="AE573" s="8"/>
      <c r="AF573" s="8"/>
      <c r="AG573" s="8"/>
    </row>
    <row r="574" spans="6:33" x14ac:dyDescent="0.3">
      <c r="F574" s="2"/>
      <c r="G574" s="2"/>
      <c r="H574" s="4"/>
      <c r="I574" s="14"/>
      <c r="M574" s="8"/>
      <c r="N574" s="8"/>
      <c r="O574" s="8"/>
      <c r="P574" s="8"/>
      <c r="Q574" s="8"/>
      <c r="R574" s="8"/>
      <c r="T574" s="8"/>
      <c r="U574" s="8"/>
      <c r="V574" s="8"/>
      <c r="W574" s="8"/>
      <c r="X574" s="8"/>
      <c r="Y574" s="8"/>
      <c r="AA574" s="8"/>
      <c r="AB574" s="8"/>
      <c r="AC574" s="8"/>
      <c r="AD574" s="8"/>
      <c r="AE574" s="8"/>
      <c r="AF574" s="8"/>
      <c r="AG574" s="8"/>
    </row>
    <row r="575" spans="6:33" x14ac:dyDescent="0.3">
      <c r="F575" s="2"/>
      <c r="G575" s="2"/>
      <c r="H575" s="4"/>
      <c r="I575" s="14"/>
      <c r="M575" s="8"/>
      <c r="N575" s="8"/>
      <c r="O575" s="8"/>
      <c r="P575" s="8"/>
      <c r="Q575" s="8"/>
      <c r="R575" s="8"/>
      <c r="T575" s="8"/>
      <c r="U575" s="8"/>
      <c r="V575" s="8"/>
      <c r="W575" s="8"/>
      <c r="X575" s="8"/>
      <c r="Y575" s="8"/>
      <c r="AA575" s="8"/>
      <c r="AB575" s="8"/>
      <c r="AC575" s="8"/>
      <c r="AD575" s="8"/>
      <c r="AE575" s="8"/>
      <c r="AF575" s="8"/>
      <c r="AG575" s="8"/>
    </row>
    <row r="576" spans="6:33" x14ac:dyDescent="0.3">
      <c r="F576" s="2"/>
      <c r="G576" s="2"/>
      <c r="H576" s="4"/>
      <c r="I576" s="14"/>
      <c r="M576" s="8"/>
      <c r="N576" s="8"/>
      <c r="O576" s="8"/>
      <c r="P576" s="8"/>
      <c r="Q576" s="8"/>
      <c r="R576" s="8"/>
      <c r="T576" s="8"/>
      <c r="U576" s="8"/>
      <c r="V576" s="8"/>
      <c r="W576" s="8"/>
      <c r="X576" s="8"/>
      <c r="Y576" s="8"/>
      <c r="AA576" s="8"/>
      <c r="AB576" s="8"/>
      <c r="AC576" s="8"/>
      <c r="AD576" s="8"/>
      <c r="AE576" s="8"/>
      <c r="AF576" s="8"/>
      <c r="AG576" s="8"/>
    </row>
    <row r="577" spans="6:33" x14ac:dyDescent="0.3">
      <c r="F577" s="2"/>
      <c r="G577" s="2"/>
      <c r="H577" s="4"/>
      <c r="I577" s="14"/>
      <c r="M577" s="8"/>
      <c r="N577" s="8"/>
      <c r="O577" s="8"/>
      <c r="P577" s="8"/>
      <c r="Q577" s="8"/>
      <c r="R577" s="8"/>
      <c r="T577" s="8"/>
      <c r="U577" s="8"/>
      <c r="V577" s="8"/>
      <c r="W577" s="8"/>
      <c r="X577" s="8"/>
      <c r="Y577" s="8"/>
      <c r="AA577" s="8"/>
      <c r="AB577" s="8"/>
      <c r="AC577" s="8"/>
      <c r="AD577" s="8"/>
      <c r="AE577" s="8"/>
      <c r="AF577" s="8"/>
      <c r="AG577" s="8"/>
    </row>
    <row r="578" spans="6:33" x14ac:dyDescent="0.3">
      <c r="F578" s="2"/>
      <c r="G578" s="2"/>
      <c r="H578" s="4"/>
      <c r="I578" s="14"/>
      <c r="M578" s="8"/>
      <c r="N578" s="8"/>
      <c r="O578" s="8"/>
      <c r="P578" s="8"/>
      <c r="Q578" s="8"/>
      <c r="R578" s="8"/>
      <c r="T578" s="8"/>
      <c r="U578" s="8"/>
      <c r="V578" s="8"/>
      <c r="W578" s="8"/>
      <c r="X578" s="8"/>
      <c r="Y578" s="8"/>
      <c r="AA578" s="8"/>
      <c r="AB578" s="8"/>
      <c r="AC578" s="8"/>
      <c r="AD578" s="8"/>
      <c r="AE578" s="8"/>
      <c r="AF578" s="8"/>
      <c r="AG578" s="8"/>
    </row>
    <row r="579" spans="6:33" x14ac:dyDescent="0.3">
      <c r="F579" s="2"/>
      <c r="G579" s="2"/>
      <c r="H579" s="4"/>
      <c r="I579" s="14"/>
      <c r="M579" s="8"/>
      <c r="N579" s="8"/>
      <c r="O579" s="8"/>
      <c r="P579" s="8"/>
      <c r="Q579" s="8"/>
      <c r="R579" s="8"/>
      <c r="T579" s="8"/>
      <c r="U579" s="8"/>
      <c r="V579" s="8"/>
      <c r="W579" s="8"/>
      <c r="X579" s="8"/>
      <c r="Y579" s="8"/>
      <c r="AA579" s="8"/>
      <c r="AB579" s="8"/>
      <c r="AC579" s="8"/>
      <c r="AD579" s="8"/>
      <c r="AE579" s="8"/>
      <c r="AF579" s="8"/>
      <c r="AG579" s="8"/>
    </row>
    <row r="580" spans="6:33" x14ac:dyDescent="0.3">
      <c r="F580" s="2"/>
      <c r="G580" s="2"/>
      <c r="H580" s="4"/>
      <c r="I580" s="14"/>
      <c r="M580" s="8"/>
      <c r="N580" s="8"/>
      <c r="O580" s="8"/>
      <c r="P580" s="8"/>
      <c r="Q580" s="8"/>
      <c r="R580" s="8"/>
      <c r="T580" s="8"/>
      <c r="U580" s="8"/>
      <c r="V580" s="8"/>
      <c r="W580" s="8"/>
      <c r="X580" s="8"/>
      <c r="Y580" s="8"/>
      <c r="AA580" s="8"/>
      <c r="AB580" s="8"/>
      <c r="AC580" s="8"/>
      <c r="AD580" s="8"/>
      <c r="AE580" s="8"/>
      <c r="AF580" s="8"/>
      <c r="AG580" s="8"/>
    </row>
    <row r="581" spans="6:33" x14ac:dyDescent="0.3">
      <c r="F581" s="2"/>
      <c r="G581" s="2"/>
      <c r="H581" s="4"/>
      <c r="I581" s="14"/>
      <c r="M581" s="8"/>
      <c r="N581" s="8"/>
      <c r="O581" s="8"/>
      <c r="P581" s="8"/>
      <c r="Q581" s="8"/>
      <c r="R581" s="8"/>
      <c r="T581" s="8"/>
      <c r="U581" s="8"/>
      <c r="V581" s="8"/>
      <c r="W581" s="8"/>
      <c r="X581" s="8"/>
      <c r="Y581" s="8"/>
      <c r="AA581" s="8"/>
      <c r="AB581" s="8"/>
      <c r="AC581" s="8"/>
      <c r="AD581" s="8"/>
      <c r="AE581" s="8"/>
      <c r="AF581" s="8"/>
      <c r="AG581" s="8"/>
    </row>
    <row r="582" spans="6:33" x14ac:dyDescent="0.3">
      <c r="F582" s="2"/>
      <c r="G582" s="2"/>
      <c r="H582" s="4"/>
      <c r="I582" s="14"/>
      <c r="M582" s="8"/>
      <c r="N582" s="8"/>
      <c r="O582" s="8"/>
      <c r="P582" s="8"/>
      <c r="Q582" s="8"/>
      <c r="R582" s="8"/>
      <c r="T582" s="8"/>
      <c r="U582" s="8"/>
      <c r="V582" s="8"/>
      <c r="W582" s="8"/>
      <c r="X582" s="8"/>
      <c r="Y582" s="8"/>
      <c r="AA582" s="8"/>
      <c r="AB582" s="8"/>
      <c r="AC582" s="8"/>
      <c r="AD582" s="8"/>
      <c r="AE582" s="8"/>
      <c r="AF582" s="8"/>
      <c r="AG582" s="8"/>
    </row>
    <row r="583" spans="6:33" x14ac:dyDescent="0.3">
      <c r="F583" s="2"/>
      <c r="G583" s="2"/>
      <c r="H583" s="4"/>
      <c r="I583" s="14"/>
      <c r="M583" s="8"/>
      <c r="N583" s="8"/>
      <c r="O583" s="8"/>
      <c r="P583" s="8"/>
      <c r="Q583" s="8"/>
      <c r="R583" s="8"/>
      <c r="T583" s="8"/>
      <c r="U583" s="8"/>
      <c r="V583" s="8"/>
      <c r="W583" s="8"/>
      <c r="X583" s="8"/>
      <c r="Y583" s="8"/>
      <c r="AA583" s="8"/>
      <c r="AB583" s="8"/>
      <c r="AC583" s="8"/>
      <c r="AD583" s="8"/>
      <c r="AE583" s="8"/>
      <c r="AF583" s="8"/>
      <c r="AG583" s="8"/>
    </row>
    <row r="584" spans="6:33" x14ac:dyDescent="0.3">
      <c r="F584" s="2"/>
      <c r="G584" s="2"/>
      <c r="H584" s="4"/>
      <c r="I584" s="14"/>
      <c r="M584" s="8"/>
      <c r="N584" s="8"/>
      <c r="O584" s="8"/>
      <c r="P584" s="8"/>
      <c r="Q584" s="8"/>
      <c r="R584" s="8"/>
      <c r="T584" s="8"/>
      <c r="U584" s="8"/>
      <c r="V584" s="8"/>
      <c r="W584" s="8"/>
      <c r="X584" s="8"/>
      <c r="Y584" s="8"/>
      <c r="AA584" s="8"/>
      <c r="AB584" s="8"/>
      <c r="AC584" s="8"/>
      <c r="AD584" s="8"/>
      <c r="AE584" s="8"/>
      <c r="AF584" s="8"/>
      <c r="AG584" s="8"/>
    </row>
    <row r="585" spans="6:33" x14ac:dyDescent="0.3">
      <c r="F585" s="2"/>
      <c r="G585" s="2"/>
      <c r="H585" s="4"/>
      <c r="I585" s="14"/>
      <c r="M585" s="8"/>
      <c r="N585" s="8"/>
      <c r="O585" s="8"/>
      <c r="P585" s="8"/>
      <c r="Q585" s="8"/>
      <c r="R585" s="8"/>
      <c r="T585" s="8"/>
      <c r="U585" s="8"/>
      <c r="V585" s="8"/>
      <c r="W585" s="8"/>
      <c r="X585" s="8"/>
      <c r="Y585" s="8"/>
      <c r="AA585" s="8"/>
      <c r="AB585" s="8"/>
      <c r="AC585" s="8"/>
      <c r="AD585" s="8"/>
      <c r="AE585" s="8"/>
      <c r="AF585" s="8"/>
      <c r="AG585" s="8"/>
    </row>
    <row r="586" spans="6:33" x14ac:dyDescent="0.3">
      <c r="F586" s="2"/>
      <c r="G586" s="2"/>
      <c r="H586" s="4"/>
      <c r="I586" s="14"/>
      <c r="M586" s="8"/>
      <c r="N586" s="8"/>
      <c r="O586" s="8"/>
      <c r="P586" s="8"/>
      <c r="Q586" s="8"/>
      <c r="R586" s="8"/>
      <c r="T586" s="8"/>
      <c r="U586" s="8"/>
      <c r="V586" s="8"/>
      <c r="W586" s="8"/>
      <c r="X586" s="8"/>
      <c r="Y586" s="8"/>
      <c r="AA586" s="8"/>
      <c r="AB586" s="8"/>
      <c r="AC586" s="8"/>
      <c r="AD586" s="8"/>
      <c r="AE586" s="8"/>
      <c r="AF586" s="8"/>
      <c r="AG586" s="8"/>
    </row>
    <row r="587" spans="6:33" x14ac:dyDescent="0.3">
      <c r="F587" s="2"/>
      <c r="G587" s="2"/>
      <c r="H587" s="4"/>
      <c r="I587" s="14"/>
      <c r="M587" s="8"/>
      <c r="N587" s="8"/>
      <c r="O587" s="8"/>
      <c r="P587" s="8"/>
      <c r="Q587" s="8"/>
      <c r="R587" s="8"/>
      <c r="T587" s="8"/>
      <c r="U587" s="8"/>
      <c r="V587" s="8"/>
      <c r="W587" s="8"/>
      <c r="X587" s="8"/>
      <c r="Y587" s="8"/>
      <c r="AA587" s="8"/>
      <c r="AB587" s="8"/>
      <c r="AC587" s="8"/>
      <c r="AD587" s="8"/>
      <c r="AE587" s="8"/>
      <c r="AF587" s="8"/>
      <c r="AG587" s="8"/>
    </row>
    <row r="588" spans="6:33" x14ac:dyDescent="0.3">
      <c r="F588" s="2"/>
      <c r="G588" s="2"/>
      <c r="H588" s="4"/>
      <c r="I588" s="14"/>
      <c r="M588" s="8"/>
      <c r="N588" s="8"/>
      <c r="O588" s="8"/>
      <c r="P588" s="8"/>
      <c r="Q588" s="8"/>
      <c r="R588" s="8"/>
      <c r="T588" s="8"/>
      <c r="U588" s="8"/>
      <c r="V588" s="8"/>
      <c r="W588" s="8"/>
      <c r="X588" s="8"/>
      <c r="Y588" s="8"/>
      <c r="AA588" s="8"/>
      <c r="AB588" s="8"/>
      <c r="AC588" s="8"/>
      <c r="AD588" s="8"/>
      <c r="AE588" s="8"/>
      <c r="AF588" s="8"/>
      <c r="AG588" s="8"/>
    </row>
    <row r="589" spans="6:33" x14ac:dyDescent="0.3">
      <c r="F589" s="2"/>
      <c r="G589" s="2"/>
      <c r="H589" s="4"/>
      <c r="I589" s="14"/>
      <c r="M589" s="8"/>
      <c r="N589" s="8"/>
      <c r="O589" s="8"/>
      <c r="P589" s="8"/>
      <c r="Q589" s="8"/>
      <c r="R589" s="8"/>
      <c r="T589" s="8"/>
      <c r="U589" s="8"/>
      <c r="V589" s="8"/>
      <c r="W589" s="8"/>
      <c r="X589" s="8"/>
      <c r="Y589" s="8"/>
      <c r="AA589" s="8"/>
      <c r="AB589" s="8"/>
      <c r="AC589" s="8"/>
      <c r="AD589" s="8"/>
      <c r="AE589" s="8"/>
      <c r="AF589" s="8"/>
      <c r="AG589" s="8"/>
    </row>
    <row r="590" spans="6:33" x14ac:dyDescent="0.3">
      <c r="F590" s="2"/>
      <c r="G590" s="2"/>
      <c r="H590" s="4"/>
      <c r="I590" s="14"/>
      <c r="M590" s="8"/>
      <c r="N590" s="8"/>
      <c r="O590" s="8"/>
      <c r="P590" s="8"/>
      <c r="Q590" s="8"/>
      <c r="R590" s="8"/>
      <c r="T590" s="8"/>
      <c r="U590" s="8"/>
      <c r="V590" s="8"/>
      <c r="W590" s="8"/>
      <c r="X590" s="8"/>
      <c r="Y590" s="8"/>
      <c r="AA590" s="8"/>
      <c r="AB590" s="8"/>
      <c r="AC590" s="8"/>
      <c r="AD590" s="8"/>
      <c r="AE590" s="8"/>
      <c r="AF590" s="8"/>
      <c r="AG590" s="8"/>
    </row>
    <row r="591" spans="6:33" x14ac:dyDescent="0.3">
      <c r="F591" s="2"/>
      <c r="G591" s="2"/>
      <c r="H591" s="4"/>
      <c r="I591" s="14"/>
      <c r="M591" s="8"/>
      <c r="N591" s="8"/>
      <c r="O591" s="8"/>
      <c r="P591" s="8"/>
      <c r="Q591" s="8"/>
      <c r="R591" s="8"/>
      <c r="T591" s="8"/>
      <c r="U591" s="8"/>
      <c r="V591" s="8"/>
      <c r="W591" s="8"/>
      <c r="X591" s="8"/>
      <c r="Y591" s="8"/>
      <c r="AA591" s="8"/>
      <c r="AB591" s="8"/>
      <c r="AC591" s="8"/>
      <c r="AD591" s="8"/>
      <c r="AE591" s="8"/>
      <c r="AF591" s="8"/>
      <c r="AG591" s="8"/>
    </row>
    <row r="592" spans="6:33" x14ac:dyDescent="0.3">
      <c r="F592" s="2"/>
      <c r="G592" s="2"/>
      <c r="H592" s="4"/>
      <c r="I592" s="14"/>
      <c r="M592" s="8"/>
      <c r="N592" s="8"/>
      <c r="O592" s="8"/>
      <c r="P592" s="8"/>
      <c r="Q592" s="8"/>
      <c r="R592" s="8"/>
      <c r="T592" s="8"/>
      <c r="U592" s="8"/>
      <c r="V592" s="8"/>
      <c r="W592" s="8"/>
      <c r="X592" s="8"/>
      <c r="Y592" s="8"/>
      <c r="AA592" s="8"/>
      <c r="AB592" s="8"/>
      <c r="AC592" s="8"/>
      <c r="AD592" s="8"/>
      <c r="AE592" s="8"/>
      <c r="AF592" s="8"/>
      <c r="AG592" s="8"/>
    </row>
    <row r="593" spans="6:33" x14ac:dyDescent="0.3">
      <c r="F593" s="2"/>
      <c r="G593" s="2"/>
      <c r="H593" s="4"/>
      <c r="I593" s="14"/>
      <c r="M593" s="8"/>
      <c r="N593" s="8"/>
      <c r="O593" s="8"/>
      <c r="P593" s="8"/>
      <c r="Q593" s="8"/>
      <c r="R593" s="8"/>
      <c r="T593" s="8"/>
      <c r="U593" s="8"/>
      <c r="V593" s="8"/>
      <c r="W593" s="8"/>
      <c r="X593" s="8"/>
      <c r="Y593" s="8"/>
      <c r="AA593" s="8"/>
      <c r="AB593" s="8"/>
      <c r="AC593" s="8"/>
      <c r="AD593" s="8"/>
      <c r="AE593" s="8"/>
      <c r="AF593" s="8"/>
      <c r="AG593" s="8"/>
    </row>
    <row r="594" spans="6:33" x14ac:dyDescent="0.3">
      <c r="F594" s="2"/>
      <c r="G594" s="2"/>
      <c r="H594" s="4"/>
      <c r="I594" s="14"/>
      <c r="M594" s="8"/>
      <c r="N594" s="8"/>
      <c r="O594" s="8"/>
      <c r="P594" s="8"/>
      <c r="Q594" s="8"/>
      <c r="R594" s="8"/>
      <c r="T594" s="8"/>
      <c r="U594" s="8"/>
      <c r="V594" s="8"/>
      <c r="W594" s="8"/>
      <c r="X594" s="8"/>
      <c r="Y594" s="8"/>
      <c r="AA594" s="8"/>
      <c r="AB594" s="8"/>
      <c r="AC594" s="8"/>
      <c r="AD594" s="8"/>
      <c r="AE594" s="8"/>
      <c r="AF594" s="8"/>
      <c r="AG594" s="8"/>
    </row>
    <row r="595" spans="6:33" x14ac:dyDescent="0.3">
      <c r="F595" s="2"/>
      <c r="G595" s="2"/>
      <c r="H595" s="4"/>
      <c r="I595" s="14"/>
      <c r="M595" s="8"/>
      <c r="N595" s="8"/>
      <c r="O595" s="8"/>
      <c r="P595" s="8"/>
      <c r="Q595" s="8"/>
      <c r="R595" s="8"/>
      <c r="T595" s="8"/>
      <c r="U595" s="8"/>
      <c r="V595" s="8"/>
      <c r="W595" s="8"/>
      <c r="X595" s="8"/>
      <c r="Y595" s="8"/>
      <c r="AA595" s="8"/>
      <c r="AB595" s="8"/>
      <c r="AC595" s="8"/>
      <c r="AD595" s="8"/>
      <c r="AE595" s="8"/>
      <c r="AF595" s="8"/>
      <c r="AG595" s="8"/>
    </row>
    <row r="596" spans="6:33" x14ac:dyDescent="0.3">
      <c r="F596" s="2"/>
      <c r="G596" s="2"/>
      <c r="H596" s="4"/>
      <c r="I596" s="14"/>
      <c r="M596" s="8"/>
      <c r="N596" s="8"/>
      <c r="O596" s="8"/>
      <c r="P596" s="8"/>
      <c r="Q596" s="8"/>
      <c r="R596" s="8"/>
      <c r="T596" s="8"/>
      <c r="U596" s="8"/>
      <c r="V596" s="8"/>
      <c r="W596" s="8"/>
      <c r="X596" s="8"/>
      <c r="Y596" s="8"/>
      <c r="AA596" s="8"/>
      <c r="AB596" s="8"/>
      <c r="AC596" s="8"/>
      <c r="AD596" s="8"/>
      <c r="AE596" s="8"/>
      <c r="AF596" s="8"/>
      <c r="AG596" s="8"/>
    </row>
    <row r="597" spans="6:33" x14ac:dyDescent="0.3">
      <c r="F597" s="2"/>
      <c r="G597" s="2"/>
      <c r="H597" s="4"/>
      <c r="I597" s="14"/>
      <c r="M597" s="8"/>
      <c r="N597" s="8"/>
      <c r="O597" s="8"/>
      <c r="P597" s="8"/>
      <c r="Q597" s="8"/>
      <c r="R597" s="8"/>
      <c r="T597" s="8"/>
      <c r="U597" s="8"/>
      <c r="V597" s="8"/>
      <c r="W597" s="8"/>
      <c r="X597" s="8"/>
      <c r="Y597" s="8"/>
      <c r="AA597" s="8"/>
      <c r="AB597" s="8"/>
      <c r="AC597" s="8"/>
      <c r="AD597" s="8"/>
      <c r="AE597" s="8"/>
      <c r="AF597" s="8"/>
      <c r="AG597" s="8"/>
    </row>
    <row r="598" spans="6:33" x14ac:dyDescent="0.3">
      <c r="F598" s="2"/>
      <c r="G598" s="2"/>
      <c r="H598" s="4"/>
      <c r="I598" s="14"/>
      <c r="M598" s="8"/>
      <c r="N598" s="8"/>
      <c r="O598" s="8"/>
      <c r="P598" s="8"/>
      <c r="Q598" s="8"/>
      <c r="R598" s="8"/>
      <c r="T598" s="8"/>
      <c r="U598" s="8"/>
      <c r="V598" s="8"/>
      <c r="W598" s="8"/>
      <c r="X598" s="8"/>
      <c r="Y598" s="8"/>
      <c r="AA598" s="8"/>
      <c r="AB598" s="8"/>
      <c r="AC598" s="8"/>
      <c r="AD598" s="8"/>
      <c r="AE598" s="8"/>
      <c r="AF598" s="8"/>
      <c r="AG598" s="8"/>
    </row>
    <row r="599" spans="6:33" x14ac:dyDescent="0.3">
      <c r="F599" s="2"/>
      <c r="G599" s="2"/>
      <c r="H599" s="4"/>
      <c r="I599" s="14"/>
      <c r="M599" s="8"/>
      <c r="N599" s="8"/>
      <c r="O599" s="8"/>
      <c r="P599" s="8"/>
      <c r="Q599" s="8"/>
      <c r="R599" s="8"/>
      <c r="T599" s="8"/>
      <c r="U599" s="8"/>
      <c r="V599" s="8"/>
      <c r="W599" s="8"/>
      <c r="X599" s="8"/>
      <c r="Y599" s="8"/>
      <c r="AA599" s="8"/>
      <c r="AB599" s="8"/>
      <c r="AC599" s="8"/>
      <c r="AD599" s="8"/>
      <c r="AE599" s="8"/>
      <c r="AF599" s="8"/>
      <c r="AG599" s="8"/>
    </row>
    <row r="600" spans="6:33" x14ac:dyDescent="0.3">
      <c r="F600" s="2"/>
      <c r="G600" s="2"/>
      <c r="H600" s="4"/>
      <c r="I600" s="14"/>
      <c r="M600" s="8"/>
      <c r="N600" s="8"/>
      <c r="O600" s="8"/>
      <c r="P600" s="8"/>
      <c r="Q600" s="8"/>
      <c r="R600" s="8"/>
      <c r="T600" s="8"/>
      <c r="U600" s="8"/>
      <c r="V600" s="8"/>
      <c r="W600" s="8"/>
      <c r="X600" s="8"/>
      <c r="Y600" s="8"/>
      <c r="AA600" s="8"/>
      <c r="AB600" s="8"/>
      <c r="AC600" s="8"/>
      <c r="AD600" s="8"/>
      <c r="AE600" s="8"/>
      <c r="AF600" s="8"/>
      <c r="AG600" s="8"/>
    </row>
    <row r="601" spans="6:33" x14ac:dyDescent="0.3">
      <c r="F601" s="2"/>
      <c r="G601" s="2"/>
      <c r="H601" s="4"/>
      <c r="I601" s="14"/>
      <c r="M601" s="8"/>
      <c r="N601" s="8"/>
      <c r="O601" s="8"/>
      <c r="P601" s="8"/>
      <c r="Q601" s="8"/>
      <c r="R601" s="8"/>
      <c r="T601" s="8"/>
      <c r="U601" s="8"/>
      <c r="V601" s="8"/>
      <c r="W601" s="8"/>
      <c r="X601" s="8"/>
      <c r="Y601" s="8"/>
      <c r="AA601" s="8"/>
      <c r="AB601" s="8"/>
      <c r="AC601" s="8"/>
      <c r="AD601" s="8"/>
      <c r="AE601" s="8"/>
      <c r="AF601" s="8"/>
      <c r="AG601" s="8"/>
    </row>
    <row r="602" spans="6:33" x14ac:dyDescent="0.3">
      <c r="F602" s="2"/>
      <c r="G602" s="2"/>
      <c r="H602" s="4"/>
      <c r="I602" s="14"/>
      <c r="M602" s="8"/>
      <c r="N602" s="8"/>
      <c r="O602" s="8"/>
      <c r="P602" s="8"/>
      <c r="Q602" s="8"/>
      <c r="R602" s="8"/>
      <c r="T602" s="8"/>
      <c r="U602" s="8"/>
      <c r="V602" s="8"/>
      <c r="W602" s="8"/>
      <c r="X602" s="8"/>
      <c r="Y602" s="8"/>
      <c r="AA602" s="8"/>
      <c r="AB602" s="8"/>
      <c r="AC602" s="8"/>
      <c r="AD602" s="8"/>
      <c r="AE602" s="8"/>
      <c r="AF602" s="8"/>
      <c r="AG602" s="8"/>
    </row>
    <row r="603" spans="6:33" x14ac:dyDescent="0.3">
      <c r="F603" s="2"/>
      <c r="G603" s="2"/>
      <c r="H603" s="4"/>
      <c r="I603" s="14"/>
      <c r="M603" s="8"/>
      <c r="N603" s="8"/>
      <c r="O603" s="8"/>
      <c r="P603" s="8"/>
      <c r="Q603" s="8"/>
      <c r="R603" s="8"/>
      <c r="T603" s="8"/>
      <c r="U603" s="8"/>
      <c r="V603" s="8"/>
      <c r="W603" s="8"/>
      <c r="X603" s="8"/>
      <c r="Y603" s="8"/>
      <c r="AA603" s="8"/>
      <c r="AB603" s="8"/>
      <c r="AC603" s="8"/>
      <c r="AD603" s="8"/>
      <c r="AE603" s="8"/>
      <c r="AF603" s="8"/>
      <c r="AG603" s="8"/>
    </row>
    <row r="604" spans="6:33" x14ac:dyDescent="0.3">
      <c r="F604" s="2"/>
      <c r="G604" s="2"/>
      <c r="H604" s="4"/>
      <c r="I604" s="14"/>
      <c r="M604" s="8"/>
      <c r="N604" s="8"/>
      <c r="O604" s="8"/>
      <c r="P604" s="8"/>
      <c r="Q604" s="8"/>
      <c r="R604" s="8"/>
      <c r="T604" s="8"/>
      <c r="U604" s="8"/>
      <c r="V604" s="8"/>
      <c r="W604" s="8"/>
      <c r="X604" s="8"/>
      <c r="Y604" s="8"/>
      <c r="AA604" s="8"/>
      <c r="AB604" s="8"/>
      <c r="AC604" s="8"/>
      <c r="AD604" s="8"/>
      <c r="AE604" s="8"/>
      <c r="AF604" s="8"/>
      <c r="AG604" s="8"/>
    </row>
    <row r="605" spans="6:33" x14ac:dyDescent="0.3">
      <c r="F605" s="2"/>
      <c r="G605" s="2"/>
      <c r="H605" s="4"/>
      <c r="I605" s="14"/>
      <c r="M605" s="8"/>
      <c r="N605" s="8"/>
      <c r="O605" s="8"/>
      <c r="P605" s="8"/>
      <c r="Q605" s="8"/>
      <c r="R605" s="8"/>
      <c r="T605" s="8"/>
      <c r="U605" s="8"/>
      <c r="V605" s="8"/>
      <c r="W605" s="8"/>
      <c r="X605" s="8"/>
      <c r="Y605" s="8"/>
      <c r="AA605" s="8"/>
      <c r="AB605" s="8"/>
      <c r="AC605" s="8"/>
      <c r="AD605" s="8"/>
      <c r="AE605" s="8"/>
      <c r="AF605" s="8"/>
      <c r="AG605" s="8"/>
    </row>
    <row r="606" spans="6:33" x14ac:dyDescent="0.3">
      <c r="F606" s="2"/>
      <c r="G606" s="2"/>
      <c r="H606" s="4"/>
      <c r="I606" s="14"/>
      <c r="M606" s="8"/>
      <c r="N606" s="8"/>
      <c r="O606" s="8"/>
      <c r="P606" s="8"/>
      <c r="Q606" s="8"/>
      <c r="R606" s="8"/>
      <c r="T606" s="8"/>
      <c r="U606" s="8"/>
      <c r="V606" s="8"/>
      <c r="W606" s="8"/>
      <c r="X606" s="8"/>
      <c r="Y606" s="8"/>
      <c r="AA606" s="8"/>
      <c r="AB606" s="8"/>
      <c r="AC606" s="8"/>
      <c r="AD606" s="8"/>
      <c r="AE606" s="8"/>
      <c r="AF606" s="8"/>
      <c r="AG606" s="8"/>
    </row>
    <row r="607" spans="6:33" x14ac:dyDescent="0.3">
      <c r="F607" s="2"/>
      <c r="G607" s="2"/>
      <c r="H607" s="4"/>
      <c r="I607" s="14"/>
      <c r="M607" s="8"/>
      <c r="N607" s="8"/>
      <c r="O607" s="8"/>
      <c r="P607" s="8"/>
      <c r="Q607" s="8"/>
      <c r="R607" s="8"/>
      <c r="T607" s="8"/>
      <c r="U607" s="8"/>
      <c r="V607" s="8"/>
      <c r="W607" s="8"/>
      <c r="X607" s="8"/>
      <c r="Y607" s="8"/>
      <c r="AA607" s="8"/>
      <c r="AB607" s="8"/>
      <c r="AC607" s="8"/>
      <c r="AD607" s="8"/>
      <c r="AE607" s="8"/>
      <c r="AF607" s="8"/>
      <c r="AG607" s="8"/>
    </row>
    <row r="608" spans="6:33" x14ac:dyDescent="0.3">
      <c r="F608" s="2"/>
      <c r="G608" s="2"/>
      <c r="H608" s="4"/>
      <c r="I608" s="14"/>
      <c r="M608" s="8"/>
      <c r="N608" s="8"/>
      <c r="O608" s="8"/>
      <c r="P608" s="8"/>
      <c r="Q608" s="8"/>
      <c r="R608" s="8"/>
      <c r="T608" s="8"/>
      <c r="U608" s="8"/>
      <c r="V608" s="8"/>
      <c r="W608" s="8"/>
      <c r="X608" s="8"/>
      <c r="Y608" s="8"/>
      <c r="AA608" s="8"/>
      <c r="AB608" s="8"/>
      <c r="AC608" s="8"/>
      <c r="AD608" s="8"/>
      <c r="AE608" s="8"/>
      <c r="AF608" s="8"/>
      <c r="AG608" s="8"/>
    </row>
    <row r="609" spans="6:33" x14ac:dyDescent="0.3">
      <c r="F609" s="2"/>
      <c r="G609" s="2"/>
      <c r="H609" s="4"/>
      <c r="I609" s="14"/>
      <c r="M609" s="8"/>
      <c r="N609" s="8"/>
      <c r="O609" s="8"/>
      <c r="P609" s="8"/>
      <c r="Q609" s="8"/>
      <c r="R609" s="8"/>
      <c r="T609" s="8"/>
      <c r="U609" s="8"/>
      <c r="V609" s="8"/>
      <c r="W609" s="8"/>
      <c r="X609" s="8"/>
      <c r="Y609" s="8"/>
      <c r="AA609" s="8"/>
      <c r="AB609" s="8"/>
      <c r="AC609" s="8"/>
      <c r="AD609" s="8"/>
      <c r="AE609" s="8"/>
      <c r="AF609" s="8"/>
      <c r="AG609" s="8"/>
    </row>
    <row r="610" spans="6:33" x14ac:dyDescent="0.3">
      <c r="F610" s="2"/>
      <c r="G610" s="2"/>
      <c r="H610" s="4"/>
      <c r="I610" s="14"/>
      <c r="M610" s="8"/>
      <c r="N610" s="8"/>
      <c r="O610" s="8"/>
      <c r="P610" s="8"/>
      <c r="Q610" s="8"/>
      <c r="R610" s="8"/>
      <c r="T610" s="8"/>
      <c r="U610" s="8"/>
      <c r="V610" s="8"/>
      <c r="W610" s="8"/>
      <c r="X610" s="8"/>
      <c r="Y610" s="8"/>
      <c r="AA610" s="8"/>
      <c r="AB610" s="8"/>
      <c r="AC610" s="8"/>
      <c r="AD610" s="8"/>
      <c r="AE610" s="8"/>
      <c r="AF610" s="8"/>
      <c r="AG610" s="8"/>
    </row>
    <row r="611" spans="6:33" x14ac:dyDescent="0.3">
      <c r="F611" s="2"/>
      <c r="G611" s="2"/>
      <c r="H611" s="4"/>
      <c r="I611" s="14"/>
      <c r="M611" s="8"/>
      <c r="N611" s="8"/>
      <c r="O611" s="8"/>
      <c r="P611" s="8"/>
      <c r="Q611" s="8"/>
      <c r="R611" s="8"/>
      <c r="T611" s="8"/>
      <c r="U611" s="8"/>
      <c r="V611" s="8"/>
      <c r="W611" s="8"/>
      <c r="X611" s="8"/>
      <c r="Y611" s="8"/>
      <c r="AA611" s="8"/>
      <c r="AB611" s="8"/>
      <c r="AC611" s="8"/>
      <c r="AD611" s="8"/>
      <c r="AE611" s="8"/>
      <c r="AF611" s="8"/>
      <c r="AG611" s="8"/>
    </row>
    <row r="612" spans="6:33" x14ac:dyDescent="0.3">
      <c r="F612" s="2"/>
      <c r="G612" s="2"/>
      <c r="H612" s="4"/>
      <c r="I612" s="14"/>
      <c r="M612" s="8"/>
      <c r="N612" s="8"/>
      <c r="O612" s="8"/>
      <c r="P612" s="8"/>
      <c r="Q612" s="8"/>
      <c r="R612" s="8"/>
      <c r="T612" s="8"/>
      <c r="U612" s="8"/>
      <c r="V612" s="8"/>
      <c r="W612" s="8"/>
      <c r="X612" s="8"/>
      <c r="Y612" s="8"/>
      <c r="AA612" s="8"/>
      <c r="AB612" s="8"/>
      <c r="AC612" s="8"/>
      <c r="AD612" s="8"/>
      <c r="AE612" s="8"/>
      <c r="AF612" s="8"/>
      <c r="AG612" s="8"/>
    </row>
    <row r="613" spans="6:33" x14ac:dyDescent="0.3">
      <c r="F613" s="2"/>
      <c r="G613" s="2"/>
      <c r="H613" s="4"/>
      <c r="I613" s="14"/>
      <c r="M613" s="8"/>
      <c r="N613" s="8"/>
      <c r="O613" s="8"/>
      <c r="P613" s="8"/>
      <c r="Q613" s="8"/>
      <c r="R613" s="8"/>
      <c r="T613" s="8"/>
      <c r="U613" s="8"/>
      <c r="V613" s="8"/>
      <c r="W613" s="8"/>
      <c r="X613" s="8"/>
      <c r="Y613" s="8"/>
      <c r="AA613" s="8"/>
      <c r="AB613" s="8"/>
      <c r="AC613" s="8"/>
      <c r="AD613" s="8"/>
      <c r="AE613" s="8"/>
      <c r="AF613" s="8"/>
      <c r="AG613" s="8"/>
    </row>
    <row r="614" spans="6:33" x14ac:dyDescent="0.3">
      <c r="F614" s="2"/>
      <c r="G614" s="2"/>
      <c r="H614" s="4"/>
      <c r="I614" s="14"/>
      <c r="M614" s="8"/>
      <c r="N614" s="8"/>
      <c r="O614" s="8"/>
      <c r="P614" s="8"/>
      <c r="Q614" s="8"/>
      <c r="R614" s="8"/>
      <c r="T614" s="8"/>
      <c r="U614" s="8"/>
      <c r="V614" s="8"/>
      <c r="W614" s="8"/>
      <c r="X614" s="8"/>
      <c r="Y614" s="8"/>
      <c r="AA614" s="8"/>
      <c r="AB614" s="8"/>
      <c r="AC614" s="8"/>
      <c r="AD614" s="8"/>
      <c r="AE614" s="8"/>
      <c r="AF614" s="8"/>
      <c r="AG614" s="8"/>
    </row>
    <row r="615" spans="6:33" x14ac:dyDescent="0.3">
      <c r="F615" s="2"/>
      <c r="G615" s="2"/>
      <c r="H615" s="4"/>
      <c r="I615" s="14"/>
      <c r="M615" s="8"/>
      <c r="N615" s="8"/>
      <c r="O615" s="8"/>
      <c r="P615" s="8"/>
      <c r="Q615" s="8"/>
      <c r="R615" s="8"/>
      <c r="T615" s="8"/>
      <c r="U615" s="8"/>
      <c r="V615" s="8"/>
      <c r="W615" s="8"/>
      <c r="X615" s="8"/>
      <c r="Y615" s="8"/>
      <c r="AA615" s="8"/>
      <c r="AB615" s="8"/>
      <c r="AC615" s="8"/>
      <c r="AD615" s="8"/>
      <c r="AE615" s="8"/>
      <c r="AF615" s="8"/>
      <c r="AG615" s="8"/>
    </row>
    <row r="616" spans="6:33" x14ac:dyDescent="0.3">
      <c r="F616" s="2"/>
      <c r="G616" s="2"/>
      <c r="H616" s="4"/>
      <c r="I616" s="14"/>
      <c r="M616" s="8"/>
      <c r="N616" s="8"/>
      <c r="O616" s="8"/>
      <c r="P616" s="8"/>
      <c r="Q616" s="8"/>
      <c r="R616" s="8"/>
      <c r="T616" s="8"/>
      <c r="U616" s="8"/>
      <c r="V616" s="8"/>
      <c r="W616" s="8"/>
      <c r="X616" s="8"/>
      <c r="Y616" s="8"/>
      <c r="AA616" s="8"/>
      <c r="AB616" s="8"/>
      <c r="AC616" s="8"/>
      <c r="AD616" s="8"/>
      <c r="AE616" s="8"/>
      <c r="AF616" s="8"/>
      <c r="AG616" s="8"/>
    </row>
    <row r="617" spans="6:33" x14ac:dyDescent="0.3">
      <c r="F617" s="2"/>
      <c r="G617" s="2"/>
      <c r="H617" s="4"/>
      <c r="I617" s="14"/>
      <c r="M617" s="8"/>
      <c r="N617" s="8"/>
      <c r="O617" s="8"/>
      <c r="P617" s="8"/>
      <c r="Q617" s="8"/>
      <c r="R617" s="8"/>
      <c r="T617" s="8"/>
      <c r="U617" s="8"/>
      <c r="V617" s="8"/>
      <c r="W617" s="8"/>
      <c r="X617" s="8"/>
      <c r="Y617" s="8"/>
      <c r="AA617" s="8"/>
      <c r="AB617" s="8"/>
      <c r="AC617" s="8"/>
      <c r="AD617" s="8"/>
      <c r="AE617" s="8"/>
      <c r="AF617" s="8"/>
      <c r="AG617" s="8"/>
    </row>
    <row r="618" spans="6:33" x14ac:dyDescent="0.3">
      <c r="F618" s="2"/>
      <c r="G618" s="2"/>
      <c r="H618" s="4"/>
      <c r="I618" s="14"/>
      <c r="M618" s="8"/>
      <c r="N618" s="8"/>
      <c r="O618" s="8"/>
      <c r="P618" s="8"/>
      <c r="Q618" s="8"/>
      <c r="R618" s="8"/>
      <c r="T618" s="8"/>
      <c r="U618" s="8"/>
      <c r="V618" s="8"/>
      <c r="W618" s="8"/>
      <c r="X618" s="8"/>
      <c r="Y618" s="8"/>
      <c r="AA618" s="8"/>
      <c r="AB618" s="8"/>
      <c r="AC618" s="8"/>
      <c r="AD618" s="8"/>
      <c r="AE618" s="8"/>
      <c r="AF618" s="8"/>
      <c r="AG618" s="8"/>
    </row>
    <row r="619" spans="6:33" x14ac:dyDescent="0.3">
      <c r="F619" s="2"/>
      <c r="G619" s="2"/>
      <c r="H619" s="4"/>
      <c r="I619" s="14"/>
      <c r="M619" s="8"/>
      <c r="N619" s="8"/>
      <c r="O619" s="8"/>
      <c r="P619" s="8"/>
      <c r="Q619" s="8"/>
      <c r="R619" s="8"/>
      <c r="T619" s="8"/>
      <c r="U619" s="8"/>
      <c r="V619" s="8"/>
      <c r="W619" s="8"/>
      <c r="X619" s="8"/>
      <c r="Y619" s="8"/>
      <c r="AA619" s="8"/>
      <c r="AB619" s="8"/>
      <c r="AC619" s="8"/>
      <c r="AD619" s="8"/>
      <c r="AE619" s="8"/>
      <c r="AF619" s="8"/>
      <c r="AG619" s="8"/>
    </row>
    <row r="620" spans="6:33" x14ac:dyDescent="0.3">
      <c r="F620" s="2"/>
      <c r="G620" s="2"/>
      <c r="H620" s="4"/>
      <c r="I620" s="14"/>
      <c r="M620" s="8"/>
      <c r="N620" s="8"/>
      <c r="O620" s="8"/>
      <c r="P620" s="8"/>
      <c r="Q620" s="8"/>
      <c r="R620" s="8"/>
      <c r="T620" s="8"/>
      <c r="U620" s="8"/>
      <c r="V620" s="8"/>
      <c r="W620" s="8"/>
      <c r="X620" s="8"/>
      <c r="Y620" s="8"/>
      <c r="AA620" s="8"/>
      <c r="AB620" s="8"/>
      <c r="AC620" s="8"/>
      <c r="AD620" s="8"/>
      <c r="AE620" s="8"/>
      <c r="AF620" s="8"/>
      <c r="AG620" s="8"/>
    </row>
    <row r="621" spans="6:33" x14ac:dyDescent="0.3">
      <c r="F621" s="2"/>
      <c r="G621" s="2"/>
      <c r="H621" s="4"/>
      <c r="I621" s="14"/>
      <c r="M621" s="8"/>
      <c r="N621" s="8"/>
      <c r="O621" s="8"/>
      <c r="P621" s="8"/>
      <c r="Q621" s="8"/>
      <c r="R621" s="8"/>
      <c r="T621" s="8"/>
      <c r="U621" s="8"/>
      <c r="V621" s="8"/>
      <c r="W621" s="8"/>
      <c r="X621" s="8"/>
      <c r="Y621" s="8"/>
      <c r="AA621" s="8"/>
      <c r="AB621" s="8"/>
      <c r="AC621" s="8"/>
      <c r="AD621" s="8"/>
      <c r="AE621" s="8"/>
      <c r="AF621" s="8"/>
      <c r="AG621" s="8"/>
    </row>
    <row r="622" spans="6:33" x14ac:dyDescent="0.3">
      <c r="F622" s="2"/>
      <c r="G622" s="2"/>
      <c r="H622" s="4"/>
      <c r="I622" s="14"/>
      <c r="M622" s="8"/>
      <c r="N622" s="8"/>
      <c r="O622" s="8"/>
      <c r="P622" s="8"/>
      <c r="Q622" s="8"/>
      <c r="R622" s="8"/>
      <c r="T622" s="8"/>
      <c r="U622" s="8"/>
      <c r="V622" s="8"/>
      <c r="W622" s="8"/>
      <c r="X622" s="8"/>
      <c r="Y622" s="8"/>
      <c r="AA622" s="8"/>
      <c r="AB622" s="8"/>
      <c r="AC622" s="8"/>
      <c r="AD622" s="8"/>
      <c r="AE622" s="8"/>
      <c r="AF622" s="8"/>
      <c r="AG622" s="8"/>
    </row>
    <row r="623" spans="6:33" x14ac:dyDescent="0.3">
      <c r="F623" s="2"/>
      <c r="G623" s="2"/>
      <c r="H623" s="4"/>
      <c r="I623" s="14"/>
      <c r="M623" s="8"/>
      <c r="N623" s="8"/>
      <c r="O623" s="8"/>
      <c r="P623" s="8"/>
      <c r="Q623" s="8"/>
      <c r="R623" s="8"/>
      <c r="T623" s="8"/>
      <c r="U623" s="8"/>
      <c r="V623" s="8"/>
      <c r="W623" s="8"/>
      <c r="X623" s="8"/>
      <c r="Y623" s="8"/>
      <c r="AA623" s="8"/>
      <c r="AB623" s="8"/>
      <c r="AC623" s="8"/>
      <c r="AD623" s="8"/>
      <c r="AE623" s="8"/>
      <c r="AF623" s="8"/>
      <c r="AG623" s="8"/>
    </row>
    <row r="624" spans="6:33" x14ac:dyDescent="0.3">
      <c r="F624" s="2"/>
      <c r="G624" s="2"/>
      <c r="H624" s="4"/>
      <c r="I624" s="14"/>
      <c r="M624" s="8"/>
      <c r="N624" s="8"/>
      <c r="O624" s="8"/>
      <c r="P624" s="8"/>
      <c r="Q624" s="8"/>
      <c r="R624" s="8"/>
      <c r="T624" s="8"/>
      <c r="U624" s="8"/>
      <c r="V624" s="8"/>
      <c r="W624" s="8"/>
      <c r="X624" s="8"/>
      <c r="Y624" s="8"/>
      <c r="AA624" s="8"/>
      <c r="AB624" s="8"/>
      <c r="AC624" s="8"/>
      <c r="AD624" s="8"/>
      <c r="AE624" s="8"/>
      <c r="AF624" s="8"/>
      <c r="AG624" s="8"/>
    </row>
    <row r="625" spans="6:43" x14ac:dyDescent="0.3">
      <c r="F625" s="2"/>
      <c r="G625" s="2"/>
      <c r="H625" s="4"/>
      <c r="I625" s="14"/>
      <c r="M625" s="8"/>
      <c r="N625" s="8"/>
      <c r="O625" s="8"/>
      <c r="P625" s="8"/>
      <c r="Q625" s="8"/>
      <c r="R625" s="8"/>
      <c r="T625" s="8"/>
      <c r="U625" s="8"/>
      <c r="V625" s="8"/>
      <c r="W625" s="8"/>
      <c r="X625" s="8"/>
      <c r="Y625" s="8"/>
      <c r="AA625" s="8"/>
      <c r="AB625" s="8"/>
      <c r="AC625" s="8"/>
      <c r="AD625" s="8"/>
      <c r="AE625" s="8"/>
      <c r="AF625" s="8"/>
      <c r="AG625" s="8"/>
    </row>
    <row r="626" spans="6:43" x14ac:dyDescent="0.3">
      <c r="F626" s="2"/>
      <c r="G626" s="2"/>
      <c r="H626" s="4"/>
      <c r="I626" s="14"/>
      <c r="M626" s="8"/>
      <c r="N626" s="8"/>
      <c r="O626" s="8"/>
      <c r="P626" s="8"/>
      <c r="Q626" s="8"/>
      <c r="R626" s="8"/>
      <c r="T626" s="8"/>
      <c r="U626" s="8"/>
      <c r="V626" s="8"/>
      <c r="W626" s="8"/>
      <c r="X626" s="8"/>
      <c r="Y626" s="8"/>
      <c r="AA626" s="8"/>
      <c r="AB626" s="8"/>
      <c r="AC626" s="8"/>
      <c r="AD626" s="8"/>
      <c r="AE626" s="8"/>
      <c r="AF626" s="8"/>
      <c r="AG626" s="8"/>
    </row>
    <row r="627" spans="6:43" x14ac:dyDescent="0.3">
      <c r="F627" s="2"/>
      <c r="G627" s="2"/>
      <c r="H627" s="4"/>
      <c r="I627" s="14"/>
      <c r="M627" s="8"/>
      <c r="N627" s="8"/>
      <c r="O627" s="8"/>
      <c r="P627" s="8"/>
      <c r="Q627" s="8"/>
      <c r="R627" s="8"/>
      <c r="T627" s="8"/>
      <c r="U627" s="8"/>
      <c r="V627" s="8"/>
      <c r="W627" s="8"/>
      <c r="X627" s="8"/>
      <c r="Y627" s="8"/>
      <c r="AA627" s="8"/>
      <c r="AB627" s="8"/>
      <c r="AC627" s="8"/>
      <c r="AD627" s="8"/>
      <c r="AE627" s="8"/>
      <c r="AF627" s="8"/>
      <c r="AG627" s="8"/>
    </row>
    <row r="628" spans="6:43" x14ac:dyDescent="0.3">
      <c r="F628" s="2"/>
      <c r="G628" s="2"/>
      <c r="H628" s="4"/>
      <c r="I628" s="14"/>
      <c r="M628" s="8"/>
      <c r="N628" s="8"/>
      <c r="O628" s="8"/>
      <c r="P628" s="8"/>
      <c r="Q628" s="8"/>
      <c r="R628" s="8"/>
      <c r="T628" s="8"/>
      <c r="U628" s="8"/>
      <c r="V628" s="8"/>
      <c r="W628" s="8"/>
      <c r="X628" s="8"/>
      <c r="Y628" s="8"/>
      <c r="AA628" s="8"/>
      <c r="AB628" s="8"/>
      <c r="AC628" s="8"/>
      <c r="AD628" s="8"/>
      <c r="AE628" s="8"/>
      <c r="AF628" s="8"/>
      <c r="AG628" s="8"/>
    </row>
    <row r="629" spans="6:43" x14ac:dyDescent="0.3">
      <c r="F629" s="2"/>
      <c r="G629" s="2"/>
      <c r="H629" s="4"/>
      <c r="I629" s="14"/>
      <c r="M629" s="8"/>
      <c r="N629" s="8"/>
      <c r="O629" s="8"/>
      <c r="P629" s="8"/>
      <c r="Q629" s="8"/>
      <c r="R629" s="8"/>
      <c r="T629" s="8"/>
      <c r="U629" s="8"/>
      <c r="V629" s="8"/>
      <c r="W629" s="8"/>
      <c r="X629" s="8"/>
      <c r="Y629" s="8"/>
      <c r="AA629" s="8"/>
      <c r="AB629" s="8"/>
      <c r="AC629" s="8"/>
      <c r="AD629" s="8"/>
      <c r="AE629" s="8"/>
      <c r="AF629" s="8"/>
      <c r="AG629" s="8"/>
    </row>
    <row r="630" spans="6:43" x14ac:dyDescent="0.3">
      <c r="F630" s="2"/>
      <c r="G630" s="2"/>
      <c r="H630" s="4"/>
      <c r="I630" s="14"/>
      <c r="M630" s="8"/>
      <c r="N630" s="8"/>
      <c r="O630" s="8"/>
      <c r="P630" s="8"/>
      <c r="Q630" s="8"/>
      <c r="R630" s="8"/>
      <c r="T630" s="8"/>
      <c r="U630" s="8"/>
      <c r="V630" s="8"/>
      <c r="W630" s="8"/>
      <c r="X630" s="8"/>
      <c r="Y630" s="8"/>
      <c r="AA630" s="8"/>
      <c r="AB630" s="8"/>
      <c r="AC630" s="8"/>
      <c r="AD630" s="8"/>
      <c r="AE630" s="8"/>
      <c r="AF630" s="8"/>
      <c r="AG630" s="8"/>
    </row>
    <row r="632" spans="6:43" x14ac:dyDescent="0.3">
      <c r="G632" s="15"/>
      <c r="H632" s="15"/>
      <c r="I632" s="15"/>
      <c r="J632" s="15"/>
      <c r="K632" s="35" t="s">
        <v>60</v>
      </c>
      <c r="L632" s="15">
        <f>S632</f>
        <v>1</v>
      </c>
      <c r="M632" s="3" t="s">
        <v>3</v>
      </c>
      <c r="N632" s="3" t="s">
        <v>4</v>
      </c>
      <c r="O632" s="3" t="s">
        <v>6</v>
      </c>
      <c r="P632" s="3" t="s">
        <v>8</v>
      </c>
      <c r="Q632" s="3" t="s">
        <v>10</v>
      </c>
      <c r="R632" s="3" t="s">
        <v>12</v>
      </c>
      <c r="S632" s="7">
        <f>X292</f>
        <v>1</v>
      </c>
      <c r="T632" s="3" t="s">
        <v>3</v>
      </c>
      <c r="U632" s="3" t="s">
        <v>4</v>
      </c>
      <c r="V632" s="3" t="s">
        <v>6</v>
      </c>
      <c r="W632" s="3" t="s">
        <v>8</v>
      </c>
      <c r="X632" s="3" t="s">
        <v>10</v>
      </c>
      <c r="Y632" s="16" t="s">
        <v>12</v>
      </c>
      <c r="Z632" s="15">
        <f t="shared" ref="Z632:Z640" si="164">S632</f>
        <v>1</v>
      </c>
      <c r="AA632" s="3" t="s">
        <v>3</v>
      </c>
      <c r="AB632" s="3" t="s">
        <v>4</v>
      </c>
      <c r="AC632" s="3" t="s">
        <v>6</v>
      </c>
      <c r="AD632" s="3" t="s">
        <v>8</v>
      </c>
      <c r="AE632" s="3" t="s">
        <v>10</v>
      </c>
      <c r="AF632" s="16" t="s">
        <v>12</v>
      </c>
      <c r="AK632" s="15"/>
      <c r="AL632" s="15"/>
      <c r="AM632" s="15"/>
      <c r="AN632" s="15"/>
      <c r="AO632" s="15"/>
    </row>
    <row r="633" spans="6:43" x14ac:dyDescent="0.3">
      <c r="G633" s="8"/>
      <c r="H633" s="8"/>
      <c r="I633" s="8"/>
      <c r="J633" s="8"/>
      <c r="K633" s="8"/>
      <c r="L633" s="8" t="str">
        <f>S633</f>
        <v>ALL</v>
      </c>
      <c r="M633" s="8">
        <f>-1 *AVERAGE(M343:M630)</f>
        <v>-2.8808172659939939</v>
      </c>
      <c r="N633" s="8">
        <f t="shared" ref="N633:R633" si="165">-1 *AVERAGE(N343:N630)</f>
        <v>-2.9739358395660624</v>
      </c>
      <c r="O633" s="8">
        <f t="shared" si="165"/>
        <v>-3.4809747110526215</v>
      </c>
      <c r="P633" s="8">
        <f t="shared" si="165"/>
        <v>-12.979786978228381</v>
      </c>
      <c r="Q633" s="8">
        <f t="shared" si="165"/>
        <v>0.13363557609989921</v>
      </c>
      <c r="R633" s="8">
        <f t="shared" si="165"/>
        <v>-19.646251738839688</v>
      </c>
      <c r="S633" s="8" t="s">
        <v>15</v>
      </c>
      <c r="T633" s="8">
        <f>-1 *AVERAGE(T343:T630)</f>
        <v>-1.3279753032205763</v>
      </c>
      <c r="U633" s="8">
        <f t="shared" ref="U633:Y633" si="166">-1 *AVERAGE(U343:U630)</f>
        <v>-1.3581044733322163</v>
      </c>
      <c r="V633" s="8">
        <f t="shared" si="166"/>
        <v>-1.1953766550952074</v>
      </c>
      <c r="W633" s="8">
        <f t="shared" si="166"/>
        <v>-3.5617636866591442</v>
      </c>
      <c r="X633" s="8">
        <f t="shared" si="166"/>
        <v>-0.21067158041332743</v>
      </c>
      <c r="Y633" s="8">
        <f t="shared" si="166"/>
        <v>-7.6053048605323399</v>
      </c>
      <c r="Z633" s="8" t="str">
        <f t="shared" si="164"/>
        <v>ALL</v>
      </c>
      <c r="AA633" s="8">
        <f>-1 *AVERAGE(AA343:AA630)</f>
        <v>-5.9521333909095975E-2</v>
      </c>
      <c r="AB633" s="8">
        <f t="shared" ref="AB633:AF633" si="167">-1 *AVERAGE(AB343:AB630)</f>
        <v>-9.5394884735309771E-2</v>
      </c>
      <c r="AC633" s="8">
        <f t="shared" si="167"/>
        <v>-4.309884501919977E-2</v>
      </c>
      <c r="AD633" s="8">
        <f t="shared" si="167"/>
        <v>-1.4039960577982018</v>
      </c>
      <c r="AE633" s="8">
        <f t="shared" si="167"/>
        <v>0.47822167352080941</v>
      </c>
      <c r="AF633" s="8">
        <f t="shared" si="167"/>
        <v>-5.7324774590243477</v>
      </c>
      <c r="AK633" s="8"/>
      <c r="AL633" s="8"/>
      <c r="AM633" s="8"/>
      <c r="AN633" s="8"/>
      <c r="AO633" s="8"/>
    </row>
    <row r="634" spans="6:43" x14ac:dyDescent="0.3">
      <c r="G634" s="8"/>
      <c r="H634" s="8"/>
      <c r="I634" s="8"/>
      <c r="J634" s="8"/>
      <c r="K634" s="8"/>
      <c r="L634" s="8" t="str">
        <f>S634</f>
        <v>Gain &gt; 1</v>
      </c>
      <c r="M634" s="8">
        <f t="shared" ref="M634:R634" si="168">-1* AVERAGEIF($BB343:$BB630,"&gt;"&amp;$S632,M343:M630)</f>
        <v>-6.4452860781772721</v>
      </c>
      <c r="N634" s="8">
        <f t="shared" si="168"/>
        <v>-6.4667035699941504</v>
      </c>
      <c r="O634" s="8">
        <f t="shared" si="168"/>
        <v>-9.0409316409463827</v>
      </c>
      <c r="P634" s="8">
        <f t="shared" si="168"/>
        <v>-42.890290068668683</v>
      </c>
      <c r="Q634" s="8">
        <f t="shared" si="168"/>
        <v>0.26620424032322459</v>
      </c>
      <c r="R634" s="8">
        <f t="shared" si="168"/>
        <v>-7.4730236251446378</v>
      </c>
      <c r="S634" s="8" t="str">
        <f>"Gain &gt; "&amp;S632</f>
        <v>Gain &gt; 1</v>
      </c>
      <c r="T634" s="8">
        <f t="shared" ref="T634:Y634" si="169">-1* AVERAGEIF($BB343:$BB630,"&gt;"&amp;$S632,T343:T630)</f>
        <v>-2.9491068726277687</v>
      </c>
      <c r="U634" s="8">
        <f t="shared" si="169"/>
        <v>-2.9415996286705859</v>
      </c>
      <c r="V634" s="8">
        <f t="shared" si="169"/>
        <v>-3.1012981277198777</v>
      </c>
      <c r="W634" s="8">
        <f t="shared" si="169"/>
        <v>-9.6147627929460011</v>
      </c>
      <c r="X634" s="8">
        <f t="shared" si="169"/>
        <v>7.162355914757898E-2</v>
      </c>
      <c r="Y634" s="8">
        <f t="shared" si="169"/>
        <v>-3.0660851080331994</v>
      </c>
      <c r="Z634" s="8" t="str">
        <f t="shared" si="164"/>
        <v>Gain &gt; 1</v>
      </c>
      <c r="AA634" s="8">
        <f t="shared" ref="AA634:AF634" si="170">-1* AVERAGEIF($BB343:$BB630,"&gt;"&amp;$S632,AA343:AA630)</f>
        <v>-1.0139386590706494</v>
      </c>
      <c r="AB634" s="8">
        <f t="shared" si="170"/>
        <v>-1.0153769333867597</v>
      </c>
      <c r="AC634" s="8">
        <f t="shared" si="170"/>
        <v>-1.0627002961746801</v>
      </c>
      <c r="AD634" s="8">
        <f t="shared" si="170"/>
        <v>-4.7862715397137841</v>
      </c>
      <c r="AE634" s="8">
        <f t="shared" si="170"/>
        <v>0.57555413724471394</v>
      </c>
      <c r="AF634" s="8">
        <f t="shared" si="170"/>
        <v>-2.1703994955245487</v>
      </c>
      <c r="AK634" s="8"/>
      <c r="AL634" s="8"/>
      <c r="AM634" s="8"/>
      <c r="AN634" s="8"/>
      <c r="AO634" s="8"/>
    </row>
    <row r="635" spans="6:43" x14ac:dyDescent="0.3">
      <c r="L635" s="8" t="str">
        <f>S635</f>
        <v xml:space="preserve">Gain &gt; 0 </v>
      </c>
      <c r="M635" s="8">
        <f>-1* AVERAGEIF($J343:$J630,"=1",M343:M630)</f>
        <v>-3.4298691430615404</v>
      </c>
      <c r="N635" s="8">
        <f t="shared" ref="N635:R635" si="171">-1* AVERAGEIF($J343:$J630,"=1",N343:N630)</f>
        <v>-3.4596211044771392</v>
      </c>
      <c r="O635" s="8">
        <f t="shared" si="171"/>
        <v>-4.0622317459505695</v>
      </c>
      <c r="P635" s="8">
        <f t="shared" si="171"/>
        <v>-17.343958974047787</v>
      </c>
      <c r="Q635" s="8">
        <f t="shared" si="171"/>
        <v>0.1801400154536591</v>
      </c>
      <c r="R635" s="8">
        <f t="shared" si="171"/>
        <v>-42.798729064505785</v>
      </c>
      <c r="S635" s="8" t="s">
        <v>35</v>
      </c>
      <c r="T635" s="8">
        <f>-1* AVERAGEIF($J343:$J630,"=1",T343:T630)</f>
        <v>-1.6946746282843874</v>
      </c>
      <c r="U635" s="8">
        <f t="shared" ref="U635:Y635" si="172">-1* AVERAGEIF($J343:$J630,"=1",U343:U630)</f>
        <v>-1.6943828604148363</v>
      </c>
      <c r="V635" s="8">
        <f t="shared" si="172"/>
        <v>-1.4266472156802179</v>
      </c>
      <c r="W635" s="8">
        <f t="shared" si="172"/>
        <v>-3.8975197887488267</v>
      </c>
      <c r="X635" s="8">
        <f t="shared" si="172"/>
        <v>-0.10662127976960858</v>
      </c>
      <c r="Y635" s="8">
        <f t="shared" si="172"/>
        <v>-15.939287565916754</v>
      </c>
      <c r="Z635" s="8" t="str">
        <f t="shared" si="164"/>
        <v xml:space="preserve">Gain &gt; 0 </v>
      </c>
      <c r="AA635" s="8">
        <f>-1* AVERAGEIF($J343:$J630,"=1",AA343:AA630)</f>
        <v>-0.23780232777881391</v>
      </c>
      <c r="AB635" s="8">
        <f t="shared" ref="AB635:AF635" si="173">-1* AVERAGEIF($J343:$J630,"=1",AB343:AB630)</f>
        <v>-0.24597134991556865</v>
      </c>
      <c r="AC635" s="8">
        <f t="shared" si="173"/>
        <v>-0.15675081126584975</v>
      </c>
      <c r="AD635" s="8">
        <f t="shared" si="173"/>
        <v>-1.5168104412376822</v>
      </c>
      <c r="AE635" s="8">
        <f t="shared" si="173"/>
        <v>0.51686904830631364</v>
      </c>
      <c r="AF635" s="8">
        <f t="shared" si="173"/>
        <v>-12.449221942680454</v>
      </c>
      <c r="AK635" s="8"/>
      <c r="AL635" s="8"/>
      <c r="AM635" s="8"/>
      <c r="AN635" s="8"/>
      <c r="AO635" s="8"/>
      <c r="AQ635" s="10"/>
    </row>
    <row r="636" spans="6:43" x14ac:dyDescent="0.3">
      <c r="L636" s="8" t="str">
        <f t="shared" ref="L636:L637" si="174">S636</f>
        <v>Gain &lt;= 0</v>
      </c>
      <c r="M636" s="8">
        <f>-1* AVERAGEIF($J343:$J630,"=0",M343:M630)</f>
        <v>-2.5255484043620524</v>
      </c>
      <c r="N636" s="8">
        <f t="shared" ref="N636:R636" si="175">-1* AVERAGEIF($J343:$J630,"=0",N343:N630)</f>
        <v>-2.6596689034471304</v>
      </c>
      <c r="O636" s="8">
        <f t="shared" si="175"/>
        <v>-3.104867217883363</v>
      </c>
      <c r="P636" s="8">
        <f t="shared" si="175"/>
        <v>-10.155910980933466</v>
      </c>
      <c r="Q636" s="8">
        <f t="shared" si="175"/>
        <v>0.1035444682827604</v>
      </c>
      <c r="R636" s="8">
        <f t="shared" si="175"/>
        <v>-4.665236998702798</v>
      </c>
      <c r="S636" s="8" t="s">
        <v>36</v>
      </c>
      <c r="T636" s="8">
        <f>-1* AVERAGEIF($J343:$J630,"=0",T343:T630)</f>
        <v>-1.0906992693557578</v>
      </c>
      <c r="U636" s="8">
        <f t="shared" ref="U636:Y636" si="176">-1* AVERAGEIF($J343:$J630,"=0",U343:U630)</f>
        <v>-1.140512575808168</v>
      </c>
      <c r="V636" s="8">
        <f t="shared" si="176"/>
        <v>-1.0457309982460827</v>
      </c>
      <c r="W636" s="8">
        <f t="shared" si="176"/>
        <v>-3.3445097382481737</v>
      </c>
      <c r="X636" s="8">
        <f t="shared" si="176"/>
        <v>-0.27799824553573366</v>
      </c>
      <c r="Y636" s="8">
        <f t="shared" si="176"/>
        <v>-2.21272781587184</v>
      </c>
      <c r="Z636" s="8" t="str">
        <f t="shared" si="164"/>
        <v>Gain &lt;= 0</v>
      </c>
      <c r="AA636" s="8">
        <f>-1* AVERAGEIF($J343:$J630,"=0",AA343:AA630)</f>
        <v>5.583695624189812E-2</v>
      </c>
      <c r="AB636" s="8">
        <f t="shared" ref="AB636:AF636" si="177">-1* AVERAGEIF($J343:$J630,"=0",AB343:AB630)</f>
        <v>2.0369456754458846E-3</v>
      </c>
      <c r="AC636" s="8">
        <f t="shared" si="177"/>
        <v>3.0440662552162118E-2</v>
      </c>
      <c r="AD636" s="8">
        <f t="shared" si="177"/>
        <v>-1.3309985155726558</v>
      </c>
      <c r="AE636" s="8">
        <f t="shared" si="177"/>
        <v>0.45321454865960054</v>
      </c>
      <c r="AF636" s="8">
        <f t="shared" si="177"/>
        <v>-1.3863486754821641</v>
      </c>
      <c r="AK636" s="8"/>
      <c r="AL636" s="8"/>
      <c r="AM636" s="8"/>
      <c r="AN636" s="8"/>
      <c r="AO636" s="8"/>
      <c r="AQ636" s="10"/>
    </row>
    <row r="637" spans="6:43" x14ac:dyDescent="0.3">
      <c r="G637" s="15"/>
      <c r="H637" s="15"/>
      <c r="I637" s="15"/>
      <c r="J637" s="15"/>
      <c r="K637" s="15"/>
      <c r="L637" s="8" t="str">
        <f t="shared" si="174"/>
        <v>Target; Gain &gt; 1</v>
      </c>
      <c r="M637" s="8">
        <f t="shared" ref="M637:R637" si="178">-1* AVERAGEIFS(M343:M630,$H343:$H630,"=1",$BB$343:$BB$630,"&gt;="&amp;$L$632)</f>
        <v>-8.3625975519647167</v>
      </c>
      <c r="N637" s="8">
        <f t="shared" si="178"/>
        <v>-8.3882202709178131</v>
      </c>
      <c r="O637" s="8">
        <f t="shared" si="178"/>
        <v>-11.425189526897274</v>
      </c>
      <c r="P637" s="8">
        <f t="shared" si="178"/>
        <v>-45.458392633334348</v>
      </c>
      <c r="Q637" s="8">
        <f t="shared" si="178"/>
        <v>0.13853676834767059</v>
      </c>
      <c r="R637" s="8">
        <f t="shared" si="178"/>
        <v>-116.13383478037903</v>
      </c>
      <c r="S637" s="8" t="str">
        <f>"Target; Gain &gt; "&amp;S632</f>
        <v>Target; Gain &gt; 1</v>
      </c>
      <c r="T637" s="8">
        <f t="shared" ref="T637:Y637" si="179">-1* AVERAGEIFS(T343:T630,$H343:$H630,"=1",$BB$343:$BB$630,"&gt;="&amp;$L$632)</f>
        <v>-4.0192556298362128</v>
      </c>
      <c r="U637" s="8">
        <f t="shared" si="179"/>
        <v>-4.0012817340187947</v>
      </c>
      <c r="V637" s="8">
        <f t="shared" si="179"/>
        <v>-4.2294121118880641</v>
      </c>
      <c r="W637" s="8">
        <f t="shared" si="179"/>
        <v>-10.521485310082733</v>
      </c>
      <c r="X637" s="8">
        <f t="shared" si="179"/>
        <v>-0.21331264262236477</v>
      </c>
      <c r="Y637" s="8">
        <f t="shared" si="179"/>
        <v>-41.667485442524224</v>
      </c>
      <c r="Z637" s="8" t="str">
        <f t="shared" si="164"/>
        <v>Target; Gain &gt; 1</v>
      </c>
      <c r="AA637" s="8">
        <f t="shared" ref="AA637:AF637" si="180">-1* AVERAGEIFS(AA343:AA630,$H343:$H630,"=1",$BB$343:$BB$630,"&gt;="&amp;$L$632)</f>
        <v>-1.2898525483686523</v>
      </c>
      <c r="AB637" s="8">
        <f t="shared" si="180"/>
        <v>-1.2888745416455141</v>
      </c>
      <c r="AC637" s="8">
        <f t="shared" si="180"/>
        <v>-1.4787727884841604</v>
      </c>
      <c r="AD637" s="8">
        <f t="shared" si="180"/>
        <v>-4.9538368988240196</v>
      </c>
      <c r="AE637" s="8">
        <f t="shared" si="180"/>
        <v>0.49212274991617572</v>
      </c>
      <c r="AF637" s="8">
        <f t="shared" si="180"/>
        <v>-33.250657811881332</v>
      </c>
      <c r="AK637" s="8"/>
    </row>
    <row r="638" spans="6:43" x14ac:dyDescent="0.3">
      <c r="G638" s="15"/>
      <c r="H638" s="15"/>
      <c r="I638" s="15"/>
      <c r="J638" s="15"/>
      <c r="K638" s="15"/>
      <c r="L638" s="8" t="str">
        <f t="shared" ref="L638" si="181">S638</f>
        <v>Target (or sym)</v>
      </c>
      <c r="M638" s="8">
        <f>-1* AVERAGEIFS(M343:M630,$H343:$H630,"=1")</f>
        <v>-7.3297456880084679</v>
      </c>
      <c r="N638" s="8">
        <f t="shared" ref="N638:R638" si="182">-1* AVERAGEIFS(N343:N630,$H343:$H630,"=1")</f>
        <v>-7.4403836316993424</v>
      </c>
      <c r="O638" s="8">
        <f t="shared" si="182"/>
        <v>-9.8327777807935473</v>
      </c>
      <c r="P638" s="8">
        <f t="shared" si="182"/>
        <v>-37.358825416252522</v>
      </c>
      <c r="Q638" s="8">
        <f t="shared" si="182"/>
        <v>8.6846279544605151E-2</v>
      </c>
      <c r="R638" s="8">
        <f t="shared" si="182"/>
        <v>-93.164778683804428</v>
      </c>
      <c r="S638" s="8" t="s">
        <v>38</v>
      </c>
      <c r="T638" s="8">
        <f>-1* AVERAGEIFS(T343:T630,$H343:$H630,"=1")</f>
        <v>-3.5792481980085449</v>
      </c>
      <c r="U638" s="8">
        <f t="shared" ref="U638:Y638" si="183">-1* AVERAGEIFS(U343:U630,$H343:$H630,"=1")</f>
        <v>-3.607652735288096</v>
      </c>
      <c r="V638" s="8">
        <f t="shared" si="183"/>
        <v>-3.7495752137545622</v>
      </c>
      <c r="W638" s="8">
        <f t="shared" si="183"/>
        <v>-8.9028352256798566</v>
      </c>
      <c r="X638" s="8">
        <f t="shared" si="183"/>
        <v>-0.33125123282397406</v>
      </c>
      <c r="Y638" s="8">
        <f t="shared" si="183"/>
        <v>-33.717515175069039</v>
      </c>
      <c r="Z638" s="8" t="str">
        <f t="shared" si="164"/>
        <v>Target (or sym)</v>
      </c>
      <c r="AA638" s="8">
        <f>-1* AVERAGEIFS(AA343:AA630,$H343:$H630,"=1")</f>
        <v>-1.0535366011503089</v>
      </c>
      <c r="AB638" s="8">
        <f t="shared" ref="AB638:AF638" si="184">-1* AVERAGEIFS(AB343:AB630,$H343:$H630,"=1")</f>
        <v>-1.0970561507750247</v>
      </c>
      <c r="AC638" s="8">
        <f t="shared" si="184"/>
        <v>-1.2479783639321655</v>
      </c>
      <c r="AD638" s="8">
        <f t="shared" si="184"/>
        <v>-4.0387271506982119</v>
      </c>
      <c r="AE638" s="8">
        <f t="shared" si="184"/>
        <v>0.43686361033567112</v>
      </c>
      <c r="AF638" s="8">
        <f t="shared" si="184"/>
        <v>-26.829355046025675</v>
      </c>
      <c r="AK638" s="8"/>
    </row>
    <row r="639" spans="6:43" x14ac:dyDescent="0.3">
      <c r="G639" s="15"/>
      <c r="H639" s="15"/>
      <c r="I639" s="15"/>
      <c r="J639" s="15"/>
      <c r="K639" s="15"/>
      <c r="L639" s="8" t="str">
        <f t="shared" ref="L639:L640" si="185">S639</f>
        <v>Target (or sym); Gain &gt; 0</v>
      </c>
      <c r="M639" s="8">
        <f>-1* AVERAGEIFS(M343:M630,$H343:$H630,"=1",$J343:$J630,"=1")</f>
        <v>-8.3625975519647167</v>
      </c>
      <c r="N639" s="8">
        <f t="shared" ref="N639:R639" si="186">-1* AVERAGEIFS(N343:N630,$H343:$H630,"=1",$J343:$J630,"=1")</f>
        <v>-8.3882202709178131</v>
      </c>
      <c r="O639" s="8">
        <f t="shared" si="186"/>
        <v>-11.425189526897274</v>
      </c>
      <c r="P639" s="8">
        <f t="shared" si="186"/>
        <v>-45.458392633334348</v>
      </c>
      <c r="Q639" s="8">
        <f t="shared" si="186"/>
        <v>0.13853676834767059</v>
      </c>
      <c r="R639" s="8">
        <f t="shared" si="186"/>
        <v>-116.13383478037903</v>
      </c>
      <c r="S639" s="8" t="s">
        <v>52</v>
      </c>
      <c r="T639" s="8">
        <f>-1* AVERAGEIFS(T343:T630,$H343:$H630,"=1",$J343:$J630,"=1")</f>
        <v>-4.0192556298362128</v>
      </c>
      <c r="U639" s="8">
        <f t="shared" ref="U639:Y639" si="187">-1* AVERAGEIFS(U343:U630,$H343:$H630,"=1",$J343:$J630,"=1")</f>
        <v>-4.0012817340187947</v>
      </c>
      <c r="V639" s="8">
        <f t="shared" si="187"/>
        <v>-4.2294121118880641</v>
      </c>
      <c r="W639" s="8">
        <f t="shared" si="187"/>
        <v>-10.521485310082733</v>
      </c>
      <c r="X639" s="8">
        <f t="shared" si="187"/>
        <v>-0.21331264262236477</v>
      </c>
      <c r="Y639" s="8">
        <f t="shared" si="187"/>
        <v>-41.667485442524224</v>
      </c>
      <c r="Z639" s="8" t="str">
        <f t="shared" si="164"/>
        <v>Target (or sym); Gain &gt; 0</v>
      </c>
      <c r="AA639" s="8">
        <f>-1* AVERAGEIFS(AA343:AA630,$H343:$H630,"=1",$J343:$J630,"=1")</f>
        <v>-1.2898525483686523</v>
      </c>
      <c r="AB639" s="8">
        <f t="shared" ref="AB639:AF639" si="188">-1* AVERAGEIFS(AB343:AB630,$H343:$H630,"=1",$J343:$J630,"=1")</f>
        <v>-1.2888745416455141</v>
      </c>
      <c r="AC639" s="8">
        <f t="shared" si="188"/>
        <v>-1.4787727884841604</v>
      </c>
      <c r="AD639" s="8">
        <f t="shared" si="188"/>
        <v>-4.9538368988240196</v>
      </c>
      <c r="AE639" s="8">
        <f t="shared" si="188"/>
        <v>0.49212274991617572</v>
      </c>
      <c r="AF639" s="8">
        <f t="shared" si="188"/>
        <v>-33.250657811881332</v>
      </c>
      <c r="AK639" s="8"/>
    </row>
    <row r="640" spans="6:43" x14ac:dyDescent="0.3">
      <c r="G640" s="15"/>
      <c r="H640" s="15"/>
      <c r="I640" s="15"/>
      <c r="J640" s="15"/>
      <c r="K640" s="15"/>
      <c r="L640" s="8" t="str">
        <f t="shared" si="185"/>
        <v>Target (or sym); Gain &lt;= 0</v>
      </c>
      <c r="M640" s="8">
        <f>-1* AVERAGEIFS(M343:M630,$H343:$H630,"=1",$J343:$J630,"=0")</f>
        <v>-3.1983382321834775</v>
      </c>
      <c r="N640" s="8">
        <f t="shared" ref="N640:R640" si="189">-1* AVERAGEIFS(N343:N630,$H343:$H630,"=1",$J343:$J630,"=0")</f>
        <v>-3.6490370748254577</v>
      </c>
      <c r="O640" s="8">
        <f t="shared" si="189"/>
        <v>-3.4631307963786426</v>
      </c>
      <c r="P640" s="8">
        <f t="shared" si="189"/>
        <v>-4.9605565479252247</v>
      </c>
      <c r="Q640" s="8">
        <f t="shared" si="189"/>
        <v>-0.11991567566765658</v>
      </c>
      <c r="R640" s="8">
        <f t="shared" si="189"/>
        <v>-1.2885542975059394</v>
      </c>
      <c r="S640" s="8" t="s">
        <v>132</v>
      </c>
      <c r="T640" s="8">
        <f>-1* AVERAGEIFS(T343:T630,$H343:$H630,"=1",$J343:$J630,"=0")</f>
        <v>-1.8192184706978725</v>
      </c>
      <c r="U640" s="8">
        <f t="shared" ref="U640:Y640" si="190">-1* AVERAGEIFS(U343:U630,$H343:$H630,"=1",$J343:$J630,"=0")</f>
        <v>-2.0331367403653005</v>
      </c>
      <c r="V640" s="8">
        <f t="shared" si="190"/>
        <v>-1.8302276212205548</v>
      </c>
      <c r="W640" s="8">
        <f t="shared" si="190"/>
        <v>-2.4282348880683506</v>
      </c>
      <c r="X640" s="8">
        <f t="shared" si="190"/>
        <v>-0.80300559363041135</v>
      </c>
      <c r="Y640" s="8">
        <f t="shared" si="190"/>
        <v>-1.917634105248319</v>
      </c>
      <c r="Z640" s="8" t="str">
        <f t="shared" si="164"/>
        <v>Target (or sym); Gain &lt;= 0</v>
      </c>
      <c r="AA640" s="8">
        <f>-1* AVERAGEIFS(AA343:AA630,$H343:$H630,"=1",$J343:$J630,"=0")</f>
        <v>-0.10827281227693462</v>
      </c>
      <c r="AB640" s="8">
        <f t="shared" ref="AB640:AF640" si="191">-1* AVERAGEIFS(AB343:AB630,$H343:$H630,"=1",$J343:$J630,"=0")</f>
        <v>-0.32978258729306664</v>
      </c>
      <c r="AC640" s="8">
        <f t="shared" si="191"/>
        <v>-0.32480066572418598</v>
      </c>
      <c r="AD640" s="8">
        <f t="shared" si="191"/>
        <v>-0.37828815819498013</v>
      </c>
      <c r="AE640" s="8">
        <f t="shared" si="191"/>
        <v>0.21582705201365288</v>
      </c>
      <c r="AF640" s="8">
        <f t="shared" si="191"/>
        <v>-1.1441439826030408</v>
      </c>
      <c r="AK640" s="8"/>
    </row>
    <row r="641" spans="1:52" x14ac:dyDescent="0.3">
      <c r="G641" s="15"/>
      <c r="H641" s="15"/>
      <c r="I641" s="15"/>
      <c r="J641" s="15"/>
      <c r="K641" s="15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  <c r="AA641" s="8"/>
      <c r="AB641" s="8"/>
      <c r="AC641" s="8"/>
      <c r="AD641" s="8"/>
      <c r="AE641" s="8"/>
      <c r="AF641" s="8"/>
      <c r="AK641" s="8"/>
    </row>
    <row r="642" spans="1:52" x14ac:dyDescent="0.3">
      <c r="G642" s="15"/>
      <c r="H642" s="15"/>
      <c r="I642" s="15"/>
      <c r="J642" s="15"/>
      <c r="K642" s="35" t="s">
        <v>61</v>
      </c>
      <c r="L642" s="15">
        <f>S642</f>
        <v>1</v>
      </c>
      <c r="M642" s="3" t="s">
        <v>3</v>
      </c>
      <c r="N642" s="3" t="s">
        <v>4</v>
      </c>
      <c r="O642" s="3" t="s">
        <v>6</v>
      </c>
      <c r="P642" s="3" t="s">
        <v>8</v>
      </c>
      <c r="Q642" s="3" t="s">
        <v>10</v>
      </c>
      <c r="R642" s="3" t="s">
        <v>12</v>
      </c>
      <c r="S642" s="7">
        <f>X292</f>
        <v>1</v>
      </c>
      <c r="T642" s="3" t="s">
        <v>3</v>
      </c>
      <c r="U642" s="3" t="s">
        <v>4</v>
      </c>
      <c r="V642" s="3" t="s">
        <v>6</v>
      </c>
      <c r="W642" s="3" t="s">
        <v>8</v>
      </c>
      <c r="X642" s="3" t="s">
        <v>10</v>
      </c>
      <c r="Y642" s="16" t="s">
        <v>12</v>
      </c>
      <c r="Z642" s="15">
        <f t="shared" ref="Z642:Z650" si="192">S642</f>
        <v>1</v>
      </c>
      <c r="AA642" s="3" t="s">
        <v>3</v>
      </c>
      <c r="AB642" s="3" t="s">
        <v>4</v>
      </c>
      <c r="AC642" s="3" t="s">
        <v>6</v>
      </c>
      <c r="AD642" s="3" t="s">
        <v>8</v>
      </c>
      <c r="AE642" s="3" t="s">
        <v>10</v>
      </c>
      <c r="AF642" s="16" t="s">
        <v>12</v>
      </c>
      <c r="AK642" s="15"/>
      <c r="AL642" s="15"/>
      <c r="AM642" s="15"/>
      <c r="AN642" s="15"/>
      <c r="AO642" s="15"/>
    </row>
    <row r="643" spans="1:52" x14ac:dyDescent="0.3">
      <c r="G643" s="8"/>
      <c r="H643" s="8"/>
      <c r="I643" s="8"/>
      <c r="J643" s="8"/>
      <c r="K643" s="8"/>
      <c r="L643" s="8" t="str">
        <f>S643</f>
        <v>ALL</v>
      </c>
      <c r="M643" s="8">
        <f>-1 *MEDIAN(M343:M630)</f>
        <v>-8.8044851965654508E-2</v>
      </c>
      <c r="N643" s="8">
        <f t="shared" ref="N643:R643" si="193">-1 *MEDIAN(N343:N630)</f>
        <v>-0.10550817957060213</v>
      </c>
      <c r="O643" s="8">
        <f t="shared" si="193"/>
        <v>0.35834600001547728</v>
      </c>
      <c r="P643" s="8">
        <f t="shared" si="193"/>
        <v>3.8585067043074309E-2</v>
      </c>
      <c r="Q643" s="8">
        <f t="shared" si="193"/>
        <v>0.10756042784317774</v>
      </c>
      <c r="R643" s="8">
        <f t="shared" si="193"/>
        <v>0.62965187072321405</v>
      </c>
      <c r="S643" s="8" t="s">
        <v>15</v>
      </c>
      <c r="T643" s="8">
        <f>-1 *MEDIAN(T343:T630)</f>
        <v>-4.1987636711524626E-2</v>
      </c>
      <c r="U643" s="8">
        <f t="shared" ref="U643:Y643" si="194">-1 *MEDIAN(U343:U630)</f>
        <v>-4.8821508135617878E-2</v>
      </c>
      <c r="V643" s="8">
        <f t="shared" si="194"/>
        <v>0.16142265497124814</v>
      </c>
      <c r="W643" s="8">
        <f t="shared" si="194"/>
        <v>6.7109576465506672E-3</v>
      </c>
      <c r="X643" s="8">
        <f t="shared" si="194"/>
        <v>-0.16664733262364176</v>
      </c>
      <c r="Y643" s="8">
        <f t="shared" si="194"/>
        <v>1.2478812569720331E-2</v>
      </c>
      <c r="Z643" s="8" t="str">
        <f t="shared" si="192"/>
        <v>ALL</v>
      </c>
      <c r="AA643" s="8">
        <f>-1 *MEDIAN(AA343:AA630)</f>
        <v>0.58229016313165183</v>
      </c>
      <c r="AB643" s="8">
        <f t="shared" ref="AB643:AF643" si="195">-1 *MEDIAN(AB343:AB630)</f>
        <v>0.56548956194736355</v>
      </c>
      <c r="AC643" s="8">
        <f t="shared" si="195"/>
        <v>0.60376493821094601</v>
      </c>
      <c r="AD643" s="8">
        <f t="shared" si="195"/>
        <v>0.58877333747263649</v>
      </c>
      <c r="AE643" s="8">
        <f t="shared" si="195"/>
        <v>0.48328803081646254</v>
      </c>
      <c r="AF643" s="8">
        <f t="shared" si="195"/>
        <v>0.36059193670489909</v>
      </c>
      <c r="AK643" s="8"/>
      <c r="AL643" s="8"/>
      <c r="AM643" s="8"/>
      <c r="AN643" s="8"/>
      <c r="AO643" s="8"/>
    </row>
    <row r="644" spans="1:52" x14ac:dyDescent="0.3">
      <c r="G644" s="8"/>
      <c r="H644" s="8"/>
      <c r="I644" s="8"/>
      <c r="J644" s="8"/>
      <c r="K644" s="8"/>
      <c r="L644" s="8" t="str">
        <f>S644</f>
        <v>Gain &gt; 1</v>
      </c>
      <c r="M644" s="8" cm="1">
        <f t="array" ref="M644">-1* MEDIAN(_xlfn._xlws.FILTER(M343:M630, $BB343:$BB630 &gt; $S632))</f>
        <v>-1.041657689239857</v>
      </c>
      <c r="N644" s="8" cm="1">
        <f t="array" ref="N644">-1* MEDIAN(_xlfn._xlws.FILTER(N343:N630, $BB343:$BB630 &gt; $S632))</f>
        <v>-1.0585942039102256</v>
      </c>
      <c r="O644" s="8" cm="1">
        <f t="array" ref="O644">-1* MEDIAN(_xlfn._xlws.FILTER(O343:O630, $BB343:$BB630 &gt; $S632))</f>
        <v>0.46348911096410333</v>
      </c>
      <c r="P644" s="8" cm="1">
        <f t="array" ref="P644">-1* MEDIAN(_xlfn._xlws.FILTER(P343:P630, $BB343:$BB630 &gt; $S632))</f>
        <v>0.36233105100482382</v>
      </c>
      <c r="Q644" s="8" cm="1">
        <f t="array" ref="Q644">-1* MEDIAN(_xlfn._xlws.FILTER(Q343:Q630, $BB343:$BB630 &gt; $S632))</f>
        <v>0.30213367697906668</v>
      </c>
      <c r="R644" s="8" cm="1">
        <f t="array" ref="R644">-1* MEDIAN(_xlfn._xlws.FILTER(R343:R630, $BB343:$BB630 &gt; $S632))</f>
        <v>0.54466270672681349</v>
      </c>
      <c r="S644" s="8" t="str">
        <f>"Gain &gt; "&amp;S642</f>
        <v>Gain &gt; 1</v>
      </c>
      <c r="T644" s="8" cm="1">
        <f t="array" ref="T644">-1* MEDIAN(_xlfn._xlws.FILTER(T343:T630, $BB343:$BB630 &gt; $S632))</f>
        <v>-0.68336812538083513</v>
      </c>
      <c r="U644" s="8" cm="1">
        <f t="array" ref="U644">-1* MEDIAN(_xlfn._xlws.FILTER(U343:U630, $BB343:$BB630 &gt; $S632))</f>
        <v>-0.67629283755303915</v>
      </c>
      <c r="V644" s="8" cm="1">
        <f t="array" ref="V644">-1* MEDIAN(_xlfn._xlws.FILTER(V343:V630, $BB343:$BB630 &gt; $S632))</f>
        <v>0.25719903905133618</v>
      </c>
      <c r="W644" s="8" cm="1">
        <f t="array" ref="W644">-1* MEDIAN(_xlfn._xlws.FILTER(W343:W630, $BB343:$BB630 &gt; $S632))</f>
        <v>0.26162695251069129</v>
      </c>
      <c r="X644" s="8" cm="1">
        <f t="array" ref="X644">-1* MEDIAN(_xlfn._xlws.FILTER(X343:X630, $BB343:$BB630 &gt; $S632))</f>
        <v>0.10803103897822663</v>
      </c>
      <c r="Y644" s="8" cm="1">
        <f t="array" ref="Y644">-1* MEDIAN(_xlfn._xlws.FILTER(Y343:Y630, $BB343:$BB630 &gt; $S632))</f>
        <v>-5.6195874173252724E-2</v>
      </c>
      <c r="Z644" s="8" t="str">
        <f t="shared" si="192"/>
        <v>Gain &gt; 1</v>
      </c>
      <c r="AA644" s="8" cm="1">
        <f t="array" ref="AA644">-1* MEDIAN(_xlfn._xlws.FILTER(AA343:AA630, $BB343:$BB630 &gt; $S632))</f>
        <v>0.22553685319755185</v>
      </c>
      <c r="AB644" s="8" cm="1">
        <f t="array" ref="AB644">-1* MEDIAN(_xlfn._xlws.FILTER(AB343:AB630, $BB343:$BB630 &gt; $S632))</f>
        <v>0.22390211047280062</v>
      </c>
      <c r="AC644" s="8" cm="1">
        <f t="array" ref="AC644">-1* MEDIAN(_xlfn._xlws.FILTER(AC343:AC630, $BB343:$BB630 &gt; $S632))</f>
        <v>0.66175358553695474</v>
      </c>
      <c r="AD644" s="8" cm="1">
        <f t="array" ref="AD644">-1* MEDIAN(_xlfn._xlws.FILTER(AD343:AD630, $BB343:$BB630 &gt; $S632))</f>
        <v>0.67491939952468794</v>
      </c>
      <c r="AE644" s="8" cm="1">
        <f t="array" ref="AE644">-1* MEDIAN(_xlfn._xlws.FILTER(AE343:AE630, $BB343:$BB630 &gt; $S632))</f>
        <v>0.5958996576347565</v>
      </c>
      <c r="AF644" s="8" cm="1">
        <f t="array" ref="AF644">-1* MEDIAN(_xlfn._xlws.FILTER(AF343:AF630, $BB343:$BB630 &gt; $S632))</f>
        <v>0.27445116731312197</v>
      </c>
      <c r="AK644" s="8"/>
      <c r="AL644" s="8"/>
      <c r="AM644" s="8"/>
      <c r="AN644" s="8"/>
      <c r="AO644" s="8"/>
    </row>
    <row r="645" spans="1:52" x14ac:dyDescent="0.3">
      <c r="L645" s="8" t="str">
        <f>S645</f>
        <v xml:space="preserve">Gain &gt; 0 </v>
      </c>
      <c r="M645" s="8" cm="1">
        <f t="array" ref="M645">-1* MEDIAN(_xlfn._xlws.FILTER(M343:M630, $J343:$J630 = 1))</f>
        <v>4.0588322603669159E-2</v>
      </c>
      <c r="N645" s="8" cm="1">
        <f t="array" ref="N645">-1* MEDIAN(_xlfn._xlws.FILTER(N343:N630, $J343:$J630 = 1))</f>
        <v>2.698426944979921E-2</v>
      </c>
      <c r="O645" s="8" cm="1">
        <f t="array" ref="O645">-1* MEDIAN(_xlfn._xlws.FILTER(O343:O630, $J343:$J630 = 1))</f>
        <v>0.63992729803921711</v>
      </c>
      <c r="P645" s="8" cm="1">
        <f t="array" ref="P645">-1* MEDIAN(_xlfn._xlws.FILTER(P343:P630, $J343:$J630 = 1))</f>
        <v>0.25491806269390271</v>
      </c>
      <c r="Q645" s="8" cm="1">
        <f t="array" ref="Q645">-1* MEDIAN(_xlfn._xlws.FILTER(Q343:Q630, $J343:$J630 = 1))</f>
        <v>0.15880415226854147</v>
      </c>
      <c r="R645" s="8" cm="1">
        <f t="array" ref="R645">-1* MEDIAN(_xlfn._xlws.FILTER(R343:R630, $J343:$J630 = 1))</f>
        <v>0.72277399973276246</v>
      </c>
      <c r="S645" s="8" t="s">
        <v>35</v>
      </c>
      <c r="T645" s="8" cm="1">
        <f t="array" ref="T645">-1* MEDIAN(_xlfn._xlws.FILTER(T343:T630, $J343:$J630 = 1))</f>
        <v>6.5757550761744221E-2</v>
      </c>
      <c r="U645" s="8" cm="1">
        <f t="array" ref="U645">-1* MEDIAN(_xlfn._xlws.FILTER(U343:U630, $J343:$J630 = 1))</f>
        <v>6.1172476504743112E-2</v>
      </c>
      <c r="V645" s="8" cm="1">
        <f t="array" ref="V645">-1* MEDIAN(_xlfn._xlws.FILTER(V343:V630, $J343:$J630 = 1))</f>
        <v>0.46082142422268052</v>
      </c>
      <c r="W645" s="8" cm="1">
        <f t="array" ref="W645">-1* MEDIAN(_xlfn._xlws.FILTER(W343:W630, $J343:$J630 = 1))</f>
        <v>0.24800456437830326</v>
      </c>
      <c r="X645" s="8" cm="1">
        <f t="array" ref="X645">-1* MEDIAN(_xlfn._xlws.FILTER(X343:X630, $J343:$J630 = 1))</f>
        <v>-0.10458595928790959</v>
      </c>
      <c r="Y645" s="8" cm="1">
        <f t="array" ref="Y645">-1* MEDIAN(_xlfn._xlws.FILTER(Y343:Y630, $J343:$J630 = 1))</f>
        <v>0.2649925284885265</v>
      </c>
      <c r="Z645" s="8" t="str">
        <f t="shared" si="192"/>
        <v xml:space="preserve">Gain &gt; 0 </v>
      </c>
      <c r="AA645" s="8" cm="1">
        <f t="array" ref="AA645">-1* MEDIAN(_xlfn._xlws.FILTER(AA343:AA630, $J343:$J630 = 1))</f>
        <v>0.62267603163335505</v>
      </c>
      <c r="AB645" s="8" cm="1">
        <f t="array" ref="AB645">-1* MEDIAN(_xlfn._xlws.FILTER(AB343:AB630, $J343:$J630 = 1))</f>
        <v>0.61662145607918717</v>
      </c>
      <c r="AC645" s="8" cm="1">
        <f t="array" ref="AC645">-1* MEDIAN(_xlfn._xlws.FILTER(AC343:AC630, $J343:$J630 = 1))</f>
        <v>0.75655799791203959</v>
      </c>
      <c r="AD645" s="8" cm="1">
        <f t="array" ref="AD645">-1* MEDIAN(_xlfn._xlws.FILTER(AD343:AD630, $J343:$J630 = 1))</f>
        <v>0.72253067298476492</v>
      </c>
      <c r="AE645" s="8" cm="1">
        <f t="array" ref="AE645">-1* MEDIAN(_xlfn._xlws.FILTER(AE343:AE630, $J343:$J630 = 1))</f>
        <v>0.49149398470353373</v>
      </c>
      <c r="AF645" s="8" cm="1">
        <f t="array" ref="AF645">-1* MEDIAN(_xlfn._xlws.FILTER(AF343:AF630, $J343:$J630 = 1))</f>
        <v>0.53288456821910657</v>
      </c>
      <c r="AK645" s="8"/>
      <c r="AL645" s="8"/>
      <c r="AM645" s="8"/>
      <c r="AN645" s="8"/>
      <c r="AO645" s="8"/>
      <c r="AQ645" s="10"/>
    </row>
    <row r="646" spans="1:52" x14ac:dyDescent="0.3">
      <c r="L646" s="8" t="str">
        <f t="shared" ref="L646:L650" si="196">S646</f>
        <v>Gain &lt;= 0</v>
      </c>
      <c r="M646" s="8" cm="1">
        <f t="array" ref="M646">-1* MEDIAN(_xlfn._xlws.FILTER(M343:M630, $J343:$J630 = 0))</f>
        <v>-0.21337360091238927</v>
      </c>
      <c r="N646" s="8" cm="1">
        <f t="array" ref="N646">-1* MEDIAN(_xlfn._xlws.FILTER(N343:N630, $J343:$J630 = 0))</f>
        <v>-0.23870757029586975</v>
      </c>
      <c r="O646" s="8" cm="1">
        <f t="array" ref="O646">-1* MEDIAN(_xlfn._xlws.FILTER(O343:O630, $J343:$J630 = 0))</f>
        <v>2.6041991361695185E-2</v>
      </c>
      <c r="P646" s="8" cm="1">
        <f t="array" ref="P646">-1* MEDIAN(_xlfn._xlws.FILTER(P343:P630, $J343:$J630 = 0))</f>
        <v>-0.70936847546338733</v>
      </c>
      <c r="Q646" s="8" cm="1">
        <f t="array" ref="Q646">-1* MEDIAN(_xlfn._xlws.FILTER(Q343:Q630, $J343:$J630 = 0))</f>
        <v>7.9931938070264094E-2</v>
      </c>
      <c r="R646" s="8" cm="1">
        <f t="array" ref="R646">-1* MEDIAN(_xlfn._xlws.FILTER(R343:R630, $J343:$J630 = 0))</f>
        <v>-1.6512354584287514E-2</v>
      </c>
      <c r="S646" s="8" t="s">
        <v>36</v>
      </c>
      <c r="T646" s="8" cm="1">
        <f t="array" ref="T646">-1* MEDIAN(_xlfn._xlws.FILTER(T343:T630, $J343:$J630 = 0))</f>
        <v>-0.17517546526360739</v>
      </c>
      <c r="U646" s="8" cm="1">
        <f t="array" ref="U646">-1* MEDIAN(_xlfn._xlws.FILTER(U343:U630, $J343:$J630 = 0))</f>
        <v>-0.19950170095226893</v>
      </c>
      <c r="V646" s="8" cm="1">
        <f t="array" ref="V646">-1* MEDIAN(_xlfn._xlws.FILTER(V343:V630, $J343:$J630 = 0))</f>
        <v>-0.15139945027627189</v>
      </c>
      <c r="W646" s="8" cm="1">
        <f t="array" ref="W646">-1* MEDIAN(_xlfn._xlws.FILTER(W343:W630, $J343:$J630 = 0))</f>
        <v>-0.3253768233718628</v>
      </c>
      <c r="X646" s="8" cm="1">
        <f t="array" ref="X646">-1* MEDIAN(_xlfn._xlws.FILTER(X343:X630, $J343:$J630 = 0))</f>
        <v>-0.21427113864499156</v>
      </c>
      <c r="Y646" s="8" cm="1">
        <f t="array" ref="Y646">-1* MEDIAN(_xlfn._xlws.FILTER(Y343:Y630, $J343:$J630 = 0))</f>
        <v>-0.61274214649325098</v>
      </c>
      <c r="Z646" s="8" t="str">
        <f t="shared" si="192"/>
        <v>Gain &lt;= 0</v>
      </c>
      <c r="AA646" s="8" cm="1">
        <f t="array" ref="AA646">-1* MEDIAN(_xlfn._xlws.FILTER(AA343:AA630, $J343:$J630 = 0))</f>
        <v>0.48516572557708787</v>
      </c>
      <c r="AB646" s="8" cm="1">
        <f t="array" ref="AB646">-1* MEDIAN(_xlfn._xlws.FILTER(AB343:AB630, $J343:$J630 = 0))</f>
        <v>0.45997820211444868</v>
      </c>
      <c r="AC646" s="8" cm="1">
        <f t="array" ref="AC646">-1* MEDIAN(_xlfn._xlws.FILTER(AC343:AC630, $J343:$J630 = 0))</f>
        <v>0.47508399659794787</v>
      </c>
      <c r="AD646" s="8" cm="1">
        <f t="array" ref="AD646">-1* MEDIAN(_xlfn._xlws.FILTER(AD343:AD630, $J343:$J630 = 0))</f>
        <v>0.48284541270034886</v>
      </c>
      <c r="AE646" s="8" cm="1">
        <f t="array" ref="AE646">-1* MEDIAN(_xlfn._xlws.FILTER(AE343:AE630, $J343:$J630 = 0))</f>
        <v>0.46700976504600689</v>
      </c>
      <c r="AF646" s="8" cm="1">
        <f t="array" ref="AF646">-1* MEDIAN(_xlfn._xlws.FILTER(AF343:AF630, $J343:$J630 = 0))</f>
        <v>-0.22820834303711612</v>
      </c>
      <c r="AK646" s="8"/>
      <c r="AL646" s="8"/>
      <c r="AM646" s="8"/>
      <c r="AN646" s="8"/>
      <c r="AO646" s="8"/>
      <c r="AQ646" s="10"/>
    </row>
    <row r="647" spans="1:52" x14ac:dyDescent="0.3">
      <c r="G647" s="15"/>
      <c r="H647" s="15"/>
      <c r="I647" s="15"/>
      <c r="J647" s="15"/>
      <c r="K647" s="15"/>
      <c r="L647" s="8" t="str">
        <f t="shared" si="196"/>
        <v>Target; Gain &gt; 1</v>
      </c>
      <c r="M647" s="8" cm="1">
        <f t="array" ref="M647">-1* MEDIAN(_xlfn._xlws.FILTER(M343:M630, ($H$343:$H$630=1)*($BB$343:$BB$630&gt;=$L$632)))</f>
        <v>-4.5013244835669717</v>
      </c>
      <c r="N647" s="8" cm="1">
        <f t="array" ref="N647">-1* MEDIAN(_xlfn._xlws.FILTER(N343:N630, ($H$343:$H$630=1)*($BB$343:$BB$630&gt;=$L$632)))</f>
        <v>-4.538672481023962</v>
      </c>
      <c r="O647" s="8" cm="1">
        <f t="array" ref="O647">-1* MEDIAN(_xlfn._xlws.FILTER(O343:O630, ($H$343:$H$630=1)*($BB$343:$BB$630&gt;=$L$632)))</f>
        <v>-2.2334694937288995</v>
      </c>
      <c r="P647" s="8" cm="1">
        <f t="array" ref="P647">-1* MEDIAN(_xlfn._xlws.FILTER(P343:P630, ($H$343:$H$630=1)*($BB$343:$BB$630&gt;=$L$632)))</f>
        <v>-5.2291918556487031</v>
      </c>
      <c r="Q647" s="8" cm="1">
        <f t="array" ref="Q647">-1* MEDIAN(_xlfn._xlws.FILTER(Q343:Q630, ($H$343:$H$630=1)*($BB$343:$BB$630&gt;=$L$632)))</f>
        <v>8.1259382099852784E-2</v>
      </c>
      <c r="R647" s="8" cm="1">
        <f t="array" ref="R647">-1* MEDIAN(_xlfn._xlws.FILTER(R343:R630, ($H$343:$H$630=1)*($BB$343:$BB$630&gt;=$L$632)))</f>
        <v>-2.2526635557777199</v>
      </c>
      <c r="S647" s="8" t="str">
        <f>"Target; Gain &gt; "&amp;S642</f>
        <v>Target; Gain &gt; 1</v>
      </c>
      <c r="T647" s="8" cm="1">
        <f t="array" ref="T647">-1* MEDIAN(_xlfn._xlws.FILTER(T343:T630, ($H$343:$H$630=1)*($BB$343:$BB$630&gt;=$L$632)))</f>
        <v>-2.1219163923266593</v>
      </c>
      <c r="U647" s="8" cm="1">
        <f t="array" ref="U647">-1* MEDIAN(_xlfn._xlws.FILTER(U343:U630, ($H$343:$H$630=1)*($BB$343:$BB$630&gt;=$L$632)))</f>
        <v>-2.1057206846416641</v>
      </c>
      <c r="V647" s="8" cm="1">
        <f t="array" ref="V647">-1* MEDIAN(_xlfn._xlws.FILTER(V343:V630, ($H$343:$H$630=1)*($BB$343:$BB$630&gt;=$L$632)))</f>
        <v>-1.037355855328046</v>
      </c>
      <c r="W647" s="8" cm="1">
        <f t="array" ref="W647">-1* MEDIAN(_xlfn._xlws.FILTER(W343:W630, ($H$343:$H$630=1)*($BB$343:$BB$630&gt;=$L$632)))</f>
        <v>-1.4880852433119107</v>
      </c>
      <c r="X647" s="8" cm="1">
        <f t="array" ref="X647">-1* MEDIAN(_xlfn._xlws.FILTER(X343:X630, ($H$343:$H$630=1)*($BB$343:$BB$630&gt;=$L$632)))</f>
        <v>-0.18623675773089893</v>
      </c>
      <c r="Y647" s="8" cm="1">
        <f t="array" ref="Y647">-1* MEDIAN(_xlfn._xlws.FILTER(Y343:Y630, ($H$343:$H$630=1)*($BB$343:$BB$630&gt;=$L$632)))</f>
        <v>-1.8345709437107525</v>
      </c>
      <c r="Z647" s="8" t="str">
        <f t="shared" si="192"/>
        <v>Target; Gain &gt; 1</v>
      </c>
      <c r="AA647" s="8" cm="1">
        <f t="array" ref="AA647">-1* MEDIAN(_xlfn._xlws.FILTER(AA343:AA630, ($H$343:$H$630=1)*($BB$343:$BB$630&gt;=$L$632)))</f>
        <v>-0.1058635986282499</v>
      </c>
      <c r="AB647" s="8" cm="1">
        <f t="array" ref="AB647">-1* MEDIAN(_xlfn._xlws.FILTER(AB343:AB630, ($H$343:$H$630=1)*($BB$343:$BB$630&gt;=$L$632)))</f>
        <v>-0.10984189617933504</v>
      </c>
      <c r="AC647" s="8" cm="1">
        <f t="array" ref="AC647">-1* MEDIAN(_xlfn._xlws.FILTER(AC343:AC630, ($H$343:$H$630=1)*($BB$343:$BB$630&gt;=$L$632)))</f>
        <v>0.22545724699813624</v>
      </c>
      <c r="AD647" s="8" cm="1">
        <f t="array" ref="AD647">-1* MEDIAN(_xlfn._xlws.FILTER(AD343:AD630, ($H$343:$H$630=1)*($BB$343:$BB$630&gt;=$L$632)))</f>
        <v>-5.5445299287220084E-3</v>
      </c>
      <c r="AE647" s="8" cm="1">
        <f t="array" ref="AE647">-1* MEDIAN(_xlfn._xlws.FILTER(AE343:AE630, ($H$343:$H$630=1)*($BB$343:$BB$630&gt;=$L$632)))</f>
        <v>0.45420398494655301</v>
      </c>
      <c r="AF647" s="8" cm="1">
        <f t="array" ref="AF647">-1* MEDIAN(_xlfn._xlws.FILTER(AF343:AF630, ($H$343:$H$630=1)*($BB$343:$BB$630&gt;=$L$632)))</f>
        <v>-1.2065239160509307</v>
      </c>
      <c r="AK647" s="8"/>
    </row>
    <row r="648" spans="1:52" x14ac:dyDescent="0.3">
      <c r="G648" s="15"/>
      <c r="H648" s="15"/>
      <c r="I648" s="15"/>
      <c r="J648" s="15"/>
      <c r="K648" s="15"/>
      <c r="L648" s="8" t="str">
        <f t="shared" si="196"/>
        <v>Target (or sym)</v>
      </c>
      <c r="M648" s="8" cm="1">
        <f t="array" ref="M648">-1* MEDIAN(_xlfn._xlws.FILTER(M343:M630, $H$343:$H$630=1))</f>
        <v>-3.1983382321834775</v>
      </c>
      <c r="N648" s="8" cm="1">
        <f t="array" ref="N648">-1* MEDIAN(_xlfn._xlws.FILTER(N343:N630, $H$343:$H$630=1))</f>
        <v>-3.6490370748254577</v>
      </c>
      <c r="O648" s="8" cm="1">
        <f t="array" ref="O648">-1* MEDIAN(_xlfn._xlws.FILTER(O343:O630, $H$343:$H$630=1))</f>
        <v>-3.3782440543787224</v>
      </c>
      <c r="P648" s="8" cm="1">
        <f t="array" ref="P648">-1* MEDIAN(_xlfn._xlws.FILTER(P343:P630, $H$343:$H$630=1))</f>
        <v>-4.9605565479252247</v>
      </c>
      <c r="Q648" s="8" cm="1">
        <f t="array" ref="Q648">-1* MEDIAN(_xlfn._xlws.FILTER(Q343:Q630, $H$343:$H$630=1))</f>
        <v>5.4714355157737649E-2</v>
      </c>
      <c r="R648" s="8" cm="1">
        <f t="array" ref="R648">-1* MEDIAN(_xlfn._xlws.FILTER(R343:R630, $H$343:$H$630=1))</f>
        <v>-1.2885542975059394</v>
      </c>
      <c r="S648" s="8" t="s">
        <v>38</v>
      </c>
      <c r="T648" s="8" cm="1">
        <f t="array" ref="T648">-1* MEDIAN(IF($H$343:$H$630=1, T343:T630))</f>
        <v>-1.8192184706978725</v>
      </c>
      <c r="U648" s="8" cm="1">
        <f t="array" ref="U648">-1* MEDIAN(IF($H$343:$H$630=1, U343:U630))</f>
        <v>-2.0331367403653005</v>
      </c>
      <c r="V648" s="8" cm="1">
        <f t="array" ref="V648">-1* MEDIAN(IF($H$343:$H$630=1, V343:V630))</f>
        <v>-1.7071790598608061</v>
      </c>
      <c r="W648" s="8" cm="1">
        <f t="array" ref="W648">-1* MEDIAN(IF($H$343:$H$630=1, W343:W630))</f>
        <v>-2.4282348880683506</v>
      </c>
      <c r="X648" s="8" cm="1">
        <f t="array" ref="X648">-1* MEDIAN(IF($H$343:$H$630=1, X343:X630))</f>
        <v>-0.25834651293455502</v>
      </c>
      <c r="Y648" s="8" cm="1">
        <f t="array" ref="Y648">-1* MEDIAN(IF($H$343:$H$630=1, Y343:Y630))</f>
        <v>-1.917634105248319</v>
      </c>
      <c r="Z648" s="8" t="str">
        <f t="shared" si="192"/>
        <v>Target (or sym)</v>
      </c>
      <c r="AA648" s="8" cm="1">
        <f t="array" ref="AA648">-1* MEDIAN(IF($H$343:$H$630=1, AA343:AA630))</f>
        <v>-0.10827281227693462</v>
      </c>
      <c r="AB648" s="8" cm="1">
        <f t="array" ref="AB648">-1* MEDIAN(IF($H$343:$H$630=1, AB343:AB630))</f>
        <v>-0.32978258729306664</v>
      </c>
      <c r="AC648" s="8" cm="1">
        <f t="array" ref="AC648">-1* MEDIAN(IF($H$343:$H$630=1, AC343:AC630))</f>
        <v>-0.10957102484582842</v>
      </c>
      <c r="AD648" s="8" cm="1">
        <f t="array" ref="AD648">-1* MEDIAN(IF($H$343:$H$630=1, AD343:AD630))</f>
        <v>-0.37828815819498018</v>
      </c>
      <c r="AE648" s="8" cm="1">
        <f t="array" ref="AE648">-1* MEDIAN(IF($H$343:$H$630=1, AE343:AE630))</f>
        <v>0.42216768917782432</v>
      </c>
      <c r="AF648" s="8" cm="1">
        <f t="array" ref="AF648">-1* MEDIAN(IF($H$343:$H$630=1, AF343:AF630))</f>
        <v>-1.1441439826030408</v>
      </c>
      <c r="AK648" s="8"/>
    </row>
    <row r="649" spans="1:52" x14ac:dyDescent="0.3">
      <c r="G649" s="15"/>
      <c r="H649" s="15"/>
      <c r="I649" s="15"/>
      <c r="J649" s="15"/>
      <c r="K649" s="15"/>
      <c r="L649" s="8" t="str">
        <f t="shared" si="196"/>
        <v>Target (or sym); Gain &gt; 0</v>
      </c>
      <c r="M649" s="8" cm="1">
        <f t="array" ref="M649">-1* MEDIAN(_xlfn._xlws.FILTER(M343:M630, ($H$343:$H$630=1)*($J$343:$J$630=1)))</f>
        <v>-4.5013244835669717</v>
      </c>
      <c r="N649" s="8" cm="1">
        <f t="array" ref="N649">-1* MEDIAN(_xlfn._xlws.FILTER(N343:N630, ($H$343:$H$630=1)*($J$343:$J$630=1)))</f>
        <v>-4.538672481023962</v>
      </c>
      <c r="O649" s="8" cm="1">
        <f t="array" ref="O649">-1* MEDIAN(_xlfn._xlws.FILTER(O343:O630, ($H$343:$H$630=1)*($J$343:$J$630=1)))</f>
        <v>-2.2334694937288995</v>
      </c>
      <c r="P649" s="8" cm="1">
        <f t="array" ref="P649">-1* MEDIAN(_xlfn._xlws.FILTER(P343:P630, ($H$343:$H$630=1)*($J$343:$J$630=1)))</f>
        <v>-5.2291918556487031</v>
      </c>
      <c r="Q649" s="8" cm="1">
        <f t="array" ref="Q649">-1* MEDIAN(_xlfn._xlws.FILTER(Q343:Q630, ($H$343:$H$630=1)*($J$343:$J$630=1)))</f>
        <v>8.1259382099852784E-2</v>
      </c>
      <c r="R649" s="8" cm="1">
        <f t="array" ref="R649">-1* MEDIAN(_xlfn._xlws.FILTER(R343:R630, ($H$343:$H$630=1)*($J$343:$J$630=1)))</f>
        <v>-2.2526635557777199</v>
      </c>
      <c r="S649" s="8" t="s">
        <v>52</v>
      </c>
      <c r="T649" s="8" cm="1">
        <f t="array" ref="T649">-1* MEDIAN(_xlfn._xlws.FILTER(T343:T630, ($H$343:$H$630=1)*($J$343:$J$630=1)))</f>
        <v>-2.1219163923266593</v>
      </c>
      <c r="U649" s="8" cm="1">
        <f t="array" ref="U649">-1* MEDIAN(_xlfn._xlws.FILTER(U343:U630, ($H$343:$H$630=1)*($J$343:$J$630=1)))</f>
        <v>-2.1057206846416641</v>
      </c>
      <c r="V649" s="8" cm="1">
        <f t="array" ref="V649">-1* MEDIAN(_xlfn._xlws.FILTER(V343:V630, ($H$343:$H$630=1)*($J$343:$J$630=1)))</f>
        <v>-1.037355855328046</v>
      </c>
      <c r="W649" s="8" cm="1">
        <f t="array" ref="W649">-1* MEDIAN(_xlfn._xlws.FILTER(W343:W630, ($H$343:$H$630=1)*($J$343:$J$630=1)))</f>
        <v>-1.4880852433119107</v>
      </c>
      <c r="X649" s="8" cm="1">
        <f t="array" ref="X649">-1* MEDIAN(_xlfn._xlws.FILTER(X343:X630, ($H$343:$H$630=1)*($J$343:$J$630=1)))</f>
        <v>-0.18623675773089893</v>
      </c>
      <c r="Y649" s="8" cm="1">
        <f t="array" ref="Y649">-1* MEDIAN(_xlfn._xlws.FILTER(Y343:Y630, ($H$343:$H$630=1)*($J$343:$J$630=1)))</f>
        <v>-1.8345709437107525</v>
      </c>
      <c r="Z649" s="8" t="str">
        <f t="shared" si="192"/>
        <v>Target (or sym); Gain &gt; 0</v>
      </c>
      <c r="AA649" s="8" cm="1">
        <f t="array" ref="AA649">-1* MEDIAN(_xlfn._xlws.FILTER(AA343:AA630, ($H$343:$H$630=1)*($J$343:$J$630=1)))</f>
        <v>-0.1058635986282499</v>
      </c>
      <c r="AB649" s="8" cm="1">
        <f t="array" ref="AB649">-1* MEDIAN(_xlfn._xlws.FILTER(AB343:AB630, ($H$343:$H$630=1)*($J$343:$J$630=1)))</f>
        <v>-0.10984189617933504</v>
      </c>
      <c r="AC649" s="8" cm="1">
        <f t="array" ref="AC649">-1* MEDIAN(_xlfn._xlws.FILTER(AC343:AC630, ($H$343:$H$630=1)*($J$343:$J$630=1)))</f>
        <v>0.22545724699813624</v>
      </c>
      <c r="AD649" s="8" cm="1">
        <f t="array" ref="AD649">-1* MEDIAN(_xlfn._xlws.FILTER(AD343:AD630, ($H$343:$H$630=1)*($J$343:$J$630=1)))</f>
        <v>-5.5445299287220084E-3</v>
      </c>
      <c r="AE649" s="8" cm="1">
        <f t="array" ref="AE649">-1* MEDIAN(_xlfn._xlws.FILTER(AE343:AE630, ($H$343:$H$630=1)*($J$343:$J$630=1)))</f>
        <v>0.45420398494655301</v>
      </c>
      <c r="AF649" s="8" cm="1">
        <f t="array" ref="AF649">-1* MEDIAN(_xlfn._xlws.FILTER(AF343:AF630, ($H$343:$H$630=1)*($J$343:$J$630=1)))</f>
        <v>-1.2065239160509307</v>
      </c>
      <c r="AK649" s="8"/>
    </row>
    <row r="650" spans="1:52" x14ac:dyDescent="0.3">
      <c r="G650" s="15"/>
      <c r="H650" s="15"/>
      <c r="I650" s="15"/>
      <c r="J650" s="15"/>
      <c r="K650" s="15"/>
      <c r="L650" s="8" t="str">
        <f t="shared" si="196"/>
        <v>Target (or sym); Gain &lt;= 0</v>
      </c>
      <c r="M650" s="8" cm="1">
        <f t="array" ref="M650">-1* MEDIAN(_xlfn._xlws.FILTER(M343:M630, ($H$343:$H$630=1)*($J$343:$J$630=0)))</f>
        <v>-3.1983382321834775</v>
      </c>
      <c r="N650" s="8" cm="1">
        <f t="array" ref="N650">-1* MEDIAN(_xlfn._xlws.FILTER(N343:N630, ($H$343:$H$630=1)*($J$343:$J$630=0)))</f>
        <v>-3.6490370748254577</v>
      </c>
      <c r="O650" s="8" cm="1">
        <f t="array" ref="O650">-1* MEDIAN(_xlfn._xlws.FILTER(O343:O630, ($H$343:$H$630=1)*($J$343:$J$630=0)))</f>
        <v>-3.4631307963786426</v>
      </c>
      <c r="P650" s="8" cm="1">
        <f t="array" ref="P650">-1* MEDIAN(_xlfn._xlws.FILTER(P343:P630, ($H$343:$H$630=1)*($J$343:$J$630=0)))</f>
        <v>-4.9605565479252247</v>
      </c>
      <c r="Q650" s="8" cm="1">
        <f t="array" ref="Q650">-1* MEDIAN(_xlfn._xlws.FILTER(Q343:Q630, ($H$343:$H$630=1)*($J$343:$J$630=0)))</f>
        <v>-0.11991567566765658</v>
      </c>
      <c r="R650" s="8" cm="1">
        <f t="array" ref="R650">-1* MEDIAN(_xlfn._xlws.FILTER(R343:R630, ($H$343:$H$630=1)*($J$343:$J$630=0)))</f>
        <v>-1.2885542975059394</v>
      </c>
      <c r="S650" s="8" t="s">
        <v>132</v>
      </c>
      <c r="T650" s="8" cm="1">
        <f t="array" ref="T650">-1* MEDIAN(_xlfn._xlws.FILTER(T343:T630, ($H$343:$H$630=1)*($J$343:$J$630=0)))</f>
        <v>-1.8192184706978725</v>
      </c>
      <c r="U650" s="8" cm="1">
        <f t="array" ref="U650">-1* MEDIAN(_xlfn._xlws.FILTER(U343:U630, ($H$343:$H$630=1)*($J$343:$J$630=0)))</f>
        <v>-2.0331367403653005</v>
      </c>
      <c r="V650" s="8" cm="1">
        <f t="array" ref="V650">-1* MEDIAN(_xlfn._xlws.FILTER(V343:V630, ($H$343:$H$630=1)*($J$343:$J$630=0)))</f>
        <v>-1.8302276212205548</v>
      </c>
      <c r="W650" s="8" cm="1">
        <f t="array" ref="W650">-1* MEDIAN(_xlfn._xlws.FILTER(W343:W630, ($H$343:$H$630=1)*($J$343:$J$630=0)))</f>
        <v>-2.4282348880683506</v>
      </c>
      <c r="X650" s="8" cm="1">
        <f t="array" ref="X650">-1* MEDIAN(_xlfn._xlws.FILTER(X343:X630, ($H$343:$H$630=1)*($J$343:$J$630=0)))</f>
        <v>-0.80300559363041135</v>
      </c>
      <c r="Y650" s="8" cm="1">
        <f t="array" ref="Y650">-1* MEDIAN(_xlfn._xlws.FILTER(Y343:Y630, ($H$343:$H$630=1)*($J$343:$J$630=0)))</f>
        <v>-1.917634105248319</v>
      </c>
      <c r="Z650" s="8" t="str">
        <f t="shared" si="192"/>
        <v>Target (or sym); Gain &lt;= 0</v>
      </c>
      <c r="AA650" s="8" cm="1">
        <f t="array" ref="AA650">-1* MEDIAN(_xlfn._xlws.FILTER(AA343:AA630, ($H$343:$H$630=1)*($J$343:$J$630=0)))</f>
        <v>-0.10827281227693462</v>
      </c>
      <c r="AB650" s="8" cm="1">
        <f t="array" ref="AB650">-1* MEDIAN(_xlfn._xlws.FILTER(AB343:AB630, ($H$343:$H$630=1)*($J$343:$J$630=0)))</f>
        <v>-0.32978258729306664</v>
      </c>
      <c r="AC650" s="8" cm="1">
        <f t="array" ref="AC650">-1* MEDIAN(_xlfn._xlws.FILTER(AC343:AC630, ($H$343:$H$630=1)*($J$343:$J$630=0)))</f>
        <v>-0.32480066572418598</v>
      </c>
      <c r="AD650" s="8" cm="1">
        <f t="array" ref="AD650">-1* MEDIAN(_xlfn._xlws.FILTER(AD343:AD630, ($H$343:$H$630=1)*($J$343:$J$630=0)))</f>
        <v>-0.37828815819498018</v>
      </c>
      <c r="AE650" s="8" cm="1">
        <f t="array" ref="AE650">-1* MEDIAN(_xlfn._xlws.FILTER(AE343:AE630, ($H$343:$H$630=1)*($J$343:$J$630=0)))</f>
        <v>0.21582705201365288</v>
      </c>
      <c r="AF650" s="8" cm="1">
        <f t="array" ref="AF650">-1* MEDIAN(_xlfn._xlws.FILTER(AF343:AF630, ($H$343:$H$630=1)*($J$343:$J$630=0)))</f>
        <v>-1.1441439826030408</v>
      </c>
      <c r="AK650" s="8"/>
    </row>
    <row r="651" spans="1:52" x14ac:dyDescent="0.3">
      <c r="G651" s="8"/>
      <c r="H651" s="8"/>
      <c r="I651" s="8"/>
      <c r="J651" s="8"/>
      <c r="K651" s="8"/>
      <c r="L651" s="8"/>
    </row>
    <row r="652" spans="1:52" x14ac:dyDescent="0.3">
      <c r="G652" s="8"/>
      <c r="H652" s="8"/>
      <c r="I652" s="8"/>
      <c r="J652" s="8"/>
      <c r="K652" s="8"/>
      <c r="L652" s="8"/>
    </row>
    <row r="653" spans="1:52" x14ac:dyDescent="0.3">
      <c r="G653" s="8"/>
      <c r="H653" s="8"/>
      <c r="I653" s="8"/>
      <c r="J653" s="8"/>
      <c r="K653" s="8"/>
      <c r="L653" s="8"/>
      <c r="M653" s="45" t="s">
        <v>37</v>
      </c>
      <c r="N653" s="46"/>
      <c r="O653" s="46"/>
      <c r="P653" s="46"/>
      <c r="Q653" s="46"/>
      <c r="R653" s="46"/>
      <c r="S653" s="46"/>
      <c r="T653" s="46"/>
      <c r="U653" s="46"/>
      <c r="V653" s="46"/>
      <c r="W653" s="46"/>
      <c r="Y653" s="45" t="s">
        <v>57</v>
      </c>
      <c r="Z653" s="46"/>
      <c r="AA653" s="46"/>
      <c r="AB653" s="46"/>
      <c r="AC653" s="46"/>
      <c r="AD653" s="46"/>
      <c r="AE653" s="46"/>
      <c r="AF653" s="46"/>
      <c r="AG653" s="46"/>
      <c r="AH653" s="46"/>
      <c r="AI653" s="46"/>
      <c r="AK653" s="45" t="s">
        <v>56</v>
      </c>
      <c r="AL653" s="46"/>
      <c r="AM653" s="46"/>
      <c r="AN653" s="46"/>
      <c r="AO653" s="46"/>
      <c r="AP653" s="46"/>
      <c r="AQ653" s="46"/>
      <c r="AR653" s="46"/>
      <c r="AS653" s="46"/>
      <c r="AT653" s="46"/>
      <c r="AU653" s="46"/>
    </row>
    <row r="654" spans="1:52" x14ac:dyDescent="0.3">
      <c r="F654" s="2" t="s">
        <v>23</v>
      </c>
      <c r="G654" s="2" t="s">
        <v>24</v>
      </c>
      <c r="H654" t="s">
        <v>38</v>
      </c>
      <c r="I654" t="s">
        <v>18</v>
      </c>
      <c r="J654" t="s">
        <v>17</v>
      </c>
      <c r="K654" t="s">
        <v>25</v>
      </c>
      <c r="L654" t="s">
        <v>26</v>
      </c>
      <c r="M654" s="3" t="s">
        <v>2</v>
      </c>
      <c r="N654" s="3" t="s">
        <v>3</v>
      </c>
      <c r="O654" s="3" t="s">
        <v>4</v>
      </c>
      <c r="P654" s="3" t="s">
        <v>5</v>
      </c>
      <c r="Q654" s="3" t="s">
        <v>6</v>
      </c>
      <c r="R654" s="3" t="s">
        <v>7</v>
      </c>
      <c r="S654" s="3" t="s">
        <v>8</v>
      </c>
      <c r="T654" s="3" t="s">
        <v>9</v>
      </c>
      <c r="U654" s="3" t="s">
        <v>10</v>
      </c>
      <c r="V654" s="3" t="s">
        <v>11</v>
      </c>
      <c r="W654" s="3" t="s">
        <v>12</v>
      </c>
      <c r="Y654" s="3" t="s">
        <v>2</v>
      </c>
      <c r="Z654" s="3" t="s">
        <v>3</v>
      </c>
      <c r="AA654" s="3" t="s">
        <v>4</v>
      </c>
      <c r="AB654" s="3" t="s">
        <v>5</v>
      </c>
      <c r="AC654" s="3" t="s">
        <v>6</v>
      </c>
      <c r="AD654" s="3" t="s">
        <v>7</v>
      </c>
      <c r="AE654" s="3" t="s">
        <v>8</v>
      </c>
      <c r="AF654" s="3" t="s">
        <v>9</v>
      </c>
      <c r="AG654" s="3" t="s">
        <v>10</v>
      </c>
      <c r="AH654" s="3" t="s">
        <v>11</v>
      </c>
      <c r="AI654" s="3" t="s">
        <v>12</v>
      </c>
      <c r="AK654" s="3" t="s">
        <v>2</v>
      </c>
      <c r="AL654" s="3" t="s">
        <v>3</v>
      </c>
      <c r="AM654" s="3" t="s">
        <v>4</v>
      </c>
      <c r="AN654" s="3" t="s">
        <v>5</v>
      </c>
      <c r="AO654" s="3" t="s">
        <v>6</v>
      </c>
      <c r="AP654" s="3" t="s">
        <v>7</v>
      </c>
      <c r="AQ654" s="3" t="s">
        <v>8</v>
      </c>
      <c r="AR654" s="3" t="s">
        <v>9</v>
      </c>
      <c r="AS654" s="3" t="s">
        <v>10</v>
      </c>
      <c r="AT654" s="3" t="s">
        <v>11</v>
      </c>
      <c r="AU654" s="3" t="s">
        <v>12</v>
      </c>
      <c r="AW654" s="3" t="s">
        <v>14</v>
      </c>
      <c r="AX654" s="30" t="s">
        <v>39</v>
      </c>
      <c r="AY654" s="30" t="s">
        <v>40</v>
      </c>
      <c r="AZ654" s="30" t="s">
        <v>41</v>
      </c>
    </row>
    <row r="655" spans="1:52" x14ac:dyDescent="0.3">
      <c r="A655">
        <v>21</v>
      </c>
      <c r="B655" t="s">
        <v>66</v>
      </c>
      <c r="C655" t="s">
        <v>67</v>
      </c>
      <c r="D655" t="s">
        <v>68</v>
      </c>
      <c r="E655" t="s">
        <v>42</v>
      </c>
      <c r="F655" s="2">
        <v>0</v>
      </c>
      <c r="G655" s="2">
        <f>MOD(LEN(B655)-LEN(SUBSTITUTE(B655,"N","")),2)</f>
        <v>0</v>
      </c>
      <c r="H655" s="4">
        <f>IF(E655&lt;&gt;"",1,0)</f>
        <v>1</v>
      </c>
      <c r="I655">
        <f>1-J655</f>
        <v>0</v>
      </c>
      <c r="J655">
        <f t="shared" ref="J655:J686" si="197">J343</f>
        <v>1</v>
      </c>
      <c r="K655">
        <f>LEN(D655) - LEN(SUBSTITUTE(D655, ",", "")) + 1</f>
        <v>4</v>
      </c>
      <c r="L655">
        <f>H655*K655</f>
        <v>4</v>
      </c>
      <c r="M655" s="8">
        <f t="shared" ref="M655:W655" si="198">(M3-$M3)/$M3</f>
        <v>0</v>
      </c>
      <c r="N655" s="8">
        <f t="shared" si="198"/>
        <v>9.178205203456189</v>
      </c>
      <c r="O655" s="8">
        <f t="shared" si="198"/>
        <v>9.2389805692439122</v>
      </c>
      <c r="P655" s="8">
        <f t="shared" si="198"/>
        <v>1.9685443170760784E-2</v>
      </c>
      <c r="Q655" s="8">
        <f t="shared" si="198"/>
        <v>4.9080465886452211</v>
      </c>
      <c r="R655" s="8">
        <f t="shared" si="198"/>
        <v>-0.10510249530382608</v>
      </c>
      <c r="S655" s="8">
        <f t="shared" si="198"/>
        <v>9.4337357619459699</v>
      </c>
      <c r="T655" s="8">
        <f t="shared" si="198"/>
        <v>3.2504991684080782</v>
      </c>
      <c r="U655" s="8">
        <f t="shared" si="198"/>
        <v>3.4036562829211996</v>
      </c>
      <c r="V655" s="8">
        <f t="shared" si="198"/>
        <v>0.41783853529335413</v>
      </c>
      <c r="W655" s="8">
        <f t="shared" si="198"/>
        <v>7.7992677847849441</v>
      </c>
      <c r="Y655" s="8">
        <f t="shared" ref="Y655:AI655" si="199">(Y3-$Y3)/$Y3</f>
        <v>0</v>
      </c>
      <c r="Z655" s="8">
        <f t="shared" si="199"/>
        <v>4.3661744657395758</v>
      </c>
      <c r="AA655" s="8">
        <f t="shared" si="199"/>
        <v>4.3321348932819967</v>
      </c>
      <c r="AB655" s="8">
        <f t="shared" si="199"/>
        <v>0.17177352265666851</v>
      </c>
      <c r="AC655" s="8">
        <f t="shared" si="199"/>
        <v>2.8256101453501246</v>
      </c>
      <c r="AD655" s="8">
        <f t="shared" si="199"/>
        <v>-0.2052761539564199</v>
      </c>
      <c r="AE655" s="8">
        <f t="shared" si="199"/>
        <v>4.9049365697147937</v>
      </c>
      <c r="AF655" s="8">
        <f t="shared" si="199"/>
        <v>0.11097951505515664</v>
      </c>
      <c r="AG655" s="8">
        <f t="shared" si="199"/>
        <v>0.98776087200917928</v>
      </c>
      <c r="AH655" s="8">
        <f t="shared" si="199"/>
        <v>1.1563553443606662</v>
      </c>
      <c r="AI655" s="8">
        <f t="shared" si="199"/>
        <v>9.6250033978647327</v>
      </c>
      <c r="AK655" s="8">
        <f t="shared" ref="AK655:AU655" si="200">(AK3-$AK3)/$AK3</f>
        <v>0</v>
      </c>
      <c r="AL655" s="8">
        <f t="shared" si="200"/>
        <v>0.85504832729011759</v>
      </c>
      <c r="AM655" s="8">
        <f t="shared" si="200"/>
        <v>0.85824692529135116</v>
      </c>
      <c r="AN655" s="8">
        <f t="shared" si="200"/>
        <v>0.17177352265666851</v>
      </c>
      <c r="AO655" s="8">
        <f t="shared" si="200"/>
        <v>0.3727264522356491</v>
      </c>
      <c r="AP655" s="8">
        <f t="shared" si="200"/>
        <v>-0.2052761539564199</v>
      </c>
      <c r="AQ655" s="8">
        <f t="shared" si="200"/>
        <v>1.1313973521761578</v>
      </c>
      <c r="AR655" s="8">
        <f t="shared" si="200"/>
        <v>-0.28921817086329771</v>
      </c>
      <c r="AS655" s="8">
        <f t="shared" si="200"/>
        <v>-0.53214727671088879</v>
      </c>
      <c r="AT655" s="8">
        <f t="shared" si="200"/>
        <v>1.1563553443606662</v>
      </c>
      <c r="AU655" s="8">
        <f t="shared" si="200"/>
        <v>7.5811861771512099</v>
      </c>
      <c r="AW655">
        <f t="shared" ref="AW655:AW686" si="201">BB343</f>
        <v>1</v>
      </c>
      <c r="AX655">
        <f>IF(H655=1,AW655,"")</f>
        <v>1</v>
      </c>
      <c r="AY655" t="str">
        <f>IF(I655=1,AW655,"")</f>
        <v/>
      </c>
      <c r="AZ655">
        <f>IF(J655=1,AW655,"")</f>
        <v>1</v>
      </c>
    </row>
    <row r="656" spans="1:52" x14ac:dyDescent="0.3">
      <c r="A656">
        <v>21</v>
      </c>
      <c r="B656" t="s">
        <v>69</v>
      </c>
      <c r="C656" t="s">
        <v>67</v>
      </c>
      <c r="D656" t="s">
        <v>68</v>
      </c>
      <c r="F656" s="2">
        <v>0</v>
      </c>
      <c r="G656" s="2">
        <f t="shared" ref="G656:G710" si="202">MOD(LEN(B656)-LEN(SUBSTITUTE(B656,"N","")),2)</f>
        <v>1</v>
      </c>
      <c r="H656" s="4">
        <f t="shared" ref="H656:H710" si="203">IF(E656&lt;&gt;"",1,0)</f>
        <v>0</v>
      </c>
      <c r="I656">
        <f t="shared" ref="I656:I710" si="204">1-J656</f>
        <v>1</v>
      </c>
      <c r="J656">
        <f t="shared" si="197"/>
        <v>0</v>
      </c>
      <c r="K656">
        <f t="shared" ref="K656:K710" si="205">LEN(D656) - LEN(SUBSTITUTE(D656, ",", "")) + 1</f>
        <v>4</v>
      </c>
      <c r="L656">
        <f t="shared" ref="L656:L710" si="206">H656*K656</f>
        <v>0</v>
      </c>
      <c r="M656" s="8">
        <f t="shared" ref="M656:W656" si="207">(M4-$M4)/$M4</f>
        <v>0</v>
      </c>
      <c r="N656" s="8">
        <f t="shared" si="207"/>
        <v>-0.51216305199681611</v>
      </c>
      <c r="O656" s="8">
        <f t="shared" si="207"/>
        <v>-0.51470318373326951</v>
      </c>
      <c r="P656" s="8">
        <f t="shared" si="207"/>
        <v>0.50888631745661483</v>
      </c>
      <c r="Q656" s="8">
        <f t="shared" si="207"/>
        <v>-0.84089553368815007</v>
      </c>
      <c r="R656" s="8">
        <f t="shared" si="207"/>
        <v>0.69549961837762408</v>
      </c>
      <c r="S656" s="8">
        <f t="shared" si="207"/>
        <v>-0.67671577624855994</v>
      </c>
      <c r="T656" s="8">
        <f t="shared" si="207"/>
        <v>-0.49792428120965082</v>
      </c>
      <c r="U656" s="8">
        <f t="shared" si="207"/>
        <v>-0.59698156139823155</v>
      </c>
      <c r="V656" s="8">
        <f t="shared" si="207"/>
        <v>1.1579238719631348</v>
      </c>
      <c r="W656" s="8">
        <f t="shared" si="207"/>
        <v>-0.7390727497068772</v>
      </c>
      <c r="Y656" s="8">
        <f t="shared" ref="Y656:AI656" si="208">(Y4-$Y4)/$Y4</f>
        <v>0</v>
      </c>
      <c r="Z656" s="8">
        <f t="shared" si="208"/>
        <v>-0.54643821028568029</v>
      </c>
      <c r="AA656" s="8">
        <f t="shared" si="208"/>
        <v>-0.54925587498568862</v>
      </c>
      <c r="AB656" s="8">
        <f t="shared" si="208"/>
        <v>-4.8035456199619374E-2</v>
      </c>
      <c r="AC656" s="8">
        <f t="shared" si="208"/>
        <v>-0.73740195868265157</v>
      </c>
      <c r="AD656" s="8">
        <f t="shared" si="208"/>
        <v>0.35211107821783233</v>
      </c>
      <c r="AE656" s="8">
        <f t="shared" si="208"/>
        <v>-0.59856631448042774</v>
      </c>
      <c r="AF656" s="8">
        <f t="shared" si="208"/>
        <v>-0.73831303847651342</v>
      </c>
      <c r="AG656" s="8">
        <f t="shared" si="208"/>
        <v>-0.7227590104888143</v>
      </c>
      <c r="AH656" s="8">
        <f t="shared" si="208"/>
        <v>-5.1783602923452313E-2</v>
      </c>
      <c r="AI656" s="8">
        <f t="shared" si="208"/>
        <v>-0.33929736195617033</v>
      </c>
      <c r="AK656" s="8">
        <f t="shared" ref="AK656:AU656" si="209">(AK4-$AK4)/$AK4</f>
        <v>0</v>
      </c>
      <c r="AL656" s="8">
        <f t="shared" si="209"/>
        <v>-0.80368460304076339</v>
      </c>
      <c r="AM656" s="8">
        <f t="shared" si="209"/>
        <v>-0.8057663762104279</v>
      </c>
      <c r="AN656" s="8">
        <f t="shared" si="209"/>
        <v>-4.8035456199619374E-2</v>
      </c>
      <c r="AO656" s="8">
        <f t="shared" si="209"/>
        <v>-0.88326746393584721</v>
      </c>
      <c r="AP656" s="8">
        <f t="shared" si="209"/>
        <v>0.35211107821783233</v>
      </c>
      <c r="AQ656" s="8">
        <f t="shared" si="209"/>
        <v>-0.84661354720983339</v>
      </c>
      <c r="AR656" s="8">
        <f t="shared" si="209"/>
        <v>-0.85171030826686467</v>
      </c>
      <c r="AS656" s="8">
        <f t="shared" si="209"/>
        <v>-0.92475213946507218</v>
      </c>
      <c r="AT656" s="8">
        <f t="shared" si="209"/>
        <v>-5.1783602923452313E-2</v>
      </c>
      <c r="AU656" s="8">
        <f t="shared" si="209"/>
        <v>-0.52973513613470069</v>
      </c>
      <c r="AW656">
        <f t="shared" si="201"/>
        <v>-3</v>
      </c>
      <c r="AX656" t="str">
        <f t="shared" ref="AX656:AX710" si="210">IF(H656=1,AW656,"")</f>
        <v/>
      </c>
      <c r="AY656">
        <f t="shared" ref="AY656:AY710" si="211">IF(I656=1,AW656,"")</f>
        <v>-3</v>
      </c>
      <c r="AZ656" t="str">
        <f t="shared" ref="AZ656:AZ710" si="212">IF(J656=1,AW656,"")</f>
        <v/>
      </c>
    </row>
    <row r="657" spans="1:52" x14ac:dyDescent="0.3">
      <c r="A657">
        <v>21</v>
      </c>
      <c r="B657" t="s">
        <v>70</v>
      </c>
      <c r="C657" t="s">
        <v>67</v>
      </c>
      <c r="D657" t="s">
        <v>68</v>
      </c>
      <c r="F657" s="2">
        <v>0</v>
      </c>
      <c r="G657" s="2">
        <f t="shared" si="202"/>
        <v>1</v>
      </c>
      <c r="H657" s="4">
        <f t="shared" si="203"/>
        <v>0</v>
      </c>
      <c r="I657">
        <f t="shared" si="204"/>
        <v>1</v>
      </c>
      <c r="J657">
        <f t="shared" si="197"/>
        <v>0</v>
      </c>
      <c r="K657">
        <f t="shared" si="205"/>
        <v>4</v>
      </c>
      <c r="L657">
        <f t="shared" si="206"/>
        <v>0</v>
      </c>
      <c r="M657" s="8">
        <f t="shared" ref="M657:W657" si="213">(M5-$M5)/$M5</f>
        <v>0</v>
      </c>
      <c r="N657" s="8">
        <f t="shared" si="213"/>
        <v>0.31852927173444745</v>
      </c>
      <c r="O657" s="8">
        <f t="shared" si="213"/>
        <v>0.35741578046825129</v>
      </c>
      <c r="P657" s="8">
        <f t="shared" si="213"/>
        <v>-0.70462029525030789</v>
      </c>
      <c r="Q657" s="8">
        <f t="shared" si="213"/>
        <v>-0.36195141570156436</v>
      </c>
      <c r="R657" s="8">
        <f t="shared" si="213"/>
        <v>-0.85762689924903612</v>
      </c>
      <c r="S657" s="8">
        <f t="shared" si="213"/>
        <v>-0.47631339672933126</v>
      </c>
      <c r="T657" s="8">
        <f t="shared" si="213"/>
        <v>-2.6178497833976744E-2</v>
      </c>
      <c r="U657" s="8">
        <f t="shared" si="213"/>
        <v>-9.542628947147419E-2</v>
      </c>
      <c r="V657" s="8">
        <f t="shared" si="213"/>
        <v>-0.391058597611392</v>
      </c>
      <c r="W657" s="8">
        <f t="shared" si="213"/>
        <v>-8.7716758239245463E-2</v>
      </c>
      <c r="Y657" s="8">
        <f t="shared" ref="Y657:AI657" si="214">(Y5-$Y5)/$Y5</f>
        <v>0</v>
      </c>
      <c r="Z657" s="8">
        <f t="shared" si="214"/>
        <v>0.16053538456905883</v>
      </c>
      <c r="AA657" s="8">
        <f t="shared" si="214"/>
        <v>0.18159023623595599</v>
      </c>
      <c r="AB657" s="8">
        <f t="shared" si="214"/>
        <v>-0.38887737291051755</v>
      </c>
      <c r="AC657" s="8">
        <f t="shared" si="214"/>
        <v>-0.29095640467286749</v>
      </c>
      <c r="AD657" s="8">
        <f t="shared" si="214"/>
        <v>-0.54905403326604774</v>
      </c>
      <c r="AE657" s="8">
        <f t="shared" si="214"/>
        <v>-0.22649150681278726</v>
      </c>
      <c r="AF657" s="8">
        <f t="shared" si="214"/>
        <v>-0.5871365653321382</v>
      </c>
      <c r="AG657" s="8">
        <f t="shared" si="214"/>
        <v>-0.42096730841346081</v>
      </c>
      <c r="AH657" s="8">
        <f t="shared" si="214"/>
        <v>-4.1879227070125279E-2</v>
      </c>
      <c r="AI657" s="8">
        <f t="shared" si="214"/>
        <v>0.96244897561367537</v>
      </c>
      <c r="AK657" s="8">
        <f t="shared" ref="AK657:AU657" si="215">(AK5-$AK5)/$AK5</f>
        <v>0</v>
      </c>
      <c r="AL657" s="8">
        <f t="shared" si="215"/>
        <v>-0.59335243419126105</v>
      </c>
      <c r="AM657" s="8">
        <f t="shared" si="215"/>
        <v>-0.57209370877669474</v>
      </c>
      <c r="AN657" s="8">
        <f t="shared" si="215"/>
        <v>-0.38887737291051755</v>
      </c>
      <c r="AO657" s="8">
        <f t="shared" si="215"/>
        <v>-0.67722959056215259</v>
      </c>
      <c r="AP657" s="8">
        <f t="shared" si="215"/>
        <v>-0.54905403326604774</v>
      </c>
      <c r="AQ657" s="8">
        <f t="shared" si="215"/>
        <v>-0.69980806620832725</v>
      </c>
      <c r="AR657" s="8">
        <f t="shared" si="215"/>
        <v>-0.72399689100103481</v>
      </c>
      <c r="AS657" s="8">
        <f t="shared" si="215"/>
        <v>-0.85150403361774574</v>
      </c>
      <c r="AT657" s="8">
        <f t="shared" si="215"/>
        <v>-4.1879227070125279E-2</v>
      </c>
      <c r="AU657" s="8">
        <f t="shared" si="215"/>
        <v>0.44373717647993183</v>
      </c>
      <c r="AW657">
        <f t="shared" si="201"/>
        <v>-3</v>
      </c>
      <c r="AX657" t="str">
        <f t="shared" si="210"/>
        <v/>
      </c>
      <c r="AY657">
        <f t="shared" si="211"/>
        <v>-3</v>
      </c>
      <c r="AZ657" t="str">
        <f t="shared" si="212"/>
        <v/>
      </c>
    </row>
    <row r="658" spans="1:52" x14ac:dyDescent="0.3">
      <c r="A658">
        <v>21</v>
      </c>
      <c r="B658" t="s">
        <v>71</v>
      </c>
      <c r="C658" t="s">
        <v>67</v>
      </c>
      <c r="D658" t="s">
        <v>68</v>
      </c>
      <c r="F658" s="2">
        <v>0</v>
      </c>
      <c r="G658" s="2">
        <f t="shared" si="202"/>
        <v>0</v>
      </c>
      <c r="H658" s="4">
        <f t="shared" si="203"/>
        <v>0</v>
      </c>
      <c r="I658">
        <f t="shared" si="204"/>
        <v>0</v>
      </c>
      <c r="J658">
        <f t="shared" si="197"/>
        <v>1</v>
      </c>
      <c r="K658">
        <f t="shared" si="205"/>
        <v>4</v>
      </c>
      <c r="L658">
        <f t="shared" si="206"/>
        <v>0</v>
      </c>
      <c r="M658" s="8">
        <f t="shared" ref="M658:W658" si="216">(M6-$M6)/$M6</f>
        <v>0</v>
      </c>
      <c r="N658" s="8">
        <f t="shared" si="216"/>
        <v>-0.51475687231925316</v>
      </c>
      <c r="O658" s="8">
        <f t="shared" si="216"/>
        <v>-0.51356778941934678</v>
      </c>
      <c r="P658" s="8">
        <f t="shared" si="216"/>
        <v>-0.69237539049483265</v>
      </c>
      <c r="Q658" s="8">
        <f t="shared" si="216"/>
        <v>-0.86663302559563271</v>
      </c>
      <c r="R658" s="8">
        <f t="shared" si="216"/>
        <v>-0.78523387666414601</v>
      </c>
      <c r="S658" s="8">
        <f t="shared" si="216"/>
        <v>-0.83699904692433291</v>
      </c>
      <c r="T658" s="8">
        <f t="shared" si="216"/>
        <v>-4.2294905816604791E-2</v>
      </c>
      <c r="U658" s="8">
        <f t="shared" si="216"/>
        <v>-0.24787675828202574</v>
      </c>
      <c r="V658" s="8">
        <f t="shared" si="216"/>
        <v>0.71903078362280737</v>
      </c>
      <c r="W658" s="8">
        <f t="shared" si="216"/>
        <v>-0.7860739306727399</v>
      </c>
      <c r="Y658" s="8">
        <f t="shared" ref="Y658:AI658" si="217">(Y6-$Y6)/$Y6</f>
        <v>0</v>
      </c>
      <c r="Z658" s="8">
        <f t="shared" si="217"/>
        <v>-0.47856350492149635</v>
      </c>
      <c r="AA658" s="8">
        <f t="shared" si="217"/>
        <v>-0.48277775772144793</v>
      </c>
      <c r="AB658" s="8">
        <f t="shared" si="217"/>
        <v>-0.40302659305370964</v>
      </c>
      <c r="AC658" s="8">
        <f t="shared" si="217"/>
        <v>-0.69115346569041691</v>
      </c>
      <c r="AD658" s="8">
        <f t="shared" si="217"/>
        <v>-0.34312424430360206</v>
      </c>
      <c r="AE658" s="8">
        <f t="shared" si="217"/>
        <v>-0.55341124816273513</v>
      </c>
      <c r="AF658" s="8">
        <f t="shared" si="217"/>
        <v>-0.5696636081658214</v>
      </c>
      <c r="AG658" s="8">
        <f t="shared" si="217"/>
        <v>-0.5431450475834777</v>
      </c>
      <c r="AH658" s="8">
        <f t="shared" si="217"/>
        <v>0.24923725292154672</v>
      </c>
      <c r="AI658" s="8">
        <f t="shared" si="217"/>
        <v>-0.28783351451355105</v>
      </c>
      <c r="AK658" s="8">
        <f t="shared" ref="AK658:AU658" si="218">(AK6-$AK6)/$AK6</f>
        <v>0</v>
      </c>
      <c r="AL658" s="8">
        <f t="shared" si="218"/>
        <v>-0.79682180417282611</v>
      </c>
      <c r="AM658" s="8">
        <f t="shared" si="218"/>
        <v>-0.79747109593033561</v>
      </c>
      <c r="AN658" s="8">
        <f t="shared" si="218"/>
        <v>-0.40302659305370964</v>
      </c>
      <c r="AO658" s="8">
        <f t="shared" si="218"/>
        <v>-0.85323640459177419</v>
      </c>
      <c r="AP658" s="8">
        <f t="shared" si="218"/>
        <v>-0.34312424430360206</v>
      </c>
      <c r="AQ658" s="8">
        <f t="shared" si="218"/>
        <v>-0.82637395045045681</v>
      </c>
      <c r="AR658" s="8">
        <f t="shared" si="218"/>
        <v>-0.75075962941039098</v>
      </c>
      <c r="AS658" s="8">
        <f t="shared" si="218"/>
        <v>-0.87460094589859672</v>
      </c>
      <c r="AT658" s="8">
        <f t="shared" si="218"/>
        <v>0.24923725292154672</v>
      </c>
      <c r="AU658" s="8">
        <f t="shared" si="218"/>
        <v>-0.55630114520346385</v>
      </c>
      <c r="AW658">
        <f t="shared" si="201"/>
        <v>1</v>
      </c>
      <c r="AX658" t="str">
        <f t="shared" si="210"/>
        <v/>
      </c>
      <c r="AY658" t="str">
        <f t="shared" si="211"/>
        <v/>
      </c>
      <c r="AZ658">
        <f t="shared" si="212"/>
        <v>1</v>
      </c>
    </row>
    <row r="659" spans="1:52" x14ac:dyDescent="0.3">
      <c r="A659">
        <v>21</v>
      </c>
      <c r="B659" t="s">
        <v>72</v>
      </c>
      <c r="C659" t="s">
        <v>67</v>
      </c>
      <c r="D659" t="s">
        <v>68</v>
      </c>
      <c r="F659" s="2">
        <v>0</v>
      </c>
      <c r="G659" s="2">
        <f t="shared" si="202"/>
        <v>1</v>
      </c>
      <c r="H659" s="4">
        <f t="shared" si="203"/>
        <v>0</v>
      </c>
      <c r="I659">
        <f t="shared" si="204"/>
        <v>0</v>
      </c>
      <c r="J659">
        <f t="shared" si="197"/>
        <v>1</v>
      </c>
      <c r="K659">
        <f t="shared" si="205"/>
        <v>4</v>
      </c>
      <c r="L659">
        <f t="shared" si="206"/>
        <v>0</v>
      </c>
      <c r="M659" s="8">
        <f t="shared" ref="M659:W659" si="219">(M7-$M7)/$M7</f>
        <v>0</v>
      </c>
      <c r="N659" s="8">
        <f t="shared" si="219"/>
        <v>5.5454506177760061</v>
      </c>
      <c r="O659" s="8">
        <f t="shared" si="219"/>
        <v>5.684462654444002</v>
      </c>
      <c r="P659" s="8">
        <f t="shared" si="219"/>
        <v>1.7144328417696293</v>
      </c>
      <c r="Q659" s="8">
        <f t="shared" si="219"/>
        <v>3.2986722997210047</v>
      </c>
      <c r="R659" s="8">
        <f t="shared" si="219"/>
        <v>0.16806010362694293</v>
      </c>
      <c r="S659" s="8">
        <f t="shared" si="219"/>
        <v>8.5483332004782788</v>
      </c>
      <c r="T659" s="8">
        <f t="shared" si="219"/>
        <v>2.7283456357114386</v>
      </c>
      <c r="U659" s="8">
        <f t="shared" si="219"/>
        <v>2.2019931446791547</v>
      </c>
      <c r="V659" s="8">
        <f t="shared" si="219"/>
        <v>5.1043644479872459</v>
      </c>
      <c r="W659" s="8">
        <f t="shared" si="219"/>
        <v>4.6733363092865687</v>
      </c>
      <c r="Y659" s="8">
        <f t="shared" ref="Y659:AI659" si="220">(Y7-$Y7)/$Y7</f>
        <v>0</v>
      </c>
      <c r="Z659" s="8">
        <f t="shared" si="220"/>
        <v>2.8585333731040583</v>
      </c>
      <c r="AA659" s="8">
        <f t="shared" si="220"/>
        <v>2.9244486978389457</v>
      </c>
      <c r="AB659" s="8">
        <f t="shared" si="220"/>
        <v>0.83234569503300182</v>
      </c>
      <c r="AC659" s="8">
        <f t="shared" si="220"/>
        <v>1.767683235644715</v>
      </c>
      <c r="AD659" s="8">
        <f t="shared" si="220"/>
        <v>0.65692060053791912</v>
      </c>
      <c r="AE659" s="8">
        <f t="shared" si="220"/>
        <v>5.045941564194897</v>
      </c>
      <c r="AF659" s="8">
        <f t="shared" si="220"/>
        <v>0.16251771417740901</v>
      </c>
      <c r="AG659" s="8">
        <f t="shared" si="220"/>
        <v>0.43368602842227255</v>
      </c>
      <c r="AH659" s="8">
        <f t="shared" si="220"/>
        <v>1.9810744183416724</v>
      </c>
      <c r="AI659" s="8">
        <f t="shared" si="220"/>
        <v>4.6613251739591659</v>
      </c>
      <c r="AK659" s="8">
        <f t="shared" ref="AK659:AU659" si="221">(AK7-$AK7)/$AK7</f>
        <v>0</v>
      </c>
      <c r="AL659" s="8">
        <f t="shared" si="221"/>
        <v>1.4533094584975639</v>
      </c>
      <c r="AM659" s="8">
        <f t="shared" si="221"/>
        <v>1.5200535305499412</v>
      </c>
      <c r="AN659" s="8">
        <f t="shared" si="221"/>
        <v>0.83234569503300182</v>
      </c>
      <c r="AO659" s="8">
        <f t="shared" si="221"/>
        <v>0.75945794401734057</v>
      </c>
      <c r="AP659" s="8">
        <f t="shared" si="221"/>
        <v>0.65692060053791912</v>
      </c>
      <c r="AQ659" s="8">
        <f t="shared" si="221"/>
        <v>3.4273878941124107</v>
      </c>
      <c r="AR659" s="8">
        <f t="shared" si="221"/>
        <v>-0.36442366606686144</v>
      </c>
      <c r="AS659" s="8">
        <f t="shared" si="221"/>
        <v>-0.5544786786077176</v>
      </c>
      <c r="AT659" s="8">
        <f t="shared" si="221"/>
        <v>1.9810744183416724</v>
      </c>
      <c r="AU659" s="8">
        <f t="shared" si="221"/>
        <v>3.7495552098667861</v>
      </c>
      <c r="AW659">
        <f t="shared" si="201"/>
        <v>9</v>
      </c>
      <c r="AX659" t="str">
        <f t="shared" si="210"/>
        <v/>
      </c>
      <c r="AY659" t="str">
        <f t="shared" si="211"/>
        <v/>
      </c>
      <c r="AZ659">
        <f t="shared" si="212"/>
        <v>9</v>
      </c>
    </row>
    <row r="660" spans="1:52" x14ac:dyDescent="0.3">
      <c r="A660">
        <v>21</v>
      </c>
      <c r="B660" t="s">
        <v>73</v>
      </c>
      <c r="C660" t="s">
        <v>67</v>
      </c>
      <c r="D660" t="s">
        <v>68</v>
      </c>
      <c r="F660" s="2">
        <v>0</v>
      </c>
      <c r="G660" s="2">
        <f t="shared" si="202"/>
        <v>0</v>
      </c>
      <c r="H660" s="4">
        <f t="shared" si="203"/>
        <v>0</v>
      </c>
      <c r="I660">
        <f t="shared" si="204"/>
        <v>0</v>
      </c>
      <c r="J660">
        <f t="shared" si="197"/>
        <v>1</v>
      </c>
      <c r="K660">
        <f t="shared" si="205"/>
        <v>4</v>
      </c>
      <c r="L660">
        <f t="shared" si="206"/>
        <v>0</v>
      </c>
      <c r="M660" s="8">
        <f t="shared" ref="M660:W660" si="222">(M8-$M8)/$M8</f>
        <v>0</v>
      </c>
      <c r="N660" s="8">
        <f t="shared" si="222"/>
        <v>2.3463238144913651E-2</v>
      </c>
      <c r="O660" s="8">
        <f t="shared" si="222"/>
        <v>9.5080902866343464E-2</v>
      </c>
      <c r="P660" s="8">
        <f t="shared" si="222"/>
        <v>0.1609743719952301</v>
      </c>
      <c r="Q660" s="8">
        <f t="shared" si="222"/>
        <v>-0.63796673876606846</v>
      </c>
      <c r="R660" s="8">
        <f t="shared" si="222"/>
        <v>-0.14630474864163073</v>
      </c>
      <c r="S660" s="8">
        <f t="shared" si="222"/>
        <v>-0.1074436165053317</v>
      </c>
      <c r="T660" s="8">
        <f t="shared" si="222"/>
        <v>-0.16603968767863855</v>
      </c>
      <c r="U660" s="8">
        <f t="shared" si="222"/>
        <v>-0.16909283823767798</v>
      </c>
      <c r="V660" s="8">
        <f t="shared" si="222"/>
        <v>4.0212966039463574</v>
      </c>
      <c r="W660" s="8">
        <f t="shared" si="222"/>
        <v>-0.44068076288963909</v>
      </c>
      <c r="Y660" s="8">
        <f t="shared" ref="Y660:AI660" si="223">(Y8-$Y8)/$Y8</f>
        <v>0</v>
      </c>
      <c r="Z660" s="8">
        <f t="shared" si="223"/>
        <v>-0.19729272310643239</v>
      </c>
      <c r="AA660" s="8">
        <f t="shared" si="223"/>
        <v>-0.16098320343172537</v>
      </c>
      <c r="AB660" s="8">
        <f t="shared" si="223"/>
        <v>0.31637052131560678</v>
      </c>
      <c r="AC660" s="8">
        <f t="shared" si="223"/>
        <v>-0.51788310245941283</v>
      </c>
      <c r="AD660" s="8">
        <f t="shared" si="223"/>
        <v>0.18920661445747095</v>
      </c>
      <c r="AE660" s="8">
        <f t="shared" si="223"/>
        <v>-0.21810765400618343</v>
      </c>
      <c r="AF660" s="8">
        <f t="shared" si="223"/>
        <v>-0.7151829655073999</v>
      </c>
      <c r="AG660" s="8">
        <f t="shared" si="223"/>
        <v>-0.52193411810231183</v>
      </c>
      <c r="AH660" s="8">
        <f t="shared" si="223"/>
        <v>0.59576053306216725</v>
      </c>
      <c r="AI660" s="8">
        <f t="shared" si="223"/>
        <v>0.24388915824952381</v>
      </c>
      <c r="AK660" s="8">
        <f t="shared" ref="AK660:AU660" si="224">(AK8-$AK8)/$AK8</f>
        <v>0</v>
      </c>
      <c r="AL660" s="8">
        <f t="shared" si="224"/>
        <v>-0.69675678411612596</v>
      </c>
      <c r="AM660" s="8">
        <f t="shared" si="224"/>
        <v>-0.65929530249328183</v>
      </c>
      <c r="AN660" s="8">
        <f t="shared" si="224"/>
        <v>0.31637052131560678</v>
      </c>
      <c r="AO660" s="8">
        <f t="shared" si="224"/>
        <v>-0.80180644101073484</v>
      </c>
      <c r="AP660" s="8">
        <f t="shared" si="224"/>
        <v>0.18920661445747095</v>
      </c>
      <c r="AQ660" s="8">
        <f t="shared" si="224"/>
        <v>-0.69493963186729779</v>
      </c>
      <c r="AR660" s="8">
        <f t="shared" si="224"/>
        <v>-0.81010244671453457</v>
      </c>
      <c r="AS660" s="8">
        <f t="shared" si="224"/>
        <v>-0.88125211226070344</v>
      </c>
      <c r="AT660" s="8">
        <f t="shared" si="224"/>
        <v>0.59576053306216725</v>
      </c>
      <c r="AU660" s="8">
        <f t="shared" si="224"/>
        <v>-6.8102119765906272E-2</v>
      </c>
      <c r="AW660">
        <f t="shared" si="201"/>
        <v>1</v>
      </c>
      <c r="AX660" t="str">
        <f t="shared" si="210"/>
        <v/>
      </c>
      <c r="AY660" t="str">
        <f t="shared" si="211"/>
        <v/>
      </c>
      <c r="AZ660">
        <f t="shared" si="212"/>
        <v>1</v>
      </c>
    </row>
    <row r="661" spans="1:52" x14ac:dyDescent="0.3">
      <c r="A661">
        <v>21</v>
      </c>
      <c r="B661" t="s">
        <v>74</v>
      </c>
      <c r="C661" t="s">
        <v>67</v>
      </c>
      <c r="D661" t="s">
        <v>68</v>
      </c>
      <c r="F661" s="2">
        <v>0</v>
      </c>
      <c r="G661" s="2">
        <f t="shared" si="202"/>
        <v>0</v>
      </c>
      <c r="H661" s="4">
        <f t="shared" si="203"/>
        <v>0</v>
      </c>
      <c r="I661">
        <f t="shared" si="204"/>
        <v>1</v>
      </c>
      <c r="J661">
        <f t="shared" si="197"/>
        <v>0</v>
      </c>
      <c r="K661">
        <f t="shared" si="205"/>
        <v>4</v>
      </c>
      <c r="L661">
        <f t="shared" si="206"/>
        <v>0</v>
      </c>
      <c r="M661" s="8">
        <f t="shared" ref="M661:W661" si="225">(M9-$M9)/$M9</f>
        <v>0</v>
      </c>
      <c r="N661" s="8">
        <f t="shared" si="225"/>
        <v>1.0904038946942638</v>
      </c>
      <c r="O661" s="8">
        <f t="shared" si="225"/>
        <v>0.98478175402110024</v>
      </c>
      <c r="P661" s="8">
        <f t="shared" si="225"/>
        <v>-0.27284163873238398</v>
      </c>
      <c r="Q661" s="8">
        <f t="shared" si="225"/>
        <v>0.22998725051467178</v>
      </c>
      <c r="R661" s="8">
        <f t="shared" si="225"/>
        <v>-0.71786709836971607</v>
      </c>
      <c r="S661" s="8">
        <f t="shared" si="225"/>
        <v>-1.759681440324138E-2</v>
      </c>
      <c r="T661" s="8">
        <f t="shared" si="225"/>
        <v>1.0860087158986942</v>
      </c>
      <c r="U661" s="8">
        <f t="shared" si="225"/>
        <v>0.6882812124103771</v>
      </c>
      <c r="V661" s="8">
        <f t="shared" si="225"/>
        <v>-0.73672203030202688</v>
      </c>
      <c r="W661" s="8">
        <f t="shared" si="225"/>
        <v>0.16150079864942171</v>
      </c>
      <c r="Y661" s="8">
        <f t="shared" ref="Y661:AI661" si="226">(Y9-$Y9)/$Y9</f>
        <v>0</v>
      </c>
      <c r="Z661" s="8">
        <f t="shared" si="226"/>
        <v>0.84454801393914325</v>
      </c>
      <c r="AA661" s="8">
        <f t="shared" si="226"/>
        <v>0.777643742969649</v>
      </c>
      <c r="AB661" s="8">
        <f t="shared" si="226"/>
        <v>-6.2314875178255152E-2</v>
      </c>
      <c r="AC661" s="8">
        <f t="shared" si="226"/>
        <v>0.37296954224725148</v>
      </c>
      <c r="AD661" s="8">
        <f t="shared" si="226"/>
        <v>-0.22067003571951638</v>
      </c>
      <c r="AE661" s="8">
        <f t="shared" si="226"/>
        <v>0.4399054531595783</v>
      </c>
      <c r="AF661" s="8">
        <f t="shared" si="226"/>
        <v>-0.1411535754266299</v>
      </c>
      <c r="AG661" s="8">
        <f t="shared" si="226"/>
        <v>-5.6937797778753234E-2</v>
      </c>
      <c r="AH661" s="8">
        <f t="shared" si="226"/>
        <v>0.34484961452123458</v>
      </c>
      <c r="AI661" s="8">
        <f t="shared" si="226"/>
        <v>1.3369720587696203</v>
      </c>
      <c r="AK661" s="8">
        <f t="shared" ref="AK661:AU661" si="227">(AK9-$AK9)/$AK9</f>
        <v>0</v>
      </c>
      <c r="AL661" s="8">
        <f t="shared" si="227"/>
        <v>-9.0837864770550378E-2</v>
      </c>
      <c r="AM661" s="8">
        <f t="shared" si="227"/>
        <v>-0.15194160293472747</v>
      </c>
      <c r="AN661" s="8">
        <f t="shared" si="227"/>
        <v>-6.2314875178255152E-2</v>
      </c>
      <c r="AO661" s="8">
        <f t="shared" si="227"/>
        <v>-0.3459954121367797</v>
      </c>
      <c r="AP661" s="8">
        <f t="shared" si="227"/>
        <v>-0.22067003571951638</v>
      </c>
      <c r="AQ661" s="8">
        <f t="shared" si="227"/>
        <v>-0.34868557069494466</v>
      </c>
      <c r="AR661" s="8">
        <f t="shared" si="227"/>
        <v>-0.49630729241958005</v>
      </c>
      <c r="AS661" s="8">
        <f t="shared" si="227"/>
        <v>-0.72194217244246872</v>
      </c>
      <c r="AT661" s="8">
        <f t="shared" si="227"/>
        <v>0.34484961452123458</v>
      </c>
      <c r="AU661" s="8">
        <f t="shared" si="227"/>
        <v>0.67852024739773598</v>
      </c>
      <c r="AW661">
        <f t="shared" si="201"/>
        <v>-3</v>
      </c>
      <c r="AX661" t="str">
        <f t="shared" si="210"/>
        <v/>
      </c>
      <c r="AY661">
        <f t="shared" si="211"/>
        <v>-3</v>
      </c>
      <c r="AZ661" t="str">
        <f t="shared" si="212"/>
        <v/>
      </c>
    </row>
    <row r="662" spans="1:52" x14ac:dyDescent="0.3">
      <c r="A662">
        <v>21</v>
      </c>
      <c r="B662" t="s">
        <v>75</v>
      </c>
      <c r="C662" t="s">
        <v>67</v>
      </c>
      <c r="D662" t="s">
        <v>68</v>
      </c>
      <c r="F662" s="2">
        <v>0</v>
      </c>
      <c r="G662" s="2">
        <f t="shared" si="202"/>
        <v>1</v>
      </c>
      <c r="H662" s="4">
        <f t="shared" si="203"/>
        <v>0</v>
      </c>
      <c r="I662">
        <f t="shared" si="204"/>
        <v>1</v>
      </c>
      <c r="J662">
        <f t="shared" si="197"/>
        <v>0</v>
      </c>
      <c r="K662">
        <f t="shared" si="205"/>
        <v>4</v>
      </c>
      <c r="L662">
        <f t="shared" si="206"/>
        <v>0</v>
      </c>
      <c r="M662" s="8">
        <f t="shared" ref="M662:W662" si="228">(M10-$M10)/$M10</f>
        <v>0</v>
      </c>
      <c r="N662" s="8">
        <f t="shared" si="228"/>
        <v>1.3295897256658882</v>
      </c>
      <c r="O662" s="8">
        <f t="shared" si="228"/>
        <v>1.5043248090464412</v>
      </c>
      <c r="P662" s="8">
        <f t="shared" si="228"/>
        <v>-0.55716014797319446</v>
      </c>
      <c r="Q662" s="8">
        <f t="shared" si="228"/>
        <v>-4.3111285280291754E-2</v>
      </c>
      <c r="R662" s="8">
        <f t="shared" si="228"/>
        <v>-0.7332279786313245</v>
      </c>
      <c r="S662" s="8">
        <f t="shared" si="228"/>
        <v>8.4216830038534932E-2</v>
      </c>
      <c r="T662" s="8">
        <f t="shared" si="228"/>
        <v>1.7858298661309786</v>
      </c>
      <c r="U662" s="8">
        <f t="shared" si="228"/>
        <v>1.7666997941155527</v>
      </c>
      <c r="V662" s="8">
        <f t="shared" si="228"/>
        <v>-0.83015680521942681</v>
      </c>
      <c r="W662" s="8">
        <f t="shared" si="228"/>
        <v>0.5438903393180452</v>
      </c>
      <c r="Y662" s="8">
        <f t="shared" ref="Y662:AI662" si="229">(Y10-$Y10)/$Y10</f>
        <v>0</v>
      </c>
      <c r="Z662" s="8">
        <f t="shared" si="229"/>
        <v>0.79265462516089513</v>
      </c>
      <c r="AA662" s="8">
        <f t="shared" si="229"/>
        <v>0.88245177539706199</v>
      </c>
      <c r="AB662" s="8">
        <f t="shared" si="229"/>
        <v>-0.20675138663432752</v>
      </c>
      <c r="AC662" s="8">
        <f t="shared" si="229"/>
        <v>0.23220044602131074</v>
      </c>
      <c r="AD662" s="8">
        <f t="shared" si="229"/>
        <v>6.6364802620606261E-2</v>
      </c>
      <c r="AE662" s="8">
        <f t="shared" si="229"/>
        <v>0.56808167847612689</v>
      </c>
      <c r="AF662" s="8">
        <f t="shared" si="229"/>
        <v>-0.26282949043105769</v>
      </c>
      <c r="AG662" s="8">
        <f t="shared" si="229"/>
        <v>0.32562861444713165</v>
      </c>
      <c r="AH662" s="8">
        <f t="shared" si="229"/>
        <v>-3.6292929536875781E-2</v>
      </c>
      <c r="AI662" s="8">
        <f t="shared" si="229"/>
        <v>2.0097993352010404</v>
      </c>
      <c r="AK662" s="8">
        <f t="shared" ref="AK662:AU662" si="230">(AK10-$AK10)/$AK10</f>
        <v>0</v>
      </c>
      <c r="AL662" s="8">
        <f t="shared" si="230"/>
        <v>-0.35638927046375729</v>
      </c>
      <c r="AM662" s="8">
        <f t="shared" si="230"/>
        <v>-0.26022886581534876</v>
      </c>
      <c r="AN662" s="8">
        <f t="shared" si="230"/>
        <v>-0.20675138663432752</v>
      </c>
      <c r="AO662" s="8">
        <f t="shared" si="230"/>
        <v>-0.53285933064793334</v>
      </c>
      <c r="AP662" s="8">
        <f t="shared" si="230"/>
        <v>6.6364802620606261E-2</v>
      </c>
      <c r="AQ662" s="8">
        <f t="shared" si="230"/>
        <v>-0.4857706512614608</v>
      </c>
      <c r="AR662" s="8">
        <f t="shared" si="230"/>
        <v>-0.52249525337318015</v>
      </c>
      <c r="AS662" s="8">
        <f t="shared" si="230"/>
        <v>-0.65485158499523799</v>
      </c>
      <c r="AT662" s="8">
        <f t="shared" si="230"/>
        <v>-3.6292929536875781E-2</v>
      </c>
      <c r="AU662" s="8">
        <f t="shared" si="230"/>
        <v>1.0529193657512625</v>
      </c>
      <c r="AW662">
        <f t="shared" si="201"/>
        <v>-3</v>
      </c>
      <c r="AX662" t="str">
        <f t="shared" si="210"/>
        <v/>
      </c>
      <c r="AY662">
        <f t="shared" si="211"/>
        <v>-3</v>
      </c>
      <c r="AZ662" t="str">
        <f t="shared" si="212"/>
        <v/>
      </c>
    </row>
    <row r="663" spans="1:52" s="17" customFormat="1" x14ac:dyDescent="0.3">
      <c r="A663">
        <v>21</v>
      </c>
      <c r="B663" t="s">
        <v>76</v>
      </c>
      <c r="C663" t="s">
        <v>67</v>
      </c>
      <c r="D663" t="s">
        <v>68</v>
      </c>
      <c r="E663"/>
      <c r="F663" s="2">
        <v>0</v>
      </c>
      <c r="G663" s="2">
        <f t="shared" si="202"/>
        <v>1</v>
      </c>
      <c r="H663" s="4">
        <f t="shared" si="203"/>
        <v>0</v>
      </c>
      <c r="I663">
        <f t="shared" si="204"/>
        <v>1</v>
      </c>
      <c r="J663">
        <f t="shared" si="197"/>
        <v>0</v>
      </c>
      <c r="K663">
        <f t="shared" si="205"/>
        <v>4</v>
      </c>
      <c r="L663">
        <f t="shared" si="206"/>
        <v>0</v>
      </c>
      <c r="M663" s="8">
        <f t="shared" ref="M663:W663" si="231">(M11-$M11)/$M11</f>
        <v>0</v>
      </c>
      <c r="N663" s="8">
        <f t="shared" si="231"/>
        <v>0.10268991418857801</v>
      </c>
      <c r="O663" s="8">
        <f t="shared" si="231"/>
        <v>0.11117759324026796</v>
      </c>
      <c r="P663" s="8">
        <f t="shared" si="231"/>
        <v>0.36421581808078335</v>
      </c>
      <c r="Q663" s="8">
        <f t="shared" si="231"/>
        <v>-0.52923875074249571</v>
      </c>
      <c r="R663" s="8">
        <f t="shared" si="231"/>
        <v>0.49990405767804136</v>
      </c>
      <c r="S663" s="8">
        <f t="shared" si="231"/>
        <v>2.5523444683571952E-2</v>
      </c>
      <c r="T663" s="8">
        <f t="shared" si="231"/>
        <v>-0.31686503334518257</v>
      </c>
      <c r="U663" s="8">
        <f t="shared" si="231"/>
        <v>-0.3218878998956512</v>
      </c>
      <c r="V663" s="8">
        <f t="shared" si="231"/>
        <v>2.1207390614815447</v>
      </c>
      <c r="W663" s="8">
        <f t="shared" si="231"/>
        <v>-0.38226055795750735</v>
      </c>
      <c r="X663"/>
      <c r="Y663" s="8">
        <f t="shared" ref="Y663:AI663" si="232">(Y11-$Y11)/$Y11</f>
        <v>0</v>
      </c>
      <c r="Z663" s="8">
        <f t="shared" si="232"/>
        <v>-0.15645502602467928</v>
      </c>
      <c r="AA663" s="8">
        <f t="shared" si="232"/>
        <v>-0.15629597646232424</v>
      </c>
      <c r="AB663" s="8">
        <f t="shared" si="232"/>
        <v>0.5429483006121848</v>
      </c>
      <c r="AC663" s="8">
        <f t="shared" si="232"/>
        <v>-0.48480567605201097</v>
      </c>
      <c r="AD663" s="8">
        <f t="shared" si="232"/>
        <v>0.41702159892413893</v>
      </c>
      <c r="AE663" s="8">
        <f t="shared" si="232"/>
        <v>-0.10553927431247707</v>
      </c>
      <c r="AF663" s="8">
        <f t="shared" si="232"/>
        <v>-0.74477727214315914</v>
      </c>
      <c r="AG663" s="8">
        <f t="shared" si="232"/>
        <v>-0.5798691635992711</v>
      </c>
      <c r="AH663" s="8">
        <f t="shared" si="232"/>
        <v>0.63342832817391592</v>
      </c>
      <c r="AI663" s="8">
        <f t="shared" si="232"/>
        <v>0.32651059415147915</v>
      </c>
      <c r="AK663" s="8">
        <f t="shared" ref="AK663:AU663" si="233">(AK11-$AK11)/$AK11</f>
        <v>0</v>
      </c>
      <c r="AL663" s="8">
        <f t="shared" si="233"/>
        <v>-0.65146374570333765</v>
      </c>
      <c r="AM663" s="8">
        <f t="shared" si="233"/>
        <v>-0.64844788252251528</v>
      </c>
      <c r="AN663" s="8">
        <f t="shared" si="233"/>
        <v>0.5429483006121848</v>
      </c>
      <c r="AO663" s="8">
        <f t="shared" si="233"/>
        <v>-0.75618821570477757</v>
      </c>
      <c r="AP663" s="8">
        <f t="shared" si="233"/>
        <v>0.41702159892413893</v>
      </c>
      <c r="AQ663" s="8">
        <f t="shared" si="233"/>
        <v>-0.6433384439107851</v>
      </c>
      <c r="AR663" s="8">
        <f t="shared" si="233"/>
        <v>-0.83789597434149632</v>
      </c>
      <c r="AS663" s="8">
        <f t="shared" si="233"/>
        <v>-0.90007018860017207</v>
      </c>
      <c r="AT663" s="8">
        <f t="shared" si="233"/>
        <v>0.63342832817391592</v>
      </c>
      <c r="AU663" s="8">
        <f t="shared" si="233"/>
        <v>3.5356593216025946E-2</v>
      </c>
      <c r="AW663">
        <f t="shared" si="201"/>
        <v>-3</v>
      </c>
      <c r="AX663" t="str">
        <f t="shared" si="210"/>
        <v/>
      </c>
      <c r="AY663">
        <f t="shared" si="211"/>
        <v>-3</v>
      </c>
      <c r="AZ663" t="str">
        <f t="shared" si="212"/>
        <v/>
      </c>
    </row>
    <row r="664" spans="1:52" s="17" customFormat="1" x14ac:dyDescent="0.3">
      <c r="A664">
        <v>21</v>
      </c>
      <c r="B664" t="s">
        <v>77</v>
      </c>
      <c r="C664" t="s">
        <v>67</v>
      </c>
      <c r="D664" t="s">
        <v>68</v>
      </c>
      <c r="E664"/>
      <c r="F664" s="2">
        <v>0</v>
      </c>
      <c r="G664" s="2">
        <f t="shared" si="202"/>
        <v>0</v>
      </c>
      <c r="H664" s="4">
        <f t="shared" si="203"/>
        <v>0</v>
      </c>
      <c r="I664">
        <f t="shared" si="204"/>
        <v>1</v>
      </c>
      <c r="J664">
        <f t="shared" si="197"/>
        <v>0</v>
      </c>
      <c r="K664">
        <f t="shared" si="205"/>
        <v>4</v>
      </c>
      <c r="L664">
        <f t="shared" si="206"/>
        <v>0</v>
      </c>
      <c r="M664" s="8">
        <f t="shared" ref="M664:W664" si="234">(M12-$M12)/$M12</f>
        <v>0</v>
      </c>
      <c r="N664" s="8">
        <f t="shared" si="234"/>
        <v>7.3399789742731009E-2</v>
      </c>
      <c r="O664" s="8">
        <f t="shared" si="234"/>
        <v>9.9838765900936294E-2</v>
      </c>
      <c r="P664" s="8">
        <f t="shared" si="234"/>
        <v>1.3526539780380409</v>
      </c>
      <c r="Q664" s="8">
        <f t="shared" si="234"/>
        <v>-0.54484757796053085</v>
      </c>
      <c r="R664" s="8">
        <f t="shared" si="234"/>
        <v>0.53776340738938699</v>
      </c>
      <c r="S664" s="8">
        <f t="shared" si="234"/>
        <v>0.31521822550868778</v>
      </c>
      <c r="T664" s="8">
        <f t="shared" si="234"/>
        <v>-0.20152682688976156</v>
      </c>
      <c r="U664" s="8">
        <f t="shared" si="234"/>
        <v>-0.34728700064556833</v>
      </c>
      <c r="V664" s="8">
        <f t="shared" si="234"/>
        <v>4.1826367804362263</v>
      </c>
      <c r="W664" s="8">
        <f t="shared" si="234"/>
        <v>-0.39255342788328379</v>
      </c>
      <c r="X664"/>
      <c r="Y664" s="8">
        <f t="shared" ref="Y664:AI664" si="235">(Y12-$Y12)/$Y12</f>
        <v>0</v>
      </c>
      <c r="Z664" s="8">
        <f t="shared" si="235"/>
        <v>-0.139108949079917</v>
      </c>
      <c r="AA664" s="8">
        <f t="shared" si="235"/>
        <v>-0.12653604963074311</v>
      </c>
      <c r="AB664" s="8">
        <f t="shared" si="235"/>
        <v>1.0643017128058025</v>
      </c>
      <c r="AC664" s="8">
        <f t="shared" si="235"/>
        <v>-0.45200030786623818</v>
      </c>
      <c r="AD664" s="8">
        <f t="shared" si="235"/>
        <v>0.67054222178854361</v>
      </c>
      <c r="AE664" s="8">
        <f t="shared" si="235"/>
        <v>0.11163910108158852</v>
      </c>
      <c r="AF664" s="8">
        <f t="shared" si="235"/>
        <v>-0.63267156678981162</v>
      </c>
      <c r="AG664" s="8">
        <f t="shared" si="235"/>
        <v>-0.59686269459680164</v>
      </c>
      <c r="AH664" s="8">
        <f t="shared" si="235"/>
        <v>0.83573929841940719</v>
      </c>
      <c r="AI664" s="8">
        <f t="shared" si="235"/>
        <v>0.31474395126298227</v>
      </c>
      <c r="AK664" s="8">
        <f t="shared" ref="AK664:AU664" si="236">(AK12-$AK12)/$AK12</f>
        <v>0</v>
      </c>
      <c r="AL664" s="8">
        <f t="shared" si="236"/>
        <v>-0.57122789207204261</v>
      </c>
      <c r="AM664" s="8">
        <f t="shared" si="236"/>
        <v>-0.55888541511803236</v>
      </c>
      <c r="AN664" s="8">
        <f t="shared" si="236"/>
        <v>1.0643017128058025</v>
      </c>
      <c r="AO664" s="8">
        <f t="shared" si="236"/>
        <v>-0.70880457933114827</v>
      </c>
      <c r="AP664" s="8">
        <f t="shared" si="236"/>
        <v>0.67054222178854361</v>
      </c>
      <c r="AQ664" s="8">
        <f t="shared" si="236"/>
        <v>-0.35805778721669579</v>
      </c>
      <c r="AR664" s="8">
        <f t="shared" si="236"/>
        <v>-0.79410132346482321</v>
      </c>
      <c r="AS664" s="8">
        <f t="shared" si="236"/>
        <v>-0.89694964776799113</v>
      </c>
      <c r="AT664" s="8">
        <f t="shared" si="236"/>
        <v>0.83573929841940719</v>
      </c>
      <c r="AU664" s="8">
        <f t="shared" si="236"/>
        <v>3.3884155797834034E-2</v>
      </c>
      <c r="AW664">
        <f t="shared" si="201"/>
        <v>-3</v>
      </c>
      <c r="AX664" t="str">
        <f t="shared" si="210"/>
        <v/>
      </c>
      <c r="AY664">
        <f t="shared" si="211"/>
        <v>-3</v>
      </c>
      <c r="AZ664" t="str">
        <f t="shared" si="212"/>
        <v/>
      </c>
    </row>
    <row r="665" spans="1:52" s="17" customFormat="1" x14ac:dyDescent="0.3">
      <c r="A665">
        <v>21</v>
      </c>
      <c r="B665" t="s">
        <v>78</v>
      </c>
      <c r="C665" t="s">
        <v>67</v>
      </c>
      <c r="D665" t="s">
        <v>68</v>
      </c>
      <c r="E665"/>
      <c r="F665" s="2">
        <v>0</v>
      </c>
      <c r="G665" s="2">
        <f t="shared" si="202"/>
        <v>0</v>
      </c>
      <c r="H665" s="4">
        <f t="shared" si="203"/>
        <v>0</v>
      </c>
      <c r="I665">
        <f t="shared" si="204"/>
        <v>0</v>
      </c>
      <c r="J665">
        <f t="shared" si="197"/>
        <v>1</v>
      </c>
      <c r="K665">
        <f t="shared" si="205"/>
        <v>4</v>
      </c>
      <c r="L665">
        <f t="shared" si="206"/>
        <v>0</v>
      </c>
      <c r="M665" s="8">
        <f t="shared" ref="M665:W665" si="237">(M13-$M13)/$M13</f>
        <v>0</v>
      </c>
      <c r="N665" s="8">
        <f t="shared" si="237"/>
        <v>-0.19404649202770147</v>
      </c>
      <c r="O665" s="8">
        <f t="shared" si="237"/>
        <v>-0.19004095524187586</v>
      </c>
      <c r="P665" s="8">
        <f t="shared" si="237"/>
        <v>9.5549748035275162E-2</v>
      </c>
      <c r="Q665" s="8">
        <f t="shared" si="237"/>
        <v>-0.71941832106919668</v>
      </c>
      <c r="R665" s="8">
        <f t="shared" si="237"/>
        <v>-0.23860511662513587</v>
      </c>
      <c r="S665" s="8">
        <f t="shared" si="237"/>
        <v>-0.74170748717130819</v>
      </c>
      <c r="T665" s="8">
        <f t="shared" si="237"/>
        <v>-3.4926817562614405E-2</v>
      </c>
      <c r="U665" s="8">
        <f t="shared" si="237"/>
        <v>-0.12644117018739326</v>
      </c>
      <c r="V665" s="8">
        <f t="shared" si="237"/>
        <v>0.34506560849773721</v>
      </c>
      <c r="W665" s="8">
        <f t="shared" si="237"/>
        <v>-0.4861428089091917</v>
      </c>
      <c r="X665"/>
      <c r="Y665" s="8">
        <f t="shared" ref="Y665:AI665" si="238">(Y13-$Y13)/$Y13</f>
        <v>0</v>
      </c>
      <c r="Z665" s="8">
        <f t="shared" si="238"/>
        <v>-0.24089857708181672</v>
      </c>
      <c r="AA665" s="8">
        <f t="shared" si="238"/>
        <v>-0.2420040024072326</v>
      </c>
      <c r="AB665" s="8">
        <f t="shared" si="238"/>
        <v>-0.23093240477188867</v>
      </c>
      <c r="AC665" s="8">
        <f t="shared" si="238"/>
        <v>-0.56855059648578721</v>
      </c>
      <c r="AD665" s="8">
        <f t="shared" si="238"/>
        <v>-0.24637872616119671</v>
      </c>
      <c r="AE665" s="8">
        <f t="shared" si="238"/>
        <v>-0.42822512329974693</v>
      </c>
      <c r="AF665" s="8">
        <f t="shared" si="238"/>
        <v>-0.59642832461728956</v>
      </c>
      <c r="AG665" s="8">
        <f t="shared" si="238"/>
        <v>-0.45184106097705523</v>
      </c>
      <c r="AH665" s="8">
        <f t="shared" si="238"/>
        <v>8.3383191745238561E-2</v>
      </c>
      <c r="AI665" s="8">
        <f t="shared" si="238"/>
        <v>5.5357920713440298E-2</v>
      </c>
      <c r="AK665" s="8">
        <f t="shared" ref="AK665:AU665" si="239">(AK13-$AK13)/$AK13</f>
        <v>0</v>
      </c>
      <c r="AL665" s="8">
        <f t="shared" si="239"/>
        <v>-0.70709752262938241</v>
      </c>
      <c r="AM665" s="8">
        <f t="shared" si="239"/>
        <v>-0.70531906873435224</v>
      </c>
      <c r="AN665" s="8">
        <f t="shared" si="239"/>
        <v>-0.23093240477188867</v>
      </c>
      <c r="AO665" s="8">
        <f t="shared" si="239"/>
        <v>-0.80821018507988984</v>
      </c>
      <c r="AP665" s="8">
        <f t="shared" si="239"/>
        <v>-0.24637872616119671</v>
      </c>
      <c r="AQ665" s="8">
        <f t="shared" si="239"/>
        <v>-0.79427053133832615</v>
      </c>
      <c r="AR665" s="8">
        <f t="shared" si="239"/>
        <v>-0.73141394892726508</v>
      </c>
      <c r="AS665" s="8">
        <f t="shared" si="239"/>
        <v>-0.85373810877165079</v>
      </c>
      <c r="AT665" s="8">
        <f t="shared" si="239"/>
        <v>8.3383191745238561E-2</v>
      </c>
      <c r="AU665" s="8">
        <f t="shared" si="239"/>
        <v>-0.34011755966579083</v>
      </c>
      <c r="AW665">
        <f t="shared" si="201"/>
        <v>1</v>
      </c>
      <c r="AX665" t="str">
        <f t="shared" si="210"/>
        <v/>
      </c>
      <c r="AY665" t="str">
        <f t="shared" si="211"/>
        <v/>
      </c>
      <c r="AZ665">
        <f t="shared" si="212"/>
        <v>1</v>
      </c>
    </row>
    <row r="666" spans="1:52" s="17" customFormat="1" x14ac:dyDescent="0.3">
      <c r="A666">
        <v>21</v>
      </c>
      <c r="B666" t="s">
        <v>79</v>
      </c>
      <c r="C666" t="s">
        <v>67</v>
      </c>
      <c r="D666" t="s">
        <v>68</v>
      </c>
      <c r="E666"/>
      <c r="F666" s="2">
        <v>0</v>
      </c>
      <c r="G666" s="2">
        <f t="shared" si="202"/>
        <v>1</v>
      </c>
      <c r="H666" s="4">
        <f t="shared" si="203"/>
        <v>0</v>
      </c>
      <c r="I666">
        <f t="shared" si="204"/>
        <v>0</v>
      </c>
      <c r="J666">
        <f t="shared" si="197"/>
        <v>1</v>
      </c>
      <c r="K666">
        <f t="shared" si="205"/>
        <v>4</v>
      </c>
      <c r="L666">
        <f t="shared" si="206"/>
        <v>0</v>
      </c>
      <c r="M666" s="8">
        <f t="shared" ref="M666:W666" si="240">(M14-$M14)/$M14</f>
        <v>0</v>
      </c>
      <c r="N666" s="8">
        <f t="shared" si="240"/>
        <v>2.2588716148019596</v>
      </c>
      <c r="O666" s="8">
        <f t="shared" si="240"/>
        <v>2.2788240150164403</v>
      </c>
      <c r="P666" s="8">
        <f t="shared" si="240"/>
        <v>0.96435775049828798</v>
      </c>
      <c r="Q666" s="8">
        <f t="shared" si="240"/>
        <v>0.7450930072643247</v>
      </c>
      <c r="R666" s="8">
        <f t="shared" si="240"/>
        <v>0.51559233695306772</v>
      </c>
      <c r="S666" s="8">
        <f t="shared" si="240"/>
        <v>0.47988549987002171</v>
      </c>
      <c r="T666" s="8">
        <f t="shared" si="240"/>
        <v>1.6247274530260141</v>
      </c>
      <c r="U666" s="8">
        <f t="shared" si="240"/>
        <v>1.1512598708294264</v>
      </c>
      <c r="V666" s="8">
        <f t="shared" si="240"/>
        <v>3.2380594999613392</v>
      </c>
      <c r="W666" s="8">
        <f t="shared" si="240"/>
        <v>1.6845927988173706</v>
      </c>
      <c r="X666"/>
      <c r="Y666" s="8">
        <f t="shared" ref="Y666:AI666" si="241">(Y14-$Y14)/$Y14</f>
        <v>0</v>
      </c>
      <c r="Z666" s="8">
        <f t="shared" si="241"/>
        <v>1.4890779318479281</v>
      </c>
      <c r="AA666" s="8">
        <f t="shared" si="241"/>
        <v>1.4732791991047474</v>
      </c>
      <c r="AB666" s="8">
        <f t="shared" si="241"/>
        <v>0.62816071956157726</v>
      </c>
      <c r="AC666" s="8">
        <f t="shared" si="241"/>
        <v>0.62000187678807339</v>
      </c>
      <c r="AD666" s="8">
        <f t="shared" si="241"/>
        <v>0.75104747551863116</v>
      </c>
      <c r="AE666" s="8">
        <f t="shared" si="241"/>
        <v>0.78239278830015224</v>
      </c>
      <c r="AF666" s="8">
        <f t="shared" si="241"/>
        <v>-2.8185035753075256E-2</v>
      </c>
      <c r="AG666" s="8">
        <f t="shared" si="241"/>
        <v>0.11373024067170796</v>
      </c>
      <c r="AH666" s="8">
        <f t="shared" si="241"/>
        <v>1.5805176436536532</v>
      </c>
      <c r="AI666" s="8">
        <f t="shared" si="241"/>
        <v>2.7591125645180425</v>
      </c>
      <c r="AK666" s="8">
        <f t="shared" ref="AK666:AU666" si="242">(AK14-$AK14)/$AK14</f>
        <v>0</v>
      </c>
      <c r="AL666" s="8">
        <f t="shared" si="242"/>
        <v>0.19224742363851421</v>
      </c>
      <c r="AM666" s="8">
        <f t="shared" si="242"/>
        <v>0.19075891198707978</v>
      </c>
      <c r="AN666" s="8">
        <f t="shared" si="242"/>
        <v>0.62816071956157726</v>
      </c>
      <c r="AO666" s="8">
        <f t="shared" si="242"/>
        <v>-0.21514441712759153</v>
      </c>
      <c r="AP666" s="8">
        <f t="shared" si="242"/>
        <v>0.75104747551863116</v>
      </c>
      <c r="AQ666" s="8">
        <f t="shared" si="242"/>
        <v>-0.2197647335872322</v>
      </c>
      <c r="AR666" s="8">
        <f t="shared" si="242"/>
        <v>-0.43714028413921496</v>
      </c>
      <c r="AS666" s="8">
        <f t="shared" si="242"/>
        <v>-0.68332070982840776</v>
      </c>
      <c r="AT666" s="8">
        <f t="shared" si="242"/>
        <v>1.5805176436536532</v>
      </c>
      <c r="AU666" s="8">
        <f t="shared" si="242"/>
        <v>1.8302907073306729</v>
      </c>
      <c r="AW666">
        <f t="shared" si="201"/>
        <v>9</v>
      </c>
      <c r="AX666" t="str">
        <f t="shared" si="210"/>
        <v/>
      </c>
      <c r="AY666" t="str">
        <f t="shared" si="211"/>
        <v/>
      </c>
      <c r="AZ666">
        <f t="shared" si="212"/>
        <v>9</v>
      </c>
    </row>
    <row r="667" spans="1:52" s="17" customFormat="1" x14ac:dyDescent="0.3">
      <c r="A667">
        <v>21</v>
      </c>
      <c r="B667" t="s">
        <v>80</v>
      </c>
      <c r="C667" t="s">
        <v>67</v>
      </c>
      <c r="D667" t="s">
        <v>68</v>
      </c>
      <c r="E667"/>
      <c r="F667" s="2">
        <v>0</v>
      </c>
      <c r="G667" s="2">
        <f t="shared" si="202"/>
        <v>0</v>
      </c>
      <c r="H667" s="4">
        <f t="shared" si="203"/>
        <v>0</v>
      </c>
      <c r="I667">
        <f t="shared" si="204"/>
        <v>0</v>
      </c>
      <c r="J667">
        <f t="shared" si="197"/>
        <v>1</v>
      </c>
      <c r="K667">
        <f t="shared" si="205"/>
        <v>4</v>
      </c>
      <c r="L667">
        <f t="shared" si="206"/>
        <v>0</v>
      </c>
      <c r="M667" s="8">
        <f t="shared" ref="M667:W667" si="243">(M15-$M15)/$M15</f>
        <v>0</v>
      </c>
      <c r="N667" s="8">
        <f t="shared" si="243"/>
        <v>-0.57818793863629037</v>
      </c>
      <c r="O667" s="8">
        <f t="shared" si="243"/>
        <v>-0.57903607935684687</v>
      </c>
      <c r="P667" s="8">
        <f t="shared" si="243"/>
        <v>0.55035276421250579</v>
      </c>
      <c r="Q667" s="8">
        <f t="shared" si="243"/>
        <v>-0.84006649986951609</v>
      </c>
      <c r="R667" s="8">
        <f t="shared" si="243"/>
        <v>0.5082284814715412</v>
      </c>
      <c r="S667" s="8">
        <f t="shared" si="243"/>
        <v>-0.77576430402209351</v>
      </c>
      <c r="T667" s="8">
        <f t="shared" si="243"/>
        <v>-0.5973806625992153</v>
      </c>
      <c r="U667" s="8">
        <f t="shared" si="243"/>
        <v>-0.66841576684612958</v>
      </c>
      <c r="V667" s="8">
        <f t="shared" si="243"/>
        <v>1.2321552048501014</v>
      </c>
      <c r="W667" s="8">
        <f t="shared" si="243"/>
        <v>-0.80393536817778122</v>
      </c>
      <c r="X667"/>
      <c r="Y667" s="8">
        <f t="shared" ref="Y667:AI667" si="244">(Y15-$Y15)/$Y15</f>
        <v>0</v>
      </c>
      <c r="Z667" s="8">
        <f t="shared" si="244"/>
        <v>-0.60234625777129258</v>
      </c>
      <c r="AA667" s="8">
        <f t="shared" si="244"/>
        <v>-0.60393220125499658</v>
      </c>
      <c r="AB667" s="8">
        <f t="shared" si="244"/>
        <v>7.4126045191344109E-2</v>
      </c>
      <c r="AC667" s="8">
        <f t="shared" si="244"/>
        <v>-0.76471687485019313</v>
      </c>
      <c r="AD667" s="8">
        <f t="shared" si="244"/>
        <v>0.37541263107105299</v>
      </c>
      <c r="AE667" s="8">
        <f t="shared" si="244"/>
        <v>-0.67308926582663653</v>
      </c>
      <c r="AF667" s="8">
        <f t="shared" si="244"/>
        <v>-0.79893702657207777</v>
      </c>
      <c r="AG667" s="8">
        <f t="shared" si="244"/>
        <v>-0.77120157888740126</v>
      </c>
      <c r="AH667" s="8">
        <f t="shared" si="244"/>
        <v>0.14457972953256815</v>
      </c>
      <c r="AI667" s="8">
        <f t="shared" si="244"/>
        <v>-0.487294388064067</v>
      </c>
      <c r="AK667" s="8">
        <f t="shared" ref="AK667:AU667" si="245">(AK15-$AK15)/$AK15</f>
        <v>0</v>
      </c>
      <c r="AL667" s="8">
        <f t="shared" si="245"/>
        <v>-0.82462999301667417</v>
      </c>
      <c r="AM667" s="8">
        <f t="shared" si="245"/>
        <v>-0.82546144335613492</v>
      </c>
      <c r="AN667" s="8">
        <f t="shared" si="245"/>
        <v>7.4126045191344109E-2</v>
      </c>
      <c r="AO667" s="8">
        <f t="shared" si="245"/>
        <v>-0.88952127095878286</v>
      </c>
      <c r="AP667" s="8">
        <f t="shared" si="245"/>
        <v>0.37541263107105299</v>
      </c>
      <c r="AQ667" s="8">
        <f t="shared" si="245"/>
        <v>-0.86380626683332173</v>
      </c>
      <c r="AR667" s="8">
        <f t="shared" si="245"/>
        <v>-0.88992467648685225</v>
      </c>
      <c r="AS667" s="8">
        <f t="shared" si="245"/>
        <v>-0.93406385095447786</v>
      </c>
      <c r="AT667" s="8">
        <f t="shared" si="245"/>
        <v>0.14457972953256815</v>
      </c>
      <c r="AU667" s="8">
        <f t="shared" si="245"/>
        <v>-0.62519090575092273</v>
      </c>
      <c r="AW667">
        <f t="shared" si="201"/>
        <v>1</v>
      </c>
      <c r="AX667" t="str">
        <f t="shared" si="210"/>
        <v/>
      </c>
      <c r="AY667" t="str">
        <f t="shared" si="211"/>
        <v/>
      </c>
      <c r="AZ667">
        <f t="shared" si="212"/>
        <v>1</v>
      </c>
    </row>
    <row r="668" spans="1:52" s="17" customFormat="1" x14ac:dyDescent="0.3">
      <c r="A668">
        <v>21</v>
      </c>
      <c r="B668" t="s">
        <v>81</v>
      </c>
      <c r="C668" t="s">
        <v>67</v>
      </c>
      <c r="D668" t="s">
        <v>68</v>
      </c>
      <c r="E668"/>
      <c r="F668" s="2">
        <v>0</v>
      </c>
      <c r="G668" s="2">
        <f t="shared" si="202"/>
        <v>1</v>
      </c>
      <c r="H668" s="4">
        <f t="shared" si="203"/>
        <v>0</v>
      </c>
      <c r="I668">
        <f t="shared" si="204"/>
        <v>1</v>
      </c>
      <c r="J668">
        <f t="shared" si="197"/>
        <v>0</v>
      </c>
      <c r="K668">
        <f t="shared" si="205"/>
        <v>4</v>
      </c>
      <c r="L668">
        <f t="shared" si="206"/>
        <v>0</v>
      </c>
      <c r="M668" s="8">
        <f t="shared" ref="M668:W668" si="246">(M16-$M16)/$M16</f>
        <v>0</v>
      </c>
      <c r="N668" s="8">
        <f t="shared" si="246"/>
        <v>1.0546605048186319</v>
      </c>
      <c r="O668" s="8">
        <f t="shared" si="246"/>
        <v>1.2200472812035561</v>
      </c>
      <c r="P668" s="8">
        <f t="shared" si="246"/>
        <v>-0.23484523008392957</v>
      </c>
      <c r="Q668" s="8">
        <f t="shared" si="246"/>
        <v>-0.26307682723323728</v>
      </c>
      <c r="R668" s="8">
        <f t="shared" si="246"/>
        <v>-0.11228828271902701</v>
      </c>
      <c r="S668" s="8">
        <f t="shared" si="246"/>
        <v>0.67388884351225331</v>
      </c>
      <c r="T668" s="8">
        <f t="shared" si="246"/>
        <v>-2.0984037663270904E-2</v>
      </c>
      <c r="U668" s="8">
        <f t="shared" si="246"/>
        <v>4.5491531651328616E-3</v>
      </c>
      <c r="V668" s="8">
        <f t="shared" si="246"/>
        <v>2.906420273004001</v>
      </c>
      <c r="W668" s="8">
        <f t="shared" si="246"/>
        <v>5.6544921180784191E-2</v>
      </c>
      <c r="X668"/>
      <c r="Y668" s="8">
        <f t="shared" ref="Y668:AI668" si="247">(Y16-$Y16)/$Y16</f>
        <v>0</v>
      </c>
      <c r="Z668" s="8">
        <f t="shared" si="247"/>
        <v>0.51483430447404266</v>
      </c>
      <c r="AA668" s="8">
        <f t="shared" si="247"/>
        <v>0.59490692739158202</v>
      </c>
      <c r="AB668" s="8">
        <f t="shared" si="247"/>
        <v>-6.0122855837456461E-2</v>
      </c>
      <c r="AC668" s="8">
        <f t="shared" si="247"/>
        <v>-0.18489497807674182</v>
      </c>
      <c r="AD668" s="8">
        <f t="shared" si="247"/>
        <v>0.161228578869931</v>
      </c>
      <c r="AE668" s="8">
        <f t="shared" si="247"/>
        <v>0.37584549562799013</v>
      </c>
      <c r="AF668" s="8">
        <f t="shared" si="247"/>
        <v>-0.66404539785109284</v>
      </c>
      <c r="AG668" s="8">
        <f t="shared" si="247"/>
        <v>-0.40013063979846053</v>
      </c>
      <c r="AH668" s="8">
        <f t="shared" si="247"/>
        <v>0.53950158743472876</v>
      </c>
      <c r="AI668" s="8">
        <f t="shared" si="247"/>
        <v>1.2904155060937046</v>
      </c>
      <c r="AK668" s="8">
        <f t="shared" ref="AK668:AU668" si="248">(AK16-$AK16)/$AK16</f>
        <v>0</v>
      </c>
      <c r="AL668" s="8">
        <f t="shared" si="248"/>
        <v>-0.42366000754183736</v>
      </c>
      <c r="AM668" s="8">
        <f t="shared" si="248"/>
        <v>-0.33862745372307868</v>
      </c>
      <c r="AN668" s="8">
        <f t="shared" si="248"/>
        <v>-6.0122855837456461E-2</v>
      </c>
      <c r="AO668" s="8">
        <f t="shared" si="248"/>
        <v>-0.65519292485546021</v>
      </c>
      <c r="AP668" s="8">
        <f t="shared" si="248"/>
        <v>0.161228578869931</v>
      </c>
      <c r="AQ668" s="8">
        <f t="shared" si="248"/>
        <v>-0.51476083306510745</v>
      </c>
      <c r="AR668" s="8">
        <f t="shared" si="248"/>
        <v>-0.77386966867504825</v>
      </c>
      <c r="AS668" s="8">
        <f t="shared" si="248"/>
        <v>-0.85035038614544678</v>
      </c>
      <c r="AT668" s="8">
        <f t="shared" si="248"/>
        <v>0.53950158743472876</v>
      </c>
      <c r="AU668" s="8">
        <f t="shared" si="248"/>
        <v>0.86019006702278045</v>
      </c>
      <c r="AW668">
        <f t="shared" si="201"/>
        <v>-3</v>
      </c>
      <c r="AX668" t="str">
        <f t="shared" si="210"/>
        <v/>
      </c>
      <c r="AY668">
        <f t="shared" si="211"/>
        <v>-3</v>
      </c>
      <c r="AZ668" t="str">
        <f t="shared" si="212"/>
        <v/>
      </c>
    </row>
    <row r="669" spans="1:52" s="17" customFormat="1" x14ac:dyDescent="0.3">
      <c r="A669">
        <v>21</v>
      </c>
      <c r="B669" t="s">
        <v>82</v>
      </c>
      <c r="C669" t="s">
        <v>67</v>
      </c>
      <c r="D669" t="s">
        <v>68</v>
      </c>
      <c r="E669"/>
      <c r="F669" s="2">
        <v>0</v>
      </c>
      <c r="G669" s="2">
        <f t="shared" si="202"/>
        <v>1</v>
      </c>
      <c r="H669" s="4">
        <f t="shared" si="203"/>
        <v>0</v>
      </c>
      <c r="I669">
        <f t="shared" si="204"/>
        <v>1</v>
      </c>
      <c r="J669">
        <f t="shared" si="197"/>
        <v>0</v>
      </c>
      <c r="K669">
        <f t="shared" si="205"/>
        <v>4</v>
      </c>
      <c r="L669">
        <f t="shared" si="206"/>
        <v>0</v>
      </c>
      <c r="M669" s="8">
        <f t="shared" ref="M669:W669" si="249">(M17-$M17)/$M17</f>
        <v>0</v>
      </c>
      <c r="N669" s="8">
        <f t="shared" si="249"/>
        <v>-0.61390409727292261</v>
      </c>
      <c r="O669" s="8">
        <f t="shared" si="249"/>
        <v>-0.61377078930212681</v>
      </c>
      <c r="P669" s="8">
        <f t="shared" si="249"/>
        <v>0.22649687825686823</v>
      </c>
      <c r="Q669" s="8">
        <f t="shared" si="249"/>
        <v>-0.90040612395616781</v>
      </c>
      <c r="R669" s="8">
        <f t="shared" si="249"/>
        <v>-0.13837119929232336</v>
      </c>
      <c r="S669" s="8">
        <f t="shared" si="249"/>
        <v>-0.88982404107043966</v>
      </c>
      <c r="T669" s="8">
        <f t="shared" si="249"/>
        <v>-0.35652428076328863</v>
      </c>
      <c r="U669" s="8">
        <f t="shared" si="249"/>
        <v>-0.49293064259868724</v>
      </c>
      <c r="V669" s="8">
        <f t="shared" si="249"/>
        <v>-0.20383820669427588</v>
      </c>
      <c r="W669" s="8">
        <f t="shared" si="249"/>
        <v>-0.83976952708006203</v>
      </c>
      <c r="X669"/>
      <c r="Y669" s="8">
        <f t="shared" ref="Y669:AI669" si="250">(Y17-$Y17)/$Y17</f>
        <v>0</v>
      </c>
      <c r="Z669" s="8">
        <f t="shared" si="250"/>
        <v>-0.56821960446376996</v>
      </c>
      <c r="AA669" s="8">
        <f t="shared" si="250"/>
        <v>-0.57179330497976377</v>
      </c>
      <c r="AB669" s="8">
        <f t="shared" si="250"/>
        <v>-0.226595566643079</v>
      </c>
      <c r="AC669" s="8">
        <f t="shared" si="250"/>
        <v>-0.78173188899070689</v>
      </c>
      <c r="AD669" s="8">
        <f t="shared" si="250"/>
        <v>-0.27740541266525454</v>
      </c>
      <c r="AE669" s="8">
        <f t="shared" si="250"/>
        <v>-0.66857043936723692</v>
      </c>
      <c r="AF669" s="8">
        <f t="shared" si="250"/>
        <v>-0.68665295858371056</v>
      </c>
      <c r="AG669" s="8">
        <f t="shared" si="250"/>
        <v>-0.66611474217391031</v>
      </c>
      <c r="AH669" s="8">
        <f t="shared" si="250"/>
        <v>-0.24777187162202371</v>
      </c>
      <c r="AI669" s="8">
        <f t="shared" si="250"/>
        <v>-0.49916832595441207</v>
      </c>
      <c r="AK669" s="8">
        <f t="shared" ref="AK669:AU669" si="251">(AK17-$AK17)/$AK17</f>
        <v>0</v>
      </c>
      <c r="AL669" s="8">
        <f t="shared" si="251"/>
        <v>-0.82072488481233152</v>
      </c>
      <c r="AM669" s="8">
        <f t="shared" si="251"/>
        <v>-0.82253511709342586</v>
      </c>
      <c r="AN669" s="8">
        <f t="shared" si="251"/>
        <v>-0.226595566643079</v>
      </c>
      <c r="AO669" s="8">
        <f t="shared" si="251"/>
        <v>-0.89490448679297907</v>
      </c>
      <c r="AP669" s="8">
        <f t="shared" si="251"/>
        <v>-0.27740541266525454</v>
      </c>
      <c r="AQ669" s="8">
        <f t="shared" si="251"/>
        <v>-0.87309821715604341</v>
      </c>
      <c r="AR669" s="8">
        <f t="shared" si="251"/>
        <v>-0.81529651542455461</v>
      </c>
      <c r="AS669" s="8">
        <f t="shared" si="251"/>
        <v>-0.90248437924182345</v>
      </c>
      <c r="AT669" s="8">
        <f t="shared" si="251"/>
        <v>-0.24777187162202371</v>
      </c>
      <c r="AU669" s="8">
        <f t="shared" si="251"/>
        <v>-0.69458569118764313</v>
      </c>
      <c r="AW669">
        <f t="shared" si="201"/>
        <v>-3</v>
      </c>
      <c r="AX669" t="str">
        <f t="shared" si="210"/>
        <v/>
      </c>
      <c r="AY669">
        <f t="shared" si="211"/>
        <v>-3</v>
      </c>
      <c r="AZ669" t="str">
        <f t="shared" si="212"/>
        <v/>
      </c>
    </row>
    <row r="670" spans="1:52" s="17" customFormat="1" x14ac:dyDescent="0.3">
      <c r="A670">
        <v>21</v>
      </c>
      <c r="B670" t="s">
        <v>83</v>
      </c>
      <c r="C670" t="s">
        <v>67</v>
      </c>
      <c r="D670" t="s">
        <v>68</v>
      </c>
      <c r="E670" t="s">
        <v>42</v>
      </c>
      <c r="F670" s="2">
        <v>0</v>
      </c>
      <c r="G670" s="2">
        <f t="shared" si="202"/>
        <v>0</v>
      </c>
      <c r="H670" s="4">
        <f t="shared" si="203"/>
        <v>1</v>
      </c>
      <c r="I670">
        <f t="shared" si="204"/>
        <v>0</v>
      </c>
      <c r="J670">
        <f t="shared" si="197"/>
        <v>1</v>
      </c>
      <c r="K670">
        <f t="shared" si="205"/>
        <v>4</v>
      </c>
      <c r="L670">
        <f t="shared" si="206"/>
        <v>4</v>
      </c>
      <c r="M670" s="8">
        <f t="shared" ref="M670:W670" si="252">(M18-$M18)/$M18</f>
        <v>0</v>
      </c>
      <c r="N670" s="8">
        <f t="shared" si="252"/>
        <v>14.098681287440348</v>
      </c>
      <c r="O670" s="8">
        <f t="shared" si="252"/>
        <v>14.228019088232308</v>
      </c>
      <c r="P670" s="8">
        <f t="shared" si="252"/>
        <v>-0.46284414661386936</v>
      </c>
      <c r="Q670" s="8">
        <f t="shared" si="252"/>
        <v>7.1872320032490604</v>
      </c>
      <c r="R670" s="8">
        <f t="shared" si="252"/>
        <v>-0.48535729515686876</v>
      </c>
      <c r="S670" s="8">
        <f t="shared" si="252"/>
        <v>8.0305395471621495</v>
      </c>
      <c r="T670" s="8">
        <f t="shared" si="252"/>
        <v>6.6763216570210178</v>
      </c>
      <c r="U670" s="8">
        <f t="shared" si="252"/>
        <v>6.8890941212305812</v>
      </c>
      <c r="V670" s="8">
        <f t="shared" si="252"/>
        <v>-0.9868104376078789</v>
      </c>
      <c r="W670" s="8">
        <f t="shared" si="252"/>
        <v>10.405325210681289</v>
      </c>
      <c r="X670"/>
      <c r="Y670" s="8">
        <f t="shared" ref="Y670:AI670" si="253">(Y18-$Y18)/$Y18</f>
        <v>0</v>
      </c>
      <c r="Z670" s="8">
        <f t="shared" si="253"/>
        <v>8.5686784340340232</v>
      </c>
      <c r="AA670" s="8">
        <f t="shared" si="253"/>
        <v>8.5663516260946224</v>
      </c>
      <c r="AB670" s="8">
        <f t="shared" si="253"/>
        <v>-0.22628439146448223</v>
      </c>
      <c r="AC670" s="8">
        <f t="shared" si="253"/>
        <v>5.2837520815452539</v>
      </c>
      <c r="AD670" s="8">
        <f t="shared" si="253"/>
        <v>0.843598387495339</v>
      </c>
      <c r="AE670" s="8">
        <f t="shared" si="253"/>
        <v>6.3882081756537383</v>
      </c>
      <c r="AF670" s="8">
        <f t="shared" si="253"/>
        <v>0.88357444271463537</v>
      </c>
      <c r="AG670" s="8">
        <f t="shared" si="253"/>
        <v>2.6089997291339606</v>
      </c>
      <c r="AH670" s="8">
        <f t="shared" si="253"/>
        <v>-0.9475589218774173</v>
      </c>
      <c r="AI670" s="8">
        <f t="shared" si="253"/>
        <v>15.118651404815539</v>
      </c>
      <c r="AK670" s="8">
        <f t="shared" ref="AK670:AU670" si="254">(AK18-$AK18)/$AK18</f>
        <v>0</v>
      </c>
      <c r="AL670" s="8">
        <f t="shared" si="254"/>
        <v>2.9911203244861961</v>
      </c>
      <c r="AM670" s="8">
        <f t="shared" si="254"/>
        <v>3.0313248837448725</v>
      </c>
      <c r="AN670" s="8">
        <f t="shared" si="254"/>
        <v>-0.22628439146448223</v>
      </c>
      <c r="AO670" s="8">
        <f t="shared" si="254"/>
        <v>1.7059858536800685</v>
      </c>
      <c r="AP670" s="8">
        <f t="shared" si="254"/>
        <v>0.843598387495339</v>
      </c>
      <c r="AQ670" s="8">
        <f t="shared" si="254"/>
        <v>2.0114754748996715</v>
      </c>
      <c r="AR670" s="8">
        <f t="shared" si="254"/>
        <v>0.2298471371081143</v>
      </c>
      <c r="AS670" s="8">
        <f t="shared" si="254"/>
        <v>-3.8070928873007268E-2</v>
      </c>
      <c r="AT670" s="8">
        <f t="shared" si="254"/>
        <v>-0.9475589218774173</v>
      </c>
      <c r="AU670" s="8">
        <f t="shared" si="254"/>
        <v>11.972140202889898</v>
      </c>
      <c r="AW670">
        <f t="shared" si="201"/>
        <v>1</v>
      </c>
      <c r="AX670">
        <f t="shared" si="210"/>
        <v>1</v>
      </c>
      <c r="AY670" t="str">
        <f t="shared" si="211"/>
        <v/>
      </c>
      <c r="AZ670">
        <f t="shared" si="212"/>
        <v>1</v>
      </c>
    </row>
    <row r="671" spans="1:52" s="17" customFormat="1" x14ac:dyDescent="0.3">
      <c r="A671">
        <v>22</v>
      </c>
      <c r="B671" t="s">
        <v>84</v>
      </c>
      <c r="C671" t="s">
        <v>85</v>
      </c>
      <c r="D671" t="s">
        <v>86</v>
      </c>
      <c r="E671"/>
      <c r="F671" s="2">
        <v>0</v>
      </c>
      <c r="G671" s="2">
        <f t="shared" si="202"/>
        <v>0</v>
      </c>
      <c r="H671" s="4">
        <f t="shared" si="203"/>
        <v>0</v>
      </c>
      <c r="I671">
        <f t="shared" si="204"/>
        <v>1</v>
      </c>
      <c r="J671">
        <f t="shared" si="197"/>
        <v>0</v>
      </c>
      <c r="K671">
        <f t="shared" si="205"/>
        <v>3</v>
      </c>
      <c r="L671">
        <f t="shared" si="206"/>
        <v>0</v>
      </c>
      <c r="M671" s="8">
        <f t="shared" ref="M671:W671" si="255">(M19-$M19)/$M19</f>
        <v>0</v>
      </c>
      <c r="N671" s="8">
        <f t="shared" si="255"/>
        <v>-0.67452233474615275</v>
      </c>
      <c r="O671" s="8">
        <f t="shared" si="255"/>
        <v>-0.67015627944066269</v>
      </c>
      <c r="P671" s="8">
        <f t="shared" si="255"/>
        <v>1.396588036865009</v>
      </c>
      <c r="Q671" s="8">
        <f t="shared" si="255"/>
        <v>-0.83147758587160825</v>
      </c>
      <c r="R671" s="8">
        <f t="shared" si="255"/>
        <v>1.5386080086386402</v>
      </c>
      <c r="S671" s="8">
        <f t="shared" si="255"/>
        <v>-0.75902948844322604</v>
      </c>
      <c r="T671" s="8">
        <f t="shared" si="255"/>
        <v>-0.25106279887750677</v>
      </c>
      <c r="U671" s="8">
        <f t="shared" si="255"/>
        <v>-0.34937692983594315</v>
      </c>
      <c r="V671" s="8">
        <f t="shared" si="255"/>
        <v>1.4593239682447889</v>
      </c>
      <c r="W671" s="8">
        <f t="shared" si="255"/>
        <v>-0.6381071478817133</v>
      </c>
      <c r="X671"/>
      <c r="Y671" s="8">
        <f t="shared" ref="Y671:AI671" si="256">(Y19-$Y19)/$Y19</f>
        <v>0</v>
      </c>
      <c r="Z671" s="8">
        <f t="shared" si="256"/>
        <v>-0.65802441131978895</v>
      </c>
      <c r="AA671" s="8">
        <f t="shared" si="256"/>
        <v>-0.65607074104436203</v>
      </c>
      <c r="AB671" s="8">
        <f t="shared" si="256"/>
        <v>1.6862761091210101</v>
      </c>
      <c r="AC671" s="8">
        <f t="shared" si="256"/>
        <v>-0.70463789243531072</v>
      </c>
      <c r="AD671" s="8">
        <f t="shared" si="256"/>
        <v>1.1204144751605618</v>
      </c>
      <c r="AE671" s="8">
        <f t="shared" si="256"/>
        <v>-0.70036801884627797</v>
      </c>
      <c r="AF671" s="8">
        <f t="shared" si="256"/>
        <v>-0.59397000211723561</v>
      </c>
      <c r="AG671" s="8">
        <f t="shared" si="256"/>
        <v>-0.54332310418948104</v>
      </c>
      <c r="AH671" s="8">
        <f t="shared" si="256"/>
        <v>0.42396812419199148</v>
      </c>
      <c r="AI671" s="8">
        <f t="shared" si="256"/>
        <v>-0.36754210356689698</v>
      </c>
      <c r="AK671" s="8">
        <f t="shared" ref="AK671:AU671" si="257">(AK19-$AK19)/$AK19</f>
        <v>0</v>
      </c>
      <c r="AL671" s="8">
        <f t="shared" si="257"/>
        <v>-0.85769157034826249</v>
      </c>
      <c r="AM671" s="8">
        <f t="shared" si="257"/>
        <v>-0.85514828957875244</v>
      </c>
      <c r="AN671" s="8">
        <f t="shared" si="257"/>
        <v>1.6862761091210101</v>
      </c>
      <c r="AO671" s="8">
        <f t="shared" si="257"/>
        <v>-0.86533877187936448</v>
      </c>
      <c r="AP671" s="8">
        <f t="shared" si="257"/>
        <v>1.1204144751605618</v>
      </c>
      <c r="AQ671" s="8">
        <f t="shared" si="257"/>
        <v>-0.85007508955107547</v>
      </c>
      <c r="AR671" s="8">
        <f t="shared" si="257"/>
        <v>-0.78934851027730746</v>
      </c>
      <c r="AS671" s="8">
        <f t="shared" si="257"/>
        <v>-0.89579260593955612</v>
      </c>
      <c r="AT671" s="8">
        <f t="shared" si="257"/>
        <v>0.42396812419199148</v>
      </c>
      <c r="AU671" s="8">
        <f t="shared" si="257"/>
        <v>-0.65747365588057638</v>
      </c>
      <c r="AW671">
        <f t="shared" si="201"/>
        <v>-2</v>
      </c>
      <c r="AX671" t="str">
        <f t="shared" si="210"/>
        <v/>
      </c>
      <c r="AY671">
        <f t="shared" si="211"/>
        <v>-2</v>
      </c>
      <c r="AZ671" t="str">
        <f t="shared" si="212"/>
        <v/>
      </c>
    </row>
    <row r="672" spans="1:52" s="17" customFormat="1" x14ac:dyDescent="0.3">
      <c r="A672">
        <v>22</v>
      </c>
      <c r="B672" t="s">
        <v>87</v>
      </c>
      <c r="C672" t="s">
        <v>85</v>
      </c>
      <c r="D672" t="s">
        <v>86</v>
      </c>
      <c r="E672" t="s">
        <v>42</v>
      </c>
      <c r="F672" s="2">
        <v>0</v>
      </c>
      <c r="G672" s="2">
        <f t="shared" si="202"/>
        <v>1</v>
      </c>
      <c r="H672" s="4">
        <f t="shared" si="203"/>
        <v>1</v>
      </c>
      <c r="I672">
        <f t="shared" si="204"/>
        <v>0</v>
      </c>
      <c r="J672">
        <f t="shared" si="197"/>
        <v>1</v>
      </c>
      <c r="K672">
        <f t="shared" si="205"/>
        <v>3</v>
      </c>
      <c r="L672">
        <f t="shared" si="206"/>
        <v>3</v>
      </c>
      <c r="M672" s="8">
        <f t="shared" ref="M672:W672" si="258">(M20-$M20)/$M20</f>
        <v>0</v>
      </c>
      <c r="N672" s="8">
        <f t="shared" si="258"/>
        <v>17.501210781566751</v>
      </c>
      <c r="O672" s="8">
        <f t="shared" si="258"/>
        <v>17.461822887844257</v>
      </c>
      <c r="P672" s="8">
        <f t="shared" si="258"/>
        <v>-7.0490314971007426E-2</v>
      </c>
      <c r="Q672" s="8">
        <f t="shared" si="258"/>
        <v>18.664075322604152</v>
      </c>
      <c r="R672" s="8">
        <f t="shared" si="258"/>
        <v>-0.25547333746074624</v>
      </c>
      <c r="S672" s="8">
        <f t="shared" si="258"/>
        <v>27.407910859069357</v>
      </c>
      <c r="T672" s="8">
        <f t="shared" si="258"/>
        <v>7.1123913626370312</v>
      </c>
      <c r="U672" s="8">
        <f t="shared" si="258"/>
        <v>6.5486771944825977</v>
      </c>
      <c r="V672" s="8">
        <f t="shared" si="258"/>
        <v>2.5970070780119476</v>
      </c>
      <c r="W672" s="8">
        <f t="shared" si="258"/>
        <v>36.329236450765215</v>
      </c>
      <c r="X672"/>
      <c r="Y672" s="8">
        <f t="shared" ref="Y672:AI672" si="259">(Y20-$Y20)/$Y20</f>
        <v>0</v>
      </c>
      <c r="Z672" s="8">
        <f t="shared" si="259"/>
        <v>7.8807515799616237</v>
      </c>
      <c r="AA672" s="8">
        <f t="shared" si="259"/>
        <v>7.8349511139717105</v>
      </c>
      <c r="AB672" s="8">
        <f t="shared" si="259"/>
        <v>9.9672105260726243E-2</v>
      </c>
      <c r="AC672" s="8">
        <f t="shared" si="259"/>
        <v>10.585007749035128</v>
      </c>
      <c r="AD672" s="8">
        <f t="shared" si="259"/>
        <v>-0.35507033831620777</v>
      </c>
      <c r="AE672" s="8">
        <f t="shared" si="259"/>
        <v>12.966661624291707</v>
      </c>
      <c r="AF672" s="8">
        <f t="shared" si="259"/>
        <v>1.5366723639706332</v>
      </c>
      <c r="AG672" s="8">
        <f t="shared" si="259"/>
        <v>2.0914411470292187</v>
      </c>
      <c r="AH672" s="8">
        <f t="shared" si="259"/>
        <v>2.7853847173683839</v>
      </c>
      <c r="AI672" s="8">
        <f t="shared" si="259"/>
        <v>22.077635095646365</v>
      </c>
      <c r="AK672" s="8">
        <f t="shared" ref="AK672:AU672" si="260">(AK20-$AK20)/$AK20</f>
        <v>0</v>
      </c>
      <c r="AL672" s="8">
        <f t="shared" si="260"/>
        <v>3.2678930179607804</v>
      </c>
      <c r="AM672" s="8">
        <f t="shared" si="260"/>
        <v>3.2299192027254051</v>
      </c>
      <c r="AN672" s="8">
        <f t="shared" si="260"/>
        <v>9.9672105260726243E-2</v>
      </c>
      <c r="AO672" s="8">
        <f t="shared" si="260"/>
        <v>4.6149997371668459</v>
      </c>
      <c r="AP672" s="8">
        <f t="shared" si="260"/>
        <v>-0.35507033831620777</v>
      </c>
      <c r="AQ672" s="8">
        <f t="shared" si="260"/>
        <v>5.9203011068233744</v>
      </c>
      <c r="AR672" s="8">
        <f t="shared" si="260"/>
        <v>0.32387139336812615</v>
      </c>
      <c r="AS672" s="8">
        <f t="shared" si="260"/>
        <v>-0.23519291638609738</v>
      </c>
      <c r="AT672" s="8">
        <f t="shared" si="260"/>
        <v>2.7853847173683839</v>
      </c>
      <c r="AU672" s="8">
        <f t="shared" si="260"/>
        <v>17.097812410026286</v>
      </c>
      <c r="AW672">
        <f t="shared" si="201"/>
        <v>4</v>
      </c>
      <c r="AX672">
        <f t="shared" si="210"/>
        <v>4</v>
      </c>
      <c r="AY672" t="str">
        <f t="shared" si="211"/>
        <v/>
      </c>
      <c r="AZ672">
        <f t="shared" si="212"/>
        <v>4</v>
      </c>
    </row>
    <row r="673" spans="1:52" s="17" customFormat="1" x14ac:dyDescent="0.3">
      <c r="A673">
        <v>22</v>
      </c>
      <c r="B673" t="s">
        <v>88</v>
      </c>
      <c r="C673" t="s">
        <v>85</v>
      </c>
      <c r="D673" t="s">
        <v>86</v>
      </c>
      <c r="E673"/>
      <c r="F673" s="2">
        <v>0</v>
      </c>
      <c r="G673" s="2">
        <f t="shared" si="202"/>
        <v>1</v>
      </c>
      <c r="H673" s="4">
        <f t="shared" si="203"/>
        <v>0</v>
      </c>
      <c r="I673">
        <f t="shared" si="204"/>
        <v>1</v>
      </c>
      <c r="J673">
        <f t="shared" si="197"/>
        <v>0</v>
      </c>
      <c r="K673">
        <f t="shared" si="205"/>
        <v>3</v>
      </c>
      <c r="L673">
        <f t="shared" si="206"/>
        <v>0</v>
      </c>
      <c r="M673" s="8">
        <f t="shared" ref="M673:W673" si="261">(M21-$M21)/$M21</f>
        <v>0</v>
      </c>
      <c r="N673" s="8">
        <f t="shared" si="261"/>
        <v>-0.32665340484611832</v>
      </c>
      <c r="O673" s="8">
        <f t="shared" si="261"/>
        <v>-0.3117262874052284</v>
      </c>
      <c r="P673" s="8">
        <f t="shared" si="261"/>
        <v>-0.41331053781233029</v>
      </c>
      <c r="Q673" s="8">
        <f t="shared" si="261"/>
        <v>-0.6419091859857704</v>
      </c>
      <c r="R673" s="8">
        <f t="shared" si="261"/>
        <v>0.73922803108566371</v>
      </c>
      <c r="S673" s="8">
        <f t="shared" si="261"/>
        <v>-0.39772698670133594</v>
      </c>
      <c r="T673" s="8">
        <f t="shared" si="261"/>
        <v>1.3152840521090509E-3</v>
      </c>
      <c r="U673" s="8">
        <f t="shared" si="261"/>
        <v>-0.10272279530213094</v>
      </c>
      <c r="V673" s="8">
        <f t="shared" si="261"/>
        <v>0.76811074778355615</v>
      </c>
      <c r="W673" s="8">
        <f t="shared" si="261"/>
        <v>0.36083920822316773</v>
      </c>
      <c r="X673"/>
      <c r="Y673" s="8">
        <f t="shared" ref="Y673:AI673" si="262">(Y21-$Y21)/$Y21</f>
        <v>0</v>
      </c>
      <c r="Z673" s="8">
        <f t="shared" si="262"/>
        <v>-0.33109977927876194</v>
      </c>
      <c r="AA673" s="8">
        <f t="shared" si="262"/>
        <v>-0.32493318738506399</v>
      </c>
      <c r="AB673" s="8">
        <f t="shared" si="262"/>
        <v>-0.11686239438881614</v>
      </c>
      <c r="AC673" s="8">
        <f t="shared" si="262"/>
        <v>-0.47945345956044649</v>
      </c>
      <c r="AD673" s="8">
        <f t="shared" si="262"/>
        <v>0.73480632666222279</v>
      </c>
      <c r="AE673" s="8">
        <f t="shared" si="262"/>
        <v>-0.38723680775218527</v>
      </c>
      <c r="AF673" s="8">
        <f t="shared" si="262"/>
        <v>-0.44289451139611519</v>
      </c>
      <c r="AG673" s="8">
        <f t="shared" si="262"/>
        <v>-0.34495013869000807</v>
      </c>
      <c r="AH673" s="8">
        <f t="shared" si="262"/>
        <v>0.34150375963937524</v>
      </c>
      <c r="AI673" s="8">
        <f t="shared" si="262"/>
        <v>0.4923413152322772</v>
      </c>
      <c r="AK673" s="8">
        <f t="shared" ref="AK673:AU673" si="263">(AK21-$AK21)/$AK21</f>
        <v>0</v>
      </c>
      <c r="AL673" s="8">
        <f t="shared" si="263"/>
        <v>-0.7168042867187383</v>
      </c>
      <c r="AM673" s="8">
        <f t="shared" si="263"/>
        <v>-0.70940234914530775</v>
      </c>
      <c r="AN673" s="8">
        <f t="shared" si="263"/>
        <v>-0.11686239438881614</v>
      </c>
      <c r="AO673" s="8">
        <f t="shared" si="263"/>
        <v>-0.76217533744504362</v>
      </c>
      <c r="AP673" s="8">
        <f t="shared" si="263"/>
        <v>0.73480632666222279</v>
      </c>
      <c r="AQ673" s="8">
        <f t="shared" si="263"/>
        <v>-0.67542211801206842</v>
      </c>
      <c r="AR673" s="8">
        <f t="shared" si="263"/>
        <v>-0.68266358930679039</v>
      </c>
      <c r="AS673" s="8">
        <f t="shared" si="263"/>
        <v>-0.85973510845196366</v>
      </c>
      <c r="AT673" s="8">
        <f t="shared" si="263"/>
        <v>0.34150375963937524</v>
      </c>
      <c r="AU673" s="8">
        <f t="shared" si="263"/>
        <v>-0.11656217637949766</v>
      </c>
      <c r="AW673">
        <f t="shared" si="201"/>
        <v>0</v>
      </c>
      <c r="AX673" t="str">
        <f t="shared" si="210"/>
        <v/>
      </c>
      <c r="AY673">
        <f t="shared" si="211"/>
        <v>0</v>
      </c>
      <c r="AZ673" t="str">
        <f t="shared" si="212"/>
        <v/>
      </c>
    </row>
    <row r="674" spans="1:52" s="17" customFormat="1" x14ac:dyDescent="0.3">
      <c r="A674">
        <v>22</v>
      </c>
      <c r="B674" t="s">
        <v>89</v>
      </c>
      <c r="C674" t="s">
        <v>85</v>
      </c>
      <c r="D674" t="s">
        <v>86</v>
      </c>
      <c r="E674"/>
      <c r="F674" s="2">
        <v>0</v>
      </c>
      <c r="G674" s="2">
        <f t="shared" si="202"/>
        <v>0</v>
      </c>
      <c r="H674" s="4">
        <f t="shared" si="203"/>
        <v>0</v>
      </c>
      <c r="I674">
        <f t="shared" si="204"/>
        <v>1</v>
      </c>
      <c r="J674">
        <f t="shared" si="197"/>
        <v>0</v>
      </c>
      <c r="K674">
        <f t="shared" si="205"/>
        <v>3</v>
      </c>
      <c r="L674">
        <f t="shared" si="206"/>
        <v>0</v>
      </c>
      <c r="M674" s="8">
        <f t="shared" ref="M674:W674" si="264">(M22-$M22)/$M22</f>
        <v>0</v>
      </c>
      <c r="N674" s="8">
        <f t="shared" si="264"/>
        <v>3.1293331712665533</v>
      </c>
      <c r="O674" s="8">
        <f t="shared" si="264"/>
        <v>3.4204341371628284</v>
      </c>
      <c r="P674" s="8">
        <f t="shared" si="264"/>
        <v>5.2474995688309569</v>
      </c>
      <c r="Q674" s="8">
        <f t="shared" si="264"/>
        <v>2.5700613602836109</v>
      </c>
      <c r="R674" s="8">
        <f t="shared" si="264"/>
        <v>0.62700144323261742</v>
      </c>
      <c r="S674" s="8">
        <f t="shared" si="264"/>
        <v>4.4535219952097158</v>
      </c>
      <c r="T674" s="8">
        <f t="shared" si="264"/>
        <v>2.4012130791617055</v>
      </c>
      <c r="U674" s="8">
        <f t="shared" si="264"/>
        <v>2.1358450269016878</v>
      </c>
      <c r="V674" s="8">
        <f t="shared" si="264"/>
        <v>1.5958118156307197</v>
      </c>
      <c r="W674" s="8">
        <f t="shared" si="264"/>
        <v>3.5577965996713026</v>
      </c>
      <c r="X674"/>
      <c r="Y674" s="8">
        <f t="shared" ref="Y674:AI674" si="265">(Y22-$Y22)/$Y22</f>
        <v>0</v>
      </c>
      <c r="Z674" s="8">
        <f t="shared" si="265"/>
        <v>2.0166574772409196</v>
      </c>
      <c r="AA674" s="8">
        <f t="shared" si="265"/>
        <v>2.1074230287145648</v>
      </c>
      <c r="AB674" s="8">
        <f t="shared" si="265"/>
        <v>1.408893805032754</v>
      </c>
      <c r="AC674" s="8">
        <f t="shared" si="265"/>
        <v>2.2757543825293309</v>
      </c>
      <c r="AD674" s="8">
        <f t="shared" si="265"/>
        <v>0.50359462622105666</v>
      </c>
      <c r="AE674" s="8">
        <f t="shared" si="265"/>
        <v>2.8878967787475354</v>
      </c>
      <c r="AF674" s="8">
        <f t="shared" si="265"/>
        <v>0.46357897881882132</v>
      </c>
      <c r="AG674" s="8">
        <f t="shared" si="265"/>
        <v>0.77265282666227597</v>
      </c>
      <c r="AH674" s="8">
        <f t="shared" si="265"/>
        <v>1.8711053021076509</v>
      </c>
      <c r="AI674" s="8">
        <f t="shared" si="265"/>
        <v>4.9020196863921912</v>
      </c>
      <c r="AK674" s="8">
        <f t="shared" ref="AK674:AU674" si="266">(AK22-$AK22)/$AK22</f>
        <v>0</v>
      </c>
      <c r="AL674" s="8">
        <f t="shared" si="266"/>
        <v>0.45279397245059999</v>
      </c>
      <c r="AM674" s="8">
        <f t="shared" si="266"/>
        <v>0.56093369851621566</v>
      </c>
      <c r="AN674" s="8">
        <f t="shared" si="266"/>
        <v>1.408893805032754</v>
      </c>
      <c r="AO674" s="8">
        <f t="shared" si="266"/>
        <v>0.57733257210943401</v>
      </c>
      <c r="AP674" s="8">
        <f t="shared" si="266"/>
        <v>0.50359462622105666</v>
      </c>
      <c r="AQ674" s="8">
        <f t="shared" si="266"/>
        <v>0.90430435744933624</v>
      </c>
      <c r="AR674" s="8">
        <f t="shared" si="266"/>
        <v>-0.16970900173581496</v>
      </c>
      <c r="AS674" s="8">
        <f t="shared" si="266"/>
        <v>-0.61033251296696178</v>
      </c>
      <c r="AT674" s="8">
        <f t="shared" si="266"/>
        <v>1.8711053021076509</v>
      </c>
      <c r="AU674" s="8">
        <f t="shared" si="266"/>
        <v>3.4058965743094309</v>
      </c>
      <c r="AW674">
        <f t="shared" si="201"/>
        <v>-2</v>
      </c>
      <c r="AX674" t="str">
        <f t="shared" si="210"/>
        <v/>
      </c>
      <c r="AY674">
        <f t="shared" si="211"/>
        <v>-2</v>
      </c>
      <c r="AZ674" t="str">
        <f t="shared" si="212"/>
        <v/>
      </c>
    </row>
    <row r="675" spans="1:52" s="17" customFormat="1" x14ac:dyDescent="0.3">
      <c r="A675">
        <v>22</v>
      </c>
      <c r="B675" t="s">
        <v>90</v>
      </c>
      <c r="C675" t="s">
        <v>85</v>
      </c>
      <c r="D675" t="s">
        <v>86</v>
      </c>
      <c r="E675"/>
      <c r="F675" s="2">
        <v>0</v>
      </c>
      <c r="G675" s="2">
        <f t="shared" si="202"/>
        <v>1</v>
      </c>
      <c r="H675" s="4">
        <f t="shared" si="203"/>
        <v>0</v>
      </c>
      <c r="I675">
        <f t="shared" si="204"/>
        <v>1</v>
      </c>
      <c r="J675">
        <f t="shared" si="197"/>
        <v>0</v>
      </c>
      <c r="K675">
        <f t="shared" si="205"/>
        <v>3</v>
      </c>
      <c r="L675">
        <f t="shared" si="206"/>
        <v>0</v>
      </c>
      <c r="M675" s="8">
        <f t="shared" ref="M675:W675" si="267">(M23-$M23)/$M23</f>
        <v>0</v>
      </c>
      <c r="N675" s="8">
        <f t="shared" si="267"/>
        <v>4.4329566026046905</v>
      </c>
      <c r="O675" s="8">
        <f t="shared" si="267"/>
        <v>5.19099765440399</v>
      </c>
      <c r="P675" s="8">
        <f t="shared" si="267"/>
        <v>1.0887832897792009</v>
      </c>
      <c r="Q675" s="8">
        <f t="shared" si="267"/>
        <v>3.5244414472686989</v>
      </c>
      <c r="R675" s="8">
        <f t="shared" si="267"/>
        <v>0.20950797106627897</v>
      </c>
      <c r="S675" s="8">
        <f t="shared" si="267"/>
        <v>4.4223215346470433</v>
      </c>
      <c r="T675" s="8">
        <f t="shared" si="267"/>
        <v>3.9187218891493081</v>
      </c>
      <c r="U675" s="8">
        <f t="shared" si="267"/>
        <v>3.5161624447000595</v>
      </c>
      <c r="V675" s="8">
        <f t="shared" si="267"/>
        <v>4.4769921748222377</v>
      </c>
      <c r="W675" s="8">
        <f t="shared" si="267"/>
        <v>5.9194538352747967</v>
      </c>
      <c r="X675"/>
      <c r="Y675" s="8">
        <f t="shared" ref="Y675:AI675" si="268">(Y23-$Y23)/$Y23</f>
        <v>0</v>
      </c>
      <c r="Z675" s="8">
        <f t="shared" si="268"/>
        <v>2.6122513497178574</v>
      </c>
      <c r="AA675" s="8">
        <f t="shared" si="268"/>
        <v>2.9237732048617486</v>
      </c>
      <c r="AB675" s="8">
        <f t="shared" si="268"/>
        <v>0.89382184104198281</v>
      </c>
      <c r="AC675" s="8">
        <f t="shared" si="268"/>
        <v>2.8537697759969398</v>
      </c>
      <c r="AD675" s="8">
        <f t="shared" si="268"/>
        <v>9.6752845363432732E-2</v>
      </c>
      <c r="AE675" s="8">
        <f t="shared" si="268"/>
        <v>2.6347932255914097</v>
      </c>
      <c r="AF675" s="8">
        <f t="shared" si="268"/>
        <v>0.88939037580861946</v>
      </c>
      <c r="AG675" s="8">
        <f t="shared" si="268"/>
        <v>1.3000787166175398</v>
      </c>
      <c r="AH675" s="8">
        <f t="shared" si="268"/>
        <v>2.7827312253094174</v>
      </c>
      <c r="AI675" s="8">
        <f t="shared" si="268"/>
        <v>6.8976000000818889</v>
      </c>
      <c r="AK675" s="8">
        <f t="shared" ref="AK675:AU675" si="269">(AK23-$AK23)/$AK23</f>
        <v>0</v>
      </c>
      <c r="AL675" s="8">
        <f t="shared" si="269"/>
        <v>0.66919923645598722</v>
      </c>
      <c r="AM675" s="8">
        <f t="shared" si="269"/>
        <v>0.98592375745712257</v>
      </c>
      <c r="AN675" s="8">
        <f t="shared" si="269"/>
        <v>0.89382184104198281</v>
      </c>
      <c r="AO675" s="8">
        <f t="shared" si="269"/>
        <v>0.90408793502007434</v>
      </c>
      <c r="AP675" s="8">
        <f t="shared" si="269"/>
        <v>9.6752845363432732E-2</v>
      </c>
      <c r="AQ675" s="8">
        <f t="shared" si="269"/>
        <v>0.77998786574711754</v>
      </c>
      <c r="AR675" s="8">
        <f t="shared" si="269"/>
        <v>8.4713210911465581E-2</v>
      </c>
      <c r="AS675" s="8">
        <f t="shared" si="269"/>
        <v>-0.49052991906169113</v>
      </c>
      <c r="AT675" s="8">
        <f t="shared" si="269"/>
        <v>2.7827312253094174</v>
      </c>
      <c r="AU675" s="8">
        <f t="shared" si="269"/>
        <v>4.7443474698997639</v>
      </c>
      <c r="AW675">
        <f t="shared" si="201"/>
        <v>-2</v>
      </c>
      <c r="AX675" t="str">
        <f t="shared" si="210"/>
        <v/>
      </c>
      <c r="AY675">
        <f t="shared" si="211"/>
        <v>-2</v>
      </c>
      <c r="AZ675" t="str">
        <f t="shared" si="212"/>
        <v/>
      </c>
    </row>
    <row r="676" spans="1:52" s="17" customFormat="1" x14ac:dyDescent="0.3">
      <c r="A676">
        <v>22</v>
      </c>
      <c r="B676" t="s">
        <v>91</v>
      </c>
      <c r="C676" t="s">
        <v>85</v>
      </c>
      <c r="D676" t="s">
        <v>86</v>
      </c>
      <c r="E676"/>
      <c r="F676" s="2">
        <v>0</v>
      </c>
      <c r="G676" s="2">
        <f t="shared" si="202"/>
        <v>0</v>
      </c>
      <c r="H676" s="4">
        <f t="shared" si="203"/>
        <v>0</v>
      </c>
      <c r="I676">
        <f t="shared" si="204"/>
        <v>1</v>
      </c>
      <c r="J676">
        <f t="shared" si="197"/>
        <v>0</v>
      </c>
      <c r="K676">
        <f t="shared" si="205"/>
        <v>3</v>
      </c>
      <c r="L676">
        <f t="shared" si="206"/>
        <v>0</v>
      </c>
      <c r="M676" s="8">
        <f t="shared" ref="M676:W676" si="270">(M24-$M24)/$M24</f>
        <v>0</v>
      </c>
      <c r="N676" s="8">
        <f t="shared" si="270"/>
        <v>1.8447380609335126E-3</v>
      </c>
      <c r="O676" s="8">
        <f t="shared" si="270"/>
        <v>4.661142534183621E-2</v>
      </c>
      <c r="P676" s="8">
        <f t="shared" si="270"/>
        <v>-6.6330484578673521E-2</v>
      </c>
      <c r="Q676" s="8">
        <f t="shared" si="270"/>
        <v>-0.21617833788483032</v>
      </c>
      <c r="R676" s="8">
        <f t="shared" si="270"/>
        <v>-9.8189756261773842E-2</v>
      </c>
      <c r="S676" s="8">
        <f t="shared" si="270"/>
        <v>0.1412306624390266</v>
      </c>
      <c r="T676" s="8">
        <f t="shared" si="270"/>
        <v>1.3000677000337912</v>
      </c>
      <c r="U676" s="8">
        <f t="shared" si="270"/>
        <v>1.062930466836302</v>
      </c>
      <c r="V676" s="8">
        <f t="shared" si="270"/>
        <v>2.4557412493419828</v>
      </c>
      <c r="W676" s="8">
        <f t="shared" si="270"/>
        <v>1.5225195530839297</v>
      </c>
      <c r="X676"/>
      <c r="Y676" s="8">
        <f t="shared" ref="Y676:AI676" si="271">(Y24-$Y24)/$Y24</f>
        <v>0</v>
      </c>
      <c r="Z676" s="8">
        <f t="shared" si="271"/>
        <v>1.8171862405720881E-2</v>
      </c>
      <c r="AA676" s="8">
        <f t="shared" si="271"/>
        <v>3.6653587380158129E-2</v>
      </c>
      <c r="AB676" s="8">
        <f t="shared" si="271"/>
        <v>0.1220179243824301</v>
      </c>
      <c r="AC676" s="8">
        <f t="shared" si="271"/>
        <v>-1.5860704508141147E-2</v>
      </c>
      <c r="AD676" s="8">
        <f t="shared" si="271"/>
        <v>-1.8696932237193545E-2</v>
      </c>
      <c r="AE676" s="8">
        <f t="shared" si="271"/>
        <v>0.1124530568081131</v>
      </c>
      <c r="AF676" s="8">
        <f t="shared" si="271"/>
        <v>7.4382563521479317E-2</v>
      </c>
      <c r="AG676" s="8">
        <f t="shared" si="271"/>
        <v>0.28196546876558642</v>
      </c>
      <c r="AH676" s="8">
        <f t="shared" si="271"/>
        <v>1.4420643955836536</v>
      </c>
      <c r="AI676" s="8">
        <f t="shared" si="271"/>
        <v>1.4442882988226353</v>
      </c>
      <c r="AK676" s="8">
        <f t="shared" ref="AK676:AU676" si="272">(AK24-$AK24)/$AK24</f>
        <v>0</v>
      </c>
      <c r="AL676" s="8">
        <f t="shared" si="272"/>
        <v>-0.51392401239477925</v>
      </c>
      <c r="AM676" s="8">
        <f t="shared" si="272"/>
        <v>-0.49104996679640134</v>
      </c>
      <c r="AN676" s="8">
        <f t="shared" si="272"/>
        <v>0.1220179243824301</v>
      </c>
      <c r="AO676" s="8">
        <f t="shared" si="272"/>
        <v>-0.47981205193061521</v>
      </c>
      <c r="AP676" s="8">
        <f t="shared" si="272"/>
        <v>-1.8696932237193545E-2</v>
      </c>
      <c r="AQ676" s="8">
        <f t="shared" si="272"/>
        <v>-0.3908689031961759</v>
      </c>
      <c r="AR676" s="8">
        <f t="shared" si="272"/>
        <v>-0.38188563772693696</v>
      </c>
      <c r="AS676" s="8">
        <f t="shared" si="272"/>
        <v>-0.72372449645322801</v>
      </c>
      <c r="AT676" s="8">
        <f t="shared" si="272"/>
        <v>1.4420643955836536</v>
      </c>
      <c r="AU676" s="8">
        <f t="shared" si="272"/>
        <v>0.57503678279726489</v>
      </c>
      <c r="AW676">
        <f t="shared" si="201"/>
        <v>0</v>
      </c>
      <c r="AX676" t="str">
        <f t="shared" si="210"/>
        <v/>
      </c>
      <c r="AY676">
        <f t="shared" si="211"/>
        <v>0</v>
      </c>
      <c r="AZ676" t="str">
        <f t="shared" si="212"/>
        <v/>
      </c>
    </row>
    <row r="677" spans="1:52" s="17" customFormat="1" x14ac:dyDescent="0.3">
      <c r="A677">
        <v>22</v>
      </c>
      <c r="B677" t="s">
        <v>92</v>
      </c>
      <c r="C677" t="s">
        <v>85</v>
      </c>
      <c r="D677" t="s">
        <v>86</v>
      </c>
      <c r="E677" t="s">
        <v>42</v>
      </c>
      <c r="F677" s="2">
        <v>0</v>
      </c>
      <c r="G677" s="2">
        <f t="shared" si="202"/>
        <v>0</v>
      </c>
      <c r="H677" s="4">
        <f t="shared" si="203"/>
        <v>1</v>
      </c>
      <c r="I677">
        <f t="shared" si="204"/>
        <v>0</v>
      </c>
      <c r="J677">
        <f t="shared" si="197"/>
        <v>1</v>
      </c>
      <c r="K677">
        <f t="shared" si="205"/>
        <v>3</v>
      </c>
      <c r="L677">
        <f t="shared" si="206"/>
        <v>3</v>
      </c>
      <c r="M677" s="8">
        <f t="shared" ref="M677:W677" si="273">(M25-$M25)/$M25</f>
        <v>0</v>
      </c>
      <c r="N677" s="8">
        <f t="shared" si="273"/>
        <v>27.239338781295402</v>
      </c>
      <c r="O677" s="8">
        <f t="shared" si="273"/>
        <v>27.26920202303716</v>
      </c>
      <c r="P677" s="8">
        <f t="shared" si="273"/>
        <v>-0.35256358554623179</v>
      </c>
      <c r="Q677" s="8">
        <f t="shared" si="273"/>
        <v>35.349187913826277</v>
      </c>
      <c r="R677" s="8">
        <f t="shared" si="273"/>
        <v>-0.87361663596407746</v>
      </c>
      <c r="S677" s="8">
        <f t="shared" si="273"/>
        <v>37.256113901766774</v>
      </c>
      <c r="T677" s="8">
        <f t="shared" si="273"/>
        <v>10.887072005368383</v>
      </c>
      <c r="U677" s="8">
        <f t="shared" si="273"/>
        <v>10.412294370618429</v>
      </c>
      <c r="V677" s="8">
        <f t="shared" si="273"/>
        <v>2.5253014069421192E-2</v>
      </c>
      <c r="W677" s="8">
        <f t="shared" si="273"/>
        <v>55.344454553177847</v>
      </c>
      <c r="X677"/>
      <c r="Y677" s="8">
        <f t="shared" ref="Y677:AI677" si="274">(Y25-$Y25)/$Y25</f>
        <v>0</v>
      </c>
      <c r="Z677" s="8">
        <f t="shared" si="274"/>
        <v>12.168379456233984</v>
      </c>
      <c r="AA677" s="8">
        <f t="shared" si="274"/>
        <v>12.1174722315961</v>
      </c>
      <c r="AB677" s="8">
        <f t="shared" si="274"/>
        <v>-3.9176176945644889E-2</v>
      </c>
      <c r="AC677" s="8">
        <f t="shared" si="274"/>
        <v>16.301211469558584</v>
      </c>
      <c r="AD677" s="8">
        <f t="shared" si="274"/>
        <v>-0.71607219810975509</v>
      </c>
      <c r="AE677" s="8">
        <f t="shared" si="274"/>
        <v>15.150571349449184</v>
      </c>
      <c r="AF677" s="8">
        <f t="shared" si="274"/>
        <v>2.6061702521742607</v>
      </c>
      <c r="AG677" s="8">
        <f t="shared" si="274"/>
        <v>3.6807859171581265</v>
      </c>
      <c r="AH677" s="8">
        <f t="shared" si="274"/>
        <v>0.75652449043228109</v>
      </c>
      <c r="AI677" s="8">
        <f t="shared" si="274"/>
        <v>35.377378755295467</v>
      </c>
      <c r="AK677" s="8">
        <f t="shared" ref="AK677:AU677" si="275">(AK25-$AK25)/$AK25</f>
        <v>0</v>
      </c>
      <c r="AL677" s="8">
        <f t="shared" si="275"/>
        <v>5.9489617886605988</v>
      </c>
      <c r="AM677" s="8">
        <f t="shared" si="275"/>
        <v>5.9366743473226551</v>
      </c>
      <c r="AN677" s="8">
        <f t="shared" si="275"/>
        <v>-3.9176176945644889E-2</v>
      </c>
      <c r="AO677" s="8">
        <f t="shared" si="275"/>
        <v>7.8524822581052307</v>
      </c>
      <c r="AP677" s="8">
        <f t="shared" si="275"/>
        <v>-0.71607219810975509</v>
      </c>
      <c r="AQ677" s="8">
        <f t="shared" si="275"/>
        <v>8.0033161459015236</v>
      </c>
      <c r="AR677" s="8">
        <f t="shared" si="275"/>
        <v>1.0788244681008001</v>
      </c>
      <c r="AS677" s="8">
        <f t="shared" si="275"/>
        <v>0.20147666537511777</v>
      </c>
      <c r="AT677" s="8">
        <f t="shared" si="275"/>
        <v>0.75652449043228109</v>
      </c>
      <c r="AU677" s="8">
        <f t="shared" si="275"/>
        <v>28.192398304170531</v>
      </c>
      <c r="AW677">
        <f t="shared" si="201"/>
        <v>4</v>
      </c>
      <c r="AX677">
        <f t="shared" si="210"/>
        <v>4</v>
      </c>
      <c r="AY677" t="str">
        <f t="shared" si="211"/>
        <v/>
      </c>
      <c r="AZ677">
        <f t="shared" si="212"/>
        <v>4</v>
      </c>
    </row>
    <row r="678" spans="1:52" s="17" customFormat="1" x14ac:dyDescent="0.3">
      <c r="A678">
        <v>22</v>
      </c>
      <c r="B678" t="s">
        <v>93</v>
      </c>
      <c r="C678" t="s">
        <v>85</v>
      </c>
      <c r="D678" t="s">
        <v>86</v>
      </c>
      <c r="E678"/>
      <c r="F678" s="2">
        <v>0</v>
      </c>
      <c r="G678" s="2">
        <f t="shared" si="202"/>
        <v>1</v>
      </c>
      <c r="H678" s="4">
        <f t="shared" si="203"/>
        <v>0</v>
      </c>
      <c r="I678">
        <f t="shared" si="204"/>
        <v>1</v>
      </c>
      <c r="J678">
        <f t="shared" si="197"/>
        <v>0</v>
      </c>
      <c r="K678">
        <f t="shared" si="205"/>
        <v>3</v>
      </c>
      <c r="L678">
        <f t="shared" si="206"/>
        <v>0</v>
      </c>
      <c r="M678" s="8">
        <f t="shared" ref="M678:W678" si="276">(M26-$M26)/$M26</f>
        <v>0</v>
      </c>
      <c r="N678" s="8">
        <f t="shared" si="276"/>
        <v>-0.34974550274622807</v>
      </c>
      <c r="O678" s="8">
        <f t="shared" si="276"/>
        <v>-0.34849410530525249</v>
      </c>
      <c r="P678" s="8">
        <f t="shared" si="276"/>
        <v>0.30932156669256106</v>
      </c>
      <c r="Q678" s="8">
        <f t="shared" si="276"/>
        <v>-0.59704501710997837</v>
      </c>
      <c r="R678" s="8">
        <f t="shared" si="276"/>
        <v>0.28097056282625776</v>
      </c>
      <c r="S678" s="8">
        <f t="shared" si="276"/>
        <v>-0.69468035813237983</v>
      </c>
      <c r="T678" s="8">
        <f t="shared" si="276"/>
        <v>1.420574358445202</v>
      </c>
      <c r="U678" s="8">
        <f t="shared" si="276"/>
        <v>1.1513594429893605</v>
      </c>
      <c r="V678" s="8">
        <f t="shared" si="276"/>
        <v>2.336338341644236</v>
      </c>
      <c r="W678" s="8">
        <f t="shared" si="276"/>
        <v>-0.40184149277771591</v>
      </c>
      <c r="X678"/>
      <c r="Y678" s="8">
        <f t="shared" ref="Y678:AI678" si="277">(Y26-$Y26)/$Y26</f>
        <v>0</v>
      </c>
      <c r="Z678" s="8">
        <f t="shared" si="277"/>
        <v>-0.25153689586012601</v>
      </c>
      <c r="AA678" s="8">
        <f t="shared" si="277"/>
        <v>-0.25305876330562971</v>
      </c>
      <c r="AB678" s="8">
        <f t="shared" si="277"/>
        <v>1.3528571397533211E-4</v>
      </c>
      <c r="AC678" s="8">
        <f t="shared" si="277"/>
        <v>-0.34515256063373595</v>
      </c>
      <c r="AD678" s="8">
        <f t="shared" si="277"/>
        <v>0.50846094922186569</v>
      </c>
      <c r="AE678" s="8">
        <f t="shared" si="277"/>
        <v>-0.52073172057701056</v>
      </c>
      <c r="AF678" s="8">
        <f t="shared" si="277"/>
        <v>0.13558157096973966</v>
      </c>
      <c r="AG678" s="8">
        <f t="shared" si="277"/>
        <v>0.34710913291168238</v>
      </c>
      <c r="AH678" s="8">
        <f t="shared" si="277"/>
        <v>1.5876933849531676</v>
      </c>
      <c r="AI678" s="8">
        <f t="shared" si="277"/>
        <v>0.14997034992171562</v>
      </c>
      <c r="AK678" s="8">
        <f t="shared" ref="AK678:AU678" si="278">(AK26-$AK26)/$AK26</f>
        <v>0</v>
      </c>
      <c r="AL678" s="8">
        <f t="shared" si="278"/>
        <v>-0.60310802583897183</v>
      </c>
      <c r="AM678" s="8">
        <f t="shared" si="278"/>
        <v>-0.60328410570545588</v>
      </c>
      <c r="AN678" s="8">
        <f t="shared" si="278"/>
        <v>1.3528571397533211E-4</v>
      </c>
      <c r="AO678" s="8">
        <f t="shared" si="278"/>
        <v>-0.58506457153183478</v>
      </c>
      <c r="AP678" s="8">
        <f t="shared" si="278"/>
        <v>0.50846094922186569</v>
      </c>
      <c r="AQ678" s="8">
        <f t="shared" si="278"/>
        <v>-0.62967265831927477</v>
      </c>
      <c r="AR678" s="8">
        <f t="shared" si="278"/>
        <v>-0.33717522143204398</v>
      </c>
      <c r="AS678" s="8">
        <f t="shared" si="278"/>
        <v>-0.68262411137668955</v>
      </c>
      <c r="AT678" s="8">
        <f t="shared" si="278"/>
        <v>1.5876933849531676</v>
      </c>
      <c r="AU678" s="8">
        <f t="shared" si="278"/>
        <v>-0.36454380290701838</v>
      </c>
      <c r="AW678">
        <f t="shared" si="201"/>
        <v>-2</v>
      </c>
      <c r="AX678" t="str">
        <f t="shared" si="210"/>
        <v/>
      </c>
      <c r="AY678">
        <f t="shared" si="211"/>
        <v>-2</v>
      </c>
      <c r="AZ678" t="str">
        <f t="shared" si="212"/>
        <v/>
      </c>
    </row>
    <row r="679" spans="1:52" s="17" customFormat="1" x14ac:dyDescent="0.3">
      <c r="A679">
        <v>23</v>
      </c>
      <c r="B679" t="s">
        <v>94</v>
      </c>
      <c r="C679" t="s">
        <v>95</v>
      </c>
      <c r="D679" t="s">
        <v>96</v>
      </c>
      <c r="E679"/>
      <c r="F679" s="2">
        <v>0</v>
      </c>
      <c r="G679" s="2">
        <f t="shared" si="202"/>
        <v>0</v>
      </c>
      <c r="H679" s="4">
        <f t="shared" si="203"/>
        <v>0</v>
      </c>
      <c r="I679">
        <f t="shared" si="204"/>
        <v>1</v>
      </c>
      <c r="J679">
        <f t="shared" si="197"/>
        <v>0</v>
      </c>
      <c r="K679">
        <f t="shared" si="205"/>
        <v>4</v>
      </c>
      <c r="L679">
        <f t="shared" si="206"/>
        <v>0</v>
      </c>
      <c r="M679" s="8">
        <f t="shared" ref="M679:W679" si="279">(M27-$M27)/$M27</f>
        <v>0</v>
      </c>
      <c r="N679" s="8">
        <f t="shared" si="279"/>
        <v>0.10821793009033114</v>
      </c>
      <c r="O679" s="8">
        <f t="shared" si="279"/>
        <v>0.11999936012348819</v>
      </c>
      <c r="P679" s="8">
        <f t="shared" si="279"/>
        <v>0.30395447634105965</v>
      </c>
      <c r="Q679" s="8">
        <f t="shared" si="279"/>
        <v>-0.55451086279250417</v>
      </c>
      <c r="R679" s="8">
        <f t="shared" si="279"/>
        <v>-9.6229823893739422E-2</v>
      </c>
      <c r="S679" s="8">
        <f t="shared" si="279"/>
        <v>-0.28747015143941612</v>
      </c>
      <c r="T679" s="8">
        <f t="shared" si="279"/>
        <v>1.3008319184623529</v>
      </c>
      <c r="U679" s="8">
        <f t="shared" si="279"/>
        <v>1.30124053096321</v>
      </c>
      <c r="V679" s="8">
        <f t="shared" si="279"/>
        <v>0.52389830150309757</v>
      </c>
      <c r="W679" s="8">
        <f t="shared" si="279"/>
        <v>-0.45343111067750475</v>
      </c>
      <c r="X679"/>
      <c r="Y679" s="8">
        <f t="shared" ref="Y679:AI679" si="280">(Y27-$Y27)/$Y27</f>
        <v>0</v>
      </c>
      <c r="Z679" s="8">
        <f t="shared" si="280"/>
        <v>2.8600715367144522E-2</v>
      </c>
      <c r="AA679" s="8">
        <f t="shared" si="280"/>
        <v>3.4011354482757349E-2</v>
      </c>
      <c r="AB679" s="8">
        <f t="shared" si="280"/>
        <v>0.58016848272950028</v>
      </c>
      <c r="AC679" s="8">
        <f t="shared" si="280"/>
        <v>-0.26988311050256497</v>
      </c>
      <c r="AD679" s="8">
        <f t="shared" si="280"/>
        <v>9.2486332438978594E-2</v>
      </c>
      <c r="AE679" s="8">
        <f t="shared" si="280"/>
        <v>4.681452963285411E-2</v>
      </c>
      <c r="AF679" s="8">
        <f t="shared" si="280"/>
        <v>0.2239939977656201</v>
      </c>
      <c r="AG679" s="8">
        <f t="shared" si="280"/>
        <v>0.59776522260562426</v>
      </c>
      <c r="AH679" s="8">
        <f t="shared" si="280"/>
        <v>0.76518953478515306</v>
      </c>
      <c r="AI679" s="8">
        <f t="shared" si="280"/>
        <v>0.62836072726130832</v>
      </c>
      <c r="AK679" s="8">
        <f t="shared" ref="AK679:AU679" si="281">(AK27-$AK27)/$AK27</f>
        <v>0</v>
      </c>
      <c r="AL679" s="8">
        <f t="shared" si="281"/>
        <v>-0.60981295721081796</v>
      </c>
      <c r="AM679" s="8">
        <f t="shared" si="281"/>
        <v>-0.60509135133079939</v>
      </c>
      <c r="AN679" s="8">
        <f t="shared" si="281"/>
        <v>0.58016848272950028</v>
      </c>
      <c r="AO679" s="8">
        <f t="shared" si="281"/>
        <v>-0.6850136580209516</v>
      </c>
      <c r="AP679" s="8">
        <f t="shared" si="281"/>
        <v>9.2486332438978594E-2</v>
      </c>
      <c r="AQ679" s="8">
        <f t="shared" si="281"/>
        <v>-0.55147403031228093</v>
      </c>
      <c r="AR679" s="8">
        <f t="shared" si="281"/>
        <v>-0.36987253591474362</v>
      </c>
      <c r="AS679" s="8">
        <f t="shared" si="281"/>
        <v>-0.65313638824168263</v>
      </c>
      <c r="AT679" s="8">
        <f t="shared" si="281"/>
        <v>0.76518953478515306</v>
      </c>
      <c r="AU679" s="8">
        <f t="shared" si="281"/>
        <v>5.8225261825303444E-2</v>
      </c>
      <c r="AW679">
        <f t="shared" si="201"/>
        <v>-0.33333333333333331</v>
      </c>
      <c r="AX679" t="str">
        <f t="shared" si="210"/>
        <v/>
      </c>
      <c r="AY679">
        <f t="shared" si="211"/>
        <v>-0.33333333333333331</v>
      </c>
      <c r="AZ679" t="str">
        <f t="shared" si="212"/>
        <v/>
      </c>
    </row>
    <row r="680" spans="1:52" s="17" customFormat="1" x14ac:dyDescent="0.3">
      <c r="A680">
        <v>23</v>
      </c>
      <c r="B680" t="s">
        <v>97</v>
      </c>
      <c r="C680" t="s">
        <v>95</v>
      </c>
      <c r="D680" t="s">
        <v>96</v>
      </c>
      <c r="E680"/>
      <c r="F680" s="2">
        <v>0</v>
      </c>
      <c r="G680" s="2">
        <f t="shared" si="202"/>
        <v>1</v>
      </c>
      <c r="H680" s="4">
        <f t="shared" si="203"/>
        <v>0</v>
      </c>
      <c r="I680">
        <f t="shared" si="204"/>
        <v>1</v>
      </c>
      <c r="J680">
        <f t="shared" si="197"/>
        <v>0</v>
      </c>
      <c r="K680">
        <f t="shared" si="205"/>
        <v>4</v>
      </c>
      <c r="L680">
        <f t="shared" si="206"/>
        <v>0</v>
      </c>
      <c r="M680" s="8">
        <f t="shared" ref="M680:W680" si="282">(M28-$M28)/$M28</f>
        <v>0</v>
      </c>
      <c r="N680" s="8">
        <f t="shared" si="282"/>
        <v>4.2753702638438478</v>
      </c>
      <c r="O680" s="8">
        <f t="shared" si="282"/>
        <v>4.3218642582732363</v>
      </c>
      <c r="P680" s="8">
        <f t="shared" si="282"/>
        <v>-0.26312675257174473</v>
      </c>
      <c r="Q680" s="8">
        <f t="shared" si="282"/>
        <v>1.3893714801619459</v>
      </c>
      <c r="R680" s="8">
        <f t="shared" si="282"/>
        <v>-0.74702503640333473</v>
      </c>
      <c r="S680" s="8">
        <f t="shared" si="282"/>
        <v>4.3178128688335731</v>
      </c>
      <c r="T680" s="8">
        <f t="shared" si="282"/>
        <v>8.1264747465089631</v>
      </c>
      <c r="U680" s="8">
        <f t="shared" si="282"/>
        <v>8.2523781683440678</v>
      </c>
      <c r="V680" s="8">
        <f t="shared" si="282"/>
        <v>-0.39896605124523693</v>
      </c>
      <c r="W680" s="8">
        <f t="shared" si="282"/>
        <v>1.9318415150056976</v>
      </c>
      <c r="X680"/>
      <c r="Y680" s="8">
        <f t="shared" ref="Y680:AI680" si="283">(Y28-$Y28)/$Y28</f>
        <v>0</v>
      </c>
      <c r="Z680" s="8">
        <f t="shared" si="283"/>
        <v>2.3745968316671164</v>
      </c>
      <c r="AA680" s="8">
        <f t="shared" si="283"/>
        <v>2.3768696993950229</v>
      </c>
      <c r="AB680" s="8">
        <f t="shared" si="283"/>
        <v>2.4669257921934633E-2</v>
      </c>
      <c r="AC680" s="8">
        <f t="shared" si="283"/>
        <v>1.622505343463843</v>
      </c>
      <c r="AD680" s="8">
        <f t="shared" si="283"/>
        <v>-0.69335459969678281</v>
      </c>
      <c r="AE680" s="8">
        <f t="shared" si="283"/>
        <v>3.2969240853456196</v>
      </c>
      <c r="AF680" s="8">
        <f t="shared" si="283"/>
        <v>2.3620105998418093</v>
      </c>
      <c r="AG680" s="8">
        <f t="shared" si="283"/>
        <v>3.4519667705348174</v>
      </c>
      <c r="AH680" s="8">
        <f t="shared" si="283"/>
        <v>7.1913262679648097E-4</v>
      </c>
      <c r="AI680" s="8">
        <f t="shared" si="283"/>
        <v>4.595002276548021</v>
      </c>
      <c r="AK680" s="8">
        <f t="shared" ref="AK680:AU680" si="284">(AK28-$AK28)/$AK28</f>
        <v>0</v>
      </c>
      <c r="AL680" s="8">
        <f t="shared" si="284"/>
        <v>0.41493212095317161</v>
      </c>
      <c r="AM680" s="8">
        <f t="shared" si="284"/>
        <v>0.43257364219978528</v>
      </c>
      <c r="AN680" s="8">
        <f t="shared" si="284"/>
        <v>2.4669257921934633E-2</v>
      </c>
      <c r="AO680" s="8">
        <f t="shared" si="284"/>
        <v>0.20337345402043283</v>
      </c>
      <c r="AP680" s="8">
        <f t="shared" si="284"/>
        <v>-0.69335459969678281</v>
      </c>
      <c r="AQ680" s="8">
        <f t="shared" si="284"/>
        <v>1.0929621338911939</v>
      </c>
      <c r="AR680" s="8">
        <f t="shared" si="284"/>
        <v>0.74628634046043774</v>
      </c>
      <c r="AS680" s="8">
        <f t="shared" si="284"/>
        <v>-3.6179297837228855E-2</v>
      </c>
      <c r="AT680" s="8">
        <f t="shared" si="284"/>
        <v>7.1913262679648097E-4</v>
      </c>
      <c r="AU680" s="8">
        <f t="shared" si="284"/>
        <v>2.9690576012672145</v>
      </c>
      <c r="AW680">
        <f t="shared" si="201"/>
        <v>-0.33333333333333331</v>
      </c>
      <c r="AX680" t="str">
        <f t="shared" si="210"/>
        <v/>
      </c>
      <c r="AY680">
        <f t="shared" si="211"/>
        <v>-0.33333333333333331</v>
      </c>
      <c r="AZ680" t="str">
        <f t="shared" si="212"/>
        <v/>
      </c>
    </row>
    <row r="681" spans="1:52" s="17" customFormat="1" x14ac:dyDescent="0.3">
      <c r="A681">
        <v>23</v>
      </c>
      <c r="B681" t="s">
        <v>98</v>
      </c>
      <c r="C681" t="s">
        <v>95</v>
      </c>
      <c r="D681" t="s">
        <v>96</v>
      </c>
      <c r="E681"/>
      <c r="F681" s="2">
        <v>0</v>
      </c>
      <c r="G681" s="2">
        <f t="shared" si="202"/>
        <v>1</v>
      </c>
      <c r="H681" s="4">
        <f t="shared" si="203"/>
        <v>0</v>
      </c>
      <c r="I681">
        <f t="shared" si="204"/>
        <v>0</v>
      </c>
      <c r="J681">
        <f t="shared" si="197"/>
        <v>1</v>
      </c>
      <c r="K681">
        <f t="shared" si="205"/>
        <v>4</v>
      </c>
      <c r="L681">
        <f t="shared" si="206"/>
        <v>0</v>
      </c>
      <c r="M681" s="8">
        <f t="shared" ref="M681:W681" si="285">(M29-$M29)/$M29</f>
        <v>0</v>
      </c>
      <c r="N681" s="8">
        <f t="shared" si="285"/>
        <v>-9.6644985377413159E-2</v>
      </c>
      <c r="O681" s="8">
        <f t="shared" si="285"/>
        <v>-8.1897462077745939E-2</v>
      </c>
      <c r="P681" s="8">
        <f t="shared" si="285"/>
        <v>0.30575705570204975</v>
      </c>
      <c r="Q681" s="8">
        <f t="shared" si="285"/>
        <v>-0.60233805476051339</v>
      </c>
      <c r="R681" s="8">
        <f t="shared" si="285"/>
        <v>-0.2078670143140412</v>
      </c>
      <c r="S681" s="8">
        <f t="shared" si="285"/>
        <v>-0.5676344520476494</v>
      </c>
      <c r="T681" s="8">
        <f t="shared" si="285"/>
        <v>1.7441726855144228</v>
      </c>
      <c r="U681" s="8">
        <f t="shared" si="285"/>
        <v>1.2022610824396738</v>
      </c>
      <c r="V681" s="8">
        <f t="shared" si="285"/>
        <v>1.7334863137695011</v>
      </c>
      <c r="W681" s="8">
        <f t="shared" si="285"/>
        <v>-0.53924947268728907</v>
      </c>
      <c r="X681"/>
      <c r="Y681" s="8">
        <f t="shared" ref="Y681:AI681" si="286">(Y29-$Y29)/$Y29</f>
        <v>0</v>
      </c>
      <c r="Z681" s="8">
        <f t="shared" si="286"/>
        <v>-9.1734204372307133E-3</v>
      </c>
      <c r="AA681" s="8">
        <f t="shared" si="286"/>
        <v>-1.6514290108171463E-3</v>
      </c>
      <c r="AB681" s="8">
        <f t="shared" si="286"/>
        <v>0.53031115460114053</v>
      </c>
      <c r="AC681" s="8">
        <f t="shared" si="286"/>
        <v>-0.27001374063506622</v>
      </c>
      <c r="AD681" s="8">
        <f t="shared" si="286"/>
        <v>0.41517646467913466</v>
      </c>
      <c r="AE681" s="8">
        <f t="shared" si="286"/>
        <v>5.4713563025966798E-2</v>
      </c>
      <c r="AF681" s="8">
        <f t="shared" si="286"/>
        <v>0.63899390404482459</v>
      </c>
      <c r="AG681" s="8">
        <f t="shared" si="286"/>
        <v>0.60784687328215281</v>
      </c>
      <c r="AH681" s="8">
        <f t="shared" si="286"/>
        <v>1.1714336019655174</v>
      </c>
      <c r="AI681" s="8">
        <f t="shared" si="286"/>
        <v>0.43541799260412906</v>
      </c>
      <c r="AK681" s="8">
        <f t="shared" ref="AK681:AU681" si="287">(AK29-$AK29)/$AK29</f>
        <v>0</v>
      </c>
      <c r="AL681" s="8">
        <f t="shared" si="287"/>
        <v>-0.60203093323309209</v>
      </c>
      <c r="AM681" s="8">
        <f t="shared" si="287"/>
        <v>-0.59467977922569326</v>
      </c>
      <c r="AN681" s="8">
        <f t="shared" si="287"/>
        <v>0.53031115460114053</v>
      </c>
      <c r="AO681" s="8">
        <f t="shared" si="287"/>
        <v>-0.68565735308835285</v>
      </c>
      <c r="AP681" s="8">
        <f t="shared" si="287"/>
        <v>0.41517646467913466</v>
      </c>
      <c r="AQ681" s="8">
        <f t="shared" si="287"/>
        <v>-0.60098989061710173</v>
      </c>
      <c r="AR681" s="8">
        <f t="shared" si="287"/>
        <v>-0.14358108042459147</v>
      </c>
      <c r="AS681" s="8">
        <f t="shared" si="287"/>
        <v>-0.6409676066979616</v>
      </c>
      <c r="AT681" s="8">
        <f t="shared" si="287"/>
        <v>1.1714336019655174</v>
      </c>
      <c r="AU681" s="8">
        <f t="shared" si="287"/>
        <v>-0.11247237740566135</v>
      </c>
      <c r="AW681">
        <f t="shared" si="201"/>
        <v>1</v>
      </c>
      <c r="AX681" t="str">
        <f t="shared" si="210"/>
        <v/>
      </c>
      <c r="AY681" t="str">
        <f t="shared" si="211"/>
        <v/>
      </c>
      <c r="AZ681">
        <f t="shared" si="212"/>
        <v>1</v>
      </c>
    </row>
    <row r="682" spans="1:52" s="17" customFormat="1" x14ac:dyDescent="0.3">
      <c r="A682">
        <v>23</v>
      </c>
      <c r="B682" t="s">
        <v>99</v>
      </c>
      <c r="C682" t="s">
        <v>95</v>
      </c>
      <c r="D682" t="s">
        <v>96</v>
      </c>
      <c r="E682"/>
      <c r="F682" s="2">
        <v>0</v>
      </c>
      <c r="G682" s="2">
        <f t="shared" si="202"/>
        <v>0</v>
      </c>
      <c r="H682" s="4">
        <f t="shared" si="203"/>
        <v>0</v>
      </c>
      <c r="I682">
        <f t="shared" si="204"/>
        <v>0</v>
      </c>
      <c r="J682">
        <f t="shared" si="197"/>
        <v>1</v>
      </c>
      <c r="K682">
        <f t="shared" si="205"/>
        <v>4</v>
      </c>
      <c r="L682">
        <f t="shared" si="206"/>
        <v>0</v>
      </c>
      <c r="M682" s="8">
        <f t="shared" ref="M682:W682" si="288">(M30-$M30)/$M30</f>
        <v>0</v>
      </c>
      <c r="N682" s="8">
        <f t="shared" si="288"/>
        <v>1.6417594639950024</v>
      </c>
      <c r="O682" s="8">
        <f t="shared" si="288"/>
        <v>1.7541387464738061</v>
      </c>
      <c r="P682" s="8">
        <f t="shared" si="288"/>
        <v>-0.7665138355349429</v>
      </c>
      <c r="Q682" s="8">
        <f t="shared" si="288"/>
        <v>0.23646760604447845</v>
      </c>
      <c r="R682" s="8">
        <f t="shared" si="288"/>
        <v>-0.85004553973204455</v>
      </c>
      <c r="S682" s="8">
        <f t="shared" si="288"/>
        <v>1.4300976870362256</v>
      </c>
      <c r="T682" s="8">
        <f t="shared" si="288"/>
        <v>4.2362600906562031</v>
      </c>
      <c r="U682" s="8">
        <f t="shared" si="288"/>
        <v>3.2822465980409294</v>
      </c>
      <c r="V682" s="8">
        <f t="shared" si="288"/>
        <v>-0.93212875124724781</v>
      </c>
      <c r="W682" s="8">
        <f t="shared" si="288"/>
        <v>0.33432120325221099</v>
      </c>
      <c r="X682"/>
      <c r="Y682" s="8">
        <f t="shared" ref="Y682:AI682" si="289">(Y30-$Y30)/$Y30</f>
        <v>0</v>
      </c>
      <c r="Z682" s="8">
        <f t="shared" si="289"/>
        <v>1.7343780022119195</v>
      </c>
      <c r="AA682" s="8">
        <f t="shared" si="289"/>
        <v>1.7663919773730101</v>
      </c>
      <c r="AB682" s="8">
        <f t="shared" si="289"/>
        <v>-0.34143681372152523</v>
      </c>
      <c r="AC682" s="8">
        <f t="shared" si="289"/>
        <v>1.1144469424628145</v>
      </c>
      <c r="AD682" s="8">
        <f t="shared" si="289"/>
        <v>-0.16374622415164783</v>
      </c>
      <c r="AE682" s="8">
        <f t="shared" si="289"/>
        <v>2.2584463564450346</v>
      </c>
      <c r="AF682" s="8">
        <f t="shared" si="289"/>
        <v>2.1434666007336713</v>
      </c>
      <c r="AG682" s="8">
        <f t="shared" si="289"/>
        <v>2.1466418417797706</v>
      </c>
      <c r="AH682" s="8">
        <f t="shared" si="289"/>
        <v>-0.78271639194558962</v>
      </c>
      <c r="AI682" s="8">
        <f t="shared" si="289"/>
        <v>2.9507393662571904</v>
      </c>
      <c r="AK682" s="8">
        <f t="shared" ref="AK682:AU682" si="290">(AK30-$AK30)/$AK30</f>
        <v>0</v>
      </c>
      <c r="AL682" s="8">
        <f t="shared" si="290"/>
        <v>0.25328408811227454</v>
      </c>
      <c r="AM682" s="8">
        <f t="shared" si="290"/>
        <v>0.30057919629108504</v>
      </c>
      <c r="AN682" s="8">
        <f t="shared" si="290"/>
        <v>-0.34143681372152523</v>
      </c>
      <c r="AO682" s="8">
        <f t="shared" si="290"/>
        <v>5.3841282800515663E-3</v>
      </c>
      <c r="AP682" s="8">
        <f t="shared" si="290"/>
        <v>-0.16374622415164783</v>
      </c>
      <c r="AQ682" s="8">
        <f t="shared" si="290"/>
        <v>0.52648654732097</v>
      </c>
      <c r="AR682" s="8">
        <f t="shared" si="290"/>
        <v>0.64641578723440296</v>
      </c>
      <c r="AS682" s="8">
        <f t="shared" si="290"/>
        <v>-0.28850198366248203</v>
      </c>
      <c r="AT682" s="8">
        <f t="shared" si="290"/>
        <v>-0.78271639194558962</v>
      </c>
      <c r="AU682" s="8">
        <f t="shared" si="290"/>
        <v>1.8229703448300991</v>
      </c>
      <c r="AW682">
        <f t="shared" si="201"/>
        <v>1</v>
      </c>
      <c r="AX682" t="str">
        <f t="shared" si="210"/>
        <v/>
      </c>
      <c r="AY682" t="str">
        <f t="shared" si="211"/>
        <v/>
      </c>
      <c r="AZ682">
        <f t="shared" si="212"/>
        <v>1</v>
      </c>
    </row>
    <row r="683" spans="1:52" s="17" customFormat="1" x14ac:dyDescent="0.3">
      <c r="A683">
        <v>23</v>
      </c>
      <c r="B683" t="s">
        <v>100</v>
      </c>
      <c r="C683" t="s">
        <v>95</v>
      </c>
      <c r="D683" t="s">
        <v>96</v>
      </c>
      <c r="E683" t="s">
        <v>42</v>
      </c>
      <c r="F683" s="2">
        <v>0</v>
      </c>
      <c r="G683" s="2">
        <f t="shared" si="202"/>
        <v>1</v>
      </c>
      <c r="H683" s="4">
        <f t="shared" si="203"/>
        <v>1</v>
      </c>
      <c r="I683">
        <f t="shared" si="204"/>
        <v>0</v>
      </c>
      <c r="J683">
        <f t="shared" si="197"/>
        <v>1</v>
      </c>
      <c r="K683">
        <f t="shared" si="205"/>
        <v>4</v>
      </c>
      <c r="L683">
        <f t="shared" si="206"/>
        <v>4</v>
      </c>
      <c r="M683" s="8">
        <f t="shared" ref="M683:W683" si="291">(M31-$M31)/$M31</f>
        <v>0</v>
      </c>
      <c r="N683" s="8">
        <f t="shared" si="291"/>
        <v>-0.3165160882113105</v>
      </c>
      <c r="O683" s="8">
        <f t="shared" si="291"/>
        <v>-0.29736638761467687</v>
      </c>
      <c r="P683" s="8">
        <f t="shared" si="291"/>
        <v>-0.60656820379167598</v>
      </c>
      <c r="Q683" s="8">
        <f t="shared" si="291"/>
        <v>-0.73524021173640919</v>
      </c>
      <c r="R683" s="8">
        <f t="shared" si="291"/>
        <v>-0.68666501030667593</v>
      </c>
      <c r="S683" s="8">
        <f t="shared" si="291"/>
        <v>-0.74956914418643894</v>
      </c>
      <c r="T683" s="8">
        <f t="shared" si="291"/>
        <v>1.0306142590502356</v>
      </c>
      <c r="U683" s="8">
        <f t="shared" si="291"/>
        <v>0.84170474212122859</v>
      </c>
      <c r="V683" s="8">
        <f t="shared" si="291"/>
        <v>4.0853026602505699E-2</v>
      </c>
      <c r="W683" s="8">
        <f t="shared" si="291"/>
        <v>-0.68856327491344405</v>
      </c>
      <c r="X683"/>
      <c r="Y683" s="8">
        <f t="shared" ref="Y683:AI683" si="292">(Y31-$Y31)/$Y31</f>
        <v>0</v>
      </c>
      <c r="Z683" s="8">
        <f t="shared" si="292"/>
        <v>-0.20510544223788532</v>
      </c>
      <c r="AA683" s="8">
        <f t="shared" si="292"/>
        <v>-0.20076160184354924</v>
      </c>
      <c r="AB683" s="8">
        <f t="shared" si="292"/>
        <v>-0.32146537215135179</v>
      </c>
      <c r="AC683" s="8">
        <f t="shared" si="292"/>
        <v>-0.45044914530991859</v>
      </c>
      <c r="AD683" s="8">
        <f t="shared" si="292"/>
        <v>-0.1226933786888475</v>
      </c>
      <c r="AE683" s="8">
        <f t="shared" si="292"/>
        <v>-0.15017308544388749</v>
      </c>
      <c r="AF683" s="8">
        <f t="shared" si="292"/>
        <v>0.14675458570762051</v>
      </c>
      <c r="AG683" s="8">
        <f t="shared" si="292"/>
        <v>0.32309573107655515</v>
      </c>
      <c r="AH683" s="8">
        <f t="shared" si="292"/>
        <v>0.52402299234352245</v>
      </c>
      <c r="AI683" s="8">
        <f t="shared" si="292"/>
        <v>0.13058853891161423</v>
      </c>
      <c r="AK683" s="8">
        <f t="shared" ref="AK683:AU683" si="293">(AK31-$AK31)/$AK31</f>
        <v>0</v>
      </c>
      <c r="AL683" s="8">
        <f t="shared" si="293"/>
        <v>-0.67579736494618248</v>
      </c>
      <c r="AM683" s="8">
        <f t="shared" si="293"/>
        <v>-0.66921227072109413</v>
      </c>
      <c r="AN683" s="8">
        <f t="shared" si="293"/>
        <v>-0.32146537215135179</v>
      </c>
      <c r="AO683" s="8">
        <f t="shared" si="293"/>
        <v>-0.74379155187603385</v>
      </c>
      <c r="AP683" s="8">
        <f t="shared" si="293"/>
        <v>-0.1226933786888475</v>
      </c>
      <c r="AQ683" s="8">
        <f t="shared" si="293"/>
        <v>-0.66871839757585405</v>
      </c>
      <c r="AR683" s="8">
        <f t="shared" si="293"/>
        <v>-0.40618164916536981</v>
      </c>
      <c r="AS683" s="8">
        <f t="shared" si="293"/>
        <v>-0.69484443346297242</v>
      </c>
      <c r="AT683" s="8">
        <f t="shared" si="293"/>
        <v>0.52402299234352245</v>
      </c>
      <c r="AU683" s="8">
        <f t="shared" si="293"/>
        <v>-0.33924199239089148</v>
      </c>
      <c r="AW683">
        <f t="shared" si="201"/>
        <v>1</v>
      </c>
      <c r="AX683">
        <f t="shared" si="210"/>
        <v>1</v>
      </c>
      <c r="AY683" t="str">
        <f t="shared" si="211"/>
        <v/>
      </c>
      <c r="AZ683">
        <f t="shared" si="212"/>
        <v>1</v>
      </c>
    </row>
    <row r="684" spans="1:52" s="17" customFormat="1" x14ac:dyDescent="0.3">
      <c r="A684">
        <v>23</v>
      </c>
      <c r="B684" t="s">
        <v>101</v>
      </c>
      <c r="C684" t="s">
        <v>95</v>
      </c>
      <c r="D684" t="s">
        <v>96</v>
      </c>
      <c r="E684"/>
      <c r="F684" s="2">
        <v>0</v>
      </c>
      <c r="G684" s="2">
        <f t="shared" si="202"/>
        <v>0</v>
      </c>
      <c r="H684" s="4">
        <f t="shared" si="203"/>
        <v>0</v>
      </c>
      <c r="I684">
        <f t="shared" si="204"/>
        <v>0</v>
      </c>
      <c r="J684">
        <f t="shared" si="197"/>
        <v>1</v>
      </c>
      <c r="K684">
        <f t="shared" si="205"/>
        <v>4</v>
      </c>
      <c r="L684">
        <f t="shared" si="206"/>
        <v>0</v>
      </c>
      <c r="M684" s="8">
        <f t="shared" ref="M684:W684" si="294">(M32-$M32)/$M32</f>
        <v>0</v>
      </c>
      <c r="N684" s="8">
        <f t="shared" si="294"/>
        <v>1.0615996090103397</v>
      </c>
      <c r="O684" s="8">
        <f t="shared" si="294"/>
        <v>1.1014063626830619</v>
      </c>
      <c r="P684" s="8">
        <f t="shared" si="294"/>
        <v>-0.60116667852632943</v>
      </c>
      <c r="Q684" s="8">
        <f t="shared" si="294"/>
        <v>-0.25143882990410621</v>
      </c>
      <c r="R684" s="8">
        <f t="shared" si="294"/>
        <v>-0.69336689432014342</v>
      </c>
      <c r="S684" s="8">
        <f t="shared" si="294"/>
        <v>-0.35075439723951657</v>
      </c>
      <c r="T684" s="8">
        <f t="shared" si="294"/>
        <v>4.0065938237999115</v>
      </c>
      <c r="U684" s="8">
        <f t="shared" si="294"/>
        <v>3.5657099301960322</v>
      </c>
      <c r="V684" s="8">
        <f t="shared" si="294"/>
        <v>-0.76149162287699956</v>
      </c>
      <c r="W684" s="8">
        <f t="shared" si="294"/>
        <v>-0.15458813919214054</v>
      </c>
      <c r="X684"/>
      <c r="Y684" s="8">
        <f t="shared" ref="Y684:AI684" si="295">(Y32-$Y32)/$Y32</f>
        <v>0</v>
      </c>
      <c r="Z684" s="8">
        <f t="shared" si="295"/>
        <v>1.0095958081211645</v>
      </c>
      <c r="AA684" s="8">
        <f t="shared" si="295"/>
        <v>1.0218861318387227</v>
      </c>
      <c r="AB684" s="8">
        <f t="shared" si="295"/>
        <v>-0.26353351574767292</v>
      </c>
      <c r="AC684" s="8">
        <f t="shared" si="295"/>
        <v>0.33951088674355201</v>
      </c>
      <c r="AD684" s="8">
        <f t="shared" si="295"/>
        <v>0.19586811675379676</v>
      </c>
      <c r="AE684" s="8">
        <f t="shared" si="295"/>
        <v>0.93961806281940263</v>
      </c>
      <c r="AF684" s="8">
        <f t="shared" si="295"/>
        <v>1.4436463696775172</v>
      </c>
      <c r="AG684" s="8">
        <f t="shared" si="295"/>
        <v>1.8284847057749378</v>
      </c>
      <c r="AH684" s="8">
        <f t="shared" si="295"/>
        <v>-0.24325388558701061</v>
      </c>
      <c r="AI684" s="8">
        <f t="shared" si="295"/>
        <v>1.6238005347456528</v>
      </c>
      <c r="AK684" s="8">
        <f t="shared" ref="AK684:AU684" si="296">(AK32-$AK32)/$AK32</f>
        <v>0</v>
      </c>
      <c r="AL684" s="8">
        <f t="shared" si="296"/>
        <v>-0.1006175475903347</v>
      </c>
      <c r="AM684" s="8">
        <f t="shared" si="296"/>
        <v>-8.7217361946990687E-2</v>
      </c>
      <c r="AN684" s="8">
        <f t="shared" si="296"/>
        <v>-0.26353351574767292</v>
      </c>
      <c r="AO684" s="8">
        <f t="shared" si="296"/>
        <v>-0.32611695437206278</v>
      </c>
      <c r="AP684" s="8">
        <f t="shared" si="296"/>
        <v>0.19586811675379676</v>
      </c>
      <c r="AQ684" s="8">
        <f t="shared" si="296"/>
        <v>-0.16695447451758447</v>
      </c>
      <c r="AR684" s="8">
        <f t="shared" si="296"/>
        <v>0.2620433289770534</v>
      </c>
      <c r="AS684" s="8">
        <f t="shared" si="296"/>
        <v>-0.34432194861099946</v>
      </c>
      <c r="AT684" s="8">
        <f t="shared" si="296"/>
        <v>-0.24325388558701061</v>
      </c>
      <c r="AU684" s="8">
        <f t="shared" si="296"/>
        <v>0.65403565403012232</v>
      </c>
      <c r="AW684">
        <f t="shared" si="201"/>
        <v>1</v>
      </c>
      <c r="AX684" t="str">
        <f t="shared" si="210"/>
        <v/>
      </c>
      <c r="AY684" t="str">
        <f t="shared" si="211"/>
        <v/>
      </c>
      <c r="AZ684">
        <f t="shared" si="212"/>
        <v>1</v>
      </c>
    </row>
    <row r="685" spans="1:52" s="17" customFormat="1" x14ac:dyDescent="0.3">
      <c r="A685">
        <v>23</v>
      </c>
      <c r="B685" t="s">
        <v>102</v>
      </c>
      <c r="C685" t="s">
        <v>95</v>
      </c>
      <c r="D685" t="s">
        <v>96</v>
      </c>
      <c r="E685"/>
      <c r="F685" s="2">
        <v>0</v>
      </c>
      <c r="G685" s="2">
        <f t="shared" si="202"/>
        <v>0</v>
      </c>
      <c r="H685" s="4">
        <f t="shared" si="203"/>
        <v>0</v>
      </c>
      <c r="I685">
        <f t="shared" si="204"/>
        <v>1</v>
      </c>
      <c r="J685">
        <f t="shared" si="197"/>
        <v>0</v>
      </c>
      <c r="K685">
        <f t="shared" si="205"/>
        <v>4</v>
      </c>
      <c r="L685">
        <f t="shared" si="206"/>
        <v>0</v>
      </c>
      <c r="M685" s="8">
        <f t="shared" ref="M685:W685" si="297">(M33-$M33)/$M33</f>
        <v>0</v>
      </c>
      <c r="N685" s="8">
        <f t="shared" si="297"/>
        <v>-0.42807690923529196</v>
      </c>
      <c r="O685" s="8">
        <f t="shared" si="297"/>
        <v>-0.40851368827195761</v>
      </c>
      <c r="P685" s="8">
        <f t="shared" si="297"/>
        <v>-0.82430711471764073</v>
      </c>
      <c r="Q685" s="8">
        <f t="shared" si="297"/>
        <v>-0.82697543264038897</v>
      </c>
      <c r="R685" s="8">
        <f t="shared" si="297"/>
        <v>-0.82544836225921048</v>
      </c>
      <c r="S685" s="8">
        <f t="shared" si="297"/>
        <v>-0.83480615866506225</v>
      </c>
      <c r="T685" s="8">
        <f t="shared" si="297"/>
        <v>0.74183743349727671</v>
      </c>
      <c r="U685" s="8">
        <f t="shared" si="297"/>
        <v>0.25123647190198373</v>
      </c>
      <c r="V685" s="8">
        <f t="shared" si="297"/>
        <v>-0.48312841050972222</v>
      </c>
      <c r="W685" s="8">
        <f t="shared" si="297"/>
        <v>-0.82768449292962409</v>
      </c>
      <c r="X685"/>
      <c r="Y685" s="8">
        <f t="shared" ref="Y685:AI685" si="298">(Y33-$Y33)/$Y33</f>
        <v>0</v>
      </c>
      <c r="Z685" s="8">
        <f t="shared" si="298"/>
        <v>-0.26536328303786405</v>
      </c>
      <c r="AA685" s="8">
        <f t="shared" si="298"/>
        <v>-0.25487036112909417</v>
      </c>
      <c r="AB685" s="8">
        <f t="shared" si="298"/>
        <v>-0.61531593097228865</v>
      </c>
      <c r="AC685" s="8">
        <f t="shared" si="298"/>
        <v>-0.56047244328373902</v>
      </c>
      <c r="AD685" s="8">
        <f t="shared" si="298"/>
        <v>-0.36513514512852396</v>
      </c>
      <c r="AE685" s="8">
        <f t="shared" si="298"/>
        <v>-0.30925446532133799</v>
      </c>
      <c r="AF685" s="8">
        <f t="shared" si="298"/>
        <v>0.22020124380387801</v>
      </c>
      <c r="AG685" s="8">
        <f t="shared" si="298"/>
        <v>1.8547712599163182E-2</v>
      </c>
      <c r="AH685" s="8">
        <f t="shared" si="298"/>
        <v>0.22967678306882799</v>
      </c>
      <c r="AI685" s="8">
        <f t="shared" si="298"/>
        <v>-0.20475757310982939</v>
      </c>
      <c r="AK685" s="8">
        <f t="shared" ref="AK685:AU685" si="299">(AK33-$AK33)/$AK33</f>
        <v>0</v>
      </c>
      <c r="AL685" s="8">
        <f t="shared" si="299"/>
        <v>-0.68123632808622891</v>
      </c>
      <c r="AM685" s="8">
        <f t="shared" si="299"/>
        <v>-0.66942880194239096</v>
      </c>
      <c r="AN685" s="8">
        <f t="shared" si="299"/>
        <v>-0.61531593097228865</v>
      </c>
      <c r="AO685" s="8">
        <f t="shared" si="299"/>
        <v>-0.79932101589675841</v>
      </c>
      <c r="AP685" s="8">
        <f t="shared" si="299"/>
        <v>-0.36513514512852396</v>
      </c>
      <c r="AQ685" s="8">
        <f t="shared" si="299"/>
        <v>-0.73850037112931366</v>
      </c>
      <c r="AR685" s="8">
        <f t="shared" si="299"/>
        <v>-0.36864674549039322</v>
      </c>
      <c r="AS685" s="8">
        <f t="shared" si="299"/>
        <v>-0.75739397807932796</v>
      </c>
      <c r="AT685" s="8">
        <f t="shared" si="299"/>
        <v>0.22967678306882799</v>
      </c>
      <c r="AU685" s="8">
        <f t="shared" si="299"/>
        <v>-0.52207256443650207</v>
      </c>
      <c r="AW685">
        <f t="shared" si="201"/>
        <v>-1.666666666666667</v>
      </c>
      <c r="AX685" t="str">
        <f t="shared" si="210"/>
        <v/>
      </c>
      <c r="AY685">
        <f t="shared" si="211"/>
        <v>-1.666666666666667</v>
      </c>
      <c r="AZ685" t="str">
        <f t="shared" si="212"/>
        <v/>
      </c>
    </row>
    <row r="686" spans="1:52" s="17" customFormat="1" x14ac:dyDescent="0.3">
      <c r="A686">
        <v>23</v>
      </c>
      <c r="B686" t="s">
        <v>103</v>
      </c>
      <c r="C686" t="s">
        <v>95</v>
      </c>
      <c r="D686" t="s">
        <v>96</v>
      </c>
      <c r="E686"/>
      <c r="F686" s="2">
        <v>0</v>
      </c>
      <c r="G686" s="2">
        <f t="shared" si="202"/>
        <v>1</v>
      </c>
      <c r="H686" s="4">
        <f t="shared" si="203"/>
        <v>0</v>
      </c>
      <c r="I686">
        <f t="shared" si="204"/>
        <v>1</v>
      </c>
      <c r="J686">
        <f t="shared" si="197"/>
        <v>0</v>
      </c>
      <c r="K686">
        <f t="shared" si="205"/>
        <v>4</v>
      </c>
      <c r="L686">
        <f t="shared" si="206"/>
        <v>0</v>
      </c>
      <c r="M686" s="8">
        <f t="shared" ref="M686:W686" si="300">(M34-$M34)/$M34</f>
        <v>0</v>
      </c>
      <c r="N686" s="8">
        <f t="shared" si="300"/>
        <v>-0.18861441533855919</v>
      </c>
      <c r="O686" s="8">
        <f t="shared" si="300"/>
        <v>-0.15319381127589576</v>
      </c>
      <c r="P686" s="8">
        <f t="shared" si="300"/>
        <v>-0.88181301415030355</v>
      </c>
      <c r="Q686" s="8">
        <f t="shared" si="300"/>
        <v>-0.67857425750183376</v>
      </c>
      <c r="R686" s="8">
        <f t="shared" si="300"/>
        <v>-0.88341957214869804</v>
      </c>
      <c r="S686" s="8">
        <f t="shared" si="300"/>
        <v>-0.69869334854771825</v>
      </c>
      <c r="T686" s="8">
        <f t="shared" si="300"/>
        <v>1.3078157614378396</v>
      </c>
      <c r="U686" s="8">
        <f t="shared" si="300"/>
        <v>0.67356018265296391</v>
      </c>
      <c r="V686" s="8">
        <f t="shared" si="300"/>
        <v>-0.9821045542984902</v>
      </c>
      <c r="W686" s="8">
        <f t="shared" si="300"/>
        <v>-0.55170936076789912</v>
      </c>
      <c r="X686"/>
      <c r="Y686" s="8">
        <f t="shared" ref="Y686:AI686" si="301">(Y34-$Y34)/$Y34</f>
        <v>0</v>
      </c>
      <c r="Z686" s="8">
        <f t="shared" si="301"/>
        <v>0.18981554595815595</v>
      </c>
      <c r="AA686" s="8">
        <f t="shared" si="301"/>
        <v>0.2174131656685819</v>
      </c>
      <c r="AB686" s="8">
        <f t="shared" si="301"/>
        <v>-0.69939560876568607</v>
      </c>
      <c r="AC686" s="8">
        <f t="shared" si="301"/>
        <v>-0.16483163170087761</v>
      </c>
      <c r="AD686" s="8">
        <f t="shared" si="301"/>
        <v>-0.36265340507146482</v>
      </c>
      <c r="AE686" s="8">
        <f t="shared" si="301"/>
        <v>0.21640155470227684</v>
      </c>
      <c r="AF686" s="8">
        <f t="shared" si="301"/>
        <v>0.72696438019154963</v>
      </c>
      <c r="AG686" s="8">
        <f t="shared" si="301"/>
        <v>0.46232982378553128</v>
      </c>
      <c r="AH686" s="8">
        <f t="shared" si="301"/>
        <v>-0.88441918443912382</v>
      </c>
      <c r="AI686" s="8">
        <f t="shared" si="301"/>
        <v>0.49485989672390007</v>
      </c>
      <c r="AK686" s="8">
        <f t="shared" ref="AK686:AU686" si="302">(AK34-$AK34)/$AK34</f>
        <v>0</v>
      </c>
      <c r="AL686" s="8">
        <f t="shared" si="302"/>
        <v>-0.45640743875939649</v>
      </c>
      <c r="AM686" s="8">
        <f t="shared" si="302"/>
        <v>-0.42890643743249601</v>
      </c>
      <c r="AN686" s="8">
        <f t="shared" si="302"/>
        <v>-0.69939560876568607</v>
      </c>
      <c r="AO686" s="8">
        <f t="shared" si="302"/>
        <v>-0.59272610077935395</v>
      </c>
      <c r="AP686" s="8">
        <f t="shared" si="302"/>
        <v>-0.36265340507146482</v>
      </c>
      <c r="AQ686" s="8">
        <f t="shared" si="302"/>
        <v>-0.49820689859907674</v>
      </c>
      <c r="AR686" s="8">
        <f t="shared" si="302"/>
        <v>-0.11277536270978759</v>
      </c>
      <c r="AS686" s="8">
        <f t="shared" si="302"/>
        <v>-0.64600219918586355</v>
      </c>
      <c r="AT686" s="8">
        <f t="shared" si="302"/>
        <v>-0.88441918443912382</v>
      </c>
      <c r="AU686" s="8">
        <f t="shared" si="302"/>
        <v>7.3884932670169991E-3</v>
      </c>
      <c r="AW686">
        <f t="shared" si="201"/>
        <v>-1.666666666666667</v>
      </c>
      <c r="AX686" t="str">
        <f t="shared" si="210"/>
        <v/>
      </c>
      <c r="AY686">
        <f t="shared" si="211"/>
        <v>-1.666666666666667</v>
      </c>
      <c r="AZ686" t="str">
        <f t="shared" si="212"/>
        <v/>
      </c>
    </row>
    <row r="687" spans="1:52" s="17" customFormat="1" x14ac:dyDescent="0.3">
      <c r="A687">
        <v>23</v>
      </c>
      <c r="B687" t="s">
        <v>104</v>
      </c>
      <c r="C687" t="s">
        <v>95</v>
      </c>
      <c r="D687" t="s">
        <v>96</v>
      </c>
      <c r="E687"/>
      <c r="F687" s="2">
        <v>0</v>
      </c>
      <c r="G687" s="2">
        <f t="shared" si="202"/>
        <v>1</v>
      </c>
      <c r="H687" s="4">
        <f t="shared" si="203"/>
        <v>0</v>
      </c>
      <c r="I687">
        <f t="shared" si="204"/>
        <v>1</v>
      </c>
      <c r="J687">
        <f t="shared" ref="J687:J710" si="303">J375</f>
        <v>0</v>
      </c>
      <c r="K687">
        <f t="shared" si="205"/>
        <v>4</v>
      </c>
      <c r="L687">
        <f t="shared" si="206"/>
        <v>0</v>
      </c>
      <c r="M687" s="8">
        <f t="shared" ref="M687:W687" si="304">(M35-$M35)/$M35</f>
        <v>0</v>
      </c>
      <c r="N687" s="8">
        <f t="shared" si="304"/>
        <v>-0.41749825077423863</v>
      </c>
      <c r="O687" s="8">
        <f t="shared" si="304"/>
        <v>-0.40586729906508434</v>
      </c>
      <c r="P687" s="8">
        <f t="shared" si="304"/>
        <v>4.5604683692091683</v>
      </c>
      <c r="Q687" s="8">
        <f t="shared" si="304"/>
        <v>-0.69238972156605993</v>
      </c>
      <c r="R687" s="8">
        <f t="shared" si="304"/>
        <v>0.61337610837779022</v>
      </c>
      <c r="S687" s="8">
        <f t="shared" si="304"/>
        <v>-0.38910114734264278</v>
      </c>
      <c r="T687" s="8">
        <f t="shared" si="304"/>
        <v>2.9010893425545296E-2</v>
      </c>
      <c r="U687" s="8">
        <f t="shared" si="304"/>
        <v>-0.317762404160018</v>
      </c>
      <c r="V687" s="8">
        <f t="shared" si="304"/>
        <v>8.2002909984741787</v>
      </c>
      <c r="W687" s="8">
        <f t="shared" si="304"/>
        <v>-0.4714587901080281</v>
      </c>
      <c r="X687"/>
      <c r="Y687" s="8">
        <f t="shared" ref="Y687:AI687" si="305">(Y35-$Y35)/$Y35</f>
        <v>0</v>
      </c>
      <c r="Z687" s="8">
        <f t="shared" si="305"/>
        <v>-0.43713395459433169</v>
      </c>
      <c r="AA687" s="8">
        <f t="shared" si="305"/>
        <v>-0.4340638383762741</v>
      </c>
      <c r="AB687" s="8">
        <f t="shared" si="305"/>
        <v>4.2803862063066287</v>
      </c>
      <c r="AC687" s="8">
        <f t="shared" si="305"/>
        <v>-0.58964497213977818</v>
      </c>
      <c r="AD687" s="8">
        <f t="shared" si="305"/>
        <v>0.34296355792366157</v>
      </c>
      <c r="AE687" s="8">
        <f t="shared" si="305"/>
        <v>-0.29399264126797703</v>
      </c>
      <c r="AF687" s="8">
        <f t="shared" si="305"/>
        <v>-8.4787177045361609E-2</v>
      </c>
      <c r="AG687" s="8">
        <f t="shared" si="305"/>
        <v>-0.370128872734308</v>
      </c>
      <c r="AH687" s="8">
        <f t="shared" si="305"/>
        <v>3.3684882338226414</v>
      </c>
      <c r="AI687" s="8">
        <f t="shared" si="305"/>
        <v>-3.1792486459445546E-2</v>
      </c>
      <c r="AK687" s="8">
        <f t="shared" ref="AK687:AU687" si="306">(AK35-$AK35)/$AK35</f>
        <v>0</v>
      </c>
      <c r="AL687" s="8">
        <f t="shared" si="306"/>
        <v>-0.77573393340715091</v>
      </c>
      <c r="AM687" s="8">
        <f t="shared" si="306"/>
        <v>-0.77063021829139033</v>
      </c>
      <c r="AN687" s="8">
        <f t="shared" si="306"/>
        <v>4.2803862063066287</v>
      </c>
      <c r="AO687" s="8">
        <f t="shared" si="306"/>
        <v>-0.8375196678649075</v>
      </c>
      <c r="AP687" s="8">
        <f t="shared" si="306"/>
        <v>0.34296355792366157</v>
      </c>
      <c r="AQ687" s="8">
        <f t="shared" si="306"/>
        <v>-0.74802023849312482</v>
      </c>
      <c r="AR687" s="8">
        <f t="shared" si="306"/>
        <v>-0.51855675447618554</v>
      </c>
      <c r="AS687" s="8">
        <f t="shared" si="306"/>
        <v>-0.86535702370404421</v>
      </c>
      <c r="AT687" s="8">
        <f t="shared" si="306"/>
        <v>3.3684882338226414</v>
      </c>
      <c r="AU687" s="8">
        <f t="shared" si="306"/>
        <v>-0.3111366431507131</v>
      </c>
      <c r="AW687">
        <f t="shared" ref="AW687:AW710" si="307">BB375</f>
        <v>-1.666666666666667</v>
      </c>
      <c r="AX687" t="str">
        <f t="shared" si="210"/>
        <v/>
      </c>
      <c r="AY687">
        <f t="shared" si="211"/>
        <v>-1.666666666666667</v>
      </c>
      <c r="AZ687" t="str">
        <f t="shared" si="212"/>
        <v/>
      </c>
    </row>
    <row r="688" spans="1:52" s="17" customFormat="1" x14ac:dyDescent="0.3">
      <c r="A688">
        <v>23</v>
      </c>
      <c r="B688" t="s">
        <v>105</v>
      </c>
      <c r="C688" t="s">
        <v>95</v>
      </c>
      <c r="D688" t="s">
        <v>96</v>
      </c>
      <c r="E688"/>
      <c r="F688" s="2">
        <v>0</v>
      </c>
      <c r="G688" s="2">
        <f t="shared" si="202"/>
        <v>0</v>
      </c>
      <c r="H688" s="4">
        <f t="shared" si="203"/>
        <v>0</v>
      </c>
      <c r="I688">
        <f t="shared" si="204"/>
        <v>1</v>
      </c>
      <c r="J688">
        <f t="shared" si="303"/>
        <v>0</v>
      </c>
      <c r="K688">
        <f t="shared" si="205"/>
        <v>4</v>
      </c>
      <c r="L688">
        <f t="shared" si="206"/>
        <v>0</v>
      </c>
      <c r="M688" s="8">
        <f t="shared" ref="M688:W688" si="308">(M36-$M36)/$M36</f>
        <v>0</v>
      </c>
      <c r="N688" s="8">
        <f t="shared" si="308"/>
        <v>-0.60131020592009421</v>
      </c>
      <c r="O688" s="8">
        <f t="shared" si="308"/>
        <v>-0.5996738070465415</v>
      </c>
      <c r="P688" s="8">
        <f t="shared" si="308"/>
        <v>4.8485112211255457</v>
      </c>
      <c r="Q688" s="8">
        <f t="shared" si="308"/>
        <v>-0.73097615031538732</v>
      </c>
      <c r="R688" s="8">
        <f t="shared" si="308"/>
        <v>0.22952558357564257</v>
      </c>
      <c r="S688" s="8">
        <f t="shared" si="308"/>
        <v>-0.60721021529035235</v>
      </c>
      <c r="T688" s="8">
        <f t="shared" si="308"/>
        <v>-0.25819195987513144</v>
      </c>
      <c r="U688" s="8">
        <f t="shared" si="308"/>
        <v>-0.510431964614244</v>
      </c>
      <c r="V688" s="8">
        <f t="shared" si="308"/>
        <v>7.718243789093612</v>
      </c>
      <c r="W688" s="8">
        <f t="shared" si="308"/>
        <v>-0.60421209016426414</v>
      </c>
      <c r="X688"/>
      <c r="Y688" s="8">
        <f t="shared" ref="Y688:AI688" si="309">(Y36-$Y36)/$Y36</f>
        <v>0</v>
      </c>
      <c r="Z688" s="8">
        <f t="shared" si="309"/>
        <v>-0.60161821265140913</v>
      </c>
      <c r="AA688" s="8">
        <f t="shared" si="309"/>
        <v>-0.60355643629895761</v>
      </c>
      <c r="AB688" s="8">
        <f t="shared" si="309"/>
        <v>4.7752853577486496</v>
      </c>
      <c r="AC688" s="8">
        <f t="shared" si="309"/>
        <v>-0.65745925928606086</v>
      </c>
      <c r="AD688" s="8">
        <f t="shared" si="309"/>
        <v>0.14008524074002121</v>
      </c>
      <c r="AE688" s="8">
        <f t="shared" si="309"/>
        <v>-0.51874302710323694</v>
      </c>
      <c r="AF688" s="8">
        <f t="shared" si="309"/>
        <v>-0.30587702970987457</v>
      </c>
      <c r="AG688" s="8">
        <f t="shared" si="309"/>
        <v>-0.52256510470721462</v>
      </c>
      <c r="AH688" s="8">
        <f t="shared" si="309"/>
        <v>3.3806071254354579</v>
      </c>
      <c r="AI688" s="8">
        <f t="shared" si="309"/>
        <v>-0.34590369321905884</v>
      </c>
      <c r="AK688" s="8">
        <f t="shared" ref="AK688:AU688" si="310">(AK36-$AK36)/$AK36</f>
        <v>0</v>
      </c>
      <c r="AL688" s="8">
        <f t="shared" si="310"/>
        <v>-0.84176574360093248</v>
      </c>
      <c r="AM688" s="8">
        <f t="shared" si="310"/>
        <v>-0.84201390941511056</v>
      </c>
      <c r="AN688" s="8">
        <f t="shared" si="310"/>
        <v>4.7752853577486496</v>
      </c>
      <c r="AO688" s="8">
        <f t="shared" si="310"/>
        <v>-0.84691734166624955</v>
      </c>
      <c r="AP688" s="8">
        <f t="shared" si="310"/>
        <v>0.14008524074002121</v>
      </c>
      <c r="AQ688" s="8">
        <f t="shared" si="310"/>
        <v>-0.81271957819570195</v>
      </c>
      <c r="AR688" s="8">
        <f t="shared" si="310"/>
        <v>-0.63359444728499548</v>
      </c>
      <c r="AS688" s="8">
        <f t="shared" si="310"/>
        <v>-0.89717610778975043</v>
      </c>
      <c r="AT688" s="8">
        <f t="shared" si="310"/>
        <v>3.3806071254354579</v>
      </c>
      <c r="AU688" s="8">
        <f t="shared" si="310"/>
        <v>-0.55008831128668667</v>
      </c>
      <c r="AW688">
        <f t="shared" si="307"/>
        <v>-1.666666666666667</v>
      </c>
      <c r="AX688" t="str">
        <f t="shared" si="210"/>
        <v/>
      </c>
      <c r="AY688">
        <f t="shared" si="211"/>
        <v>-1.666666666666667</v>
      </c>
      <c r="AZ688" t="str">
        <f t="shared" si="212"/>
        <v/>
      </c>
    </row>
    <row r="689" spans="1:52" s="17" customFormat="1" x14ac:dyDescent="0.3">
      <c r="A689">
        <v>23</v>
      </c>
      <c r="B689" t="s">
        <v>106</v>
      </c>
      <c r="C689" t="s">
        <v>95</v>
      </c>
      <c r="D689" t="s">
        <v>96</v>
      </c>
      <c r="E689"/>
      <c r="F689" s="2">
        <v>0</v>
      </c>
      <c r="G689" s="2">
        <f t="shared" si="202"/>
        <v>0</v>
      </c>
      <c r="H689" s="4">
        <f t="shared" si="203"/>
        <v>0</v>
      </c>
      <c r="I689">
        <f t="shared" si="204"/>
        <v>0</v>
      </c>
      <c r="J689">
        <f t="shared" si="303"/>
        <v>1</v>
      </c>
      <c r="K689">
        <f t="shared" si="205"/>
        <v>4</v>
      </c>
      <c r="L689">
        <f t="shared" si="206"/>
        <v>0</v>
      </c>
      <c r="M689" s="8">
        <f t="shared" ref="M689:W689" si="311">(M37-$M37)/$M37</f>
        <v>0</v>
      </c>
      <c r="N689" s="8">
        <f t="shared" si="311"/>
        <v>0.19663829233175903</v>
      </c>
      <c r="O689" s="8">
        <f t="shared" si="311"/>
        <v>0.22537886435986038</v>
      </c>
      <c r="P689" s="8">
        <f t="shared" si="311"/>
        <v>0.32010750293901741</v>
      </c>
      <c r="Q689" s="8">
        <f t="shared" si="311"/>
        <v>-0.46098730231215296</v>
      </c>
      <c r="R689" s="8">
        <f t="shared" si="311"/>
        <v>0.12984201955319383</v>
      </c>
      <c r="S689" s="8">
        <f t="shared" si="311"/>
        <v>-0.173865954383429</v>
      </c>
      <c r="T689" s="8">
        <f t="shared" si="311"/>
        <v>1.3711986662615885</v>
      </c>
      <c r="U689" s="8">
        <f t="shared" si="311"/>
        <v>1.085695712148002</v>
      </c>
      <c r="V689" s="8">
        <f t="shared" si="311"/>
        <v>6.5284709183509806</v>
      </c>
      <c r="W689" s="8">
        <f t="shared" si="311"/>
        <v>-7.967115083056725E-2</v>
      </c>
      <c r="X689"/>
      <c r="Y689" s="8">
        <f t="shared" ref="Y689:AI689" si="312">(Y37-$Y37)/$Y37</f>
        <v>0</v>
      </c>
      <c r="Z689" s="8">
        <f t="shared" si="312"/>
        <v>0.17904394148540564</v>
      </c>
      <c r="AA689" s="8">
        <f t="shared" si="312"/>
        <v>0.19308623113236323</v>
      </c>
      <c r="AB689" s="8">
        <f t="shared" si="312"/>
        <v>0.46153290351009874</v>
      </c>
      <c r="AC689" s="8">
        <f t="shared" si="312"/>
        <v>-0.16276951803840234</v>
      </c>
      <c r="AD689" s="8">
        <f t="shared" si="312"/>
        <v>0.7105001907942825</v>
      </c>
      <c r="AE689" s="8">
        <f t="shared" si="312"/>
        <v>0.40329377138874806</v>
      </c>
      <c r="AF689" s="8">
        <f t="shared" si="312"/>
        <v>0.46870353821438088</v>
      </c>
      <c r="AG689" s="8">
        <f t="shared" si="312"/>
        <v>0.57331611095671708</v>
      </c>
      <c r="AH689" s="8">
        <f t="shared" si="312"/>
        <v>2.6180235618043786</v>
      </c>
      <c r="AI689" s="8">
        <f t="shared" si="312"/>
        <v>0.8112182303668477</v>
      </c>
      <c r="AK689" s="8">
        <f t="shared" ref="AK689:AU689" si="313">(AK37-$AK37)/$AK37</f>
        <v>0</v>
      </c>
      <c r="AL689" s="8">
        <f t="shared" si="313"/>
        <v>-0.5555533126735327</v>
      </c>
      <c r="AM689" s="8">
        <f t="shared" si="313"/>
        <v>-0.53890740818681693</v>
      </c>
      <c r="AN689" s="8">
        <f t="shared" si="313"/>
        <v>0.46153290351009874</v>
      </c>
      <c r="AO689" s="8">
        <f t="shared" si="313"/>
        <v>-0.64771520022508156</v>
      </c>
      <c r="AP689" s="8">
        <f t="shared" si="313"/>
        <v>0.7105001907942825</v>
      </c>
      <c r="AQ689" s="8">
        <f t="shared" si="313"/>
        <v>-0.43756142577366275</v>
      </c>
      <c r="AR689" s="8">
        <f t="shared" si="313"/>
        <v>-0.25127652385410965</v>
      </c>
      <c r="AS689" s="8">
        <f t="shared" si="313"/>
        <v>-0.65038220893077414</v>
      </c>
      <c r="AT689" s="8">
        <f t="shared" si="313"/>
        <v>2.6180235618043786</v>
      </c>
      <c r="AU689" s="8">
        <f t="shared" si="313"/>
        <v>0.15342726270473078</v>
      </c>
      <c r="AW689">
        <f t="shared" si="307"/>
        <v>1</v>
      </c>
      <c r="AX689" t="str">
        <f t="shared" si="210"/>
        <v/>
      </c>
      <c r="AY689" t="str">
        <f t="shared" si="211"/>
        <v/>
      </c>
      <c r="AZ689">
        <f t="shared" si="212"/>
        <v>1</v>
      </c>
    </row>
    <row r="690" spans="1:52" s="17" customFormat="1" x14ac:dyDescent="0.3">
      <c r="A690">
        <v>23</v>
      </c>
      <c r="B690" t="s">
        <v>107</v>
      </c>
      <c r="C690" t="s">
        <v>95</v>
      </c>
      <c r="D690" t="s">
        <v>96</v>
      </c>
      <c r="E690" t="s">
        <v>42</v>
      </c>
      <c r="F690" s="2">
        <v>0</v>
      </c>
      <c r="G690" s="2">
        <f t="shared" si="202"/>
        <v>1</v>
      </c>
      <c r="H690" s="4">
        <f t="shared" si="203"/>
        <v>1</v>
      </c>
      <c r="I690">
        <f t="shared" si="204"/>
        <v>0</v>
      </c>
      <c r="J690">
        <f t="shared" si="303"/>
        <v>1</v>
      </c>
      <c r="K690">
        <f t="shared" si="205"/>
        <v>4</v>
      </c>
      <c r="L690">
        <f t="shared" si="206"/>
        <v>4</v>
      </c>
      <c r="M690" s="8">
        <f t="shared" ref="M690:W690" si="314">(M38-$M38)/$M38</f>
        <v>0</v>
      </c>
      <c r="N690" s="8">
        <f t="shared" si="314"/>
        <v>-0.30884796481867355</v>
      </c>
      <c r="O690" s="8">
        <f t="shared" si="314"/>
        <v>-0.31455450320613015</v>
      </c>
      <c r="P690" s="8">
        <f t="shared" si="314"/>
        <v>1.5533283250240357</v>
      </c>
      <c r="Q690" s="8">
        <f t="shared" si="314"/>
        <v>-0.70444905229048915</v>
      </c>
      <c r="R690" s="8">
        <f t="shared" si="314"/>
        <v>0.87617512509911633</v>
      </c>
      <c r="S690" s="8">
        <f t="shared" si="314"/>
        <v>-0.53365984940944577</v>
      </c>
      <c r="T690" s="8">
        <f t="shared" si="314"/>
        <v>0.58397169757443324</v>
      </c>
      <c r="U690" s="8">
        <f t="shared" si="314"/>
        <v>0.3934761765607222</v>
      </c>
      <c r="V690" s="8">
        <f t="shared" si="314"/>
        <v>6.8639152196625952</v>
      </c>
      <c r="W690" s="8">
        <f t="shared" si="314"/>
        <v>-0.49765876966984512</v>
      </c>
      <c r="X690"/>
      <c r="Y690" s="8">
        <f t="shared" ref="Y690:AI690" si="315">(Y38-$Y38)/$Y38</f>
        <v>0</v>
      </c>
      <c r="Z690" s="8">
        <f t="shared" si="315"/>
        <v>-0.23765484731754177</v>
      </c>
      <c r="AA690" s="8">
        <f t="shared" si="315"/>
        <v>-0.24583808969556115</v>
      </c>
      <c r="AB690" s="8">
        <f t="shared" si="315"/>
        <v>1.5472410961350596</v>
      </c>
      <c r="AC690" s="8">
        <f t="shared" si="315"/>
        <v>-0.46219456893554017</v>
      </c>
      <c r="AD690" s="8">
        <f t="shared" si="315"/>
        <v>1.3867392912809833</v>
      </c>
      <c r="AE690" s="8">
        <f t="shared" si="315"/>
        <v>-0.11581644956601964</v>
      </c>
      <c r="AF690" s="8">
        <f t="shared" si="315"/>
        <v>6.72927693735932E-2</v>
      </c>
      <c r="AG690" s="8">
        <f t="shared" si="315"/>
        <v>0.14054366168498308</v>
      </c>
      <c r="AH690" s="8">
        <f t="shared" si="315"/>
        <v>2.5374560110652711</v>
      </c>
      <c r="AI690" s="8">
        <f t="shared" si="315"/>
        <v>0.11194758919512156</v>
      </c>
      <c r="AK690" s="8">
        <f t="shared" ref="AK690:AU690" si="316">(AK38-$AK38)/$AK38</f>
        <v>0</v>
      </c>
      <c r="AL690" s="8">
        <f t="shared" si="316"/>
        <v>-0.69850549242058668</v>
      </c>
      <c r="AM690" s="8">
        <f t="shared" si="316"/>
        <v>-0.70514816833590976</v>
      </c>
      <c r="AN690" s="8">
        <f t="shared" si="316"/>
        <v>1.5472410961350596</v>
      </c>
      <c r="AO690" s="8">
        <f t="shared" si="316"/>
        <v>-0.76737755204792879</v>
      </c>
      <c r="AP690" s="8">
        <f t="shared" si="316"/>
        <v>1.3867392912809833</v>
      </c>
      <c r="AQ690" s="8">
        <f t="shared" si="316"/>
        <v>-0.68511082152325664</v>
      </c>
      <c r="AR690" s="8">
        <f t="shared" si="316"/>
        <v>-0.45691171237616895</v>
      </c>
      <c r="AS690" s="8">
        <f t="shared" si="316"/>
        <v>-0.74644985226077198</v>
      </c>
      <c r="AT690" s="8">
        <f t="shared" si="316"/>
        <v>2.5374560110652711</v>
      </c>
      <c r="AU690" s="8">
        <f t="shared" si="316"/>
        <v>-0.32799799395786011</v>
      </c>
      <c r="AW690">
        <f t="shared" si="307"/>
        <v>1</v>
      </c>
      <c r="AX690">
        <f t="shared" si="210"/>
        <v>1</v>
      </c>
      <c r="AY690" t="str">
        <f t="shared" si="211"/>
        <v/>
      </c>
      <c r="AZ690">
        <f t="shared" si="212"/>
        <v>1</v>
      </c>
    </row>
    <row r="691" spans="1:52" s="17" customFormat="1" x14ac:dyDescent="0.3">
      <c r="A691">
        <v>23</v>
      </c>
      <c r="B691" t="s">
        <v>108</v>
      </c>
      <c r="C691" t="s">
        <v>95</v>
      </c>
      <c r="D691" t="s">
        <v>96</v>
      </c>
      <c r="E691"/>
      <c r="F691" s="2">
        <v>0</v>
      </c>
      <c r="G691" s="2">
        <f t="shared" si="202"/>
        <v>0</v>
      </c>
      <c r="H691" s="4">
        <f t="shared" si="203"/>
        <v>0</v>
      </c>
      <c r="I691">
        <f t="shared" si="204"/>
        <v>0</v>
      </c>
      <c r="J691">
        <f t="shared" si="303"/>
        <v>1</v>
      </c>
      <c r="K691">
        <f t="shared" si="205"/>
        <v>4</v>
      </c>
      <c r="L691">
        <f t="shared" si="206"/>
        <v>0</v>
      </c>
      <c r="M691" s="8">
        <f t="shared" ref="M691:W691" si="317">(M39-$M39)/$M39</f>
        <v>0</v>
      </c>
      <c r="N691" s="8">
        <f t="shared" si="317"/>
        <v>1.5468340170074837E-2</v>
      </c>
      <c r="O691" s="8">
        <f t="shared" si="317"/>
        <v>2.7928923178147515E-2</v>
      </c>
      <c r="P691" s="8">
        <f t="shared" si="317"/>
        <v>2.4010276470430725</v>
      </c>
      <c r="Q691" s="8">
        <f t="shared" si="317"/>
        <v>-0.53621390308871109</v>
      </c>
      <c r="R691" s="8">
        <f t="shared" si="317"/>
        <v>1.2919435525723533</v>
      </c>
      <c r="S691" s="8">
        <f t="shared" si="317"/>
        <v>-0.5866992118514287</v>
      </c>
      <c r="T691" s="8">
        <f t="shared" si="317"/>
        <v>1.3884095076398513</v>
      </c>
      <c r="U691" s="8">
        <f t="shared" si="317"/>
        <v>0.6769677893204018</v>
      </c>
      <c r="V691" s="8">
        <f t="shared" si="317"/>
        <v>2.3554916173940983</v>
      </c>
      <c r="W691" s="8">
        <f t="shared" si="317"/>
        <v>-0.4209407989615464</v>
      </c>
      <c r="X691"/>
      <c r="Y691" s="8">
        <f t="shared" ref="Y691:AI691" si="318">(Y39-$Y39)/$Y39</f>
        <v>0</v>
      </c>
      <c r="Z691" s="8">
        <f t="shared" si="318"/>
        <v>5.5374558055904723E-2</v>
      </c>
      <c r="AA691" s="8">
        <f t="shared" si="318"/>
        <v>6.098942889107762E-2</v>
      </c>
      <c r="AB691" s="8">
        <f t="shared" si="318"/>
        <v>1.7237562196801763</v>
      </c>
      <c r="AC691" s="8">
        <f t="shared" si="318"/>
        <v>-0.2911040669337972</v>
      </c>
      <c r="AD691" s="8">
        <f t="shared" si="318"/>
        <v>1.6237293548232736</v>
      </c>
      <c r="AE691" s="8">
        <f t="shared" si="318"/>
        <v>-8.1227890880059932E-3</v>
      </c>
      <c r="AF691" s="8">
        <f t="shared" si="318"/>
        <v>0.62761041297713949</v>
      </c>
      <c r="AG691" s="8">
        <f t="shared" si="318"/>
        <v>0.27190682283902906</v>
      </c>
      <c r="AH691" s="8">
        <f t="shared" si="318"/>
        <v>1.1587096086027728</v>
      </c>
      <c r="AI691" s="8">
        <f t="shared" si="318"/>
        <v>0.5719078745811621</v>
      </c>
      <c r="AK691" s="8">
        <f t="shared" ref="AK691:AU691" si="319">(AK39-$AK39)/$AK39</f>
        <v>0</v>
      </c>
      <c r="AL691" s="8">
        <f t="shared" si="319"/>
        <v>-0.59341861726358869</v>
      </c>
      <c r="AM691" s="8">
        <f t="shared" si="319"/>
        <v>-0.58617874287226623</v>
      </c>
      <c r="AN691" s="8">
        <f t="shared" si="319"/>
        <v>1.7237562196801763</v>
      </c>
      <c r="AO691" s="8">
        <f t="shared" si="319"/>
        <v>-0.70752332826962683</v>
      </c>
      <c r="AP691" s="8">
        <f t="shared" si="319"/>
        <v>1.6237293548232736</v>
      </c>
      <c r="AQ691" s="8">
        <f t="shared" si="319"/>
        <v>-0.62933343315155543</v>
      </c>
      <c r="AR691" s="8">
        <f t="shared" si="319"/>
        <v>-0.16414999674280886</v>
      </c>
      <c r="AS691" s="8">
        <f t="shared" si="319"/>
        <v>-0.70024055278114994</v>
      </c>
      <c r="AT691" s="8">
        <f t="shared" si="319"/>
        <v>1.1587096086027728</v>
      </c>
      <c r="AU691" s="8">
        <f t="shared" si="319"/>
        <v>8.0799322483466662E-2</v>
      </c>
      <c r="AW691">
        <f t="shared" si="307"/>
        <v>1</v>
      </c>
      <c r="AX691" t="str">
        <f t="shared" si="210"/>
        <v/>
      </c>
      <c r="AY691" t="str">
        <f t="shared" si="211"/>
        <v/>
      </c>
      <c r="AZ691">
        <f t="shared" si="212"/>
        <v>1</v>
      </c>
    </row>
    <row r="692" spans="1:52" s="17" customFormat="1" x14ac:dyDescent="0.3">
      <c r="A692">
        <v>23</v>
      </c>
      <c r="B692" t="s">
        <v>109</v>
      </c>
      <c r="C692" t="s">
        <v>95</v>
      </c>
      <c r="D692" t="s">
        <v>96</v>
      </c>
      <c r="E692"/>
      <c r="F692" s="2">
        <v>0</v>
      </c>
      <c r="G692" s="2">
        <f t="shared" si="202"/>
        <v>1</v>
      </c>
      <c r="H692" s="4">
        <f t="shared" si="203"/>
        <v>0</v>
      </c>
      <c r="I692">
        <f t="shared" si="204"/>
        <v>0</v>
      </c>
      <c r="J692">
        <f t="shared" si="303"/>
        <v>1</v>
      </c>
      <c r="K692">
        <f t="shared" si="205"/>
        <v>4</v>
      </c>
      <c r="L692">
        <f t="shared" si="206"/>
        <v>0</v>
      </c>
      <c r="M692" s="8">
        <f t="shared" ref="M692:W692" si="320">(M40-$M40)/$M40</f>
        <v>0</v>
      </c>
      <c r="N692" s="8">
        <f t="shared" si="320"/>
        <v>-0.31198257122226847</v>
      </c>
      <c r="O692" s="8">
        <f t="shared" si="320"/>
        <v>-0.31643454157694789</v>
      </c>
      <c r="P692" s="8">
        <f t="shared" si="320"/>
        <v>3.8134494673887072</v>
      </c>
      <c r="Q692" s="8">
        <f t="shared" si="320"/>
        <v>-0.5633419077379177</v>
      </c>
      <c r="R692" s="8">
        <f t="shared" si="320"/>
        <v>2.1721877192152377</v>
      </c>
      <c r="S692" s="8">
        <f t="shared" si="320"/>
        <v>-0.62575780329103137</v>
      </c>
      <c r="T692" s="8">
        <f t="shared" si="320"/>
        <v>1.2011003998809204</v>
      </c>
      <c r="U692" s="8">
        <f t="shared" si="320"/>
        <v>0.52247328127171955</v>
      </c>
      <c r="V692" s="8">
        <f t="shared" si="320"/>
        <v>3.6741110092004643</v>
      </c>
      <c r="W692" s="8">
        <f t="shared" si="320"/>
        <v>-0.43049200017750278</v>
      </c>
      <c r="X692"/>
      <c r="Y692" s="8">
        <f t="shared" ref="Y692:AI692" si="321">(Y40-$Y40)/$Y40</f>
        <v>0</v>
      </c>
      <c r="Z692" s="8">
        <f t="shared" si="321"/>
        <v>-0.25222359553991336</v>
      </c>
      <c r="AA692" s="8">
        <f t="shared" si="321"/>
        <v>-0.25926610348474038</v>
      </c>
      <c r="AB692" s="8">
        <f t="shared" si="321"/>
        <v>2.6144264363418848</v>
      </c>
      <c r="AC692" s="8">
        <f t="shared" si="321"/>
        <v>-0.40299090019845418</v>
      </c>
      <c r="AD692" s="8">
        <f t="shared" si="321"/>
        <v>2.3396175751407751</v>
      </c>
      <c r="AE692" s="8">
        <f t="shared" si="321"/>
        <v>-0.14957905860177667</v>
      </c>
      <c r="AF692" s="8">
        <f t="shared" si="321"/>
        <v>0.45794303503970557</v>
      </c>
      <c r="AG692" s="8">
        <f t="shared" si="321"/>
        <v>0.11168429601155866</v>
      </c>
      <c r="AH692" s="8">
        <f t="shared" si="321"/>
        <v>1.3400919795609629</v>
      </c>
      <c r="AI692" s="8">
        <f t="shared" si="321"/>
        <v>0.10960731791398272</v>
      </c>
      <c r="AK692" s="8">
        <f t="shared" ref="AK692:AU692" si="322">(AK40-$AK40)/$AK40</f>
        <v>0</v>
      </c>
      <c r="AL692" s="8">
        <f t="shared" si="322"/>
        <v>-0.72808142925754915</v>
      </c>
      <c r="AM692" s="8">
        <f t="shared" si="322"/>
        <v>-0.73290613247600156</v>
      </c>
      <c r="AN692" s="8">
        <f t="shared" si="322"/>
        <v>2.6144264363418848</v>
      </c>
      <c r="AO692" s="8">
        <f t="shared" si="322"/>
        <v>-0.76509313721842198</v>
      </c>
      <c r="AP692" s="8">
        <f t="shared" si="322"/>
        <v>2.3396175751407751</v>
      </c>
      <c r="AQ692" s="8">
        <f t="shared" si="322"/>
        <v>-0.70672509747972423</v>
      </c>
      <c r="AR692" s="8">
        <f t="shared" si="322"/>
        <v>-0.25034805959111139</v>
      </c>
      <c r="AS692" s="8">
        <f t="shared" si="322"/>
        <v>-0.7423679124815562</v>
      </c>
      <c r="AT692" s="8">
        <f t="shared" si="322"/>
        <v>1.3400919795609629</v>
      </c>
      <c r="AU692" s="8">
        <f t="shared" si="322"/>
        <v>-0.37068990773384597</v>
      </c>
      <c r="AW692">
        <f t="shared" si="307"/>
        <v>1</v>
      </c>
      <c r="AX692" t="str">
        <f t="shared" si="210"/>
        <v/>
      </c>
      <c r="AY692" t="str">
        <f t="shared" si="211"/>
        <v/>
      </c>
      <c r="AZ692">
        <f t="shared" si="212"/>
        <v>1</v>
      </c>
    </row>
    <row r="693" spans="1:52" s="17" customFormat="1" x14ac:dyDescent="0.3">
      <c r="A693">
        <v>23</v>
      </c>
      <c r="B693" t="s">
        <v>110</v>
      </c>
      <c r="C693" t="s">
        <v>95</v>
      </c>
      <c r="D693" t="s">
        <v>96</v>
      </c>
      <c r="E693"/>
      <c r="F693" s="2">
        <v>0</v>
      </c>
      <c r="G693" s="2">
        <f t="shared" si="202"/>
        <v>1</v>
      </c>
      <c r="H693" s="4">
        <f t="shared" si="203"/>
        <v>0</v>
      </c>
      <c r="I693">
        <f t="shared" si="204"/>
        <v>1</v>
      </c>
      <c r="J693">
        <f t="shared" si="303"/>
        <v>0</v>
      </c>
      <c r="K693">
        <f t="shared" si="205"/>
        <v>4</v>
      </c>
      <c r="L693">
        <f t="shared" si="206"/>
        <v>0</v>
      </c>
      <c r="M693" s="8">
        <f t="shared" ref="M693:W693" si="323">(M41-$M41)/$M41</f>
        <v>0</v>
      </c>
      <c r="N693" s="8">
        <f t="shared" si="323"/>
        <v>1.7551667081635836</v>
      </c>
      <c r="O693" s="8">
        <f t="shared" si="323"/>
        <v>1.8461386662799699</v>
      </c>
      <c r="P693" s="8">
        <f t="shared" si="323"/>
        <v>-0.51813973881566888</v>
      </c>
      <c r="Q693" s="8">
        <f t="shared" si="323"/>
        <v>8.1971345238844431E-2</v>
      </c>
      <c r="R693" s="8">
        <f t="shared" si="323"/>
        <v>-0.5266300764181685</v>
      </c>
      <c r="S693" s="8">
        <f t="shared" si="323"/>
        <v>3.8236444872485904E-2</v>
      </c>
      <c r="T693" s="8">
        <f t="shared" si="323"/>
        <v>5.4068227771560844</v>
      </c>
      <c r="U693" s="8">
        <f t="shared" si="323"/>
        <v>4.9974581998363838</v>
      </c>
      <c r="V693" s="8">
        <f t="shared" si="323"/>
        <v>-0.92822937215620727</v>
      </c>
      <c r="W693" s="8">
        <f t="shared" si="323"/>
        <v>0.10536158406956156</v>
      </c>
      <c r="X693"/>
      <c r="Y693" s="8">
        <f t="shared" ref="Y693:AI693" si="324">(Y41-$Y41)/$Y41</f>
        <v>0</v>
      </c>
      <c r="Z693" s="8">
        <f t="shared" si="324"/>
        <v>1.6384958460363992</v>
      </c>
      <c r="AA693" s="8">
        <f t="shared" si="324"/>
        <v>1.6585954379771524</v>
      </c>
      <c r="AB693" s="8">
        <f t="shared" si="324"/>
        <v>-0.29114152633688439</v>
      </c>
      <c r="AC693" s="8">
        <f t="shared" si="324"/>
        <v>0.67570718650660599</v>
      </c>
      <c r="AD693" s="8">
        <f t="shared" si="324"/>
        <v>0.64913953983778216</v>
      </c>
      <c r="AE693" s="8">
        <f t="shared" si="324"/>
        <v>1.6471988312572481</v>
      </c>
      <c r="AF693" s="8">
        <f t="shared" si="324"/>
        <v>1.4693483784506403</v>
      </c>
      <c r="AG693" s="8">
        <f t="shared" si="324"/>
        <v>2.3205558513669082</v>
      </c>
      <c r="AH693" s="8">
        <f t="shared" si="324"/>
        <v>-0.73588418511204834</v>
      </c>
      <c r="AI693" s="8">
        <f t="shared" si="324"/>
        <v>2.1286402569890721</v>
      </c>
      <c r="AK693" s="8">
        <f t="shared" ref="AK693:AU693" si="325">(AK41-$AK41)/$AK41</f>
        <v>0</v>
      </c>
      <c r="AL693" s="8">
        <f t="shared" si="325"/>
        <v>4.4896679121544332E-2</v>
      </c>
      <c r="AM693" s="8">
        <f t="shared" si="325"/>
        <v>7.0482329155692414E-2</v>
      </c>
      <c r="AN693" s="8">
        <f t="shared" si="325"/>
        <v>-0.29114152633688439</v>
      </c>
      <c r="AO693" s="8">
        <f t="shared" si="325"/>
        <v>-0.29978051338023848</v>
      </c>
      <c r="AP693" s="8">
        <f t="shared" si="325"/>
        <v>0.64913953983778216</v>
      </c>
      <c r="AQ693" s="8">
        <f t="shared" si="325"/>
        <v>-7.5532214960452787E-2</v>
      </c>
      <c r="AR693" s="8">
        <f t="shared" si="325"/>
        <v>0.32381301241057997</v>
      </c>
      <c r="AS693" s="8">
        <f t="shared" si="325"/>
        <v>-0.17096857899165649</v>
      </c>
      <c r="AT693" s="8">
        <f t="shared" si="325"/>
        <v>-0.73588418511204834</v>
      </c>
      <c r="AU693" s="8">
        <f t="shared" si="325"/>
        <v>1.1944117753248593</v>
      </c>
      <c r="AW693">
        <f t="shared" si="307"/>
        <v>-0.33333333333333331</v>
      </c>
      <c r="AX693" t="str">
        <f t="shared" si="210"/>
        <v/>
      </c>
      <c r="AY693">
        <f t="shared" si="211"/>
        <v>-0.33333333333333331</v>
      </c>
      <c r="AZ693" t="str">
        <f t="shared" si="212"/>
        <v/>
      </c>
    </row>
    <row r="694" spans="1:52" s="17" customFormat="1" x14ac:dyDescent="0.3">
      <c r="A694">
        <v>23</v>
      </c>
      <c r="B694" t="s">
        <v>111</v>
      </c>
      <c r="C694" t="s">
        <v>95</v>
      </c>
      <c r="D694" t="s">
        <v>96</v>
      </c>
      <c r="E694"/>
      <c r="F694" s="2">
        <v>0</v>
      </c>
      <c r="G694" s="2">
        <f t="shared" si="202"/>
        <v>0</v>
      </c>
      <c r="H694" s="4">
        <f t="shared" si="203"/>
        <v>0</v>
      </c>
      <c r="I694">
        <f t="shared" si="204"/>
        <v>1</v>
      </c>
      <c r="J694">
        <f t="shared" si="303"/>
        <v>0</v>
      </c>
      <c r="K694">
        <f t="shared" si="205"/>
        <v>4</v>
      </c>
      <c r="L694">
        <f t="shared" si="206"/>
        <v>0</v>
      </c>
      <c r="M694" s="8">
        <f t="shared" ref="M694:W694" si="326">(M42-$M42)/$M42</f>
        <v>0</v>
      </c>
      <c r="N694" s="8">
        <f t="shared" si="326"/>
        <v>0.79862114342539081</v>
      </c>
      <c r="O694" s="8">
        <f t="shared" si="326"/>
        <v>0.77674509383660506</v>
      </c>
      <c r="P694" s="8">
        <f t="shared" si="326"/>
        <v>-0.58727579586145462</v>
      </c>
      <c r="Q694" s="8">
        <f t="shared" si="326"/>
        <v>-0.31970332222353276</v>
      </c>
      <c r="R694" s="8">
        <f t="shared" si="326"/>
        <v>-0.5979370734665751</v>
      </c>
      <c r="S694" s="8">
        <f t="shared" si="326"/>
        <v>-0.38359136129682331</v>
      </c>
      <c r="T694" s="8">
        <f t="shared" si="326"/>
        <v>4.6165777703007311</v>
      </c>
      <c r="U694" s="8">
        <f t="shared" si="326"/>
        <v>4.2240200395498526</v>
      </c>
      <c r="V694" s="8">
        <f t="shared" si="326"/>
        <v>-0.91252304230924197</v>
      </c>
      <c r="W694" s="8">
        <f t="shared" si="326"/>
        <v>-0.44489991899644199</v>
      </c>
      <c r="X694"/>
      <c r="Y694" s="8">
        <f t="shared" ref="Y694:AI694" si="327">(Y42-$Y42)/$Y42</f>
        <v>0</v>
      </c>
      <c r="Z694" s="8">
        <f t="shared" si="327"/>
        <v>0.99584266609189021</v>
      </c>
      <c r="AA694" s="8">
        <f t="shared" si="327"/>
        <v>0.97990014942701964</v>
      </c>
      <c r="AB694" s="8">
        <f t="shared" si="327"/>
        <v>-0.39074333365942082</v>
      </c>
      <c r="AC694" s="8">
        <f t="shared" si="327"/>
        <v>0.30850719218988287</v>
      </c>
      <c r="AD694" s="8">
        <f t="shared" si="327"/>
        <v>0.47767630738780964</v>
      </c>
      <c r="AE694" s="8">
        <f t="shared" si="327"/>
        <v>1.1661771348534469</v>
      </c>
      <c r="AF694" s="8">
        <f t="shared" si="327"/>
        <v>1.3111162245588079</v>
      </c>
      <c r="AG694" s="8">
        <f t="shared" si="327"/>
        <v>2.0737492093407446</v>
      </c>
      <c r="AH694" s="8">
        <f t="shared" si="327"/>
        <v>-0.62333374933247332</v>
      </c>
      <c r="AI694" s="8">
        <f t="shared" si="327"/>
        <v>1.1414267007218495</v>
      </c>
      <c r="AK694" s="8">
        <f t="shared" ref="AK694:AU694" si="328">(AK42-$AK42)/$AK42</f>
        <v>0</v>
      </c>
      <c r="AL694" s="8">
        <f t="shared" si="328"/>
        <v>-0.1802943578953751</v>
      </c>
      <c r="AM694" s="8">
        <f t="shared" si="328"/>
        <v>-0.19350007751597631</v>
      </c>
      <c r="AN694" s="8">
        <f t="shared" si="328"/>
        <v>-0.39074333365942082</v>
      </c>
      <c r="AO694" s="8">
        <f t="shared" si="328"/>
        <v>-0.43344834127130288</v>
      </c>
      <c r="AP694" s="8">
        <f t="shared" si="328"/>
        <v>0.47767630738780964</v>
      </c>
      <c r="AQ694" s="8">
        <f t="shared" si="328"/>
        <v>-0.1842004874255922</v>
      </c>
      <c r="AR694" s="8">
        <f t="shared" si="328"/>
        <v>0.25197841458659492</v>
      </c>
      <c r="AS694" s="8">
        <f t="shared" si="328"/>
        <v>-0.22458612528409833</v>
      </c>
      <c r="AT694" s="8">
        <f t="shared" si="328"/>
        <v>-0.62333374933247332</v>
      </c>
      <c r="AU694" s="8">
        <f t="shared" si="328"/>
        <v>0.37981842935067955</v>
      </c>
      <c r="AW694">
        <f t="shared" si="307"/>
        <v>-0.33333333333333331</v>
      </c>
      <c r="AX694" t="str">
        <f t="shared" si="210"/>
        <v/>
      </c>
      <c r="AY694">
        <f t="shared" si="211"/>
        <v>-0.33333333333333331</v>
      </c>
      <c r="AZ694" t="str">
        <f t="shared" si="212"/>
        <v/>
      </c>
    </row>
    <row r="695" spans="1:52" s="17" customFormat="1" x14ac:dyDescent="0.3">
      <c r="A695">
        <v>24</v>
      </c>
      <c r="B695" t="s">
        <v>112</v>
      </c>
      <c r="C695" t="s">
        <v>113</v>
      </c>
      <c r="D695" t="s">
        <v>114</v>
      </c>
      <c r="E695" t="s">
        <v>42</v>
      </c>
      <c r="F695" s="2">
        <v>0</v>
      </c>
      <c r="G695" s="2">
        <f t="shared" si="202"/>
        <v>0</v>
      </c>
      <c r="H695" s="4">
        <f t="shared" si="203"/>
        <v>1</v>
      </c>
      <c r="I695">
        <f t="shared" si="204"/>
        <v>1</v>
      </c>
      <c r="J695">
        <f t="shared" si="303"/>
        <v>0</v>
      </c>
      <c r="K695">
        <f t="shared" si="205"/>
        <v>3</v>
      </c>
      <c r="L695">
        <f t="shared" si="206"/>
        <v>3</v>
      </c>
      <c r="M695" s="8">
        <f t="shared" ref="M695:W695" si="329">(M43-$M43)/$M43</f>
        <v>0</v>
      </c>
      <c r="N695" s="8">
        <f t="shared" si="329"/>
        <v>3.0882195174636324</v>
      </c>
      <c r="O695" s="8">
        <f t="shared" si="329"/>
        <v>3.503594303859737</v>
      </c>
      <c r="P695" s="8">
        <f t="shared" si="329"/>
        <v>0.36788966651797583</v>
      </c>
      <c r="Q695" s="8">
        <f t="shared" si="329"/>
        <v>3.052371451835127</v>
      </c>
      <c r="R695" s="8">
        <f t="shared" si="329"/>
        <v>-3.4956465946664218E-2</v>
      </c>
      <c r="S695" s="8">
        <f t="shared" si="329"/>
        <v>3.5030217369382486</v>
      </c>
      <c r="T695" s="8">
        <f t="shared" si="329"/>
        <v>1.3151814427185413</v>
      </c>
      <c r="U695" s="8">
        <f t="shared" si="329"/>
        <v>1.6395708968436633</v>
      </c>
      <c r="V695" s="8">
        <f t="shared" si="329"/>
        <v>4.2707899035546779</v>
      </c>
      <c r="W695" s="8">
        <f t="shared" si="329"/>
        <v>6.8742703899527333</v>
      </c>
      <c r="X695"/>
      <c r="Y695" s="8">
        <f t="shared" ref="Y695:AI695" si="330">(Y43-$Y43)/$Y43</f>
        <v>0</v>
      </c>
      <c r="Z695" s="8">
        <f t="shared" si="330"/>
        <v>1.6176693658577297</v>
      </c>
      <c r="AA695" s="8">
        <f t="shared" si="330"/>
        <v>1.8111069613526196</v>
      </c>
      <c r="AB695" s="8">
        <f t="shared" si="330"/>
        <v>0.54347257156414619</v>
      </c>
      <c r="AC695" s="8">
        <f t="shared" si="330"/>
        <v>2.3177787976608184</v>
      </c>
      <c r="AD695" s="8">
        <f t="shared" si="330"/>
        <v>-0.22211644943743952</v>
      </c>
      <c r="AE695" s="8">
        <f t="shared" si="330"/>
        <v>1.4084735973902676</v>
      </c>
      <c r="AF695" s="8">
        <f t="shared" si="330"/>
        <v>-0.30460818485666169</v>
      </c>
      <c r="AG695" s="8">
        <f t="shared" si="330"/>
        <v>0.31822821672217694</v>
      </c>
      <c r="AH695" s="8">
        <f t="shared" si="330"/>
        <v>1.8388247161480571</v>
      </c>
      <c r="AI695" s="8">
        <f t="shared" si="330"/>
        <v>5.8922695708599946</v>
      </c>
      <c r="AK695" s="8">
        <f t="shared" ref="AK695:AU695" si="331">(AK43-$AK43)/$AK43</f>
        <v>0</v>
      </c>
      <c r="AL695" s="8">
        <f t="shared" si="331"/>
        <v>2.7961063535864087E-2</v>
      </c>
      <c r="AM695" s="8">
        <f t="shared" si="331"/>
        <v>0.22836542709724769</v>
      </c>
      <c r="AN695" s="8">
        <f t="shared" si="331"/>
        <v>0.54347257156414619</v>
      </c>
      <c r="AO695" s="8">
        <f t="shared" si="331"/>
        <v>0.61701497415470641</v>
      </c>
      <c r="AP695" s="8">
        <f t="shared" si="331"/>
        <v>-0.22211644943743952</v>
      </c>
      <c r="AQ695" s="8">
        <f t="shared" si="331"/>
        <v>-8.5608274871012011E-2</v>
      </c>
      <c r="AR695" s="8">
        <f t="shared" si="331"/>
        <v>-0.63884834855696371</v>
      </c>
      <c r="AS695" s="8">
        <f t="shared" si="331"/>
        <v>-0.70000404674785943</v>
      </c>
      <c r="AT695" s="8">
        <f t="shared" si="331"/>
        <v>1.8388247161480571</v>
      </c>
      <c r="AU695" s="8">
        <f t="shared" si="331"/>
        <v>3.9959146470320603</v>
      </c>
      <c r="AW695">
        <f t="shared" si="307"/>
        <v>-2</v>
      </c>
      <c r="AX695">
        <f t="shared" si="210"/>
        <v>-2</v>
      </c>
      <c r="AY695">
        <f t="shared" si="211"/>
        <v>-2</v>
      </c>
      <c r="AZ695" t="str">
        <f t="shared" si="212"/>
        <v/>
      </c>
    </row>
    <row r="696" spans="1:52" s="17" customFormat="1" x14ac:dyDescent="0.3">
      <c r="A696">
        <v>24</v>
      </c>
      <c r="B696" t="s">
        <v>115</v>
      </c>
      <c r="C696" t="s">
        <v>113</v>
      </c>
      <c r="D696" t="s">
        <v>114</v>
      </c>
      <c r="E696"/>
      <c r="F696" s="2">
        <v>0</v>
      </c>
      <c r="G696" s="2">
        <f t="shared" si="202"/>
        <v>1</v>
      </c>
      <c r="H696" s="4">
        <f t="shared" si="203"/>
        <v>0</v>
      </c>
      <c r="I696">
        <f t="shared" si="204"/>
        <v>1</v>
      </c>
      <c r="J696">
        <f t="shared" si="303"/>
        <v>0</v>
      </c>
      <c r="K696">
        <f t="shared" si="205"/>
        <v>3</v>
      </c>
      <c r="L696">
        <f t="shared" si="206"/>
        <v>0</v>
      </c>
      <c r="M696" s="8">
        <f t="shared" ref="M696:W696" si="332">(M44-$M44)/$M44</f>
        <v>0</v>
      </c>
      <c r="N696" s="8">
        <f t="shared" si="332"/>
        <v>-0.71933464350801402</v>
      </c>
      <c r="O696" s="8">
        <f t="shared" si="332"/>
        <v>-0.71530455823417405</v>
      </c>
      <c r="P696" s="8">
        <f t="shared" si="332"/>
        <v>-2.1675431747778872E-2</v>
      </c>
      <c r="Q696" s="8">
        <f t="shared" si="332"/>
        <v>-0.88078657406705163</v>
      </c>
      <c r="R696" s="8">
        <f t="shared" si="332"/>
        <v>1.2689974334506307</v>
      </c>
      <c r="S696" s="8">
        <f t="shared" si="332"/>
        <v>-0.84903858504770391</v>
      </c>
      <c r="T696" s="8">
        <f t="shared" si="332"/>
        <v>7.9246650126719748E-2</v>
      </c>
      <c r="U696" s="8">
        <f t="shared" si="332"/>
        <v>-0.38872181728306854</v>
      </c>
      <c r="V696" s="8">
        <f t="shared" si="332"/>
        <v>1.9771093531144601</v>
      </c>
      <c r="W696" s="8">
        <f t="shared" si="332"/>
        <v>-0.62392734489993407</v>
      </c>
      <c r="X696"/>
      <c r="Y696" s="8">
        <f t="shared" ref="Y696:AI696" si="333">(Y44-$Y44)/$Y44</f>
        <v>0</v>
      </c>
      <c r="Z696" s="8">
        <f t="shared" si="333"/>
        <v>-0.65213054873336285</v>
      </c>
      <c r="AA696" s="8">
        <f t="shared" si="333"/>
        <v>-0.65331400862309086</v>
      </c>
      <c r="AB696" s="8">
        <f t="shared" si="333"/>
        <v>9.2854054242157369E-2</v>
      </c>
      <c r="AC696" s="8">
        <f t="shared" si="333"/>
        <v>-0.74656681533456759</v>
      </c>
      <c r="AD696" s="8">
        <f t="shared" si="333"/>
        <v>1.0526358395881297</v>
      </c>
      <c r="AE696" s="8">
        <f t="shared" si="333"/>
        <v>-0.73894088603828811</v>
      </c>
      <c r="AF696" s="8">
        <f t="shared" si="333"/>
        <v>-0.17933641842139728</v>
      </c>
      <c r="AG696" s="8">
        <f t="shared" si="333"/>
        <v>-0.48856695522202104</v>
      </c>
      <c r="AH696" s="8">
        <f t="shared" si="333"/>
        <v>0.66748704983751428</v>
      </c>
      <c r="AI696" s="8">
        <f t="shared" si="333"/>
        <v>-0.39673483251775493</v>
      </c>
      <c r="AK696" s="8">
        <f t="shared" ref="AK696:AU696" si="334">(AK44-$AK44)/$AK44</f>
        <v>0</v>
      </c>
      <c r="AL696" s="8">
        <f t="shared" si="334"/>
        <v>-0.87133406511587252</v>
      </c>
      <c r="AM696" s="8">
        <f t="shared" si="334"/>
        <v>-0.87028318678076999</v>
      </c>
      <c r="AN696" s="8">
        <f t="shared" si="334"/>
        <v>9.2854054242157369E-2</v>
      </c>
      <c r="AO696" s="8">
        <f t="shared" si="334"/>
        <v>-0.89479867173359673</v>
      </c>
      <c r="AP696" s="8">
        <f t="shared" si="334"/>
        <v>1.0526358395881297</v>
      </c>
      <c r="AQ696" s="8">
        <f t="shared" si="334"/>
        <v>-0.88408358259368802</v>
      </c>
      <c r="AR696" s="8">
        <f t="shared" si="334"/>
        <v>-0.55432961134912362</v>
      </c>
      <c r="AS696" s="8">
        <f t="shared" si="334"/>
        <v>-0.89410672784809464</v>
      </c>
      <c r="AT696" s="8">
        <f t="shared" si="334"/>
        <v>0.66748704983751428</v>
      </c>
      <c r="AU696" s="8">
        <f t="shared" si="334"/>
        <v>-0.71636769038017778</v>
      </c>
      <c r="AW696">
        <f t="shared" si="307"/>
        <v>-2</v>
      </c>
      <c r="AX696" t="str">
        <f t="shared" si="210"/>
        <v/>
      </c>
      <c r="AY696">
        <f t="shared" si="211"/>
        <v>-2</v>
      </c>
      <c r="AZ696" t="str">
        <f t="shared" si="212"/>
        <v/>
      </c>
    </row>
    <row r="697" spans="1:52" s="17" customFormat="1" x14ac:dyDescent="0.3">
      <c r="A697">
        <v>24</v>
      </c>
      <c r="B697" t="s">
        <v>116</v>
      </c>
      <c r="C697" t="s">
        <v>113</v>
      </c>
      <c r="D697" t="s">
        <v>114</v>
      </c>
      <c r="E697"/>
      <c r="F697" s="2">
        <v>0</v>
      </c>
      <c r="G697" s="2">
        <f t="shared" si="202"/>
        <v>1</v>
      </c>
      <c r="H697" s="4">
        <f t="shared" si="203"/>
        <v>0</v>
      </c>
      <c r="I697">
        <f t="shared" si="204"/>
        <v>0</v>
      </c>
      <c r="J697">
        <f t="shared" si="303"/>
        <v>1</v>
      </c>
      <c r="K697">
        <f t="shared" si="205"/>
        <v>3</v>
      </c>
      <c r="L697">
        <f t="shared" si="206"/>
        <v>0</v>
      </c>
      <c r="M697" s="8">
        <f t="shared" ref="M697:W697" si="335">(M45-$M45)/$M45</f>
        <v>0</v>
      </c>
      <c r="N697" s="8">
        <f t="shared" si="335"/>
        <v>-0.31573534868872394</v>
      </c>
      <c r="O697" s="8">
        <f t="shared" si="335"/>
        <v>-0.31870590299834017</v>
      </c>
      <c r="P697" s="8">
        <f t="shared" si="335"/>
        <v>0.74553405831199437</v>
      </c>
      <c r="Q697" s="8">
        <f t="shared" si="335"/>
        <v>-0.67769870546301303</v>
      </c>
      <c r="R697" s="8">
        <f t="shared" si="335"/>
        <v>0.6575965315798008</v>
      </c>
      <c r="S697" s="8">
        <f t="shared" si="335"/>
        <v>-0.56991304917300545</v>
      </c>
      <c r="T697" s="8">
        <f t="shared" si="335"/>
        <v>1.7061701115362771</v>
      </c>
      <c r="U697" s="8">
        <f t="shared" si="335"/>
        <v>0.55907866494515779</v>
      </c>
      <c r="V697" s="8">
        <f t="shared" si="335"/>
        <v>3.9319937353642263</v>
      </c>
      <c r="W697" s="8">
        <f t="shared" si="335"/>
        <v>-0.18029233176025272</v>
      </c>
      <c r="X697"/>
      <c r="Y697" s="8">
        <f t="shared" ref="Y697:AI697" si="336">(Y45-$Y45)/$Y45</f>
        <v>0</v>
      </c>
      <c r="Z697" s="8">
        <f t="shared" si="336"/>
        <v>-0.27941623001205712</v>
      </c>
      <c r="AA697" s="8">
        <f t="shared" si="336"/>
        <v>-0.28363756257889561</v>
      </c>
      <c r="AB697" s="8">
        <f t="shared" si="336"/>
        <v>0.19361215275813623</v>
      </c>
      <c r="AC697" s="8">
        <f t="shared" si="336"/>
        <v>-0.42930251970042799</v>
      </c>
      <c r="AD697" s="8">
        <f t="shared" si="336"/>
        <v>0.32565647097927408</v>
      </c>
      <c r="AE697" s="8">
        <f t="shared" si="336"/>
        <v>-0.47258732982807028</v>
      </c>
      <c r="AF697" s="8">
        <f t="shared" si="336"/>
        <v>0.67910055376070499</v>
      </c>
      <c r="AG697" s="8">
        <f t="shared" si="336"/>
        <v>7.1109580306318101E-2</v>
      </c>
      <c r="AH697" s="8">
        <f t="shared" si="336"/>
        <v>1.5891215197311408</v>
      </c>
      <c r="AI697" s="8">
        <f t="shared" si="336"/>
        <v>0.36625350666629064</v>
      </c>
      <c r="AK697" s="8">
        <f t="shared" ref="AK697:AU697" si="337">(AK45-$AK45)/$AK45</f>
        <v>0</v>
      </c>
      <c r="AL697" s="8">
        <f t="shared" si="337"/>
        <v>-0.73150632002570271</v>
      </c>
      <c r="AM697" s="8">
        <f t="shared" si="337"/>
        <v>-0.73544283710598934</v>
      </c>
      <c r="AN697" s="8">
        <f t="shared" si="337"/>
        <v>0.19361215275813623</v>
      </c>
      <c r="AO697" s="8">
        <f t="shared" si="337"/>
        <v>-0.77383779751882675</v>
      </c>
      <c r="AP697" s="8">
        <f t="shared" si="337"/>
        <v>0.32565647097927408</v>
      </c>
      <c r="AQ697" s="8">
        <f t="shared" si="337"/>
        <v>-0.78495946520603888</v>
      </c>
      <c r="AR697" s="8">
        <f t="shared" si="337"/>
        <v>-9.5037105606121552E-2</v>
      </c>
      <c r="AS697" s="8">
        <f t="shared" si="337"/>
        <v>-0.77776366828018562</v>
      </c>
      <c r="AT697" s="8">
        <f t="shared" si="337"/>
        <v>1.5891215197311408</v>
      </c>
      <c r="AU697" s="8">
        <f t="shared" si="337"/>
        <v>-0.26825163399157181</v>
      </c>
      <c r="AW697">
        <f t="shared" si="307"/>
        <v>8</v>
      </c>
      <c r="AX697" t="str">
        <f t="shared" si="210"/>
        <v/>
      </c>
      <c r="AY697" t="str">
        <f t="shared" si="211"/>
        <v/>
      </c>
      <c r="AZ697">
        <f t="shared" si="212"/>
        <v>8</v>
      </c>
    </row>
    <row r="698" spans="1:52" s="17" customFormat="1" x14ac:dyDescent="0.3">
      <c r="A698">
        <v>24</v>
      </c>
      <c r="B698" t="s">
        <v>117</v>
      </c>
      <c r="C698" t="s">
        <v>113</v>
      </c>
      <c r="D698" t="s">
        <v>114</v>
      </c>
      <c r="E698"/>
      <c r="F698" s="2">
        <v>0</v>
      </c>
      <c r="G698" s="2">
        <f t="shared" si="202"/>
        <v>0</v>
      </c>
      <c r="H698" s="4">
        <f t="shared" si="203"/>
        <v>0</v>
      </c>
      <c r="I698">
        <f t="shared" si="204"/>
        <v>1</v>
      </c>
      <c r="J698">
        <f t="shared" si="303"/>
        <v>0</v>
      </c>
      <c r="K698">
        <f t="shared" si="205"/>
        <v>3</v>
      </c>
      <c r="L698">
        <f t="shared" si="206"/>
        <v>0</v>
      </c>
      <c r="M698" s="8">
        <f t="shared" ref="M698:W698" si="338">(M46-$M46)/$M46</f>
        <v>0</v>
      </c>
      <c r="N698" s="8">
        <f t="shared" si="338"/>
        <v>13.527493140780972</v>
      </c>
      <c r="O698" s="8">
        <f t="shared" si="338"/>
        <v>13.933476804224535</v>
      </c>
      <c r="P698" s="8">
        <f t="shared" si="338"/>
        <v>-0.14040861192395723</v>
      </c>
      <c r="Q698" s="8">
        <f t="shared" si="338"/>
        <v>13.873735795584889</v>
      </c>
      <c r="R698" s="8">
        <f t="shared" si="338"/>
        <v>-0.5512474578268507</v>
      </c>
      <c r="S698" s="8">
        <f t="shared" si="338"/>
        <v>16.270422506641886</v>
      </c>
      <c r="T698" s="8">
        <f t="shared" si="338"/>
        <v>7.5213590840401015</v>
      </c>
      <c r="U698" s="8">
        <f t="shared" si="338"/>
        <v>8.50650665927418</v>
      </c>
      <c r="V698" s="8">
        <f t="shared" si="338"/>
        <v>0.71015676352078705</v>
      </c>
      <c r="W698" s="8">
        <f t="shared" si="338"/>
        <v>26.347194566136587</v>
      </c>
      <c r="X698"/>
      <c r="Y698" s="8">
        <f t="shared" ref="Y698:AI698" si="339">(Y46-$Y46)/$Y46</f>
        <v>0</v>
      </c>
      <c r="Z698" s="8">
        <f t="shared" si="339"/>
        <v>5.520337669227696</v>
      </c>
      <c r="AA698" s="8">
        <f t="shared" si="339"/>
        <v>5.677013070125648</v>
      </c>
      <c r="AB698" s="8">
        <f t="shared" si="339"/>
        <v>9.111741302559935E-2</v>
      </c>
      <c r="AC698" s="8">
        <f t="shared" si="339"/>
        <v>6.7382366169778747</v>
      </c>
      <c r="AD698" s="8">
        <f t="shared" si="339"/>
        <v>-0.56800877798760618</v>
      </c>
      <c r="AE698" s="8">
        <f t="shared" si="339"/>
        <v>5.2016871895126711</v>
      </c>
      <c r="AF698" s="8">
        <f t="shared" si="339"/>
        <v>0.94510301730135293</v>
      </c>
      <c r="AG698" s="8">
        <f t="shared" si="339"/>
        <v>2.4000013614575439</v>
      </c>
      <c r="AH698" s="8">
        <f t="shared" si="339"/>
        <v>1.5897695891545631</v>
      </c>
      <c r="AI698" s="8">
        <f t="shared" si="339"/>
        <v>18.648390177201886</v>
      </c>
      <c r="AK698" s="8">
        <f t="shared" ref="AK698:AU698" si="340">(AK46-$AK46)/$AK46</f>
        <v>0</v>
      </c>
      <c r="AL698" s="8">
        <f t="shared" si="340"/>
        <v>2.192039631560299</v>
      </c>
      <c r="AM698" s="8">
        <f t="shared" si="340"/>
        <v>2.3472655746807605</v>
      </c>
      <c r="AN698" s="8">
        <f t="shared" si="340"/>
        <v>9.111741302559935E-2</v>
      </c>
      <c r="AO698" s="8">
        <f t="shared" si="340"/>
        <v>3.2155943364671948</v>
      </c>
      <c r="AP698" s="8">
        <f t="shared" si="340"/>
        <v>-0.56800877798760618</v>
      </c>
      <c r="AQ698" s="8">
        <f t="shared" si="340"/>
        <v>2.3259169416113563</v>
      </c>
      <c r="AR698" s="8">
        <f t="shared" si="340"/>
        <v>1.0553479273924925E-2</v>
      </c>
      <c r="AS698" s="8">
        <f t="shared" si="340"/>
        <v>-0.17420091066428314</v>
      </c>
      <c r="AT698" s="8">
        <f t="shared" si="340"/>
        <v>1.5897695891545631</v>
      </c>
      <c r="AU698" s="8">
        <f t="shared" si="340"/>
        <v>15.414015122686783</v>
      </c>
      <c r="AW698">
        <f t="shared" si="307"/>
        <v>-4</v>
      </c>
      <c r="AX698" t="str">
        <f t="shared" si="210"/>
        <v/>
      </c>
      <c r="AY698">
        <f t="shared" si="211"/>
        <v>-4</v>
      </c>
      <c r="AZ698" t="str">
        <f t="shared" si="212"/>
        <v/>
      </c>
    </row>
    <row r="699" spans="1:52" s="17" customFormat="1" x14ac:dyDescent="0.3">
      <c r="A699">
        <v>24</v>
      </c>
      <c r="B699" t="s">
        <v>118</v>
      </c>
      <c r="C699" t="s">
        <v>113</v>
      </c>
      <c r="D699" t="s">
        <v>114</v>
      </c>
      <c r="E699"/>
      <c r="F699" s="2">
        <v>0</v>
      </c>
      <c r="G699" s="2">
        <f t="shared" si="202"/>
        <v>1</v>
      </c>
      <c r="H699" s="4">
        <f t="shared" si="203"/>
        <v>0</v>
      </c>
      <c r="I699">
        <f t="shared" si="204"/>
        <v>1</v>
      </c>
      <c r="J699">
        <f t="shared" si="303"/>
        <v>0</v>
      </c>
      <c r="K699">
        <f t="shared" si="205"/>
        <v>3</v>
      </c>
      <c r="L699">
        <f t="shared" si="206"/>
        <v>0</v>
      </c>
      <c r="M699" s="8">
        <f t="shared" ref="M699:W699" si="341">(M47-$M47)/$M47</f>
        <v>0</v>
      </c>
      <c r="N699" s="8">
        <f t="shared" si="341"/>
        <v>17.261208351778791</v>
      </c>
      <c r="O699" s="8">
        <f t="shared" si="341"/>
        <v>17.41924477405734</v>
      </c>
      <c r="P699" s="8">
        <f t="shared" si="341"/>
        <v>-0.28483394223612452</v>
      </c>
      <c r="Q699" s="8">
        <f t="shared" si="341"/>
        <v>21.505588365497349</v>
      </c>
      <c r="R699" s="8">
        <f t="shared" si="341"/>
        <v>-0.79351992839108587</v>
      </c>
      <c r="S699" s="8">
        <f t="shared" si="341"/>
        <v>22.091333594407502</v>
      </c>
      <c r="T699" s="8">
        <f t="shared" si="341"/>
        <v>9.3249595010726747</v>
      </c>
      <c r="U699" s="8">
        <f t="shared" si="341"/>
        <v>10.891717057223891</v>
      </c>
      <c r="V699" s="8">
        <f t="shared" si="341"/>
        <v>2.0616143139992615E-2</v>
      </c>
      <c r="W699" s="8">
        <f t="shared" si="341"/>
        <v>38.740916929767806</v>
      </c>
      <c r="X699"/>
      <c r="Y699" s="8">
        <f t="shared" ref="Y699:AI699" si="342">(Y47-$Y47)/$Y47</f>
        <v>0</v>
      </c>
      <c r="Z699" s="8">
        <f t="shared" si="342"/>
        <v>6.7003120364864124</v>
      </c>
      <c r="AA699" s="8">
        <f t="shared" si="342"/>
        <v>6.6840175384057883</v>
      </c>
      <c r="AB699" s="8">
        <f t="shared" si="342"/>
        <v>1.8329358192087395E-2</v>
      </c>
      <c r="AC699" s="8">
        <f t="shared" si="342"/>
        <v>8.8623934878077328</v>
      </c>
      <c r="AD699" s="8">
        <f t="shared" si="342"/>
        <v>-0.74658601763398791</v>
      </c>
      <c r="AE699" s="8">
        <f t="shared" si="342"/>
        <v>7.3643894038967801</v>
      </c>
      <c r="AF699" s="8">
        <f t="shared" si="342"/>
        <v>0.98265755842629376</v>
      </c>
      <c r="AG699" s="8">
        <f t="shared" si="342"/>
        <v>2.8105065444890682</v>
      </c>
      <c r="AH699" s="8">
        <f t="shared" si="342"/>
        <v>0.9280860646655309</v>
      </c>
      <c r="AI699" s="8">
        <f t="shared" si="342"/>
        <v>23.043440736027506</v>
      </c>
      <c r="AK699" s="8">
        <f t="shared" ref="AK699:AU699" si="343">(AK47-$AK47)/$AK47</f>
        <v>0</v>
      </c>
      <c r="AL699" s="8">
        <f t="shared" si="343"/>
        <v>2.9112201919569936</v>
      </c>
      <c r="AM699" s="8">
        <f t="shared" si="343"/>
        <v>2.9145256644226074</v>
      </c>
      <c r="AN699" s="8">
        <f t="shared" si="343"/>
        <v>1.8329358192087395E-2</v>
      </c>
      <c r="AO699" s="8">
        <f t="shared" si="343"/>
        <v>3.3417561304818135</v>
      </c>
      <c r="AP699" s="8">
        <f t="shared" si="343"/>
        <v>-0.74658601763398791</v>
      </c>
      <c r="AQ699" s="8">
        <f t="shared" si="343"/>
        <v>4.1298679893863977</v>
      </c>
      <c r="AR699" s="8">
        <f t="shared" si="343"/>
        <v>2.5662411209228016E-2</v>
      </c>
      <c r="AS699" s="8">
        <f t="shared" si="343"/>
        <v>-0.10633765631952241</v>
      </c>
      <c r="AT699" s="8">
        <f t="shared" si="343"/>
        <v>0.9280860646655309</v>
      </c>
      <c r="AU699" s="8">
        <f t="shared" si="343"/>
        <v>18.799558998118226</v>
      </c>
      <c r="AW699">
        <f t="shared" si="307"/>
        <v>-4</v>
      </c>
      <c r="AX699" t="str">
        <f t="shared" si="210"/>
        <v/>
      </c>
      <c r="AY699">
        <f t="shared" si="211"/>
        <v>-4</v>
      </c>
      <c r="AZ699" t="str">
        <f t="shared" si="212"/>
        <v/>
      </c>
    </row>
    <row r="700" spans="1:52" s="17" customFormat="1" x14ac:dyDescent="0.3">
      <c r="A700">
        <v>24</v>
      </c>
      <c r="B700" t="s">
        <v>119</v>
      </c>
      <c r="C700" t="s">
        <v>113</v>
      </c>
      <c r="D700" t="s">
        <v>114</v>
      </c>
      <c r="E700"/>
      <c r="F700" s="2">
        <v>0</v>
      </c>
      <c r="G700" s="2">
        <f t="shared" si="202"/>
        <v>0</v>
      </c>
      <c r="H700" s="4">
        <f t="shared" si="203"/>
        <v>0</v>
      </c>
      <c r="I700">
        <f t="shared" si="204"/>
        <v>0</v>
      </c>
      <c r="J700">
        <f t="shared" si="303"/>
        <v>1</v>
      </c>
      <c r="K700">
        <f t="shared" si="205"/>
        <v>3</v>
      </c>
      <c r="L700">
        <f t="shared" si="206"/>
        <v>0</v>
      </c>
      <c r="M700" s="8">
        <f t="shared" ref="M700:W700" si="344">(M48-$M48)/$M48</f>
        <v>0</v>
      </c>
      <c r="N700" s="8">
        <f t="shared" si="344"/>
        <v>-0.17555623632224562</v>
      </c>
      <c r="O700" s="8">
        <f t="shared" si="344"/>
        <v>-0.16163560719598924</v>
      </c>
      <c r="P700" s="8">
        <f t="shared" si="344"/>
        <v>2.4711132247490082</v>
      </c>
      <c r="Q700" s="8">
        <f t="shared" si="344"/>
        <v>-0.6744501840821665</v>
      </c>
      <c r="R700" s="8">
        <f t="shared" si="344"/>
        <v>1.3468299711815563</v>
      </c>
      <c r="S700" s="8">
        <f t="shared" si="344"/>
        <v>-0.29853825735549044</v>
      </c>
      <c r="T700" s="8">
        <f t="shared" si="344"/>
        <v>2.4716572164428392</v>
      </c>
      <c r="U700" s="8">
        <f t="shared" si="344"/>
        <v>0.99467198153858571</v>
      </c>
      <c r="V700" s="8">
        <f t="shared" si="344"/>
        <v>3.404827685517585</v>
      </c>
      <c r="W700" s="8">
        <f t="shared" si="344"/>
        <v>0.22113276112243349</v>
      </c>
      <c r="X700"/>
      <c r="Y700" s="8">
        <f t="shared" ref="Y700:AI700" si="345">(Y48-$Y48)/$Y48</f>
        <v>0</v>
      </c>
      <c r="Z700" s="8">
        <f t="shared" si="345"/>
        <v>-0.1372925223893105</v>
      </c>
      <c r="AA700" s="8">
        <f t="shared" si="345"/>
        <v>-0.13966034931297042</v>
      </c>
      <c r="AB700" s="8">
        <f t="shared" si="345"/>
        <v>0.64106524269638243</v>
      </c>
      <c r="AC700" s="8">
        <f t="shared" si="345"/>
        <v>-0.3454040605344344</v>
      </c>
      <c r="AD700" s="8">
        <f t="shared" si="345"/>
        <v>0.57161712295504774</v>
      </c>
      <c r="AE700" s="8">
        <f t="shared" si="345"/>
        <v>-0.27962146729517812</v>
      </c>
      <c r="AF700" s="8">
        <f t="shared" si="345"/>
        <v>1.102278829946826</v>
      </c>
      <c r="AG700" s="8">
        <f t="shared" si="345"/>
        <v>0.32644104196640594</v>
      </c>
      <c r="AH700" s="8">
        <f t="shared" si="345"/>
        <v>1.5647596904983188</v>
      </c>
      <c r="AI700" s="8">
        <f t="shared" si="345"/>
        <v>0.68161969534502365</v>
      </c>
      <c r="AK700" s="8">
        <f t="shared" ref="AK700:AU700" si="346">(AK48-$AK48)/$AK48</f>
        <v>0</v>
      </c>
      <c r="AL700" s="8">
        <f t="shared" si="346"/>
        <v>-0.64949588208485443</v>
      </c>
      <c r="AM700" s="8">
        <f t="shared" si="346"/>
        <v>-0.64813910152184762</v>
      </c>
      <c r="AN700" s="8">
        <f t="shared" si="346"/>
        <v>0.64106524269638243</v>
      </c>
      <c r="AO700" s="8">
        <f t="shared" si="346"/>
        <v>-0.70875935300109738</v>
      </c>
      <c r="AP700" s="8">
        <f t="shared" si="346"/>
        <v>0.57161712295504774</v>
      </c>
      <c r="AQ700" s="8">
        <f t="shared" si="346"/>
        <v>-0.67847985186959603</v>
      </c>
      <c r="AR700" s="8">
        <f t="shared" si="346"/>
        <v>0.13778621650101761</v>
      </c>
      <c r="AS700" s="8">
        <f t="shared" si="346"/>
        <v>-0.72180395989172219</v>
      </c>
      <c r="AT700" s="8">
        <f t="shared" si="346"/>
        <v>1.5647596904983188</v>
      </c>
      <c r="AU700" s="8">
        <f t="shared" si="346"/>
        <v>-9.1290713689837613E-2</v>
      </c>
      <c r="AW700">
        <f t="shared" si="307"/>
        <v>8</v>
      </c>
      <c r="AX700" t="str">
        <f t="shared" si="210"/>
        <v/>
      </c>
      <c r="AY700" t="str">
        <f t="shared" si="211"/>
        <v/>
      </c>
      <c r="AZ700">
        <f t="shared" si="212"/>
        <v>8</v>
      </c>
    </row>
    <row r="701" spans="1:52" s="17" customFormat="1" x14ac:dyDescent="0.3">
      <c r="A701">
        <v>24</v>
      </c>
      <c r="B701" t="s">
        <v>120</v>
      </c>
      <c r="C701" t="s">
        <v>113</v>
      </c>
      <c r="D701" t="s">
        <v>114</v>
      </c>
      <c r="E701"/>
      <c r="F701" s="2">
        <v>0</v>
      </c>
      <c r="G701" s="2">
        <f t="shared" si="202"/>
        <v>0</v>
      </c>
      <c r="H701" s="4">
        <f t="shared" si="203"/>
        <v>0</v>
      </c>
      <c r="I701">
        <f t="shared" si="204"/>
        <v>1</v>
      </c>
      <c r="J701">
        <f t="shared" si="303"/>
        <v>0</v>
      </c>
      <c r="K701">
        <f t="shared" si="205"/>
        <v>3</v>
      </c>
      <c r="L701">
        <f t="shared" si="206"/>
        <v>0</v>
      </c>
      <c r="M701" s="8">
        <f t="shared" ref="M701:W701" si="347">(M49-$M49)/$M49</f>
        <v>0</v>
      </c>
      <c r="N701" s="8">
        <f t="shared" si="347"/>
        <v>-0.71086818197553303</v>
      </c>
      <c r="O701" s="8">
        <f t="shared" si="347"/>
        <v>-0.70825847532564479</v>
      </c>
      <c r="P701" s="8">
        <f t="shared" si="347"/>
        <v>-0.4129544148662434</v>
      </c>
      <c r="Q701" s="8">
        <f t="shared" si="347"/>
        <v>-0.88998519858790559</v>
      </c>
      <c r="R701" s="8">
        <f t="shared" si="347"/>
        <v>0.55544727161699237</v>
      </c>
      <c r="S701" s="8">
        <f t="shared" si="347"/>
        <v>-0.863312877286459</v>
      </c>
      <c r="T701" s="8">
        <f t="shared" si="347"/>
        <v>8.3941546951067036E-2</v>
      </c>
      <c r="U701" s="8">
        <f t="shared" si="347"/>
        <v>-0.3839093485568153</v>
      </c>
      <c r="V701" s="8">
        <f t="shared" si="347"/>
        <v>5.3571467037346521</v>
      </c>
      <c r="W701" s="8">
        <f t="shared" si="347"/>
        <v>-0.58864904488960201</v>
      </c>
      <c r="X701"/>
      <c r="Y701" s="8">
        <f t="shared" ref="Y701:AI701" si="348">(Y49-$Y49)/$Y49</f>
        <v>0</v>
      </c>
      <c r="Z701" s="8">
        <f t="shared" si="348"/>
        <v>-0.66314459932588732</v>
      </c>
      <c r="AA701" s="8">
        <f t="shared" si="348"/>
        <v>-0.66401156833350428</v>
      </c>
      <c r="AB701" s="8">
        <f t="shared" si="348"/>
        <v>-0.26327196012529941</v>
      </c>
      <c r="AC701" s="8">
        <f t="shared" si="348"/>
        <v>-0.7691665343274865</v>
      </c>
      <c r="AD701" s="8">
        <f t="shared" si="348"/>
        <v>0.41419919230689456</v>
      </c>
      <c r="AE701" s="8">
        <f t="shared" si="348"/>
        <v>-0.75360590038209185</v>
      </c>
      <c r="AF701" s="8">
        <f t="shared" si="348"/>
        <v>-0.21947572020332029</v>
      </c>
      <c r="AG701" s="8">
        <f t="shared" si="348"/>
        <v>-0.51576950918832432</v>
      </c>
      <c r="AH701" s="8">
        <f t="shared" si="348"/>
        <v>1.8839800838477316</v>
      </c>
      <c r="AI701" s="8">
        <f t="shared" si="348"/>
        <v>-0.40901564171322324</v>
      </c>
      <c r="AK701" s="8">
        <f t="shared" ref="AK701:AU701" si="349">(AK49-$AK49)/$AK49</f>
        <v>0</v>
      </c>
      <c r="AL701" s="8">
        <f t="shared" si="349"/>
        <v>-0.87252013654601235</v>
      </c>
      <c r="AM701" s="8">
        <f t="shared" si="349"/>
        <v>-0.872024937726668</v>
      </c>
      <c r="AN701" s="8">
        <f t="shared" si="349"/>
        <v>-0.26327196012529941</v>
      </c>
      <c r="AO701" s="8">
        <f t="shared" si="349"/>
        <v>-0.89792748923613241</v>
      </c>
      <c r="AP701" s="8">
        <f t="shared" si="349"/>
        <v>0.41419919230689456</v>
      </c>
      <c r="AQ701" s="8">
        <f t="shared" si="349"/>
        <v>-0.89784829396968147</v>
      </c>
      <c r="AR701" s="8">
        <f t="shared" si="349"/>
        <v>-0.57919440702348135</v>
      </c>
      <c r="AS701" s="8">
        <f t="shared" si="349"/>
        <v>-0.89987117935200767</v>
      </c>
      <c r="AT701" s="8">
        <f t="shared" si="349"/>
        <v>1.8839800838477316</v>
      </c>
      <c r="AU701" s="8">
        <f t="shared" si="349"/>
        <v>-0.71924877430292056</v>
      </c>
      <c r="AW701">
        <f t="shared" si="307"/>
        <v>-2</v>
      </c>
      <c r="AX701" t="str">
        <f t="shared" si="210"/>
        <v/>
      </c>
      <c r="AY701">
        <f t="shared" si="211"/>
        <v>-2</v>
      </c>
      <c r="AZ701" t="str">
        <f t="shared" si="212"/>
        <v/>
      </c>
    </row>
    <row r="702" spans="1:52" s="17" customFormat="1" x14ac:dyDescent="0.3">
      <c r="A702">
        <v>24</v>
      </c>
      <c r="B702" t="s">
        <v>121</v>
      </c>
      <c r="C702" t="s">
        <v>113</v>
      </c>
      <c r="D702" t="s">
        <v>114</v>
      </c>
      <c r="E702" t="s">
        <v>42</v>
      </c>
      <c r="F702" s="2">
        <v>0</v>
      </c>
      <c r="G702" s="2">
        <f t="shared" si="202"/>
        <v>1</v>
      </c>
      <c r="H702" s="4">
        <f t="shared" si="203"/>
        <v>1</v>
      </c>
      <c r="I702">
        <f t="shared" si="204"/>
        <v>1</v>
      </c>
      <c r="J702">
        <f t="shared" si="303"/>
        <v>0</v>
      </c>
      <c r="K702">
        <f t="shared" si="205"/>
        <v>3</v>
      </c>
      <c r="L702">
        <f t="shared" si="206"/>
        <v>3</v>
      </c>
      <c r="M702" s="8">
        <f t="shared" ref="M702:W702" si="350">(M50-$M50)/$M50</f>
        <v>0</v>
      </c>
      <c r="N702" s="8">
        <f t="shared" si="350"/>
        <v>3.3084569469033229</v>
      </c>
      <c r="O702" s="8">
        <f t="shared" si="350"/>
        <v>3.7944798457911788</v>
      </c>
      <c r="P702" s="8">
        <f t="shared" si="350"/>
        <v>-0.25844050071626451</v>
      </c>
      <c r="Q702" s="8">
        <f t="shared" si="350"/>
        <v>3.4224849741654597</v>
      </c>
      <c r="R702" s="8">
        <f t="shared" si="350"/>
        <v>-0.3523485370908529</v>
      </c>
      <c r="S702" s="8">
        <f t="shared" si="350"/>
        <v>3.6986983004784655</v>
      </c>
      <c r="T702" s="8">
        <f t="shared" si="350"/>
        <v>1.7206571199659175</v>
      </c>
      <c r="U702" s="8">
        <f t="shared" si="350"/>
        <v>1.9919536991281825</v>
      </c>
      <c r="V702" s="8">
        <f t="shared" si="350"/>
        <v>1.4927998993807787</v>
      </c>
      <c r="W702" s="8">
        <f t="shared" si="350"/>
        <v>6.6857098202078795</v>
      </c>
      <c r="X702"/>
      <c r="Y702" s="8">
        <f t="shared" ref="Y702:AI702" si="351">(Y50-$Y50)/$Y50</f>
        <v>0</v>
      </c>
      <c r="Z702" s="8">
        <f t="shared" si="351"/>
        <v>2.0207675755380152</v>
      </c>
      <c r="AA702" s="8">
        <f t="shared" si="351"/>
        <v>2.2551665193779811</v>
      </c>
      <c r="AB702" s="8">
        <f t="shared" si="351"/>
        <v>3.3815680884799026E-2</v>
      </c>
      <c r="AC702" s="8">
        <f t="shared" si="351"/>
        <v>2.6296239831383099</v>
      </c>
      <c r="AD702" s="8">
        <f t="shared" si="351"/>
        <v>-0.2440709245881654</v>
      </c>
      <c r="AE702" s="8">
        <f t="shared" si="351"/>
        <v>1.8425064402724742</v>
      </c>
      <c r="AF702" s="8">
        <f t="shared" si="351"/>
        <v>-4.7491108667714645E-2</v>
      </c>
      <c r="AG702" s="8">
        <f t="shared" si="351"/>
        <v>0.62912229087331206</v>
      </c>
      <c r="AH702" s="8">
        <f t="shared" si="351"/>
        <v>1.4574475435754768</v>
      </c>
      <c r="AI702" s="8">
        <f t="shared" si="351"/>
        <v>7.3735264213342706</v>
      </c>
      <c r="AK702" s="8">
        <f t="shared" ref="AK702:AU702" si="352">(AK50-$AK50)/$AK50</f>
        <v>0</v>
      </c>
      <c r="AL702" s="8">
        <f t="shared" si="352"/>
        <v>0.18858456101800516</v>
      </c>
      <c r="AM702" s="8">
        <f t="shared" si="352"/>
        <v>0.43119974748888557</v>
      </c>
      <c r="AN702" s="8">
        <f t="shared" si="352"/>
        <v>3.3815680884799026E-2</v>
      </c>
      <c r="AO702" s="8">
        <f t="shared" si="352"/>
        <v>0.65612512949439605</v>
      </c>
      <c r="AP702" s="8">
        <f t="shared" si="352"/>
        <v>-0.2440709245881654</v>
      </c>
      <c r="AQ702" s="8">
        <f t="shared" si="352"/>
        <v>0.1951916533616859</v>
      </c>
      <c r="AR702" s="8">
        <f t="shared" si="352"/>
        <v>-0.50456073367297027</v>
      </c>
      <c r="AS702" s="8">
        <f t="shared" si="352"/>
        <v>-0.63452380385076612</v>
      </c>
      <c r="AT702" s="8">
        <f t="shared" si="352"/>
        <v>1.4574475435754768</v>
      </c>
      <c r="AU702" s="8">
        <f t="shared" si="352"/>
        <v>5.2134959014622932</v>
      </c>
      <c r="AW702">
        <f t="shared" si="307"/>
        <v>-2</v>
      </c>
      <c r="AX702">
        <f t="shared" si="210"/>
        <v>-2</v>
      </c>
      <c r="AY702">
        <f t="shared" si="211"/>
        <v>-2</v>
      </c>
      <c r="AZ702" t="str">
        <f t="shared" si="212"/>
        <v/>
      </c>
    </row>
    <row r="703" spans="1:52" s="17" customFormat="1" x14ac:dyDescent="0.3">
      <c r="A703">
        <v>24</v>
      </c>
      <c r="B703" t="s">
        <v>122</v>
      </c>
      <c r="C703" t="s">
        <v>123</v>
      </c>
      <c r="D703" t="s">
        <v>114</v>
      </c>
      <c r="E703"/>
      <c r="F703" s="2">
        <v>0</v>
      </c>
      <c r="G703" s="2">
        <f t="shared" si="202"/>
        <v>0</v>
      </c>
      <c r="H703" s="4">
        <f t="shared" si="203"/>
        <v>0</v>
      </c>
      <c r="I703">
        <f t="shared" si="204"/>
        <v>1</v>
      </c>
      <c r="J703">
        <f t="shared" si="303"/>
        <v>0</v>
      </c>
      <c r="K703">
        <f t="shared" si="205"/>
        <v>3</v>
      </c>
      <c r="L703">
        <f t="shared" si="206"/>
        <v>0</v>
      </c>
      <c r="M703" s="8">
        <f t="shared" ref="M703:W703" si="353">(M51-$M51)/$M51</f>
        <v>0</v>
      </c>
      <c r="N703" s="8">
        <f t="shared" si="353"/>
        <v>3.0882195174636324</v>
      </c>
      <c r="O703" s="8">
        <f t="shared" si="353"/>
        <v>3.503594303859737</v>
      </c>
      <c r="P703" s="8">
        <f t="shared" si="353"/>
        <v>0.36788966651797583</v>
      </c>
      <c r="Q703" s="8">
        <f t="shared" si="353"/>
        <v>3.052371451835127</v>
      </c>
      <c r="R703" s="8">
        <f t="shared" si="353"/>
        <v>-3.4956465946664218E-2</v>
      </c>
      <c r="S703" s="8">
        <f t="shared" si="353"/>
        <v>3.5030217369382486</v>
      </c>
      <c r="T703" s="8">
        <f t="shared" si="353"/>
        <v>1.3151814427185413</v>
      </c>
      <c r="U703" s="8">
        <f t="shared" si="353"/>
        <v>1.6395708968436633</v>
      </c>
      <c r="V703" s="8">
        <f t="shared" si="353"/>
        <v>4.2707899035546779</v>
      </c>
      <c r="W703" s="8">
        <f t="shared" si="353"/>
        <v>6.8742703899527333</v>
      </c>
      <c r="X703"/>
      <c r="Y703" s="8">
        <f t="shared" ref="Y703:AI703" si="354">(Y51-$Y51)/$Y51</f>
        <v>0</v>
      </c>
      <c r="Z703" s="8">
        <f t="shared" si="354"/>
        <v>1.6680091797972159</v>
      </c>
      <c r="AA703" s="8">
        <f t="shared" si="354"/>
        <v>1.8709152921488945</v>
      </c>
      <c r="AB703" s="8">
        <f t="shared" si="354"/>
        <v>0.56926804024728961</v>
      </c>
      <c r="AC703" s="8">
        <f t="shared" si="354"/>
        <v>2.3887995905858244</v>
      </c>
      <c r="AD703" s="8">
        <f t="shared" si="354"/>
        <v>-0.20467053392871504</v>
      </c>
      <c r="AE703" s="8">
        <f t="shared" si="354"/>
        <v>1.46219142366194</v>
      </c>
      <c r="AF703" s="8">
        <f t="shared" si="354"/>
        <v>-0.29032179954237664</v>
      </c>
      <c r="AG703" s="8">
        <f t="shared" si="354"/>
        <v>0.34902701668085501</v>
      </c>
      <c r="AH703" s="8">
        <f t="shared" si="354"/>
        <v>1.9658452374351174</v>
      </c>
      <c r="AI703" s="8">
        <f t="shared" si="354"/>
        <v>6.053982678379219</v>
      </c>
      <c r="AK703" s="8">
        <f t="shared" ref="AK703:AU703" si="355">(AK51-$AK51)/$AK51</f>
        <v>0</v>
      </c>
      <c r="AL703" s="8">
        <f t="shared" si="355"/>
        <v>5.2230652487589409E-2</v>
      </c>
      <c r="AM703" s="8">
        <f t="shared" si="355"/>
        <v>0.25499062165409819</v>
      </c>
      <c r="AN703" s="8">
        <f t="shared" si="355"/>
        <v>0.56926804024728961</v>
      </c>
      <c r="AO703" s="8">
        <f t="shared" si="355"/>
        <v>0.66472897059071223</v>
      </c>
      <c r="AP703" s="8">
        <f t="shared" si="355"/>
        <v>-0.20467053392871504</v>
      </c>
      <c r="AQ703" s="8">
        <f t="shared" si="355"/>
        <v>-5.5286103444268764E-2</v>
      </c>
      <c r="AR703" s="8">
        <f t="shared" si="355"/>
        <v>-0.63095302279696908</v>
      </c>
      <c r="AS703" s="8">
        <f t="shared" si="355"/>
        <v>-0.69157988326946229</v>
      </c>
      <c r="AT703" s="8">
        <f t="shared" si="355"/>
        <v>1.9658452374351174</v>
      </c>
      <c r="AU703" s="8">
        <f t="shared" si="355"/>
        <v>4.1035601605036218</v>
      </c>
      <c r="AW703">
        <f t="shared" si="307"/>
        <v>-2</v>
      </c>
      <c r="AX703" t="str">
        <f t="shared" si="210"/>
        <v/>
      </c>
      <c r="AY703">
        <f t="shared" si="211"/>
        <v>-2</v>
      </c>
      <c r="AZ703" t="str">
        <f t="shared" si="212"/>
        <v/>
      </c>
    </row>
    <row r="704" spans="1:52" s="17" customFormat="1" x14ac:dyDescent="0.3">
      <c r="A704">
        <v>24</v>
      </c>
      <c r="B704" t="s">
        <v>124</v>
      </c>
      <c r="C704" t="s">
        <v>123</v>
      </c>
      <c r="D704" t="s">
        <v>114</v>
      </c>
      <c r="E704"/>
      <c r="F704" s="2">
        <v>0</v>
      </c>
      <c r="G704" s="2">
        <f t="shared" si="202"/>
        <v>1</v>
      </c>
      <c r="H704" s="4">
        <f t="shared" si="203"/>
        <v>0</v>
      </c>
      <c r="I704">
        <f t="shared" si="204"/>
        <v>1</v>
      </c>
      <c r="J704">
        <f t="shared" si="303"/>
        <v>0</v>
      </c>
      <c r="K704">
        <f t="shared" si="205"/>
        <v>3</v>
      </c>
      <c r="L704">
        <f t="shared" si="206"/>
        <v>0</v>
      </c>
      <c r="M704" s="8">
        <f t="shared" ref="M704:W704" si="356">(M52-$M52)/$M52</f>
        <v>0</v>
      </c>
      <c r="N704" s="8">
        <f t="shared" si="356"/>
        <v>-0.71933464350801402</v>
      </c>
      <c r="O704" s="8">
        <f t="shared" si="356"/>
        <v>-0.71530455823417405</v>
      </c>
      <c r="P704" s="8">
        <f t="shared" si="356"/>
        <v>-2.1675431747778872E-2</v>
      </c>
      <c r="Q704" s="8">
        <f t="shared" si="356"/>
        <v>-0.88078657406705163</v>
      </c>
      <c r="R704" s="8">
        <f t="shared" si="356"/>
        <v>1.2689974334506307</v>
      </c>
      <c r="S704" s="8">
        <f t="shared" si="356"/>
        <v>-0.84903858504770391</v>
      </c>
      <c r="T704" s="8">
        <f t="shared" si="356"/>
        <v>7.9246650126719748E-2</v>
      </c>
      <c r="U704" s="8">
        <f t="shared" si="356"/>
        <v>-0.38872181728306854</v>
      </c>
      <c r="V704" s="8">
        <f t="shared" si="356"/>
        <v>1.9771093531144601</v>
      </c>
      <c r="W704" s="8">
        <f t="shared" si="356"/>
        <v>-0.62392734489993407</v>
      </c>
      <c r="X704"/>
      <c r="Y704" s="8">
        <f t="shared" ref="Y704:AI704" si="357">(Y52-$Y52)/$Y52</f>
        <v>0</v>
      </c>
      <c r="Z704" s="8">
        <f t="shared" si="357"/>
        <v>-0.65825725289070769</v>
      </c>
      <c r="AA704" s="8">
        <f t="shared" si="357"/>
        <v>-0.65817566215190959</v>
      </c>
      <c r="AB704" s="8">
        <f t="shared" si="357"/>
        <v>9.3175476683714259E-2</v>
      </c>
      <c r="AC704" s="8">
        <f t="shared" si="357"/>
        <v>-0.74873171993020349</v>
      </c>
      <c r="AD704" s="8">
        <f t="shared" si="357"/>
        <v>1.045569735328177</v>
      </c>
      <c r="AE704" s="8">
        <f t="shared" si="357"/>
        <v>-0.73898926954149202</v>
      </c>
      <c r="AF704" s="8">
        <f t="shared" si="357"/>
        <v>-0.18445787249975179</v>
      </c>
      <c r="AG704" s="8">
        <f t="shared" si="357"/>
        <v>-0.49217980491387797</v>
      </c>
      <c r="AH704" s="8">
        <f t="shared" si="357"/>
        <v>0.66847539859750604</v>
      </c>
      <c r="AI704" s="8">
        <f t="shared" si="357"/>
        <v>-0.40125377482688829</v>
      </c>
      <c r="AK704" s="8">
        <f t="shared" ref="AK704:AU704" si="358">(AK52-$AK52)/$AK52</f>
        <v>0</v>
      </c>
      <c r="AL704" s="8">
        <f t="shared" si="358"/>
        <v>-0.87368650349120425</v>
      </c>
      <c r="AM704" s="8">
        <f t="shared" si="358"/>
        <v>-0.87202106233267607</v>
      </c>
      <c r="AN704" s="8">
        <f t="shared" si="358"/>
        <v>9.3175476683714259E-2</v>
      </c>
      <c r="AO704" s="8">
        <f t="shared" si="358"/>
        <v>-0.89448207252791467</v>
      </c>
      <c r="AP704" s="8">
        <f t="shared" si="358"/>
        <v>1.045569735328177</v>
      </c>
      <c r="AQ704" s="8">
        <f t="shared" si="358"/>
        <v>-0.88411003972582969</v>
      </c>
      <c r="AR704" s="8">
        <f t="shared" si="358"/>
        <v>-0.55675992558203857</v>
      </c>
      <c r="AS704" s="8">
        <f t="shared" si="358"/>
        <v>-0.89403349624801509</v>
      </c>
      <c r="AT704" s="8">
        <f t="shared" si="358"/>
        <v>0.66847539859750604</v>
      </c>
      <c r="AU704" s="8">
        <f t="shared" si="358"/>
        <v>-0.71616916173135259</v>
      </c>
      <c r="AW704">
        <f t="shared" si="307"/>
        <v>-2</v>
      </c>
      <c r="AX704" t="str">
        <f t="shared" si="210"/>
        <v/>
      </c>
      <c r="AY704">
        <f t="shared" si="211"/>
        <v>-2</v>
      </c>
      <c r="AZ704" t="str">
        <f t="shared" si="212"/>
        <v/>
      </c>
    </row>
    <row r="705" spans="1:52" s="17" customFormat="1" x14ac:dyDescent="0.3">
      <c r="A705">
        <v>24</v>
      </c>
      <c r="B705" t="s">
        <v>125</v>
      </c>
      <c r="C705" t="s">
        <v>123</v>
      </c>
      <c r="D705" t="s">
        <v>114</v>
      </c>
      <c r="E705" t="s">
        <v>42</v>
      </c>
      <c r="F705" s="2">
        <v>0</v>
      </c>
      <c r="G705" s="2">
        <f t="shared" si="202"/>
        <v>1</v>
      </c>
      <c r="H705" s="4">
        <f t="shared" si="203"/>
        <v>1</v>
      </c>
      <c r="I705">
        <f t="shared" si="204"/>
        <v>0</v>
      </c>
      <c r="J705">
        <f t="shared" si="303"/>
        <v>1</v>
      </c>
      <c r="K705">
        <f t="shared" si="205"/>
        <v>3</v>
      </c>
      <c r="L705">
        <f t="shared" si="206"/>
        <v>3</v>
      </c>
      <c r="M705" s="8">
        <f t="shared" ref="M705:W705" si="359">(M53-$M53)/$M53</f>
        <v>0</v>
      </c>
      <c r="N705" s="8">
        <f t="shared" si="359"/>
        <v>-0.31573534868872394</v>
      </c>
      <c r="O705" s="8">
        <f t="shared" si="359"/>
        <v>-0.31870590299834017</v>
      </c>
      <c r="P705" s="8">
        <f t="shared" si="359"/>
        <v>0.74553405831199437</v>
      </c>
      <c r="Q705" s="8">
        <f t="shared" si="359"/>
        <v>-0.67769870546301303</v>
      </c>
      <c r="R705" s="8">
        <f t="shared" si="359"/>
        <v>0.6575965315798008</v>
      </c>
      <c r="S705" s="8">
        <f t="shared" si="359"/>
        <v>-0.56991304917300545</v>
      </c>
      <c r="T705" s="8">
        <f t="shared" si="359"/>
        <v>1.7061701115362771</v>
      </c>
      <c r="U705" s="8">
        <f t="shared" si="359"/>
        <v>0.55907866494515779</v>
      </c>
      <c r="V705" s="8">
        <f t="shared" si="359"/>
        <v>3.9319937353642263</v>
      </c>
      <c r="W705" s="8">
        <f t="shared" si="359"/>
        <v>-0.18029233176025272</v>
      </c>
      <c r="X705"/>
      <c r="Y705" s="8">
        <f t="shared" ref="Y705:AI705" si="360">(Y53-$Y53)/$Y53</f>
        <v>0</v>
      </c>
      <c r="Z705" s="8">
        <f t="shared" si="360"/>
        <v>-0.26483692663782077</v>
      </c>
      <c r="AA705" s="8">
        <f t="shared" si="360"/>
        <v>-0.27336277725628488</v>
      </c>
      <c r="AB705" s="8">
        <f t="shared" si="360"/>
        <v>0.18698751084241125</v>
      </c>
      <c r="AC705" s="8">
        <f t="shared" si="360"/>
        <v>-0.417648494707059</v>
      </c>
      <c r="AD705" s="8">
        <f t="shared" si="360"/>
        <v>0.34436087406399535</v>
      </c>
      <c r="AE705" s="8">
        <f t="shared" si="360"/>
        <v>-0.46566259043333147</v>
      </c>
      <c r="AF705" s="8">
        <f t="shared" si="360"/>
        <v>0.71689945138191158</v>
      </c>
      <c r="AG705" s="8">
        <f t="shared" si="360"/>
        <v>8.5848918556356041E-2</v>
      </c>
      <c r="AH705" s="8">
        <f t="shared" si="360"/>
        <v>1.5830826503844726</v>
      </c>
      <c r="AI705" s="8">
        <f t="shared" si="360"/>
        <v>0.3840697693845006</v>
      </c>
      <c r="AK705" s="8">
        <f t="shared" ref="AK705:AU705" si="361">(AK53-$AK53)/$AK53</f>
        <v>0</v>
      </c>
      <c r="AL705" s="8">
        <f t="shared" si="361"/>
        <v>-0.72657908404808702</v>
      </c>
      <c r="AM705" s="8">
        <f t="shared" si="361"/>
        <v>-0.73224545393048601</v>
      </c>
      <c r="AN705" s="8">
        <f t="shared" si="361"/>
        <v>0.18698751084241125</v>
      </c>
      <c r="AO705" s="8">
        <f t="shared" si="361"/>
        <v>-0.76919930665488501</v>
      </c>
      <c r="AP705" s="8">
        <f t="shared" si="361"/>
        <v>0.34436087406399535</v>
      </c>
      <c r="AQ705" s="8">
        <f t="shared" si="361"/>
        <v>-0.78324732291429944</v>
      </c>
      <c r="AR705" s="8">
        <f t="shared" si="361"/>
        <v>-7.5192340122403306E-2</v>
      </c>
      <c r="AS705" s="8">
        <f t="shared" si="361"/>
        <v>-0.77580761550988031</v>
      </c>
      <c r="AT705" s="8">
        <f t="shared" si="361"/>
        <v>1.5830826503844726</v>
      </c>
      <c r="AU705" s="8">
        <f t="shared" si="361"/>
        <v>-0.25481147259868697</v>
      </c>
      <c r="AW705">
        <f t="shared" si="307"/>
        <v>8</v>
      </c>
      <c r="AX705">
        <f t="shared" si="210"/>
        <v>8</v>
      </c>
      <c r="AY705" t="str">
        <f t="shared" si="211"/>
        <v/>
      </c>
      <c r="AZ705">
        <f t="shared" si="212"/>
        <v>8</v>
      </c>
    </row>
    <row r="706" spans="1:52" s="17" customFormat="1" x14ac:dyDescent="0.3">
      <c r="A706">
        <v>24</v>
      </c>
      <c r="B706" t="s">
        <v>126</v>
      </c>
      <c r="C706" t="s">
        <v>123</v>
      </c>
      <c r="D706" t="s">
        <v>114</v>
      </c>
      <c r="E706"/>
      <c r="F706" s="2">
        <v>0</v>
      </c>
      <c r="G706" s="2">
        <f t="shared" si="202"/>
        <v>0</v>
      </c>
      <c r="H706" s="4">
        <f t="shared" si="203"/>
        <v>0</v>
      </c>
      <c r="I706">
        <f t="shared" si="204"/>
        <v>1</v>
      </c>
      <c r="J706">
        <f t="shared" si="303"/>
        <v>0</v>
      </c>
      <c r="K706">
        <f t="shared" si="205"/>
        <v>3</v>
      </c>
      <c r="L706">
        <f t="shared" si="206"/>
        <v>0</v>
      </c>
      <c r="M706" s="8">
        <f t="shared" ref="M706:W706" si="362">(M54-$M54)/$M54</f>
        <v>0</v>
      </c>
      <c r="N706" s="8">
        <f t="shared" si="362"/>
        <v>13.527493140780972</v>
      </c>
      <c r="O706" s="8">
        <f t="shared" si="362"/>
        <v>13.933476804224535</v>
      </c>
      <c r="P706" s="8">
        <f t="shared" si="362"/>
        <v>-0.14040861192395723</v>
      </c>
      <c r="Q706" s="8">
        <f t="shared" si="362"/>
        <v>13.873735795584889</v>
      </c>
      <c r="R706" s="8">
        <f t="shared" si="362"/>
        <v>-0.5512474578268507</v>
      </c>
      <c r="S706" s="8">
        <f t="shared" si="362"/>
        <v>16.270422506641886</v>
      </c>
      <c r="T706" s="8">
        <f t="shared" si="362"/>
        <v>7.5213590840401015</v>
      </c>
      <c r="U706" s="8">
        <f t="shared" si="362"/>
        <v>8.50650665927418</v>
      </c>
      <c r="V706" s="8">
        <f t="shared" si="362"/>
        <v>0.71015676352078705</v>
      </c>
      <c r="W706" s="8">
        <f t="shared" si="362"/>
        <v>26.347194566136587</v>
      </c>
      <c r="X706"/>
      <c r="Y706" s="8">
        <f t="shared" ref="Y706:AI706" si="363">(Y54-$Y54)/$Y54</f>
        <v>0</v>
      </c>
      <c r="Z706" s="8">
        <f t="shared" si="363"/>
        <v>5.3552077566740923</v>
      </c>
      <c r="AA706" s="8">
        <f t="shared" si="363"/>
        <v>5.4448106208023805</v>
      </c>
      <c r="AB706" s="8">
        <f t="shared" si="363"/>
        <v>3.9577446018477083E-2</v>
      </c>
      <c r="AC706" s="8">
        <f t="shared" si="363"/>
        <v>6.4828409746196636</v>
      </c>
      <c r="AD706" s="8">
        <f t="shared" si="363"/>
        <v>-0.58061427113256792</v>
      </c>
      <c r="AE706" s="8">
        <f t="shared" si="363"/>
        <v>5.0591184863695213</v>
      </c>
      <c r="AF706" s="8">
        <f t="shared" si="363"/>
        <v>0.89168929092080529</v>
      </c>
      <c r="AG706" s="8">
        <f t="shared" si="363"/>
        <v>2.2778954682249619</v>
      </c>
      <c r="AH706" s="8">
        <f t="shared" si="363"/>
        <v>1.4761725499102245</v>
      </c>
      <c r="AI706" s="8">
        <f t="shared" si="363"/>
        <v>18.038685872417989</v>
      </c>
      <c r="AK706" s="8">
        <f t="shared" ref="AK706:AU706" si="364">(AK54-$AK54)/$AK54</f>
        <v>0</v>
      </c>
      <c r="AL706" s="8">
        <f t="shared" si="364"/>
        <v>2.1269267322219112</v>
      </c>
      <c r="AM706" s="8">
        <f t="shared" si="364"/>
        <v>2.2203310690241067</v>
      </c>
      <c r="AN706" s="8">
        <f t="shared" si="364"/>
        <v>3.9577446018477083E-2</v>
      </c>
      <c r="AO706" s="8">
        <f t="shared" si="364"/>
        <v>3.0945785346928183</v>
      </c>
      <c r="AP706" s="8">
        <f t="shared" si="364"/>
        <v>-0.58061427113256792</v>
      </c>
      <c r="AQ706" s="8">
        <f t="shared" si="364"/>
        <v>2.2572113933458287</v>
      </c>
      <c r="AR706" s="8">
        <f t="shared" si="364"/>
        <v>-1.6317840702598039E-2</v>
      </c>
      <c r="AS706" s="8">
        <f t="shared" si="364"/>
        <v>-0.20442554589082515</v>
      </c>
      <c r="AT706" s="8">
        <f t="shared" si="364"/>
        <v>1.4761725499102245</v>
      </c>
      <c r="AU706" s="8">
        <f t="shared" si="364"/>
        <v>14.906851139808007</v>
      </c>
      <c r="AW706">
        <f t="shared" si="307"/>
        <v>-4</v>
      </c>
      <c r="AX706" t="str">
        <f t="shared" si="210"/>
        <v/>
      </c>
      <c r="AY706">
        <f t="shared" si="211"/>
        <v>-4</v>
      </c>
      <c r="AZ706" t="str">
        <f t="shared" si="212"/>
        <v/>
      </c>
    </row>
    <row r="707" spans="1:52" s="17" customFormat="1" x14ac:dyDescent="0.3">
      <c r="A707">
        <v>24</v>
      </c>
      <c r="B707" t="s">
        <v>127</v>
      </c>
      <c r="C707" t="s">
        <v>123</v>
      </c>
      <c r="D707" t="s">
        <v>114</v>
      </c>
      <c r="E707"/>
      <c r="F707" s="2">
        <v>0</v>
      </c>
      <c r="G707" s="2">
        <f t="shared" si="202"/>
        <v>1</v>
      </c>
      <c r="H707" s="4">
        <f t="shared" si="203"/>
        <v>0</v>
      </c>
      <c r="I707">
        <f t="shared" si="204"/>
        <v>1</v>
      </c>
      <c r="J707">
        <f t="shared" si="303"/>
        <v>0</v>
      </c>
      <c r="K707">
        <f t="shared" si="205"/>
        <v>3</v>
      </c>
      <c r="L707">
        <f t="shared" si="206"/>
        <v>0</v>
      </c>
      <c r="M707" s="8">
        <f t="shared" ref="M707:W707" si="365">(M55-$M55)/$M55</f>
        <v>0</v>
      </c>
      <c r="N707" s="8">
        <f t="shared" si="365"/>
        <v>17.261208351778791</v>
      </c>
      <c r="O707" s="8">
        <f t="shared" si="365"/>
        <v>17.41924477405734</v>
      </c>
      <c r="P707" s="8">
        <f t="shared" si="365"/>
        <v>-0.28483394223612452</v>
      </c>
      <c r="Q707" s="8">
        <f t="shared" si="365"/>
        <v>21.505588365497349</v>
      </c>
      <c r="R707" s="8">
        <f t="shared" si="365"/>
        <v>-0.79351992839108587</v>
      </c>
      <c r="S707" s="8">
        <f t="shared" si="365"/>
        <v>22.091333594407502</v>
      </c>
      <c r="T707" s="8">
        <f t="shared" si="365"/>
        <v>9.3249595010726747</v>
      </c>
      <c r="U707" s="8">
        <f t="shared" si="365"/>
        <v>10.891717057223891</v>
      </c>
      <c r="V707" s="8">
        <f t="shared" si="365"/>
        <v>2.0616143139992615E-2</v>
      </c>
      <c r="W707" s="8">
        <f t="shared" si="365"/>
        <v>38.740916929767806</v>
      </c>
      <c r="X707"/>
      <c r="Y707" s="8">
        <f t="shared" ref="Y707:AI707" si="366">(Y55-$Y55)/$Y55</f>
        <v>0</v>
      </c>
      <c r="Z707" s="8">
        <f t="shared" si="366"/>
        <v>6.7275839930194046</v>
      </c>
      <c r="AA707" s="8">
        <f t="shared" si="366"/>
        <v>6.7189578207689822</v>
      </c>
      <c r="AB707" s="8">
        <f t="shared" si="366"/>
        <v>1.2243515890720849E-2</v>
      </c>
      <c r="AC707" s="8">
        <f t="shared" si="366"/>
        <v>8.890131338296948</v>
      </c>
      <c r="AD707" s="8">
        <f t="shared" si="366"/>
        <v>-0.74912843105778326</v>
      </c>
      <c r="AE707" s="8">
        <f t="shared" si="366"/>
        <v>7.3846073953062197</v>
      </c>
      <c r="AF707" s="8">
        <f t="shared" si="366"/>
        <v>0.98454307278432129</v>
      </c>
      <c r="AG707" s="8">
        <f t="shared" si="366"/>
        <v>2.7921415681236228</v>
      </c>
      <c r="AH707" s="8">
        <f t="shared" si="366"/>
        <v>0.90321303672777975</v>
      </c>
      <c r="AI707" s="8">
        <f t="shared" si="366"/>
        <v>22.739731814821191</v>
      </c>
      <c r="AK707" s="8">
        <f t="shared" ref="AK707:AU707" si="367">(AK55-$AK55)/$AK55</f>
        <v>0</v>
      </c>
      <c r="AL707" s="8">
        <f t="shared" si="367"/>
        <v>2.9314023389021644</v>
      </c>
      <c r="AM707" s="8">
        <f t="shared" si="367"/>
        <v>2.9235355507951404</v>
      </c>
      <c r="AN707" s="8">
        <f t="shared" si="367"/>
        <v>1.2243515890720849E-2</v>
      </c>
      <c r="AO707" s="8">
        <f t="shared" si="367"/>
        <v>3.3653290478444782</v>
      </c>
      <c r="AP707" s="8">
        <f t="shared" si="367"/>
        <v>-0.74912843105778326</v>
      </c>
      <c r="AQ707" s="8">
        <f t="shared" si="367"/>
        <v>4.1425995230926373</v>
      </c>
      <c r="AR707" s="8">
        <f t="shared" si="367"/>
        <v>2.6851920898506298E-2</v>
      </c>
      <c r="AS707" s="8">
        <f t="shared" si="367"/>
        <v>-0.1117613720506766</v>
      </c>
      <c r="AT707" s="8">
        <f t="shared" si="367"/>
        <v>0.90321303672777975</v>
      </c>
      <c r="AU707" s="8">
        <f t="shared" si="367"/>
        <v>18.503913959061965</v>
      </c>
      <c r="AW707">
        <f t="shared" si="307"/>
        <v>-4</v>
      </c>
      <c r="AX707" t="str">
        <f t="shared" si="210"/>
        <v/>
      </c>
      <c r="AY707">
        <f t="shared" si="211"/>
        <v>-4</v>
      </c>
      <c r="AZ707" t="str">
        <f t="shared" si="212"/>
        <v/>
      </c>
    </row>
    <row r="708" spans="1:52" s="17" customFormat="1" x14ac:dyDescent="0.3">
      <c r="A708">
        <v>24</v>
      </c>
      <c r="B708" t="s">
        <v>128</v>
      </c>
      <c r="C708" t="s">
        <v>123</v>
      </c>
      <c r="D708" t="s">
        <v>114</v>
      </c>
      <c r="E708" t="s">
        <v>42</v>
      </c>
      <c r="F708" s="2">
        <v>0</v>
      </c>
      <c r="G708" s="2">
        <f t="shared" si="202"/>
        <v>0</v>
      </c>
      <c r="H708" s="4">
        <f t="shared" si="203"/>
        <v>1</v>
      </c>
      <c r="I708">
        <f t="shared" si="204"/>
        <v>0</v>
      </c>
      <c r="J708">
        <f t="shared" si="303"/>
        <v>1</v>
      </c>
      <c r="K708">
        <f t="shared" si="205"/>
        <v>3</v>
      </c>
      <c r="L708">
        <f t="shared" si="206"/>
        <v>3</v>
      </c>
      <c r="M708" s="8">
        <f t="shared" ref="M708:W708" si="368">(M56-$M56)/$M56</f>
        <v>0</v>
      </c>
      <c r="N708" s="8">
        <f t="shared" si="368"/>
        <v>-0.17555623632224562</v>
      </c>
      <c r="O708" s="8">
        <f t="shared" si="368"/>
        <v>-0.16163560719598924</v>
      </c>
      <c r="P708" s="8">
        <f t="shared" si="368"/>
        <v>2.4711132247490082</v>
      </c>
      <c r="Q708" s="8">
        <f t="shared" si="368"/>
        <v>-0.6744501840821665</v>
      </c>
      <c r="R708" s="8">
        <f t="shared" si="368"/>
        <v>1.3468299711815563</v>
      </c>
      <c r="S708" s="8">
        <f t="shared" si="368"/>
        <v>-0.29853825735549044</v>
      </c>
      <c r="T708" s="8">
        <f t="shared" si="368"/>
        <v>2.4716572164428392</v>
      </c>
      <c r="U708" s="8">
        <f t="shared" si="368"/>
        <v>0.99467198153858571</v>
      </c>
      <c r="V708" s="8">
        <f t="shared" si="368"/>
        <v>3.404827685517585</v>
      </c>
      <c r="W708" s="8">
        <f t="shared" si="368"/>
        <v>0.22113276112243349</v>
      </c>
      <c r="X708"/>
      <c r="Y708" s="8">
        <f t="shared" ref="Y708:AI708" si="369">(Y56-$Y56)/$Y56</f>
        <v>0</v>
      </c>
      <c r="Z708" s="8">
        <f t="shared" si="369"/>
        <v>-0.12234168108625773</v>
      </c>
      <c r="AA708" s="8">
        <f t="shared" si="369"/>
        <v>-0.12069352399866907</v>
      </c>
      <c r="AB708" s="8">
        <f t="shared" si="369"/>
        <v>0.66272792140315151</v>
      </c>
      <c r="AC708" s="8">
        <f t="shared" si="369"/>
        <v>-0.34205129283660612</v>
      </c>
      <c r="AD708" s="8">
        <f t="shared" si="369"/>
        <v>0.59370552536476673</v>
      </c>
      <c r="AE708" s="8">
        <f t="shared" si="369"/>
        <v>-0.26873586566821317</v>
      </c>
      <c r="AF708" s="8">
        <f t="shared" si="369"/>
        <v>1.1444863180839195</v>
      </c>
      <c r="AG708" s="8">
        <f t="shared" si="369"/>
        <v>0.35042500429104845</v>
      </c>
      <c r="AH708" s="8">
        <f t="shared" si="369"/>
        <v>1.556548562105565</v>
      </c>
      <c r="AI708" s="8">
        <f t="shared" si="369"/>
        <v>0.65490020353792022</v>
      </c>
      <c r="AK708" s="8">
        <f t="shared" ref="AK708:AU708" si="370">(AK56-$AK56)/$AK56</f>
        <v>0</v>
      </c>
      <c r="AL708" s="8">
        <f t="shared" si="370"/>
        <v>-0.64332113003361791</v>
      </c>
      <c r="AM708" s="8">
        <f t="shared" si="370"/>
        <v>-0.63856313293268108</v>
      </c>
      <c r="AN708" s="8">
        <f t="shared" si="370"/>
        <v>0.66272792140315151</v>
      </c>
      <c r="AO708" s="8">
        <f t="shared" si="370"/>
        <v>-0.70329641733343651</v>
      </c>
      <c r="AP708" s="8">
        <f t="shared" si="370"/>
        <v>0.59370552536476673</v>
      </c>
      <c r="AQ708" s="8">
        <f t="shared" si="370"/>
        <v>-0.67439013354808908</v>
      </c>
      <c r="AR708" s="8">
        <f t="shared" si="370"/>
        <v>0.1597234205498417</v>
      </c>
      <c r="AS708" s="8">
        <f t="shared" si="370"/>
        <v>-0.71725659044884782</v>
      </c>
      <c r="AT708" s="8">
        <f t="shared" si="370"/>
        <v>1.556548562105565</v>
      </c>
      <c r="AU708" s="8">
        <f t="shared" si="370"/>
        <v>-0.11192937510905743</v>
      </c>
      <c r="AW708">
        <f t="shared" si="307"/>
        <v>8</v>
      </c>
      <c r="AX708">
        <f t="shared" si="210"/>
        <v>8</v>
      </c>
      <c r="AY708" t="str">
        <f t="shared" si="211"/>
        <v/>
      </c>
      <c r="AZ708">
        <f t="shared" si="212"/>
        <v>8</v>
      </c>
    </row>
    <row r="709" spans="1:52" s="17" customFormat="1" x14ac:dyDescent="0.3">
      <c r="A709">
        <v>24</v>
      </c>
      <c r="B709" t="s">
        <v>129</v>
      </c>
      <c r="C709" t="s">
        <v>123</v>
      </c>
      <c r="D709" t="s">
        <v>114</v>
      </c>
      <c r="E709"/>
      <c r="F709" s="2">
        <v>0</v>
      </c>
      <c r="G709" s="2">
        <f t="shared" si="202"/>
        <v>0</v>
      </c>
      <c r="H709" s="4">
        <f t="shared" si="203"/>
        <v>0</v>
      </c>
      <c r="I709">
        <f t="shared" si="204"/>
        <v>1</v>
      </c>
      <c r="J709">
        <f t="shared" si="303"/>
        <v>0</v>
      </c>
      <c r="K709">
        <f t="shared" si="205"/>
        <v>3</v>
      </c>
      <c r="L709">
        <f t="shared" si="206"/>
        <v>0</v>
      </c>
      <c r="M709" s="8">
        <f t="shared" ref="M709:W709" si="371">(M57-$M57)/$M57</f>
        <v>0</v>
      </c>
      <c r="N709" s="8">
        <f t="shared" si="371"/>
        <v>-0.71086818197553303</v>
      </c>
      <c r="O709" s="8">
        <f t="shared" si="371"/>
        <v>-0.70825847532564479</v>
      </c>
      <c r="P709" s="8">
        <f t="shared" si="371"/>
        <v>-0.4129544148662434</v>
      </c>
      <c r="Q709" s="8">
        <f t="shared" si="371"/>
        <v>-0.88998519858790559</v>
      </c>
      <c r="R709" s="8">
        <f t="shared" si="371"/>
        <v>0.55544727161699237</v>
      </c>
      <c r="S709" s="8">
        <f t="shared" si="371"/>
        <v>-0.863312877286459</v>
      </c>
      <c r="T709" s="8">
        <f t="shared" si="371"/>
        <v>8.3941546951067036E-2</v>
      </c>
      <c r="U709" s="8">
        <f t="shared" si="371"/>
        <v>-0.3839093485568153</v>
      </c>
      <c r="V709" s="8">
        <f t="shared" si="371"/>
        <v>5.3571467037346521</v>
      </c>
      <c r="W709" s="8">
        <f t="shared" si="371"/>
        <v>-0.58864904488960201</v>
      </c>
      <c r="X709"/>
      <c r="Y709" s="8">
        <f t="shared" ref="Y709:AI709" si="372">(Y57-$Y57)/$Y57</f>
        <v>0</v>
      </c>
      <c r="Z709" s="8">
        <f t="shared" si="372"/>
        <v>-0.66207958581483006</v>
      </c>
      <c r="AA709" s="8">
        <f t="shared" si="372"/>
        <v>-0.66514968090411475</v>
      </c>
      <c r="AB709" s="8">
        <f t="shared" si="372"/>
        <v>-0.26740405797976202</v>
      </c>
      <c r="AC709" s="8">
        <f t="shared" si="372"/>
        <v>-0.7787635456611155</v>
      </c>
      <c r="AD709" s="8">
        <f t="shared" si="372"/>
        <v>0.4254423213212698</v>
      </c>
      <c r="AE709" s="8">
        <f t="shared" si="372"/>
        <v>-0.75070033764477484</v>
      </c>
      <c r="AF709" s="8">
        <f t="shared" si="372"/>
        <v>-0.2259132332960333</v>
      </c>
      <c r="AG709" s="8">
        <f t="shared" si="372"/>
        <v>-0.51604251580647864</v>
      </c>
      <c r="AH709" s="8">
        <f t="shared" si="372"/>
        <v>1.8558471511348851</v>
      </c>
      <c r="AI709" s="8">
        <f t="shared" si="372"/>
        <v>-0.42768625784564734</v>
      </c>
      <c r="AK709" s="8">
        <f t="shared" ref="AK709:AU709" si="373">(AK57-$AK57)/$AK57</f>
        <v>0</v>
      </c>
      <c r="AL709" s="8">
        <f t="shared" si="373"/>
        <v>-0.87216646449606983</v>
      </c>
      <c r="AM709" s="8">
        <f t="shared" si="373"/>
        <v>-0.87274724328680053</v>
      </c>
      <c r="AN709" s="8">
        <f t="shared" si="373"/>
        <v>-0.26740405797976202</v>
      </c>
      <c r="AO709" s="8">
        <f t="shared" si="373"/>
        <v>-0.90362531142998059</v>
      </c>
      <c r="AP709" s="8">
        <f t="shared" si="373"/>
        <v>0.4254423213212698</v>
      </c>
      <c r="AQ709" s="8">
        <f t="shared" si="373"/>
        <v>-0.89602403321376134</v>
      </c>
      <c r="AR709" s="8">
        <f t="shared" si="373"/>
        <v>-0.5830453988777895</v>
      </c>
      <c r="AS709" s="8">
        <f t="shared" si="373"/>
        <v>-0.89828680292290186</v>
      </c>
      <c r="AT709" s="8">
        <f t="shared" si="373"/>
        <v>1.8558471511348851</v>
      </c>
      <c r="AU709" s="8">
        <f t="shared" si="373"/>
        <v>-0.72845289739360009</v>
      </c>
      <c r="AW709">
        <f t="shared" si="307"/>
        <v>-2</v>
      </c>
      <c r="AX709" t="str">
        <f t="shared" si="210"/>
        <v/>
      </c>
      <c r="AY709">
        <f t="shared" si="211"/>
        <v>-2</v>
      </c>
      <c r="AZ709" t="str">
        <f t="shared" si="212"/>
        <v/>
      </c>
    </row>
    <row r="710" spans="1:52" s="17" customFormat="1" x14ac:dyDescent="0.3">
      <c r="A710">
        <v>24</v>
      </c>
      <c r="B710" t="s">
        <v>130</v>
      </c>
      <c r="C710" t="s">
        <v>123</v>
      </c>
      <c r="D710" t="s">
        <v>114</v>
      </c>
      <c r="E710"/>
      <c r="F710" s="2">
        <v>0</v>
      </c>
      <c r="G710" s="2">
        <f t="shared" si="202"/>
        <v>1</v>
      </c>
      <c r="H710" s="4">
        <f t="shared" si="203"/>
        <v>0</v>
      </c>
      <c r="I710">
        <f t="shared" si="204"/>
        <v>1</v>
      </c>
      <c r="J710">
        <f t="shared" si="303"/>
        <v>0</v>
      </c>
      <c r="K710">
        <f t="shared" si="205"/>
        <v>3</v>
      </c>
      <c r="L710">
        <f t="shared" si="206"/>
        <v>0</v>
      </c>
      <c r="M710" s="8">
        <f t="shared" ref="M710:W710" si="374">(M58-$M58)/$M58</f>
        <v>0</v>
      </c>
      <c r="N710" s="8">
        <f t="shared" si="374"/>
        <v>3.3084569469033229</v>
      </c>
      <c r="O710" s="8">
        <f t="shared" si="374"/>
        <v>3.7944798457911788</v>
      </c>
      <c r="P710" s="8">
        <f t="shared" si="374"/>
        <v>-0.25844050071626451</v>
      </c>
      <c r="Q710" s="8">
        <f t="shared" si="374"/>
        <v>3.4224849741654597</v>
      </c>
      <c r="R710" s="8">
        <f t="shared" si="374"/>
        <v>-0.3523485370908529</v>
      </c>
      <c r="S710" s="8">
        <f t="shared" si="374"/>
        <v>3.6986983004784655</v>
      </c>
      <c r="T710" s="8">
        <f t="shared" si="374"/>
        <v>1.7206571199659175</v>
      </c>
      <c r="U710" s="8">
        <f t="shared" si="374"/>
        <v>1.9919536991281825</v>
      </c>
      <c r="V710" s="8">
        <f t="shared" si="374"/>
        <v>1.4927998993807787</v>
      </c>
      <c r="W710" s="8">
        <f t="shared" si="374"/>
        <v>6.6857098202078795</v>
      </c>
      <c r="X710"/>
      <c r="Y710" s="8">
        <f t="shared" ref="Y710:AI710" si="375">(Y58-$Y58)/$Y58</f>
        <v>0</v>
      </c>
      <c r="Z710" s="8">
        <f t="shared" si="375"/>
        <v>1.8774932722279583</v>
      </c>
      <c r="AA710" s="8">
        <f t="shared" si="375"/>
        <v>2.1152928982046801</v>
      </c>
      <c r="AB710" s="8">
        <f t="shared" si="375"/>
        <v>-2.758384075923042E-2</v>
      </c>
      <c r="AC710" s="8">
        <f t="shared" si="375"/>
        <v>2.3966487370054823</v>
      </c>
      <c r="AD710" s="8">
        <f t="shared" si="375"/>
        <v>-0.28169224993850489</v>
      </c>
      <c r="AE710" s="8">
        <f t="shared" si="375"/>
        <v>1.7454704077703773</v>
      </c>
      <c r="AF710" s="8">
        <f t="shared" si="375"/>
        <v>-8.7117311581084309E-2</v>
      </c>
      <c r="AG710" s="8">
        <f t="shared" si="375"/>
        <v>0.56713592520782818</v>
      </c>
      <c r="AH710" s="8">
        <f t="shared" si="375"/>
        <v>1.3151068407247595</v>
      </c>
      <c r="AI710" s="8">
        <f t="shared" si="375"/>
        <v>6.5130048766165478</v>
      </c>
      <c r="AK710" s="8">
        <f t="shared" ref="AK710:AU710" si="376">(AK58-$AK58)/$AK58</f>
        <v>0</v>
      </c>
      <c r="AL710" s="8">
        <f t="shared" si="376"/>
        <v>0.12718283361702998</v>
      </c>
      <c r="AM710" s="8">
        <f t="shared" si="376"/>
        <v>0.37467512401842107</v>
      </c>
      <c r="AN710" s="8">
        <f t="shared" si="376"/>
        <v>-2.758384075923042E-2</v>
      </c>
      <c r="AO710" s="8">
        <f t="shared" si="376"/>
        <v>0.54705367488576884</v>
      </c>
      <c r="AP710" s="8">
        <f t="shared" si="376"/>
        <v>-0.28169224993850489</v>
      </c>
      <c r="AQ710" s="8">
        <f t="shared" si="376"/>
        <v>0.15207917772966684</v>
      </c>
      <c r="AR710" s="8">
        <f t="shared" si="376"/>
        <v>-0.52583924302243057</v>
      </c>
      <c r="AS710" s="8">
        <f t="shared" si="376"/>
        <v>-0.64637748463697553</v>
      </c>
      <c r="AT710" s="8">
        <f t="shared" si="376"/>
        <v>1.3151068407247595</v>
      </c>
      <c r="AU710" s="8">
        <f t="shared" si="376"/>
        <v>4.504386656653975</v>
      </c>
      <c r="AW710">
        <f t="shared" si="307"/>
        <v>-2</v>
      </c>
      <c r="AX710" t="str">
        <f t="shared" si="210"/>
        <v/>
      </c>
      <c r="AY710">
        <f t="shared" si="211"/>
        <v>-2</v>
      </c>
      <c r="AZ710" t="str">
        <f t="shared" si="212"/>
        <v/>
      </c>
    </row>
    <row r="711" spans="1:52" s="17" customFormat="1" x14ac:dyDescent="0.3">
      <c r="A711"/>
      <c r="B711"/>
      <c r="C711"/>
      <c r="D711"/>
      <c r="E711"/>
      <c r="F711" s="2"/>
      <c r="G711" s="2"/>
      <c r="H711" s="4"/>
      <c r="I711"/>
      <c r="J711"/>
      <c r="K711"/>
      <c r="L711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/>
      <c r="Y711" s="8"/>
      <c r="Z711" s="8"/>
      <c r="AA711" s="8"/>
      <c r="AB711" s="8"/>
      <c r="AC711" s="8"/>
      <c r="AD711" s="8"/>
      <c r="AE711" s="8"/>
      <c r="AF711" s="8"/>
      <c r="AG711" s="8"/>
      <c r="AH711" s="8"/>
      <c r="AI711" s="8"/>
      <c r="AK711" s="8"/>
      <c r="AL711" s="8"/>
      <c r="AM711" s="8"/>
      <c r="AN711" s="8"/>
      <c r="AO711" s="8"/>
      <c r="AP711" s="8"/>
      <c r="AQ711" s="8"/>
      <c r="AR711" s="8"/>
      <c r="AS711" s="8"/>
      <c r="AT711" s="8"/>
      <c r="AU711" s="8"/>
      <c r="AW711"/>
      <c r="AX711"/>
      <c r="AY711"/>
      <c r="AZ711"/>
    </row>
    <row r="712" spans="1:52" s="17" customFormat="1" x14ac:dyDescent="0.3">
      <c r="A712"/>
      <c r="B712"/>
      <c r="C712"/>
      <c r="D712"/>
      <c r="E712"/>
      <c r="F712" s="2"/>
      <c r="G712" s="2"/>
      <c r="H712" s="4"/>
      <c r="I712"/>
      <c r="J712"/>
      <c r="K712"/>
      <c r="L712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/>
      <c r="Y712" s="8"/>
      <c r="Z712" s="8"/>
      <c r="AA712" s="8"/>
      <c r="AB712" s="8"/>
      <c r="AC712" s="8"/>
      <c r="AD712" s="8"/>
      <c r="AE712" s="8"/>
      <c r="AF712" s="8"/>
      <c r="AG712" s="8"/>
      <c r="AH712" s="8"/>
      <c r="AI712" s="8"/>
      <c r="AK712" s="8"/>
      <c r="AL712" s="8"/>
      <c r="AM712" s="8"/>
      <c r="AN712" s="8"/>
      <c r="AO712" s="8"/>
      <c r="AP712" s="8"/>
      <c r="AQ712" s="8"/>
      <c r="AR712" s="8"/>
      <c r="AS712" s="8"/>
      <c r="AT712" s="8"/>
      <c r="AU712" s="8"/>
      <c r="AW712"/>
      <c r="AX712"/>
      <c r="AY712"/>
      <c r="AZ712"/>
    </row>
    <row r="713" spans="1:52" s="17" customFormat="1" x14ac:dyDescent="0.3">
      <c r="A713"/>
      <c r="B713"/>
      <c r="C713"/>
      <c r="D713"/>
      <c r="E713"/>
      <c r="F713" s="2"/>
      <c r="G713" s="2"/>
      <c r="H713" s="4"/>
      <c r="I713"/>
      <c r="J713"/>
      <c r="K713"/>
      <c r="L713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/>
      <c r="Y713" s="8"/>
      <c r="Z713" s="8"/>
      <c r="AA713" s="8"/>
      <c r="AB713" s="8"/>
      <c r="AC713" s="8"/>
      <c r="AD713" s="8"/>
      <c r="AE713" s="8"/>
      <c r="AF713" s="8"/>
      <c r="AG713" s="8"/>
      <c r="AH713" s="8"/>
      <c r="AI713" s="8"/>
      <c r="AK713" s="8"/>
      <c r="AL713" s="8"/>
      <c r="AM713" s="8"/>
      <c r="AN713" s="8"/>
      <c r="AO713" s="8"/>
      <c r="AP713" s="8"/>
      <c r="AQ713" s="8"/>
      <c r="AR713" s="8"/>
      <c r="AS713" s="8"/>
      <c r="AT713" s="8"/>
      <c r="AU713" s="8"/>
      <c r="AW713"/>
      <c r="AX713"/>
      <c r="AY713"/>
      <c r="AZ713"/>
    </row>
    <row r="714" spans="1:52" s="17" customFormat="1" x14ac:dyDescent="0.3">
      <c r="A714"/>
      <c r="B714"/>
      <c r="C714"/>
      <c r="D714"/>
      <c r="E714"/>
      <c r="F714" s="2"/>
      <c r="G714" s="2"/>
      <c r="H714" s="4"/>
      <c r="I714"/>
      <c r="J714"/>
      <c r="K714"/>
      <c r="L714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/>
      <c r="Y714" s="8"/>
      <c r="Z714" s="8"/>
      <c r="AA714" s="8"/>
      <c r="AB714" s="8"/>
      <c r="AC714" s="8"/>
      <c r="AD714" s="8"/>
      <c r="AE714" s="8"/>
      <c r="AF714" s="8"/>
      <c r="AG714" s="8"/>
      <c r="AH714" s="8"/>
      <c r="AI714" s="8"/>
      <c r="AK714" s="8"/>
      <c r="AL714" s="8"/>
      <c r="AM714" s="8"/>
      <c r="AN714" s="8"/>
      <c r="AO714" s="8"/>
      <c r="AP714" s="8"/>
      <c r="AQ714" s="8"/>
      <c r="AR714" s="8"/>
      <c r="AS714" s="8"/>
      <c r="AT714" s="8"/>
      <c r="AU714" s="8"/>
      <c r="AW714"/>
      <c r="AX714"/>
      <c r="AY714"/>
      <c r="AZ714"/>
    </row>
    <row r="715" spans="1:52" s="17" customFormat="1" x14ac:dyDescent="0.3">
      <c r="A715"/>
      <c r="B715"/>
      <c r="C715"/>
      <c r="D715"/>
      <c r="E715"/>
      <c r="F715" s="2"/>
      <c r="G715" s="2"/>
      <c r="H715" s="4"/>
      <c r="I715"/>
      <c r="J715"/>
      <c r="K715"/>
      <c r="L715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/>
      <c r="Y715" s="8"/>
      <c r="Z715" s="8"/>
      <c r="AA715" s="8"/>
      <c r="AB715" s="8"/>
      <c r="AC715" s="8"/>
      <c r="AD715" s="8"/>
      <c r="AE715" s="8"/>
      <c r="AF715" s="8"/>
      <c r="AG715" s="8"/>
      <c r="AH715" s="8"/>
      <c r="AI715" s="8"/>
      <c r="AK715" s="8"/>
      <c r="AL715" s="8"/>
      <c r="AM715" s="8"/>
      <c r="AN715" s="8"/>
      <c r="AO715" s="8"/>
      <c r="AP715" s="8"/>
      <c r="AQ715" s="8"/>
      <c r="AR715" s="8"/>
      <c r="AS715" s="8"/>
      <c r="AT715" s="8"/>
      <c r="AU715" s="8"/>
      <c r="AW715"/>
      <c r="AX715"/>
      <c r="AY715"/>
      <c r="AZ715"/>
    </row>
    <row r="716" spans="1:52" s="17" customFormat="1" x14ac:dyDescent="0.3">
      <c r="A716"/>
      <c r="B716"/>
      <c r="C716"/>
      <c r="D716"/>
      <c r="E716"/>
      <c r="F716" s="2"/>
      <c r="G716" s="2"/>
      <c r="H716" s="4"/>
      <c r="I716"/>
      <c r="J716"/>
      <c r="K716"/>
      <c r="L716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/>
      <c r="Y716" s="8"/>
      <c r="Z716" s="8"/>
      <c r="AA716" s="8"/>
      <c r="AB716" s="8"/>
      <c r="AC716" s="8"/>
      <c r="AD716" s="8"/>
      <c r="AE716" s="8"/>
      <c r="AF716" s="8"/>
      <c r="AG716" s="8"/>
      <c r="AH716" s="8"/>
      <c r="AI716" s="8"/>
      <c r="AK716" s="8"/>
      <c r="AL716" s="8"/>
      <c r="AM716" s="8"/>
      <c r="AN716" s="8"/>
      <c r="AO716" s="8"/>
      <c r="AP716" s="8"/>
      <c r="AQ716" s="8"/>
      <c r="AR716" s="8"/>
      <c r="AS716" s="8"/>
      <c r="AT716" s="8"/>
      <c r="AU716" s="8"/>
      <c r="AW716"/>
      <c r="AX716"/>
      <c r="AY716"/>
      <c r="AZ716"/>
    </row>
    <row r="717" spans="1:52" s="17" customFormat="1" x14ac:dyDescent="0.3">
      <c r="A717"/>
      <c r="B717"/>
      <c r="C717"/>
      <c r="D717"/>
      <c r="E717"/>
      <c r="F717" s="2"/>
      <c r="G717" s="2"/>
      <c r="H717" s="4"/>
      <c r="I717"/>
      <c r="J717"/>
      <c r="K717"/>
      <c r="L717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/>
      <c r="Y717" s="8"/>
      <c r="Z717" s="8"/>
      <c r="AA717" s="8"/>
      <c r="AB717" s="8"/>
      <c r="AC717" s="8"/>
      <c r="AD717" s="8"/>
      <c r="AE717" s="8"/>
      <c r="AF717" s="8"/>
      <c r="AG717" s="8"/>
      <c r="AH717" s="8"/>
      <c r="AI717" s="8"/>
      <c r="AK717" s="8"/>
      <c r="AL717" s="8"/>
      <c r="AM717" s="8"/>
      <c r="AN717" s="8"/>
      <c r="AO717" s="8"/>
      <c r="AP717" s="8"/>
      <c r="AQ717" s="8"/>
      <c r="AR717" s="8"/>
      <c r="AS717" s="8"/>
      <c r="AT717" s="8"/>
      <c r="AU717" s="8"/>
      <c r="AW717"/>
      <c r="AX717"/>
      <c r="AY717"/>
      <c r="AZ717"/>
    </row>
    <row r="718" spans="1:52" s="17" customFormat="1" x14ac:dyDescent="0.3">
      <c r="A718"/>
      <c r="B718"/>
      <c r="C718"/>
      <c r="D718"/>
      <c r="E718"/>
      <c r="F718" s="2"/>
      <c r="G718" s="2"/>
      <c r="H718" s="4"/>
      <c r="I718"/>
      <c r="J718"/>
      <c r="K718"/>
      <c r="L71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/>
      <c r="Y718" s="8"/>
      <c r="Z718" s="8"/>
      <c r="AA718" s="8"/>
      <c r="AB718" s="8"/>
      <c r="AC718" s="8"/>
      <c r="AD718" s="8"/>
      <c r="AE718" s="8"/>
      <c r="AF718" s="8"/>
      <c r="AG718" s="8"/>
      <c r="AH718" s="8"/>
      <c r="AI718" s="8"/>
      <c r="AK718" s="8"/>
      <c r="AL718" s="8"/>
      <c r="AM718" s="8"/>
      <c r="AN718" s="8"/>
      <c r="AO718" s="8"/>
      <c r="AP718" s="8"/>
      <c r="AQ718" s="8"/>
      <c r="AR718" s="8"/>
      <c r="AS718" s="8"/>
      <c r="AT718" s="8"/>
      <c r="AU718" s="8"/>
      <c r="AW718"/>
      <c r="AX718"/>
      <c r="AY718"/>
      <c r="AZ718"/>
    </row>
    <row r="719" spans="1:52" s="17" customFormat="1" x14ac:dyDescent="0.3">
      <c r="A719"/>
      <c r="B719"/>
      <c r="C719"/>
      <c r="D719"/>
      <c r="E719"/>
      <c r="F719" s="2"/>
      <c r="G719" s="2"/>
      <c r="H719" s="4"/>
      <c r="I719"/>
      <c r="J719"/>
      <c r="K719"/>
      <c r="L719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/>
      <c r="Y719" s="8"/>
      <c r="Z719" s="8"/>
      <c r="AA719" s="8"/>
      <c r="AB719" s="8"/>
      <c r="AC719" s="8"/>
      <c r="AD719" s="8"/>
      <c r="AE719" s="8"/>
      <c r="AF719" s="8"/>
      <c r="AG719" s="8"/>
      <c r="AH719" s="8"/>
      <c r="AI719" s="8"/>
      <c r="AK719" s="8"/>
      <c r="AL719" s="8"/>
      <c r="AM719" s="8"/>
      <c r="AN719" s="8"/>
      <c r="AO719" s="8"/>
      <c r="AP719" s="8"/>
      <c r="AQ719" s="8"/>
      <c r="AR719" s="8"/>
      <c r="AS719" s="8"/>
      <c r="AT719" s="8"/>
      <c r="AU719" s="8"/>
      <c r="AW719"/>
      <c r="AX719"/>
      <c r="AY719"/>
      <c r="AZ719"/>
    </row>
    <row r="720" spans="1:52" s="17" customFormat="1" x14ac:dyDescent="0.3">
      <c r="A720"/>
      <c r="B720"/>
      <c r="C720"/>
      <c r="D720"/>
      <c r="E720"/>
      <c r="F720" s="2"/>
      <c r="G720" s="2"/>
      <c r="H720" s="4"/>
      <c r="I720"/>
      <c r="J720"/>
      <c r="K720"/>
      <c r="L720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/>
      <c r="Y720" s="8"/>
      <c r="Z720" s="8"/>
      <c r="AA720" s="8"/>
      <c r="AB720" s="8"/>
      <c r="AC720" s="8"/>
      <c r="AD720" s="8"/>
      <c r="AE720" s="8"/>
      <c r="AF720" s="8"/>
      <c r="AG720" s="8"/>
      <c r="AH720" s="8"/>
      <c r="AI720" s="8"/>
      <c r="AK720" s="8"/>
      <c r="AL720" s="8"/>
      <c r="AM720" s="8"/>
      <c r="AN720" s="8"/>
      <c r="AO720" s="8"/>
      <c r="AP720" s="8"/>
      <c r="AQ720" s="8"/>
      <c r="AR720" s="8"/>
      <c r="AS720" s="8"/>
      <c r="AT720" s="8"/>
      <c r="AU720" s="8"/>
      <c r="AW720"/>
      <c r="AX720"/>
      <c r="AY720"/>
      <c r="AZ720"/>
    </row>
    <row r="721" spans="1:52" s="17" customFormat="1" x14ac:dyDescent="0.3">
      <c r="A721"/>
      <c r="B721"/>
      <c r="C721"/>
      <c r="D721"/>
      <c r="E721"/>
      <c r="F721" s="2"/>
      <c r="G721" s="2"/>
      <c r="H721" s="4"/>
      <c r="I721"/>
      <c r="J721"/>
      <c r="K721"/>
      <c r="L721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/>
      <c r="Y721" s="8"/>
      <c r="Z721" s="8"/>
      <c r="AA721" s="8"/>
      <c r="AB721" s="8"/>
      <c r="AC721" s="8"/>
      <c r="AD721" s="8"/>
      <c r="AE721" s="8"/>
      <c r="AF721" s="8"/>
      <c r="AG721" s="8"/>
      <c r="AH721" s="8"/>
      <c r="AI721" s="8"/>
      <c r="AK721" s="8"/>
      <c r="AL721" s="8"/>
      <c r="AM721" s="8"/>
      <c r="AN721" s="8"/>
      <c r="AO721" s="8"/>
      <c r="AP721" s="8"/>
      <c r="AQ721" s="8"/>
      <c r="AR721" s="8"/>
      <c r="AS721" s="8"/>
      <c r="AT721" s="8"/>
      <c r="AU721" s="8"/>
      <c r="AW721"/>
      <c r="AX721"/>
      <c r="AY721"/>
      <c r="AZ721"/>
    </row>
    <row r="722" spans="1:52" s="17" customFormat="1" x14ac:dyDescent="0.3">
      <c r="A722"/>
      <c r="B722"/>
      <c r="C722"/>
      <c r="D722"/>
      <c r="E722"/>
      <c r="F722" s="2"/>
      <c r="G722" s="2"/>
      <c r="H722" s="4"/>
      <c r="I722"/>
      <c r="J722"/>
      <c r="K722"/>
      <c r="L722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/>
      <c r="Y722" s="8"/>
      <c r="Z722" s="8"/>
      <c r="AA722" s="8"/>
      <c r="AB722" s="8"/>
      <c r="AC722" s="8"/>
      <c r="AD722" s="8"/>
      <c r="AE722" s="8"/>
      <c r="AF722" s="8"/>
      <c r="AG722" s="8"/>
      <c r="AH722" s="8"/>
      <c r="AI722" s="8"/>
      <c r="AK722" s="8"/>
      <c r="AL722" s="8"/>
      <c r="AM722" s="8"/>
      <c r="AN722" s="8"/>
      <c r="AO722" s="8"/>
      <c r="AP722" s="8"/>
      <c r="AQ722" s="8"/>
      <c r="AR722" s="8"/>
      <c r="AS722" s="8"/>
      <c r="AT722" s="8"/>
      <c r="AU722" s="8"/>
      <c r="AW722"/>
      <c r="AX722"/>
      <c r="AY722"/>
      <c r="AZ722"/>
    </row>
    <row r="723" spans="1:52" s="17" customFormat="1" x14ac:dyDescent="0.3">
      <c r="A723"/>
      <c r="B723"/>
      <c r="C723"/>
      <c r="D723"/>
      <c r="E723"/>
      <c r="F723" s="2"/>
      <c r="G723" s="2"/>
      <c r="H723" s="4"/>
      <c r="I723"/>
      <c r="J723"/>
      <c r="K723"/>
      <c r="L723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/>
      <c r="Y723" s="8"/>
      <c r="Z723" s="8"/>
      <c r="AA723" s="8"/>
      <c r="AB723" s="8"/>
      <c r="AC723" s="8"/>
      <c r="AD723" s="8"/>
      <c r="AE723" s="8"/>
      <c r="AF723" s="8"/>
      <c r="AG723" s="8"/>
      <c r="AH723" s="8"/>
      <c r="AI723" s="8"/>
      <c r="AK723" s="8"/>
      <c r="AL723" s="8"/>
      <c r="AM723" s="8"/>
      <c r="AN723" s="8"/>
      <c r="AO723" s="8"/>
      <c r="AP723" s="8"/>
      <c r="AQ723" s="8"/>
      <c r="AR723" s="8"/>
      <c r="AS723" s="8"/>
      <c r="AT723" s="8"/>
      <c r="AU723" s="8"/>
      <c r="AW723"/>
      <c r="AX723"/>
      <c r="AY723"/>
      <c r="AZ723"/>
    </row>
    <row r="724" spans="1:52" s="17" customFormat="1" x14ac:dyDescent="0.3">
      <c r="A724"/>
      <c r="B724"/>
      <c r="C724"/>
      <c r="D724"/>
      <c r="E724"/>
      <c r="F724" s="2"/>
      <c r="G724" s="2"/>
      <c r="H724" s="4"/>
      <c r="I724"/>
      <c r="J724"/>
      <c r="K724"/>
      <c r="L724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/>
      <c r="Y724" s="8"/>
      <c r="Z724" s="8"/>
      <c r="AA724" s="8"/>
      <c r="AB724" s="8"/>
      <c r="AC724" s="8"/>
      <c r="AD724" s="8"/>
      <c r="AE724" s="8"/>
      <c r="AF724" s="8"/>
      <c r="AG724" s="8"/>
      <c r="AH724" s="8"/>
      <c r="AI724" s="8"/>
      <c r="AK724" s="8"/>
      <c r="AL724" s="8"/>
      <c r="AM724" s="8"/>
      <c r="AN724" s="8"/>
      <c r="AO724" s="8"/>
      <c r="AP724" s="8"/>
      <c r="AQ724" s="8"/>
      <c r="AR724" s="8"/>
      <c r="AS724" s="8"/>
      <c r="AT724" s="8"/>
      <c r="AU724" s="8"/>
      <c r="AW724"/>
      <c r="AX724"/>
      <c r="AY724"/>
      <c r="AZ724"/>
    </row>
    <row r="725" spans="1:52" s="17" customFormat="1" x14ac:dyDescent="0.3">
      <c r="A725"/>
      <c r="B725"/>
      <c r="C725"/>
      <c r="D725"/>
      <c r="E725"/>
      <c r="F725" s="2"/>
      <c r="G725" s="2"/>
      <c r="H725" s="4"/>
      <c r="I725"/>
      <c r="J725"/>
      <c r="K725"/>
      <c r="L725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/>
      <c r="Y725" s="8"/>
      <c r="Z725" s="8"/>
      <c r="AA725" s="8"/>
      <c r="AB725" s="8"/>
      <c r="AC725" s="8"/>
      <c r="AD725" s="8"/>
      <c r="AE725" s="8"/>
      <c r="AF725" s="8"/>
      <c r="AG725" s="8"/>
      <c r="AH725" s="8"/>
      <c r="AI725" s="8"/>
      <c r="AK725" s="8"/>
      <c r="AL725" s="8"/>
      <c r="AM725" s="8"/>
      <c r="AN725" s="8"/>
      <c r="AO725" s="8"/>
      <c r="AP725" s="8"/>
      <c r="AQ725" s="8"/>
      <c r="AR725" s="8"/>
      <c r="AS725" s="8"/>
      <c r="AT725" s="8"/>
      <c r="AU725" s="8"/>
      <c r="AW725"/>
      <c r="AX725"/>
      <c r="AY725"/>
      <c r="AZ725"/>
    </row>
    <row r="726" spans="1:52" s="17" customFormat="1" x14ac:dyDescent="0.3">
      <c r="A726"/>
      <c r="B726"/>
      <c r="C726"/>
      <c r="D726"/>
      <c r="E726"/>
      <c r="F726" s="2"/>
      <c r="G726" s="2"/>
      <c r="H726" s="4"/>
      <c r="I726"/>
      <c r="J726"/>
      <c r="K726"/>
      <c r="L726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/>
      <c r="Y726" s="8"/>
      <c r="Z726" s="8"/>
      <c r="AA726" s="8"/>
      <c r="AB726" s="8"/>
      <c r="AC726" s="8"/>
      <c r="AD726" s="8"/>
      <c r="AE726" s="8"/>
      <c r="AF726" s="8"/>
      <c r="AG726" s="8"/>
      <c r="AH726" s="8"/>
      <c r="AI726" s="8"/>
      <c r="AK726" s="8"/>
      <c r="AL726" s="8"/>
      <c r="AM726" s="8"/>
      <c r="AN726" s="8"/>
      <c r="AO726" s="8"/>
      <c r="AP726" s="8"/>
      <c r="AQ726" s="8"/>
      <c r="AR726" s="8"/>
      <c r="AS726" s="8"/>
      <c r="AT726" s="8"/>
      <c r="AU726" s="8"/>
      <c r="AW726"/>
      <c r="AX726"/>
      <c r="AY726"/>
      <c r="AZ726"/>
    </row>
    <row r="727" spans="1:52" s="17" customFormat="1" x14ac:dyDescent="0.3">
      <c r="A727"/>
      <c r="B727"/>
      <c r="C727"/>
      <c r="D727"/>
      <c r="E727"/>
      <c r="F727" s="2"/>
      <c r="G727" s="2"/>
      <c r="H727" s="4"/>
      <c r="I727"/>
      <c r="J727"/>
      <c r="K727"/>
      <c r="L727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/>
      <c r="Y727" s="8"/>
      <c r="Z727" s="8"/>
      <c r="AA727" s="8"/>
      <c r="AB727" s="8"/>
      <c r="AC727" s="8"/>
      <c r="AD727" s="8"/>
      <c r="AE727" s="8"/>
      <c r="AF727" s="8"/>
      <c r="AG727" s="8"/>
      <c r="AH727" s="8"/>
      <c r="AI727" s="8"/>
      <c r="AK727" s="8"/>
      <c r="AL727" s="8"/>
      <c r="AM727" s="8"/>
      <c r="AN727" s="8"/>
      <c r="AO727" s="8"/>
      <c r="AP727" s="8"/>
      <c r="AQ727" s="8"/>
      <c r="AR727" s="8"/>
      <c r="AS727" s="8"/>
      <c r="AT727" s="8"/>
      <c r="AU727" s="8"/>
      <c r="AW727"/>
      <c r="AX727"/>
      <c r="AY727"/>
      <c r="AZ727"/>
    </row>
    <row r="728" spans="1:52" s="17" customFormat="1" x14ac:dyDescent="0.3">
      <c r="A728"/>
      <c r="B728"/>
      <c r="C728"/>
      <c r="D728"/>
      <c r="E728"/>
      <c r="F728" s="2"/>
      <c r="G728" s="2"/>
      <c r="H728" s="4"/>
      <c r="I728"/>
      <c r="J728"/>
      <c r="K728"/>
      <c r="L72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/>
      <c r="Y728" s="8"/>
      <c r="Z728" s="8"/>
      <c r="AA728" s="8"/>
      <c r="AB728" s="8"/>
      <c r="AC728" s="8"/>
      <c r="AD728" s="8"/>
      <c r="AE728" s="8"/>
      <c r="AF728" s="8"/>
      <c r="AG728" s="8"/>
      <c r="AH728" s="8"/>
      <c r="AI728" s="8"/>
      <c r="AK728" s="8"/>
      <c r="AL728" s="8"/>
      <c r="AM728" s="8"/>
      <c r="AN728" s="8"/>
      <c r="AO728" s="8"/>
      <c r="AP728" s="8"/>
      <c r="AQ728" s="8"/>
      <c r="AR728" s="8"/>
      <c r="AS728" s="8"/>
      <c r="AT728" s="8"/>
      <c r="AU728" s="8"/>
      <c r="AW728"/>
      <c r="AX728"/>
      <c r="AY728"/>
      <c r="AZ728"/>
    </row>
    <row r="729" spans="1:52" s="17" customFormat="1" x14ac:dyDescent="0.3">
      <c r="A729"/>
      <c r="B729"/>
      <c r="C729"/>
      <c r="D729"/>
      <c r="E729"/>
      <c r="F729" s="2"/>
      <c r="G729" s="2"/>
      <c r="H729" s="4"/>
      <c r="I729"/>
      <c r="J729"/>
      <c r="K729"/>
      <c r="L729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/>
      <c r="Y729" s="8"/>
      <c r="Z729" s="8"/>
      <c r="AA729" s="8"/>
      <c r="AB729" s="8"/>
      <c r="AC729" s="8"/>
      <c r="AD729" s="8"/>
      <c r="AE729" s="8"/>
      <c r="AF729" s="8"/>
      <c r="AG729" s="8"/>
      <c r="AH729" s="8"/>
      <c r="AI729" s="8"/>
      <c r="AK729" s="8"/>
      <c r="AL729" s="8"/>
      <c r="AM729" s="8"/>
      <c r="AN729" s="8"/>
      <c r="AO729" s="8"/>
      <c r="AP729" s="8"/>
      <c r="AQ729" s="8"/>
      <c r="AR729" s="8"/>
      <c r="AS729" s="8"/>
      <c r="AT729" s="8"/>
      <c r="AU729" s="8"/>
      <c r="AW729"/>
      <c r="AX729"/>
      <c r="AY729"/>
      <c r="AZ729"/>
    </row>
    <row r="730" spans="1:52" s="17" customFormat="1" x14ac:dyDescent="0.3">
      <c r="A730"/>
      <c r="B730"/>
      <c r="C730"/>
      <c r="D730"/>
      <c r="E730"/>
      <c r="F730" s="2"/>
      <c r="G730" s="2"/>
      <c r="H730" s="4"/>
      <c r="I730"/>
      <c r="J730"/>
      <c r="K730"/>
      <c r="L730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/>
      <c r="Y730" s="8"/>
      <c r="Z730" s="8"/>
      <c r="AA730" s="8"/>
      <c r="AB730" s="8"/>
      <c r="AC730" s="8"/>
      <c r="AD730" s="8"/>
      <c r="AE730" s="8"/>
      <c r="AF730" s="8"/>
      <c r="AG730" s="8"/>
      <c r="AH730" s="8"/>
      <c r="AI730" s="8"/>
      <c r="AK730" s="8"/>
      <c r="AL730" s="8"/>
      <c r="AM730" s="8"/>
      <c r="AN730" s="8"/>
      <c r="AO730" s="8"/>
      <c r="AP730" s="8"/>
      <c r="AQ730" s="8"/>
      <c r="AR730" s="8"/>
      <c r="AS730" s="8"/>
      <c r="AT730" s="8"/>
      <c r="AU730" s="8"/>
      <c r="AW730"/>
      <c r="AX730"/>
      <c r="AY730"/>
      <c r="AZ730"/>
    </row>
    <row r="731" spans="1:52" s="17" customFormat="1" x14ac:dyDescent="0.3">
      <c r="A731"/>
      <c r="B731"/>
      <c r="C731"/>
      <c r="D731"/>
      <c r="E731"/>
      <c r="F731" s="2"/>
      <c r="G731" s="2"/>
      <c r="H731" s="4"/>
      <c r="I731"/>
      <c r="J731"/>
      <c r="K731"/>
      <c r="L731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/>
      <c r="Y731" s="8"/>
      <c r="Z731" s="8"/>
      <c r="AA731" s="8"/>
      <c r="AB731" s="8"/>
      <c r="AC731" s="8"/>
      <c r="AD731" s="8"/>
      <c r="AE731" s="8"/>
      <c r="AF731" s="8"/>
      <c r="AG731" s="8"/>
      <c r="AH731" s="8"/>
      <c r="AI731" s="8"/>
      <c r="AK731" s="8"/>
      <c r="AL731" s="8"/>
      <c r="AM731" s="8"/>
      <c r="AN731" s="8"/>
      <c r="AO731" s="8"/>
      <c r="AP731" s="8"/>
      <c r="AQ731" s="8"/>
      <c r="AR731" s="8"/>
      <c r="AS731" s="8"/>
      <c r="AT731" s="8"/>
      <c r="AU731" s="8"/>
      <c r="AW731"/>
      <c r="AX731"/>
      <c r="AY731"/>
      <c r="AZ731"/>
    </row>
    <row r="732" spans="1:52" s="17" customFormat="1" x14ac:dyDescent="0.3">
      <c r="A732"/>
      <c r="B732"/>
      <c r="C732"/>
      <c r="D732"/>
      <c r="E732"/>
      <c r="F732" s="2"/>
      <c r="G732" s="2"/>
      <c r="H732" s="4"/>
      <c r="I732"/>
      <c r="J732"/>
      <c r="K732"/>
      <c r="L732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/>
      <c r="Y732" s="8"/>
      <c r="Z732" s="8"/>
      <c r="AA732" s="8"/>
      <c r="AB732" s="8"/>
      <c r="AC732" s="8"/>
      <c r="AD732" s="8"/>
      <c r="AE732" s="8"/>
      <c r="AF732" s="8"/>
      <c r="AG732" s="8"/>
      <c r="AH732" s="8"/>
      <c r="AI732" s="8"/>
      <c r="AK732" s="8"/>
      <c r="AL732" s="8"/>
      <c r="AM732" s="8"/>
      <c r="AN732" s="8"/>
      <c r="AO732" s="8"/>
      <c r="AP732" s="8"/>
      <c r="AQ732" s="8"/>
      <c r="AR732" s="8"/>
      <c r="AS732" s="8"/>
      <c r="AT732" s="8"/>
      <c r="AU732" s="8"/>
      <c r="AW732"/>
      <c r="AX732"/>
      <c r="AY732"/>
      <c r="AZ732"/>
    </row>
    <row r="733" spans="1:52" s="17" customFormat="1" x14ac:dyDescent="0.3">
      <c r="A733"/>
      <c r="B733"/>
      <c r="C733"/>
      <c r="D733"/>
      <c r="E733"/>
      <c r="F733" s="2"/>
      <c r="G733" s="2"/>
      <c r="H733" s="4"/>
      <c r="I733"/>
      <c r="J733"/>
      <c r="K733"/>
      <c r="L733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/>
      <c r="Y733" s="8"/>
      <c r="Z733" s="8"/>
      <c r="AA733" s="8"/>
      <c r="AB733" s="8"/>
      <c r="AC733" s="8"/>
      <c r="AD733" s="8"/>
      <c r="AE733" s="8"/>
      <c r="AF733" s="8"/>
      <c r="AG733" s="8"/>
      <c r="AH733" s="8"/>
      <c r="AI733" s="8"/>
      <c r="AK733" s="8"/>
      <c r="AL733" s="8"/>
      <c r="AM733" s="8"/>
      <c r="AN733" s="8"/>
      <c r="AO733" s="8"/>
      <c r="AP733" s="8"/>
      <c r="AQ733" s="8"/>
      <c r="AR733" s="8"/>
      <c r="AS733" s="8"/>
      <c r="AT733" s="8"/>
      <c r="AU733" s="8"/>
      <c r="AW733"/>
      <c r="AX733"/>
      <c r="AY733"/>
      <c r="AZ733"/>
    </row>
    <row r="734" spans="1:52" s="17" customFormat="1" x14ac:dyDescent="0.3">
      <c r="A734"/>
      <c r="B734"/>
      <c r="C734"/>
      <c r="D734"/>
      <c r="E734"/>
      <c r="F734" s="2"/>
      <c r="G734" s="2"/>
      <c r="H734" s="4"/>
      <c r="I734"/>
      <c r="J734"/>
      <c r="K734"/>
      <c r="L734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/>
      <c r="Y734" s="8"/>
      <c r="Z734" s="8"/>
      <c r="AA734" s="8"/>
      <c r="AB734" s="8"/>
      <c r="AC734" s="8"/>
      <c r="AD734" s="8"/>
      <c r="AE734" s="8"/>
      <c r="AF734" s="8"/>
      <c r="AG734" s="8"/>
      <c r="AH734" s="8"/>
      <c r="AI734" s="8"/>
      <c r="AK734" s="8"/>
      <c r="AL734" s="8"/>
      <c r="AM734" s="8"/>
      <c r="AN734" s="8"/>
      <c r="AO734" s="8"/>
      <c r="AP734" s="8"/>
      <c r="AQ734" s="8"/>
      <c r="AR734" s="8"/>
      <c r="AS734" s="8"/>
      <c r="AT734" s="8"/>
      <c r="AU734" s="8"/>
      <c r="AW734"/>
      <c r="AX734"/>
      <c r="AY734"/>
      <c r="AZ734"/>
    </row>
    <row r="735" spans="1:52" s="17" customFormat="1" x14ac:dyDescent="0.3">
      <c r="A735"/>
      <c r="B735"/>
      <c r="C735"/>
      <c r="D735"/>
      <c r="E735"/>
      <c r="F735" s="2"/>
      <c r="G735" s="2"/>
      <c r="H735" s="4"/>
      <c r="I735"/>
      <c r="J735"/>
      <c r="K735"/>
      <c r="L735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/>
      <c r="Y735" s="8"/>
      <c r="Z735" s="8"/>
      <c r="AA735" s="8"/>
      <c r="AB735" s="8"/>
      <c r="AC735" s="8"/>
      <c r="AD735" s="8"/>
      <c r="AE735" s="8"/>
      <c r="AF735" s="8"/>
      <c r="AG735" s="8"/>
      <c r="AH735" s="8"/>
      <c r="AI735" s="8"/>
      <c r="AK735" s="8"/>
      <c r="AL735" s="8"/>
      <c r="AM735" s="8"/>
      <c r="AN735" s="8"/>
      <c r="AO735" s="8"/>
      <c r="AP735" s="8"/>
      <c r="AQ735" s="8"/>
      <c r="AR735" s="8"/>
      <c r="AS735" s="8"/>
      <c r="AT735" s="8"/>
      <c r="AU735" s="8"/>
      <c r="AW735"/>
      <c r="AX735"/>
      <c r="AY735"/>
      <c r="AZ735"/>
    </row>
    <row r="736" spans="1:52" s="17" customFormat="1" x14ac:dyDescent="0.3">
      <c r="A736"/>
      <c r="B736"/>
      <c r="C736"/>
      <c r="D736"/>
      <c r="E736"/>
      <c r="F736" s="2"/>
      <c r="G736" s="2"/>
      <c r="H736" s="4"/>
      <c r="I736"/>
      <c r="J736"/>
      <c r="K736"/>
      <c r="L736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/>
      <c r="Y736" s="8"/>
      <c r="Z736" s="8"/>
      <c r="AA736" s="8"/>
      <c r="AB736" s="8"/>
      <c r="AC736" s="8"/>
      <c r="AD736" s="8"/>
      <c r="AE736" s="8"/>
      <c r="AF736" s="8"/>
      <c r="AG736" s="8"/>
      <c r="AH736" s="8"/>
      <c r="AI736" s="8"/>
      <c r="AK736" s="8"/>
      <c r="AL736" s="8"/>
      <c r="AM736" s="8"/>
      <c r="AN736" s="8"/>
      <c r="AO736" s="8"/>
      <c r="AP736" s="8"/>
      <c r="AQ736" s="8"/>
      <c r="AR736" s="8"/>
      <c r="AS736" s="8"/>
      <c r="AT736" s="8"/>
      <c r="AU736" s="8"/>
      <c r="AW736"/>
      <c r="AX736"/>
      <c r="AY736"/>
      <c r="AZ736"/>
    </row>
    <row r="737" spans="1:52" s="17" customFormat="1" x14ac:dyDescent="0.3">
      <c r="A737"/>
      <c r="B737"/>
      <c r="C737"/>
      <c r="D737"/>
      <c r="E737"/>
      <c r="F737" s="2"/>
      <c r="G737" s="2"/>
      <c r="H737" s="4"/>
      <c r="I737"/>
      <c r="J737"/>
      <c r="K737"/>
      <c r="L737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/>
      <c r="Y737" s="8"/>
      <c r="Z737" s="8"/>
      <c r="AA737" s="8"/>
      <c r="AB737" s="8"/>
      <c r="AC737" s="8"/>
      <c r="AD737" s="8"/>
      <c r="AE737" s="8"/>
      <c r="AF737" s="8"/>
      <c r="AG737" s="8"/>
      <c r="AH737" s="8"/>
      <c r="AI737" s="8"/>
      <c r="AK737" s="8"/>
      <c r="AL737" s="8"/>
      <c r="AM737" s="8"/>
      <c r="AN737" s="8"/>
      <c r="AO737" s="8"/>
      <c r="AP737" s="8"/>
      <c r="AQ737" s="8"/>
      <c r="AR737" s="8"/>
      <c r="AS737" s="8"/>
      <c r="AT737" s="8"/>
      <c r="AU737" s="8"/>
      <c r="AW737"/>
      <c r="AX737"/>
      <c r="AY737"/>
      <c r="AZ737"/>
    </row>
    <row r="738" spans="1:52" s="17" customFormat="1" x14ac:dyDescent="0.3">
      <c r="A738"/>
      <c r="B738"/>
      <c r="C738"/>
      <c r="D738"/>
      <c r="E738"/>
      <c r="F738" s="2"/>
      <c r="G738" s="2"/>
      <c r="H738" s="4"/>
      <c r="I738"/>
      <c r="J738"/>
      <c r="K738"/>
      <c r="L73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/>
      <c r="Y738" s="8"/>
      <c r="Z738" s="8"/>
      <c r="AA738" s="8"/>
      <c r="AB738" s="8"/>
      <c r="AC738" s="8"/>
      <c r="AD738" s="8"/>
      <c r="AE738" s="8"/>
      <c r="AF738" s="8"/>
      <c r="AG738" s="8"/>
      <c r="AH738" s="8"/>
      <c r="AI738" s="8"/>
      <c r="AK738" s="8"/>
      <c r="AL738" s="8"/>
      <c r="AM738" s="8"/>
      <c r="AN738" s="8"/>
      <c r="AO738" s="8"/>
      <c r="AP738" s="8"/>
      <c r="AQ738" s="8"/>
      <c r="AR738" s="8"/>
      <c r="AS738" s="8"/>
      <c r="AT738" s="8"/>
      <c r="AU738" s="8"/>
      <c r="AW738"/>
      <c r="AX738"/>
      <c r="AY738"/>
      <c r="AZ738"/>
    </row>
    <row r="739" spans="1:52" s="17" customFormat="1" x14ac:dyDescent="0.3">
      <c r="A739"/>
      <c r="B739"/>
      <c r="C739"/>
      <c r="D739"/>
      <c r="E739"/>
      <c r="F739" s="2"/>
      <c r="G739" s="2"/>
      <c r="H739" s="4"/>
      <c r="I739"/>
      <c r="J739"/>
      <c r="K739"/>
      <c r="L739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/>
      <c r="Y739" s="8"/>
      <c r="Z739" s="8"/>
      <c r="AA739" s="8"/>
      <c r="AB739" s="8"/>
      <c r="AC739" s="8"/>
      <c r="AD739" s="8"/>
      <c r="AE739" s="8"/>
      <c r="AF739" s="8"/>
      <c r="AG739" s="8"/>
      <c r="AH739" s="8"/>
      <c r="AI739" s="8"/>
      <c r="AK739" s="8"/>
      <c r="AL739" s="8"/>
      <c r="AM739" s="8"/>
      <c r="AN739" s="8"/>
      <c r="AO739" s="8"/>
      <c r="AP739" s="8"/>
      <c r="AQ739" s="8"/>
      <c r="AR739" s="8"/>
      <c r="AS739" s="8"/>
      <c r="AT739" s="8"/>
      <c r="AU739" s="8"/>
      <c r="AW739"/>
      <c r="AX739"/>
      <c r="AY739"/>
      <c r="AZ739"/>
    </row>
    <row r="740" spans="1:52" s="17" customFormat="1" x14ac:dyDescent="0.3">
      <c r="A740"/>
      <c r="B740"/>
      <c r="C740"/>
      <c r="D740"/>
      <c r="E740"/>
      <c r="F740" s="2"/>
      <c r="G740" s="2"/>
      <c r="H740" s="4"/>
      <c r="I740"/>
      <c r="J740"/>
      <c r="K740"/>
      <c r="L740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/>
      <c r="Y740" s="8"/>
      <c r="Z740" s="8"/>
      <c r="AA740" s="8"/>
      <c r="AB740" s="8"/>
      <c r="AC740" s="8"/>
      <c r="AD740" s="8"/>
      <c r="AE740" s="8"/>
      <c r="AF740" s="8"/>
      <c r="AG740" s="8"/>
      <c r="AH740" s="8"/>
      <c r="AI740" s="8"/>
      <c r="AK740" s="8"/>
      <c r="AL740" s="8"/>
      <c r="AM740" s="8"/>
      <c r="AN740" s="8"/>
      <c r="AO740" s="8"/>
      <c r="AP740" s="8"/>
      <c r="AQ740" s="8"/>
      <c r="AR740" s="8"/>
      <c r="AS740" s="8"/>
      <c r="AT740" s="8"/>
      <c r="AU740" s="8"/>
      <c r="AW740"/>
      <c r="AX740"/>
      <c r="AY740"/>
      <c r="AZ740"/>
    </row>
    <row r="741" spans="1:52" s="17" customFormat="1" x14ac:dyDescent="0.3">
      <c r="A741"/>
      <c r="B741"/>
      <c r="C741"/>
      <c r="D741"/>
      <c r="E741"/>
      <c r="F741" s="2"/>
      <c r="G741" s="2"/>
      <c r="H741" s="4"/>
      <c r="I741"/>
      <c r="J741"/>
      <c r="K741"/>
      <c r="L741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/>
      <c r="Y741" s="8"/>
      <c r="Z741" s="8"/>
      <c r="AA741" s="8"/>
      <c r="AB741" s="8"/>
      <c r="AC741" s="8"/>
      <c r="AD741" s="8"/>
      <c r="AE741" s="8"/>
      <c r="AF741" s="8"/>
      <c r="AG741" s="8"/>
      <c r="AH741" s="8"/>
      <c r="AI741" s="8"/>
      <c r="AK741" s="8"/>
      <c r="AL741" s="8"/>
      <c r="AM741" s="8"/>
      <c r="AN741" s="8"/>
      <c r="AO741" s="8"/>
      <c r="AP741" s="8"/>
      <c r="AQ741" s="8"/>
      <c r="AR741" s="8"/>
      <c r="AS741" s="8"/>
      <c r="AT741" s="8"/>
      <c r="AU741" s="8"/>
      <c r="AW741"/>
      <c r="AX741"/>
      <c r="AY741"/>
      <c r="AZ741"/>
    </row>
    <row r="742" spans="1:52" s="17" customFormat="1" x14ac:dyDescent="0.3">
      <c r="A742"/>
      <c r="B742"/>
      <c r="C742"/>
      <c r="D742"/>
      <c r="E742"/>
      <c r="F742" s="2"/>
      <c r="G742" s="2"/>
      <c r="H742" s="4"/>
      <c r="I742"/>
      <c r="J742"/>
      <c r="K742"/>
      <c r="L742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/>
      <c r="Y742" s="8"/>
      <c r="Z742" s="8"/>
      <c r="AA742" s="8"/>
      <c r="AB742" s="8"/>
      <c r="AC742" s="8"/>
      <c r="AD742" s="8"/>
      <c r="AE742" s="8"/>
      <c r="AF742" s="8"/>
      <c r="AG742" s="8"/>
      <c r="AH742" s="8"/>
      <c r="AI742" s="8"/>
      <c r="AK742" s="8"/>
      <c r="AL742" s="8"/>
      <c r="AM742" s="8"/>
      <c r="AN742" s="8"/>
      <c r="AO742" s="8"/>
      <c r="AP742" s="8"/>
      <c r="AQ742" s="8"/>
      <c r="AR742" s="8"/>
      <c r="AS742" s="8"/>
      <c r="AT742" s="8"/>
      <c r="AU742" s="8"/>
      <c r="AW742"/>
      <c r="AX742"/>
      <c r="AY742"/>
      <c r="AZ742"/>
    </row>
    <row r="743" spans="1:52" s="17" customFormat="1" x14ac:dyDescent="0.3">
      <c r="A743"/>
      <c r="B743"/>
      <c r="C743"/>
      <c r="D743"/>
      <c r="E743"/>
      <c r="F743" s="2"/>
      <c r="G743" s="2"/>
      <c r="H743" s="4"/>
      <c r="I743"/>
      <c r="J743"/>
      <c r="K743"/>
      <c r="L743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/>
      <c r="Y743" s="8"/>
      <c r="Z743" s="8"/>
      <c r="AA743" s="8"/>
      <c r="AB743" s="8"/>
      <c r="AC743" s="8"/>
      <c r="AD743" s="8"/>
      <c r="AE743" s="8"/>
      <c r="AF743" s="8"/>
      <c r="AG743" s="8"/>
      <c r="AH743" s="8"/>
      <c r="AI743" s="8"/>
      <c r="AK743" s="8"/>
      <c r="AL743" s="8"/>
      <c r="AM743" s="8"/>
      <c r="AN743" s="8"/>
      <c r="AO743" s="8"/>
      <c r="AP743" s="8"/>
      <c r="AQ743" s="8"/>
      <c r="AR743" s="8"/>
      <c r="AS743" s="8"/>
      <c r="AT743" s="8"/>
      <c r="AU743" s="8"/>
      <c r="AW743"/>
      <c r="AX743"/>
      <c r="AY743"/>
      <c r="AZ743"/>
    </row>
    <row r="744" spans="1:52" s="17" customFormat="1" x14ac:dyDescent="0.3">
      <c r="A744"/>
      <c r="B744"/>
      <c r="C744"/>
      <c r="D744"/>
      <c r="E744"/>
      <c r="F744" s="2"/>
      <c r="G744" s="2"/>
      <c r="H744" s="4"/>
      <c r="I744"/>
      <c r="J744"/>
      <c r="K744"/>
      <c r="L744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/>
      <c r="Y744" s="8"/>
      <c r="Z744" s="8"/>
      <c r="AA744" s="8"/>
      <c r="AB744" s="8"/>
      <c r="AC744" s="8"/>
      <c r="AD744" s="8"/>
      <c r="AE744" s="8"/>
      <c r="AF744" s="8"/>
      <c r="AG744" s="8"/>
      <c r="AH744" s="8"/>
      <c r="AI744" s="8"/>
      <c r="AK744" s="8"/>
      <c r="AL744" s="8"/>
      <c r="AM744" s="8"/>
      <c r="AN744" s="8"/>
      <c r="AO744" s="8"/>
      <c r="AP744" s="8"/>
      <c r="AQ744" s="8"/>
      <c r="AR744" s="8"/>
      <c r="AS744" s="8"/>
      <c r="AT744" s="8"/>
      <c r="AU744" s="8"/>
      <c r="AW744"/>
      <c r="AX744"/>
      <c r="AY744"/>
      <c r="AZ744"/>
    </row>
    <row r="745" spans="1:52" s="17" customFormat="1" x14ac:dyDescent="0.3">
      <c r="A745"/>
      <c r="B745"/>
      <c r="C745"/>
      <c r="D745"/>
      <c r="E745"/>
      <c r="F745" s="2"/>
      <c r="G745" s="2"/>
      <c r="H745" s="4"/>
      <c r="I745"/>
      <c r="J745"/>
      <c r="K745"/>
      <c r="L745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/>
      <c r="Y745" s="8"/>
      <c r="Z745" s="8"/>
      <c r="AA745" s="8"/>
      <c r="AB745" s="8"/>
      <c r="AC745" s="8"/>
      <c r="AD745" s="8"/>
      <c r="AE745" s="8"/>
      <c r="AF745" s="8"/>
      <c r="AG745" s="8"/>
      <c r="AH745" s="8"/>
      <c r="AI745" s="8"/>
      <c r="AK745" s="8"/>
      <c r="AL745" s="8"/>
      <c r="AM745" s="8"/>
      <c r="AN745" s="8"/>
      <c r="AO745" s="8"/>
      <c r="AP745" s="8"/>
      <c r="AQ745" s="8"/>
      <c r="AR745" s="8"/>
      <c r="AS745" s="8"/>
      <c r="AT745" s="8"/>
      <c r="AU745" s="8"/>
      <c r="AW745"/>
      <c r="AX745"/>
      <c r="AY745"/>
      <c r="AZ745"/>
    </row>
    <row r="746" spans="1:52" s="17" customFormat="1" x14ac:dyDescent="0.3">
      <c r="A746"/>
      <c r="B746"/>
      <c r="C746"/>
      <c r="D746"/>
      <c r="E746"/>
      <c r="F746" s="2"/>
      <c r="G746" s="2"/>
      <c r="H746" s="4"/>
      <c r="I746"/>
      <c r="J746"/>
      <c r="K746"/>
      <c r="L746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/>
      <c r="Y746" s="8"/>
      <c r="Z746" s="8"/>
      <c r="AA746" s="8"/>
      <c r="AB746" s="8"/>
      <c r="AC746" s="8"/>
      <c r="AD746" s="8"/>
      <c r="AE746" s="8"/>
      <c r="AF746" s="8"/>
      <c r="AG746" s="8"/>
      <c r="AH746" s="8"/>
      <c r="AI746" s="8"/>
      <c r="AK746" s="8"/>
      <c r="AL746" s="8"/>
      <c r="AM746" s="8"/>
      <c r="AN746" s="8"/>
      <c r="AO746" s="8"/>
      <c r="AP746" s="8"/>
      <c r="AQ746" s="8"/>
      <c r="AR746" s="8"/>
      <c r="AS746" s="8"/>
      <c r="AT746" s="8"/>
      <c r="AU746" s="8"/>
      <c r="AW746"/>
      <c r="AX746"/>
      <c r="AY746"/>
      <c r="AZ746"/>
    </row>
    <row r="747" spans="1:52" s="17" customFormat="1" x14ac:dyDescent="0.3">
      <c r="A747"/>
      <c r="B747"/>
      <c r="C747"/>
      <c r="D747"/>
      <c r="E747"/>
      <c r="F747" s="2"/>
      <c r="G747" s="2"/>
      <c r="H747" s="4"/>
      <c r="I747"/>
      <c r="J747"/>
      <c r="K747"/>
      <c r="L747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/>
      <c r="Y747" s="8"/>
      <c r="Z747" s="8"/>
      <c r="AA747" s="8"/>
      <c r="AB747" s="8"/>
      <c r="AC747" s="8"/>
      <c r="AD747" s="8"/>
      <c r="AE747" s="8"/>
      <c r="AF747" s="8"/>
      <c r="AG747" s="8"/>
      <c r="AH747" s="8"/>
      <c r="AI747" s="8"/>
      <c r="AK747" s="8"/>
      <c r="AL747" s="8"/>
      <c r="AM747" s="8"/>
      <c r="AN747" s="8"/>
      <c r="AO747" s="8"/>
      <c r="AP747" s="8"/>
      <c r="AQ747" s="8"/>
      <c r="AR747" s="8"/>
      <c r="AS747" s="8"/>
      <c r="AT747" s="8"/>
      <c r="AU747" s="8"/>
      <c r="AW747"/>
      <c r="AX747"/>
      <c r="AY747"/>
      <c r="AZ747"/>
    </row>
    <row r="748" spans="1:52" s="17" customFormat="1" x14ac:dyDescent="0.3">
      <c r="A748"/>
      <c r="B748"/>
      <c r="C748"/>
      <c r="D748"/>
      <c r="E748"/>
      <c r="F748" s="2"/>
      <c r="G748" s="2"/>
      <c r="H748" s="4"/>
      <c r="I748"/>
      <c r="J748"/>
      <c r="K748"/>
      <c r="L74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/>
      <c r="Y748" s="8"/>
      <c r="Z748" s="8"/>
      <c r="AA748" s="8"/>
      <c r="AB748" s="8"/>
      <c r="AC748" s="8"/>
      <c r="AD748" s="8"/>
      <c r="AE748" s="8"/>
      <c r="AF748" s="8"/>
      <c r="AG748" s="8"/>
      <c r="AH748" s="8"/>
      <c r="AI748" s="8"/>
      <c r="AK748" s="8"/>
      <c r="AL748" s="8"/>
      <c r="AM748" s="8"/>
      <c r="AN748" s="8"/>
      <c r="AO748" s="8"/>
      <c r="AP748" s="8"/>
      <c r="AQ748" s="8"/>
      <c r="AR748" s="8"/>
      <c r="AS748" s="8"/>
      <c r="AT748" s="8"/>
      <c r="AU748" s="8"/>
      <c r="AW748"/>
      <c r="AX748"/>
      <c r="AY748"/>
      <c r="AZ748"/>
    </row>
    <row r="749" spans="1:52" s="17" customFormat="1" x14ac:dyDescent="0.3">
      <c r="A749"/>
      <c r="B749"/>
      <c r="C749"/>
      <c r="D749"/>
      <c r="E749"/>
      <c r="F749" s="2"/>
      <c r="G749" s="2"/>
      <c r="H749" s="4"/>
      <c r="I749"/>
      <c r="J749"/>
      <c r="K749"/>
      <c r="L749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/>
      <c r="Y749" s="8"/>
      <c r="Z749" s="8"/>
      <c r="AA749" s="8"/>
      <c r="AB749" s="8"/>
      <c r="AC749" s="8"/>
      <c r="AD749" s="8"/>
      <c r="AE749" s="8"/>
      <c r="AF749" s="8"/>
      <c r="AG749" s="8"/>
      <c r="AH749" s="8"/>
      <c r="AI749" s="8"/>
      <c r="AK749" s="8"/>
      <c r="AL749" s="8"/>
      <c r="AM749" s="8"/>
      <c r="AN749" s="8"/>
      <c r="AO749" s="8"/>
      <c r="AP749" s="8"/>
      <c r="AQ749" s="8"/>
      <c r="AR749" s="8"/>
      <c r="AS749" s="8"/>
      <c r="AT749" s="8"/>
      <c r="AU749" s="8"/>
      <c r="AW749"/>
      <c r="AX749"/>
      <c r="AY749"/>
      <c r="AZ749"/>
    </row>
    <row r="750" spans="1:52" s="17" customFormat="1" x14ac:dyDescent="0.3">
      <c r="A750"/>
      <c r="B750"/>
      <c r="C750"/>
      <c r="D750"/>
      <c r="E750"/>
      <c r="F750" s="2"/>
      <c r="G750" s="2"/>
      <c r="H750" s="4"/>
      <c r="I750"/>
      <c r="J750"/>
      <c r="K750"/>
      <c r="L750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/>
      <c r="Y750" s="8"/>
      <c r="Z750" s="8"/>
      <c r="AA750" s="8"/>
      <c r="AB750" s="8"/>
      <c r="AC750" s="8"/>
      <c r="AD750" s="8"/>
      <c r="AE750" s="8"/>
      <c r="AF750" s="8"/>
      <c r="AG750" s="8"/>
      <c r="AH750" s="8"/>
      <c r="AI750" s="8"/>
      <c r="AK750" s="8"/>
      <c r="AL750" s="8"/>
      <c r="AM750" s="8"/>
      <c r="AN750" s="8"/>
      <c r="AO750" s="8"/>
      <c r="AP750" s="8"/>
      <c r="AQ750" s="8"/>
      <c r="AR750" s="8"/>
      <c r="AS750" s="8"/>
      <c r="AT750" s="8"/>
      <c r="AU750" s="8"/>
      <c r="AW750"/>
      <c r="AX750"/>
      <c r="AY750"/>
      <c r="AZ750"/>
    </row>
    <row r="751" spans="1:52" s="17" customFormat="1" x14ac:dyDescent="0.3">
      <c r="A751"/>
      <c r="B751"/>
      <c r="C751"/>
      <c r="D751"/>
      <c r="E751"/>
      <c r="F751" s="2"/>
      <c r="G751" s="2"/>
      <c r="H751" s="4"/>
      <c r="I751"/>
      <c r="J751"/>
      <c r="K751"/>
      <c r="L751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/>
      <c r="Y751" s="8"/>
      <c r="Z751" s="8"/>
      <c r="AA751" s="8"/>
      <c r="AB751" s="8"/>
      <c r="AC751" s="8"/>
      <c r="AD751" s="8"/>
      <c r="AE751" s="8"/>
      <c r="AF751" s="8"/>
      <c r="AG751" s="8"/>
      <c r="AH751" s="8"/>
      <c r="AI751" s="8"/>
      <c r="AK751" s="8"/>
      <c r="AL751" s="8"/>
      <c r="AM751" s="8"/>
      <c r="AN751" s="8"/>
      <c r="AO751" s="8"/>
      <c r="AP751" s="8"/>
      <c r="AQ751" s="8"/>
      <c r="AR751" s="8"/>
      <c r="AS751" s="8"/>
      <c r="AT751" s="8"/>
      <c r="AU751" s="8"/>
      <c r="AW751"/>
      <c r="AX751"/>
      <c r="AY751"/>
      <c r="AZ751"/>
    </row>
    <row r="752" spans="1:52" s="17" customFormat="1" x14ac:dyDescent="0.3">
      <c r="A752"/>
      <c r="B752"/>
      <c r="C752"/>
      <c r="D752"/>
      <c r="E752"/>
      <c r="F752" s="2"/>
      <c r="G752" s="2"/>
      <c r="H752" s="4"/>
      <c r="I752"/>
      <c r="J752"/>
      <c r="K752"/>
      <c r="L752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/>
      <c r="Y752" s="8"/>
      <c r="Z752" s="8"/>
      <c r="AA752" s="8"/>
      <c r="AB752" s="8"/>
      <c r="AC752" s="8"/>
      <c r="AD752" s="8"/>
      <c r="AE752" s="8"/>
      <c r="AF752" s="8"/>
      <c r="AG752" s="8"/>
      <c r="AH752" s="8"/>
      <c r="AI752" s="8"/>
      <c r="AK752" s="8"/>
      <c r="AL752" s="8"/>
      <c r="AM752" s="8"/>
      <c r="AN752" s="8"/>
      <c r="AO752" s="8"/>
      <c r="AP752" s="8"/>
      <c r="AQ752" s="8"/>
      <c r="AR752" s="8"/>
      <c r="AS752" s="8"/>
      <c r="AT752" s="8"/>
      <c r="AU752" s="8"/>
      <c r="AW752"/>
      <c r="AX752"/>
      <c r="AY752"/>
      <c r="AZ752"/>
    </row>
    <row r="753" spans="1:52" s="17" customFormat="1" x14ac:dyDescent="0.3">
      <c r="A753"/>
      <c r="B753"/>
      <c r="C753"/>
      <c r="D753"/>
      <c r="E753"/>
      <c r="F753" s="2"/>
      <c r="G753" s="2"/>
      <c r="H753" s="4"/>
      <c r="I753"/>
      <c r="J753"/>
      <c r="K753"/>
      <c r="L753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/>
      <c r="Y753" s="8"/>
      <c r="Z753" s="8"/>
      <c r="AA753" s="8"/>
      <c r="AB753" s="8"/>
      <c r="AC753" s="8"/>
      <c r="AD753" s="8"/>
      <c r="AE753" s="8"/>
      <c r="AF753" s="8"/>
      <c r="AG753" s="8"/>
      <c r="AH753" s="8"/>
      <c r="AI753" s="8"/>
      <c r="AK753" s="8"/>
      <c r="AL753" s="8"/>
      <c r="AM753" s="8"/>
      <c r="AN753" s="8"/>
      <c r="AO753" s="8"/>
      <c r="AP753" s="8"/>
      <c r="AQ753" s="8"/>
      <c r="AR753" s="8"/>
      <c r="AS753" s="8"/>
      <c r="AT753" s="8"/>
      <c r="AU753" s="8"/>
      <c r="AW753"/>
      <c r="AX753"/>
      <c r="AY753"/>
      <c r="AZ753"/>
    </row>
    <row r="754" spans="1:52" s="17" customFormat="1" x14ac:dyDescent="0.3">
      <c r="A754"/>
      <c r="B754"/>
      <c r="C754"/>
      <c r="D754"/>
      <c r="E754"/>
      <c r="F754" s="2"/>
      <c r="G754" s="2"/>
      <c r="H754" s="4"/>
      <c r="I754"/>
      <c r="J754"/>
      <c r="K754"/>
      <c r="L754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/>
      <c r="Y754" s="8"/>
      <c r="Z754" s="8"/>
      <c r="AA754" s="8"/>
      <c r="AB754" s="8"/>
      <c r="AC754" s="8"/>
      <c r="AD754" s="8"/>
      <c r="AE754" s="8"/>
      <c r="AF754" s="8"/>
      <c r="AG754" s="8"/>
      <c r="AH754" s="8"/>
      <c r="AI754" s="8"/>
      <c r="AK754" s="8"/>
      <c r="AL754" s="8"/>
      <c r="AM754" s="8"/>
      <c r="AN754" s="8"/>
      <c r="AO754" s="8"/>
      <c r="AP754" s="8"/>
      <c r="AQ754" s="8"/>
      <c r="AR754" s="8"/>
      <c r="AS754" s="8"/>
      <c r="AT754" s="8"/>
      <c r="AU754" s="8"/>
      <c r="AW754"/>
      <c r="AX754"/>
      <c r="AY754"/>
      <c r="AZ754"/>
    </row>
    <row r="755" spans="1:52" s="17" customFormat="1" x14ac:dyDescent="0.3">
      <c r="A755"/>
      <c r="B755"/>
      <c r="C755"/>
      <c r="D755"/>
      <c r="E755"/>
      <c r="F755" s="2"/>
      <c r="G755" s="2"/>
      <c r="H755" s="4"/>
      <c r="I755"/>
      <c r="J755"/>
      <c r="K755"/>
      <c r="L755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/>
      <c r="Y755" s="8"/>
      <c r="Z755" s="8"/>
      <c r="AA755" s="8"/>
      <c r="AB755" s="8"/>
      <c r="AC755" s="8"/>
      <c r="AD755" s="8"/>
      <c r="AE755" s="8"/>
      <c r="AF755" s="8"/>
      <c r="AG755" s="8"/>
      <c r="AH755" s="8"/>
      <c r="AI755" s="8"/>
      <c r="AK755" s="8"/>
      <c r="AL755" s="8"/>
      <c r="AM755" s="8"/>
      <c r="AN755" s="8"/>
      <c r="AO755" s="8"/>
      <c r="AP755" s="8"/>
      <c r="AQ755" s="8"/>
      <c r="AR755" s="8"/>
      <c r="AS755" s="8"/>
      <c r="AT755" s="8"/>
      <c r="AU755" s="8"/>
      <c r="AW755"/>
      <c r="AX755"/>
      <c r="AY755"/>
      <c r="AZ755"/>
    </row>
    <row r="756" spans="1:52" s="17" customFormat="1" x14ac:dyDescent="0.3">
      <c r="A756"/>
      <c r="B756"/>
      <c r="C756"/>
      <c r="D756"/>
      <c r="E756"/>
      <c r="F756" s="2"/>
      <c r="G756" s="2"/>
      <c r="H756" s="4"/>
      <c r="I756"/>
      <c r="J756"/>
      <c r="K756"/>
      <c r="L756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/>
      <c r="Y756" s="8"/>
      <c r="Z756" s="8"/>
      <c r="AA756" s="8"/>
      <c r="AB756" s="8"/>
      <c r="AC756" s="8"/>
      <c r="AD756" s="8"/>
      <c r="AE756" s="8"/>
      <c r="AF756" s="8"/>
      <c r="AG756" s="8"/>
      <c r="AH756" s="8"/>
      <c r="AI756" s="8"/>
      <c r="AK756" s="8"/>
      <c r="AL756" s="8"/>
      <c r="AM756" s="8"/>
      <c r="AN756" s="8"/>
      <c r="AO756" s="8"/>
      <c r="AP756" s="8"/>
      <c r="AQ756" s="8"/>
      <c r="AR756" s="8"/>
      <c r="AS756" s="8"/>
      <c r="AT756" s="8"/>
      <c r="AU756" s="8"/>
      <c r="AW756"/>
      <c r="AX756"/>
      <c r="AY756"/>
      <c r="AZ756"/>
    </row>
    <row r="757" spans="1:52" s="17" customFormat="1" x14ac:dyDescent="0.3">
      <c r="A757"/>
      <c r="B757"/>
      <c r="C757"/>
      <c r="D757"/>
      <c r="E757"/>
      <c r="F757" s="2"/>
      <c r="G757" s="2"/>
      <c r="H757" s="4"/>
      <c r="I757"/>
      <c r="J757"/>
      <c r="K757"/>
      <c r="L757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/>
      <c r="Y757" s="8"/>
      <c r="Z757" s="8"/>
      <c r="AA757" s="8"/>
      <c r="AB757" s="8"/>
      <c r="AC757" s="8"/>
      <c r="AD757" s="8"/>
      <c r="AE757" s="8"/>
      <c r="AF757" s="8"/>
      <c r="AG757" s="8"/>
      <c r="AH757" s="8"/>
      <c r="AI757" s="8"/>
      <c r="AK757" s="8"/>
      <c r="AL757" s="8"/>
      <c r="AM757" s="8"/>
      <c r="AN757" s="8"/>
      <c r="AO757" s="8"/>
      <c r="AP757" s="8"/>
      <c r="AQ757" s="8"/>
      <c r="AR757" s="8"/>
      <c r="AS757" s="8"/>
      <c r="AT757" s="8"/>
      <c r="AU757" s="8"/>
      <c r="AW757"/>
      <c r="AX757"/>
      <c r="AY757"/>
      <c r="AZ757"/>
    </row>
    <row r="758" spans="1:52" s="17" customFormat="1" x14ac:dyDescent="0.3">
      <c r="A758"/>
      <c r="B758"/>
      <c r="C758"/>
      <c r="D758"/>
      <c r="E758"/>
      <c r="F758" s="2"/>
      <c r="G758" s="2"/>
      <c r="H758" s="4"/>
      <c r="I758"/>
      <c r="J758"/>
      <c r="K758"/>
      <c r="L75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/>
      <c r="Y758" s="8"/>
      <c r="Z758" s="8"/>
      <c r="AA758" s="8"/>
      <c r="AB758" s="8"/>
      <c r="AC758" s="8"/>
      <c r="AD758" s="8"/>
      <c r="AE758" s="8"/>
      <c r="AF758" s="8"/>
      <c r="AG758" s="8"/>
      <c r="AH758" s="8"/>
      <c r="AI758" s="8"/>
      <c r="AK758" s="8"/>
      <c r="AL758" s="8"/>
      <c r="AM758" s="8"/>
      <c r="AN758" s="8"/>
      <c r="AO758" s="8"/>
      <c r="AP758" s="8"/>
      <c r="AQ758" s="8"/>
      <c r="AR758" s="8"/>
      <c r="AS758" s="8"/>
      <c r="AT758" s="8"/>
      <c r="AU758" s="8"/>
      <c r="AW758"/>
      <c r="AX758"/>
      <c r="AY758"/>
      <c r="AZ758"/>
    </row>
    <row r="759" spans="1:52" s="17" customFormat="1" x14ac:dyDescent="0.3">
      <c r="A759"/>
      <c r="B759"/>
      <c r="C759"/>
      <c r="D759"/>
      <c r="E759"/>
      <c r="F759" s="2"/>
      <c r="G759" s="2"/>
      <c r="H759" s="4"/>
      <c r="I759"/>
      <c r="J759"/>
      <c r="K759"/>
      <c r="L759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/>
      <c r="Y759" s="8"/>
      <c r="Z759" s="8"/>
      <c r="AA759" s="8"/>
      <c r="AB759" s="8"/>
      <c r="AC759" s="8"/>
      <c r="AD759" s="8"/>
      <c r="AE759" s="8"/>
      <c r="AF759" s="8"/>
      <c r="AG759" s="8"/>
      <c r="AH759" s="8"/>
      <c r="AI759" s="8"/>
      <c r="AK759" s="8"/>
      <c r="AL759" s="8"/>
      <c r="AM759" s="8"/>
      <c r="AN759" s="8"/>
      <c r="AO759" s="8"/>
      <c r="AP759" s="8"/>
      <c r="AQ759" s="8"/>
      <c r="AR759" s="8"/>
      <c r="AS759" s="8"/>
      <c r="AT759" s="8"/>
      <c r="AU759" s="8"/>
      <c r="AW759"/>
      <c r="AX759"/>
      <c r="AY759"/>
      <c r="AZ759"/>
    </row>
    <row r="760" spans="1:52" s="17" customFormat="1" x14ac:dyDescent="0.3">
      <c r="A760"/>
      <c r="B760"/>
      <c r="C760"/>
      <c r="D760"/>
      <c r="E760"/>
      <c r="F760" s="2"/>
      <c r="G760" s="2"/>
      <c r="H760" s="4"/>
      <c r="I760"/>
      <c r="J760"/>
      <c r="K760"/>
      <c r="L760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/>
      <c r="Y760" s="8"/>
      <c r="Z760" s="8"/>
      <c r="AA760" s="8"/>
      <c r="AB760" s="8"/>
      <c r="AC760" s="8"/>
      <c r="AD760" s="8"/>
      <c r="AE760" s="8"/>
      <c r="AF760" s="8"/>
      <c r="AG760" s="8"/>
      <c r="AH760" s="8"/>
      <c r="AI760" s="8"/>
      <c r="AK760" s="8"/>
      <c r="AL760" s="8"/>
      <c r="AM760" s="8"/>
      <c r="AN760" s="8"/>
      <c r="AO760" s="8"/>
      <c r="AP760" s="8"/>
      <c r="AQ760" s="8"/>
      <c r="AR760" s="8"/>
      <c r="AS760" s="8"/>
      <c r="AT760" s="8"/>
      <c r="AU760" s="8"/>
      <c r="AW760"/>
      <c r="AX760"/>
      <c r="AY760"/>
      <c r="AZ760"/>
    </row>
    <row r="761" spans="1:52" s="17" customFormat="1" x14ac:dyDescent="0.3">
      <c r="A761"/>
      <c r="B761"/>
      <c r="C761"/>
      <c r="D761"/>
      <c r="E761"/>
      <c r="F761" s="2"/>
      <c r="G761" s="2"/>
      <c r="H761" s="4"/>
      <c r="I761"/>
      <c r="J761"/>
      <c r="K761"/>
      <c r="L761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/>
      <c r="Y761" s="8"/>
      <c r="Z761" s="8"/>
      <c r="AA761" s="8"/>
      <c r="AB761" s="8"/>
      <c r="AC761" s="8"/>
      <c r="AD761" s="8"/>
      <c r="AE761" s="8"/>
      <c r="AF761" s="8"/>
      <c r="AG761" s="8"/>
      <c r="AH761" s="8"/>
      <c r="AI761" s="8"/>
      <c r="AK761" s="8"/>
      <c r="AL761" s="8"/>
      <c r="AM761" s="8"/>
      <c r="AN761" s="8"/>
      <c r="AO761" s="8"/>
      <c r="AP761" s="8"/>
      <c r="AQ761" s="8"/>
      <c r="AR761" s="8"/>
      <c r="AS761" s="8"/>
      <c r="AT761" s="8"/>
      <c r="AU761" s="8"/>
      <c r="AW761"/>
      <c r="AX761"/>
      <c r="AY761"/>
      <c r="AZ761"/>
    </row>
    <row r="762" spans="1:52" s="17" customFormat="1" x14ac:dyDescent="0.3">
      <c r="A762"/>
      <c r="B762"/>
      <c r="C762"/>
      <c r="D762"/>
      <c r="E762"/>
      <c r="F762" s="2"/>
      <c r="G762" s="2"/>
      <c r="H762" s="4"/>
      <c r="I762"/>
      <c r="J762"/>
      <c r="K762"/>
      <c r="L762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/>
      <c r="Y762" s="8"/>
      <c r="Z762" s="8"/>
      <c r="AA762" s="8"/>
      <c r="AB762" s="8"/>
      <c r="AC762" s="8"/>
      <c r="AD762" s="8"/>
      <c r="AE762" s="8"/>
      <c r="AF762" s="8"/>
      <c r="AG762" s="8"/>
      <c r="AH762" s="8"/>
      <c r="AI762" s="8"/>
      <c r="AK762" s="8"/>
      <c r="AL762" s="8"/>
      <c r="AM762" s="8"/>
      <c r="AN762" s="8"/>
      <c r="AO762" s="8"/>
      <c r="AP762" s="8"/>
      <c r="AQ762" s="8"/>
      <c r="AR762" s="8"/>
      <c r="AS762" s="8"/>
      <c r="AT762" s="8"/>
      <c r="AU762" s="8"/>
      <c r="AW762"/>
      <c r="AX762"/>
      <c r="AY762"/>
      <c r="AZ762"/>
    </row>
    <row r="763" spans="1:52" s="17" customFormat="1" x14ac:dyDescent="0.3">
      <c r="A763"/>
      <c r="B763"/>
      <c r="C763"/>
      <c r="D763"/>
      <c r="E763"/>
      <c r="F763" s="2"/>
      <c r="G763" s="2"/>
      <c r="H763" s="4"/>
      <c r="I763"/>
      <c r="J763"/>
      <c r="K763"/>
      <c r="L763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/>
      <c r="Y763" s="8"/>
      <c r="Z763" s="8"/>
      <c r="AA763" s="8"/>
      <c r="AB763" s="8"/>
      <c r="AC763" s="8"/>
      <c r="AD763" s="8"/>
      <c r="AE763" s="8"/>
      <c r="AF763" s="8"/>
      <c r="AG763" s="8"/>
      <c r="AH763" s="8"/>
      <c r="AI763" s="8"/>
      <c r="AK763" s="8"/>
      <c r="AL763" s="8"/>
      <c r="AM763" s="8"/>
      <c r="AN763" s="8"/>
      <c r="AO763" s="8"/>
      <c r="AP763" s="8"/>
      <c r="AQ763" s="8"/>
      <c r="AR763" s="8"/>
      <c r="AS763" s="8"/>
      <c r="AT763" s="8"/>
      <c r="AU763" s="8"/>
      <c r="AW763"/>
      <c r="AX763"/>
      <c r="AY763"/>
      <c r="AZ763"/>
    </row>
    <row r="764" spans="1:52" s="17" customFormat="1" x14ac:dyDescent="0.3">
      <c r="A764"/>
      <c r="B764"/>
      <c r="C764"/>
      <c r="D764"/>
      <c r="E764"/>
      <c r="F764" s="2"/>
      <c r="G764" s="2"/>
      <c r="H764" s="4"/>
      <c r="I764"/>
      <c r="J764"/>
      <c r="K764"/>
      <c r="L764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/>
      <c r="Y764" s="8"/>
      <c r="Z764" s="8"/>
      <c r="AA764" s="8"/>
      <c r="AB764" s="8"/>
      <c r="AC764" s="8"/>
      <c r="AD764" s="8"/>
      <c r="AE764" s="8"/>
      <c r="AF764" s="8"/>
      <c r="AG764" s="8"/>
      <c r="AH764" s="8"/>
      <c r="AI764" s="8"/>
      <c r="AK764" s="8"/>
      <c r="AL764" s="8"/>
      <c r="AM764" s="8"/>
      <c r="AN764" s="8"/>
      <c r="AO764" s="8"/>
      <c r="AP764" s="8"/>
      <c r="AQ764" s="8"/>
      <c r="AR764" s="8"/>
      <c r="AS764" s="8"/>
      <c r="AT764" s="8"/>
      <c r="AU764" s="8"/>
      <c r="AW764"/>
      <c r="AX764"/>
      <c r="AY764"/>
      <c r="AZ764"/>
    </row>
    <row r="765" spans="1:52" s="17" customFormat="1" x14ac:dyDescent="0.3">
      <c r="A765"/>
      <c r="B765"/>
      <c r="C765"/>
      <c r="D765"/>
      <c r="E765"/>
      <c r="F765" s="2"/>
      <c r="G765" s="2"/>
      <c r="H765" s="4"/>
      <c r="I765"/>
      <c r="J765"/>
      <c r="K765"/>
      <c r="L765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/>
      <c r="Y765" s="8"/>
      <c r="Z765" s="8"/>
      <c r="AA765" s="8"/>
      <c r="AB765" s="8"/>
      <c r="AC765" s="8"/>
      <c r="AD765" s="8"/>
      <c r="AE765" s="8"/>
      <c r="AF765" s="8"/>
      <c r="AG765" s="8"/>
      <c r="AH765" s="8"/>
      <c r="AI765" s="8"/>
      <c r="AK765" s="8"/>
      <c r="AL765" s="8"/>
      <c r="AM765" s="8"/>
      <c r="AN765" s="8"/>
      <c r="AO765" s="8"/>
      <c r="AP765" s="8"/>
      <c r="AQ765" s="8"/>
      <c r="AR765" s="8"/>
      <c r="AS765" s="8"/>
      <c r="AT765" s="8"/>
      <c r="AU765" s="8"/>
      <c r="AW765"/>
      <c r="AX765"/>
      <c r="AY765"/>
      <c r="AZ765"/>
    </row>
    <row r="766" spans="1:52" s="17" customFormat="1" x14ac:dyDescent="0.3">
      <c r="A766"/>
      <c r="B766"/>
      <c r="C766"/>
      <c r="D766"/>
      <c r="E766"/>
      <c r="F766" s="2"/>
      <c r="G766" s="2"/>
      <c r="H766" s="4"/>
      <c r="I766"/>
      <c r="J766"/>
      <c r="K766"/>
      <c r="L766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/>
      <c r="Y766" s="8"/>
      <c r="Z766" s="8"/>
      <c r="AA766" s="8"/>
      <c r="AB766" s="8"/>
      <c r="AC766" s="8"/>
      <c r="AD766" s="8"/>
      <c r="AE766" s="8"/>
      <c r="AF766" s="8"/>
      <c r="AG766" s="8"/>
      <c r="AH766" s="8"/>
      <c r="AI766" s="8"/>
      <c r="AK766" s="8"/>
      <c r="AL766" s="8"/>
      <c r="AM766" s="8"/>
      <c r="AN766" s="8"/>
      <c r="AO766" s="8"/>
      <c r="AP766" s="8"/>
      <c r="AQ766" s="8"/>
      <c r="AR766" s="8"/>
      <c r="AS766" s="8"/>
      <c r="AT766" s="8"/>
      <c r="AU766" s="8"/>
      <c r="AW766"/>
      <c r="AX766"/>
      <c r="AY766"/>
      <c r="AZ766"/>
    </row>
    <row r="767" spans="1:52" s="17" customFormat="1" x14ac:dyDescent="0.3">
      <c r="A767"/>
      <c r="B767"/>
      <c r="C767"/>
      <c r="D767"/>
      <c r="E767"/>
      <c r="F767" s="2"/>
      <c r="G767" s="2"/>
      <c r="H767" s="4"/>
      <c r="I767"/>
      <c r="J767"/>
      <c r="K767"/>
      <c r="L767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/>
      <c r="Y767" s="8"/>
      <c r="Z767" s="8"/>
      <c r="AA767" s="8"/>
      <c r="AB767" s="8"/>
      <c r="AC767" s="8"/>
      <c r="AD767" s="8"/>
      <c r="AE767" s="8"/>
      <c r="AF767" s="8"/>
      <c r="AG767" s="8"/>
      <c r="AH767" s="8"/>
      <c r="AI767" s="8"/>
      <c r="AK767" s="8"/>
      <c r="AL767" s="8"/>
      <c r="AM767" s="8"/>
      <c r="AN767" s="8"/>
      <c r="AO767" s="8"/>
      <c r="AP767" s="8"/>
      <c r="AQ767" s="8"/>
      <c r="AR767" s="8"/>
      <c r="AS767" s="8"/>
      <c r="AT767" s="8"/>
      <c r="AU767" s="8"/>
      <c r="AW767"/>
      <c r="AX767"/>
      <c r="AY767"/>
      <c r="AZ767"/>
    </row>
    <row r="768" spans="1:52" s="17" customFormat="1" x14ac:dyDescent="0.3">
      <c r="A768"/>
      <c r="B768"/>
      <c r="C768"/>
      <c r="D768"/>
      <c r="E768"/>
      <c r="F768" s="2"/>
      <c r="G768" s="2"/>
      <c r="H768" s="4"/>
      <c r="I768"/>
      <c r="J768"/>
      <c r="K768"/>
      <c r="L76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/>
      <c r="Y768" s="8"/>
      <c r="Z768" s="8"/>
      <c r="AA768" s="8"/>
      <c r="AB768" s="8"/>
      <c r="AC768" s="8"/>
      <c r="AD768" s="8"/>
      <c r="AE768" s="8"/>
      <c r="AF768" s="8"/>
      <c r="AG768" s="8"/>
      <c r="AH768" s="8"/>
      <c r="AI768" s="8"/>
      <c r="AK768" s="8"/>
      <c r="AL768" s="8"/>
      <c r="AM768" s="8"/>
      <c r="AN768" s="8"/>
      <c r="AO768" s="8"/>
      <c r="AP768" s="8"/>
      <c r="AQ768" s="8"/>
      <c r="AR768" s="8"/>
      <c r="AS768" s="8"/>
      <c r="AT768" s="8"/>
      <c r="AU768" s="8"/>
      <c r="AW768"/>
      <c r="AX768"/>
      <c r="AY768"/>
      <c r="AZ768"/>
    </row>
    <row r="769" spans="1:52" s="17" customFormat="1" x14ac:dyDescent="0.3">
      <c r="A769"/>
      <c r="B769"/>
      <c r="C769"/>
      <c r="D769"/>
      <c r="E769"/>
      <c r="F769" s="2"/>
      <c r="G769" s="2"/>
      <c r="H769" s="4"/>
      <c r="I769"/>
      <c r="J769"/>
      <c r="K769"/>
      <c r="L769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/>
      <c r="Y769" s="8"/>
      <c r="Z769" s="8"/>
      <c r="AA769" s="8"/>
      <c r="AB769" s="8"/>
      <c r="AC769" s="8"/>
      <c r="AD769" s="8"/>
      <c r="AE769" s="8"/>
      <c r="AF769" s="8"/>
      <c r="AG769" s="8"/>
      <c r="AH769" s="8"/>
      <c r="AI769" s="8"/>
      <c r="AK769" s="8"/>
      <c r="AL769" s="8"/>
      <c r="AM769" s="8"/>
      <c r="AN769" s="8"/>
      <c r="AO769" s="8"/>
      <c r="AP769" s="8"/>
      <c r="AQ769" s="8"/>
      <c r="AR769" s="8"/>
      <c r="AS769" s="8"/>
      <c r="AT769" s="8"/>
      <c r="AU769" s="8"/>
      <c r="AW769"/>
      <c r="AX769"/>
      <c r="AY769"/>
      <c r="AZ769"/>
    </row>
    <row r="770" spans="1:52" s="17" customFormat="1" x14ac:dyDescent="0.3">
      <c r="A770"/>
      <c r="B770"/>
      <c r="C770"/>
      <c r="D770"/>
      <c r="E770"/>
      <c r="F770" s="2"/>
      <c r="G770" s="2"/>
      <c r="H770" s="4"/>
      <c r="I770"/>
      <c r="J770"/>
      <c r="K770"/>
      <c r="L770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/>
      <c r="Y770" s="8"/>
      <c r="Z770" s="8"/>
      <c r="AA770" s="8"/>
      <c r="AB770" s="8"/>
      <c r="AC770" s="8"/>
      <c r="AD770" s="8"/>
      <c r="AE770" s="8"/>
      <c r="AF770" s="8"/>
      <c r="AG770" s="8"/>
      <c r="AH770" s="8"/>
      <c r="AI770" s="8"/>
      <c r="AK770" s="8"/>
      <c r="AL770" s="8"/>
      <c r="AM770" s="8"/>
      <c r="AN770" s="8"/>
      <c r="AO770" s="8"/>
      <c r="AP770" s="8"/>
      <c r="AQ770" s="8"/>
      <c r="AR770" s="8"/>
      <c r="AS770" s="8"/>
      <c r="AT770" s="8"/>
      <c r="AU770" s="8"/>
      <c r="AW770"/>
      <c r="AX770"/>
      <c r="AY770"/>
      <c r="AZ770"/>
    </row>
    <row r="771" spans="1:52" s="17" customFormat="1" x14ac:dyDescent="0.3">
      <c r="A771"/>
      <c r="B771"/>
      <c r="C771"/>
      <c r="D771"/>
      <c r="E771"/>
      <c r="F771" s="2"/>
      <c r="G771" s="2"/>
      <c r="H771" s="4"/>
      <c r="I771"/>
      <c r="J771"/>
      <c r="K771"/>
      <c r="L771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/>
      <c r="Y771" s="8"/>
      <c r="Z771" s="8"/>
      <c r="AA771" s="8"/>
      <c r="AB771" s="8"/>
      <c r="AC771" s="8"/>
      <c r="AD771" s="8"/>
      <c r="AE771" s="8"/>
      <c r="AF771" s="8"/>
      <c r="AG771" s="8"/>
      <c r="AH771" s="8"/>
      <c r="AI771" s="8"/>
      <c r="AK771" s="8"/>
      <c r="AL771" s="8"/>
      <c r="AM771" s="8"/>
      <c r="AN771" s="8"/>
      <c r="AO771" s="8"/>
      <c r="AP771" s="8"/>
      <c r="AQ771" s="8"/>
      <c r="AR771" s="8"/>
      <c r="AS771" s="8"/>
      <c r="AT771" s="8"/>
      <c r="AU771" s="8"/>
      <c r="AW771"/>
      <c r="AX771"/>
      <c r="AY771"/>
      <c r="AZ771"/>
    </row>
    <row r="772" spans="1:52" s="17" customFormat="1" x14ac:dyDescent="0.3">
      <c r="A772"/>
      <c r="B772"/>
      <c r="C772"/>
      <c r="D772"/>
      <c r="E772"/>
      <c r="F772" s="2"/>
      <c r="G772" s="2"/>
      <c r="H772" s="4"/>
      <c r="I772"/>
      <c r="J772"/>
      <c r="K772"/>
      <c r="L772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/>
      <c r="Y772" s="8"/>
      <c r="Z772" s="8"/>
      <c r="AA772" s="8"/>
      <c r="AB772" s="8"/>
      <c r="AC772" s="8"/>
      <c r="AD772" s="8"/>
      <c r="AE772" s="8"/>
      <c r="AF772" s="8"/>
      <c r="AG772" s="8"/>
      <c r="AH772" s="8"/>
      <c r="AI772" s="8"/>
      <c r="AK772" s="8"/>
      <c r="AL772" s="8"/>
      <c r="AM772" s="8"/>
      <c r="AN772" s="8"/>
      <c r="AO772" s="8"/>
      <c r="AP772" s="8"/>
      <c r="AQ772" s="8"/>
      <c r="AR772" s="8"/>
      <c r="AS772" s="8"/>
      <c r="AT772" s="8"/>
      <c r="AU772" s="8"/>
      <c r="AW772"/>
      <c r="AX772"/>
      <c r="AY772"/>
      <c r="AZ772"/>
    </row>
    <row r="773" spans="1:52" s="17" customFormat="1" x14ac:dyDescent="0.3">
      <c r="A773"/>
      <c r="B773"/>
      <c r="C773"/>
      <c r="D773"/>
      <c r="E773"/>
      <c r="F773" s="2"/>
      <c r="G773" s="2"/>
      <c r="H773" s="4"/>
      <c r="I773"/>
      <c r="J773"/>
      <c r="K773"/>
      <c r="L773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/>
      <c r="Y773" s="8"/>
      <c r="Z773" s="8"/>
      <c r="AA773" s="8"/>
      <c r="AB773" s="8"/>
      <c r="AC773" s="8"/>
      <c r="AD773" s="8"/>
      <c r="AE773" s="8"/>
      <c r="AF773" s="8"/>
      <c r="AG773" s="8"/>
      <c r="AH773" s="8"/>
      <c r="AI773" s="8"/>
      <c r="AK773" s="8"/>
      <c r="AL773" s="8"/>
      <c r="AM773" s="8"/>
      <c r="AN773" s="8"/>
      <c r="AO773" s="8"/>
      <c r="AP773" s="8"/>
      <c r="AQ773" s="8"/>
      <c r="AR773" s="8"/>
      <c r="AS773" s="8"/>
      <c r="AT773" s="8"/>
      <c r="AU773" s="8"/>
      <c r="AW773"/>
      <c r="AX773"/>
      <c r="AY773"/>
      <c r="AZ773"/>
    </row>
    <row r="774" spans="1:52" s="17" customFormat="1" x14ac:dyDescent="0.3">
      <c r="A774"/>
      <c r="B774"/>
      <c r="C774"/>
      <c r="D774"/>
      <c r="E774"/>
      <c r="F774" s="2"/>
      <c r="G774" s="2"/>
      <c r="H774" s="4"/>
      <c r="I774"/>
      <c r="J774"/>
      <c r="K774"/>
      <c r="L774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/>
      <c r="Y774" s="8"/>
      <c r="Z774" s="8"/>
      <c r="AA774" s="8"/>
      <c r="AB774" s="8"/>
      <c r="AC774" s="8"/>
      <c r="AD774" s="8"/>
      <c r="AE774" s="8"/>
      <c r="AF774" s="8"/>
      <c r="AG774" s="8"/>
      <c r="AH774" s="8"/>
      <c r="AI774" s="8"/>
      <c r="AK774" s="8"/>
      <c r="AL774" s="8"/>
      <c r="AM774" s="8"/>
      <c r="AN774" s="8"/>
      <c r="AO774" s="8"/>
      <c r="AP774" s="8"/>
      <c r="AQ774" s="8"/>
      <c r="AR774" s="8"/>
      <c r="AS774" s="8"/>
      <c r="AT774" s="8"/>
      <c r="AU774" s="8"/>
      <c r="AW774"/>
      <c r="AX774"/>
      <c r="AY774"/>
      <c r="AZ774"/>
    </row>
    <row r="775" spans="1:52" s="17" customFormat="1" x14ac:dyDescent="0.3">
      <c r="A775"/>
      <c r="B775"/>
      <c r="C775"/>
      <c r="D775"/>
      <c r="E775"/>
      <c r="F775" s="2"/>
      <c r="G775" s="2"/>
      <c r="H775" s="4"/>
      <c r="I775"/>
      <c r="J775"/>
      <c r="K775"/>
      <c r="L775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/>
      <c r="Y775" s="8"/>
      <c r="Z775" s="8"/>
      <c r="AA775" s="8"/>
      <c r="AB775" s="8"/>
      <c r="AC775" s="8"/>
      <c r="AD775" s="8"/>
      <c r="AE775" s="8"/>
      <c r="AF775" s="8"/>
      <c r="AG775" s="8"/>
      <c r="AH775" s="8"/>
      <c r="AI775" s="8"/>
      <c r="AK775" s="8"/>
      <c r="AL775" s="8"/>
      <c r="AM775" s="8"/>
      <c r="AN775" s="8"/>
      <c r="AO775" s="8"/>
      <c r="AP775" s="8"/>
      <c r="AQ775" s="8"/>
      <c r="AR775" s="8"/>
      <c r="AS775" s="8"/>
      <c r="AT775" s="8"/>
      <c r="AU775" s="8"/>
      <c r="AW775"/>
      <c r="AX775"/>
      <c r="AY775"/>
      <c r="AZ775"/>
    </row>
    <row r="776" spans="1:52" s="17" customFormat="1" x14ac:dyDescent="0.3">
      <c r="A776"/>
      <c r="B776"/>
      <c r="C776"/>
      <c r="D776"/>
      <c r="E776"/>
      <c r="F776" s="2"/>
      <c r="G776" s="2"/>
      <c r="H776" s="4"/>
      <c r="I776"/>
      <c r="J776"/>
      <c r="K776"/>
      <c r="L776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/>
      <c r="Y776" s="8"/>
      <c r="Z776" s="8"/>
      <c r="AA776" s="8"/>
      <c r="AB776" s="8"/>
      <c r="AC776" s="8"/>
      <c r="AD776" s="8"/>
      <c r="AE776" s="8"/>
      <c r="AF776" s="8"/>
      <c r="AG776" s="8"/>
      <c r="AH776" s="8"/>
      <c r="AI776" s="8"/>
      <c r="AK776" s="8"/>
      <c r="AL776" s="8"/>
      <c r="AM776" s="8"/>
      <c r="AN776" s="8"/>
      <c r="AO776" s="8"/>
      <c r="AP776" s="8"/>
      <c r="AQ776" s="8"/>
      <c r="AR776" s="8"/>
      <c r="AS776" s="8"/>
      <c r="AT776" s="8"/>
      <c r="AU776" s="8"/>
      <c r="AW776"/>
      <c r="AX776"/>
      <c r="AY776"/>
      <c r="AZ776"/>
    </row>
    <row r="777" spans="1:52" s="17" customFormat="1" x14ac:dyDescent="0.3">
      <c r="A777"/>
      <c r="B777"/>
      <c r="C777"/>
      <c r="D777"/>
      <c r="E777"/>
      <c r="F777" s="2"/>
      <c r="G777" s="2"/>
      <c r="H777" s="4"/>
      <c r="I777"/>
      <c r="J777"/>
      <c r="K777"/>
      <c r="L777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/>
      <c r="Y777" s="8"/>
      <c r="Z777" s="8"/>
      <c r="AA777" s="8"/>
      <c r="AB777" s="8"/>
      <c r="AC777" s="8"/>
      <c r="AD777" s="8"/>
      <c r="AE777" s="8"/>
      <c r="AF777" s="8"/>
      <c r="AG777" s="8"/>
      <c r="AH777" s="8"/>
      <c r="AI777" s="8"/>
      <c r="AK777" s="8"/>
      <c r="AL777" s="8"/>
      <c r="AM777" s="8"/>
      <c r="AN777" s="8"/>
      <c r="AO777" s="8"/>
      <c r="AP777" s="8"/>
      <c r="AQ777" s="8"/>
      <c r="AR777" s="8"/>
      <c r="AS777" s="8"/>
      <c r="AT777" s="8"/>
      <c r="AU777" s="8"/>
      <c r="AW777"/>
      <c r="AX777"/>
      <c r="AY777"/>
      <c r="AZ777"/>
    </row>
    <row r="778" spans="1:52" s="17" customFormat="1" x14ac:dyDescent="0.3">
      <c r="A778"/>
      <c r="B778"/>
      <c r="C778"/>
      <c r="D778"/>
      <c r="E778"/>
      <c r="F778" s="2"/>
      <c r="G778" s="2"/>
      <c r="H778" s="4"/>
      <c r="I778"/>
      <c r="J778"/>
      <c r="K778"/>
      <c r="L77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/>
      <c r="Y778" s="8"/>
      <c r="Z778" s="8"/>
      <c r="AA778" s="8"/>
      <c r="AB778" s="8"/>
      <c r="AC778" s="8"/>
      <c r="AD778" s="8"/>
      <c r="AE778" s="8"/>
      <c r="AF778" s="8"/>
      <c r="AG778" s="8"/>
      <c r="AH778" s="8"/>
      <c r="AI778" s="8"/>
      <c r="AK778" s="8"/>
      <c r="AL778" s="8"/>
      <c r="AM778" s="8"/>
      <c r="AN778" s="8"/>
      <c r="AO778" s="8"/>
      <c r="AP778" s="8"/>
      <c r="AQ778" s="8"/>
      <c r="AR778" s="8"/>
      <c r="AS778" s="8"/>
      <c r="AT778" s="8"/>
      <c r="AU778" s="8"/>
      <c r="AW778"/>
      <c r="AX778"/>
      <c r="AY778"/>
      <c r="AZ778"/>
    </row>
    <row r="779" spans="1:52" s="17" customFormat="1" x14ac:dyDescent="0.3">
      <c r="A779"/>
      <c r="B779"/>
      <c r="C779"/>
      <c r="D779"/>
      <c r="E779"/>
      <c r="F779" s="2"/>
      <c r="G779" s="2"/>
      <c r="H779" s="4"/>
      <c r="I779"/>
      <c r="J779"/>
      <c r="K779"/>
      <c r="L779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/>
      <c r="Y779" s="8"/>
      <c r="Z779" s="8"/>
      <c r="AA779" s="8"/>
      <c r="AB779" s="8"/>
      <c r="AC779" s="8"/>
      <c r="AD779" s="8"/>
      <c r="AE779" s="8"/>
      <c r="AF779" s="8"/>
      <c r="AG779" s="8"/>
      <c r="AH779" s="8"/>
      <c r="AI779" s="8"/>
      <c r="AK779" s="8"/>
      <c r="AL779" s="8"/>
      <c r="AM779" s="8"/>
      <c r="AN779" s="8"/>
      <c r="AO779" s="8"/>
      <c r="AP779" s="8"/>
      <c r="AQ779" s="8"/>
      <c r="AR779" s="8"/>
      <c r="AS779" s="8"/>
      <c r="AT779" s="8"/>
      <c r="AU779" s="8"/>
      <c r="AW779"/>
      <c r="AX779"/>
      <c r="AY779"/>
      <c r="AZ779"/>
    </row>
    <row r="780" spans="1:52" s="17" customFormat="1" x14ac:dyDescent="0.3">
      <c r="A780"/>
      <c r="B780"/>
      <c r="C780"/>
      <c r="D780"/>
      <c r="E780"/>
      <c r="F780" s="2"/>
      <c r="G780" s="2"/>
      <c r="H780" s="4"/>
      <c r="I780"/>
      <c r="J780"/>
      <c r="K780"/>
      <c r="L780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/>
      <c r="Y780" s="8"/>
      <c r="Z780" s="8"/>
      <c r="AA780" s="8"/>
      <c r="AB780" s="8"/>
      <c r="AC780" s="8"/>
      <c r="AD780" s="8"/>
      <c r="AE780" s="8"/>
      <c r="AF780" s="8"/>
      <c r="AG780" s="8"/>
      <c r="AH780" s="8"/>
      <c r="AI780" s="8"/>
      <c r="AK780" s="8"/>
      <c r="AL780" s="8"/>
      <c r="AM780" s="8"/>
      <c r="AN780" s="8"/>
      <c r="AO780" s="8"/>
      <c r="AP780" s="8"/>
      <c r="AQ780" s="8"/>
      <c r="AR780" s="8"/>
      <c r="AS780" s="8"/>
      <c r="AT780" s="8"/>
      <c r="AU780" s="8"/>
      <c r="AW780"/>
      <c r="AX780"/>
      <c r="AY780"/>
      <c r="AZ780"/>
    </row>
    <row r="781" spans="1:52" s="17" customFormat="1" x14ac:dyDescent="0.3">
      <c r="A781"/>
      <c r="B781"/>
      <c r="C781"/>
      <c r="D781"/>
      <c r="E781"/>
      <c r="F781" s="2"/>
      <c r="G781" s="2"/>
      <c r="H781" s="4"/>
      <c r="I781"/>
      <c r="J781"/>
      <c r="K781"/>
      <c r="L781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/>
      <c r="Y781" s="8"/>
      <c r="Z781" s="8"/>
      <c r="AA781" s="8"/>
      <c r="AB781" s="8"/>
      <c r="AC781" s="8"/>
      <c r="AD781" s="8"/>
      <c r="AE781" s="8"/>
      <c r="AF781" s="8"/>
      <c r="AG781" s="8"/>
      <c r="AH781" s="8"/>
      <c r="AI781" s="8"/>
      <c r="AK781" s="8"/>
      <c r="AL781" s="8"/>
      <c r="AM781" s="8"/>
      <c r="AN781" s="8"/>
      <c r="AO781" s="8"/>
      <c r="AP781" s="8"/>
      <c r="AQ781" s="8"/>
      <c r="AR781" s="8"/>
      <c r="AS781" s="8"/>
      <c r="AT781" s="8"/>
      <c r="AU781" s="8"/>
      <c r="AW781"/>
      <c r="AX781"/>
      <c r="AY781"/>
      <c r="AZ781"/>
    </row>
    <row r="782" spans="1:52" s="17" customFormat="1" x14ac:dyDescent="0.3">
      <c r="A782"/>
      <c r="B782"/>
      <c r="C782"/>
      <c r="D782"/>
      <c r="E782"/>
      <c r="F782" s="2"/>
      <c r="G782" s="2"/>
      <c r="H782" s="4"/>
      <c r="I782"/>
      <c r="J782"/>
      <c r="K782"/>
      <c r="L782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/>
      <c r="Y782" s="8"/>
      <c r="Z782" s="8"/>
      <c r="AA782" s="8"/>
      <c r="AB782" s="8"/>
      <c r="AC782" s="8"/>
      <c r="AD782" s="8"/>
      <c r="AE782" s="8"/>
      <c r="AF782" s="8"/>
      <c r="AG782" s="8"/>
      <c r="AH782" s="8"/>
      <c r="AI782" s="8"/>
      <c r="AK782" s="8"/>
      <c r="AL782" s="8"/>
      <c r="AM782" s="8"/>
      <c r="AN782" s="8"/>
      <c r="AO782" s="8"/>
      <c r="AP782" s="8"/>
      <c r="AQ782" s="8"/>
      <c r="AR782" s="8"/>
      <c r="AS782" s="8"/>
      <c r="AT782" s="8"/>
      <c r="AU782" s="8"/>
      <c r="AW782"/>
      <c r="AX782"/>
      <c r="AY782"/>
      <c r="AZ782"/>
    </row>
    <row r="783" spans="1:52" s="17" customFormat="1" x14ac:dyDescent="0.3">
      <c r="A783"/>
      <c r="B783"/>
      <c r="C783"/>
      <c r="D783"/>
      <c r="E783"/>
      <c r="F783" s="2"/>
      <c r="G783" s="2"/>
      <c r="H783" s="4"/>
      <c r="I783"/>
      <c r="J783"/>
      <c r="K783"/>
      <c r="L783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/>
      <c r="Y783" s="8"/>
      <c r="Z783" s="8"/>
      <c r="AA783" s="8"/>
      <c r="AB783" s="8"/>
      <c r="AC783" s="8"/>
      <c r="AD783" s="8"/>
      <c r="AE783" s="8"/>
      <c r="AF783" s="8"/>
      <c r="AG783" s="8"/>
      <c r="AH783" s="8"/>
      <c r="AI783" s="8"/>
      <c r="AK783" s="8"/>
      <c r="AL783" s="8"/>
      <c r="AM783" s="8"/>
      <c r="AN783" s="8"/>
      <c r="AO783" s="8"/>
      <c r="AP783" s="8"/>
      <c r="AQ783" s="8"/>
      <c r="AR783" s="8"/>
      <c r="AS783" s="8"/>
      <c r="AT783" s="8"/>
      <c r="AU783" s="8"/>
      <c r="AW783"/>
      <c r="AX783"/>
      <c r="AY783"/>
      <c r="AZ783"/>
    </row>
    <row r="784" spans="1:52" s="17" customFormat="1" x14ac:dyDescent="0.3">
      <c r="A784"/>
      <c r="B784"/>
      <c r="C784"/>
      <c r="D784"/>
      <c r="E784"/>
      <c r="F784" s="2"/>
      <c r="G784" s="2"/>
      <c r="H784" s="4"/>
      <c r="I784"/>
      <c r="J784"/>
      <c r="K784"/>
      <c r="L784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/>
      <c r="Y784" s="8"/>
      <c r="Z784" s="8"/>
      <c r="AA784" s="8"/>
      <c r="AB784" s="8"/>
      <c r="AC784" s="8"/>
      <c r="AD784" s="8"/>
      <c r="AE784" s="8"/>
      <c r="AF784" s="8"/>
      <c r="AG784" s="8"/>
      <c r="AH784" s="8"/>
      <c r="AI784" s="8"/>
      <c r="AK784" s="8"/>
      <c r="AL784" s="8"/>
      <c r="AM784" s="8"/>
      <c r="AN784" s="8"/>
      <c r="AO784" s="8"/>
      <c r="AP784" s="8"/>
      <c r="AQ784" s="8"/>
      <c r="AR784" s="8"/>
      <c r="AS784" s="8"/>
      <c r="AT784" s="8"/>
      <c r="AU784" s="8"/>
      <c r="AW784"/>
      <c r="AX784"/>
      <c r="AY784"/>
      <c r="AZ784"/>
    </row>
    <row r="785" spans="1:52" s="17" customFormat="1" x14ac:dyDescent="0.3">
      <c r="A785"/>
      <c r="B785"/>
      <c r="C785"/>
      <c r="D785"/>
      <c r="E785"/>
      <c r="F785" s="2"/>
      <c r="G785" s="2"/>
      <c r="H785" s="4"/>
      <c r="I785"/>
      <c r="J785"/>
      <c r="K785"/>
      <c r="L785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/>
      <c r="Y785" s="8"/>
      <c r="Z785" s="8"/>
      <c r="AA785" s="8"/>
      <c r="AB785" s="8"/>
      <c r="AC785" s="8"/>
      <c r="AD785" s="8"/>
      <c r="AE785" s="8"/>
      <c r="AF785" s="8"/>
      <c r="AG785" s="8"/>
      <c r="AH785" s="8"/>
      <c r="AI785" s="8"/>
      <c r="AK785" s="8"/>
      <c r="AL785" s="8"/>
      <c r="AM785" s="8"/>
      <c r="AN785" s="8"/>
      <c r="AO785" s="8"/>
      <c r="AP785" s="8"/>
      <c r="AQ785" s="8"/>
      <c r="AR785" s="8"/>
      <c r="AS785" s="8"/>
      <c r="AT785" s="8"/>
      <c r="AU785" s="8"/>
      <c r="AW785"/>
      <c r="AX785"/>
      <c r="AY785"/>
      <c r="AZ785"/>
    </row>
    <row r="786" spans="1:52" s="17" customFormat="1" x14ac:dyDescent="0.3">
      <c r="A786"/>
      <c r="B786"/>
      <c r="C786"/>
      <c r="D786"/>
      <c r="E786"/>
      <c r="F786" s="2"/>
      <c r="G786" s="2"/>
      <c r="H786" s="4"/>
      <c r="I786"/>
      <c r="J786"/>
      <c r="K786"/>
      <c r="L786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/>
      <c r="Y786" s="8"/>
      <c r="Z786" s="8"/>
      <c r="AA786" s="8"/>
      <c r="AB786" s="8"/>
      <c r="AC786" s="8"/>
      <c r="AD786" s="8"/>
      <c r="AE786" s="8"/>
      <c r="AF786" s="8"/>
      <c r="AG786" s="8"/>
      <c r="AH786" s="8"/>
      <c r="AI786" s="8"/>
      <c r="AK786" s="8"/>
      <c r="AL786" s="8"/>
      <c r="AM786" s="8"/>
      <c r="AN786" s="8"/>
      <c r="AO786" s="8"/>
      <c r="AP786" s="8"/>
      <c r="AQ786" s="8"/>
      <c r="AR786" s="8"/>
      <c r="AS786" s="8"/>
      <c r="AT786" s="8"/>
      <c r="AU786" s="8"/>
      <c r="AW786"/>
      <c r="AX786"/>
      <c r="AY786"/>
      <c r="AZ786"/>
    </row>
    <row r="787" spans="1:52" s="17" customFormat="1" x14ac:dyDescent="0.3">
      <c r="A787"/>
      <c r="B787"/>
      <c r="C787"/>
      <c r="D787"/>
      <c r="E787"/>
      <c r="F787" s="2"/>
      <c r="G787" s="2"/>
      <c r="H787" s="4"/>
      <c r="I787"/>
      <c r="J787"/>
      <c r="K787"/>
      <c r="L787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/>
      <c r="Y787" s="8"/>
      <c r="Z787" s="8"/>
      <c r="AA787" s="8"/>
      <c r="AB787" s="8"/>
      <c r="AC787" s="8"/>
      <c r="AD787" s="8"/>
      <c r="AE787" s="8"/>
      <c r="AF787" s="8"/>
      <c r="AG787" s="8"/>
      <c r="AH787" s="8"/>
      <c r="AI787" s="8"/>
      <c r="AK787" s="8"/>
      <c r="AL787" s="8"/>
      <c r="AM787" s="8"/>
      <c r="AN787" s="8"/>
      <c r="AO787" s="8"/>
      <c r="AP787" s="8"/>
      <c r="AQ787" s="8"/>
      <c r="AR787" s="8"/>
      <c r="AS787" s="8"/>
      <c r="AT787" s="8"/>
      <c r="AU787" s="8"/>
      <c r="AW787"/>
      <c r="AX787"/>
      <c r="AY787"/>
      <c r="AZ787"/>
    </row>
    <row r="788" spans="1:52" s="17" customFormat="1" x14ac:dyDescent="0.3">
      <c r="A788"/>
      <c r="B788"/>
      <c r="C788"/>
      <c r="D788"/>
      <c r="E788"/>
      <c r="F788" s="2"/>
      <c r="G788" s="2"/>
      <c r="H788" s="4"/>
      <c r="I788"/>
      <c r="J788"/>
      <c r="K788"/>
      <c r="L78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/>
      <c r="Y788" s="8"/>
      <c r="Z788" s="8"/>
      <c r="AA788" s="8"/>
      <c r="AB788" s="8"/>
      <c r="AC788" s="8"/>
      <c r="AD788" s="8"/>
      <c r="AE788" s="8"/>
      <c r="AF788" s="8"/>
      <c r="AG788" s="8"/>
      <c r="AH788" s="8"/>
      <c r="AI788" s="8"/>
      <c r="AK788" s="8"/>
      <c r="AL788" s="8"/>
      <c r="AM788" s="8"/>
      <c r="AN788" s="8"/>
      <c r="AO788" s="8"/>
      <c r="AP788" s="8"/>
      <c r="AQ788" s="8"/>
      <c r="AR788" s="8"/>
      <c r="AS788" s="8"/>
      <c r="AT788" s="8"/>
      <c r="AU788" s="8"/>
      <c r="AW788"/>
      <c r="AX788"/>
      <c r="AY788"/>
      <c r="AZ788"/>
    </row>
    <row r="789" spans="1:52" s="17" customFormat="1" x14ac:dyDescent="0.3">
      <c r="A789"/>
      <c r="B789"/>
      <c r="C789"/>
      <c r="D789"/>
      <c r="E789"/>
      <c r="F789" s="2"/>
      <c r="G789" s="2"/>
      <c r="H789" s="4"/>
      <c r="I789"/>
      <c r="J789"/>
      <c r="K789"/>
      <c r="L789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/>
      <c r="Y789" s="8"/>
      <c r="Z789" s="8"/>
      <c r="AA789" s="8"/>
      <c r="AB789" s="8"/>
      <c r="AC789" s="8"/>
      <c r="AD789" s="8"/>
      <c r="AE789" s="8"/>
      <c r="AF789" s="8"/>
      <c r="AG789" s="8"/>
      <c r="AH789" s="8"/>
      <c r="AI789" s="8"/>
      <c r="AK789" s="8"/>
      <c r="AL789" s="8"/>
      <c r="AM789" s="8"/>
      <c r="AN789" s="8"/>
      <c r="AO789" s="8"/>
      <c r="AP789" s="8"/>
      <c r="AQ789" s="8"/>
      <c r="AR789" s="8"/>
      <c r="AS789" s="8"/>
      <c r="AT789" s="8"/>
      <c r="AU789" s="8"/>
      <c r="AW789"/>
      <c r="AX789"/>
      <c r="AY789"/>
      <c r="AZ789"/>
    </row>
    <row r="790" spans="1:52" s="17" customFormat="1" x14ac:dyDescent="0.3">
      <c r="A790"/>
      <c r="B790"/>
      <c r="C790"/>
      <c r="D790"/>
      <c r="E790"/>
      <c r="F790" s="2"/>
      <c r="G790" s="2"/>
      <c r="H790" s="4"/>
      <c r="I790"/>
      <c r="J790"/>
      <c r="K790"/>
      <c r="L790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/>
      <c r="Y790" s="8"/>
      <c r="Z790" s="8"/>
      <c r="AA790" s="8"/>
      <c r="AB790" s="8"/>
      <c r="AC790" s="8"/>
      <c r="AD790" s="8"/>
      <c r="AE790" s="8"/>
      <c r="AF790" s="8"/>
      <c r="AG790" s="8"/>
      <c r="AH790" s="8"/>
      <c r="AI790" s="8"/>
      <c r="AK790" s="8"/>
      <c r="AL790" s="8"/>
      <c r="AM790" s="8"/>
      <c r="AN790" s="8"/>
      <c r="AO790" s="8"/>
      <c r="AP790" s="8"/>
      <c r="AQ790" s="8"/>
      <c r="AR790" s="8"/>
      <c r="AS790" s="8"/>
      <c r="AT790" s="8"/>
      <c r="AU790" s="8"/>
      <c r="AW790"/>
      <c r="AX790"/>
      <c r="AY790"/>
      <c r="AZ790"/>
    </row>
    <row r="791" spans="1:52" s="17" customFormat="1" x14ac:dyDescent="0.3">
      <c r="A791"/>
      <c r="B791"/>
      <c r="C791"/>
      <c r="D791"/>
      <c r="E791"/>
      <c r="F791" s="2"/>
      <c r="G791" s="2"/>
      <c r="H791" s="4"/>
      <c r="I791"/>
      <c r="J791"/>
      <c r="K791"/>
      <c r="L791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/>
      <c r="Y791" s="8"/>
      <c r="Z791" s="8"/>
      <c r="AA791" s="8"/>
      <c r="AB791" s="8"/>
      <c r="AC791" s="8"/>
      <c r="AD791" s="8"/>
      <c r="AE791" s="8"/>
      <c r="AF791" s="8"/>
      <c r="AG791" s="8"/>
      <c r="AH791" s="8"/>
      <c r="AI791" s="8"/>
      <c r="AK791" s="8"/>
      <c r="AL791" s="8"/>
      <c r="AM791" s="8"/>
      <c r="AN791" s="8"/>
      <c r="AO791" s="8"/>
      <c r="AP791" s="8"/>
      <c r="AQ791" s="8"/>
      <c r="AR791" s="8"/>
      <c r="AS791" s="8"/>
      <c r="AT791" s="8"/>
      <c r="AU791" s="8"/>
      <c r="AW791"/>
      <c r="AX791"/>
      <c r="AY791"/>
      <c r="AZ791"/>
    </row>
    <row r="792" spans="1:52" s="17" customFormat="1" x14ac:dyDescent="0.3">
      <c r="A792"/>
      <c r="B792"/>
      <c r="C792"/>
      <c r="D792"/>
      <c r="E792"/>
      <c r="F792" s="2"/>
      <c r="G792" s="2"/>
      <c r="H792" s="4"/>
      <c r="I792"/>
      <c r="J792"/>
      <c r="K792"/>
      <c r="L792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/>
      <c r="Y792" s="8"/>
      <c r="Z792" s="8"/>
      <c r="AA792" s="8"/>
      <c r="AB792" s="8"/>
      <c r="AC792" s="8"/>
      <c r="AD792" s="8"/>
      <c r="AE792" s="8"/>
      <c r="AF792" s="8"/>
      <c r="AG792" s="8"/>
      <c r="AH792" s="8"/>
      <c r="AI792" s="8"/>
      <c r="AK792" s="8"/>
      <c r="AL792" s="8"/>
      <c r="AM792" s="8"/>
      <c r="AN792" s="8"/>
      <c r="AO792" s="8"/>
      <c r="AP792" s="8"/>
      <c r="AQ792" s="8"/>
      <c r="AR792" s="8"/>
      <c r="AS792" s="8"/>
      <c r="AT792" s="8"/>
      <c r="AU792" s="8"/>
      <c r="AW792"/>
      <c r="AX792"/>
      <c r="AY792"/>
      <c r="AZ792"/>
    </row>
    <row r="793" spans="1:52" s="17" customFormat="1" x14ac:dyDescent="0.3">
      <c r="A793"/>
      <c r="B793"/>
      <c r="C793"/>
      <c r="D793"/>
      <c r="E793"/>
      <c r="F793" s="2"/>
      <c r="G793" s="2"/>
      <c r="H793" s="4"/>
      <c r="I793"/>
      <c r="J793"/>
      <c r="K793"/>
      <c r="L793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/>
      <c r="Y793" s="8"/>
      <c r="Z793" s="8"/>
      <c r="AA793" s="8"/>
      <c r="AB793" s="8"/>
      <c r="AC793" s="8"/>
      <c r="AD793" s="8"/>
      <c r="AE793" s="8"/>
      <c r="AF793" s="8"/>
      <c r="AG793" s="8"/>
      <c r="AH793" s="8"/>
      <c r="AI793" s="8"/>
      <c r="AK793" s="8"/>
      <c r="AL793" s="8"/>
      <c r="AM793" s="8"/>
      <c r="AN793" s="8"/>
      <c r="AO793" s="8"/>
      <c r="AP793" s="8"/>
      <c r="AQ793" s="8"/>
      <c r="AR793" s="8"/>
      <c r="AS793" s="8"/>
      <c r="AT793" s="8"/>
      <c r="AU793" s="8"/>
      <c r="AW793"/>
      <c r="AX793"/>
      <c r="AY793"/>
      <c r="AZ793"/>
    </row>
    <row r="794" spans="1:52" s="17" customFormat="1" x14ac:dyDescent="0.3">
      <c r="A794"/>
      <c r="B794"/>
      <c r="C794"/>
      <c r="D794"/>
      <c r="E794"/>
      <c r="F794" s="2"/>
      <c r="G794" s="2"/>
      <c r="H794" s="4"/>
      <c r="I794"/>
      <c r="J794"/>
      <c r="K794"/>
      <c r="L794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/>
      <c r="Y794" s="8"/>
      <c r="Z794" s="8"/>
      <c r="AA794" s="8"/>
      <c r="AB794" s="8"/>
      <c r="AC794" s="8"/>
      <c r="AD794" s="8"/>
      <c r="AE794" s="8"/>
      <c r="AF794" s="8"/>
      <c r="AG794" s="8"/>
      <c r="AH794" s="8"/>
      <c r="AI794" s="8"/>
      <c r="AK794" s="8"/>
      <c r="AL794" s="8"/>
      <c r="AM794" s="8"/>
      <c r="AN794" s="8"/>
      <c r="AO794" s="8"/>
      <c r="AP794" s="8"/>
      <c r="AQ794" s="8"/>
      <c r="AR794" s="8"/>
      <c r="AS794" s="8"/>
      <c r="AT794" s="8"/>
      <c r="AU794" s="8"/>
      <c r="AW794"/>
      <c r="AX794"/>
      <c r="AY794"/>
      <c r="AZ794"/>
    </row>
    <row r="795" spans="1:52" s="17" customFormat="1" x14ac:dyDescent="0.3">
      <c r="A795"/>
      <c r="B795"/>
      <c r="C795"/>
      <c r="D795"/>
      <c r="E795"/>
      <c r="F795" s="2"/>
      <c r="G795" s="2"/>
      <c r="H795" s="4"/>
      <c r="I795"/>
      <c r="J795"/>
      <c r="K795"/>
      <c r="L795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/>
      <c r="Y795" s="8"/>
      <c r="Z795" s="8"/>
      <c r="AA795" s="8"/>
      <c r="AB795" s="8"/>
      <c r="AC795" s="8"/>
      <c r="AD795" s="8"/>
      <c r="AE795" s="8"/>
      <c r="AF795" s="8"/>
      <c r="AG795" s="8"/>
      <c r="AH795" s="8"/>
      <c r="AI795" s="8"/>
      <c r="AK795" s="8"/>
      <c r="AL795" s="8"/>
      <c r="AM795" s="8"/>
      <c r="AN795" s="8"/>
      <c r="AO795" s="8"/>
      <c r="AP795" s="8"/>
      <c r="AQ795" s="8"/>
      <c r="AR795" s="8"/>
      <c r="AS795" s="8"/>
      <c r="AT795" s="8"/>
      <c r="AU795" s="8"/>
      <c r="AW795"/>
      <c r="AX795"/>
      <c r="AY795"/>
      <c r="AZ795"/>
    </row>
    <row r="796" spans="1:52" s="17" customFormat="1" x14ac:dyDescent="0.3">
      <c r="A796"/>
      <c r="B796"/>
      <c r="C796"/>
      <c r="D796"/>
      <c r="E796"/>
      <c r="F796" s="2"/>
      <c r="G796" s="2"/>
      <c r="H796" s="4"/>
      <c r="I796"/>
      <c r="J796"/>
      <c r="K796"/>
      <c r="L796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/>
      <c r="Y796" s="8"/>
      <c r="Z796" s="8"/>
      <c r="AA796" s="8"/>
      <c r="AB796" s="8"/>
      <c r="AC796" s="8"/>
      <c r="AD796" s="8"/>
      <c r="AE796" s="8"/>
      <c r="AF796" s="8"/>
      <c r="AG796" s="8"/>
      <c r="AH796" s="8"/>
      <c r="AI796" s="8"/>
      <c r="AK796" s="8"/>
      <c r="AL796" s="8"/>
      <c r="AM796" s="8"/>
      <c r="AN796" s="8"/>
      <c r="AO796" s="8"/>
      <c r="AP796" s="8"/>
      <c r="AQ796" s="8"/>
      <c r="AR796" s="8"/>
      <c r="AS796" s="8"/>
      <c r="AT796" s="8"/>
      <c r="AU796" s="8"/>
      <c r="AW796"/>
      <c r="AX796"/>
      <c r="AY796"/>
      <c r="AZ796"/>
    </row>
    <row r="797" spans="1:52" s="17" customFormat="1" x14ac:dyDescent="0.3">
      <c r="A797"/>
      <c r="B797"/>
      <c r="C797"/>
      <c r="D797"/>
      <c r="E797"/>
      <c r="F797" s="2"/>
      <c r="G797" s="2"/>
      <c r="H797" s="4"/>
      <c r="I797"/>
      <c r="J797"/>
      <c r="K797"/>
      <c r="L797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/>
      <c r="Y797" s="8"/>
      <c r="Z797" s="8"/>
      <c r="AA797" s="8"/>
      <c r="AB797" s="8"/>
      <c r="AC797" s="8"/>
      <c r="AD797" s="8"/>
      <c r="AE797" s="8"/>
      <c r="AF797" s="8"/>
      <c r="AG797" s="8"/>
      <c r="AH797" s="8"/>
      <c r="AI797" s="8"/>
      <c r="AK797" s="8"/>
      <c r="AL797" s="8"/>
      <c r="AM797" s="8"/>
      <c r="AN797" s="8"/>
      <c r="AO797" s="8"/>
      <c r="AP797" s="8"/>
      <c r="AQ797" s="8"/>
      <c r="AR797" s="8"/>
      <c r="AS797" s="8"/>
      <c r="AT797" s="8"/>
      <c r="AU797" s="8"/>
      <c r="AW797"/>
      <c r="AX797"/>
      <c r="AY797"/>
      <c r="AZ797"/>
    </row>
    <row r="798" spans="1:52" s="17" customFormat="1" x14ac:dyDescent="0.3">
      <c r="A798"/>
      <c r="B798"/>
      <c r="C798"/>
      <c r="D798"/>
      <c r="E798"/>
      <c r="F798" s="2"/>
      <c r="G798" s="2"/>
      <c r="H798" s="4"/>
      <c r="I798"/>
      <c r="J798"/>
      <c r="K798"/>
      <c r="L79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/>
      <c r="Y798" s="8"/>
      <c r="Z798" s="8"/>
      <c r="AA798" s="8"/>
      <c r="AB798" s="8"/>
      <c r="AC798" s="8"/>
      <c r="AD798" s="8"/>
      <c r="AE798" s="8"/>
      <c r="AF798" s="8"/>
      <c r="AG798" s="8"/>
      <c r="AH798" s="8"/>
      <c r="AI798" s="8"/>
      <c r="AK798" s="8"/>
      <c r="AL798" s="8"/>
      <c r="AM798" s="8"/>
      <c r="AN798" s="8"/>
      <c r="AO798" s="8"/>
      <c r="AP798" s="8"/>
      <c r="AQ798" s="8"/>
      <c r="AR798" s="8"/>
      <c r="AS798" s="8"/>
      <c r="AT798" s="8"/>
      <c r="AU798" s="8"/>
      <c r="AW798"/>
      <c r="AX798"/>
      <c r="AY798"/>
      <c r="AZ798"/>
    </row>
    <row r="799" spans="1:52" s="17" customFormat="1" x14ac:dyDescent="0.3">
      <c r="A799"/>
      <c r="B799"/>
      <c r="C799"/>
      <c r="D799"/>
      <c r="E799"/>
      <c r="F799" s="2"/>
      <c r="G799" s="2"/>
      <c r="H799" s="4"/>
      <c r="I799"/>
      <c r="J799"/>
      <c r="K799"/>
      <c r="L799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/>
      <c r="Y799" s="8"/>
      <c r="Z799" s="8"/>
      <c r="AA799" s="8"/>
      <c r="AB799" s="8"/>
      <c r="AC799" s="8"/>
      <c r="AD799" s="8"/>
      <c r="AE799" s="8"/>
      <c r="AF799" s="8"/>
      <c r="AG799" s="8"/>
      <c r="AH799" s="8"/>
      <c r="AI799" s="8"/>
      <c r="AK799" s="8"/>
      <c r="AL799" s="8"/>
      <c r="AM799" s="8"/>
      <c r="AN799" s="8"/>
      <c r="AO799" s="8"/>
      <c r="AP799" s="8"/>
      <c r="AQ799" s="8"/>
      <c r="AR799" s="8"/>
      <c r="AS799" s="8"/>
      <c r="AT799" s="8"/>
      <c r="AU799" s="8"/>
      <c r="AW799"/>
      <c r="AX799"/>
      <c r="AY799"/>
      <c r="AZ799"/>
    </row>
    <row r="800" spans="1:52" s="17" customFormat="1" x14ac:dyDescent="0.3">
      <c r="A800"/>
      <c r="B800"/>
      <c r="C800"/>
      <c r="D800"/>
      <c r="E800"/>
      <c r="F800" s="2"/>
      <c r="G800" s="2"/>
      <c r="H800" s="4"/>
      <c r="I800"/>
      <c r="J800"/>
      <c r="K800"/>
      <c r="L800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/>
      <c r="Y800" s="8"/>
      <c r="Z800" s="8"/>
      <c r="AA800" s="8"/>
      <c r="AB800" s="8"/>
      <c r="AC800" s="8"/>
      <c r="AD800" s="8"/>
      <c r="AE800" s="8"/>
      <c r="AF800" s="8"/>
      <c r="AG800" s="8"/>
      <c r="AH800" s="8"/>
      <c r="AI800" s="8"/>
      <c r="AK800" s="8"/>
      <c r="AL800" s="8"/>
      <c r="AM800" s="8"/>
      <c r="AN800" s="8"/>
      <c r="AO800" s="8"/>
      <c r="AP800" s="8"/>
      <c r="AQ800" s="8"/>
      <c r="AR800" s="8"/>
      <c r="AS800" s="8"/>
      <c r="AT800" s="8"/>
      <c r="AU800" s="8"/>
      <c r="AW800"/>
      <c r="AX800"/>
      <c r="AY800"/>
      <c r="AZ800"/>
    </row>
    <row r="801" spans="1:52" s="17" customFormat="1" x14ac:dyDescent="0.3">
      <c r="A801"/>
      <c r="B801"/>
      <c r="C801"/>
      <c r="D801"/>
      <c r="E801"/>
      <c r="F801" s="2"/>
      <c r="G801" s="2"/>
      <c r="H801" s="4"/>
      <c r="I801"/>
      <c r="J801"/>
      <c r="K801"/>
      <c r="L801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/>
      <c r="Y801" s="8"/>
      <c r="Z801" s="8"/>
      <c r="AA801" s="8"/>
      <c r="AB801" s="8"/>
      <c r="AC801" s="8"/>
      <c r="AD801" s="8"/>
      <c r="AE801" s="8"/>
      <c r="AF801" s="8"/>
      <c r="AG801" s="8"/>
      <c r="AH801" s="8"/>
      <c r="AI801" s="8"/>
      <c r="AK801" s="8"/>
      <c r="AL801" s="8"/>
      <c r="AM801" s="8"/>
      <c r="AN801" s="8"/>
      <c r="AO801" s="8"/>
      <c r="AP801" s="8"/>
      <c r="AQ801" s="8"/>
      <c r="AR801" s="8"/>
      <c r="AS801" s="8"/>
      <c r="AT801" s="8"/>
      <c r="AU801" s="8"/>
      <c r="AW801"/>
      <c r="AX801"/>
      <c r="AY801"/>
      <c r="AZ801"/>
    </row>
    <row r="802" spans="1:52" s="17" customFormat="1" x14ac:dyDescent="0.3">
      <c r="A802"/>
      <c r="B802"/>
      <c r="C802"/>
      <c r="D802"/>
      <c r="E802"/>
      <c r="F802" s="2"/>
      <c r="G802" s="2"/>
      <c r="H802" s="4"/>
      <c r="I802"/>
      <c r="J802"/>
      <c r="K802"/>
      <c r="L802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/>
      <c r="Y802" s="8"/>
      <c r="Z802" s="8"/>
      <c r="AA802" s="8"/>
      <c r="AB802" s="8"/>
      <c r="AC802" s="8"/>
      <c r="AD802" s="8"/>
      <c r="AE802" s="8"/>
      <c r="AF802" s="8"/>
      <c r="AG802" s="8"/>
      <c r="AH802" s="8"/>
      <c r="AI802" s="8"/>
      <c r="AK802" s="8"/>
      <c r="AL802" s="8"/>
      <c r="AM802" s="8"/>
      <c r="AN802" s="8"/>
      <c r="AO802" s="8"/>
      <c r="AP802" s="8"/>
      <c r="AQ802" s="8"/>
      <c r="AR802" s="8"/>
      <c r="AS802" s="8"/>
      <c r="AT802" s="8"/>
      <c r="AU802" s="8"/>
      <c r="AW802"/>
      <c r="AX802"/>
      <c r="AY802"/>
      <c r="AZ802"/>
    </row>
    <row r="803" spans="1:52" s="17" customFormat="1" x14ac:dyDescent="0.3">
      <c r="A803"/>
      <c r="B803"/>
      <c r="C803"/>
      <c r="D803"/>
      <c r="E803"/>
      <c r="F803" s="2"/>
      <c r="G803" s="2"/>
      <c r="H803" s="4"/>
      <c r="I803"/>
      <c r="J803"/>
      <c r="K803"/>
      <c r="L803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/>
      <c r="Y803" s="8"/>
      <c r="Z803" s="8"/>
      <c r="AA803" s="8"/>
      <c r="AB803" s="8"/>
      <c r="AC803" s="8"/>
      <c r="AD803" s="8"/>
      <c r="AE803" s="8"/>
      <c r="AF803" s="8"/>
      <c r="AG803" s="8"/>
      <c r="AH803" s="8"/>
      <c r="AI803" s="8"/>
      <c r="AK803" s="8"/>
      <c r="AL803" s="8"/>
      <c r="AM803" s="8"/>
      <c r="AN803" s="8"/>
      <c r="AO803" s="8"/>
      <c r="AP803" s="8"/>
      <c r="AQ803" s="8"/>
      <c r="AR803" s="8"/>
      <c r="AS803" s="8"/>
      <c r="AT803" s="8"/>
      <c r="AU803" s="8"/>
      <c r="AW803"/>
      <c r="AX803"/>
      <c r="AY803"/>
      <c r="AZ803"/>
    </row>
    <row r="804" spans="1:52" s="17" customFormat="1" x14ac:dyDescent="0.3">
      <c r="A804"/>
      <c r="B804"/>
      <c r="C804"/>
      <c r="D804"/>
      <c r="E804"/>
      <c r="F804" s="2"/>
      <c r="G804" s="2"/>
      <c r="H804" s="4"/>
      <c r="I804"/>
      <c r="J804"/>
      <c r="K804"/>
      <c r="L804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/>
      <c r="Y804" s="8"/>
      <c r="Z804" s="8"/>
      <c r="AA804" s="8"/>
      <c r="AB804" s="8"/>
      <c r="AC804" s="8"/>
      <c r="AD804" s="8"/>
      <c r="AE804" s="8"/>
      <c r="AF804" s="8"/>
      <c r="AG804" s="8"/>
      <c r="AH804" s="8"/>
      <c r="AI804" s="8"/>
      <c r="AK804" s="8"/>
      <c r="AL804" s="8"/>
      <c r="AM804" s="8"/>
      <c r="AN804" s="8"/>
      <c r="AO804" s="8"/>
      <c r="AP804" s="8"/>
      <c r="AQ804" s="8"/>
      <c r="AR804" s="8"/>
      <c r="AS804" s="8"/>
      <c r="AT804" s="8"/>
      <c r="AU804" s="8"/>
      <c r="AW804"/>
      <c r="AX804"/>
      <c r="AY804"/>
      <c r="AZ804"/>
    </row>
    <row r="805" spans="1:52" s="17" customFormat="1" x14ac:dyDescent="0.3">
      <c r="A805"/>
      <c r="B805"/>
      <c r="C805"/>
      <c r="D805"/>
      <c r="E805"/>
      <c r="F805" s="2"/>
      <c r="G805" s="2"/>
      <c r="H805" s="4"/>
      <c r="I805"/>
      <c r="J805"/>
      <c r="K805"/>
      <c r="L805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/>
      <c r="Y805" s="8"/>
      <c r="Z805" s="8"/>
      <c r="AA805" s="8"/>
      <c r="AB805" s="8"/>
      <c r="AC805" s="8"/>
      <c r="AD805" s="8"/>
      <c r="AE805" s="8"/>
      <c r="AF805" s="8"/>
      <c r="AG805" s="8"/>
      <c r="AH805" s="8"/>
      <c r="AI805" s="8"/>
      <c r="AK805" s="8"/>
      <c r="AL805" s="8"/>
      <c r="AM805" s="8"/>
      <c r="AN805" s="8"/>
      <c r="AO805" s="8"/>
      <c r="AP805" s="8"/>
      <c r="AQ805" s="8"/>
      <c r="AR805" s="8"/>
      <c r="AS805" s="8"/>
      <c r="AT805" s="8"/>
      <c r="AU805" s="8"/>
      <c r="AW805"/>
      <c r="AX805"/>
      <c r="AY805"/>
      <c r="AZ805"/>
    </row>
    <row r="806" spans="1:52" s="17" customFormat="1" x14ac:dyDescent="0.3">
      <c r="A806"/>
      <c r="B806"/>
      <c r="C806"/>
      <c r="D806"/>
      <c r="E806"/>
      <c r="F806" s="2"/>
      <c r="G806" s="2"/>
      <c r="H806" s="4"/>
      <c r="I806"/>
      <c r="J806"/>
      <c r="K806"/>
      <c r="L806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/>
      <c r="Y806" s="8"/>
      <c r="Z806" s="8"/>
      <c r="AA806" s="8"/>
      <c r="AB806" s="8"/>
      <c r="AC806" s="8"/>
      <c r="AD806" s="8"/>
      <c r="AE806" s="8"/>
      <c r="AF806" s="8"/>
      <c r="AG806" s="8"/>
      <c r="AH806" s="8"/>
      <c r="AI806" s="8"/>
      <c r="AK806" s="8"/>
      <c r="AL806" s="8"/>
      <c r="AM806" s="8"/>
      <c r="AN806" s="8"/>
      <c r="AO806" s="8"/>
      <c r="AP806" s="8"/>
      <c r="AQ806" s="8"/>
      <c r="AR806" s="8"/>
      <c r="AS806" s="8"/>
      <c r="AT806" s="8"/>
      <c r="AU806" s="8"/>
      <c r="AW806"/>
      <c r="AX806"/>
      <c r="AY806"/>
      <c r="AZ806"/>
    </row>
    <row r="807" spans="1:52" s="17" customFormat="1" x14ac:dyDescent="0.3">
      <c r="A807"/>
      <c r="B807"/>
      <c r="C807"/>
      <c r="D807"/>
      <c r="E807"/>
      <c r="F807" s="2"/>
      <c r="G807" s="2"/>
      <c r="H807" s="4"/>
      <c r="I807"/>
      <c r="J807"/>
      <c r="K807"/>
      <c r="L807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/>
      <c r="Y807" s="8"/>
      <c r="Z807" s="8"/>
      <c r="AA807" s="8"/>
      <c r="AB807" s="8"/>
      <c r="AC807" s="8"/>
      <c r="AD807" s="8"/>
      <c r="AE807" s="8"/>
      <c r="AF807" s="8"/>
      <c r="AG807" s="8"/>
      <c r="AH807" s="8"/>
      <c r="AI807" s="8"/>
      <c r="AK807" s="8"/>
      <c r="AL807" s="8"/>
      <c r="AM807" s="8"/>
      <c r="AN807" s="8"/>
      <c r="AO807" s="8"/>
      <c r="AP807" s="8"/>
      <c r="AQ807" s="8"/>
      <c r="AR807" s="8"/>
      <c r="AS807" s="8"/>
      <c r="AT807" s="8"/>
      <c r="AU807" s="8"/>
      <c r="AW807"/>
      <c r="AX807"/>
      <c r="AY807"/>
      <c r="AZ807"/>
    </row>
    <row r="808" spans="1:52" s="17" customFormat="1" x14ac:dyDescent="0.3">
      <c r="A808"/>
      <c r="B808"/>
      <c r="C808"/>
      <c r="D808"/>
      <c r="E808"/>
      <c r="F808" s="2"/>
      <c r="G808" s="2"/>
      <c r="H808" s="4"/>
      <c r="I808"/>
      <c r="J808"/>
      <c r="K808"/>
      <c r="L80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/>
      <c r="Y808" s="8"/>
      <c r="Z808" s="8"/>
      <c r="AA808" s="8"/>
      <c r="AB808" s="8"/>
      <c r="AC808" s="8"/>
      <c r="AD808" s="8"/>
      <c r="AE808" s="8"/>
      <c r="AF808" s="8"/>
      <c r="AG808" s="8"/>
      <c r="AH808" s="8"/>
      <c r="AI808" s="8"/>
      <c r="AK808" s="8"/>
      <c r="AL808" s="8"/>
      <c r="AM808" s="8"/>
      <c r="AN808" s="8"/>
      <c r="AO808" s="8"/>
      <c r="AP808" s="8"/>
      <c r="AQ808" s="8"/>
      <c r="AR808" s="8"/>
      <c r="AS808" s="8"/>
      <c r="AT808" s="8"/>
      <c r="AU808" s="8"/>
      <c r="AW808"/>
      <c r="AX808"/>
      <c r="AY808"/>
      <c r="AZ808"/>
    </row>
    <row r="809" spans="1:52" s="17" customFormat="1" x14ac:dyDescent="0.3">
      <c r="A809"/>
      <c r="B809"/>
      <c r="C809"/>
      <c r="D809"/>
      <c r="E809"/>
      <c r="F809" s="2"/>
      <c r="G809" s="2"/>
      <c r="H809" s="4"/>
      <c r="I809"/>
      <c r="J809"/>
      <c r="K809"/>
      <c r="L809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/>
      <c r="Y809" s="8"/>
      <c r="Z809" s="8"/>
      <c r="AA809" s="8"/>
      <c r="AB809" s="8"/>
      <c r="AC809" s="8"/>
      <c r="AD809" s="8"/>
      <c r="AE809" s="8"/>
      <c r="AF809" s="8"/>
      <c r="AG809" s="8"/>
      <c r="AH809" s="8"/>
      <c r="AI809" s="8"/>
      <c r="AK809" s="8"/>
      <c r="AL809" s="8"/>
      <c r="AM809" s="8"/>
      <c r="AN809" s="8"/>
      <c r="AO809" s="8"/>
      <c r="AP809" s="8"/>
      <c r="AQ809" s="8"/>
      <c r="AR809" s="8"/>
      <c r="AS809" s="8"/>
      <c r="AT809" s="8"/>
      <c r="AU809" s="8"/>
      <c r="AW809"/>
      <c r="AX809"/>
      <c r="AY809"/>
      <c r="AZ809"/>
    </row>
    <row r="810" spans="1:52" s="17" customFormat="1" x14ac:dyDescent="0.3">
      <c r="A810"/>
      <c r="B810"/>
      <c r="C810"/>
      <c r="D810"/>
      <c r="E810"/>
      <c r="F810" s="2"/>
      <c r="G810" s="2"/>
      <c r="H810" s="4"/>
      <c r="I810"/>
      <c r="J810"/>
      <c r="K810"/>
      <c r="L810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/>
      <c r="Y810" s="8"/>
      <c r="Z810" s="8"/>
      <c r="AA810" s="8"/>
      <c r="AB810" s="8"/>
      <c r="AC810" s="8"/>
      <c r="AD810" s="8"/>
      <c r="AE810" s="8"/>
      <c r="AF810" s="8"/>
      <c r="AG810" s="8"/>
      <c r="AH810" s="8"/>
      <c r="AI810" s="8"/>
      <c r="AK810" s="8"/>
      <c r="AL810" s="8"/>
      <c r="AM810" s="8"/>
      <c r="AN810" s="8"/>
      <c r="AO810" s="8"/>
      <c r="AP810" s="8"/>
      <c r="AQ810" s="8"/>
      <c r="AR810" s="8"/>
      <c r="AS810" s="8"/>
      <c r="AT810" s="8"/>
      <c r="AU810" s="8"/>
      <c r="AW810"/>
      <c r="AX810"/>
      <c r="AY810"/>
      <c r="AZ810"/>
    </row>
    <row r="811" spans="1:52" s="17" customFormat="1" x14ac:dyDescent="0.3">
      <c r="A811"/>
      <c r="B811"/>
      <c r="C811"/>
      <c r="D811"/>
      <c r="E811"/>
      <c r="F811" s="2"/>
      <c r="G811" s="2"/>
      <c r="H811" s="4"/>
      <c r="I811"/>
      <c r="J811"/>
      <c r="K811"/>
      <c r="L811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/>
      <c r="Y811" s="8"/>
      <c r="Z811" s="8"/>
      <c r="AA811" s="8"/>
      <c r="AB811" s="8"/>
      <c r="AC811" s="8"/>
      <c r="AD811" s="8"/>
      <c r="AE811" s="8"/>
      <c r="AF811" s="8"/>
      <c r="AG811" s="8"/>
      <c r="AH811" s="8"/>
      <c r="AI811" s="8"/>
      <c r="AK811" s="8"/>
      <c r="AL811" s="8"/>
      <c r="AM811" s="8"/>
      <c r="AN811" s="8"/>
      <c r="AO811" s="8"/>
      <c r="AP811" s="8"/>
      <c r="AQ811" s="8"/>
      <c r="AR811" s="8"/>
      <c r="AS811" s="8"/>
      <c r="AT811" s="8"/>
      <c r="AU811" s="8"/>
      <c r="AW811"/>
      <c r="AX811"/>
      <c r="AY811"/>
      <c r="AZ811"/>
    </row>
    <row r="812" spans="1:52" s="17" customFormat="1" x14ac:dyDescent="0.3">
      <c r="A812"/>
      <c r="B812"/>
      <c r="C812"/>
      <c r="D812"/>
      <c r="E812"/>
      <c r="F812" s="2"/>
      <c r="G812" s="2"/>
      <c r="H812" s="4"/>
      <c r="I812"/>
      <c r="J812"/>
      <c r="K812"/>
      <c r="L812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/>
      <c r="Y812" s="8"/>
      <c r="Z812" s="8"/>
      <c r="AA812" s="8"/>
      <c r="AB812" s="8"/>
      <c r="AC812" s="8"/>
      <c r="AD812" s="8"/>
      <c r="AE812" s="8"/>
      <c r="AF812" s="8"/>
      <c r="AG812" s="8"/>
      <c r="AH812" s="8"/>
      <c r="AI812" s="8"/>
      <c r="AK812" s="8"/>
      <c r="AL812" s="8"/>
      <c r="AM812" s="8"/>
      <c r="AN812" s="8"/>
      <c r="AO812" s="8"/>
      <c r="AP812" s="8"/>
      <c r="AQ812" s="8"/>
      <c r="AR812" s="8"/>
      <c r="AS812" s="8"/>
      <c r="AT812" s="8"/>
      <c r="AU812" s="8"/>
      <c r="AW812"/>
      <c r="AX812"/>
      <c r="AY812"/>
      <c r="AZ812"/>
    </row>
    <row r="813" spans="1:52" s="17" customFormat="1" x14ac:dyDescent="0.3">
      <c r="A813"/>
      <c r="B813"/>
      <c r="C813"/>
      <c r="D813"/>
      <c r="E813"/>
      <c r="F813" s="2"/>
      <c r="G813" s="2"/>
      <c r="H813" s="4"/>
      <c r="I813"/>
      <c r="J813"/>
      <c r="K813"/>
      <c r="L813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/>
      <c r="Y813" s="8"/>
      <c r="Z813" s="8"/>
      <c r="AA813" s="8"/>
      <c r="AB813" s="8"/>
      <c r="AC813" s="8"/>
      <c r="AD813" s="8"/>
      <c r="AE813" s="8"/>
      <c r="AF813" s="8"/>
      <c r="AG813" s="8"/>
      <c r="AH813" s="8"/>
      <c r="AI813" s="8"/>
      <c r="AK813" s="8"/>
      <c r="AL813" s="8"/>
      <c r="AM813" s="8"/>
      <c r="AN813" s="8"/>
      <c r="AO813" s="8"/>
      <c r="AP813" s="8"/>
      <c r="AQ813" s="8"/>
      <c r="AR813" s="8"/>
      <c r="AS813" s="8"/>
      <c r="AT813" s="8"/>
      <c r="AU813" s="8"/>
      <c r="AW813"/>
      <c r="AX813"/>
      <c r="AY813"/>
      <c r="AZ813"/>
    </row>
    <row r="814" spans="1:52" s="17" customFormat="1" x14ac:dyDescent="0.3">
      <c r="A814"/>
      <c r="B814"/>
      <c r="C814"/>
      <c r="D814"/>
      <c r="E814"/>
      <c r="F814" s="2"/>
      <c r="G814" s="2"/>
      <c r="H814" s="4"/>
      <c r="I814"/>
      <c r="J814"/>
      <c r="K814"/>
      <c r="L814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/>
      <c r="Y814" s="8"/>
      <c r="Z814" s="8"/>
      <c r="AA814" s="8"/>
      <c r="AB814" s="8"/>
      <c r="AC814" s="8"/>
      <c r="AD814" s="8"/>
      <c r="AE814" s="8"/>
      <c r="AF814" s="8"/>
      <c r="AG814" s="8"/>
      <c r="AH814" s="8"/>
      <c r="AI814" s="8"/>
      <c r="AK814" s="8"/>
      <c r="AL814" s="8"/>
      <c r="AM814" s="8"/>
      <c r="AN814" s="8"/>
      <c r="AO814" s="8"/>
      <c r="AP814" s="8"/>
      <c r="AQ814" s="8"/>
      <c r="AR814" s="8"/>
      <c r="AS814" s="8"/>
      <c r="AT814" s="8"/>
      <c r="AU814" s="8"/>
      <c r="AW814"/>
      <c r="AX814"/>
      <c r="AY814"/>
      <c r="AZ814"/>
    </row>
    <row r="815" spans="1:52" s="17" customFormat="1" x14ac:dyDescent="0.3">
      <c r="A815"/>
      <c r="B815"/>
      <c r="C815"/>
      <c r="D815"/>
      <c r="E815"/>
      <c r="F815" s="2"/>
      <c r="G815" s="2"/>
      <c r="H815" s="4"/>
      <c r="I815"/>
      <c r="J815"/>
      <c r="K815"/>
      <c r="L815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/>
      <c r="Y815" s="8"/>
      <c r="Z815" s="8"/>
      <c r="AA815" s="8"/>
      <c r="AB815" s="8"/>
      <c r="AC815" s="8"/>
      <c r="AD815" s="8"/>
      <c r="AE815" s="8"/>
      <c r="AF815" s="8"/>
      <c r="AG815" s="8"/>
      <c r="AH815" s="8"/>
      <c r="AI815" s="8"/>
      <c r="AK815" s="8"/>
      <c r="AL815" s="8"/>
      <c r="AM815" s="8"/>
      <c r="AN815" s="8"/>
      <c r="AO815" s="8"/>
      <c r="AP815" s="8"/>
      <c r="AQ815" s="8"/>
      <c r="AR815" s="8"/>
      <c r="AS815" s="8"/>
      <c r="AT815" s="8"/>
      <c r="AU815" s="8"/>
      <c r="AW815"/>
      <c r="AX815"/>
      <c r="AY815"/>
      <c r="AZ815"/>
    </row>
    <row r="816" spans="1:52" s="17" customFormat="1" x14ac:dyDescent="0.3">
      <c r="A816"/>
      <c r="B816"/>
      <c r="C816"/>
      <c r="D816"/>
      <c r="E816"/>
      <c r="F816" s="2"/>
      <c r="G816" s="2"/>
      <c r="H816" s="4"/>
      <c r="I816"/>
      <c r="J816"/>
      <c r="K816"/>
      <c r="L816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/>
      <c r="Y816" s="8"/>
      <c r="Z816" s="8"/>
      <c r="AA816" s="8"/>
      <c r="AB816" s="8"/>
      <c r="AC816" s="8"/>
      <c r="AD816" s="8"/>
      <c r="AE816" s="8"/>
      <c r="AF816" s="8"/>
      <c r="AG816" s="8"/>
      <c r="AH816" s="8"/>
      <c r="AI816" s="8"/>
      <c r="AK816" s="8"/>
      <c r="AL816" s="8"/>
      <c r="AM816" s="8"/>
      <c r="AN816" s="8"/>
      <c r="AO816" s="8"/>
      <c r="AP816" s="8"/>
      <c r="AQ816" s="8"/>
      <c r="AR816" s="8"/>
      <c r="AS816" s="8"/>
      <c r="AT816" s="8"/>
      <c r="AU816" s="8"/>
      <c r="AW816"/>
      <c r="AX816"/>
      <c r="AY816"/>
      <c r="AZ816"/>
    </row>
    <row r="817" spans="1:52" s="17" customFormat="1" x14ac:dyDescent="0.3">
      <c r="A817"/>
      <c r="B817"/>
      <c r="C817"/>
      <c r="D817"/>
      <c r="E817"/>
      <c r="F817" s="2"/>
      <c r="G817" s="2"/>
      <c r="H817" s="4"/>
      <c r="I817"/>
      <c r="J817"/>
      <c r="K817"/>
      <c r="L817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/>
      <c r="Y817" s="8"/>
      <c r="Z817" s="8"/>
      <c r="AA817" s="8"/>
      <c r="AB817" s="8"/>
      <c r="AC817" s="8"/>
      <c r="AD817" s="8"/>
      <c r="AE817" s="8"/>
      <c r="AF817" s="8"/>
      <c r="AG817" s="8"/>
      <c r="AH817" s="8"/>
      <c r="AI817" s="8"/>
      <c r="AK817" s="8"/>
      <c r="AL817" s="8"/>
      <c r="AM817" s="8"/>
      <c r="AN817" s="8"/>
      <c r="AO817" s="8"/>
      <c r="AP817" s="8"/>
      <c r="AQ817" s="8"/>
      <c r="AR817" s="8"/>
      <c r="AS817" s="8"/>
      <c r="AT817" s="8"/>
      <c r="AU817" s="8"/>
      <c r="AW817"/>
      <c r="AX817"/>
      <c r="AY817"/>
      <c r="AZ817"/>
    </row>
    <row r="818" spans="1:52" s="17" customFormat="1" x14ac:dyDescent="0.3">
      <c r="A818"/>
      <c r="B818"/>
      <c r="C818"/>
      <c r="D818"/>
      <c r="E818"/>
      <c r="F818" s="2"/>
      <c r="G818" s="2"/>
      <c r="H818" s="4"/>
      <c r="I818"/>
      <c r="J818"/>
      <c r="K818"/>
      <c r="L81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/>
      <c r="Y818" s="8"/>
      <c r="Z818" s="8"/>
      <c r="AA818" s="8"/>
      <c r="AB818" s="8"/>
      <c r="AC818" s="8"/>
      <c r="AD818" s="8"/>
      <c r="AE818" s="8"/>
      <c r="AF818" s="8"/>
      <c r="AG818" s="8"/>
      <c r="AH818" s="8"/>
      <c r="AI818" s="8"/>
      <c r="AK818" s="8"/>
      <c r="AL818" s="8"/>
      <c r="AM818" s="8"/>
      <c r="AN818" s="8"/>
      <c r="AO818" s="8"/>
      <c r="AP818" s="8"/>
      <c r="AQ818" s="8"/>
      <c r="AR818" s="8"/>
      <c r="AS818" s="8"/>
      <c r="AT818" s="8"/>
      <c r="AU818" s="8"/>
      <c r="AW818"/>
      <c r="AX818"/>
      <c r="AY818"/>
      <c r="AZ818"/>
    </row>
    <row r="819" spans="1:52" s="17" customFormat="1" x14ac:dyDescent="0.3">
      <c r="A819"/>
      <c r="B819"/>
      <c r="C819"/>
      <c r="D819"/>
      <c r="E819"/>
      <c r="F819" s="2"/>
      <c r="G819" s="2"/>
      <c r="H819" s="4"/>
      <c r="I819"/>
      <c r="J819"/>
      <c r="K819"/>
      <c r="L819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/>
      <c r="Y819" s="8"/>
      <c r="Z819" s="8"/>
      <c r="AA819" s="8"/>
      <c r="AB819" s="8"/>
      <c r="AC819" s="8"/>
      <c r="AD819" s="8"/>
      <c r="AE819" s="8"/>
      <c r="AF819" s="8"/>
      <c r="AG819" s="8"/>
      <c r="AH819" s="8"/>
      <c r="AI819" s="8"/>
      <c r="AK819" s="8"/>
      <c r="AL819" s="8"/>
      <c r="AM819" s="8"/>
      <c r="AN819" s="8"/>
      <c r="AO819" s="8"/>
      <c r="AP819" s="8"/>
      <c r="AQ819" s="8"/>
      <c r="AR819" s="8"/>
      <c r="AS819" s="8"/>
      <c r="AT819" s="8"/>
      <c r="AU819" s="8"/>
      <c r="AW819"/>
      <c r="AX819"/>
      <c r="AY819"/>
      <c r="AZ819"/>
    </row>
    <row r="820" spans="1:52" s="17" customFormat="1" x14ac:dyDescent="0.3">
      <c r="A820"/>
      <c r="B820"/>
      <c r="C820"/>
      <c r="D820"/>
      <c r="E820"/>
      <c r="F820" s="2"/>
      <c r="G820" s="2"/>
      <c r="H820" s="4"/>
      <c r="I820"/>
      <c r="J820"/>
      <c r="K820"/>
      <c r="L820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/>
      <c r="Y820" s="8"/>
      <c r="Z820" s="8"/>
      <c r="AA820" s="8"/>
      <c r="AB820" s="8"/>
      <c r="AC820" s="8"/>
      <c r="AD820" s="8"/>
      <c r="AE820" s="8"/>
      <c r="AF820" s="8"/>
      <c r="AG820" s="8"/>
      <c r="AH820" s="8"/>
      <c r="AI820" s="8"/>
      <c r="AK820" s="8"/>
      <c r="AL820" s="8"/>
      <c r="AM820" s="8"/>
      <c r="AN820" s="8"/>
      <c r="AO820" s="8"/>
      <c r="AP820" s="8"/>
      <c r="AQ820" s="8"/>
      <c r="AR820" s="8"/>
      <c r="AS820" s="8"/>
      <c r="AT820" s="8"/>
      <c r="AU820" s="8"/>
      <c r="AW820"/>
      <c r="AX820"/>
      <c r="AY820"/>
      <c r="AZ820"/>
    </row>
    <row r="821" spans="1:52" s="17" customFormat="1" x14ac:dyDescent="0.3">
      <c r="A821"/>
      <c r="B821"/>
      <c r="C821"/>
      <c r="D821"/>
      <c r="E821"/>
      <c r="F821" s="2"/>
      <c r="G821" s="2"/>
      <c r="H821" s="4"/>
      <c r="I821"/>
      <c r="J821"/>
      <c r="K821"/>
      <c r="L821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/>
      <c r="Y821" s="8"/>
      <c r="Z821" s="8"/>
      <c r="AA821" s="8"/>
      <c r="AB821" s="8"/>
      <c r="AC821" s="8"/>
      <c r="AD821" s="8"/>
      <c r="AE821" s="8"/>
      <c r="AF821" s="8"/>
      <c r="AG821" s="8"/>
      <c r="AH821" s="8"/>
      <c r="AI821" s="8"/>
      <c r="AK821" s="8"/>
      <c r="AL821" s="8"/>
      <c r="AM821" s="8"/>
      <c r="AN821" s="8"/>
      <c r="AO821" s="8"/>
      <c r="AP821" s="8"/>
      <c r="AQ821" s="8"/>
      <c r="AR821" s="8"/>
      <c r="AS821" s="8"/>
      <c r="AT821" s="8"/>
      <c r="AU821" s="8"/>
      <c r="AW821"/>
      <c r="AX821"/>
      <c r="AY821"/>
      <c r="AZ821"/>
    </row>
    <row r="822" spans="1:52" s="17" customFormat="1" x14ac:dyDescent="0.3">
      <c r="A822"/>
      <c r="B822"/>
      <c r="C822"/>
      <c r="D822"/>
      <c r="E822"/>
      <c r="F822" s="2"/>
      <c r="G822" s="2"/>
      <c r="H822" s="4"/>
      <c r="I822"/>
      <c r="J822"/>
      <c r="K822"/>
      <c r="L822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/>
      <c r="Y822" s="8"/>
      <c r="Z822" s="8"/>
      <c r="AA822" s="8"/>
      <c r="AB822" s="8"/>
      <c r="AC822" s="8"/>
      <c r="AD822" s="8"/>
      <c r="AE822" s="8"/>
      <c r="AF822" s="8"/>
      <c r="AG822" s="8"/>
      <c r="AH822" s="8"/>
      <c r="AI822" s="8"/>
      <c r="AK822" s="8"/>
      <c r="AL822" s="8"/>
      <c r="AM822" s="8"/>
      <c r="AN822" s="8"/>
      <c r="AO822" s="8"/>
      <c r="AP822" s="8"/>
      <c r="AQ822" s="8"/>
      <c r="AR822" s="8"/>
      <c r="AS822" s="8"/>
      <c r="AT822" s="8"/>
      <c r="AU822" s="8"/>
      <c r="AW822"/>
      <c r="AX822"/>
      <c r="AY822"/>
      <c r="AZ822"/>
    </row>
    <row r="823" spans="1:52" s="17" customFormat="1" x14ac:dyDescent="0.3">
      <c r="A823"/>
      <c r="B823"/>
      <c r="C823"/>
      <c r="D823"/>
      <c r="E823"/>
      <c r="F823" s="2"/>
      <c r="G823" s="2"/>
      <c r="H823" s="4"/>
      <c r="I823"/>
      <c r="J823"/>
      <c r="K823"/>
      <c r="L823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/>
      <c r="Y823" s="8"/>
      <c r="Z823" s="8"/>
      <c r="AA823" s="8"/>
      <c r="AB823" s="8"/>
      <c r="AC823" s="8"/>
      <c r="AD823" s="8"/>
      <c r="AE823" s="8"/>
      <c r="AF823" s="8"/>
      <c r="AG823" s="8"/>
      <c r="AH823" s="8"/>
      <c r="AI823" s="8"/>
      <c r="AK823" s="8"/>
      <c r="AL823" s="8"/>
      <c r="AM823" s="8"/>
      <c r="AN823" s="8"/>
      <c r="AO823" s="8"/>
      <c r="AP823" s="8"/>
      <c r="AQ823" s="8"/>
      <c r="AR823" s="8"/>
      <c r="AS823" s="8"/>
      <c r="AT823" s="8"/>
      <c r="AU823" s="8"/>
      <c r="AW823"/>
      <c r="AX823"/>
      <c r="AY823"/>
      <c r="AZ823"/>
    </row>
    <row r="824" spans="1:52" s="17" customFormat="1" x14ac:dyDescent="0.3">
      <c r="A824"/>
      <c r="B824"/>
      <c r="C824"/>
      <c r="D824"/>
      <c r="E824"/>
      <c r="F824" s="2"/>
      <c r="G824" s="2"/>
      <c r="H824" s="4"/>
      <c r="I824"/>
      <c r="J824"/>
      <c r="K824"/>
      <c r="L824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/>
      <c r="Y824" s="8"/>
      <c r="Z824" s="8"/>
      <c r="AA824" s="8"/>
      <c r="AB824" s="8"/>
      <c r="AC824" s="8"/>
      <c r="AD824" s="8"/>
      <c r="AE824" s="8"/>
      <c r="AF824" s="8"/>
      <c r="AG824" s="8"/>
      <c r="AH824" s="8"/>
      <c r="AI824" s="8"/>
      <c r="AK824" s="8"/>
      <c r="AL824" s="8"/>
      <c r="AM824" s="8"/>
      <c r="AN824" s="8"/>
      <c r="AO824" s="8"/>
      <c r="AP824" s="8"/>
      <c r="AQ824" s="8"/>
      <c r="AR824" s="8"/>
      <c r="AS824" s="8"/>
      <c r="AT824" s="8"/>
      <c r="AU824" s="8"/>
      <c r="AW824"/>
      <c r="AX824"/>
      <c r="AY824"/>
      <c r="AZ824"/>
    </row>
    <row r="825" spans="1:52" s="17" customFormat="1" x14ac:dyDescent="0.3">
      <c r="A825"/>
      <c r="B825"/>
      <c r="C825"/>
      <c r="D825"/>
      <c r="E825"/>
      <c r="F825" s="2"/>
      <c r="G825" s="2"/>
      <c r="H825" s="4"/>
      <c r="I825"/>
      <c r="J825"/>
      <c r="K825"/>
      <c r="L825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/>
      <c r="Y825" s="8"/>
      <c r="Z825" s="8"/>
      <c r="AA825" s="8"/>
      <c r="AB825" s="8"/>
      <c r="AC825" s="8"/>
      <c r="AD825" s="8"/>
      <c r="AE825" s="8"/>
      <c r="AF825" s="8"/>
      <c r="AG825" s="8"/>
      <c r="AH825" s="8"/>
      <c r="AI825" s="8"/>
      <c r="AK825" s="8"/>
      <c r="AL825" s="8"/>
      <c r="AM825" s="8"/>
      <c r="AN825" s="8"/>
      <c r="AO825" s="8"/>
      <c r="AP825" s="8"/>
      <c r="AQ825" s="8"/>
      <c r="AR825" s="8"/>
      <c r="AS825" s="8"/>
      <c r="AT825" s="8"/>
      <c r="AU825" s="8"/>
      <c r="AW825"/>
      <c r="AX825"/>
      <c r="AY825"/>
      <c r="AZ825"/>
    </row>
    <row r="826" spans="1:52" s="17" customFormat="1" x14ac:dyDescent="0.3">
      <c r="A826"/>
      <c r="B826"/>
      <c r="C826"/>
      <c r="D826"/>
      <c r="E826"/>
      <c r="F826" s="2"/>
      <c r="G826" s="2"/>
      <c r="H826" s="4"/>
      <c r="I826"/>
      <c r="J826"/>
      <c r="K826"/>
      <c r="L826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/>
      <c r="Y826" s="8"/>
      <c r="Z826" s="8"/>
      <c r="AA826" s="8"/>
      <c r="AB826" s="8"/>
      <c r="AC826" s="8"/>
      <c r="AD826" s="8"/>
      <c r="AE826" s="8"/>
      <c r="AF826" s="8"/>
      <c r="AG826" s="8"/>
      <c r="AH826" s="8"/>
      <c r="AI826" s="8"/>
      <c r="AK826" s="8"/>
      <c r="AL826" s="8"/>
      <c r="AM826" s="8"/>
      <c r="AN826" s="8"/>
      <c r="AO826" s="8"/>
      <c r="AP826" s="8"/>
      <c r="AQ826" s="8"/>
      <c r="AR826" s="8"/>
      <c r="AS826" s="8"/>
      <c r="AT826" s="8"/>
      <c r="AU826" s="8"/>
      <c r="AW826"/>
      <c r="AX826"/>
      <c r="AY826"/>
      <c r="AZ826"/>
    </row>
    <row r="827" spans="1:52" s="17" customFormat="1" x14ac:dyDescent="0.3">
      <c r="A827"/>
      <c r="B827"/>
      <c r="C827"/>
      <c r="D827"/>
      <c r="E827"/>
      <c r="F827" s="2"/>
      <c r="G827" s="2"/>
      <c r="H827" s="4"/>
      <c r="I827"/>
      <c r="J827"/>
      <c r="K827"/>
      <c r="L827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/>
      <c r="Y827" s="8"/>
      <c r="Z827" s="8"/>
      <c r="AA827" s="8"/>
      <c r="AB827" s="8"/>
      <c r="AC827" s="8"/>
      <c r="AD827" s="8"/>
      <c r="AE827" s="8"/>
      <c r="AF827" s="8"/>
      <c r="AG827" s="8"/>
      <c r="AH827" s="8"/>
      <c r="AI827" s="8"/>
      <c r="AK827" s="8"/>
      <c r="AL827" s="8"/>
      <c r="AM827" s="8"/>
      <c r="AN827" s="8"/>
      <c r="AO827" s="8"/>
      <c r="AP827" s="8"/>
      <c r="AQ827" s="8"/>
      <c r="AR827" s="8"/>
      <c r="AS827" s="8"/>
      <c r="AT827" s="8"/>
      <c r="AU827" s="8"/>
      <c r="AW827"/>
      <c r="AX827"/>
      <c r="AY827"/>
      <c r="AZ827"/>
    </row>
    <row r="828" spans="1:52" s="17" customFormat="1" x14ac:dyDescent="0.3">
      <c r="A828"/>
      <c r="B828"/>
      <c r="C828"/>
      <c r="D828"/>
      <c r="E828"/>
      <c r="F828" s="2"/>
      <c r="G828" s="2"/>
      <c r="H828" s="4"/>
      <c r="I828"/>
      <c r="J828"/>
      <c r="K828"/>
      <c r="L82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/>
      <c r="Y828" s="8"/>
      <c r="Z828" s="8"/>
      <c r="AA828" s="8"/>
      <c r="AB828" s="8"/>
      <c r="AC828" s="8"/>
      <c r="AD828" s="8"/>
      <c r="AE828" s="8"/>
      <c r="AF828" s="8"/>
      <c r="AG828" s="8"/>
      <c r="AH828" s="8"/>
      <c r="AI828" s="8"/>
      <c r="AK828" s="8"/>
      <c r="AL828" s="8"/>
      <c r="AM828" s="8"/>
      <c r="AN828" s="8"/>
      <c r="AO828" s="8"/>
      <c r="AP828" s="8"/>
      <c r="AQ828" s="8"/>
      <c r="AR828" s="8"/>
      <c r="AS828" s="8"/>
      <c r="AT828" s="8"/>
      <c r="AU828" s="8"/>
      <c r="AW828"/>
      <c r="AX828"/>
      <c r="AY828"/>
      <c r="AZ828"/>
    </row>
    <row r="829" spans="1:52" s="17" customFormat="1" x14ac:dyDescent="0.3">
      <c r="A829"/>
      <c r="B829"/>
      <c r="C829"/>
      <c r="D829"/>
      <c r="E829"/>
      <c r="F829" s="2"/>
      <c r="G829" s="2"/>
      <c r="H829" s="4"/>
      <c r="I829"/>
      <c r="J829"/>
      <c r="K829"/>
      <c r="L829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/>
      <c r="Y829" s="8"/>
      <c r="Z829" s="8"/>
      <c r="AA829" s="8"/>
      <c r="AB829" s="8"/>
      <c r="AC829" s="8"/>
      <c r="AD829" s="8"/>
      <c r="AE829" s="8"/>
      <c r="AF829" s="8"/>
      <c r="AG829" s="8"/>
      <c r="AH829" s="8"/>
      <c r="AI829" s="8"/>
      <c r="AK829" s="8"/>
      <c r="AL829" s="8"/>
      <c r="AM829" s="8"/>
      <c r="AN829" s="8"/>
      <c r="AO829" s="8"/>
      <c r="AP829" s="8"/>
      <c r="AQ829" s="8"/>
      <c r="AR829" s="8"/>
      <c r="AS829" s="8"/>
      <c r="AT829" s="8"/>
      <c r="AU829" s="8"/>
      <c r="AW829"/>
      <c r="AX829"/>
      <c r="AY829"/>
      <c r="AZ829"/>
    </row>
    <row r="830" spans="1:52" s="17" customFormat="1" x14ac:dyDescent="0.3">
      <c r="A830"/>
      <c r="B830"/>
      <c r="C830"/>
      <c r="D830"/>
      <c r="E830"/>
      <c r="F830" s="2"/>
      <c r="G830" s="2"/>
      <c r="H830" s="4"/>
      <c r="I830"/>
      <c r="J830"/>
      <c r="K830"/>
      <c r="L830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/>
      <c r="Y830" s="8"/>
      <c r="Z830" s="8"/>
      <c r="AA830" s="8"/>
      <c r="AB830" s="8"/>
      <c r="AC830" s="8"/>
      <c r="AD830" s="8"/>
      <c r="AE830" s="8"/>
      <c r="AF830" s="8"/>
      <c r="AG830" s="8"/>
      <c r="AH830" s="8"/>
      <c r="AI830" s="8"/>
      <c r="AK830" s="8"/>
      <c r="AL830" s="8"/>
      <c r="AM830" s="8"/>
      <c r="AN830" s="8"/>
      <c r="AO830" s="8"/>
      <c r="AP830" s="8"/>
      <c r="AQ830" s="8"/>
      <c r="AR830" s="8"/>
      <c r="AS830" s="8"/>
      <c r="AT830" s="8"/>
      <c r="AU830" s="8"/>
      <c r="AW830"/>
      <c r="AX830"/>
      <c r="AY830"/>
      <c r="AZ830"/>
    </row>
    <row r="831" spans="1:52" s="17" customFormat="1" x14ac:dyDescent="0.3">
      <c r="A831"/>
      <c r="B831"/>
      <c r="C831"/>
      <c r="D831"/>
      <c r="E831"/>
      <c r="F831" s="2"/>
      <c r="G831" s="2"/>
      <c r="H831" s="4"/>
      <c r="I831"/>
      <c r="J831"/>
      <c r="K831"/>
      <c r="L831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/>
      <c r="Y831" s="8"/>
      <c r="Z831" s="8"/>
      <c r="AA831" s="8"/>
      <c r="AB831" s="8"/>
      <c r="AC831" s="8"/>
      <c r="AD831" s="8"/>
      <c r="AE831" s="8"/>
      <c r="AF831" s="8"/>
      <c r="AG831" s="8"/>
      <c r="AH831" s="8"/>
      <c r="AI831" s="8"/>
      <c r="AK831" s="8"/>
      <c r="AL831" s="8"/>
      <c r="AM831" s="8"/>
      <c r="AN831" s="8"/>
      <c r="AO831" s="8"/>
      <c r="AP831" s="8"/>
      <c r="AQ831" s="8"/>
      <c r="AR831" s="8"/>
      <c r="AS831" s="8"/>
      <c r="AT831" s="8"/>
      <c r="AU831" s="8"/>
      <c r="AW831"/>
      <c r="AX831"/>
      <c r="AY831"/>
      <c r="AZ831"/>
    </row>
    <row r="832" spans="1:52" s="17" customFormat="1" x14ac:dyDescent="0.3">
      <c r="A832"/>
      <c r="B832"/>
      <c r="C832"/>
      <c r="D832"/>
      <c r="E832"/>
      <c r="F832" s="2"/>
      <c r="G832" s="2"/>
      <c r="H832" s="4"/>
      <c r="I832"/>
      <c r="J832"/>
      <c r="K832"/>
      <c r="L832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/>
      <c r="Y832" s="8"/>
      <c r="Z832" s="8"/>
      <c r="AA832" s="8"/>
      <c r="AB832" s="8"/>
      <c r="AC832" s="8"/>
      <c r="AD832" s="8"/>
      <c r="AE832" s="8"/>
      <c r="AF832" s="8"/>
      <c r="AG832" s="8"/>
      <c r="AH832" s="8"/>
      <c r="AI832" s="8"/>
      <c r="AK832" s="8"/>
      <c r="AL832" s="8"/>
      <c r="AM832" s="8"/>
      <c r="AN832" s="8"/>
      <c r="AO832" s="8"/>
      <c r="AP832" s="8"/>
      <c r="AQ832" s="8"/>
      <c r="AR832" s="8"/>
      <c r="AS832" s="8"/>
      <c r="AT832" s="8"/>
      <c r="AU832" s="8"/>
      <c r="AW832"/>
      <c r="AX832"/>
      <c r="AY832"/>
      <c r="AZ832"/>
    </row>
    <row r="833" spans="1:52" s="17" customFormat="1" x14ac:dyDescent="0.3">
      <c r="A833"/>
      <c r="B833"/>
      <c r="C833"/>
      <c r="D833"/>
      <c r="E833"/>
      <c r="F833" s="2"/>
      <c r="G833" s="2"/>
      <c r="H833" s="4"/>
      <c r="I833"/>
      <c r="J833"/>
      <c r="K833"/>
      <c r="L833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/>
      <c r="Y833" s="8"/>
      <c r="Z833" s="8"/>
      <c r="AA833" s="8"/>
      <c r="AB833" s="8"/>
      <c r="AC833" s="8"/>
      <c r="AD833" s="8"/>
      <c r="AE833" s="8"/>
      <c r="AF833" s="8"/>
      <c r="AG833" s="8"/>
      <c r="AH833" s="8"/>
      <c r="AI833" s="8"/>
      <c r="AK833" s="8"/>
      <c r="AL833" s="8"/>
      <c r="AM833" s="8"/>
      <c r="AN833" s="8"/>
      <c r="AO833" s="8"/>
      <c r="AP833" s="8"/>
      <c r="AQ833" s="8"/>
      <c r="AR833" s="8"/>
      <c r="AS833" s="8"/>
      <c r="AT833" s="8"/>
      <c r="AU833" s="8"/>
      <c r="AW833"/>
      <c r="AX833"/>
      <c r="AY833"/>
      <c r="AZ833"/>
    </row>
    <row r="834" spans="1:52" s="17" customFormat="1" x14ac:dyDescent="0.3">
      <c r="A834"/>
      <c r="B834"/>
      <c r="C834"/>
      <c r="D834"/>
      <c r="E834"/>
      <c r="F834" s="2"/>
      <c r="G834" s="2"/>
      <c r="H834" s="4"/>
      <c r="I834"/>
      <c r="J834"/>
      <c r="K834"/>
      <c r="L834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/>
      <c r="Y834" s="8"/>
      <c r="Z834" s="8"/>
      <c r="AA834" s="8"/>
      <c r="AB834" s="8"/>
      <c r="AC834" s="8"/>
      <c r="AD834" s="8"/>
      <c r="AE834" s="8"/>
      <c r="AF834" s="8"/>
      <c r="AG834" s="8"/>
      <c r="AH834" s="8"/>
      <c r="AI834" s="8"/>
      <c r="AK834" s="8"/>
      <c r="AL834" s="8"/>
      <c r="AM834" s="8"/>
      <c r="AN834" s="8"/>
      <c r="AO834" s="8"/>
      <c r="AP834" s="8"/>
      <c r="AQ834" s="8"/>
      <c r="AR834" s="8"/>
      <c r="AS834" s="8"/>
      <c r="AT834" s="8"/>
      <c r="AU834" s="8"/>
      <c r="AW834"/>
      <c r="AX834"/>
      <c r="AY834"/>
      <c r="AZ834"/>
    </row>
    <row r="835" spans="1:52" s="17" customFormat="1" x14ac:dyDescent="0.3">
      <c r="A835"/>
      <c r="B835"/>
      <c r="C835"/>
      <c r="D835"/>
      <c r="E835"/>
      <c r="F835" s="2"/>
      <c r="G835" s="2"/>
      <c r="H835" s="4"/>
      <c r="I835"/>
      <c r="J835"/>
      <c r="K835"/>
      <c r="L835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/>
      <c r="Y835" s="8"/>
      <c r="Z835" s="8"/>
      <c r="AA835" s="8"/>
      <c r="AB835" s="8"/>
      <c r="AC835" s="8"/>
      <c r="AD835" s="8"/>
      <c r="AE835" s="8"/>
      <c r="AF835" s="8"/>
      <c r="AG835" s="8"/>
      <c r="AH835" s="8"/>
      <c r="AI835" s="8"/>
      <c r="AK835" s="8"/>
      <c r="AL835" s="8"/>
      <c r="AM835" s="8"/>
      <c r="AN835" s="8"/>
      <c r="AO835" s="8"/>
      <c r="AP835" s="8"/>
      <c r="AQ835" s="8"/>
      <c r="AR835" s="8"/>
      <c r="AS835" s="8"/>
      <c r="AT835" s="8"/>
      <c r="AU835" s="8"/>
      <c r="AW835"/>
      <c r="AX835"/>
      <c r="AY835"/>
      <c r="AZ835"/>
    </row>
    <row r="836" spans="1:52" s="17" customFormat="1" x14ac:dyDescent="0.3">
      <c r="A836"/>
      <c r="B836"/>
      <c r="C836"/>
      <c r="D836"/>
      <c r="E836"/>
      <c r="F836" s="2"/>
      <c r="G836" s="2"/>
      <c r="H836" s="4"/>
      <c r="I836"/>
      <c r="J836"/>
      <c r="K836"/>
      <c r="L836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/>
      <c r="Y836" s="8"/>
      <c r="Z836" s="8"/>
      <c r="AA836" s="8"/>
      <c r="AB836" s="8"/>
      <c r="AC836" s="8"/>
      <c r="AD836" s="8"/>
      <c r="AE836" s="8"/>
      <c r="AF836" s="8"/>
      <c r="AG836" s="8"/>
      <c r="AH836" s="8"/>
      <c r="AI836" s="8"/>
      <c r="AK836" s="8"/>
      <c r="AL836" s="8"/>
      <c r="AM836" s="8"/>
      <c r="AN836" s="8"/>
      <c r="AO836" s="8"/>
      <c r="AP836" s="8"/>
      <c r="AQ836" s="8"/>
      <c r="AR836" s="8"/>
      <c r="AS836" s="8"/>
      <c r="AT836" s="8"/>
      <c r="AU836" s="8"/>
      <c r="AW836"/>
      <c r="AX836"/>
      <c r="AY836"/>
      <c r="AZ836"/>
    </row>
    <row r="837" spans="1:52" s="17" customFormat="1" x14ac:dyDescent="0.3">
      <c r="A837"/>
      <c r="B837"/>
      <c r="C837"/>
      <c r="D837"/>
      <c r="E837"/>
      <c r="F837" s="2"/>
      <c r="G837" s="2"/>
      <c r="H837" s="4"/>
      <c r="I837"/>
      <c r="J837"/>
      <c r="K837"/>
      <c r="L837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/>
      <c r="Y837" s="8"/>
      <c r="Z837" s="8"/>
      <c r="AA837" s="8"/>
      <c r="AB837" s="8"/>
      <c r="AC837" s="8"/>
      <c r="AD837" s="8"/>
      <c r="AE837" s="8"/>
      <c r="AF837" s="8"/>
      <c r="AG837" s="8"/>
      <c r="AH837" s="8"/>
      <c r="AI837" s="8"/>
      <c r="AK837" s="8"/>
      <c r="AL837" s="8"/>
      <c r="AM837" s="8"/>
      <c r="AN837" s="8"/>
      <c r="AO837" s="8"/>
      <c r="AP837" s="8"/>
      <c r="AQ837" s="8"/>
      <c r="AR837" s="8"/>
      <c r="AS837" s="8"/>
      <c r="AT837" s="8"/>
      <c r="AU837" s="8"/>
      <c r="AW837"/>
      <c r="AX837"/>
      <c r="AY837"/>
      <c r="AZ837"/>
    </row>
    <row r="838" spans="1:52" s="17" customFormat="1" x14ac:dyDescent="0.3">
      <c r="A838"/>
      <c r="B838"/>
      <c r="C838"/>
      <c r="D838"/>
      <c r="E838"/>
      <c r="F838" s="2"/>
      <c r="G838" s="2"/>
      <c r="H838" s="4"/>
      <c r="I838"/>
      <c r="J838"/>
      <c r="K838"/>
      <c r="L83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/>
      <c r="Y838" s="8"/>
      <c r="Z838" s="8"/>
      <c r="AA838" s="8"/>
      <c r="AB838" s="8"/>
      <c r="AC838" s="8"/>
      <c r="AD838" s="8"/>
      <c r="AE838" s="8"/>
      <c r="AF838" s="8"/>
      <c r="AG838" s="8"/>
      <c r="AH838" s="8"/>
      <c r="AI838" s="8"/>
      <c r="AK838" s="8"/>
      <c r="AL838" s="8"/>
      <c r="AM838" s="8"/>
      <c r="AN838" s="8"/>
      <c r="AO838" s="8"/>
      <c r="AP838" s="8"/>
      <c r="AQ838" s="8"/>
      <c r="AR838" s="8"/>
      <c r="AS838" s="8"/>
      <c r="AT838" s="8"/>
      <c r="AU838" s="8"/>
      <c r="AW838"/>
      <c r="AX838"/>
      <c r="AY838"/>
      <c r="AZ838"/>
    </row>
    <row r="839" spans="1:52" s="17" customFormat="1" x14ac:dyDescent="0.3">
      <c r="A839"/>
      <c r="B839"/>
      <c r="C839"/>
      <c r="D839"/>
      <c r="E839"/>
      <c r="F839" s="2"/>
      <c r="G839" s="2"/>
      <c r="H839" s="4"/>
      <c r="I839"/>
      <c r="J839"/>
      <c r="K839"/>
      <c r="L839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/>
      <c r="Y839" s="8"/>
      <c r="Z839" s="8"/>
      <c r="AA839" s="8"/>
      <c r="AB839" s="8"/>
      <c r="AC839" s="8"/>
      <c r="AD839" s="8"/>
      <c r="AE839" s="8"/>
      <c r="AF839" s="8"/>
      <c r="AG839" s="8"/>
      <c r="AH839" s="8"/>
      <c r="AI839" s="8"/>
      <c r="AK839" s="8"/>
      <c r="AL839" s="8"/>
      <c r="AM839" s="8"/>
      <c r="AN839" s="8"/>
      <c r="AO839" s="8"/>
      <c r="AP839" s="8"/>
      <c r="AQ839" s="8"/>
      <c r="AR839" s="8"/>
      <c r="AS839" s="8"/>
      <c r="AT839" s="8"/>
      <c r="AU839" s="8"/>
      <c r="AW839"/>
      <c r="AX839"/>
      <c r="AY839"/>
      <c r="AZ839"/>
    </row>
    <row r="840" spans="1:52" s="17" customFormat="1" x14ac:dyDescent="0.3">
      <c r="A840"/>
      <c r="B840"/>
      <c r="C840"/>
      <c r="D840"/>
      <c r="E840"/>
      <c r="F840" s="2"/>
      <c r="G840" s="2"/>
      <c r="H840" s="4"/>
      <c r="I840"/>
      <c r="J840"/>
      <c r="K840"/>
      <c r="L840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/>
      <c r="Y840" s="8"/>
      <c r="Z840" s="8"/>
      <c r="AA840" s="8"/>
      <c r="AB840" s="8"/>
      <c r="AC840" s="8"/>
      <c r="AD840" s="8"/>
      <c r="AE840" s="8"/>
      <c r="AF840" s="8"/>
      <c r="AG840" s="8"/>
      <c r="AH840" s="8"/>
      <c r="AI840" s="8"/>
      <c r="AK840" s="8"/>
      <c r="AL840" s="8"/>
      <c r="AM840" s="8"/>
      <c r="AN840" s="8"/>
      <c r="AO840" s="8"/>
      <c r="AP840" s="8"/>
      <c r="AQ840" s="8"/>
      <c r="AR840" s="8"/>
      <c r="AS840" s="8"/>
      <c r="AT840" s="8"/>
      <c r="AU840" s="8"/>
      <c r="AW840"/>
      <c r="AX840"/>
      <c r="AY840"/>
      <c r="AZ840"/>
    </row>
    <row r="841" spans="1:52" s="17" customFormat="1" x14ac:dyDescent="0.3">
      <c r="A841"/>
      <c r="B841"/>
      <c r="C841"/>
      <c r="D841"/>
      <c r="E841"/>
      <c r="F841" s="2"/>
      <c r="G841" s="2"/>
      <c r="H841" s="4"/>
      <c r="I841"/>
      <c r="J841"/>
      <c r="K841"/>
      <c r="L841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/>
      <c r="Y841" s="8"/>
      <c r="Z841" s="8"/>
      <c r="AA841" s="8"/>
      <c r="AB841" s="8"/>
      <c r="AC841" s="8"/>
      <c r="AD841" s="8"/>
      <c r="AE841" s="8"/>
      <c r="AF841" s="8"/>
      <c r="AG841" s="8"/>
      <c r="AH841" s="8"/>
      <c r="AI841" s="8"/>
      <c r="AK841" s="8"/>
      <c r="AL841" s="8"/>
      <c r="AM841" s="8"/>
      <c r="AN841" s="8"/>
      <c r="AO841" s="8"/>
      <c r="AP841" s="8"/>
      <c r="AQ841" s="8"/>
      <c r="AR841" s="8"/>
      <c r="AS841" s="8"/>
      <c r="AT841" s="8"/>
      <c r="AU841" s="8"/>
      <c r="AW841"/>
      <c r="AX841"/>
      <c r="AY841"/>
      <c r="AZ841"/>
    </row>
    <row r="842" spans="1:52" s="17" customFormat="1" x14ac:dyDescent="0.3">
      <c r="A842"/>
      <c r="B842"/>
      <c r="C842"/>
      <c r="D842"/>
      <c r="E842"/>
      <c r="F842" s="2"/>
      <c r="G842" s="2"/>
      <c r="H842" s="4"/>
      <c r="I842"/>
      <c r="J842"/>
      <c r="K842"/>
      <c r="L842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/>
      <c r="Y842" s="8"/>
      <c r="Z842" s="8"/>
      <c r="AA842" s="8"/>
      <c r="AB842" s="8"/>
      <c r="AC842" s="8"/>
      <c r="AD842" s="8"/>
      <c r="AE842" s="8"/>
      <c r="AF842" s="8"/>
      <c r="AG842" s="8"/>
      <c r="AH842" s="8"/>
      <c r="AI842" s="8"/>
      <c r="AK842" s="8"/>
      <c r="AL842" s="8"/>
      <c r="AM842" s="8"/>
      <c r="AN842" s="8"/>
      <c r="AO842" s="8"/>
      <c r="AP842" s="8"/>
      <c r="AQ842" s="8"/>
      <c r="AR842" s="8"/>
      <c r="AS842" s="8"/>
      <c r="AT842" s="8"/>
      <c r="AU842" s="8"/>
      <c r="AW842"/>
      <c r="AX842"/>
      <c r="AY842"/>
      <c r="AZ842"/>
    </row>
    <row r="843" spans="1:52" s="17" customFormat="1" x14ac:dyDescent="0.3">
      <c r="A843"/>
      <c r="B843"/>
      <c r="C843"/>
      <c r="D843"/>
      <c r="E843"/>
      <c r="F843" s="2"/>
      <c r="G843" s="2"/>
      <c r="H843" s="4"/>
      <c r="I843"/>
      <c r="J843"/>
      <c r="K843"/>
      <c r="L843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/>
      <c r="Y843" s="8"/>
      <c r="Z843" s="8"/>
      <c r="AA843" s="8"/>
      <c r="AB843" s="8"/>
      <c r="AC843" s="8"/>
      <c r="AD843" s="8"/>
      <c r="AE843" s="8"/>
      <c r="AF843" s="8"/>
      <c r="AG843" s="8"/>
      <c r="AH843" s="8"/>
      <c r="AI843" s="8"/>
      <c r="AK843" s="8"/>
      <c r="AL843" s="8"/>
      <c r="AM843" s="8"/>
      <c r="AN843" s="8"/>
      <c r="AO843" s="8"/>
      <c r="AP843" s="8"/>
      <c r="AQ843" s="8"/>
      <c r="AR843" s="8"/>
      <c r="AS843" s="8"/>
      <c r="AT843" s="8"/>
      <c r="AU843" s="8"/>
      <c r="AW843"/>
      <c r="AX843"/>
      <c r="AY843"/>
      <c r="AZ843"/>
    </row>
    <row r="844" spans="1:52" s="17" customFormat="1" x14ac:dyDescent="0.3">
      <c r="A844"/>
      <c r="B844"/>
      <c r="C844"/>
      <c r="D844"/>
      <c r="E844"/>
      <c r="F844" s="2"/>
      <c r="G844" s="2"/>
      <c r="H844" s="4"/>
      <c r="I844"/>
      <c r="J844"/>
      <c r="K844"/>
      <c r="L844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/>
      <c r="Y844" s="8"/>
      <c r="Z844" s="8"/>
      <c r="AA844" s="8"/>
      <c r="AB844" s="8"/>
      <c r="AC844" s="8"/>
      <c r="AD844" s="8"/>
      <c r="AE844" s="8"/>
      <c r="AF844" s="8"/>
      <c r="AG844" s="8"/>
      <c r="AH844" s="8"/>
      <c r="AI844" s="8"/>
      <c r="AK844" s="8"/>
      <c r="AL844" s="8"/>
      <c r="AM844" s="8"/>
      <c r="AN844" s="8"/>
      <c r="AO844" s="8"/>
      <c r="AP844" s="8"/>
      <c r="AQ844" s="8"/>
      <c r="AR844" s="8"/>
      <c r="AS844" s="8"/>
      <c r="AT844" s="8"/>
      <c r="AU844" s="8"/>
      <c r="AW844"/>
      <c r="AX844"/>
      <c r="AY844"/>
      <c r="AZ844"/>
    </row>
    <row r="845" spans="1:52" s="17" customFormat="1" x14ac:dyDescent="0.3">
      <c r="A845"/>
      <c r="B845"/>
      <c r="C845"/>
      <c r="D845"/>
      <c r="E845"/>
      <c r="F845" s="2"/>
      <c r="G845" s="2"/>
      <c r="H845" s="4"/>
      <c r="I845"/>
      <c r="J845"/>
      <c r="K845"/>
      <c r="L845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/>
      <c r="Y845" s="8"/>
      <c r="Z845" s="8"/>
      <c r="AA845" s="8"/>
      <c r="AB845" s="8"/>
      <c r="AC845" s="8"/>
      <c r="AD845" s="8"/>
      <c r="AE845" s="8"/>
      <c r="AF845" s="8"/>
      <c r="AG845" s="8"/>
      <c r="AH845" s="8"/>
      <c r="AI845" s="8"/>
      <c r="AK845" s="8"/>
      <c r="AL845" s="8"/>
      <c r="AM845" s="8"/>
      <c r="AN845" s="8"/>
      <c r="AO845" s="8"/>
      <c r="AP845" s="8"/>
      <c r="AQ845" s="8"/>
      <c r="AR845" s="8"/>
      <c r="AS845" s="8"/>
      <c r="AT845" s="8"/>
      <c r="AU845" s="8"/>
      <c r="AW845"/>
      <c r="AX845"/>
      <c r="AY845"/>
      <c r="AZ845"/>
    </row>
    <row r="846" spans="1:52" s="17" customFormat="1" x14ac:dyDescent="0.3">
      <c r="A846"/>
      <c r="B846"/>
      <c r="C846"/>
      <c r="D846"/>
      <c r="E846"/>
      <c r="F846" s="2"/>
      <c r="G846" s="2"/>
      <c r="H846" s="4"/>
      <c r="I846"/>
      <c r="J846"/>
      <c r="K846"/>
      <c r="L846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/>
      <c r="Y846" s="8"/>
      <c r="Z846" s="8"/>
      <c r="AA846" s="8"/>
      <c r="AB846" s="8"/>
      <c r="AC846" s="8"/>
      <c r="AD846" s="8"/>
      <c r="AE846" s="8"/>
      <c r="AF846" s="8"/>
      <c r="AG846" s="8"/>
      <c r="AH846" s="8"/>
      <c r="AI846" s="8"/>
      <c r="AK846" s="8"/>
      <c r="AL846" s="8"/>
      <c r="AM846" s="8"/>
      <c r="AN846" s="8"/>
      <c r="AO846" s="8"/>
      <c r="AP846" s="8"/>
      <c r="AQ846" s="8"/>
      <c r="AR846" s="8"/>
      <c r="AS846" s="8"/>
      <c r="AT846" s="8"/>
      <c r="AU846" s="8"/>
      <c r="AW846"/>
      <c r="AX846"/>
      <c r="AY846"/>
      <c r="AZ846"/>
    </row>
    <row r="847" spans="1:52" s="17" customFormat="1" x14ac:dyDescent="0.3">
      <c r="A847"/>
      <c r="B847"/>
      <c r="C847"/>
      <c r="D847"/>
      <c r="E847"/>
      <c r="F847" s="2"/>
      <c r="G847" s="2"/>
      <c r="H847" s="4"/>
      <c r="I847"/>
      <c r="J847"/>
      <c r="K847"/>
      <c r="L847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/>
      <c r="Y847" s="8"/>
      <c r="Z847" s="8"/>
      <c r="AA847" s="8"/>
      <c r="AB847" s="8"/>
      <c r="AC847" s="8"/>
      <c r="AD847" s="8"/>
      <c r="AE847" s="8"/>
      <c r="AF847" s="8"/>
      <c r="AG847" s="8"/>
      <c r="AH847" s="8"/>
      <c r="AI847" s="8"/>
      <c r="AK847" s="8"/>
      <c r="AL847" s="8"/>
      <c r="AM847" s="8"/>
      <c r="AN847" s="8"/>
      <c r="AO847" s="8"/>
      <c r="AP847" s="8"/>
      <c r="AQ847" s="8"/>
      <c r="AR847" s="8"/>
      <c r="AS847" s="8"/>
      <c r="AT847" s="8"/>
      <c r="AU847" s="8"/>
      <c r="AW847"/>
      <c r="AX847"/>
      <c r="AY847"/>
      <c r="AZ847"/>
    </row>
    <row r="848" spans="1:52" s="17" customFormat="1" x14ac:dyDescent="0.3">
      <c r="A848"/>
      <c r="B848"/>
      <c r="C848"/>
      <c r="D848"/>
      <c r="E848"/>
      <c r="F848" s="2"/>
      <c r="G848" s="2"/>
      <c r="H848" s="4"/>
      <c r="I848"/>
      <c r="J848"/>
      <c r="K848"/>
      <c r="L84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/>
      <c r="Y848" s="8"/>
      <c r="Z848" s="8"/>
      <c r="AA848" s="8"/>
      <c r="AB848" s="8"/>
      <c r="AC848" s="8"/>
      <c r="AD848" s="8"/>
      <c r="AE848" s="8"/>
      <c r="AF848" s="8"/>
      <c r="AG848" s="8"/>
      <c r="AH848" s="8"/>
      <c r="AI848" s="8"/>
      <c r="AK848" s="8"/>
      <c r="AL848" s="8"/>
      <c r="AM848" s="8"/>
      <c r="AN848" s="8"/>
      <c r="AO848" s="8"/>
      <c r="AP848" s="8"/>
      <c r="AQ848" s="8"/>
      <c r="AR848" s="8"/>
      <c r="AS848" s="8"/>
      <c r="AT848" s="8"/>
      <c r="AU848" s="8"/>
      <c r="AW848"/>
      <c r="AX848"/>
      <c r="AY848"/>
      <c r="AZ848"/>
    </row>
    <row r="849" spans="1:52" s="17" customFormat="1" x14ac:dyDescent="0.3">
      <c r="A849"/>
      <c r="B849"/>
      <c r="C849"/>
      <c r="D849"/>
      <c r="E849"/>
      <c r="F849" s="2"/>
      <c r="G849" s="2"/>
      <c r="H849" s="4"/>
      <c r="I849"/>
      <c r="J849"/>
      <c r="K849"/>
      <c r="L849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/>
      <c r="Y849" s="8"/>
      <c r="Z849" s="8"/>
      <c r="AA849" s="8"/>
      <c r="AB849" s="8"/>
      <c r="AC849" s="8"/>
      <c r="AD849" s="8"/>
      <c r="AE849" s="8"/>
      <c r="AF849" s="8"/>
      <c r="AG849" s="8"/>
      <c r="AH849" s="8"/>
      <c r="AI849" s="8"/>
      <c r="AK849" s="8"/>
      <c r="AL849" s="8"/>
      <c r="AM849" s="8"/>
      <c r="AN849" s="8"/>
      <c r="AO849" s="8"/>
      <c r="AP849" s="8"/>
      <c r="AQ849" s="8"/>
      <c r="AR849" s="8"/>
      <c r="AS849" s="8"/>
      <c r="AT849" s="8"/>
      <c r="AU849" s="8"/>
      <c r="AW849"/>
      <c r="AX849"/>
      <c r="AY849"/>
      <c r="AZ849"/>
    </row>
    <row r="850" spans="1:52" s="17" customFormat="1" x14ac:dyDescent="0.3">
      <c r="A850"/>
      <c r="B850"/>
      <c r="C850"/>
      <c r="D850"/>
      <c r="E850"/>
      <c r="F850" s="2"/>
      <c r="G850" s="2"/>
      <c r="H850" s="4"/>
      <c r="I850"/>
      <c r="J850"/>
      <c r="K850"/>
      <c r="L850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/>
      <c r="Y850" s="8"/>
      <c r="Z850" s="8"/>
      <c r="AA850" s="8"/>
      <c r="AB850" s="8"/>
      <c r="AC850" s="8"/>
      <c r="AD850" s="8"/>
      <c r="AE850" s="8"/>
      <c r="AF850" s="8"/>
      <c r="AG850" s="8"/>
      <c r="AH850" s="8"/>
      <c r="AI850" s="8"/>
      <c r="AK850" s="8"/>
      <c r="AL850" s="8"/>
      <c r="AM850" s="8"/>
      <c r="AN850" s="8"/>
      <c r="AO850" s="8"/>
      <c r="AP850" s="8"/>
      <c r="AQ850" s="8"/>
      <c r="AR850" s="8"/>
      <c r="AS850" s="8"/>
      <c r="AT850" s="8"/>
      <c r="AU850" s="8"/>
      <c r="AW850"/>
      <c r="AX850"/>
      <c r="AY850"/>
      <c r="AZ850"/>
    </row>
    <row r="851" spans="1:52" s="17" customFormat="1" x14ac:dyDescent="0.3">
      <c r="A851"/>
      <c r="B851"/>
      <c r="C851"/>
      <c r="D851"/>
      <c r="E851"/>
      <c r="F851" s="2"/>
      <c r="G851" s="2"/>
      <c r="H851" s="4"/>
      <c r="I851"/>
      <c r="J851"/>
      <c r="K851"/>
      <c r="L851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/>
      <c r="Y851" s="8"/>
      <c r="Z851" s="8"/>
      <c r="AA851" s="8"/>
      <c r="AB851" s="8"/>
      <c r="AC851" s="8"/>
      <c r="AD851" s="8"/>
      <c r="AE851" s="8"/>
      <c r="AF851" s="8"/>
      <c r="AG851" s="8"/>
      <c r="AH851" s="8"/>
      <c r="AI851" s="8"/>
      <c r="AK851" s="8"/>
      <c r="AL851" s="8"/>
      <c r="AM851" s="8"/>
      <c r="AN851" s="8"/>
      <c r="AO851" s="8"/>
      <c r="AP851" s="8"/>
      <c r="AQ851" s="8"/>
      <c r="AR851" s="8"/>
      <c r="AS851" s="8"/>
      <c r="AT851" s="8"/>
      <c r="AU851" s="8"/>
      <c r="AW851"/>
      <c r="AX851"/>
      <c r="AY851"/>
      <c r="AZ851"/>
    </row>
    <row r="852" spans="1:52" s="17" customFormat="1" x14ac:dyDescent="0.3">
      <c r="A852"/>
      <c r="B852"/>
      <c r="C852"/>
      <c r="D852"/>
      <c r="E852"/>
      <c r="F852" s="2"/>
      <c r="G852" s="2"/>
      <c r="H852" s="4"/>
      <c r="I852"/>
      <c r="J852"/>
      <c r="K852"/>
      <c r="L852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/>
      <c r="Y852" s="8"/>
      <c r="Z852" s="8"/>
      <c r="AA852" s="8"/>
      <c r="AB852" s="8"/>
      <c r="AC852" s="8"/>
      <c r="AD852" s="8"/>
      <c r="AE852" s="8"/>
      <c r="AF852" s="8"/>
      <c r="AG852" s="8"/>
      <c r="AH852" s="8"/>
      <c r="AI852" s="8"/>
      <c r="AK852" s="8"/>
      <c r="AL852" s="8"/>
      <c r="AM852" s="8"/>
      <c r="AN852" s="8"/>
      <c r="AO852" s="8"/>
      <c r="AP852" s="8"/>
      <c r="AQ852" s="8"/>
      <c r="AR852" s="8"/>
      <c r="AS852" s="8"/>
      <c r="AT852" s="8"/>
      <c r="AU852" s="8"/>
      <c r="AW852"/>
      <c r="AX852"/>
      <c r="AY852"/>
      <c r="AZ852"/>
    </row>
    <row r="853" spans="1:52" s="17" customFormat="1" x14ac:dyDescent="0.3">
      <c r="A853"/>
      <c r="B853"/>
      <c r="C853"/>
      <c r="D853"/>
      <c r="E853"/>
      <c r="F853" s="2"/>
      <c r="G853" s="2"/>
      <c r="H853" s="4"/>
      <c r="I853"/>
      <c r="J853"/>
      <c r="K853"/>
      <c r="L853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/>
      <c r="Y853" s="8"/>
      <c r="Z853" s="8"/>
      <c r="AA853" s="8"/>
      <c r="AB853" s="8"/>
      <c r="AC853" s="8"/>
      <c r="AD853" s="8"/>
      <c r="AE853" s="8"/>
      <c r="AF853" s="8"/>
      <c r="AG853" s="8"/>
      <c r="AH853" s="8"/>
      <c r="AI853" s="8"/>
      <c r="AK853" s="8"/>
      <c r="AL853" s="8"/>
      <c r="AM853" s="8"/>
      <c r="AN853" s="8"/>
      <c r="AO853" s="8"/>
      <c r="AP853" s="8"/>
      <c r="AQ853" s="8"/>
      <c r="AR853" s="8"/>
      <c r="AS853" s="8"/>
      <c r="AT853" s="8"/>
      <c r="AU853" s="8"/>
      <c r="AW853"/>
      <c r="AX853"/>
      <c r="AY853"/>
      <c r="AZ853"/>
    </row>
    <row r="854" spans="1:52" s="17" customFormat="1" x14ac:dyDescent="0.3">
      <c r="A854"/>
      <c r="B854"/>
      <c r="C854"/>
      <c r="D854"/>
      <c r="E854"/>
      <c r="F854" s="2"/>
      <c r="G854" s="2"/>
      <c r="H854" s="4"/>
      <c r="I854"/>
      <c r="J854"/>
      <c r="K854"/>
      <c r="L854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/>
      <c r="Y854" s="8"/>
      <c r="Z854" s="8"/>
      <c r="AA854" s="8"/>
      <c r="AB854" s="8"/>
      <c r="AC854" s="8"/>
      <c r="AD854" s="8"/>
      <c r="AE854" s="8"/>
      <c r="AF854" s="8"/>
      <c r="AG854" s="8"/>
      <c r="AH854" s="8"/>
      <c r="AI854" s="8"/>
      <c r="AK854" s="8"/>
      <c r="AL854" s="8"/>
      <c r="AM854" s="8"/>
      <c r="AN854" s="8"/>
      <c r="AO854" s="8"/>
      <c r="AP854" s="8"/>
      <c r="AQ854" s="8"/>
      <c r="AR854" s="8"/>
      <c r="AS854" s="8"/>
      <c r="AT854" s="8"/>
      <c r="AU854" s="8"/>
      <c r="AW854"/>
      <c r="AX854"/>
      <c r="AY854"/>
      <c r="AZ854"/>
    </row>
    <row r="855" spans="1:52" s="17" customFormat="1" x14ac:dyDescent="0.3">
      <c r="A855"/>
      <c r="B855"/>
      <c r="C855"/>
      <c r="D855"/>
      <c r="E855"/>
      <c r="F855" s="2"/>
      <c r="G855" s="2"/>
      <c r="H855" s="4"/>
      <c r="I855"/>
      <c r="J855"/>
      <c r="K855"/>
      <c r="L855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/>
      <c r="Y855" s="8"/>
      <c r="Z855" s="8"/>
      <c r="AA855" s="8"/>
      <c r="AB855" s="8"/>
      <c r="AC855" s="8"/>
      <c r="AD855" s="8"/>
      <c r="AE855" s="8"/>
      <c r="AF855" s="8"/>
      <c r="AG855" s="8"/>
      <c r="AH855" s="8"/>
      <c r="AI855" s="8"/>
      <c r="AK855" s="8"/>
      <c r="AL855" s="8"/>
      <c r="AM855" s="8"/>
      <c r="AN855" s="8"/>
      <c r="AO855" s="8"/>
      <c r="AP855" s="8"/>
      <c r="AQ855" s="8"/>
      <c r="AR855" s="8"/>
      <c r="AS855" s="8"/>
      <c r="AT855" s="8"/>
      <c r="AU855" s="8"/>
      <c r="AW855"/>
      <c r="AX855"/>
      <c r="AY855"/>
      <c r="AZ855"/>
    </row>
    <row r="856" spans="1:52" s="17" customFormat="1" x14ac:dyDescent="0.3">
      <c r="A856"/>
      <c r="B856"/>
      <c r="C856"/>
      <c r="D856"/>
      <c r="E856"/>
      <c r="F856" s="2"/>
      <c r="G856" s="2"/>
      <c r="H856" s="4"/>
      <c r="I856"/>
      <c r="J856"/>
      <c r="K856"/>
      <c r="L856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/>
      <c r="Y856" s="8"/>
      <c r="Z856" s="8"/>
      <c r="AA856" s="8"/>
      <c r="AB856" s="8"/>
      <c r="AC856" s="8"/>
      <c r="AD856" s="8"/>
      <c r="AE856" s="8"/>
      <c r="AF856" s="8"/>
      <c r="AG856" s="8"/>
      <c r="AH856" s="8"/>
      <c r="AI856" s="8"/>
      <c r="AK856" s="8"/>
      <c r="AL856" s="8"/>
      <c r="AM856" s="8"/>
      <c r="AN856" s="8"/>
      <c r="AO856" s="8"/>
      <c r="AP856" s="8"/>
      <c r="AQ856" s="8"/>
      <c r="AR856" s="8"/>
      <c r="AS856" s="8"/>
      <c r="AT856" s="8"/>
      <c r="AU856" s="8"/>
      <c r="AW856"/>
      <c r="AX856"/>
      <c r="AY856"/>
      <c r="AZ856"/>
    </row>
    <row r="857" spans="1:52" s="17" customFormat="1" x14ac:dyDescent="0.3">
      <c r="A857"/>
      <c r="B857"/>
      <c r="C857"/>
      <c r="D857"/>
      <c r="E857"/>
      <c r="F857" s="2"/>
      <c r="G857" s="2"/>
      <c r="H857" s="4"/>
      <c r="I857"/>
      <c r="J857"/>
      <c r="K857"/>
      <c r="L857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/>
      <c r="Y857" s="8"/>
      <c r="Z857" s="8"/>
      <c r="AA857" s="8"/>
      <c r="AB857" s="8"/>
      <c r="AC857" s="8"/>
      <c r="AD857" s="8"/>
      <c r="AE857" s="8"/>
      <c r="AF857" s="8"/>
      <c r="AG857" s="8"/>
      <c r="AH857" s="8"/>
      <c r="AI857" s="8"/>
      <c r="AK857" s="8"/>
      <c r="AL857" s="8"/>
      <c r="AM857" s="8"/>
      <c r="AN857" s="8"/>
      <c r="AO857" s="8"/>
      <c r="AP857" s="8"/>
      <c r="AQ857" s="8"/>
      <c r="AR857" s="8"/>
      <c r="AS857" s="8"/>
      <c r="AT857" s="8"/>
      <c r="AU857" s="8"/>
      <c r="AW857"/>
      <c r="AX857"/>
      <c r="AY857"/>
      <c r="AZ857"/>
    </row>
    <row r="858" spans="1:52" s="17" customFormat="1" x14ac:dyDescent="0.3">
      <c r="A858"/>
      <c r="B858"/>
      <c r="C858"/>
      <c r="D858"/>
      <c r="E858"/>
      <c r="F858" s="2"/>
      <c r="G858" s="2"/>
      <c r="H858" s="4"/>
      <c r="I858"/>
      <c r="J858"/>
      <c r="K858"/>
      <c r="L85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/>
      <c r="Y858" s="8"/>
      <c r="Z858" s="8"/>
      <c r="AA858" s="8"/>
      <c r="AB858" s="8"/>
      <c r="AC858" s="8"/>
      <c r="AD858" s="8"/>
      <c r="AE858" s="8"/>
      <c r="AF858" s="8"/>
      <c r="AG858" s="8"/>
      <c r="AH858" s="8"/>
      <c r="AI858" s="8"/>
      <c r="AK858" s="8"/>
      <c r="AL858" s="8"/>
      <c r="AM858" s="8"/>
      <c r="AN858" s="8"/>
      <c r="AO858" s="8"/>
      <c r="AP858" s="8"/>
      <c r="AQ858" s="8"/>
      <c r="AR858" s="8"/>
      <c r="AS858" s="8"/>
      <c r="AT858" s="8"/>
      <c r="AU858" s="8"/>
      <c r="AW858"/>
      <c r="AX858"/>
      <c r="AY858"/>
      <c r="AZ858"/>
    </row>
    <row r="859" spans="1:52" s="17" customFormat="1" x14ac:dyDescent="0.3">
      <c r="A859"/>
      <c r="B859"/>
      <c r="C859"/>
      <c r="D859"/>
      <c r="E859"/>
      <c r="F859" s="2"/>
      <c r="G859" s="2"/>
      <c r="H859" s="4"/>
      <c r="I859"/>
      <c r="J859"/>
      <c r="K859"/>
      <c r="L859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/>
      <c r="Y859" s="8"/>
      <c r="Z859" s="8"/>
      <c r="AA859" s="8"/>
      <c r="AB859" s="8"/>
      <c r="AC859" s="8"/>
      <c r="AD859" s="8"/>
      <c r="AE859" s="8"/>
      <c r="AF859" s="8"/>
      <c r="AG859" s="8"/>
      <c r="AH859" s="8"/>
      <c r="AI859" s="8"/>
      <c r="AK859" s="8"/>
      <c r="AL859" s="8"/>
      <c r="AM859" s="8"/>
      <c r="AN859" s="8"/>
      <c r="AO859" s="8"/>
      <c r="AP859" s="8"/>
      <c r="AQ859" s="8"/>
      <c r="AR859" s="8"/>
      <c r="AS859" s="8"/>
      <c r="AT859" s="8"/>
      <c r="AU859" s="8"/>
      <c r="AW859"/>
      <c r="AX859"/>
      <c r="AY859"/>
      <c r="AZ859"/>
    </row>
    <row r="860" spans="1:52" s="17" customFormat="1" x14ac:dyDescent="0.3">
      <c r="A860"/>
      <c r="B860"/>
      <c r="C860"/>
      <c r="D860"/>
      <c r="E860"/>
      <c r="F860" s="2"/>
      <c r="G860" s="2"/>
      <c r="H860" s="4"/>
      <c r="I860"/>
      <c r="J860"/>
      <c r="K860"/>
      <c r="L860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/>
      <c r="Y860" s="8"/>
      <c r="Z860" s="8"/>
      <c r="AA860" s="8"/>
      <c r="AB860" s="8"/>
      <c r="AC860" s="8"/>
      <c r="AD860" s="8"/>
      <c r="AE860" s="8"/>
      <c r="AF860" s="8"/>
      <c r="AG860" s="8"/>
      <c r="AH860" s="8"/>
      <c r="AI860" s="8"/>
      <c r="AK860" s="8"/>
      <c r="AL860" s="8"/>
      <c r="AM860" s="8"/>
      <c r="AN860" s="8"/>
      <c r="AO860" s="8"/>
      <c r="AP860" s="8"/>
      <c r="AQ860" s="8"/>
      <c r="AR860" s="8"/>
      <c r="AS860" s="8"/>
      <c r="AT860" s="8"/>
      <c r="AU860" s="8"/>
      <c r="AW860"/>
      <c r="AX860"/>
      <c r="AY860"/>
      <c r="AZ860"/>
    </row>
    <row r="861" spans="1:52" s="17" customFormat="1" x14ac:dyDescent="0.3">
      <c r="A861"/>
      <c r="B861"/>
      <c r="C861"/>
      <c r="D861"/>
      <c r="E861"/>
      <c r="F861" s="2"/>
      <c r="G861" s="2"/>
      <c r="H861" s="4"/>
      <c r="I861"/>
      <c r="J861"/>
      <c r="K861"/>
      <c r="L861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/>
      <c r="Y861" s="8"/>
      <c r="Z861" s="8"/>
      <c r="AA861" s="8"/>
      <c r="AB861" s="8"/>
      <c r="AC861" s="8"/>
      <c r="AD861" s="8"/>
      <c r="AE861" s="8"/>
      <c r="AF861" s="8"/>
      <c r="AG861" s="8"/>
      <c r="AH861" s="8"/>
      <c r="AI861" s="8"/>
      <c r="AK861" s="8"/>
      <c r="AL861" s="8"/>
      <c r="AM861" s="8"/>
      <c r="AN861" s="8"/>
      <c r="AO861" s="8"/>
      <c r="AP861" s="8"/>
      <c r="AQ861" s="8"/>
      <c r="AR861" s="8"/>
      <c r="AS861" s="8"/>
      <c r="AT861" s="8"/>
      <c r="AU861" s="8"/>
      <c r="AW861"/>
      <c r="AX861"/>
      <c r="AY861"/>
      <c r="AZ861"/>
    </row>
    <row r="862" spans="1:52" s="17" customFormat="1" x14ac:dyDescent="0.3">
      <c r="A862"/>
      <c r="B862"/>
      <c r="C862"/>
      <c r="D862"/>
      <c r="E862"/>
      <c r="F862" s="2"/>
      <c r="G862" s="2"/>
      <c r="H862" s="4"/>
      <c r="I862"/>
      <c r="J862"/>
      <c r="K862"/>
      <c r="L862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/>
      <c r="Y862" s="8"/>
      <c r="Z862" s="8"/>
      <c r="AA862" s="8"/>
      <c r="AB862" s="8"/>
      <c r="AC862" s="8"/>
      <c r="AD862" s="8"/>
      <c r="AE862" s="8"/>
      <c r="AF862" s="8"/>
      <c r="AG862" s="8"/>
      <c r="AH862" s="8"/>
      <c r="AI862" s="8"/>
      <c r="AK862" s="8"/>
      <c r="AL862" s="8"/>
      <c r="AM862" s="8"/>
      <c r="AN862" s="8"/>
      <c r="AO862" s="8"/>
      <c r="AP862" s="8"/>
      <c r="AQ862" s="8"/>
      <c r="AR862" s="8"/>
      <c r="AS862" s="8"/>
      <c r="AT862" s="8"/>
      <c r="AU862" s="8"/>
      <c r="AW862"/>
      <c r="AX862"/>
      <c r="AY862"/>
      <c r="AZ862"/>
    </row>
    <row r="863" spans="1:52" s="17" customFormat="1" x14ac:dyDescent="0.3">
      <c r="A863"/>
      <c r="B863"/>
      <c r="C863"/>
      <c r="D863"/>
      <c r="E863"/>
      <c r="F863" s="2"/>
      <c r="G863" s="2"/>
      <c r="H863" s="4"/>
      <c r="I863"/>
      <c r="J863"/>
      <c r="K863"/>
      <c r="L863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/>
      <c r="Y863" s="8"/>
      <c r="Z863" s="8"/>
      <c r="AA863" s="8"/>
      <c r="AB863" s="8"/>
      <c r="AC863" s="8"/>
      <c r="AD863" s="8"/>
      <c r="AE863" s="8"/>
      <c r="AF863" s="8"/>
      <c r="AG863" s="8"/>
      <c r="AH863" s="8"/>
      <c r="AI863" s="8"/>
      <c r="AK863" s="8"/>
      <c r="AL863" s="8"/>
      <c r="AM863" s="8"/>
      <c r="AN863" s="8"/>
      <c r="AO863" s="8"/>
      <c r="AP863" s="8"/>
      <c r="AQ863" s="8"/>
      <c r="AR863" s="8"/>
      <c r="AS863" s="8"/>
      <c r="AT863" s="8"/>
      <c r="AU863" s="8"/>
      <c r="AW863"/>
      <c r="AX863"/>
      <c r="AY863"/>
      <c r="AZ863"/>
    </row>
    <row r="864" spans="1:52" s="17" customFormat="1" x14ac:dyDescent="0.3">
      <c r="A864"/>
      <c r="B864"/>
      <c r="C864"/>
      <c r="D864"/>
      <c r="E864"/>
      <c r="F864" s="2"/>
      <c r="G864" s="2"/>
      <c r="H864" s="4"/>
      <c r="I864"/>
      <c r="J864"/>
      <c r="K864"/>
      <c r="L864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/>
      <c r="Y864" s="8"/>
      <c r="Z864" s="8"/>
      <c r="AA864" s="8"/>
      <c r="AB864" s="8"/>
      <c r="AC864" s="8"/>
      <c r="AD864" s="8"/>
      <c r="AE864" s="8"/>
      <c r="AF864" s="8"/>
      <c r="AG864" s="8"/>
      <c r="AH864" s="8"/>
      <c r="AI864" s="8"/>
      <c r="AK864" s="8"/>
      <c r="AL864" s="8"/>
      <c r="AM864" s="8"/>
      <c r="AN864" s="8"/>
      <c r="AO864" s="8"/>
      <c r="AP864" s="8"/>
      <c r="AQ864" s="8"/>
      <c r="AR864" s="8"/>
      <c r="AS864" s="8"/>
      <c r="AT864" s="8"/>
      <c r="AU864" s="8"/>
      <c r="AW864"/>
      <c r="AX864"/>
      <c r="AY864"/>
      <c r="AZ864"/>
    </row>
    <row r="865" spans="1:52" s="17" customFormat="1" x14ac:dyDescent="0.3">
      <c r="A865"/>
      <c r="B865"/>
      <c r="C865"/>
      <c r="D865"/>
      <c r="E865"/>
      <c r="F865" s="2"/>
      <c r="G865" s="2"/>
      <c r="H865" s="4"/>
      <c r="I865"/>
      <c r="J865"/>
      <c r="K865"/>
      <c r="L865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/>
      <c r="Y865" s="8"/>
      <c r="Z865" s="8"/>
      <c r="AA865" s="8"/>
      <c r="AB865" s="8"/>
      <c r="AC865" s="8"/>
      <c r="AD865" s="8"/>
      <c r="AE865" s="8"/>
      <c r="AF865" s="8"/>
      <c r="AG865" s="8"/>
      <c r="AH865" s="8"/>
      <c r="AI865" s="8"/>
      <c r="AK865" s="8"/>
      <c r="AL865" s="8"/>
      <c r="AM865" s="8"/>
      <c r="AN865" s="8"/>
      <c r="AO865" s="8"/>
      <c r="AP865" s="8"/>
      <c r="AQ865" s="8"/>
      <c r="AR865" s="8"/>
      <c r="AS865" s="8"/>
      <c r="AT865" s="8"/>
      <c r="AU865" s="8"/>
      <c r="AW865"/>
      <c r="AX865"/>
      <c r="AY865"/>
      <c r="AZ865"/>
    </row>
    <row r="866" spans="1:52" s="17" customFormat="1" x14ac:dyDescent="0.3">
      <c r="A866"/>
      <c r="B866"/>
      <c r="C866"/>
      <c r="D866"/>
      <c r="E866"/>
      <c r="F866" s="2"/>
      <c r="G866" s="2"/>
      <c r="H866" s="4"/>
      <c r="I866"/>
      <c r="J866"/>
      <c r="K866"/>
      <c r="L866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/>
      <c r="Y866" s="8"/>
      <c r="Z866" s="8"/>
      <c r="AA866" s="8"/>
      <c r="AB866" s="8"/>
      <c r="AC866" s="8"/>
      <c r="AD866" s="8"/>
      <c r="AE866" s="8"/>
      <c r="AF866" s="8"/>
      <c r="AG866" s="8"/>
      <c r="AH866" s="8"/>
      <c r="AI866" s="8"/>
      <c r="AK866" s="8"/>
      <c r="AL866" s="8"/>
      <c r="AM866" s="8"/>
      <c r="AN866" s="8"/>
      <c r="AO866" s="8"/>
      <c r="AP866" s="8"/>
      <c r="AQ866" s="8"/>
      <c r="AR866" s="8"/>
      <c r="AS866" s="8"/>
      <c r="AT866" s="8"/>
      <c r="AU866" s="8"/>
      <c r="AW866"/>
      <c r="AX866"/>
      <c r="AY866"/>
      <c r="AZ866"/>
    </row>
    <row r="867" spans="1:52" s="17" customFormat="1" x14ac:dyDescent="0.3">
      <c r="A867"/>
      <c r="B867"/>
      <c r="C867"/>
      <c r="D867"/>
      <c r="E867"/>
      <c r="F867" s="2"/>
      <c r="G867" s="2"/>
      <c r="H867" s="4"/>
      <c r="I867"/>
      <c r="J867"/>
      <c r="K867"/>
      <c r="L867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/>
      <c r="Y867" s="8"/>
      <c r="Z867" s="8"/>
      <c r="AA867" s="8"/>
      <c r="AB867" s="8"/>
      <c r="AC867" s="8"/>
      <c r="AD867" s="8"/>
      <c r="AE867" s="8"/>
      <c r="AF867" s="8"/>
      <c r="AG867" s="8"/>
      <c r="AH867" s="8"/>
      <c r="AI867" s="8"/>
      <c r="AK867" s="8"/>
      <c r="AL867" s="8"/>
      <c r="AM867" s="8"/>
      <c r="AN867" s="8"/>
      <c r="AO867" s="8"/>
      <c r="AP867" s="8"/>
      <c r="AQ867" s="8"/>
      <c r="AR867" s="8"/>
      <c r="AS867" s="8"/>
      <c r="AT867" s="8"/>
      <c r="AU867" s="8"/>
      <c r="AW867"/>
      <c r="AX867"/>
      <c r="AY867"/>
      <c r="AZ867"/>
    </row>
    <row r="868" spans="1:52" s="17" customFormat="1" x14ac:dyDescent="0.3">
      <c r="A868"/>
      <c r="B868"/>
      <c r="C868"/>
      <c r="D868"/>
      <c r="E868"/>
      <c r="F868" s="2"/>
      <c r="G868" s="2"/>
      <c r="H868" s="4"/>
      <c r="I868"/>
      <c r="J868"/>
      <c r="K868"/>
      <c r="L86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/>
      <c r="Y868" s="8"/>
      <c r="Z868" s="8"/>
      <c r="AA868" s="8"/>
      <c r="AB868" s="8"/>
      <c r="AC868" s="8"/>
      <c r="AD868" s="8"/>
      <c r="AE868" s="8"/>
      <c r="AF868" s="8"/>
      <c r="AG868" s="8"/>
      <c r="AH868" s="8"/>
      <c r="AI868" s="8"/>
      <c r="AK868" s="8"/>
      <c r="AL868" s="8"/>
      <c r="AM868" s="8"/>
      <c r="AN868" s="8"/>
      <c r="AO868" s="8"/>
      <c r="AP868" s="8"/>
      <c r="AQ868" s="8"/>
      <c r="AR868" s="8"/>
      <c r="AS868" s="8"/>
      <c r="AT868" s="8"/>
      <c r="AU868" s="8"/>
      <c r="AW868"/>
      <c r="AX868"/>
      <c r="AY868"/>
      <c r="AZ868"/>
    </row>
    <row r="869" spans="1:52" s="17" customFormat="1" x14ac:dyDescent="0.3">
      <c r="A869"/>
      <c r="B869"/>
      <c r="C869"/>
      <c r="D869"/>
      <c r="E869"/>
      <c r="F869" s="2"/>
      <c r="G869" s="2"/>
      <c r="H869" s="4"/>
      <c r="I869"/>
      <c r="J869"/>
      <c r="K869"/>
      <c r="L869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/>
      <c r="Y869" s="8"/>
      <c r="Z869" s="8"/>
      <c r="AA869" s="8"/>
      <c r="AB869" s="8"/>
      <c r="AC869" s="8"/>
      <c r="AD869" s="8"/>
      <c r="AE869" s="8"/>
      <c r="AF869" s="8"/>
      <c r="AG869" s="8"/>
      <c r="AH869" s="8"/>
      <c r="AI869" s="8"/>
      <c r="AK869" s="8"/>
      <c r="AL869" s="8"/>
      <c r="AM869" s="8"/>
      <c r="AN869" s="8"/>
      <c r="AO869" s="8"/>
      <c r="AP869" s="8"/>
      <c r="AQ869" s="8"/>
      <c r="AR869" s="8"/>
      <c r="AS869" s="8"/>
      <c r="AT869" s="8"/>
      <c r="AU869" s="8"/>
      <c r="AW869"/>
      <c r="AX869"/>
      <c r="AY869"/>
      <c r="AZ869"/>
    </row>
    <row r="870" spans="1:52" s="17" customFormat="1" x14ac:dyDescent="0.3">
      <c r="A870"/>
      <c r="B870"/>
      <c r="C870"/>
      <c r="D870"/>
      <c r="E870"/>
      <c r="F870" s="2"/>
      <c r="G870" s="2"/>
      <c r="H870" s="4"/>
      <c r="I870"/>
      <c r="J870"/>
      <c r="K870"/>
      <c r="L870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/>
      <c r="Y870" s="8"/>
      <c r="Z870" s="8"/>
      <c r="AA870" s="8"/>
      <c r="AB870" s="8"/>
      <c r="AC870" s="8"/>
      <c r="AD870" s="8"/>
      <c r="AE870" s="8"/>
      <c r="AF870" s="8"/>
      <c r="AG870" s="8"/>
      <c r="AH870" s="8"/>
      <c r="AI870" s="8"/>
      <c r="AK870" s="8"/>
      <c r="AL870" s="8"/>
      <c r="AM870" s="8"/>
      <c r="AN870" s="8"/>
      <c r="AO870" s="8"/>
      <c r="AP870" s="8"/>
      <c r="AQ870" s="8"/>
      <c r="AR870" s="8"/>
      <c r="AS870" s="8"/>
      <c r="AT870" s="8"/>
      <c r="AU870" s="8"/>
      <c r="AW870"/>
      <c r="AX870"/>
      <c r="AY870"/>
      <c r="AZ870"/>
    </row>
    <row r="871" spans="1:52" s="17" customFormat="1" x14ac:dyDescent="0.3">
      <c r="A871"/>
      <c r="B871"/>
      <c r="C871"/>
      <c r="D871"/>
      <c r="E871"/>
      <c r="F871" s="2"/>
      <c r="G871" s="2"/>
      <c r="H871" s="4"/>
      <c r="I871"/>
      <c r="J871"/>
      <c r="K871"/>
      <c r="L871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/>
      <c r="Y871" s="8"/>
      <c r="Z871" s="8"/>
      <c r="AA871" s="8"/>
      <c r="AB871" s="8"/>
      <c r="AC871" s="8"/>
      <c r="AD871" s="8"/>
      <c r="AE871" s="8"/>
      <c r="AF871" s="8"/>
      <c r="AG871" s="8"/>
      <c r="AH871" s="8"/>
      <c r="AI871" s="8"/>
      <c r="AK871" s="8"/>
      <c r="AL871" s="8"/>
      <c r="AM871" s="8"/>
      <c r="AN871" s="8"/>
      <c r="AO871" s="8"/>
      <c r="AP871" s="8"/>
      <c r="AQ871" s="8"/>
      <c r="AR871" s="8"/>
      <c r="AS871" s="8"/>
      <c r="AT871" s="8"/>
      <c r="AU871" s="8"/>
      <c r="AW871"/>
      <c r="AX871"/>
      <c r="AY871"/>
      <c r="AZ871"/>
    </row>
    <row r="872" spans="1:52" s="17" customFormat="1" x14ac:dyDescent="0.3">
      <c r="A872"/>
      <c r="B872"/>
      <c r="C872"/>
      <c r="D872"/>
      <c r="E872"/>
      <c r="F872" s="2"/>
      <c r="G872" s="2"/>
      <c r="H872" s="4"/>
      <c r="I872"/>
      <c r="J872"/>
      <c r="K872"/>
      <c r="L872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/>
      <c r="Y872" s="8"/>
      <c r="Z872" s="8"/>
      <c r="AA872" s="8"/>
      <c r="AB872" s="8"/>
      <c r="AC872" s="8"/>
      <c r="AD872" s="8"/>
      <c r="AE872" s="8"/>
      <c r="AF872" s="8"/>
      <c r="AG872" s="8"/>
      <c r="AH872" s="8"/>
      <c r="AI872" s="8"/>
      <c r="AK872" s="8"/>
      <c r="AL872" s="8"/>
      <c r="AM872" s="8"/>
      <c r="AN872" s="8"/>
      <c r="AO872" s="8"/>
      <c r="AP872" s="8"/>
      <c r="AQ872" s="8"/>
      <c r="AR872" s="8"/>
      <c r="AS872" s="8"/>
      <c r="AT872" s="8"/>
      <c r="AU872" s="8"/>
      <c r="AW872"/>
      <c r="AX872"/>
      <c r="AY872"/>
      <c r="AZ872"/>
    </row>
    <row r="873" spans="1:52" s="17" customFormat="1" x14ac:dyDescent="0.3">
      <c r="A873"/>
      <c r="B873"/>
      <c r="C873"/>
      <c r="D873"/>
      <c r="E873"/>
      <c r="F873" s="2"/>
      <c r="G873" s="2"/>
      <c r="H873" s="4"/>
      <c r="I873"/>
      <c r="J873"/>
      <c r="K873"/>
      <c r="L873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/>
      <c r="Y873" s="8"/>
      <c r="Z873" s="8"/>
      <c r="AA873" s="8"/>
      <c r="AB873" s="8"/>
      <c r="AC873" s="8"/>
      <c r="AD873" s="8"/>
      <c r="AE873" s="8"/>
      <c r="AF873" s="8"/>
      <c r="AG873" s="8"/>
      <c r="AH873" s="8"/>
      <c r="AI873" s="8"/>
      <c r="AK873" s="8"/>
      <c r="AL873" s="8"/>
      <c r="AM873" s="8"/>
      <c r="AN873" s="8"/>
      <c r="AO873" s="8"/>
      <c r="AP873" s="8"/>
      <c r="AQ873" s="8"/>
      <c r="AR873" s="8"/>
      <c r="AS873" s="8"/>
      <c r="AT873" s="8"/>
      <c r="AU873" s="8"/>
      <c r="AW873"/>
      <c r="AX873"/>
      <c r="AY873"/>
      <c r="AZ873"/>
    </row>
    <row r="874" spans="1:52" s="17" customFormat="1" x14ac:dyDescent="0.3">
      <c r="A874"/>
      <c r="B874"/>
      <c r="C874"/>
      <c r="D874"/>
      <c r="E874"/>
      <c r="F874" s="2"/>
      <c r="G874" s="2"/>
      <c r="H874" s="4"/>
      <c r="I874"/>
      <c r="J874"/>
      <c r="K874"/>
      <c r="L874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/>
      <c r="Y874" s="8"/>
      <c r="Z874" s="8"/>
      <c r="AA874" s="8"/>
      <c r="AB874" s="8"/>
      <c r="AC874" s="8"/>
      <c r="AD874" s="8"/>
      <c r="AE874" s="8"/>
      <c r="AF874" s="8"/>
      <c r="AG874" s="8"/>
      <c r="AH874" s="8"/>
      <c r="AI874" s="8"/>
      <c r="AK874" s="8"/>
      <c r="AL874" s="8"/>
      <c r="AM874" s="8"/>
      <c r="AN874" s="8"/>
      <c r="AO874" s="8"/>
      <c r="AP874" s="8"/>
      <c r="AQ874" s="8"/>
      <c r="AR874" s="8"/>
      <c r="AS874" s="8"/>
      <c r="AT874" s="8"/>
      <c r="AU874" s="8"/>
      <c r="AW874"/>
      <c r="AX874"/>
      <c r="AY874"/>
      <c r="AZ874"/>
    </row>
    <row r="875" spans="1:52" s="17" customFormat="1" x14ac:dyDescent="0.3">
      <c r="A875"/>
      <c r="B875"/>
      <c r="C875"/>
      <c r="D875"/>
      <c r="E875"/>
      <c r="F875" s="2"/>
      <c r="G875" s="2"/>
      <c r="H875" s="4"/>
      <c r="I875"/>
      <c r="J875"/>
      <c r="K875"/>
      <c r="L875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/>
      <c r="Y875" s="8"/>
      <c r="Z875" s="8"/>
      <c r="AA875" s="8"/>
      <c r="AB875" s="8"/>
      <c r="AC875" s="8"/>
      <c r="AD875" s="8"/>
      <c r="AE875" s="8"/>
      <c r="AF875" s="8"/>
      <c r="AG875" s="8"/>
      <c r="AH875" s="8"/>
      <c r="AI875" s="8"/>
      <c r="AK875" s="8"/>
      <c r="AL875" s="8"/>
      <c r="AM875" s="8"/>
      <c r="AN875" s="8"/>
      <c r="AO875" s="8"/>
      <c r="AP875" s="8"/>
      <c r="AQ875" s="8"/>
      <c r="AR875" s="8"/>
      <c r="AS875" s="8"/>
      <c r="AT875" s="8"/>
      <c r="AU875" s="8"/>
      <c r="AW875"/>
      <c r="AX875"/>
      <c r="AY875"/>
      <c r="AZ875"/>
    </row>
    <row r="876" spans="1:52" s="17" customFormat="1" x14ac:dyDescent="0.3">
      <c r="A876"/>
      <c r="B876"/>
      <c r="C876"/>
      <c r="D876"/>
      <c r="E876"/>
      <c r="F876" s="2"/>
      <c r="G876" s="2"/>
      <c r="H876" s="4"/>
      <c r="I876"/>
      <c r="J876"/>
      <c r="K876"/>
      <c r="L876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/>
      <c r="Y876" s="8"/>
      <c r="Z876" s="8"/>
      <c r="AA876" s="8"/>
      <c r="AB876" s="8"/>
      <c r="AC876" s="8"/>
      <c r="AD876" s="8"/>
      <c r="AE876" s="8"/>
      <c r="AF876" s="8"/>
      <c r="AG876" s="8"/>
      <c r="AH876" s="8"/>
      <c r="AI876" s="8"/>
      <c r="AK876" s="8"/>
      <c r="AL876" s="8"/>
      <c r="AM876" s="8"/>
      <c r="AN876" s="8"/>
      <c r="AO876" s="8"/>
      <c r="AP876" s="8"/>
      <c r="AQ876" s="8"/>
      <c r="AR876" s="8"/>
      <c r="AS876" s="8"/>
      <c r="AT876" s="8"/>
      <c r="AU876" s="8"/>
      <c r="AW876"/>
      <c r="AX876"/>
      <c r="AY876"/>
      <c r="AZ876"/>
    </row>
    <row r="877" spans="1:52" s="17" customFormat="1" x14ac:dyDescent="0.3">
      <c r="A877"/>
      <c r="B877"/>
      <c r="C877"/>
      <c r="D877"/>
      <c r="E877"/>
      <c r="F877" s="2"/>
      <c r="G877" s="2"/>
      <c r="H877" s="4"/>
      <c r="I877"/>
      <c r="J877"/>
      <c r="K877"/>
      <c r="L877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/>
      <c r="Y877" s="8"/>
      <c r="Z877" s="8"/>
      <c r="AA877" s="8"/>
      <c r="AB877" s="8"/>
      <c r="AC877" s="8"/>
      <c r="AD877" s="8"/>
      <c r="AE877" s="8"/>
      <c r="AF877" s="8"/>
      <c r="AG877" s="8"/>
      <c r="AH877" s="8"/>
      <c r="AI877" s="8"/>
      <c r="AK877" s="8"/>
      <c r="AL877" s="8"/>
      <c r="AM877" s="8"/>
      <c r="AN877" s="8"/>
      <c r="AO877" s="8"/>
      <c r="AP877" s="8"/>
      <c r="AQ877" s="8"/>
      <c r="AR877" s="8"/>
      <c r="AS877" s="8"/>
      <c r="AT877" s="8"/>
      <c r="AU877" s="8"/>
      <c r="AW877"/>
      <c r="AX877"/>
      <c r="AY877"/>
      <c r="AZ877"/>
    </row>
    <row r="878" spans="1:52" s="17" customFormat="1" x14ac:dyDescent="0.3">
      <c r="A878"/>
      <c r="B878"/>
      <c r="C878"/>
      <c r="D878"/>
      <c r="E878"/>
      <c r="F878" s="2"/>
      <c r="G878" s="2"/>
      <c r="H878" s="4"/>
      <c r="I878"/>
      <c r="J878"/>
      <c r="K878"/>
      <c r="L87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/>
      <c r="Y878" s="8"/>
      <c r="Z878" s="8"/>
      <c r="AA878" s="8"/>
      <c r="AB878" s="8"/>
      <c r="AC878" s="8"/>
      <c r="AD878" s="8"/>
      <c r="AE878" s="8"/>
      <c r="AF878" s="8"/>
      <c r="AG878" s="8"/>
      <c r="AH878" s="8"/>
      <c r="AI878" s="8"/>
      <c r="AK878" s="8"/>
      <c r="AL878" s="8"/>
      <c r="AM878" s="8"/>
      <c r="AN878" s="8"/>
      <c r="AO878" s="8"/>
      <c r="AP878" s="8"/>
      <c r="AQ878" s="8"/>
      <c r="AR878" s="8"/>
      <c r="AS878" s="8"/>
      <c r="AT878" s="8"/>
      <c r="AU878" s="8"/>
      <c r="AW878"/>
      <c r="AX878"/>
      <c r="AY878"/>
      <c r="AZ878"/>
    </row>
    <row r="879" spans="1:52" s="17" customFormat="1" x14ac:dyDescent="0.3">
      <c r="A879"/>
      <c r="B879"/>
      <c r="C879"/>
      <c r="D879"/>
      <c r="E879"/>
      <c r="F879" s="2"/>
      <c r="G879" s="2"/>
      <c r="H879" s="4"/>
      <c r="I879"/>
      <c r="J879"/>
      <c r="K879"/>
      <c r="L879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/>
      <c r="Y879" s="8"/>
      <c r="Z879" s="8"/>
      <c r="AA879" s="8"/>
      <c r="AB879" s="8"/>
      <c r="AC879" s="8"/>
      <c r="AD879" s="8"/>
      <c r="AE879" s="8"/>
      <c r="AF879" s="8"/>
      <c r="AG879" s="8"/>
      <c r="AH879" s="8"/>
      <c r="AI879" s="8"/>
      <c r="AK879" s="8"/>
      <c r="AL879" s="8"/>
      <c r="AM879" s="8"/>
      <c r="AN879" s="8"/>
      <c r="AO879" s="8"/>
      <c r="AP879" s="8"/>
      <c r="AQ879" s="8"/>
      <c r="AR879" s="8"/>
      <c r="AS879" s="8"/>
      <c r="AT879" s="8"/>
      <c r="AU879" s="8"/>
      <c r="AW879"/>
      <c r="AX879"/>
      <c r="AY879"/>
      <c r="AZ879"/>
    </row>
    <row r="880" spans="1:52" s="17" customFormat="1" x14ac:dyDescent="0.3">
      <c r="A880"/>
      <c r="B880"/>
      <c r="C880"/>
      <c r="D880"/>
      <c r="E880"/>
      <c r="F880" s="2"/>
      <c r="G880" s="2"/>
      <c r="H880" s="4"/>
      <c r="I880"/>
      <c r="J880"/>
      <c r="K880"/>
      <c r="L880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/>
      <c r="Y880" s="8"/>
      <c r="Z880" s="8"/>
      <c r="AA880" s="8"/>
      <c r="AB880" s="8"/>
      <c r="AC880" s="8"/>
      <c r="AD880" s="8"/>
      <c r="AE880" s="8"/>
      <c r="AF880" s="8"/>
      <c r="AG880" s="8"/>
      <c r="AH880" s="8"/>
      <c r="AI880" s="8"/>
      <c r="AK880" s="8"/>
      <c r="AL880" s="8"/>
      <c r="AM880" s="8"/>
      <c r="AN880" s="8"/>
      <c r="AO880" s="8"/>
      <c r="AP880" s="8"/>
      <c r="AQ880" s="8"/>
      <c r="AR880" s="8"/>
      <c r="AS880" s="8"/>
      <c r="AT880" s="8"/>
      <c r="AU880" s="8"/>
      <c r="AW880"/>
      <c r="AX880"/>
      <c r="AY880"/>
      <c r="AZ880"/>
    </row>
    <row r="881" spans="1:52" s="17" customFormat="1" x14ac:dyDescent="0.3">
      <c r="A881"/>
      <c r="B881"/>
      <c r="C881"/>
      <c r="D881"/>
      <c r="E881"/>
      <c r="F881" s="2"/>
      <c r="G881" s="2"/>
      <c r="H881" s="4"/>
      <c r="I881"/>
      <c r="J881"/>
      <c r="K881"/>
      <c r="L881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/>
      <c r="Y881" s="8"/>
      <c r="Z881" s="8"/>
      <c r="AA881" s="8"/>
      <c r="AB881" s="8"/>
      <c r="AC881" s="8"/>
      <c r="AD881" s="8"/>
      <c r="AE881" s="8"/>
      <c r="AF881" s="8"/>
      <c r="AG881" s="8"/>
      <c r="AH881" s="8"/>
      <c r="AI881" s="8"/>
      <c r="AK881" s="8"/>
      <c r="AL881" s="8"/>
      <c r="AM881" s="8"/>
      <c r="AN881" s="8"/>
      <c r="AO881" s="8"/>
      <c r="AP881" s="8"/>
      <c r="AQ881" s="8"/>
      <c r="AR881" s="8"/>
      <c r="AS881" s="8"/>
      <c r="AT881" s="8"/>
      <c r="AU881" s="8"/>
      <c r="AW881"/>
      <c r="AX881"/>
      <c r="AY881"/>
      <c r="AZ881"/>
    </row>
    <row r="882" spans="1:52" s="17" customFormat="1" x14ac:dyDescent="0.3">
      <c r="A882"/>
      <c r="B882"/>
      <c r="C882"/>
      <c r="D882"/>
      <c r="E882"/>
      <c r="F882" s="2"/>
      <c r="G882" s="2"/>
      <c r="H882" s="4"/>
      <c r="I882"/>
      <c r="J882"/>
      <c r="K882"/>
      <c r="L882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/>
      <c r="Y882" s="8"/>
      <c r="Z882" s="8"/>
      <c r="AA882" s="8"/>
      <c r="AB882" s="8"/>
      <c r="AC882" s="8"/>
      <c r="AD882" s="8"/>
      <c r="AE882" s="8"/>
      <c r="AF882" s="8"/>
      <c r="AG882" s="8"/>
      <c r="AH882" s="8"/>
      <c r="AI882" s="8"/>
      <c r="AK882" s="8"/>
      <c r="AL882" s="8"/>
      <c r="AM882" s="8"/>
      <c r="AN882" s="8"/>
      <c r="AO882" s="8"/>
      <c r="AP882" s="8"/>
      <c r="AQ882" s="8"/>
      <c r="AR882" s="8"/>
      <c r="AS882" s="8"/>
      <c r="AT882" s="8"/>
      <c r="AU882" s="8"/>
      <c r="AW882"/>
      <c r="AX882"/>
      <c r="AY882"/>
      <c r="AZ882"/>
    </row>
    <row r="883" spans="1:52" s="17" customFormat="1" x14ac:dyDescent="0.3">
      <c r="A883"/>
      <c r="B883"/>
      <c r="C883"/>
      <c r="D883"/>
      <c r="E883"/>
      <c r="F883" s="2"/>
      <c r="G883" s="2"/>
      <c r="H883" s="4"/>
      <c r="I883"/>
      <c r="J883"/>
      <c r="K883"/>
      <c r="L883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/>
      <c r="Y883" s="8"/>
      <c r="Z883" s="8"/>
      <c r="AA883" s="8"/>
      <c r="AB883" s="8"/>
      <c r="AC883" s="8"/>
      <c r="AD883" s="8"/>
      <c r="AE883" s="8"/>
      <c r="AF883" s="8"/>
      <c r="AG883" s="8"/>
      <c r="AH883" s="8"/>
      <c r="AI883" s="8"/>
      <c r="AK883" s="8"/>
      <c r="AL883" s="8"/>
      <c r="AM883" s="8"/>
      <c r="AN883" s="8"/>
      <c r="AO883" s="8"/>
      <c r="AP883" s="8"/>
      <c r="AQ883" s="8"/>
      <c r="AR883" s="8"/>
      <c r="AS883" s="8"/>
      <c r="AT883" s="8"/>
      <c r="AU883" s="8"/>
      <c r="AW883"/>
      <c r="AX883"/>
      <c r="AY883"/>
      <c r="AZ883"/>
    </row>
    <row r="884" spans="1:52" s="17" customFormat="1" x14ac:dyDescent="0.3">
      <c r="A884"/>
      <c r="B884"/>
      <c r="C884"/>
      <c r="D884"/>
      <c r="E884"/>
      <c r="F884" s="2"/>
      <c r="G884" s="2"/>
      <c r="H884" s="4"/>
      <c r="I884"/>
      <c r="J884"/>
      <c r="K884"/>
      <c r="L884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/>
      <c r="Y884" s="8"/>
      <c r="Z884" s="8"/>
      <c r="AA884" s="8"/>
      <c r="AB884" s="8"/>
      <c r="AC884" s="8"/>
      <c r="AD884" s="8"/>
      <c r="AE884" s="8"/>
      <c r="AF884" s="8"/>
      <c r="AG884" s="8"/>
      <c r="AH884" s="8"/>
      <c r="AI884" s="8"/>
      <c r="AK884" s="8"/>
      <c r="AL884" s="8"/>
      <c r="AM884" s="8"/>
      <c r="AN884" s="8"/>
      <c r="AO884" s="8"/>
      <c r="AP884" s="8"/>
      <c r="AQ884" s="8"/>
      <c r="AR884" s="8"/>
      <c r="AS884" s="8"/>
      <c r="AT884" s="8"/>
      <c r="AU884" s="8"/>
      <c r="AW884"/>
      <c r="AX884"/>
      <c r="AY884"/>
      <c r="AZ884"/>
    </row>
    <row r="885" spans="1:52" s="17" customFormat="1" x14ac:dyDescent="0.3">
      <c r="A885"/>
      <c r="B885"/>
      <c r="C885"/>
      <c r="D885"/>
      <c r="E885"/>
      <c r="F885" s="2"/>
      <c r="G885" s="2"/>
      <c r="H885" s="4"/>
      <c r="I885"/>
      <c r="J885"/>
      <c r="K885"/>
      <c r="L885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/>
      <c r="Y885" s="8"/>
      <c r="Z885" s="8"/>
      <c r="AA885" s="8"/>
      <c r="AB885" s="8"/>
      <c r="AC885" s="8"/>
      <c r="AD885" s="8"/>
      <c r="AE885" s="8"/>
      <c r="AF885" s="8"/>
      <c r="AG885" s="8"/>
      <c r="AH885" s="8"/>
      <c r="AI885" s="8"/>
      <c r="AK885" s="8"/>
      <c r="AL885" s="8"/>
      <c r="AM885" s="8"/>
      <c r="AN885" s="8"/>
      <c r="AO885" s="8"/>
      <c r="AP885" s="8"/>
      <c r="AQ885" s="8"/>
      <c r="AR885" s="8"/>
      <c r="AS885" s="8"/>
      <c r="AT885" s="8"/>
      <c r="AU885" s="8"/>
      <c r="AW885"/>
      <c r="AX885"/>
      <c r="AY885"/>
      <c r="AZ885"/>
    </row>
    <row r="886" spans="1:52" s="17" customFormat="1" x14ac:dyDescent="0.3">
      <c r="A886"/>
      <c r="B886"/>
      <c r="C886"/>
      <c r="D886"/>
      <c r="E886"/>
      <c r="F886" s="2"/>
      <c r="G886" s="2"/>
      <c r="H886" s="4"/>
      <c r="I886"/>
      <c r="J886"/>
      <c r="K886"/>
      <c r="L886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/>
      <c r="Y886" s="8"/>
      <c r="Z886" s="8"/>
      <c r="AA886" s="8"/>
      <c r="AB886" s="8"/>
      <c r="AC886" s="8"/>
      <c r="AD886" s="8"/>
      <c r="AE886" s="8"/>
      <c r="AF886" s="8"/>
      <c r="AG886" s="8"/>
      <c r="AH886" s="8"/>
      <c r="AI886" s="8"/>
      <c r="AK886" s="8"/>
      <c r="AL886" s="8"/>
      <c r="AM886" s="8"/>
      <c r="AN886" s="8"/>
      <c r="AO886" s="8"/>
      <c r="AP886" s="8"/>
      <c r="AQ886" s="8"/>
      <c r="AR886" s="8"/>
      <c r="AS886" s="8"/>
      <c r="AT886" s="8"/>
      <c r="AU886" s="8"/>
      <c r="AW886"/>
      <c r="AX886"/>
      <c r="AY886"/>
      <c r="AZ886"/>
    </row>
    <row r="887" spans="1:52" x14ac:dyDescent="0.3">
      <c r="F887" s="2"/>
      <c r="G887" s="2"/>
      <c r="H887" s="4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Y887" s="8"/>
      <c r="Z887" s="8"/>
      <c r="AA887" s="8"/>
      <c r="AB887" s="8"/>
      <c r="AC887" s="8"/>
      <c r="AD887" s="8"/>
      <c r="AE887" s="8"/>
      <c r="AF887" s="8"/>
      <c r="AG887" s="8"/>
      <c r="AH887" s="8"/>
      <c r="AI887" s="8"/>
      <c r="AK887" s="8"/>
      <c r="AL887" s="8"/>
      <c r="AM887" s="8"/>
      <c r="AN887" s="8"/>
      <c r="AO887" s="8"/>
      <c r="AP887" s="8"/>
      <c r="AQ887" s="8"/>
      <c r="AR887" s="8"/>
      <c r="AS887" s="8"/>
      <c r="AT887" s="8"/>
      <c r="AU887" s="8"/>
    </row>
    <row r="888" spans="1:52" x14ac:dyDescent="0.3">
      <c r="F888" s="2"/>
      <c r="G888" s="2"/>
      <c r="H888" s="4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Y888" s="8"/>
      <c r="Z888" s="8"/>
      <c r="AA888" s="8"/>
      <c r="AB888" s="8"/>
      <c r="AC888" s="8"/>
      <c r="AD888" s="8"/>
      <c r="AE888" s="8"/>
      <c r="AF888" s="8"/>
      <c r="AG888" s="8"/>
      <c r="AH888" s="8"/>
      <c r="AI888" s="8"/>
      <c r="AK888" s="8"/>
      <c r="AL888" s="8"/>
      <c r="AM888" s="8"/>
      <c r="AN888" s="8"/>
      <c r="AO888" s="8"/>
      <c r="AP888" s="8"/>
      <c r="AQ888" s="8"/>
      <c r="AR888" s="8"/>
      <c r="AS888" s="8"/>
      <c r="AT888" s="8"/>
      <c r="AU888" s="8"/>
    </row>
    <row r="889" spans="1:52" x14ac:dyDescent="0.3">
      <c r="F889" s="2"/>
      <c r="G889" s="2"/>
      <c r="H889" s="4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Y889" s="8"/>
      <c r="Z889" s="8"/>
      <c r="AA889" s="8"/>
      <c r="AB889" s="8"/>
      <c r="AC889" s="8"/>
      <c r="AD889" s="8"/>
      <c r="AE889" s="8"/>
      <c r="AF889" s="8"/>
      <c r="AG889" s="8"/>
      <c r="AH889" s="8"/>
      <c r="AI889" s="8"/>
      <c r="AK889" s="8"/>
      <c r="AL889" s="8"/>
      <c r="AM889" s="8"/>
      <c r="AN889" s="8"/>
      <c r="AO889" s="8"/>
      <c r="AP889" s="8"/>
      <c r="AQ889" s="8"/>
      <c r="AR889" s="8"/>
      <c r="AS889" s="8"/>
      <c r="AT889" s="8"/>
      <c r="AU889" s="8"/>
    </row>
    <row r="890" spans="1:52" x14ac:dyDescent="0.3">
      <c r="F890" s="2"/>
      <c r="G890" s="2"/>
      <c r="H890" s="4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Y890" s="8"/>
      <c r="Z890" s="8"/>
      <c r="AA890" s="8"/>
      <c r="AB890" s="8"/>
      <c r="AC890" s="8"/>
      <c r="AD890" s="8"/>
      <c r="AE890" s="8"/>
      <c r="AF890" s="8"/>
      <c r="AG890" s="8"/>
      <c r="AH890" s="8"/>
      <c r="AI890" s="8"/>
      <c r="AK890" s="8"/>
      <c r="AL890" s="8"/>
      <c r="AM890" s="8"/>
      <c r="AN890" s="8"/>
      <c r="AO890" s="8"/>
      <c r="AP890" s="8"/>
      <c r="AQ890" s="8"/>
      <c r="AR890" s="8"/>
      <c r="AS890" s="8"/>
      <c r="AT890" s="8"/>
      <c r="AU890" s="8"/>
    </row>
    <row r="891" spans="1:52" x14ac:dyDescent="0.3">
      <c r="F891" s="2"/>
      <c r="G891" s="2"/>
      <c r="H891" s="4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Y891" s="8"/>
      <c r="Z891" s="8"/>
      <c r="AA891" s="8"/>
      <c r="AB891" s="8"/>
      <c r="AC891" s="8"/>
      <c r="AD891" s="8"/>
      <c r="AE891" s="8"/>
      <c r="AF891" s="8"/>
      <c r="AG891" s="8"/>
      <c r="AH891" s="8"/>
      <c r="AI891" s="8"/>
      <c r="AK891" s="8"/>
      <c r="AL891" s="8"/>
      <c r="AM891" s="8"/>
      <c r="AN891" s="8"/>
      <c r="AO891" s="8"/>
      <c r="AP891" s="8"/>
      <c r="AQ891" s="8"/>
      <c r="AR891" s="8"/>
      <c r="AS891" s="8"/>
      <c r="AT891" s="8"/>
      <c r="AU891" s="8"/>
    </row>
    <row r="892" spans="1:52" x14ac:dyDescent="0.3">
      <c r="F892" s="2"/>
      <c r="G892" s="2"/>
      <c r="H892" s="4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Y892" s="8"/>
      <c r="Z892" s="8"/>
      <c r="AA892" s="8"/>
      <c r="AB892" s="8"/>
      <c r="AC892" s="8"/>
      <c r="AD892" s="8"/>
      <c r="AE892" s="8"/>
      <c r="AF892" s="8"/>
      <c r="AG892" s="8"/>
      <c r="AH892" s="8"/>
      <c r="AI892" s="8"/>
      <c r="AK892" s="8"/>
      <c r="AL892" s="8"/>
      <c r="AM892" s="8"/>
      <c r="AN892" s="8"/>
      <c r="AO892" s="8"/>
      <c r="AP892" s="8"/>
      <c r="AQ892" s="8"/>
      <c r="AR892" s="8"/>
      <c r="AS892" s="8"/>
      <c r="AT892" s="8"/>
      <c r="AU892" s="8"/>
    </row>
    <row r="893" spans="1:52" x14ac:dyDescent="0.3">
      <c r="F893" s="2"/>
      <c r="G893" s="2"/>
      <c r="H893" s="4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Y893" s="8"/>
      <c r="Z893" s="8"/>
      <c r="AA893" s="8"/>
      <c r="AB893" s="8"/>
      <c r="AC893" s="8"/>
      <c r="AD893" s="8"/>
      <c r="AE893" s="8"/>
      <c r="AF893" s="8"/>
      <c r="AG893" s="8"/>
      <c r="AH893" s="8"/>
      <c r="AI893" s="8"/>
      <c r="AK893" s="8"/>
      <c r="AL893" s="8"/>
      <c r="AM893" s="8"/>
      <c r="AN893" s="8"/>
      <c r="AO893" s="8"/>
      <c r="AP893" s="8"/>
      <c r="AQ893" s="8"/>
      <c r="AR893" s="8"/>
      <c r="AS893" s="8"/>
      <c r="AT893" s="8"/>
      <c r="AU893" s="8"/>
    </row>
    <row r="894" spans="1:52" x14ac:dyDescent="0.3">
      <c r="F894" s="2"/>
      <c r="G894" s="2"/>
      <c r="H894" s="4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Y894" s="8"/>
      <c r="Z894" s="8"/>
      <c r="AA894" s="8"/>
      <c r="AB894" s="8"/>
      <c r="AC894" s="8"/>
      <c r="AD894" s="8"/>
      <c r="AE894" s="8"/>
      <c r="AF894" s="8"/>
      <c r="AG894" s="8"/>
      <c r="AH894" s="8"/>
      <c r="AI894" s="8"/>
      <c r="AK894" s="8"/>
      <c r="AL894" s="8"/>
      <c r="AM894" s="8"/>
      <c r="AN894" s="8"/>
      <c r="AO894" s="8"/>
      <c r="AP894" s="8"/>
      <c r="AQ894" s="8"/>
      <c r="AR894" s="8"/>
      <c r="AS894" s="8"/>
      <c r="AT894" s="8"/>
      <c r="AU894" s="8"/>
    </row>
    <row r="895" spans="1:52" x14ac:dyDescent="0.3">
      <c r="F895" s="2"/>
      <c r="G895" s="2"/>
      <c r="H895" s="4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Y895" s="8"/>
      <c r="Z895" s="8"/>
      <c r="AA895" s="8"/>
      <c r="AB895" s="8"/>
      <c r="AC895" s="8"/>
      <c r="AD895" s="8"/>
      <c r="AE895" s="8"/>
      <c r="AF895" s="8"/>
      <c r="AG895" s="8"/>
      <c r="AH895" s="8"/>
      <c r="AI895" s="8"/>
      <c r="AK895" s="8"/>
      <c r="AL895" s="8"/>
      <c r="AM895" s="8"/>
      <c r="AN895" s="8"/>
      <c r="AO895" s="8"/>
      <c r="AP895" s="8"/>
      <c r="AQ895" s="8"/>
      <c r="AR895" s="8"/>
      <c r="AS895" s="8"/>
      <c r="AT895" s="8"/>
      <c r="AU895" s="8"/>
    </row>
    <row r="896" spans="1:52" x14ac:dyDescent="0.3">
      <c r="F896" s="2"/>
      <c r="G896" s="2"/>
      <c r="H896" s="4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Y896" s="8"/>
      <c r="Z896" s="8"/>
      <c r="AA896" s="8"/>
      <c r="AB896" s="8"/>
      <c r="AC896" s="8"/>
      <c r="AD896" s="8"/>
      <c r="AE896" s="8"/>
      <c r="AF896" s="8"/>
      <c r="AG896" s="8"/>
      <c r="AH896" s="8"/>
      <c r="AI896" s="8"/>
      <c r="AK896" s="8"/>
      <c r="AL896" s="8"/>
      <c r="AM896" s="8"/>
      <c r="AN896" s="8"/>
      <c r="AO896" s="8"/>
      <c r="AP896" s="8"/>
      <c r="AQ896" s="8"/>
      <c r="AR896" s="8"/>
      <c r="AS896" s="8"/>
      <c r="AT896" s="8"/>
      <c r="AU896" s="8"/>
    </row>
    <row r="897" spans="6:47" x14ac:dyDescent="0.3">
      <c r="F897" s="2"/>
      <c r="G897" s="2"/>
      <c r="H897" s="4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Y897" s="8"/>
      <c r="Z897" s="8"/>
      <c r="AA897" s="8"/>
      <c r="AB897" s="8"/>
      <c r="AC897" s="8"/>
      <c r="AD897" s="8"/>
      <c r="AE897" s="8"/>
      <c r="AF897" s="8"/>
      <c r="AG897" s="8"/>
      <c r="AH897" s="8"/>
      <c r="AI897" s="8"/>
      <c r="AK897" s="8"/>
      <c r="AL897" s="8"/>
      <c r="AM897" s="8"/>
      <c r="AN897" s="8"/>
      <c r="AO897" s="8"/>
      <c r="AP897" s="8"/>
      <c r="AQ897" s="8"/>
      <c r="AR897" s="8"/>
      <c r="AS897" s="8"/>
      <c r="AT897" s="8"/>
      <c r="AU897" s="8"/>
    </row>
    <row r="898" spans="6:47" x14ac:dyDescent="0.3">
      <c r="F898" s="2"/>
      <c r="G898" s="2"/>
      <c r="H898" s="4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Y898" s="8"/>
      <c r="Z898" s="8"/>
      <c r="AA898" s="8"/>
      <c r="AB898" s="8"/>
      <c r="AC898" s="8"/>
      <c r="AD898" s="8"/>
      <c r="AE898" s="8"/>
      <c r="AF898" s="8"/>
      <c r="AG898" s="8"/>
      <c r="AH898" s="8"/>
      <c r="AI898" s="8"/>
      <c r="AK898" s="8"/>
      <c r="AL898" s="8"/>
      <c r="AM898" s="8"/>
      <c r="AN898" s="8"/>
      <c r="AO898" s="8"/>
      <c r="AP898" s="8"/>
      <c r="AQ898" s="8"/>
      <c r="AR898" s="8"/>
      <c r="AS898" s="8"/>
      <c r="AT898" s="8"/>
      <c r="AU898" s="8"/>
    </row>
    <row r="899" spans="6:47" x14ac:dyDescent="0.3">
      <c r="F899" s="2"/>
      <c r="G899" s="2"/>
      <c r="H899" s="4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Y899" s="8"/>
      <c r="Z899" s="8"/>
      <c r="AA899" s="8"/>
      <c r="AB899" s="8"/>
      <c r="AC899" s="8"/>
      <c r="AD899" s="8"/>
      <c r="AE899" s="8"/>
      <c r="AF899" s="8"/>
      <c r="AG899" s="8"/>
      <c r="AH899" s="8"/>
      <c r="AI899" s="8"/>
      <c r="AK899" s="8"/>
      <c r="AL899" s="8"/>
      <c r="AM899" s="8"/>
      <c r="AN899" s="8"/>
      <c r="AO899" s="8"/>
      <c r="AP899" s="8"/>
      <c r="AQ899" s="8"/>
      <c r="AR899" s="8"/>
      <c r="AS899" s="8"/>
      <c r="AT899" s="8"/>
      <c r="AU899" s="8"/>
    </row>
    <row r="900" spans="6:47" x14ac:dyDescent="0.3">
      <c r="F900" s="2"/>
      <c r="G900" s="2"/>
      <c r="H900" s="4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Y900" s="8"/>
      <c r="Z900" s="8"/>
      <c r="AA900" s="8"/>
      <c r="AB900" s="8"/>
      <c r="AC900" s="8"/>
      <c r="AD900" s="8"/>
      <c r="AE900" s="8"/>
      <c r="AF900" s="8"/>
      <c r="AG900" s="8"/>
      <c r="AH900" s="8"/>
      <c r="AI900" s="8"/>
      <c r="AK900" s="8"/>
      <c r="AL900" s="8"/>
      <c r="AM900" s="8"/>
      <c r="AN900" s="8"/>
      <c r="AO900" s="8"/>
      <c r="AP900" s="8"/>
      <c r="AQ900" s="8"/>
      <c r="AR900" s="8"/>
      <c r="AS900" s="8"/>
      <c r="AT900" s="8"/>
      <c r="AU900" s="8"/>
    </row>
    <row r="901" spans="6:47" x14ac:dyDescent="0.3">
      <c r="F901" s="2"/>
      <c r="G901" s="2"/>
      <c r="H901" s="4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Y901" s="8"/>
      <c r="Z901" s="8"/>
      <c r="AA901" s="8"/>
      <c r="AB901" s="8"/>
      <c r="AC901" s="8"/>
      <c r="AD901" s="8"/>
      <c r="AE901" s="8"/>
      <c r="AF901" s="8"/>
      <c r="AG901" s="8"/>
      <c r="AH901" s="8"/>
      <c r="AI901" s="8"/>
      <c r="AK901" s="8"/>
      <c r="AL901" s="8"/>
      <c r="AM901" s="8"/>
      <c r="AN901" s="8"/>
      <c r="AO901" s="8"/>
      <c r="AP901" s="8"/>
      <c r="AQ901" s="8"/>
      <c r="AR901" s="8"/>
      <c r="AS901" s="8"/>
      <c r="AT901" s="8"/>
      <c r="AU901" s="8"/>
    </row>
    <row r="902" spans="6:47" x14ac:dyDescent="0.3">
      <c r="F902" s="2"/>
      <c r="G902" s="2"/>
      <c r="H902" s="4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Y902" s="8"/>
      <c r="Z902" s="8"/>
      <c r="AA902" s="8"/>
      <c r="AB902" s="8"/>
      <c r="AC902" s="8"/>
      <c r="AD902" s="8"/>
      <c r="AE902" s="8"/>
      <c r="AF902" s="8"/>
      <c r="AG902" s="8"/>
      <c r="AH902" s="8"/>
      <c r="AI902" s="8"/>
      <c r="AK902" s="8"/>
      <c r="AL902" s="8"/>
      <c r="AM902" s="8"/>
      <c r="AN902" s="8"/>
      <c r="AO902" s="8"/>
      <c r="AP902" s="8"/>
      <c r="AQ902" s="8"/>
      <c r="AR902" s="8"/>
      <c r="AS902" s="8"/>
      <c r="AT902" s="8"/>
      <c r="AU902" s="8"/>
    </row>
    <row r="903" spans="6:47" x14ac:dyDescent="0.3">
      <c r="F903" s="2"/>
      <c r="G903" s="2"/>
      <c r="H903" s="4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Y903" s="8"/>
      <c r="Z903" s="8"/>
      <c r="AA903" s="8"/>
      <c r="AB903" s="8"/>
      <c r="AC903" s="8"/>
      <c r="AD903" s="8"/>
      <c r="AE903" s="8"/>
      <c r="AF903" s="8"/>
      <c r="AG903" s="8"/>
      <c r="AH903" s="8"/>
      <c r="AI903" s="8"/>
      <c r="AK903" s="8"/>
      <c r="AL903" s="8"/>
      <c r="AM903" s="8"/>
      <c r="AN903" s="8"/>
      <c r="AO903" s="8"/>
      <c r="AP903" s="8"/>
      <c r="AQ903" s="8"/>
      <c r="AR903" s="8"/>
      <c r="AS903" s="8"/>
      <c r="AT903" s="8"/>
      <c r="AU903" s="8"/>
    </row>
    <row r="904" spans="6:47" x14ac:dyDescent="0.3">
      <c r="F904" s="2"/>
      <c r="G904" s="2"/>
      <c r="H904" s="4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Y904" s="8"/>
      <c r="Z904" s="8"/>
      <c r="AA904" s="8"/>
      <c r="AB904" s="8"/>
      <c r="AC904" s="8"/>
      <c r="AD904" s="8"/>
      <c r="AE904" s="8"/>
      <c r="AF904" s="8"/>
      <c r="AG904" s="8"/>
      <c r="AH904" s="8"/>
      <c r="AI904" s="8"/>
      <c r="AK904" s="8"/>
      <c r="AL904" s="8"/>
      <c r="AM904" s="8"/>
      <c r="AN904" s="8"/>
      <c r="AO904" s="8"/>
      <c r="AP904" s="8"/>
      <c r="AQ904" s="8"/>
      <c r="AR904" s="8"/>
      <c r="AS904" s="8"/>
      <c r="AT904" s="8"/>
      <c r="AU904" s="8"/>
    </row>
    <row r="905" spans="6:47" x14ac:dyDescent="0.3">
      <c r="F905" s="2"/>
      <c r="G905" s="2"/>
      <c r="H905" s="4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Y905" s="8"/>
      <c r="Z905" s="8"/>
      <c r="AA905" s="8"/>
      <c r="AB905" s="8"/>
      <c r="AC905" s="8"/>
      <c r="AD905" s="8"/>
      <c r="AE905" s="8"/>
      <c r="AF905" s="8"/>
      <c r="AG905" s="8"/>
      <c r="AH905" s="8"/>
      <c r="AI905" s="8"/>
      <c r="AK905" s="8"/>
      <c r="AL905" s="8"/>
      <c r="AM905" s="8"/>
      <c r="AN905" s="8"/>
      <c r="AO905" s="8"/>
      <c r="AP905" s="8"/>
      <c r="AQ905" s="8"/>
      <c r="AR905" s="8"/>
      <c r="AS905" s="8"/>
      <c r="AT905" s="8"/>
      <c r="AU905" s="8"/>
    </row>
    <row r="906" spans="6:47" x14ac:dyDescent="0.3">
      <c r="F906" s="2"/>
      <c r="G906" s="2"/>
      <c r="H906" s="4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Y906" s="8"/>
      <c r="Z906" s="8"/>
      <c r="AA906" s="8"/>
      <c r="AB906" s="8"/>
      <c r="AC906" s="8"/>
      <c r="AD906" s="8"/>
      <c r="AE906" s="8"/>
      <c r="AF906" s="8"/>
      <c r="AG906" s="8"/>
      <c r="AH906" s="8"/>
      <c r="AI906" s="8"/>
      <c r="AK906" s="8"/>
      <c r="AL906" s="8"/>
      <c r="AM906" s="8"/>
      <c r="AN906" s="8"/>
      <c r="AO906" s="8"/>
      <c r="AP906" s="8"/>
      <c r="AQ906" s="8"/>
      <c r="AR906" s="8"/>
      <c r="AS906" s="8"/>
      <c r="AT906" s="8"/>
      <c r="AU906" s="8"/>
    </row>
    <row r="907" spans="6:47" x14ac:dyDescent="0.3">
      <c r="F907" s="2"/>
      <c r="G907" s="2"/>
      <c r="H907" s="4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Y907" s="8"/>
      <c r="Z907" s="8"/>
      <c r="AA907" s="8"/>
      <c r="AB907" s="8"/>
      <c r="AC907" s="8"/>
      <c r="AD907" s="8"/>
      <c r="AE907" s="8"/>
      <c r="AF907" s="8"/>
      <c r="AG907" s="8"/>
      <c r="AH907" s="8"/>
      <c r="AI907" s="8"/>
      <c r="AK907" s="8"/>
      <c r="AL907" s="8"/>
      <c r="AM907" s="8"/>
      <c r="AN907" s="8"/>
      <c r="AO907" s="8"/>
      <c r="AP907" s="8"/>
      <c r="AQ907" s="8"/>
      <c r="AR907" s="8"/>
      <c r="AS907" s="8"/>
      <c r="AT907" s="8"/>
      <c r="AU907" s="8"/>
    </row>
    <row r="908" spans="6:47" x14ac:dyDescent="0.3">
      <c r="F908" s="2"/>
      <c r="G908" s="2"/>
      <c r="H908" s="4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Y908" s="8"/>
      <c r="Z908" s="8"/>
      <c r="AA908" s="8"/>
      <c r="AB908" s="8"/>
      <c r="AC908" s="8"/>
      <c r="AD908" s="8"/>
      <c r="AE908" s="8"/>
      <c r="AF908" s="8"/>
      <c r="AG908" s="8"/>
      <c r="AH908" s="8"/>
      <c r="AI908" s="8"/>
      <c r="AK908" s="8"/>
      <c r="AL908" s="8"/>
      <c r="AM908" s="8"/>
      <c r="AN908" s="8"/>
      <c r="AO908" s="8"/>
      <c r="AP908" s="8"/>
      <c r="AQ908" s="8"/>
      <c r="AR908" s="8"/>
      <c r="AS908" s="8"/>
      <c r="AT908" s="8"/>
      <c r="AU908" s="8"/>
    </row>
    <row r="909" spans="6:47" x14ac:dyDescent="0.3">
      <c r="F909" s="2"/>
      <c r="G909" s="2"/>
      <c r="H909" s="4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Y909" s="8"/>
      <c r="Z909" s="8"/>
      <c r="AA909" s="8"/>
      <c r="AB909" s="8"/>
      <c r="AC909" s="8"/>
      <c r="AD909" s="8"/>
      <c r="AE909" s="8"/>
      <c r="AF909" s="8"/>
      <c r="AG909" s="8"/>
      <c r="AH909" s="8"/>
      <c r="AI909" s="8"/>
      <c r="AK909" s="8"/>
      <c r="AL909" s="8"/>
      <c r="AM909" s="8"/>
      <c r="AN909" s="8"/>
      <c r="AO909" s="8"/>
      <c r="AP909" s="8"/>
      <c r="AQ909" s="8"/>
      <c r="AR909" s="8"/>
      <c r="AS909" s="8"/>
      <c r="AT909" s="8"/>
      <c r="AU909" s="8"/>
    </row>
    <row r="910" spans="6:47" x14ac:dyDescent="0.3">
      <c r="F910" s="2"/>
      <c r="G910" s="2"/>
      <c r="H910" s="4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Y910" s="8"/>
      <c r="Z910" s="8"/>
      <c r="AA910" s="8"/>
      <c r="AB910" s="8"/>
      <c r="AC910" s="8"/>
      <c r="AD910" s="8"/>
      <c r="AE910" s="8"/>
      <c r="AF910" s="8"/>
      <c r="AG910" s="8"/>
      <c r="AH910" s="8"/>
      <c r="AI910" s="8"/>
      <c r="AK910" s="8"/>
      <c r="AL910" s="8"/>
      <c r="AM910" s="8"/>
      <c r="AN910" s="8"/>
      <c r="AO910" s="8"/>
      <c r="AP910" s="8"/>
      <c r="AQ910" s="8"/>
      <c r="AR910" s="8"/>
      <c r="AS910" s="8"/>
      <c r="AT910" s="8"/>
      <c r="AU910" s="8"/>
    </row>
    <row r="911" spans="6:47" x14ac:dyDescent="0.3">
      <c r="F911" s="2"/>
      <c r="G911" s="2"/>
      <c r="H911" s="4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Y911" s="8"/>
      <c r="Z911" s="8"/>
      <c r="AA911" s="8"/>
      <c r="AB911" s="8"/>
      <c r="AC911" s="8"/>
      <c r="AD911" s="8"/>
      <c r="AE911" s="8"/>
      <c r="AF911" s="8"/>
      <c r="AG911" s="8"/>
      <c r="AH911" s="8"/>
      <c r="AI911" s="8"/>
      <c r="AK911" s="8"/>
      <c r="AL911" s="8"/>
      <c r="AM911" s="8"/>
      <c r="AN911" s="8"/>
      <c r="AO911" s="8"/>
      <c r="AP911" s="8"/>
      <c r="AQ911" s="8"/>
      <c r="AR911" s="8"/>
      <c r="AS911" s="8"/>
      <c r="AT911" s="8"/>
      <c r="AU911" s="8"/>
    </row>
    <row r="912" spans="6:47" x14ac:dyDescent="0.3">
      <c r="F912" s="2"/>
      <c r="G912" s="2"/>
      <c r="H912" s="4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Y912" s="8"/>
      <c r="Z912" s="8"/>
      <c r="AA912" s="8"/>
      <c r="AB912" s="8"/>
      <c r="AC912" s="8"/>
      <c r="AD912" s="8"/>
      <c r="AE912" s="8"/>
      <c r="AF912" s="8"/>
      <c r="AG912" s="8"/>
      <c r="AH912" s="8"/>
      <c r="AI912" s="8"/>
      <c r="AK912" s="8"/>
      <c r="AL912" s="8"/>
      <c r="AM912" s="8"/>
      <c r="AN912" s="8"/>
      <c r="AO912" s="8"/>
      <c r="AP912" s="8"/>
      <c r="AQ912" s="8"/>
      <c r="AR912" s="8"/>
      <c r="AS912" s="8"/>
      <c r="AT912" s="8"/>
      <c r="AU912" s="8"/>
    </row>
    <row r="913" spans="6:47" x14ac:dyDescent="0.3">
      <c r="F913" s="2"/>
      <c r="G913" s="2"/>
      <c r="H913" s="4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Y913" s="8"/>
      <c r="Z913" s="8"/>
      <c r="AA913" s="8"/>
      <c r="AB913" s="8"/>
      <c r="AC913" s="8"/>
      <c r="AD913" s="8"/>
      <c r="AE913" s="8"/>
      <c r="AF913" s="8"/>
      <c r="AG913" s="8"/>
      <c r="AH913" s="8"/>
      <c r="AI913" s="8"/>
      <c r="AK913" s="8"/>
      <c r="AL913" s="8"/>
      <c r="AM913" s="8"/>
      <c r="AN913" s="8"/>
      <c r="AO913" s="8"/>
      <c r="AP913" s="8"/>
      <c r="AQ913" s="8"/>
      <c r="AR913" s="8"/>
      <c r="AS913" s="8"/>
      <c r="AT913" s="8"/>
      <c r="AU913" s="8"/>
    </row>
    <row r="914" spans="6:47" x14ac:dyDescent="0.3">
      <c r="F914" s="2"/>
      <c r="G914" s="2"/>
      <c r="H914" s="4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Y914" s="8"/>
      <c r="Z914" s="8"/>
      <c r="AA914" s="8"/>
      <c r="AB914" s="8"/>
      <c r="AC914" s="8"/>
      <c r="AD914" s="8"/>
      <c r="AE914" s="8"/>
      <c r="AF914" s="8"/>
      <c r="AG914" s="8"/>
      <c r="AH914" s="8"/>
      <c r="AI914" s="8"/>
      <c r="AK914" s="8"/>
      <c r="AL914" s="8"/>
      <c r="AM914" s="8"/>
      <c r="AN914" s="8"/>
      <c r="AO914" s="8"/>
      <c r="AP914" s="8"/>
      <c r="AQ914" s="8"/>
      <c r="AR914" s="8"/>
      <c r="AS914" s="8"/>
      <c r="AT914" s="8"/>
      <c r="AU914" s="8"/>
    </row>
    <row r="915" spans="6:47" x14ac:dyDescent="0.3">
      <c r="F915" s="2"/>
      <c r="G915" s="2"/>
      <c r="H915" s="4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Y915" s="8"/>
      <c r="Z915" s="8"/>
      <c r="AA915" s="8"/>
      <c r="AB915" s="8"/>
      <c r="AC915" s="8"/>
      <c r="AD915" s="8"/>
      <c r="AE915" s="8"/>
      <c r="AF915" s="8"/>
      <c r="AG915" s="8"/>
      <c r="AH915" s="8"/>
      <c r="AI915" s="8"/>
      <c r="AK915" s="8"/>
      <c r="AL915" s="8"/>
      <c r="AM915" s="8"/>
      <c r="AN915" s="8"/>
      <c r="AO915" s="8"/>
      <c r="AP915" s="8"/>
      <c r="AQ915" s="8"/>
      <c r="AR915" s="8"/>
      <c r="AS915" s="8"/>
      <c r="AT915" s="8"/>
      <c r="AU915" s="8"/>
    </row>
    <row r="916" spans="6:47" x14ac:dyDescent="0.3">
      <c r="F916" s="2"/>
      <c r="G916" s="2"/>
      <c r="H916" s="4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Y916" s="8"/>
      <c r="Z916" s="8"/>
      <c r="AA916" s="8"/>
      <c r="AB916" s="8"/>
      <c r="AC916" s="8"/>
      <c r="AD916" s="8"/>
      <c r="AE916" s="8"/>
      <c r="AF916" s="8"/>
      <c r="AG916" s="8"/>
      <c r="AH916" s="8"/>
      <c r="AI916" s="8"/>
      <c r="AK916" s="8"/>
      <c r="AL916" s="8"/>
      <c r="AM916" s="8"/>
      <c r="AN916" s="8"/>
      <c r="AO916" s="8"/>
      <c r="AP916" s="8"/>
      <c r="AQ916" s="8"/>
      <c r="AR916" s="8"/>
      <c r="AS916" s="8"/>
      <c r="AT916" s="8"/>
      <c r="AU916" s="8"/>
    </row>
    <row r="917" spans="6:47" x14ac:dyDescent="0.3">
      <c r="F917" s="2"/>
      <c r="G917" s="2"/>
      <c r="H917" s="4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Y917" s="8"/>
      <c r="Z917" s="8"/>
      <c r="AA917" s="8"/>
      <c r="AB917" s="8"/>
      <c r="AC917" s="8"/>
      <c r="AD917" s="8"/>
      <c r="AE917" s="8"/>
      <c r="AF917" s="8"/>
      <c r="AG917" s="8"/>
      <c r="AH917" s="8"/>
      <c r="AI917" s="8"/>
      <c r="AK917" s="8"/>
      <c r="AL917" s="8"/>
      <c r="AM917" s="8"/>
      <c r="AN917" s="8"/>
      <c r="AO917" s="8"/>
      <c r="AP917" s="8"/>
      <c r="AQ917" s="8"/>
      <c r="AR917" s="8"/>
      <c r="AS917" s="8"/>
      <c r="AT917" s="8"/>
      <c r="AU917" s="8"/>
    </row>
    <row r="918" spans="6:47" x14ac:dyDescent="0.3">
      <c r="F918" s="2"/>
      <c r="G918" s="2"/>
      <c r="H918" s="4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Y918" s="8"/>
      <c r="Z918" s="8"/>
      <c r="AA918" s="8"/>
      <c r="AB918" s="8"/>
      <c r="AC918" s="8"/>
      <c r="AD918" s="8"/>
      <c r="AE918" s="8"/>
      <c r="AF918" s="8"/>
      <c r="AG918" s="8"/>
      <c r="AH918" s="8"/>
      <c r="AI918" s="8"/>
      <c r="AK918" s="8"/>
      <c r="AL918" s="8"/>
      <c r="AM918" s="8"/>
      <c r="AN918" s="8"/>
      <c r="AO918" s="8"/>
      <c r="AP918" s="8"/>
      <c r="AQ918" s="8"/>
      <c r="AR918" s="8"/>
      <c r="AS918" s="8"/>
      <c r="AT918" s="8"/>
      <c r="AU918" s="8"/>
    </row>
    <row r="919" spans="6:47" x14ac:dyDescent="0.3">
      <c r="F919" s="2"/>
      <c r="G919" s="2"/>
      <c r="H919" s="4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Y919" s="8"/>
      <c r="Z919" s="8"/>
      <c r="AA919" s="8"/>
      <c r="AB919" s="8"/>
      <c r="AC919" s="8"/>
      <c r="AD919" s="8"/>
      <c r="AE919" s="8"/>
      <c r="AF919" s="8"/>
      <c r="AG919" s="8"/>
      <c r="AH919" s="8"/>
      <c r="AI919" s="8"/>
      <c r="AK919" s="8"/>
      <c r="AL919" s="8"/>
      <c r="AM919" s="8"/>
      <c r="AN919" s="8"/>
      <c r="AO919" s="8"/>
      <c r="AP919" s="8"/>
      <c r="AQ919" s="8"/>
      <c r="AR919" s="8"/>
      <c r="AS919" s="8"/>
      <c r="AT919" s="8"/>
      <c r="AU919" s="8"/>
    </row>
    <row r="920" spans="6:47" x14ac:dyDescent="0.3">
      <c r="F920" s="2"/>
      <c r="G920" s="2"/>
      <c r="H920" s="4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Y920" s="8"/>
      <c r="Z920" s="8"/>
      <c r="AA920" s="8"/>
      <c r="AB920" s="8"/>
      <c r="AC920" s="8"/>
      <c r="AD920" s="8"/>
      <c r="AE920" s="8"/>
      <c r="AF920" s="8"/>
      <c r="AG920" s="8"/>
      <c r="AH920" s="8"/>
      <c r="AI920" s="8"/>
      <c r="AK920" s="8"/>
      <c r="AL920" s="8"/>
      <c r="AM920" s="8"/>
      <c r="AN920" s="8"/>
      <c r="AO920" s="8"/>
      <c r="AP920" s="8"/>
      <c r="AQ920" s="8"/>
      <c r="AR920" s="8"/>
      <c r="AS920" s="8"/>
      <c r="AT920" s="8"/>
      <c r="AU920" s="8"/>
    </row>
    <row r="921" spans="6:47" x14ac:dyDescent="0.3">
      <c r="F921" s="2"/>
      <c r="G921" s="2"/>
      <c r="H921" s="4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Y921" s="8"/>
      <c r="Z921" s="8"/>
      <c r="AA921" s="8"/>
      <c r="AB921" s="8"/>
      <c r="AC921" s="8"/>
      <c r="AD921" s="8"/>
      <c r="AE921" s="8"/>
      <c r="AF921" s="8"/>
      <c r="AG921" s="8"/>
      <c r="AH921" s="8"/>
      <c r="AI921" s="8"/>
      <c r="AK921" s="8"/>
      <c r="AL921" s="8"/>
      <c r="AM921" s="8"/>
      <c r="AN921" s="8"/>
      <c r="AO921" s="8"/>
      <c r="AP921" s="8"/>
      <c r="AQ921" s="8"/>
      <c r="AR921" s="8"/>
      <c r="AS921" s="8"/>
      <c r="AT921" s="8"/>
      <c r="AU921" s="8"/>
    </row>
    <row r="922" spans="6:47" x14ac:dyDescent="0.3">
      <c r="F922" s="2"/>
      <c r="G922" s="2"/>
      <c r="H922" s="4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Y922" s="8"/>
      <c r="Z922" s="8"/>
      <c r="AA922" s="8"/>
      <c r="AB922" s="8"/>
      <c r="AC922" s="8"/>
      <c r="AD922" s="8"/>
      <c r="AE922" s="8"/>
      <c r="AF922" s="8"/>
      <c r="AG922" s="8"/>
      <c r="AH922" s="8"/>
      <c r="AI922" s="8"/>
      <c r="AK922" s="8"/>
      <c r="AL922" s="8"/>
      <c r="AM922" s="8"/>
      <c r="AN922" s="8"/>
      <c r="AO922" s="8"/>
      <c r="AP922" s="8"/>
      <c r="AQ922" s="8"/>
      <c r="AR922" s="8"/>
      <c r="AS922" s="8"/>
      <c r="AT922" s="8"/>
      <c r="AU922" s="8"/>
    </row>
    <row r="923" spans="6:47" x14ac:dyDescent="0.3">
      <c r="F923" s="2"/>
      <c r="G923" s="2"/>
      <c r="H923" s="4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Y923" s="8"/>
      <c r="Z923" s="8"/>
      <c r="AA923" s="8"/>
      <c r="AB923" s="8"/>
      <c r="AC923" s="8"/>
      <c r="AD923" s="8"/>
      <c r="AE923" s="8"/>
      <c r="AF923" s="8"/>
      <c r="AG923" s="8"/>
      <c r="AH923" s="8"/>
      <c r="AI923" s="8"/>
      <c r="AK923" s="8"/>
      <c r="AL923" s="8"/>
      <c r="AM923" s="8"/>
      <c r="AN923" s="8"/>
      <c r="AO923" s="8"/>
      <c r="AP923" s="8"/>
      <c r="AQ923" s="8"/>
      <c r="AR923" s="8"/>
      <c r="AS923" s="8"/>
      <c r="AT923" s="8"/>
      <c r="AU923" s="8"/>
    </row>
    <row r="924" spans="6:47" x14ac:dyDescent="0.3">
      <c r="F924" s="2"/>
      <c r="G924" s="2"/>
      <c r="H924" s="4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Y924" s="8"/>
      <c r="Z924" s="8"/>
      <c r="AA924" s="8"/>
      <c r="AB924" s="8"/>
      <c r="AC924" s="8"/>
      <c r="AD924" s="8"/>
      <c r="AE924" s="8"/>
      <c r="AF924" s="8"/>
      <c r="AG924" s="8"/>
      <c r="AH924" s="8"/>
      <c r="AI924" s="8"/>
      <c r="AK924" s="8"/>
      <c r="AL924" s="8"/>
      <c r="AM924" s="8"/>
      <c r="AN924" s="8"/>
      <c r="AO924" s="8"/>
      <c r="AP924" s="8"/>
      <c r="AQ924" s="8"/>
      <c r="AR924" s="8"/>
      <c r="AS924" s="8"/>
      <c r="AT924" s="8"/>
      <c r="AU924" s="8"/>
    </row>
    <row r="925" spans="6:47" x14ac:dyDescent="0.3">
      <c r="F925" s="2"/>
      <c r="G925" s="2"/>
      <c r="H925" s="4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Y925" s="8"/>
      <c r="Z925" s="8"/>
      <c r="AA925" s="8"/>
      <c r="AB925" s="8"/>
      <c r="AC925" s="8"/>
      <c r="AD925" s="8"/>
      <c r="AE925" s="8"/>
      <c r="AF925" s="8"/>
      <c r="AG925" s="8"/>
      <c r="AH925" s="8"/>
      <c r="AI925" s="8"/>
      <c r="AK925" s="8"/>
      <c r="AL925" s="8"/>
      <c r="AM925" s="8"/>
      <c r="AN925" s="8"/>
      <c r="AO925" s="8"/>
      <c r="AP925" s="8"/>
      <c r="AQ925" s="8"/>
      <c r="AR925" s="8"/>
      <c r="AS925" s="8"/>
      <c r="AT925" s="8"/>
      <c r="AU925" s="8"/>
    </row>
    <row r="926" spans="6:47" x14ac:dyDescent="0.3">
      <c r="F926" s="2"/>
      <c r="G926" s="2"/>
      <c r="H926" s="4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Y926" s="8"/>
      <c r="Z926" s="8"/>
      <c r="AA926" s="8"/>
      <c r="AB926" s="8"/>
      <c r="AC926" s="8"/>
      <c r="AD926" s="8"/>
      <c r="AE926" s="8"/>
      <c r="AF926" s="8"/>
      <c r="AG926" s="8"/>
      <c r="AH926" s="8"/>
      <c r="AI926" s="8"/>
      <c r="AK926" s="8"/>
      <c r="AL926" s="8"/>
      <c r="AM926" s="8"/>
      <c r="AN926" s="8"/>
      <c r="AO926" s="8"/>
      <c r="AP926" s="8"/>
      <c r="AQ926" s="8"/>
      <c r="AR926" s="8"/>
      <c r="AS926" s="8"/>
      <c r="AT926" s="8"/>
      <c r="AU926" s="8"/>
    </row>
    <row r="927" spans="6:47" x14ac:dyDescent="0.3">
      <c r="F927" s="2"/>
      <c r="G927" s="2"/>
      <c r="H927" s="4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Y927" s="8"/>
      <c r="Z927" s="8"/>
      <c r="AA927" s="8"/>
      <c r="AB927" s="8"/>
      <c r="AC927" s="8"/>
      <c r="AD927" s="8"/>
      <c r="AE927" s="8"/>
      <c r="AF927" s="8"/>
      <c r="AG927" s="8"/>
      <c r="AH927" s="8"/>
      <c r="AI927" s="8"/>
      <c r="AK927" s="8"/>
      <c r="AL927" s="8"/>
      <c r="AM927" s="8"/>
      <c r="AN927" s="8"/>
      <c r="AO927" s="8"/>
      <c r="AP927" s="8"/>
      <c r="AQ927" s="8"/>
      <c r="AR927" s="8"/>
      <c r="AS927" s="8"/>
      <c r="AT927" s="8"/>
      <c r="AU927" s="8"/>
    </row>
    <row r="928" spans="6:47" x14ac:dyDescent="0.3">
      <c r="F928" s="2"/>
      <c r="G928" s="2"/>
      <c r="H928" s="4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Y928" s="8"/>
      <c r="Z928" s="8"/>
      <c r="AA928" s="8"/>
      <c r="AB928" s="8"/>
      <c r="AC928" s="8"/>
      <c r="AD928" s="8"/>
      <c r="AE928" s="8"/>
      <c r="AF928" s="8"/>
      <c r="AG928" s="8"/>
      <c r="AH928" s="8"/>
      <c r="AI928" s="8"/>
      <c r="AK928" s="8"/>
      <c r="AL928" s="8"/>
      <c r="AM928" s="8"/>
      <c r="AN928" s="8"/>
      <c r="AO928" s="8"/>
      <c r="AP928" s="8"/>
      <c r="AQ928" s="8"/>
      <c r="AR928" s="8"/>
      <c r="AS928" s="8"/>
      <c r="AT928" s="8"/>
      <c r="AU928" s="8"/>
    </row>
    <row r="929" spans="6:47" x14ac:dyDescent="0.3">
      <c r="F929" s="2"/>
      <c r="G929" s="2"/>
      <c r="H929" s="4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Y929" s="8"/>
      <c r="Z929" s="8"/>
      <c r="AA929" s="8"/>
      <c r="AB929" s="8"/>
      <c r="AC929" s="8"/>
      <c r="AD929" s="8"/>
      <c r="AE929" s="8"/>
      <c r="AF929" s="8"/>
      <c r="AG929" s="8"/>
      <c r="AH929" s="8"/>
      <c r="AI929" s="8"/>
      <c r="AK929" s="8"/>
      <c r="AL929" s="8"/>
      <c r="AM929" s="8"/>
      <c r="AN929" s="8"/>
      <c r="AO929" s="8"/>
      <c r="AP929" s="8"/>
      <c r="AQ929" s="8"/>
      <c r="AR929" s="8"/>
      <c r="AS929" s="8"/>
      <c r="AT929" s="8"/>
      <c r="AU929" s="8"/>
    </row>
    <row r="930" spans="6:47" x14ac:dyDescent="0.3">
      <c r="F930" s="2"/>
      <c r="G930" s="2"/>
      <c r="H930" s="4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Y930" s="8"/>
      <c r="Z930" s="8"/>
      <c r="AA930" s="8"/>
      <c r="AB930" s="8"/>
      <c r="AC930" s="8"/>
      <c r="AD930" s="8"/>
      <c r="AE930" s="8"/>
      <c r="AF930" s="8"/>
      <c r="AG930" s="8"/>
      <c r="AH930" s="8"/>
      <c r="AI930" s="8"/>
      <c r="AK930" s="8"/>
      <c r="AL930" s="8"/>
      <c r="AM930" s="8"/>
      <c r="AN930" s="8"/>
      <c r="AO930" s="8"/>
      <c r="AP930" s="8"/>
      <c r="AQ930" s="8"/>
      <c r="AR930" s="8"/>
      <c r="AS930" s="8"/>
      <c r="AT930" s="8"/>
      <c r="AU930" s="8"/>
    </row>
    <row r="931" spans="6:47" x14ac:dyDescent="0.3">
      <c r="F931" s="2"/>
      <c r="G931" s="2"/>
      <c r="H931" s="4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Y931" s="8"/>
      <c r="Z931" s="8"/>
      <c r="AA931" s="8"/>
      <c r="AB931" s="8"/>
      <c r="AC931" s="8"/>
      <c r="AD931" s="8"/>
      <c r="AE931" s="8"/>
      <c r="AF931" s="8"/>
      <c r="AG931" s="8"/>
      <c r="AH931" s="8"/>
      <c r="AI931" s="8"/>
      <c r="AK931" s="8"/>
      <c r="AL931" s="8"/>
      <c r="AM931" s="8"/>
      <c r="AN931" s="8"/>
      <c r="AO931" s="8"/>
      <c r="AP931" s="8"/>
      <c r="AQ931" s="8"/>
      <c r="AR931" s="8"/>
      <c r="AS931" s="8"/>
      <c r="AT931" s="8"/>
      <c r="AU931" s="8"/>
    </row>
    <row r="932" spans="6:47" x14ac:dyDescent="0.3">
      <c r="F932" s="2"/>
      <c r="G932" s="2"/>
      <c r="H932" s="4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Y932" s="8"/>
      <c r="Z932" s="8"/>
      <c r="AA932" s="8"/>
      <c r="AB932" s="8"/>
      <c r="AC932" s="8"/>
      <c r="AD932" s="8"/>
      <c r="AE932" s="8"/>
      <c r="AF932" s="8"/>
      <c r="AG932" s="8"/>
      <c r="AH932" s="8"/>
      <c r="AI932" s="8"/>
      <c r="AK932" s="8"/>
      <c r="AL932" s="8"/>
      <c r="AM932" s="8"/>
      <c r="AN932" s="8"/>
      <c r="AO932" s="8"/>
      <c r="AP932" s="8"/>
      <c r="AQ932" s="8"/>
      <c r="AR932" s="8"/>
      <c r="AS932" s="8"/>
      <c r="AT932" s="8"/>
      <c r="AU932" s="8"/>
    </row>
    <row r="933" spans="6:47" x14ac:dyDescent="0.3">
      <c r="F933" s="2"/>
      <c r="G933" s="2"/>
      <c r="H933" s="4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Y933" s="8"/>
      <c r="Z933" s="8"/>
      <c r="AA933" s="8"/>
      <c r="AB933" s="8"/>
      <c r="AC933" s="8"/>
      <c r="AD933" s="8"/>
      <c r="AE933" s="8"/>
      <c r="AF933" s="8"/>
      <c r="AG933" s="8"/>
      <c r="AH933" s="8"/>
      <c r="AI933" s="8"/>
      <c r="AK933" s="8"/>
      <c r="AL933" s="8"/>
      <c r="AM933" s="8"/>
      <c r="AN933" s="8"/>
      <c r="AO933" s="8"/>
      <c r="AP933" s="8"/>
      <c r="AQ933" s="8"/>
      <c r="AR933" s="8"/>
      <c r="AS933" s="8"/>
      <c r="AT933" s="8"/>
      <c r="AU933" s="8"/>
    </row>
    <row r="934" spans="6:47" x14ac:dyDescent="0.3">
      <c r="F934" s="2"/>
      <c r="G934" s="2"/>
      <c r="H934" s="4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Y934" s="8"/>
      <c r="Z934" s="8"/>
      <c r="AA934" s="8"/>
      <c r="AB934" s="8"/>
      <c r="AC934" s="8"/>
      <c r="AD934" s="8"/>
      <c r="AE934" s="8"/>
      <c r="AF934" s="8"/>
      <c r="AG934" s="8"/>
      <c r="AH934" s="8"/>
      <c r="AI934" s="8"/>
      <c r="AK934" s="8"/>
      <c r="AL934" s="8"/>
      <c r="AM934" s="8"/>
      <c r="AN934" s="8"/>
      <c r="AO934" s="8"/>
      <c r="AP934" s="8"/>
      <c r="AQ934" s="8"/>
      <c r="AR934" s="8"/>
      <c r="AS934" s="8"/>
      <c r="AT934" s="8"/>
      <c r="AU934" s="8"/>
    </row>
    <row r="935" spans="6:47" x14ac:dyDescent="0.3">
      <c r="F935" s="2"/>
      <c r="G935" s="2"/>
      <c r="H935" s="4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Y935" s="8"/>
      <c r="Z935" s="8"/>
      <c r="AA935" s="8"/>
      <c r="AB935" s="8"/>
      <c r="AC935" s="8"/>
      <c r="AD935" s="8"/>
      <c r="AE935" s="8"/>
      <c r="AF935" s="8"/>
      <c r="AG935" s="8"/>
      <c r="AH935" s="8"/>
      <c r="AI935" s="8"/>
      <c r="AK935" s="8"/>
      <c r="AL935" s="8"/>
      <c r="AM935" s="8"/>
      <c r="AN935" s="8"/>
      <c r="AO935" s="8"/>
      <c r="AP935" s="8"/>
      <c r="AQ935" s="8"/>
      <c r="AR935" s="8"/>
      <c r="AS935" s="8"/>
      <c r="AT935" s="8"/>
      <c r="AU935" s="8"/>
    </row>
    <row r="936" spans="6:47" x14ac:dyDescent="0.3">
      <c r="F936" s="2"/>
      <c r="G936" s="2"/>
      <c r="H936" s="4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Y936" s="8"/>
      <c r="Z936" s="8"/>
      <c r="AA936" s="8"/>
      <c r="AB936" s="8"/>
      <c r="AC936" s="8"/>
      <c r="AD936" s="8"/>
      <c r="AE936" s="8"/>
      <c r="AF936" s="8"/>
      <c r="AG936" s="8"/>
      <c r="AH936" s="8"/>
      <c r="AI936" s="8"/>
      <c r="AK936" s="8"/>
      <c r="AL936" s="8"/>
      <c r="AM936" s="8"/>
      <c r="AN936" s="8"/>
      <c r="AO936" s="8"/>
      <c r="AP936" s="8"/>
      <c r="AQ936" s="8"/>
      <c r="AR936" s="8"/>
      <c r="AS936" s="8"/>
      <c r="AT936" s="8"/>
      <c r="AU936" s="8"/>
    </row>
    <row r="937" spans="6:47" x14ac:dyDescent="0.3">
      <c r="F937" s="2"/>
      <c r="G937" s="2"/>
      <c r="H937" s="4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Y937" s="8"/>
      <c r="Z937" s="8"/>
      <c r="AA937" s="8"/>
      <c r="AB937" s="8"/>
      <c r="AC937" s="8"/>
      <c r="AD937" s="8"/>
      <c r="AE937" s="8"/>
      <c r="AF937" s="8"/>
      <c r="AG937" s="8"/>
      <c r="AH937" s="8"/>
      <c r="AI937" s="8"/>
      <c r="AK937" s="8"/>
      <c r="AL937" s="8"/>
      <c r="AM937" s="8"/>
      <c r="AN937" s="8"/>
      <c r="AO937" s="8"/>
      <c r="AP937" s="8"/>
      <c r="AQ937" s="8"/>
      <c r="AR937" s="8"/>
      <c r="AS937" s="8"/>
      <c r="AT937" s="8"/>
      <c r="AU937" s="8"/>
    </row>
    <row r="938" spans="6:47" x14ac:dyDescent="0.3">
      <c r="F938" s="2"/>
      <c r="G938" s="2"/>
      <c r="H938" s="4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Y938" s="8"/>
      <c r="Z938" s="8"/>
      <c r="AA938" s="8"/>
      <c r="AB938" s="8"/>
      <c r="AC938" s="8"/>
      <c r="AD938" s="8"/>
      <c r="AE938" s="8"/>
      <c r="AF938" s="8"/>
      <c r="AG938" s="8"/>
      <c r="AH938" s="8"/>
      <c r="AI938" s="8"/>
      <c r="AK938" s="8"/>
      <c r="AL938" s="8"/>
      <c r="AM938" s="8"/>
      <c r="AN938" s="8"/>
      <c r="AO938" s="8"/>
      <c r="AP938" s="8"/>
      <c r="AQ938" s="8"/>
      <c r="AR938" s="8"/>
      <c r="AS938" s="8"/>
      <c r="AT938" s="8"/>
      <c r="AU938" s="8"/>
    </row>
    <row r="939" spans="6:47" x14ac:dyDescent="0.3">
      <c r="F939" s="2"/>
      <c r="G939" s="2"/>
      <c r="H939" s="4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Y939" s="8"/>
      <c r="Z939" s="8"/>
      <c r="AA939" s="8"/>
      <c r="AB939" s="8"/>
      <c r="AC939" s="8"/>
      <c r="AD939" s="8"/>
      <c r="AE939" s="8"/>
      <c r="AF939" s="8"/>
      <c r="AG939" s="8"/>
      <c r="AH939" s="8"/>
      <c r="AI939" s="8"/>
      <c r="AK939" s="8"/>
      <c r="AL939" s="8"/>
      <c r="AM939" s="8"/>
      <c r="AN939" s="8"/>
      <c r="AO939" s="8"/>
      <c r="AP939" s="8"/>
      <c r="AQ939" s="8"/>
      <c r="AR939" s="8"/>
      <c r="AS939" s="8"/>
      <c r="AT939" s="8"/>
      <c r="AU939" s="8"/>
    </row>
    <row r="940" spans="6:47" x14ac:dyDescent="0.3">
      <c r="F940" s="2"/>
      <c r="G940" s="2"/>
      <c r="H940" s="4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Y940" s="8"/>
      <c r="Z940" s="8"/>
      <c r="AA940" s="8"/>
      <c r="AB940" s="8"/>
      <c r="AC940" s="8"/>
      <c r="AD940" s="8"/>
      <c r="AE940" s="8"/>
      <c r="AF940" s="8"/>
      <c r="AG940" s="8"/>
      <c r="AH940" s="8"/>
      <c r="AI940" s="8"/>
      <c r="AK940" s="8"/>
      <c r="AL940" s="8"/>
      <c r="AM940" s="8"/>
      <c r="AN940" s="8"/>
      <c r="AO940" s="8"/>
      <c r="AP940" s="8"/>
      <c r="AQ940" s="8"/>
      <c r="AR940" s="8"/>
      <c r="AS940" s="8"/>
      <c r="AT940" s="8"/>
      <c r="AU940" s="8"/>
    </row>
    <row r="941" spans="6:47" x14ac:dyDescent="0.3">
      <c r="F941" s="2"/>
      <c r="G941" s="2"/>
      <c r="H941" s="4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Y941" s="8"/>
      <c r="Z941" s="8"/>
      <c r="AA941" s="8"/>
      <c r="AB941" s="8"/>
      <c r="AC941" s="8"/>
      <c r="AD941" s="8"/>
      <c r="AE941" s="8"/>
      <c r="AF941" s="8"/>
      <c r="AG941" s="8"/>
      <c r="AH941" s="8"/>
      <c r="AI941" s="8"/>
      <c r="AK941" s="8"/>
      <c r="AL941" s="8"/>
      <c r="AM941" s="8"/>
      <c r="AN941" s="8"/>
      <c r="AO941" s="8"/>
      <c r="AP941" s="8"/>
      <c r="AQ941" s="8"/>
      <c r="AR941" s="8"/>
      <c r="AS941" s="8"/>
      <c r="AT941" s="8"/>
      <c r="AU941" s="8"/>
    </row>
    <row r="942" spans="6:47" x14ac:dyDescent="0.3">
      <c r="F942" s="2"/>
      <c r="G942" s="2"/>
      <c r="H942" s="4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Y942" s="8"/>
      <c r="Z942" s="8"/>
      <c r="AA942" s="8"/>
      <c r="AB942" s="8"/>
      <c r="AC942" s="8"/>
      <c r="AD942" s="8"/>
      <c r="AE942" s="8"/>
      <c r="AF942" s="8"/>
      <c r="AG942" s="8"/>
      <c r="AH942" s="8"/>
      <c r="AI942" s="8"/>
      <c r="AK942" s="8"/>
      <c r="AL942" s="8"/>
      <c r="AM942" s="8"/>
      <c r="AN942" s="8"/>
      <c r="AO942" s="8"/>
      <c r="AP942" s="8"/>
      <c r="AQ942" s="8"/>
      <c r="AR942" s="8"/>
      <c r="AS942" s="8"/>
      <c r="AT942" s="8"/>
      <c r="AU942" s="8"/>
    </row>
    <row r="944" spans="6:47" x14ac:dyDescent="0.3">
      <c r="L944" s="35" t="s">
        <v>60</v>
      </c>
      <c r="M944" s="15">
        <f>Y944</f>
        <v>1</v>
      </c>
      <c r="N944" s="3" t="s">
        <v>3</v>
      </c>
      <c r="O944" s="3" t="s">
        <v>4</v>
      </c>
      <c r="P944" s="3" t="s">
        <v>5</v>
      </c>
      <c r="Q944" s="3" t="s">
        <v>6</v>
      </c>
      <c r="R944" s="3" t="s">
        <v>7</v>
      </c>
      <c r="S944" s="3" t="s">
        <v>8</v>
      </c>
      <c r="T944" s="3" t="s">
        <v>9</v>
      </c>
      <c r="U944" s="3" t="s">
        <v>10</v>
      </c>
      <c r="V944" s="3" t="s">
        <v>11</v>
      </c>
      <c r="W944" s="3" t="s">
        <v>12</v>
      </c>
      <c r="Y944" s="7">
        <f>X292</f>
        <v>1</v>
      </c>
      <c r="Z944" s="3" t="s">
        <v>3</v>
      </c>
      <c r="AA944" s="3" t="s">
        <v>4</v>
      </c>
      <c r="AB944" s="3" t="s">
        <v>5</v>
      </c>
      <c r="AC944" s="3" t="s">
        <v>6</v>
      </c>
      <c r="AD944" s="3" t="s">
        <v>7</v>
      </c>
      <c r="AE944" s="3" t="s">
        <v>8</v>
      </c>
      <c r="AF944" s="3" t="s">
        <v>9</v>
      </c>
      <c r="AG944" s="3" t="s">
        <v>10</v>
      </c>
      <c r="AH944" s="3" t="s">
        <v>11</v>
      </c>
      <c r="AI944" s="3" t="s">
        <v>12</v>
      </c>
      <c r="AK944" s="15">
        <f t="shared" ref="AK944:AK955" si="377">Y944</f>
        <v>1</v>
      </c>
      <c r="AL944" s="3" t="s">
        <v>3</v>
      </c>
      <c r="AM944" s="3" t="s">
        <v>4</v>
      </c>
      <c r="AN944" s="3" t="s">
        <v>5</v>
      </c>
      <c r="AO944" s="3" t="s">
        <v>6</v>
      </c>
      <c r="AP944" s="3" t="s">
        <v>7</v>
      </c>
      <c r="AQ944" s="3" t="s">
        <v>8</v>
      </c>
      <c r="AR944" s="3" t="s">
        <v>9</v>
      </c>
      <c r="AS944" s="3" t="s">
        <v>10</v>
      </c>
      <c r="AT944" s="3" t="s">
        <v>11</v>
      </c>
      <c r="AU944" s="3" t="s">
        <v>12</v>
      </c>
    </row>
    <row r="945" spans="13:49" x14ac:dyDescent="0.3">
      <c r="M945" s="8" t="s">
        <v>15</v>
      </c>
      <c r="N945" s="8">
        <f>-1 *AVERAGE(N655:N942)</f>
        <v>-2.8808172659939939</v>
      </c>
      <c r="O945" s="8">
        <f t="shared" ref="O945:W945" si="378">-1 *AVERAGE(O655:O942)</f>
        <v>-2.9739358395660624</v>
      </c>
      <c r="P945" s="8">
        <f t="shared" si="378"/>
        <v>-0.50290281479651933</v>
      </c>
      <c r="Q945" s="8">
        <f t="shared" si="378"/>
        <v>-2.4849243971250465</v>
      </c>
      <c r="R945" s="8">
        <f t="shared" si="378"/>
        <v>-7.4377011505074767E-2</v>
      </c>
      <c r="S945" s="8">
        <f t="shared" si="378"/>
        <v>-3.211809277409607</v>
      </c>
      <c r="T945" s="8">
        <f t="shared" si="378"/>
        <v>-2.2671647528893484</v>
      </c>
      <c r="U945" s="8">
        <f t="shared" si="378"/>
        <v>-2.0621130892139186</v>
      </c>
      <c r="V945" s="8">
        <f t="shared" si="378"/>
        <v>-2.0104034419146419</v>
      </c>
      <c r="W945" s="8">
        <f t="shared" si="378"/>
        <v>-4.8842907188261702</v>
      </c>
      <c r="Y945" s="8" t="s">
        <v>15</v>
      </c>
      <c r="Z945" s="8">
        <f>-1 *AVERAGE(Z655:Z942)</f>
        <v>-1.3279753032205763</v>
      </c>
      <c r="AA945" s="8">
        <f t="shared" ref="AA945:AI945" si="379">-1 *AVERAGE(AA655:AA942)</f>
        <v>-1.3581044733322163</v>
      </c>
      <c r="AB945" s="8">
        <f t="shared" si="379"/>
        <v>-0.39404635094475521</v>
      </c>
      <c r="AC945" s="8">
        <f t="shared" si="379"/>
        <v>-1.2858293494859878</v>
      </c>
      <c r="AD945" s="8">
        <f t="shared" si="379"/>
        <v>-0.22068631754752552</v>
      </c>
      <c r="AE945" s="8">
        <f t="shared" si="379"/>
        <v>-1.4780802956800052</v>
      </c>
      <c r="AF945" s="8">
        <f t="shared" si="379"/>
        <v>-0.29438258420019542</v>
      </c>
      <c r="AG945" s="8">
        <f t="shared" si="379"/>
        <v>-0.55937262672348631</v>
      </c>
      <c r="AH945" s="8">
        <f t="shared" si="379"/>
        <v>-0.99069097574761655</v>
      </c>
      <c r="AI945" s="8">
        <f t="shared" si="379"/>
        <v>-4.1423317181119774</v>
      </c>
      <c r="AK945" s="8" t="str">
        <f t="shared" si="377"/>
        <v>ALL</v>
      </c>
      <c r="AL945" s="8">
        <f>-1 *AVERAGE(AL655:AL942)</f>
        <v>-5.9521333909095975E-2</v>
      </c>
      <c r="AM945" s="8">
        <f t="shared" ref="AM945:AU945" si="380">-1 *AVERAGE(AM655:AM942)</f>
        <v>-9.5394884735309771E-2</v>
      </c>
      <c r="AN945" s="8">
        <f t="shared" si="380"/>
        <v>-0.39404635094475521</v>
      </c>
      <c r="AO945" s="8">
        <f t="shared" si="380"/>
        <v>-9.1059491826985112E-2</v>
      </c>
      <c r="AP945" s="8">
        <f t="shared" si="380"/>
        <v>-0.22068631754752552</v>
      </c>
      <c r="AQ945" s="8">
        <f t="shared" si="380"/>
        <v>-0.21709060885464912</v>
      </c>
      <c r="AR945" s="8">
        <f t="shared" si="380"/>
        <v>0.29601857703226697</v>
      </c>
      <c r="AS945" s="8">
        <f t="shared" si="380"/>
        <v>0.62960801948887202</v>
      </c>
      <c r="AT945" s="8">
        <f t="shared" si="380"/>
        <v>-0.99069097574761655</v>
      </c>
      <c r="AU945" s="8">
        <f t="shared" si="380"/>
        <v>-2.9450405084300519</v>
      </c>
    </row>
    <row r="946" spans="13:49" x14ac:dyDescent="0.3">
      <c r="M946" s="8" t="str">
        <f>"Target; Gain &gt; "&amp;M944</f>
        <v>Target; Gain &gt; 1</v>
      </c>
      <c r="N946" s="8">
        <f t="shared" ref="N946:W946" si="381">-1* AVERAGEIF($AX655:$AX942,"&gt;"&amp;$Y944,N655:N942)</f>
        <v>-11.062314494462797</v>
      </c>
      <c r="O946" s="8">
        <f t="shared" si="381"/>
        <v>-11.062670850171772</v>
      </c>
      <c r="P946" s="8">
        <f t="shared" si="381"/>
        <v>-0.69839834563594083</v>
      </c>
      <c r="Q946" s="8">
        <f t="shared" si="381"/>
        <v>-13.165278586721312</v>
      </c>
      <c r="R946" s="8">
        <f t="shared" si="381"/>
        <v>-0.21883413233413337</v>
      </c>
      <c r="S946" s="8">
        <f t="shared" si="381"/>
        <v>-15.948893363576907</v>
      </c>
      <c r="T946" s="8">
        <f t="shared" si="381"/>
        <v>-5.5443226739961329</v>
      </c>
      <c r="U946" s="8">
        <f t="shared" si="381"/>
        <v>-4.6286805528961921</v>
      </c>
      <c r="V946" s="8">
        <f t="shared" si="381"/>
        <v>-2.4897703782407952</v>
      </c>
      <c r="W946" s="8">
        <f t="shared" si="381"/>
        <v>-22.92863285832631</v>
      </c>
      <c r="Y946" s="8" t="str">
        <f>"Target; Gain &gt; "&amp;Y944</f>
        <v>Target; Gain &gt; 1</v>
      </c>
      <c r="Z946" s="8">
        <f t="shared" ref="Z946:AI946" si="382">-1* AVERAGEIF($AX655:$AX942,"&gt;"&amp;$Y944,Z655:Z942)</f>
        <v>-4.9154881071178824</v>
      </c>
      <c r="AA946" s="8">
        <f t="shared" si="382"/>
        <v>-4.889591761078214</v>
      </c>
      <c r="AB946" s="8">
        <f t="shared" si="382"/>
        <v>-0.22755284014016103</v>
      </c>
      <c r="AC946" s="8">
        <f t="shared" si="382"/>
        <v>-6.5316298577625123</v>
      </c>
      <c r="AD946" s="8">
        <f t="shared" si="382"/>
        <v>3.3269034249300167E-2</v>
      </c>
      <c r="AE946" s="8">
        <f t="shared" si="382"/>
        <v>-6.8457086294098364</v>
      </c>
      <c r="AF946" s="8">
        <f t="shared" si="382"/>
        <v>-1.5010570964026815</v>
      </c>
      <c r="AG946" s="8">
        <f t="shared" si="382"/>
        <v>-1.5521252467586875</v>
      </c>
      <c r="AH946" s="8">
        <f t="shared" si="382"/>
        <v>-1.6703851050726757</v>
      </c>
      <c r="AI946" s="8">
        <f t="shared" si="382"/>
        <v>-14.623495955966064</v>
      </c>
      <c r="AK946" s="8" t="str">
        <f t="shared" si="377"/>
        <v>Target; Gain &gt; 1</v>
      </c>
      <c r="AL946" s="8">
        <f t="shared" ref="AL946:AU946" si="383">-1* AVERAGEIF($AX655:$AX942,"&gt;"&amp;$Y944,AL655:AL942)</f>
        <v>-1.9617386481349186</v>
      </c>
      <c r="AM946" s="8">
        <f t="shared" si="383"/>
        <v>-1.9489462407962228</v>
      </c>
      <c r="AN946" s="8">
        <f t="shared" si="383"/>
        <v>-0.22755284014016103</v>
      </c>
      <c r="AO946" s="8">
        <f t="shared" si="383"/>
        <v>-2.7487465678209388</v>
      </c>
      <c r="AP946" s="8">
        <f t="shared" si="383"/>
        <v>3.3269034249300167E-2</v>
      </c>
      <c r="AQ946" s="8">
        <f t="shared" si="383"/>
        <v>-3.1164949490656277</v>
      </c>
      <c r="AR946" s="8">
        <f t="shared" si="383"/>
        <v>-0.37180673547409115</v>
      </c>
      <c r="AS946" s="8">
        <f t="shared" si="383"/>
        <v>0.38169511424242697</v>
      </c>
      <c r="AT946" s="8">
        <f t="shared" si="383"/>
        <v>-1.6703851050726757</v>
      </c>
      <c r="AU946" s="8">
        <f t="shared" si="383"/>
        <v>-11.230867466622268</v>
      </c>
      <c r="AV946" s="4"/>
      <c r="AW946" s="4" t="s">
        <v>14</v>
      </c>
    </row>
    <row r="947" spans="13:49" x14ac:dyDescent="0.3">
      <c r="M947" s="8" t="str">
        <f>"Gain &gt; "&amp;M944</f>
        <v>Gain &gt; 1</v>
      </c>
      <c r="N947" s="8">
        <f t="shared" ref="N947:W947" si="384">-1* AVERAGEIF($AW655:$AW942,"&gt;"&amp;$Y944,N655:N942)</f>
        <v>-6.4452860781772721</v>
      </c>
      <c r="O947" s="8">
        <f t="shared" si="384"/>
        <v>-6.4667035699941504</v>
      </c>
      <c r="P947" s="8">
        <f t="shared" si="384"/>
        <v>-1.0861289072340854</v>
      </c>
      <c r="Q947" s="8">
        <f t="shared" si="384"/>
        <v>-6.9190913455406733</v>
      </c>
      <c r="R947" s="8">
        <f t="shared" si="384"/>
        <v>-0.44542693408473766</v>
      </c>
      <c r="S947" s="8">
        <f t="shared" si="384"/>
        <v>-8.9944176060159293</v>
      </c>
      <c r="T947" s="8">
        <f t="shared" si="384"/>
        <v>-3.8385238890876376</v>
      </c>
      <c r="U947" s="8">
        <f t="shared" si="384"/>
        <v>-2.9277157341971365</v>
      </c>
      <c r="V947" s="8">
        <f t="shared" si="384"/>
        <v>-3.2047908602241972</v>
      </c>
      <c r="W947" s="8">
        <f t="shared" si="384"/>
        <v>-12.264162621346419</v>
      </c>
      <c r="Y947" s="8" t="str">
        <f>"Gain &gt; "&amp;Y944</f>
        <v>Gain &gt; 1</v>
      </c>
      <c r="Z947" s="8">
        <f t="shared" ref="Z947:AI947" si="385">-1* AVERAGEIF($AW655:$AW942,"&gt;"&amp;$Y944,Z655:Z942)</f>
        <v>-2.9491068726277687</v>
      </c>
      <c r="AA947" s="8">
        <f t="shared" si="385"/>
        <v>-2.9415996286705859</v>
      </c>
      <c r="AB947" s="8">
        <f t="shared" si="385"/>
        <v>-0.40067439632621776</v>
      </c>
      <c r="AC947" s="8">
        <f t="shared" si="385"/>
        <v>-3.4674372454059967</v>
      </c>
      <c r="AD947" s="8">
        <f t="shared" si="385"/>
        <v>-0.27152069162420894</v>
      </c>
      <c r="AE947" s="8">
        <f t="shared" si="385"/>
        <v>-4.0573700091263927</v>
      </c>
      <c r="AF947" s="8">
        <f t="shared" si="385"/>
        <v>-0.98999255596782365</v>
      </c>
      <c r="AG947" s="8">
        <f t="shared" si="385"/>
        <v>-0.89418348480018184</v>
      </c>
      <c r="AH947" s="8">
        <f t="shared" si="385"/>
        <v>-1.674626711564436</v>
      </c>
      <c r="AI947" s="8">
        <f t="shared" si="385"/>
        <v>-8.3702868455440971</v>
      </c>
      <c r="AK947" s="8" t="str">
        <f t="shared" si="377"/>
        <v>Gain &gt; 1</v>
      </c>
      <c r="AL947" s="8">
        <f t="shared" ref="AL947:AU947" si="386">-1* AVERAGEIF($AW655:$AW942,"&gt;"&amp;$Y944,AL655:AL942)</f>
        <v>-1.0139386590706494</v>
      </c>
      <c r="AM947" s="8">
        <f t="shared" si="386"/>
        <v>-1.0153769333867597</v>
      </c>
      <c r="AN947" s="8">
        <f t="shared" si="386"/>
        <v>-0.40067439632621776</v>
      </c>
      <c r="AO947" s="8">
        <f t="shared" si="386"/>
        <v>-1.2570878309566975</v>
      </c>
      <c r="AP947" s="8">
        <f t="shared" si="386"/>
        <v>-0.27152069162420894</v>
      </c>
      <c r="AQ947" s="8">
        <f t="shared" si="386"/>
        <v>-1.7762704549640065</v>
      </c>
      <c r="AR947" s="8">
        <f t="shared" si="386"/>
        <v>-9.1051512823148051E-2</v>
      </c>
      <c r="AS947" s="8">
        <f t="shared" si="386"/>
        <v>0.53301843419721762</v>
      </c>
      <c r="AT947" s="8">
        <f t="shared" si="386"/>
        <v>-1.674626711564436</v>
      </c>
      <c r="AU947" s="8">
        <f t="shared" si="386"/>
        <v>-6.2679716795006399</v>
      </c>
      <c r="AV947" s="4" t="s">
        <v>38</v>
      </c>
      <c r="AW947" s="18">
        <f>AVERAGEIF($H655:$H942,"=1",AW655:AW942)</f>
        <v>2.4</v>
      </c>
    </row>
    <row r="948" spans="13:49" x14ac:dyDescent="0.3">
      <c r="M948" t="s">
        <v>38</v>
      </c>
      <c r="N948" s="8">
        <f>-1* AVERAGEIF($H655:$H942,"=1",N655:N942)</f>
        <v>-7.3297456880084679</v>
      </c>
      <c r="O948" s="8">
        <f t="shared" ref="O948:W948" si="387">-1* AVERAGEIF($H655:$H942,"=1",O655:O942)</f>
        <v>-7.4403836316993424</v>
      </c>
      <c r="P948" s="8">
        <f t="shared" si="387"/>
        <v>-0.34066439661347259</v>
      </c>
      <c r="Q948" s="8">
        <f t="shared" si="387"/>
        <v>-6.9791560100753234</v>
      </c>
      <c r="R948" s="8">
        <f t="shared" si="387"/>
        <v>-8.7081850630762007E-3</v>
      </c>
      <c r="S948" s="8">
        <f t="shared" si="387"/>
        <v>-8.7178339807236593</v>
      </c>
      <c r="T948" s="8">
        <f t="shared" si="387"/>
        <v>-3.6754536040722754</v>
      </c>
      <c r="U948" s="8">
        <f t="shared" si="387"/>
        <v>-3.3674178130390344</v>
      </c>
      <c r="V948" s="8">
        <f t="shared" si="387"/>
        <v>-2.2058467659849215</v>
      </c>
      <c r="W948" s="8">
        <f t="shared" si="387"/>
        <v>-12.229288259434878</v>
      </c>
      <c r="Y948" t="s">
        <v>38</v>
      </c>
      <c r="Z948" s="8">
        <f>-1* AVERAGEIF($H655:$H942,"=1",Z655:Z942)</f>
        <v>-3.5792481980085449</v>
      </c>
      <c r="AA948" s="8">
        <f t="shared" ref="AA948:AI948" si="388">-1* AVERAGEIF($H655:$H942,"=1",AA655:AA942)</f>
        <v>-3.607652735288096</v>
      </c>
      <c r="AB948" s="8">
        <f t="shared" si="388"/>
        <v>-0.26587644681854833</v>
      </c>
      <c r="AC948" s="8">
        <f t="shared" si="388"/>
        <v>-3.8270640724499101</v>
      </c>
      <c r="AD948" s="8">
        <f t="shared" si="388"/>
        <v>-0.13031046351082493</v>
      </c>
      <c r="AE948" s="8">
        <f t="shared" si="388"/>
        <v>-4.1660969765660711</v>
      </c>
      <c r="AF948" s="8">
        <f t="shared" si="388"/>
        <v>-0.68607304049373541</v>
      </c>
      <c r="AG948" s="8">
        <f t="shared" si="388"/>
        <v>-1.1216251488534918</v>
      </c>
      <c r="AH948" s="8">
        <f t="shared" si="388"/>
        <v>-1.3248088105906279</v>
      </c>
      <c r="AI948" s="8">
        <f t="shared" si="388"/>
        <v>-9.6745970746845522</v>
      </c>
      <c r="AK948" t="str">
        <f t="shared" si="377"/>
        <v>Target (or sym)</v>
      </c>
      <c r="AL948" s="8">
        <f>-1* AVERAGEIF($H655:$H942,"=1",AL655:AL942)</f>
        <v>-1.0535366011503089</v>
      </c>
      <c r="AM948" s="8">
        <f t="shared" ref="AM948:AU948" si="389">-1* AVERAGEIF($H655:$H942,"=1",AM655:AM942)</f>
        <v>-1.0970561507750247</v>
      </c>
      <c r="AN948" s="8">
        <f t="shared" si="389"/>
        <v>-0.26587644681854833</v>
      </c>
      <c r="AO948" s="8">
        <f t="shared" si="389"/>
        <v>-1.2835669576924611</v>
      </c>
      <c r="AP948" s="8">
        <f t="shared" si="389"/>
        <v>-0.13031046351082493</v>
      </c>
      <c r="AQ948" s="8">
        <f t="shared" si="389"/>
        <v>-1.4364606782729905</v>
      </c>
      <c r="AR948" s="8">
        <f t="shared" si="389"/>
        <v>5.7864653563029146E-2</v>
      </c>
      <c r="AS948" s="8">
        <f t="shared" si="389"/>
        <v>0.48728207988759742</v>
      </c>
      <c r="AT948" s="8">
        <f t="shared" si="389"/>
        <v>-1.3248088105906279</v>
      </c>
      <c r="AU948" s="8">
        <f t="shared" si="389"/>
        <v>-7.3018966808675767</v>
      </c>
      <c r="AV948" s="4" t="s">
        <v>43</v>
      </c>
      <c r="AW948" s="18">
        <f>AVERAGEIF($J655:$J942,"=1",AW655:AW942)</f>
        <v>3.2727272727272729</v>
      </c>
    </row>
    <row r="949" spans="13:49" x14ac:dyDescent="0.3">
      <c r="M949" t="str">
        <f t="shared" ref="M949:M955" si="390">Y949</f>
        <v>Gain &gt; 0</v>
      </c>
      <c r="N949" s="8">
        <f>-1* AVERAGEIF($J655:$J942,"=1",N655:N942)</f>
        <v>-3.4298691430615404</v>
      </c>
      <c r="O949" s="8">
        <f t="shared" ref="O949:W949" si="391">-1* AVERAGEIF($J655:$J942,"=1",O655:O942)</f>
        <v>-3.4596211044771392</v>
      </c>
      <c r="P949" s="8">
        <f t="shared" si="391"/>
        <v>-0.67180887856462213</v>
      </c>
      <c r="Q949" s="8">
        <f t="shared" si="391"/>
        <v>-2.7621083234151573</v>
      </c>
      <c r="R949" s="8">
        <f t="shared" si="391"/>
        <v>-0.19742019906931049</v>
      </c>
      <c r="S949" s="8">
        <f t="shared" si="391"/>
        <v>-3.8545390262381716</v>
      </c>
      <c r="T949" s="8">
        <f t="shared" si="391"/>
        <v>-2.5162132270386675</v>
      </c>
      <c r="U949" s="8">
        <f t="shared" si="391"/>
        <v>-2.0033265934670159</v>
      </c>
      <c r="V949" s="8">
        <f t="shared" si="391"/>
        <v>-2.3131641323296339</v>
      </c>
      <c r="W949" s="8">
        <f t="shared" si="391"/>
        <v>-5.0601917587458232</v>
      </c>
      <c r="Y949" t="s">
        <v>17</v>
      </c>
      <c r="Z949" s="8">
        <f>-1* AVERAGEIF($J655:$J942,"=1",Z655:Z942)</f>
        <v>-1.6946746282843874</v>
      </c>
      <c r="AA949" s="8">
        <f t="shared" ref="AA949:AI949" si="392">-1* AVERAGEIF($J655:$J942,"=1",AA655:AA942)</f>
        <v>-1.6943828604148363</v>
      </c>
      <c r="AB949" s="8">
        <f t="shared" si="392"/>
        <v>-0.40264790814232221</v>
      </c>
      <c r="AC949" s="8">
        <f t="shared" si="392"/>
        <v>-1.487317819991488</v>
      </c>
      <c r="AD949" s="8">
        <f t="shared" si="392"/>
        <v>-0.41685433782854847</v>
      </c>
      <c r="AE949" s="8">
        <f t="shared" si="392"/>
        <v>-2.0505296317301744</v>
      </c>
      <c r="AF949" s="8">
        <f t="shared" si="392"/>
        <v>-0.55584971347355672</v>
      </c>
      <c r="AG949" s="8">
        <f t="shared" si="392"/>
        <v>-0.65752848715454792</v>
      </c>
      <c r="AH949" s="8">
        <f t="shared" si="392"/>
        <v>-1.0455699227304585</v>
      </c>
      <c r="AI949" s="8">
        <f t="shared" si="392"/>
        <v>-4.4534225539997312</v>
      </c>
      <c r="AK949" t="str">
        <f t="shared" si="377"/>
        <v>Gain &gt; 0</v>
      </c>
      <c r="AL949" s="8">
        <f>-1* AVERAGEIF($J655:$J942,"=1",AL655:AL942)</f>
        <v>-0.23780232777881391</v>
      </c>
      <c r="AM949" s="8">
        <f t="shared" ref="AM949:AU949" si="393">-1* AVERAGEIF($J655:$J942,"=1",AM655:AM942)</f>
        <v>-0.24597134991556865</v>
      </c>
      <c r="AN949" s="8">
        <f t="shared" si="393"/>
        <v>-0.40264790814232221</v>
      </c>
      <c r="AO949" s="8">
        <f t="shared" si="393"/>
        <v>-0.18839771377775724</v>
      </c>
      <c r="AP949" s="8">
        <f t="shared" si="393"/>
        <v>-0.41685433782854847</v>
      </c>
      <c r="AQ949" s="8">
        <f t="shared" si="393"/>
        <v>-0.49112450422639592</v>
      </c>
      <c r="AR949" s="8">
        <f t="shared" si="393"/>
        <v>0.14896134266598843</v>
      </c>
      <c r="AS949" s="8">
        <f t="shared" si="393"/>
        <v>0.59936805436071516</v>
      </c>
      <c r="AT949" s="8">
        <f t="shared" si="393"/>
        <v>-1.0455699227304585</v>
      </c>
      <c r="AU949" s="8">
        <f t="shared" si="393"/>
        <v>-3.1667371999191043</v>
      </c>
      <c r="AV949" s="4" t="s">
        <v>18</v>
      </c>
      <c r="AW949" s="18">
        <f>AVERAGEIF($I655:$I942,"=1",AW655:AW942)</f>
        <v>-2.1176470588235294</v>
      </c>
    </row>
    <row r="950" spans="13:49" x14ac:dyDescent="0.3">
      <c r="M950" t="str">
        <f t="shared" si="390"/>
        <v>Gain &lt;=0</v>
      </c>
      <c r="N950" s="8">
        <f>-1* AVERAGEIF($I655:$I942,"=1",N655:N942)</f>
        <v>-2.5255484043620524</v>
      </c>
      <c r="O950" s="8">
        <f t="shared" ref="O950:W950" si="394">-1* AVERAGEIF($I655:$I942,"=1",O655:O942)</f>
        <v>-2.6596689034471304</v>
      </c>
      <c r="P950" s="8">
        <f t="shared" si="394"/>
        <v>-0.39361065588774669</v>
      </c>
      <c r="Q950" s="8">
        <f t="shared" si="394"/>
        <v>-2.3055700918785043</v>
      </c>
      <c r="R950" s="8">
        <f t="shared" si="394"/>
        <v>5.2391686835483939E-3</v>
      </c>
      <c r="S950" s="8">
        <f t="shared" si="394"/>
        <v>-2.7959253222852425</v>
      </c>
      <c r="T950" s="8">
        <f t="shared" si="394"/>
        <v>-2.1060157402044957</v>
      </c>
      <c r="U950" s="8">
        <f t="shared" si="394"/>
        <v>-2.1001514099913252</v>
      </c>
      <c r="V950" s="8">
        <f t="shared" si="394"/>
        <v>-1.8144994657637641</v>
      </c>
      <c r="W950" s="8">
        <f t="shared" si="394"/>
        <v>-4.7704723988781614</v>
      </c>
      <c r="Y950" t="s">
        <v>18</v>
      </c>
      <c r="Z950" s="8">
        <f>-1* AVERAGEIF($I655:$I942,"=1",Z655:Z942)</f>
        <v>-1.0906992693557578</v>
      </c>
      <c r="AA950" s="8">
        <f t="shared" ref="AA950:AI950" si="395">-1* AVERAGEIF($I655:$I942,"=1",AA655:AA942)</f>
        <v>-1.140512575808168</v>
      </c>
      <c r="AB950" s="8">
        <f t="shared" si="395"/>
        <v>-0.38848063746397649</v>
      </c>
      <c r="AC950" s="8">
        <f t="shared" si="395"/>
        <v>-1.1554544568059582</v>
      </c>
      <c r="AD950" s="8">
        <f t="shared" si="395"/>
        <v>-9.3754069130393011E-2</v>
      </c>
      <c r="AE950" s="8">
        <f t="shared" si="395"/>
        <v>-1.1076719017651893</v>
      </c>
      <c r="AF950" s="8">
        <f t="shared" si="395"/>
        <v>-0.12519797114096165</v>
      </c>
      <c r="AG950" s="8">
        <f t="shared" si="395"/>
        <v>-0.49586001115044676</v>
      </c>
      <c r="AH950" s="8">
        <f t="shared" si="395"/>
        <v>-0.95518106887636611</v>
      </c>
      <c r="AI950" s="8">
        <f t="shared" si="395"/>
        <v>-3.9410376478316653</v>
      </c>
      <c r="AK950" t="str">
        <f t="shared" si="377"/>
        <v>Gain &lt;=0</v>
      </c>
      <c r="AL950" s="8">
        <f>-1* AVERAGEIF($I655:$I942,"=1",AL655:AL942)</f>
        <v>5.583695624189812E-2</v>
      </c>
      <c r="AM950" s="8">
        <f t="shared" ref="AM950:AU950" si="396">-1* AVERAGEIF($I655:$I942,"=1",AM655:AM942)</f>
        <v>2.0369456754458846E-3</v>
      </c>
      <c r="AN950" s="8">
        <f t="shared" si="396"/>
        <v>-0.38848063746397649</v>
      </c>
      <c r="AO950" s="8">
        <f t="shared" si="396"/>
        <v>-2.8075936447073815E-2</v>
      </c>
      <c r="AP950" s="8">
        <f t="shared" si="396"/>
        <v>-9.3754069130393011E-2</v>
      </c>
      <c r="AQ950" s="8">
        <f t="shared" si="396"/>
        <v>-3.9774558908224844E-2</v>
      </c>
      <c r="AR950" s="8">
        <f t="shared" si="396"/>
        <v>0.39117325809280018</v>
      </c>
      <c r="AS950" s="8">
        <f t="shared" si="396"/>
        <v>0.64917505574826706</v>
      </c>
      <c r="AT950" s="8">
        <f t="shared" si="396"/>
        <v>-0.95518106887636611</v>
      </c>
      <c r="AU950" s="8">
        <f t="shared" si="396"/>
        <v>-2.801589708054784</v>
      </c>
    </row>
    <row r="951" spans="13:49" x14ac:dyDescent="0.3">
      <c r="M951" t="str">
        <f t="shared" si="390"/>
        <v>Target; Gain &gt; 1; #pref=2</v>
      </c>
      <c r="N951" s="8" t="e">
        <f t="shared" ref="N951:W951" si="397">-1* AVERAGEIFS(N655:N942, $H$655:$H$942,"=1",$K655:$K942,"=2",$AW655:$AW942,"&gt;"&amp;$Y$944)</f>
        <v>#DIV/0!</v>
      </c>
      <c r="O951" s="8" t="e">
        <f t="shared" si="397"/>
        <v>#DIV/0!</v>
      </c>
      <c r="P951" s="8" t="e">
        <f t="shared" si="397"/>
        <v>#DIV/0!</v>
      </c>
      <c r="Q951" s="8" t="e">
        <f t="shared" si="397"/>
        <v>#DIV/0!</v>
      </c>
      <c r="R951" s="8" t="e">
        <f t="shared" si="397"/>
        <v>#DIV/0!</v>
      </c>
      <c r="S951" s="8" t="e">
        <f t="shared" si="397"/>
        <v>#DIV/0!</v>
      </c>
      <c r="T951" s="8" t="e">
        <f t="shared" si="397"/>
        <v>#DIV/0!</v>
      </c>
      <c r="U951" s="8" t="e">
        <f t="shared" si="397"/>
        <v>#DIV/0!</v>
      </c>
      <c r="V951" s="8" t="e">
        <f t="shared" si="397"/>
        <v>#DIV/0!</v>
      </c>
      <c r="W951" s="8" t="e">
        <f t="shared" si="397"/>
        <v>#DIV/0!</v>
      </c>
      <c r="Y951" t="str">
        <f>"Target; Gain &gt; "&amp;Y944&amp;"; #pref=2"</f>
        <v>Target; Gain &gt; 1; #pref=2</v>
      </c>
      <c r="Z951" s="8" t="e">
        <f t="shared" ref="Z951:AI951" si="398">-1* AVERAGEIFS(Z655:Z942, $H$655:$H$942,"=1",$K655:$K942,"=2",$AW655:$AW942,"&gt;"&amp;$Y$944)</f>
        <v>#DIV/0!</v>
      </c>
      <c r="AA951" s="8" t="e">
        <f t="shared" si="398"/>
        <v>#DIV/0!</v>
      </c>
      <c r="AB951" s="8" t="e">
        <f t="shared" si="398"/>
        <v>#DIV/0!</v>
      </c>
      <c r="AC951" s="8" t="e">
        <f t="shared" si="398"/>
        <v>#DIV/0!</v>
      </c>
      <c r="AD951" s="8" t="e">
        <f t="shared" si="398"/>
        <v>#DIV/0!</v>
      </c>
      <c r="AE951" s="8" t="e">
        <f t="shared" si="398"/>
        <v>#DIV/0!</v>
      </c>
      <c r="AF951" s="8" t="e">
        <f t="shared" si="398"/>
        <v>#DIV/0!</v>
      </c>
      <c r="AG951" s="8" t="e">
        <f t="shared" si="398"/>
        <v>#DIV/0!</v>
      </c>
      <c r="AH951" s="8" t="e">
        <f t="shared" si="398"/>
        <v>#DIV/0!</v>
      </c>
      <c r="AI951" s="8" t="e">
        <f t="shared" si="398"/>
        <v>#DIV/0!</v>
      </c>
      <c r="AK951" t="str">
        <f t="shared" si="377"/>
        <v>Target; Gain &gt; 1; #pref=2</v>
      </c>
      <c r="AL951" s="8" t="e">
        <f t="shared" ref="AL951:AU951" si="399">-1* AVERAGEIFS(AL655:AL942, $H$655:$H$942,"=1",$K655:$K942,"=2",$AW655:$AW942,"&gt;"&amp;$Y$944)</f>
        <v>#DIV/0!</v>
      </c>
      <c r="AM951" s="8" t="e">
        <f t="shared" si="399"/>
        <v>#DIV/0!</v>
      </c>
      <c r="AN951" s="8" t="e">
        <f t="shared" si="399"/>
        <v>#DIV/0!</v>
      </c>
      <c r="AO951" s="8" t="e">
        <f t="shared" si="399"/>
        <v>#DIV/0!</v>
      </c>
      <c r="AP951" s="8" t="e">
        <f t="shared" si="399"/>
        <v>#DIV/0!</v>
      </c>
      <c r="AQ951" s="8" t="e">
        <f t="shared" si="399"/>
        <v>#DIV/0!</v>
      </c>
      <c r="AR951" s="8" t="e">
        <f t="shared" si="399"/>
        <v>#DIV/0!</v>
      </c>
      <c r="AS951" s="8" t="e">
        <f t="shared" si="399"/>
        <v>#DIV/0!</v>
      </c>
      <c r="AT951" s="8" t="e">
        <f t="shared" si="399"/>
        <v>#DIV/0!</v>
      </c>
      <c r="AU951" s="8" t="e">
        <f t="shared" si="399"/>
        <v>#DIV/0!</v>
      </c>
    </row>
    <row r="952" spans="13:49" x14ac:dyDescent="0.3">
      <c r="M952" t="str">
        <f t="shared" si="390"/>
        <v>Target; Gain &gt; 1; #pref=3</v>
      </c>
      <c r="N952" s="8">
        <f t="shared" ref="N952:W952" si="400">-1* AVERAGEIFS(N655:N942,  $H$655:$H$942,"=1",$K655:$K942,"=3",$AW655:$AW942,"&gt;"&amp;$Y$944)</f>
        <v>-11.062314494462797</v>
      </c>
      <c r="O952" s="8">
        <f t="shared" si="400"/>
        <v>-11.062670850171772</v>
      </c>
      <c r="P952" s="8">
        <f t="shared" si="400"/>
        <v>-0.69839834563594083</v>
      </c>
      <c r="Q952" s="8">
        <f t="shared" si="400"/>
        <v>-13.165278586721312</v>
      </c>
      <c r="R952" s="8">
        <f t="shared" si="400"/>
        <v>-0.21883413233413337</v>
      </c>
      <c r="S952" s="8">
        <f t="shared" si="400"/>
        <v>-15.948893363576907</v>
      </c>
      <c r="T952" s="8">
        <f t="shared" si="400"/>
        <v>-5.5443226739961329</v>
      </c>
      <c r="U952" s="8">
        <f t="shared" si="400"/>
        <v>-4.6286805528961921</v>
      </c>
      <c r="V952" s="8">
        <f t="shared" si="400"/>
        <v>-2.4897703782407952</v>
      </c>
      <c r="W952" s="8">
        <f t="shared" si="400"/>
        <v>-22.92863285832631</v>
      </c>
      <c r="Y952" t="str">
        <f>"Target; Gain &gt; "&amp;Y944&amp;"; #pref=3"</f>
        <v>Target; Gain &gt; 1; #pref=3</v>
      </c>
      <c r="Z952" s="8">
        <f t="shared" ref="Z952:AI952" si="401">-1* AVERAGEIFS(Z655:Z942,  $H$655:$H$942,"=1",$K655:$K942,"=3",$AW655:$AW942,"&gt;"&amp;$Y$944)</f>
        <v>-4.9154881071178824</v>
      </c>
      <c r="AA952" s="8">
        <f t="shared" si="401"/>
        <v>-4.889591761078214</v>
      </c>
      <c r="AB952" s="8">
        <f t="shared" si="401"/>
        <v>-0.22755284014016103</v>
      </c>
      <c r="AC952" s="8">
        <f t="shared" si="401"/>
        <v>-6.5316298577625123</v>
      </c>
      <c r="AD952" s="8">
        <f t="shared" si="401"/>
        <v>3.3269034249300167E-2</v>
      </c>
      <c r="AE952" s="8">
        <f t="shared" si="401"/>
        <v>-6.8457086294098364</v>
      </c>
      <c r="AF952" s="8">
        <f t="shared" si="401"/>
        <v>-1.5010570964026815</v>
      </c>
      <c r="AG952" s="8">
        <f t="shared" si="401"/>
        <v>-1.5521252467586875</v>
      </c>
      <c r="AH952" s="8">
        <f t="shared" si="401"/>
        <v>-1.6703851050726757</v>
      </c>
      <c r="AI952" s="8">
        <f t="shared" si="401"/>
        <v>-14.623495955966064</v>
      </c>
      <c r="AK952" t="str">
        <f t="shared" si="377"/>
        <v>Target; Gain &gt; 1; #pref=3</v>
      </c>
      <c r="AL952" s="8">
        <f t="shared" ref="AL952:AU952" si="402">-1* AVERAGEIFS(AL655:AL942,  $H$655:$H$942,"=1",$K655:$K942,"=3",$AW655:$AW942,"&gt;"&amp;$Y$944)</f>
        <v>-1.9617386481349186</v>
      </c>
      <c r="AM952" s="8">
        <f t="shared" si="402"/>
        <v>-1.9489462407962228</v>
      </c>
      <c r="AN952" s="8">
        <f t="shared" si="402"/>
        <v>-0.22755284014016103</v>
      </c>
      <c r="AO952" s="8">
        <f t="shared" si="402"/>
        <v>-2.7487465678209388</v>
      </c>
      <c r="AP952" s="8">
        <f t="shared" si="402"/>
        <v>3.3269034249300167E-2</v>
      </c>
      <c r="AQ952" s="8">
        <f t="shared" si="402"/>
        <v>-3.1164949490656277</v>
      </c>
      <c r="AR952" s="8">
        <f t="shared" si="402"/>
        <v>-0.37180673547409115</v>
      </c>
      <c r="AS952" s="8">
        <f t="shared" si="402"/>
        <v>0.38169511424242697</v>
      </c>
      <c r="AT952" s="8">
        <f t="shared" si="402"/>
        <v>-1.6703851050726757</v>
      </c>
      <c r="AU952" s="8">
        <f t="shared" si="402"/>
        <v>-11.230867466622268</v>
      </c>
    </row>
    <row r="953" spans="13:49" x14ac:dyDescent="0.3">
      <c r="M953" t="str">
        <f t="shared" si="390"/>
        <v>Target; Gain &gt; 1; #pref=4</v>
      </c>
      <c r="N953" s="8" t="e">
        <f t="shared" ref="N953:W953" si="403">-1* AVERAGEIFS(N655:N942,  $H$655:$H$942,"=1",$K655:$K942,"=4",$AW655:$AW942,"&gt;"&amp;$Y$944)</f>
        <v>#DIV/0!</v>
      </c>
      <c r="O953" s="8" t="e">
        <f t="shared" si="403"/>
        <v>#DIV/0!</v>
      </c>
      <c r="P953" s="8" t="e">
        <f t="shared" si="403"/>
        <v>#DIV/0!</v>
      </c>
      <c r="Q953" s="8" t="e">
        <f t="shared" si="403"/>
        <v>#DIV/0!</v>
      </c>
      <c r="R953" s="8" t="e">
        <f t="shared" si="403"/>
        <v>#DIV/0!</v>
      </c>
      <c r="S953" s="8" t="e">
        <f t="shared" si="403"/>
        <v>#DIV/0!</v>
      </c>
      <c r="T953" s="8" t="e">
        <f t="shared" si="403"/>
        <v>#DIV/0!</v>
      </c>
      <c r="U953" s="8" t="e">
        <f t="shared" si="403"/>
        <v>#DIV/0!</v>
      </c>
      <c r="V953" s="8" t="e">
        <f t="shared" si="403"/>
        <v>#DIV/0!</v>
      </c>
      <c r="W953" s="8" t="e">
        <f t="shared" si="403"/>
        <v>#DIV/0!</v>
      </c>
      <c r="Y953" t="str">
        <f>"Target; Gain &gt; "&amp;Y944&amp;"; #pref=4"</f>
        <v>Target; Gain &gt; 1; #pref=4</v>
      </c>
      <c r="Z953" s="8" t="e">
        <f t="shared" ref="Z953:AI953" si="404">-1* AVERAGEIFS(Z655:Z942,  $H$655:$H$942,"=1",$K655:$K942,"=4",$AW655:$AW942,"&gt;"&amp;$Y$944)</f>
        <v>#DIV/0!</v>
      </c>
      <c r="AA953" s="8" t="e">
        <f t="shared" si="404"/>
        <v>#DIV/0!</v>
      </c>
      <c r="AB953" s="8" t="e">
        <f t="shared" si="404"/>
        <v>#DIV/0!</v>
      </c>
      <c r="AC953" s="8" t="e">
        <f t="shared" si="404"/>
        <v>#DIV/0!</v>
      </c>
      <c r="AD953" s="8" t="e">
        <f t="shared" si="404"/>
        <v>#DIV/0!</v>
      </c>
      <c r="AE953" s="8" t="e">
        <f t="shared" si="404"/>
        <v>#DIV/0!</v>
      </c>
      <c r="AF953" s="8" t="e">
        <f t="shared" si="404"/>
        <v>#DIV/0!</v>
      </c>
      <c r="AG953" s="8" t="e">
        <f t="shared" si="404"/>
        <v>#DIV/0!</v>
      </c>
      <c r="AH953" s="8" t="e">
        <f t="shared" si="404"/>
        <v>#DIV/0!</v>
      </c>
      <c r="AI953" s="8" t="e">
        <f t="shared" si="404"/>
        <v>#DIV/0!</v>
      </c>
      <c r="AK953" t="str">
        <f t="shared" si="377"/>
        <v>Target; Gain &gt; 1; #pref=4</v>
      </c>
      <c r="AL953" s="8" t="e">
        <f t="shared" ref="AL953:AU953" si="405">-1* AVERAGEIFS(AL655:AL942,  $H$655:$H$942,"=1",$K655:$K942,"=4",$AW655:$AW942,"&gt;"&amp;$Y$944)</f>
        <v>#DIV/0!</v>
      </c>
      <c r="AM953" s="8" t="e">
        <f t="shared" si="405"/>
        <v>#DIV/0!</v>
      </c>
      <c r="AN953" s="8" t="e">
        <f t="shared" si="405"/>
        <v>#DIV/0!</v>
      </c>
      <c r="AO953" s="8" t="e">
        <f t="shared" si="405"/>
        <v>#DIV/0!</v>
      </c>
      <c r="AP953" s="8" t="e">
        <f t="shared" si="405"/>
        <v>#DIV/0!</v>
      </c>
      <c r="AQ953" s="8" t="e">
        <f t="shared" si="405"/>
        <v>#DIV/0!</v>
      </c>
      <c r="AR953" s="8" t="e">
        <f t="shared" si="405"/>
        <v>#DIV/0!</v>
      </c>
      <c r="AS953" s="8" t="e">
        <f t="shared" si="405"/>
        <v>#DIV/0!</v>
      </c>
      <c r="AT953" s="8" t="e">
        <f t="shared" si="405"/>
        <v>#DIV/0!</v>
      </c>
      <c r="AU953" s="8" t="e">
        <f t="shared" si="405"/>
        <v>#DIV/0!</v>
      </c>
    </row>
    <row r="954" spans="13:49" x14ac:dyDescent="0.3">
      <c r="M954" t="str">
        <f t="shared" si="390"/>
        <v>Target (or sym); Gain &gt; 0</v>
      </c>
      <c r="N954" s="8">
        <f>-1* AVERAGEIFS(N655:N942,$H655:$H942,"=1",$J655:$J942,"=1")</f>
        <v>-8.3625975519647167</v>
      </c>
      <c r="O954" s="8">
        <f t="shared" ref="O954:W954" si="406">-1* AVERAGEIFS(O655:O942,$H655:$H942,"=1",$J655:$J942,"=1")</f>
        <v>-8.3882202709178131</v>
      </c>
      <c r="P954" s="8">
        <f t="shared" si="406"/>
        <v>-0.41214935004162684</v>
      </c>
      <c r="Q954" s="8">
        <f t="shared" si="406"/>
        <v>-7.9145879593440798</v>
      </c>
      <c r="R954" s="8">
        <f t="shared" si="406"/>
        <v>-5.9298356708534852E-2</v>
      </c>
      <c r="S954" s="8">
        <f t="shared" si="406"/>
        <v>-9.9970774712274846</v>
      </c>
      <c r="T954" s="8">
        <f t="shared" si="406"/>
        <v>-4.2148371847547867</v>
      </c>
      <c r="U954" s="8">
        <f t="shared" si="406"/>
        <v>-3.7553316918023127</v>
      </c>
      <c r="V954" s="8">
        <f t="shared" si="406"/>
        <v>-2.0368597321142197</v>
      </c>
      <c r="W954" s="8">
        <f t="shared" si="406"/>
        <v>-13.591612798023522</v>
      </c>
      <c r="Y954" t="s">
        <v>52</v>
      </c>
      <c r="Z954" s="8">
        <f>-1* AVERAGEIFS(Z655:Z942,$H655:$H942,"=1",$J655:$J942,"=1")</f>
        <v>-4.0192556298362128</v>
      </c>
      <c r="AA954" s="8">
        <f t="shared" ref="AA954:AI954" si="407">-1* AVERAGEIFS(AA655:AA942,$H655:$H942,"=1",$J655:$J942,"=1")</f>
        <v>-4.0012817340187947</v>
      </c>
      <c r="AB954" s="8">
        <f t="shared" si="407"/>
        <v>-0.26018452696706729</v>
      </c>
      <c r="AC954" s="8">
        <f t="shared" si="407"/>
        <v>-4.1654047429624965</v>
      </c>
      <c r="AD954" s="8">
        <f t="shared" si="407"/>
        <v>-0.22116150114173178</v>
      </c>
      <c r="AE954" s="8">
        <f t="shared" si="407"/>
        <v>-4.8012487159997459</v>
      </c>
      <c r="AF954" s="8">
        <f t="shared" si="407"/>
        <v>-0.90160371230771641</v>
      </c>
      <c r="AG954" s="8">
        <f t="shared" si="407"/>
        <v>-1.2836126226174287</v>
      </c>
      <c r="AH954" s="8">
        <f t="shared" si="407"/>
        <v>-1.2439769807728431</v>
      </c>
      <c r="AI954" s="8">
        <f t="shared" si="407"/>
        <v>-10.435021844331407</v>
      </c>
      <c r="AK954" t="str">
        <f t="shared" si="377"/>
        <v>Target (or sym); Gain &gt; 0</v>
      </c>
      <c r="AL954" s="8">
        <f>-1* AVERAGEIFS(AL655:AL942,$H655:$H942,"=1",$J655:$J942,"=1")</f>
        <v>-1.2898525483686523</v>
      </c>
      <c r="AM954" s="8">
        <f t="shared" ref="AM954:AU954" si="408">-1* AVERAGEIFS(AM655:AM942,$H655:$H942,"=1",$J655:$J942,"=1")</f>
        <v>-1.2888745416455141</v>
      </c>
      <c r="AN954" s="8">
        <f t="shared" si="408"/>
        <v>-0.26018452696706729</v>
      </c>
      <c r="AO954" s="8">
        <f t="shared" si="408"/>
        <v>-1.4453161841594384</v>
      </c>
      <c r="AP954" s="8">
        <f t="shared" si="408"/>
        <v>-0.22116150114173178</v>
      </c>
      <c r="AQ954" s="8">
        <f t="shared" si="408"/>
        <v>-1.7818779255299038</v>
      </c>
      <c r="AR954" s="8">
        <f t="shared" si="408"/>
        <v>-7.0595318324955303E-2</v>
      </c>
      <c r="AS954" s="8">
        <f t="shared" si="408"/>
        <v>0.44228661853466855</v>
      </c>
      <c r="AT954" s="8">
        <f t="shared" si="408"/>
        <v>-1.2439769807728431</v>
      </c>
      <c r="AU954" s="8">
        <f t="shared" si="408"/>
        <v>-7.9761945325226762</v>
      </c>
      <c r="AV954" s="4" t="s">
        <v>43</v>
      </c>
      <c r="AW954" s="18">
        <f>AVERAGEIF($J655:$J942,"=1",AW655:AW942)</f>
        <v>3.2727272727272729</v>
      </c>
    </row>
    <row r="955" spans="13:49" x14ac:dyDescent="0.3">
      <c r="M955" t="str">
        <f t="shared" si="390"/>
        <v>Target (or sym); Gain &lt;= 0</v>
      </c>
      <c r="N955" s="8">
        <f>-1* AVERAGEIFS(N655:N942,$H655:$H942,"=1",$J655:$J942,"=0")</f>
        <v>-3.1983382321834775</v>
      </c>
      <c r="O955" s="8">
        <f t="shared" ref="O955:W955" si="409">-1* AVERAGEIFS(O655:O942,$H655:$H942,"=1",$J655:$J942,"=0")</f>
        <v>-3.6490370748254577</v>
      </c>
      <c r="P955" s="8">
        <f t="shared" si="409"/>
        <v>-5.4724582900855662E-2</v>
      </c>
      <c r="Q955" s="8">
        <f t="shared" si="409"/>
        <v>-3.2374282130002934</v>
      </c>
      <c r="R955" s="8">
        <f t="shared" si="409"/>
        <v>0.19365250151875857</v>
      </c>
      <c r="S955" s="8">
        <f t="shared" si="409"/>
        <v>-3.600860018708357</v>
      </c>
      <c r="T955" s="8">
        <f t="shared" si="409"/>
        <v>-1.5179192813422295</v>
      </c>
      <c r="U955" s="8">
        <f t="shared" si="409"/>
        <v>-1.8157622979859229</v>
      </c>
      <c r="V955" s="8">
        <f t="shared" si="409"/>
        <v>-2.8817949014677282</v>
      </c>
      <c r="W955" s="8">
        <f t="shared" si="409"/>
        <v>-6.7799901050803069</v>
      </c>
      <c r="Y955" t="s">
        <v>132</v>
      </c>
      <c r="Z955" s="8">
        <f>-1* AVERAGEIFS(Z655:Z942,$H655:$H942,"=1",$J655:$J942,"=0")</f>
        <v>-1.8192184706978725</v>
      </c>
      <c r="AA955" s="8">
        <f t="shared" ref="AA955:AI955" si="410">-1* AVERAGEIFS(AA655:AA942,$H655:$H942,"=1",$J655:$J942,"=0")</f>
        <v>-2.0331367403653005</v>
      </c>
      <c r="AB955" s="8">
        <f t="shared" si="410"/>
        <v>-0.28864412622447261</v>
      </c>
      <c r="AC955" s="8">
        <f t="shared" si="410"/>
        <v>-2.4737013903995644</v>
      </c>
      <c r="AD955" s="8">
        <f t="shared" si="410"/>
        <v>0.23309368701280248</v>
      </c>
      <c r="AE955" s="8">
        <f t="shared" si="410"/>
        <v>-1.6254900188313708</v>
      </c>
      <c r="AF955" s="8">
        <f t="shared" si="410"/>
        <v>0.17604964676218818</v>
      </c>
      <c r="AG955" s="8">
        <f t="shared" si="410"/>
        <v>-0.4736752537977445</v>
      </c>
      <c r="AH955" s="8">
        <f t="shared" si="410"/>
        <v>-1.6481361298617669</v>
      </c>
      <c r="AI955" s="8">
        <f t="shared" si="410"/>
        <v>-6.6328979960971326</v>
      </c>
      <c r="AK955" t="str">
        <f t="shared" si="377"/>
        <v>Target (or sym); Gain &lt;= 0</v>
      </c>
      <c r="AL955" s="8">
        <f>-1* AVERAGEIFS(AL655:AL942,$H655:$H942,"=1",$J655:$J942,"=0")</f>
        <v>-0.10827281227693462</v>
      </c>
      <c r="AM955" s="8">
        <f t="shared" ref="AM955:AU955" si="411">-1* AVERAGEIFS(AM655:AM942,$H655:$H942,"=1",$J655:$J942,"=0")</f>
        <v>-0.32978258729306664</v>
      </c>
      <c r="AN955" s="8">
        <f t="shared" si="411"/>
        <v>-0.28864412622447261</v>
      </c>
      <c r="AO955" s="8">
        <f t="shared" si="411"/>
        <v>-0.63657005182455118</v>
      </c>
      <c r="AP955" s="8">
        <f t="shared" si="411"/>
        <v>0.23309368701280248</v>
      </c>
      <c r="AQ955" s="8">
        <f t="shared" si="411"/>
        <v>-5.4791689245336943E-2</v>
      </c>
      <c r="AR955" s="8">
        <f t="shared" si="411"/>
        <v>0.57170454111496705</v>
      </c>
      <c r="AS955" s="8">
        <f t="shared" si="411"/>
        <v>0.66726392529931278</v>
      </c>
      <c r="AT955" s="8">
        <f t="shared" si="411"/>
        <v>-1.6481361298617669</v>
      </c>
      <c r="AU955" s="8">
        <f t="shared" si="411"/>
        <v>-4.604705274247177</v>
      </c>
      <c r="AV955" s="4" t="s">
        <v>18</v>
      </c>
      <c r="AW955" s="18">
        <f>AVERAGEIF($J655:$J942,"=0",AW655:AW942)</f>
        <v>-2.1176470588235294</v>
      </c>
    </row>
    <row r="956" spans="13:49" x14ac:dyDescent="0.3">
      <c r="M956" s="19">
        <f t="shared" ref="M956:O961" si="412">M944</f>
        <v>1</v>
      </c>
      <c r="N956" s="19" t="str">
        <f t="shared" si="412"/>
        <v>BNL Causal</v>
      </c>
      <c r="O956" s="19" t="str">
        <f t="shared" si="412"/>
        <v>BNL Causal HM</v>
      </c>
      <c r="P956" s="19" t="str">
        <f t="shared" ref="P956:P965" si="413">Q944</f>
        <v>SFS Causal</v>
      </c>
      <c r="Q956" s="19" t="str">
        <f t="shared" ref="Q956:Q965" si="414">S944</f>
        <v>SaLSa Causal</v>
      </c>
      <c r="R956" s="19" t="str">
        <f t="shared" ref="R956:R966" si="415">U944</f>
        <v>D&amp;C Causal</v>
      </c>
      <c r="S956" s="19" t="str">
        <f t="shared" ref="S956:S965" si="416">W944</f>
        <v>BBS Causal</v>
      </c>
      <c r="T956" s="19"/>
      <c r="U956" s="19">
        <f t="shared" ref="U956:U965" si="417">Y944</f>
        <v>1</v>
      </c>
      <c r="V956" s="19" t="str">
        <f t="shared" ref="V956:V965" si="418">Z944</f>
        <v>BNL Causal</v>
      </c>
      <c r="W956" s="19" t="str">
        <f t="shared" ref="W956:W965" si="419">AA944</f>
        <v>BNL Causal HM</v>
      </c>
      <c r="X956" s="19" t="str">
        <f t="shared" ref="X956:X965" si="420">AC944</f>
        <v>SFS Causal</v>
      </c>
      <c r="Y956" s="19" t="str">
        <f t="shared" ref="Y956:Y966" si="421">AE944</f>
        <v>SaLSa Causal</v>
      </c>
      <c r="Z956" s="19" t="str">
        <f t="shared" ref="Z956:Z965" si="422">AG944</f>
        <v>D&amp;C Causal</v>
      </c>
      <c r="AA956" s="19" t="str">
        <f t="shared" ref="AA956:AA965" si="423">AI944</f>
        <v>BBS Causal</v>
      </c>
      <c r="AB956" s="17"/>
      <c r="AC956" s="32">
        <f t="shared" ref="AC956:AC966" si="424">AK944</f>
        <v>1</v>
      </c>
      <c r="AD956" s="32" t="str">
        <f t="shared" ref="AD956:AD966" si="425">AL944</f>
        <v>BNL Causal</v>
      </c>
      <c r="AE956" s="32" t="str">
        <f t="shared" ref="AE956:AE966" si="426">AM944</f>
        <v>BNL Causal HM</v>
      </c>
      <c r="AF956" s="32" t="str">
        <f t="shared" ref="AF956:AF966" si="427">AO944</f>
        <v>SFS Causal</v>
      </c>
      <c r="AG956" s="32" t="str">
        <f t="shared" ref="AG956:AG966" si="428">AQ944</f>
        <v>SaLSa Causal</v>
      </c>
      <c r="AH956" s="32" t="str">
        <f t="shared" ref="AH956:AH966" si="429">AS944</f>
        <v>D&amp;C Causal</v>
      </c>
      <c r="AI956" s="32" t="str">
        <f t="shared" ref="AI956:AI966" si="430">AU944</f>
        <v>BBS Causal</v>
      </c>
      <c r="AK956" s="19"/>
      <c r="AL956" s="19"/>
      <c r="AM956" s="19"/>
      <c r="AN956" s="17"/>
      <c r="AO956" s="17"/>
      <c r="AP956" s="17"/>
      <c r="AQ956" s="17"/>
      <c r="AR956" s="17"/>
      <c r="AS956" s="17"/>
      <c r="AT956" s="17"/>
      <c r="AU956" s="17"/>
    </row>
    <row r="957" spans="13:49" x14ac:dyDescent="0.3">
      <c r="M957" t="str">
        <f t="shared" si="412"/>
        <v>ALL</v>
      </c>
      <c r="N957" s="8">
        <f t="shared" si="412"/>
        <v>-2.8808172659939939</v>
      </c>
      <c r="O957" s="8">
        <f t="shared" si="412"/>
        <v>-2.9739358395660624</v>
      </c>
      <c r="P957" s="8">
        <f t="shared" si="413"/>
        <v>-2.4849243971250465</v>
      </c>
      <c r="Q957" s="8">
        <f t="shared" si="414"/>
        <v>-3.211809277409607</v>
      </c>
      <c r="R957" s="8">
        <f t="shared" si="415"/>
        <v>-2.0621130892139186</v>
      </c>
      <c r="S957" s="8">
        <f t="shared" si="416"/>
        <v>-4.8842907188261702</v>
      </c>
      <c r="T957" s="8"/>
      <c r="U957" s="8" t="str">
        <f t="shared" si="417"/>
        <v>ALL</v>
      </c>
      <c r="V957" s="8">
        <f t="shared" si="418"/>
        <v>-1.3279753032205763</v>
      </c>
      <c r="W957" s="8">
        <f t="shared" si="419"/>
        <v>-1.3581044733322163</v>
      </c>
      <c r="X957" s="8">
        <f t="shared" si="420"/>
        <v>-1.2858293494859878</v>
      </c>
      <c r="Y957" s="8">
        <f t="shared" si="421"/>
        <v>-1.4780802956800052</v>
      </c>
      <c r="Z957" s="8">
        <f t="shared" si="422"/>
        <v>-0.55937262672348631</v>
      </c>
      <c r="AA957" s="8">
        <f t="shared" si="423"/>
        <v>-4.1423317181119774</v>
      </c>
      <c r="AB957" s="17"/>
      <c r="AC957" s="33" t="str">
        <f t="shared" si="424"/>
        <v>ALL</v>
      </c>
      <c r="AD957" s="8">
        <f t="shared" si="425"/>
        <v>-5.9521333909095975E-2</v>
      </c>
      <c r="AE957" s="8">
        <f t="shared" si="426"/>
        <v>-9.5394884735309771E-2</v>
      </c>
      <c r="AF957" s="8">
        <f t="shared" si="427"/>
        <v>-9.1059491826985112E-2</v>
      </c>
      <c r="AG957" s="8">
        <f t="shared" si="428"/>
        <v>-0.21709060885464912</v>
      </c>
      <c r="AH957" s="8">
        <f t="shared" si="429"/>
        <v>0.62960801948887202</v>
      </c>
      <c r="AI957" s="8">
        <f t="shared" si="430"/>
        <v>-2.9450405084300519</v>
      </c>
      <c r="AK957" s="8"/>
      <c r="AL957" s="8"/>
      <c r="AM957" s="8"/>
      <c r="AN957" s="17"/>
      <c r="AO957" s="17"/>
      <c r="AP957" s="17"/>
      <c r="AQ957" s="17"/>
      <c r="AR957" s="17"/>
      <c r="AS957" s="17"/>
      <c r="AT957" s="17"/>
      <c r="AU957" s="17"/>
    </row>
    <row r="958" spans="13:49" x14ac:dyDescent="0.3">
      <c r="M958" t="str">
        <f t="shared" si="412"/>
        <v>Target; Gain &gt; 1</v>
      </c>
      <c r="N958" s="8">
        <f t="shared" si="412"/>
        <v>-11.062314494462797</v>
      </c>
      <c r="O958" s="8">
        <f t="shared" si="412"/>
        <v>-11.062670850171772</v>
      </c>
      <c r="P958" s="8">
        <f t="shared" si="413"/>
        <v>-13.165278586721312</v>
      </c>
      <c r="Q958" s="8">
        <f t="shared" si="414"/>
        <v>-15.948893363576907</v>
      </c>
      <c r="R958" s="8">
        <f t="shared" si="415"/>
        <v>-4.6286805528961921</v>
      </c>
      <c r="S958" s="8">
        <f t="shared" si="416"/>
        <v>-22.92863285832631</v>
      </c>
      <c r="T958" s="8"/>
      <c r="U958" s="8" t="str">
        <f t="shared" si="417"/>
        <v>Target; Gain &gt; 1</v>
      </c>
      <c r="V958" s="8">
        <f t="shared" si="418"/>
        <v>-4.9154881071178824</v>
      </c>
      <c r="W958" s="8">
        <f t="shared" si="419"/>
        <v>-4.889591761078214</v>
      </c>
      <c r="X958" s="8">
        <f t="shared" si="420"/>
        <v>-6.5316298577625123</v>
      </c>
      <c r="Y958" s="8">
        <f t="shared" si="421"/>
        <v>-6.8457086294098364</v>
      </c>
      <c r="Z958" s="8">
        <f t="shared" si="422"/>
        <v>-1.5521252467586875</v>
      </c>
      <c r="AA958" s="8">
        <f t="shared" si="423"/>
        <v>-14.623495955966064</v>
      </c>
      <c r="AB958" s="17"/>
      <c r="AC958" s="33" t="str">
        <f t="shared" si="424"/>
        <v>Target; Gain &gt; 1</v>
      </c>
      <c r="AD958" s="8">
        <f t="shared" si="425"/>
        <v>-1.9617386481349186</v>
      </c>
      <c r="AE958" s="8">
        <f t="shared" si="426"/>
        <v>-1.9489462407962228</v>
      </c>
      <c r="AF958" s="8">
        <f t="shared" si="427"/>
        <v>-2.7487465678209388</v>
      </c>
      <c r="AG958" s="8">
        <f t="shared" si="428"/>
        <v>-3.1164949490656277</v>
      </c>
      <c r="AH958" s="8">
        <f t="shared" si="429"/>
        <v>0.38169511424242697</v>
      </c>
      <c r="AI958" s="8">
        <f t="shared" si="430"/>
        <v>-11.230867466622268</v>
      </c>
      <c r="AK958" s="8"/>
      <c r="AL958" s="8"/>
      <c r="AM958" s="8"/>
      <c r="AN958" s="17"/>
      <c r="AO958" s="17"/>
      <c r="AP958" s="17"/>
      <c r="AQ958" s="17"/>
      <c r="AR958" s="17"/>
      <c r="AS958" s="17"/>
      <c r="AT958" s="17"/>
      <c r="AU958" s="17"/>
    </row>
    <row r="959" spans="13:49" x14ac:dyDescent="0.3">
      <c r="M959" t="str">
        <f t="shared" si="412"/>
        <v>Gain &gt; 1</v>
      </c>
      <c r="N959" s="8">
        <f t="shared" si="412"/>
        <v>-6.4452860781772721</v>
      </c>
      <c r="O959" s="8">
        <f t="shared" si="412"/>
        <v>-6.4667035699941504</v>
      </c>
      <c r="P959" s="8">
        <f t="shared" si="413"/>
        <v>-6.9190913455406733</v>
      </c>
      <c r="Q959" s="8">
        <f t="shared" si="414"/>
        <v>-8.9944176060159293</v>
      </c>
      <c r="R959" s="8">
        <f t="shared" si="415"/>
        <v>-2.9277157341971365</v>
      </c>
      <c r="S959" s="8">
        <f t="shared" si="416"/>
        <v>-12.264162621346419</v>
      </c>
      <c r="T959" s="8"/>
      <c r="U959" s="8" t="str">
        <f t="shared" si="417"/>
        <v>Gain &gt; 1</v>
      </c>
      <c r="V959" s="8">
        <f t="shared" si="418"/>
        <v>-2.9491068726277687</v>
      </c>
      <c r="W959" s="8">
        <f t="shared" si="419"/>
        <v>-2.9415996286705859</v>
      </c>
      <c r="X959" s="8">
        <f t="shared" si="420"/>
        <v>-3.4674372454059967</v>
      </c>
      <c r="Y959" s="8">
        <f t="shared" si="421"/>
        <v>-4.0573700091263927</v>
      </c>
      <c r="Z959" s="8">
        <f t="shared" si="422"/>
        <v>-0.89418348480018184</v>
      </c>
      <c r="AA959" s="8">
        <f t="shared" si="423"/>
        <v>-8.3702868455440971</v>
      </c>
      <c r="AB959" s="17"/>
      <c r="AC959" s="33" t="str">
        <f t="shared" si="424"/>
        <v>Gain &gt; 1</v>
      </c>
      <c r="AD959" s="8">
        <f t="shared" si="425"/>
        <v>-1.0139386590706494</v>
      </c>
      <c r="AE959" s="8">
        <f t="shared" si="426"/>
        <v>-1.0153769333867597</v>
      </c>
      <c r="AF959" s="8">
        <f t="shared" si="427"/>
        <v>-1.2570878309566975</v>
      </c>
      <c r="AG959" s="8">
        <f t="shared" si="428"/>
        <v>-1.7762704549640065</v>
      </c>
      <c r="AH959" s="8">
        <f t="shared" si="429"/>
        <v>0.53301843419721762</v>
      </c>
      <c r="AI959" s="8">
        <f t="shared" si="430"/>
        <v>-6.2679716795006399</v>
      </c>
      <c r="AK959" s="8"/>
      <c r="AL959" s="8"/>
      <c r="AM959" s="8"/>
      <c r="AN959" s="17"/>
      <c r="AO959" s="17"/>
      <c r="AP959" s="17"/>
      <c r="AQ959" s="17"/>
      <c r="AR959" s="17"/>
      <c r="AS959" s="17"/>
      <c r="AT959" s="17"/>
      <c r="AU959" s="17"/>
    </row>
    <row r="960" spans="13:49" x14ac:dyDescent="0.3">
      <c r="M960" t="str">
        <f t="shared" si="412"/>
        <v>Target (or sym)</v>
      </c>
      <c r="N960" s="8">
        <f t="shared" si="412"/>
        <v>-7.3297456880084679</v>
      </c>
      <c r="O960" s="8">
        <f t="shared" si="412"/>
        <v>-7.4403836316993424</v>
      </c>
      <c r="P960" s="8">
        <f t="shared" si="413"/>
        <v>-6.9791560100753234</v>
      </c>
      <c r="Q960" s="8">
        <f t="shared" si="414"/>
        <v>-8.7178339807236593</v>
      </c>
      <c r="R960" s="8">
        <f t="shared" si="415"/>
        <v>-3.3674178130390344</v>
      </c>
      <c r="S960" s="8">
        <f t="shared" si="416"/>
        <v>-12.229288259434878</v>
      </c>
      <c r="T960" s="8"/>
      <c r="U960" s="8" t="str">
        <f t="shared" si="417"/>
        <v>Target (or sym)</v>
      </c>
      <c r="V960" s="8">
        <f t="shared" si="418"/>
        <v>-3.5792481980085449</v>
      </c>
      <c r="W960" s="8">
        <f t="shared" si="419"/>
        <v>-3.607652735288096</v>
      </c>
      <c r="X960" s="8">
        <f t="shared" si="420"/>
        <v>-3.8270640724499101</v>
      </c>
      <c r="Y960" s="8">
        <f t="shared" si="421"/>
        <v>-4.1660969765660711</v>
      </c>
      <c r="Z960" s="8">
        <f t="shared" si="422"/>
        <v>-1.1216251488534918</v>
      </c>
      <c r="AA960" s="8">
        <f t="shared" si="423"/>
        <v>-9.6745970746845522</v>
      </c>
      <c r="AB960" s="17"/>
      <c r="AC960" s="14" t="str">
        <f t="shared" si="424"/>
        <v>Target (or sym)</v>
      </c>
      <c r="AD960" s="8">
        <f t="shared" si="425"/>
        <v>-1.0535366011503089</v>
      </c>
      <c r="AE960" s="8">
        <f t="shared" si="426"/>
        <v>-1.0970561507750247</v>
      </c>
      <c r="AF960" s="8">
        <f t="shared" si="427"/>
        <v>-1.2835669576924611</v>
      </c>
      <c r="AG960" s="8">
        <f t="shared" si="428"/>
        <v>-1.4364606782729905</v>
      </c>
      <c r="AH960" s="8">
        <f t="shared" si="429"/>
        <v>0.48728207988759742</v>
      </c>
      <c r="AI960" s="8">
        <f t="shared" si="430"/>
        <v>-7.3018966808675767</v>
      </c>
      <c r="AK960" s="8"/>
      <c r="AL960" s="8"/>
      <c r="AM960" s="8"/>
      <c r="AN960" s="17"/>
      <c r="AO960" s="17"/>
      <c r="AP960" s="17"/>
      <c r="AQ960" s="17"/>
      <c r="AR960" s="17"/>
      <c r="AS960" s="17"/>
      <c r="AT960" s="17"/>
      <c r="AU960" s="17"/>
    </row>
    <row r="961" spans="12:49" x14ac:dyDescent="0.3">
      <c r="M961" t="str">
        <f t="shared" si="412"/>
        <v>Gain &gt; 0</v>
      </c>
      <c r="N961" s="8">
        <f t="shared" si="412"/>
        <v>-3.4298691430615404</v>
      </c>
      <c r="O961" s="8">
        <f t="shared" si="412"/>
        <v>-3.4596211044771392</v>
      </c>
      <c r="P961" s="8">
        <f t="shared" si="413"/>
        <v>-2.7621083234151573</v>
      </c>
      <c r="Q961" s="8">
        <f t="shared" si="414"/>
        <v>-3.8545390262381716</v>
      </c>
      <c r="R961" s="8">
        <f t="shared" si="415"/>
        <v>-2.0033265934670159</v>
      </c>
      <c r="S961" s="8">
        <f t="shared" si="416"/>
        <v>-5.0601917587458232</v>
      </c>
      <c r="T961" s="8"/>
      <c r="U961" s="8" t="str">
        <f t="shared" si="417"/>
        <v>Gain &gt; 0</v>
      </c>
      <c r="V961" s="8">
        <f t="shared" si="418"/>
        <v>-1.6946746282843874</v>
      </c>
      <c r="W961" s="8">
        <f t="shared" si="419"/>
        <v>-1.6943828604148363</v>
      </c>
      <c r="X961" s="8">
        <f t="shared" si="420"/>
        <v>-1.487317819991488</v>
      </c>
      <c r="Y961" s="8">
        <f t="shared" si="421"/>
        <v>-2.0505296317301744</v>
      </c>
      <c r="Z961" s="8">
        <f t="shared" si="422"/>
        <v>-0.65752848715454792</v>
      </c>
      <c r="AA961" s="8">
        <f t="shared" si="423"/>
        <v>-4.4534225539997312</v>
      </c>
      <c r="AB961" s="17"/>
      <c r="AC961" s="14" t="str">
        <f t="shared" si="424"/>
        <v>Gain &gt; 0</v>
      </c>
      <c r="AD961" s="8">
        <f t="shared" si="425"/>
        <v>-0.23780232777881391</v>
      </c>
      <c r="AE961" s="8">
        <f t="shared" si="426"/>
        <v>-0.24597134991556865</v>
      </c>
      <c r="AF961" s="8">
        <f t="shared" si="427"/>
        <v>-0.18839771377775724</v>
      </c>
      <c r="AG961" s="8">
        <f t="shared" si="428"/>
        <v>-0.49112450422639592</v>
      </c>
      <c r="AH961" s="8">
        <f t="shared" si="429"/>
        <v>0.59936805436071516</v>
      </c>
      <c r="AI961" s="8">
        <f t="shared" si="430"/>
        <v>-3.1667371999191043</v>
      </c>
      <c r="AK961" s="8"/>
      <c r="AL961" s="8"/>
      <c r="AM961" s="8"/>
      <c r="AN961" s="17"/>
      <c r="AO961" s="17"/>
      <c r="AP961" s="17"/>
      <c r="AQ961" s="17"/>
      <c r="AR961" s="17"/>
      <c r="AS961" s="17"/>
      <c r="AT961" s="17"/>
      <c r="AU961" s="17"/>
    </row>
    <row r="962" spans="12:49" x14ac:dyDescent="0.3">
      <c r="M962" t="str">
        <f t="shared" ref="M962" si="431">M950</f>
        <v>Gain &lt;=0</v>
      </c>
      <c r="N962" s="8">
        <f t="shared" ref="N962:O966" si="432">N950</f>
        <v>-2.5255484043620524</v>
      </c>
      <c r="O962" s="8">
        <f t="shared" si="432"/>
        <v>-2.6596689034471304</v>
      </c>
      <c r="P962" s="8">
        <f t="shared" si="413"/>
        <v>-2.3055700918785043</v>
      </c>
      <c r="Q962" s="8">
        <f t="shared" si="414"/>
        <v>-2.7959253222852425</v>
      </c>
      <c r="R962" s="8">
        <f t="shared" si="415"/>
        <v>-2.1001514099913252</v>
      </c>
      <c r="S962" s="8">
        <f t="shared" si="416"/>
        <v>-4.7704723988781614</v>
      </c>
      <c r="T962" s="8"/>
      <c r="U962" s="8" t="str">
        <f t="shared" si="417"/>
        <v>Gain &lt;=0</v>
      </c>
      <c r="V962" s="8">
        <f t="shared" si="418"/>
        <v>-1.0906992693557578</v>
      </c>
      <c r="W962" s="8">
        <f t="shared" si="419"/>
        <v>-1.140512575808168</v>
      </c>
      <c r="X962" s="8">
        <f t="shared" si="420"/>
        <v>-1.1554544568059582</v>
      </c>
      <c r="Y962" s="8">
        <f t="shared" si="421"/>
        <v>-1.1076719017651893</v>
      </c>
      <c r="Z962" s="8">
        <f t="shared" si="422"/>
        <v>-0.49586001115044676</v>
      </c>
      <c r="AA962" s="8">
        <f t="shared" si="423"/>
        <v>-3.9410376478316653</v>
      </c>
      <c r="AB962" s="17"/>
      <c r="AC962" s="14" t="str">
        <f t="shared" si="424"/>
        <v>Gain &lt;=0</v>
      </c>
      <c r="AD962" s="8">
        <f t="shared" si="425"/>
        <v>5.583695624189812E-2</v>
      </c>
      <c r="AE962" s="8">
        <f t="shared" si="426"/>
        <v>2.0369456754458846E-3</v>
      </c>
      <c r="AF962" s="8">
        <f t="shared" si="427"/>
        <v>-2.8075936447073815E-2</v>
      </c>
      <c r="AG962" s="8">
        <f t="shared" si="428"/>
        <v>-3.9774558908224844E-2</v>
      </c>
      <c r="AH962" s="8">
        <f t="shared" si="429"/>
        <v>0.64917505574826706</v>
      </c>
      <c r="AI962" s="8">
        <f t="shared" si="430"/>
        <v>-2.801589708054784</v>
      </c>
      <c r="AK962" s="8"/>
      <c r="AL962" s="8"/>
      <c r="AM962" s="8"/>
      <c r="AN962" s="17"/>
      <c r="AO962" s="17"/>
      <c r="AP962" s="17"/>
      <c r="AQ962" s="17"/>
      <c r="AR962" s="17"/>
      <c r="AS962" s="17"/>
      <c r="AT962" s="17"/>
      <c r="AU962" s="17"/>
    </row>
    <row r="963" spans="12:49" x14ac:dyDescent="0.3">
      <c r="M963" t="str">
        <f>M951</f>
        <v>Target; Gain &gt; 1; #pref=2</v>
      </c>
      <c r="N963" s="8" t="e">
        <f t="shared" si="432"/>
        <v>#DIV/0!</v>
      </c>
      <c r="O963" s="8" t="e">
        <f t="shared" si="432"/>
        <v>#DIV/0!</v>
      </c>
      <c r="P963" s="8" t="e">
        <f t="shared" si="413"/>
        <v>#DIV/0!</v>
      </c>
      <c r="Q963" s="8" t="e">
        <f t="shared" si="414"/>
        <v>#DIV/0!</v>
      </c>
      <c r="R963" s="8" t="e">
        <f t="shared" si="415"/>
        <v>#DIV/0!</v>
      </c>
      <c r="S963" s="8" t="e">
        <f t="shared" si="416"/>
        <v>#DIV/0!</v>
      </c>
      <c r="T963" s="8"/>
      <c r="U963" s="8" t="str">
        <f t="shared" si="417"/>
        <v>Target; Gain &gt; 1; #pref=2</v>
      </c>
      <c r="V963" s="8" t="e">
        <f t="shared" si="418"/>
        <v>#DIV/0!</v>
      </c>
      <c r="W963" s="8" t="e">
        <f t="shared" si="419"/>
        <v>#DIV/0!</v>
      </c>
      <c r="X963" s="8" t="e">
        <f t="shared" si="420"/>
        <v>#DIV/0!</v>
      </c>
      <c r="Y963" s="8" t="e">
        <f t="shared" si="421"/>
        <v>#DIV/0!</v>
      </c>
      <c r="Z963" s="8" t="e">
        <f t="shared" si="422"/>
        <v>#DIV/0!</v>
      </c>
      <c r="AA963" s="8" t="e">
        <f t="shared" si="423"/>
        <v>#DIV/0!</v>
      </c>
      <c r="AB963" s="17"/>
      <c r="AC963" s="14" t="str">
        <f t="shared" si="424"/>
        <v>Target; Gain &gt; 1; #pref=2</v>
      </c>
      <c r="AD963" s="8" t="e">
        <f t="shared" si="425"/>
        <v>#DIV/0!</v>
      </c>
      <c r="AE963" s="8" t="e">
        <f t="shared" si="426"/>
        <v>#DIV/0!</v>
      </c>
      <c r="AF963" s="8" t="e">
        <f t="shared" si="427"/>
        <v>#DIV/0!</v>
      </c>
      <c r="AG963" s="8" t="e">
        <f t="shared" si="428"/>
        <v>#DIV/0!</v>
      </c>
      <c r="AH963" s="8" t="e">
        <f t="shared" si="429"/>
        <v>#DIV/0!</v>
      </c>
      <c r="AI963" s="8" t="e">
        <f t="shared" si="430"/>
        <v>#DIV/0!</v>
      </c>
      <c r="AK963" s="8"/>
      <c r="AL963" s="8"/>
      <c r="AM963" s="8"/>
      <c r="AN963" s="17"/>
      <c r="AO963" s="17"/>
      <c r="AP963" s="17"/>
      <c r="AQ963" s="17"/>
      <c r="AR963" s="17"/>
      <c r="AS963" s="17"/>
      <c r="AT963" s="17"/>
      <c r="AU963" s="17"/>
    </row>
    <row r="964" spans="12:49" x14ac:dyDescent="0.3">
      <c r="M964" t="str">
        <f>M952</f>
        <v>Target; Gain &gt; 1; #pref=3</v>
      </c>
      <c r="N964" s="8">
        <f t="shared" si="432"/>
        <v>-11.062314494462797</v>
      </c>
      <c r="O964" s="8">
        <f t="shared" si="432"/>
        <v>-11.062670850171772</v>
      </c>
      <c r="P964" s="8">
        <f t="shared" si="413"/>
        <v>-13.165278586721312</v>
      </c>
      <c r="Q964" s="8">
        <f t="shared" si="414"/>
        <v>-15.948893363576907</v>
      </c>
      <c r="R964" s="8">
        <f t="shared" si="415"/>
        <v>-4.6286805528961921</v>
      </c>
      <c r="S964" s="8">
        <f t="shared" si="416"/>
        <v>-22.92863285832631</v>
      </c>
      <c r="T964" s="8"/>
      <c r="U964" s="8" t="str">
        <f t="shared" si="417"/>
        <v>Target; Gain &gt; 1; #pref=3</v>
      </c>
      <c r="V964" s="8">
        <f t="shared" si="418"/>
        <v>-4.9154881071178824</v>
      </c>
      <c r="W964" s="8">
        <f t="shared" si="419"/>
        <v>-4.889591761078214</v>
      </c>
      <c r="X964" s="8">
        <f t="shared" si="420"/>
        <v>-6.5316298577625123</v>
      </c>
      <c r="Y964" s="8">
        <f t="shared" si="421"/>
        <v>-6.8457086294098364</v>
      </c>
      <c r="Z964" s="8">
        <f t="shared" si="422"/>
        <v>-1.5521252467586875</v>
      </c>
      <c r="AA964" s="8">
        <f t="shared" si="423"/>
        <v>-14.623495955966064</v>
      </c>
      <c r="AB964" s="17"/>
      <c r="AC964" s="14" t="str">
        <f t="shared" si="424"/>
        <v>Target; Gain &gt; 1; #pref=3</v>
      </c>
      <c r="AD964" s="8">
        <f t="shared" si="425"/>
        <v>-1.9617386481349186</v>
      </c>
      <c r="AE964" s="8">
        <f t="shared" si="426"/>
        <v>-1.9489462407962228</v>
      </c>
      <c r="AF964" s="8">
        <f t="shared" si="427"/>
        <v>-2.7487465678209388</v>
      </c>
      <c r="AG964" s="8">
        <f t="shared" si="428"/>
        <v>-3.1164949490656277</v>
      </c>
      <c r="AH964" s="8">
        <f t="shared" si="429"/>
        <v>0.38169511424242697</v>
      </c>
      <c r="AI964" s="8">
        <f t="shared" si="430"/>
        <v>-11.230867466622268</v>
      </c>
      <c r="AK964" s="8"/>
      <c r="AL964" s="8"/>
      <c r="AM964" s="8"/>
      <c r="AN964" s="17"/>
      <c r="AO964" s="17"/>
      <c r="AP964" s="17"/>
      <c r="AQ964" s="17"/>
      <c r="AR964" s="17"/>
      <c r="AS964" s="17"/>
      <c r="AT964" s="17"/>
      <c r="AU964" s="17"/>
    </row>
    <row r="965" spans="12:49" x14ac:dyDescent="0.3">
      <c r="M965" t="str">
        <f>M953</f>
        <v>Target; Gain &gt; 1; #pref=4</v>
      </c>
      <c r="N965" s="8" t="e">
        <f t="shared" si="432"/>
        <v>#DIV/0!</v>
      </c>
      <c r="O965" s="8" t="e">
        <f t="shared" si="432"/>
        <v>#DIV/0!</v>
      </c>
      <c r="P965" s="8" t="e">
        <f t="shared" si="413"/>
        <v>#DIV/0!</v>
      </c>
      <c r="Q965" s="8" t="e">
        <f t="shared" si="414"/>
        <v>#DIV/0!</v>
      </c>
      <c r="R965" s="8" t="e">
        <f t="shared" si="415"/>
        <v>#DIV/0!</v>
      </c>
      <c r="S965" s="8" t="e">
        <f t="shared" si="416"/>
        <v>#DIV/0!</v>
      </c>
      <c r="T965" s="8"/>
      <c r="U965" s="8" t="str">
        <f t="shared" si="417"/>
        <v>Target; Gain &gt; 1; #pref=4</v>
      </c>
      <c r="V965" s="8" t="e">
        <f t="shared" si="418"/>
        <v>#DIV/0!</v>
      </c>
      <c r="W965" s="8" t="e">
        <f t="shared" si="419"/>
        <v>#DIV/0!</v>
      </c>
      <c r="X965" s="8" t="e">
        <f t="shared" si="420"/>
        <v>#DIV/0!</v>
      </c>
      <c r="Y965" s="8" t="e">
        <f t="shared" si="421"/>
        <v>#DIV/0!</v>
      </c>
      <c r="Z965" s="8" t="e">
        <f t="shared" si="422"/>
        <v>#DIV/0!</v>
      </c>
      <c r="AA965" s="8" t="e">
        <f t="shared" si="423"/>
        <v>#DIV/0!</v>
      </c>
      <c r="AC965" s="14" t="str">
        <f t="shared" si="424"/>
        <v>Target; Gain &gt; 1; #pref=4</v>
      </c>
      <c r="AD965" s="8" t="e">
        <f t="shared" si="425"/>
        <v>#DIV/0!</v>
      </c>
      <c r="AE965" s="8" t="e">
        <f t="shared" si="426"/>
        <v>#DIV/0!</v>
      </c>
      <c r="AF965" s="8" t="e">
        <f t="shared" si="427"/>
        <v>#DIV/0!</v>
      </c>
      <c r="AG965" s="8" t="e">
        <f t="shared" si="428"/>
        <v>#DIV/0!</v>
      </c>
      <c r="AH965" s="8" t="e">
        <f t="shared" si="429"/>
        <v>#DIV/0!</v>
      </c>
      <c r="AI965" s="8" t="e">
        <f t="shared" si="430"/>
        <v>#DIV/0!</v>
      </c>
      <c r="AK965" s="8"/>
      <c r="AL965" s="8"/>
      <c r="AM965" s="8"/>
    </row>
    <row r="966" spans="12:49" x14ac:dyDescent="0.3">
      <c r="M966" t="str">
        <f>M954</f>
        <v>Target (or sym); Gain &gt; 0</v>
      </c>
      <c r="N966" s="8">
        <f t="shared" si="432"/>
        <v>-8.3625975519647167</v>
      </c>
      <c r="O966" s="8">
        <f t="shared" si="432"/>
        <v>-8.3882202709178131</v>
      </c>
      <c r="P966" s="8">
        <f t="shared" ref="P966:P967" si="433">Q954</f>
        <v>-7.9145879593440798</v>
      </c>
      <c r="Q966" s="8">
        <f t="shared" ref="Q966:Q967" si="434">S954</f>
        <v>-9.9970774712274846</v>
      </c>
      <c r="R966" s="8">
        <f t="shared" si="415"/>
        <v>-3.7553316918023127</v>
      </c>
      <c r="S966" s="8">
        <f t="shared" ref="S966:S967" si="435">W954</f>
        <v>-13.591612798023522</v>
      </c>
      <c r="T966" s="8"/>
      <c r="U966" s="8" t="str">
        <f t="shared" ref="U966:U967" si="436">Y954</f>
        <v>Target (or sym); Gain &gt; 0</v>
      </c>
      <c r="V966" s="8">
        <f t="shared" ref="V966:V967" si="437">Z954</f>
        <v>-4.0192556298362128</v>
      </c>
      <c r="W966" s="8">
        <f t="shared" ref="W966:W967" si="438">AA954</f>
        <v>-4.0012817340187947</v>
      </c>
      <c r="X966" s="8">
        <f t="shared" ref="X966:X967" si="439">AC954</f>
        <v>-4.1654047429624965</v>
      </c>
      <c r="Y966" s="8">
        <f t="shared" si="421"/>
        <v>-4.8012487159997459</v>
      </c>
      <c r="Z966" s="8">
        <f t="shared" ref="Z966:Z967" si="440">AG954</f>
        <v>-1.2836126226174287</v>
      </c>
      <c r="AA966" s="8">
        <f t="shared" ref="AA966:AA967" si="441">AI954</f>
        <v>-10.435021844331407</v>
      </c>
      <c r="AC966" s="14" t="str">
        <f t="shared" si="424"/>
        <v>Target (or sym); Gain &gt; 0</v>
      </c>
      <c r="AD966" s="8">
        <f t="shared" si="425"/>
        <v>-1.2898525483686523</v>
      </c>
      <c r="AE966" s="8">
        <f t="shared" si="426"/>
        <v>-1.2888745416455141</v>
      </c>
      <c r="AF966" s="8">
        <f t="shared" si="427"/>
        <v>-1.4453161841594384</v>
      </c>
      <c r="AG966" s="8">
        <f t="shared" si="428"/>
        <v>-1.7818779255299038</v>
      </c>
      <c r="AH966" s="8">
        <f t="shared" si="429"/>
        <v>0.44228661853466855</v>
      </c>
      <c r="AI966" s="8">
        <f t="shared" si="430"/>
        <v>-7.9761945325226762</v>
      </c>
      <c r="AK966" s="8"/>
      <c r="AL966" s="8"/>
      <c r="AM966" s="8"/>
    </row>
    <row r="967" spans="12:49" x14ac:dyDescent="0.3">
      <c r="M967" t="str">
        <f>M955</f>
        <v>Target (or sym); Gain &lt;= 0</v>
      </c>
      <c r="N967" s="8">
        <f t="shared" ref="N967:O967" si="442">N955</f>
        <v>-3.1983382321834775</v>
      </c>
      <c r="O967" s="8">
        <f t="shared" si="442"/>
        <v>-3.6490370748254577</v>
      </c>
      <c r="P967" s="8">
        <f t="shared" si="433"/>
        <v>-3.2374282130002934</v>
      </c>
      <c r="Q967" s="8">
        <f t="shared" si="434"/>
        <v>-3.600860018708357</v>
      </c>
      <c r="R967" s="8">
        <f t="shared" ref="R967" si="443">U955</f>
        <v>-1.8157622979859229</v>
      </c>
      <c r="S967" s="8">
        <f t="shared" si="435"/>
        <v>-6.7799901050803069</v>
      </c>
      <c r="T967" s="8"/>
      <c r="U967" s="8" t="str">
        <f t="shared" si="436"/>
        <v>Target (or sym); Gain &lt;= 0</v>
      </c>
      <c r="V967" s="8">
        <f t="shared" si="437"/>
        <v>-1.8192184706978725</v>
      </c>
      <c r="W967" s="8">
        <f t="shared" si="438"/>
        <v>-2.0331367403653005</v>
      </c>
      <c r="X967" s="8">
        <f t="shared" si="439"/>
        <v>-2.4737013903995644</v>
      </c>
      <c r="Y967" s="8">
        <f t="shared" ref="Y967" si="444">AE955</f>
        <v>-1.6254900188313708</v>
      </c>
      <c r="Z967" s="8">
        <f t="shared" si="440"/>
        <v>-0.4736752537977445</v>
      </c>
      <c r="AA967" s="8">
        <f t="shared" si="441"/>
        <v>-6.6328979960971326</v>
      </c>
      <c r="AC967" s="14" t="str">
        <f t="shared" ref="AC967:AE967" si="445">AK955</f>
        <v>Target (or sym); Gain &lt;= 0</v>
      </c>
      <c r="AD967" s="8">
        <f t="shared" si="445"/>
        <v>-0.10827281227693462</v>
      </c>
      <c r="AE967" s="8">
        <f t="shared" si="445"/>
        <v>-0.32978258729306664</v>
      </c>
      <c r="AF967" s="8">
        <f t="shared" ref="AF967" si="446">AO955</f>
        <v>-0.63657005182455118</v>
      </c>
      <c r="AG967" s="8">
        <f t="shared" ref="AG967" si="447">AQ955</f>
        <v>-5.4791689245336943E-2</v>
      </c>
      <c r="AH967" s="8">
        <f t="shared" ref="AH967" si="448">AS955</f>
        <v>0.66726392529931278</v>
      </c>
      <c r="AI967" s="8">
        <f t="shared" ref="AI967" si="449">AU955</f>
        <v>-4.604705274247177</v>
      </c>
      <c r="AK967" s="8"/>
      <c r="AL967" s="8"/>
      <c r="AM967" s="8"/>
    </row>
    <row r="969" spans="12:49" x14ac:dyDescent="0.3">
      <c r="L969" s="35" t="s">
        <v>61</v>
      </c>
      <c r="M969" s="15">
        <f>Y969</f>
        <v>1</v>
      </c>
      <c r="N969" s="3" t="s">
        <v>3</v>
      </c>
      <c r="O969" s="3" t="s">
        <v>4</v>
      </c>
      <c r="P969" s="3" t="s">
        <v>5</v>
      </c>
      <c r="Q969" s="3" t="s">
        <v>6</v>
      </c>
      <c r="R969" s="3" t="s">
        <v>7</v>
      </c>
      <c r="S969" s="3" t="s">
        <v>8</v>
      </c>
      <c r="T969" s="3" t="s">
        <v>9</v>
      </c>
      <c r="U969" s="3" t="s">
        <v>10</v>
      </c>
      <c r="V969" s="3" t="s">
        <v>11</v>
      </c>
      <c r="W969" s="3" t="s">
        <v>12</v>
      </c>
      <c r="Y969" s="7">
        <f>X292</f>
        <v>1</v>
      </c>
      <c r="Z969" s="3" t="s">
        <v>3</v>
      </c>
      <c r="AA969" s="3" t="s">
        <v>4</v>
      </c>
      <c r="AB969" s="3" t="s">
        <v>5</v>
      </c>
      <c r="AC969" s="3" t="s">
        <v>6</v>
      </c>
      <c r="AD969" s="3" t="s">
        <v>7</v>
      </c>
      <c r="AE969" s="3" t="s">
        <v>8</v>
      </c>
      <c r="AF969" s="3" t="s">
        <v>9</v>
      </c>
      <c r="AG969" s="3" t="s">
        <v>10</v>
      </c>
      <c r="AH969" s="3" t="s">
        <v>11</v>
      </c>
      <c r="AI969" s="3" t="s">
        <v>12</v>
      </c>
      <c r="AK969" s="15">
        <f t="shared" ref="AK969:AK980" si="450">Y969</f>
        <v>1</v>
      </c>
      <c r="AL969" s="3" t="s">
        <v>3</v>
      </c>
      <c r="AM969" s="3" t="s">
        <v>4</v>
      </c>
      <c r="AN969" s="3" t="s">
        <v>5</v>
      </c>
      <c r="AO969" s="3" t="s">
        <v>6</v>
      </c>
      <c r="AP969" s="3" t="s">
        <v>7</v>
      </c>
      <c r="AQ969" s="3" t="s">
        <v>8</v>
      </c>
      <c r="AR969" s="3" t="s">
        <v>9</v>
      </c>
      <c r="AS969" s="3" t="s">
        <v>10</v>
      </c>
      <c r="AT969" s="3" t="s">
        <v>11</v>
      </c>
      <c r="AU969" s="3" t="s">
        <v>12</v>
      </c>
    </row>
    <row r="970" spans="12:49" x14ac:dyDescent="0.3">
      <c r="M970" s="8" t="s">
        <v>15</v>
      </c>
      <c r="N970" s="8">
        <f>-1* MEDIAN(N655:N942)</f>
        <v>-8.8044851965654508E-2</v>
      </c>
      <c r="O970" s="8">
        <f t="shared" ref="O970:W970" si="451">-1* MEDIAN(O655:O942)</f>
        <v>-0.10550817957060213</v>
      </c>
      <c r="P970" s="8">
        <f t="shared" si="451"/>
        <v>9.9499428850904556E-4</v>
      </c>
      <c r="Q970" s="8">
        <f t="shared" si="451"/>
        <v>0.5327263269156034</v>
      </c>
      <c r="R970" s="8">
        <f t="shared" si="451"/>
        <v>9.7209790077756625E-2</v>
      </c>
      <c r="S970" s="8">
        <f t="shared" si="451"/>
        <v>0.29300420439745328</v>
      </c>
      <c r="T970" s="8">
        <f t="shared" si="451"/>
        <v>-1.3431900544900648</v>
      </c>
      <c r="U970" s="8">
        <f t="shared" si="451"/>
        <v>-0.99467198153858571</v>
      </c>
      <c r="V970" s="8">
        <f t="shared" si="451"/>
        <v>-1.5443058575057491</v>
      </c>
      <c r="W970" s="8">
        <f t="shared" si="451"/>
        <v>0.121152448715693</v>
      </c>
      <c r="Y970" s="8" t="s">
        <v>15</v>
      </c>
      <c r="Z970" s="8">
        <f>-1* MEDIAN(Z655:Z942)</f>
        <v>-4.1987636711524626E-2</v>
      </c>
      <c r="AA970" s="8">
        <f t="shared" ref="AA970:AI970" si="452">-1* MEDIAN(AA655:AA942)</f>
        <v>-4.8821508135617878E-2</v>
      </c>
      <c r="AB970" s="8">
        <f t="shared" si="452"/>
        <v>-8.2621729108471736E-2</v>
      </c>
      <c r="AC970" s="8">
        <f t="shared" si="452"/>
        <v>0.2699484255688156</v>
      </c>
      <c r="AD970" s="8">
        <f t="shared" si="452"/>
        <v>-0.19253736560563384</v>
      </c>
      <c r="AE970" s="8">
        <f t="shared" si="452"/>
        <v>-8.3176332053777655E-2</v>
      </c>
      <c r="AF970" s="8">
        <f t="shared" si="452"/>
        <v>-0.12328054301244815</v>
      </c>
      <c r="AG970" s="8">
        <f t="shared" si="452"/>
        <v>-0.32066197389936602</v>
      </c>
      <c r="AH970" s="8">
        <f t="shared" si="452"/>
        <v>-0.91564955069665532</v>
      </c>
      <c r="AI970" s="8">
        <f t="shared" si="452"/>
        <v>-0.66825994944147193</v>
      </c>
      <c r="AK970" s="8" t="str">
        <f t="shared" si="450"/>
        <v>ALL</v>
      </c>
      <c r="AL970" s="8">
        <f>-1* MEDIAN(AL655:AL942)</f>
        <v>0.58229016313165183</v>
      </c>
      <c r="AM970" s="8">
        <f t="shared" ref="AM970:AU970" si="453">-1* MEDIAN(AM655:AM942)</f>
        <v>0.56548956194736355</v>
      </c>
      <c r="AN970" s="8">
        <f t="shared" si="453"/>
        <v>-8.2621729108471736E-2</v>
      </c>
      <c r="AO970" s="8">
        <f t="shared" si="453"/>
        <v>0.6662112577088064</v>
      </c>
      <c r="AP970" s="8">
        <f t="shared" si="453"/>
        <v>-0.19253736560563384</v>
      </c>
      <c r="AQ970" s="8">
        <f t="shared" si="453"/>
        <v>0.53311743168869419</v>
      </c>
      <c r="AR970" s="8">
        <f t="shared" si="453"/>
        <v>0.37587908682084026</v>
      </c>
      <c r="AS970" s="8">
        <f t="shared" si="453"/>
        <v>0.70012229976450469</v>
      </c>
      <c r="AT970" s="8">
        <f t="shared" si="453"/>
        <v>-0.91564955069665532</v>
      </c>
      <c r="AU970" s="8">
        <f t="shared" si="453"/>
        <v>-6.951229215438505E-2</v>
      </c>
    </row>
    <row r="971" spans="12:49" x14ac:dyDescent="0.3">
      <c r="M971" s="8" t="str">
        <f>"Target; Gain &gt; "&amp;M969</f>
        <v>Target; Gain &gt; 1</v>
      </c>
      <c r="N971" s="8" cm="1">
        <f t="array" ref="N971">-1* MEDIAN(_xlfn._xlws.FILTER(N655:N942, ($AX655:$AX942 &gt; $Y944)*($AX655:$AX942&lt;&gt;"")))</f>
        <v>-8.6628272726222537</v>
      </c>
      <c r="O971" s="8" cm="1">
        <f t="array" ref="O971">-1* MEDIAN(_xlfn._xlws.FILTER(O655:O942, ($AX655:$AX942 &gt; $Y944)*($AX655:$AX942&lt;&gt;"")))</f>
        <v>-8.6500936403241333</v>
      </c>
      <c r="P971" s="8" cm="1">
        <f t="array" ref="P971">-1* MEDIAN(_xlfn._xlws.FILTER(P655:P942, ($AX655:$AX942 &gt; $Y944)*($AX655:$AX942&lt;&gt;"")))</f>
        <v>-0.33752187167049347</v>
      </c>
      <c r="Q971" s="8" cm="1">
        <f t="array" ref="Q971">-1* MEDIAN(_xlfn._xlws.FILTER(Q655:Q942, ($AX655:$AX942 &gt; $Y944)*($AX655:$AX942&lt;&gt;"")))</f>
        <v>-8.9948125692609917</v>
      </c>
      <c r="R971" s="8" cm="1">
        <f t="array" ref="R971">-1* MEDIAN(_xlfn._xlws.FILTER(R655:R942, ($AX655:$AX942 &gt; $Y944)*($AX655:$AX942&lt;&gt;"")))</f>
        <v>-0.20106159705952725</v>
      </c>
      <c r="S971" s="8" cm="1">
        <f t="array" ref="S971">-1* MEDIAN(_xlfn._xlws.FILTER(S655:S942, ($AX655:$AX942 &gt; $Y944)*($AX655:$AX942&lt;&gt;"")))</f>
        <v>-13.554686300856934</v>
      </c>
      <c r="T971" s="8" cm="1">
        <f t="array" ref="T971">-1* MEDIAN(_xlfn._xlws.FILTER(T655:T942, ($AX655:$AX942 &gt; $Y944)*($AX655:$AX942&lt;&gt;"")))</f>
        <v>-4.7920242895399348</v>
      </c>
      <c r="U971" s="8" cm="1">
        <f t="array" ref="U971">-1* MEDIAN(_xlfn._xlws.FILTER(U655:U942, ($AX655:$AX942 &gt; $Y944)*($AX655:$AX942&lt;&gt;"")))</f>
        <v>-3.7716745880105917</v>
      </c>
      <c r="V971" s="8" cm="1">
        <f t="array" ref="V971">-1* MEDIAN(_xlfn._xlws.FILTER(V655:V942, ($AX655:$AX942 &gt; $Y944)*($AX655:$AX942&lt;&gt;"")))</f>
        <v>-3.0009173817647663</v>
      </c>
      <c r="W971" s="8" cm="1">
        <f t="array" ref="W971">-1* MEDIAN(_xlfn._xlws.FILTER(W655:W942, ($AX655:$AX942 &gt; $Y944)*($AX655:$AX942&lt;&gt;"")))</f>
        <v>-18.275184605943824</v>
      </c>
      <c r="Y971" s="8" t="str">
        <f>"Target; Gain &gt; "&amp;Y969</f>
        <v>Target; Gain &gt; 1</v>
      </c>
      <c r="Z971" s="8" cm="1">
        <f t="array" ref="Z971">-1* MEDIAN(_xlfn._xlws.FILTER(Z655:Z942, ($AX655:$AX942 &gt; $Y944)*($AX655:$AX942 &lt;&gt; "")))</f>
        <v>-3.8792049494376832</v>
      </c>
      <c r="AA971" s="8" cm="1">
        <f t="array" ref="AA971">-1* MEDIAN(_xlfn._xlws.FILTER(AA655:AA942, ($AX655:$AX942 &gt; $Y944)*($AX655:$AX942 &lt;&gt; "")))</f>
        <v>-3.8571287949865209</v>
      </c>
      <c r="AB971" s="8" cm="1">
        <f t="array" ref="AB971">-1* MEDIAN(_xlfn._xlws.FILTER(AB655:AB942, ($AX655:$AX942 &gt; $Y944)*($AX655:$AX942 &lt;&gt; "")))</f>
        <v>-0.14332980805156875</v>
      </c>
      <c r="AC971" s="8" cm="1">
        <f t="array" ref="AC971">-1* MEDIAN(_xlfn._xlws.FILTER(AC655:AC942, ($AX655:$AX942 &gt; $Y944)*($AX655:$AX942 &lt;&gt; "")))</f>
        <v>-5.121478228099261</v>
      </c>
      <c r="AD971" s="8" cm="1">
        <f t="array" ref="AD971">-1* MEDIAN(_xlfn._xlws.FILTER(AD655:AD942, ($AX655:$AX942 &gt; $Y944)*($AX655:$AX942 &lt;&gt; "")))</f>
        <v>5.3547321261062097E-3</v>
      </c>
      <c r="AE971" s="8" cm="1">
        <f t="array" ref="AE971">-1* MEDIAN(_xlfn._xlws.FILTER(AE655:AE942, ($AX655:$AX942 &gt; $Y944)*($AX655:$AX942 &lt;&gt; "")))</f>
        <v>-6.3489628793117472</v>
      </c>
      <c r="AF971" s="8" cm="1">
        <f t="array" ref="AF971">-1* MEDIAN(_xlfn._xlws.FILTER(AF655:AF942, ($AX655:$AX942 &gt; $Y944)*($AX655:$AX942 &lt;&gt; "")))</f>
        <v>-1.3405793410272764</v>
      </c>
      <c r="AG971" s="8" cm="1">
        <f t="array" ref="AG971">-1* MEDIAN(_xlfn._xlws.FILTER(AG655:AG942, ($AX655:$AX942 &gt; $Y944)*($AX655:$AX942 &lt;&gt; "")))</f>
        <v>-1.2209330756601335</v>
      </c>
      <c r="AH971" s="8" cm="1">
        <f t="array" ref="AH971">-1* MEDIAN(_xlfn._xlws.FILTER(AH655:AH942, ($AX655:$AX942 &gt; $Y944)*($AX655:$AX942 &lt;&gt; "")))</f>
        <v>-1.5698156062450188</v>
      </c>
      <c r="AI971" s="8" cm="1">
        <f t="array" ref="AI971">-1* MEDIAN(_xlfn._xlws.FILTER(AI655:AI942, ($AX655:$AX942 &gt; $Y944)*($AX655:$AX942 &lt;&gt; "")))</f>
        <v>-11.366267649592142</v>
      </c>
      <c r="AK971" s="8" t="str">
        <f t="shared" si="450"/>
        <v>Target; Gain &gt; 1</v>
      </c>
      <c r="AL971" s="8" cm="1">
        <f t="array" ref="AL971">-1* MEDIAN(_xlfn._xlws.FILTER(AL655:AL942, ($AX655:$AX942 &gt; $Y944)*($AX655:$AX942 &lt;&gt; "")))</f>
        <v>-1.3122859439635812</v>
      </c>
      <c r="AM971" s="8" cm="1">
        <f t="array" ref="AM971">-1* MEDIAN(_xlfn._xlws.FILTER(AM655:AM942, ($AX655:$AX942 &gt; $Y944)*($AX655:$AX942 &lt;&gt; "")))</f>
        <v>-1.2956780348963621</v>
      </c>
      <c r="AN971" s="8" cm="1">
        <f t="array" ref="AN971">-1* MEDIAN(_xlfn._xlws.FILTER(AN655:AN942, ($AX655:$AX942 &gt; $Y944)*($AX655:$AX942 &lt;&gt; "")))</f>
        <v>-0.14332980805156875</v>
      </c>
      <c r="AO971" s="8" cm="1">
        <f t="array" ref="AO971">-1* MEDIAN(_xlfn._xlws.FILTER(AO655:AO942, ($AX655:$AX942 &gt; $Y944)*($AX655:$AX942 &lt;&gt; "")))</f>
        <v>-1.9558516599167044</v>
      </c>
      <c r="AP971" s="8" cm="1">
        <f t="array" ref="AP971">-1* MEDIAN(_xlfn._xlws.FILTER(AP655:AP942, ($AX655:$AX942 &gt; $Y944)*($AX655:$AX942 &lt;&gt; "")))</f>
        <v>5.3547321261062097E-3</v>
      </c>
      <c r="AQ971" s="8" cm="1">
        <f t="array" ref="AQ971">-1* MEDIAN(_xlfn._xlws.FILTER(AQ655:AQ942, ($AX655:$AX942 &gt; $Y944)*($AX655:$AX942 &lt;&gt; "")))</f>
        <v>-2.6229554866376423</v>
      </c>
      <c r="AR971" s="8" cm="1">
        <f t="array" ref="AR971">-1* MEDIAN(_xlfn._xlws.FILTER(AR655:AR942, ($AX655:$AX942 &gt; $Y944)*($AX655:$AX942 &lt;&gt; "")))</f>
        <v>-0.24179740695898394</v>
      </c>
      <c r="AS971" s="8" cm="1">
        <f t="array" ref="AS971">-1* MEDIAN(_xlfn._xlws.FILTER(AS655:AS942, ($AX655:$AX942 &gt; $Y944)*($AX655:$AX942 &lt;&gt; "")))</f>
        <v>0.47622475341747261</v>
      </c>
      <c r="AT971" s="8" cm="1">
        <f t="array" ref="AT971">-1* MEDIAN(_xlfn._xlws.FILTER(AT655:AT942, ($AX655:$AX942 &gt; $Y944)*($AX655:$AX942 &lt;&gt; "")))</f>
        <v>-1.5698156062450188</v>
      </c>
      <c r="AU971" s="8" cm="1">
        <f t="array" ref="AU971">-1* MEDIAN(_xlfn._xlws.FILTER(AU655:AU942, ($AX655:$AX942 &gt; $Y944)*($AX655:$AX942 &lt;&gt; "")))</f>
        <v>-8.4929415174586147</v>
      </c>
      <c r="AV971" s="4"/>
      <c r="AW971" s="4" t="s">
        <v>14</v>
      </c>
    </row>
    <row r="972" spans="12:49" x14ac:dyDescent="0.3">
      <c r="M972" s="8" t="str">
        <f>"Gain &gt; "&amp;M969</f>
        <v>Gain &gt; 1</v>
      </c>
      <c r="N972" s="8" cm="1">
        <f t="array" ref="N972">-1* MEDIAN(_xlfn._xlws.FILTER(N655:N942, $AW655:$AW942 &gt; $Y944))</f>
        <v>-1.041657689239857</v>
      </c>
      <c r="O972" s="8" cm="1">
        <f t="array" ref="O972">-1* MEDIAN(_xlfn._xlws.FILTER(O655:O942, $AW655:$AW942 &gt; $Y944))</f>
        <v>-1.0585942039102256</v>
      </c>
      <c r="P972" s="8" cm="1">
        <f t="array" ref="P972">-1* MEDIAN(_xlfn._xlws.FILTER(P655:P942, $AW655:$AW942 &gt; $Y944))</f>
        <v>-0.85494590440514118</v>
      </c>
      <c r="Q972" s="8" cm="1">
        <f t="array" ref="Q972">-1* MEDIAN(_xlfn._xlws.FILTER(Q655:Q942, $AW655:$AW942 &gt; $Y944))</f>
        <v>-3.5321411591079044E-2</v>
      </c>
      <c r="R972" s="8" cm="1">
        <f t="array" ref="R972">-1* MEDIAN(_xlfn._xlws.FILTER(R655:R942, $AW655:$AW942 &gt; $Y944))</f>
        <v>-0.58659443426643421</v>
      </c>
      <c r="S972" s="8" cm="1">
        <f t="array" ref="S972">-1* MEDIAN(_xlfn._xlws.FILTER(S655:S942, $AW655:$AW942 &gt; $Y944))</f>
        <v>-9.0673621257265635E-2</v>
      </c>
      <c r="T972" s="8" cm="1">
        <f t="array" ref="T972">-1* MEDIAN(_xlfn._xlws.FILTER(T655:T942, $AW655:$AW942 &gt; $Y944))</f>
        <v>-2.4716572164428392</v>
      </c>
      <c r="U972" s="8" cm="1">
        <f t="array" ref="U972">-1* MEDIAN(_xlfn._xlws.FILTER(U655:U942, $AW655:$AW942 &gt; $Y944))</f>
        <v>-1.0729659261840061</v>
      </c>
      <c r="V972" s="8" cm="1">
        <f t="array" ref="V972">-1* MEDIAN(_xlfn._xlws.FILTER(V655:V942, $AW655:$AW942 &gt; $Y944))</f>
        <v>-3.404827685517585</v>
      </c>
      <c r="W972" s="8" cm="1">
        <f t="array" ref="W972">-1* MEDIAN(_xlfn._xlws.FILTER(W655:W942, $AW655:$AW942 &gt; $Y944))</f>
        <v>-0.9528627799699021</v>
      </c>
      <c r="Y972" s="8" t="str">
        <f>"Gain &gt; "&amp;Y969</f>
        <v>Gain &gt; 1</v>
      </c>
      <c r="Z972" s="8" cm="1">
        <f t="array" ref="Z972">-1* MEDIAN(_xlfn._xlws.FILTER(Z655:Z942, $AW655:$AW942 &gt; $Y944))</f>
        <v>-0.68336812538083513</v>
      </c>
      <c r="AA972" s="8" cm="1">
        <f t="array" ref="AA972">-1* MEDIAN(_xlfn._xlws.FILTER(AA655:AA942, $AW655:$AW942 &gt; $Y944))</f>
        <v>-0.67629283755303915</v>
      </c>
      <c r="AB972" s="8" cm="1">
        <f t="array" ref="AB972">-1* MEDIAN(_xlfn._xlws.FILTER(AB655:AB942, $AW655:$AW942 &gt; $Y944))</f>
        <v>-0.41088643615985676</v>
      </c>
      <c r="AC972" s="8" cm="1">
        <f t="array" ref="AC972">-1* MEDIAN(_xlfn._xlws.FILTER(AC655:AC942, $AW655:$AW942 &gt; $Y944))</f>
        <v>-0.13897529197573361</v>
      </c>
      <c r="AD972" s="8" cm="1">
        <f t="array" ref="AD972">-1* MEDIAN(_xlfn._xlws.FILTER(AD655:AD942, $AW655:$AW942 &gt; $Y944))</f>
        <v>-0.45798899850952157</v>
      </c>
      <c r="AE972" s="8" cm="1">
        <f t="array" ref="AE972">-1* MEDIAN(_xlfn._xlws.FILTER(AE655:AE942, $AW655:$AW942 &gt; $Y944))</f>
        <v>-0.25682846131596959</v>
      </c>
      <c r="AF972" s="8" cm="1">
        <f t="array" ref="AF972">-1* MEDIAN(_xlfn._xlws.FILTER(AF655:AF942, $AW655:$AW942 &gt; $Y944))</f>
        <v>-0.9095891406643688</v>
      </c>
      <c r="AG972" s="8" cm="1">
        <f t="array" ref="AG972">-1* MEDIAN(_xlfn._xlws.FILTER(AG655:AG942, $AW655:$AW942 &gt; $Y944))</f>
        <v>-0.3384330231287272</v>
      </c>
      <c r="AH972" s="8" cm="1">
        <f t="array" ref="AH972">-1* MEDIAN(_xlfn._xlws.FILTER(AH655:AH942, $AW655:$AW942 &gt; $Y944))</f>
        <v>-1.581800147019063</v>
      </c>
      <c r="AI972" s="8" cm="1">
        <f t="array" ref="AI972">-1* MEDIAN(_xlfn._xlws.FILTER(AI655:AI942, $AW655:$AW942 &gt; $Y944))</f>
        <v>-1.7203661299315329</v>
      </c>
      <c r="AK972" s="8" t="str">
        <f t="shared" si="450"/>
        <v>Gain &gt; 1</v>
      </c>
      <c r="AL972" s="8" cm="1">
        <f t="array" ref="AL972">-1* MEDIAN(_xlfn._xlws.FILTER(AL655:AL942, $AW655:$AW942 &gt; $Y944))</f>
        <v>0.22553685319755185</v>
      </c>
      <c r="AM972" s="8" cm="1">
        <f t="array" ref="AM972">-1* MEDIAN(_xlfn._xlws.FILTER(AM655:AM942, $AW655:$AW942 &gt; $Y944))</f>
        <v>0.22390211047280062</v>
      </c>
      <c r="AN972" s="8" cm="1">
        <f t="array" ref="AN972">-1* MEDIAN(_xlfn._xlws.FILTER(AN655:AN942, $AW655:$AW942 &gt; $Y944))</f>
        <v>-0.41088643615985676</v>
      </c>
      <c r="AO972" s="8" cm="1">
        <f t="array" ref="AO972">-1* MEDIAN(_xlfn._xlws.FILTER(AO655:AO942, $AW655:$AW942 &gt; $Y944))</f>
        <v>0.45922041723051399</v>
      </c>
      <c r="AP972" s="8" cm="1">
        <f t="array" ref="AP972">-1* MEDIAN(_xlfn._xlws.FILTER(AP655:AP942, $AW655:$AW942 &gt; $Y944))</f>
        <v>-0.45798899850952157</v>
      </c>
      <c r="AQ972" s="8" cm="1">
        <f t="array" ref="AQ972">-1* MEDIAN(_xlfn._xlws.FILTER(AQ655:AQ942, $AW655:$AW942 &gt; $Y944))</f>
        <v>0.44707743356766061</v>
      </c>
      <c r="AR972" s="8" cm="1">
        <f t="array" ref="AR972">-1* MEDIAN(_xlfn._xlws.FILTER(AR655:AR942, $AW655:$AW942 &gt; $Y944))</f>
        <v>-3.129693818930715E-2</v>
      </c>
      <c r="AS972" s="8" cm="1">
        <f t="array" ref="AS972">-1* MEDIAN(_xlfn._xlws.FILTER(AS655:AS942, $AW655:$AW942 &gt; $Y944))</f>
        <v>0.70028865013862784</v>
      </c>
      <c r="AT972" s="8" cm="1">
        <f t="array" ref="AT972">-1* MEDIAN(_xlfn._xlws.FILTER(AT655:AT942, $AW655:$AW942 &gt; $Y944))</f>
        <v>-1.581800147019063</v>
      </c>
      <c r="AU972" s="8" cm="1">
        <f t="array" ref="AU972">-1* MEDIAN(_xlfn._xlws.FILTER(AU655:AU942, $AW655:$AW942 &gt; $Y944))</f>
        <v>-0.86949999682041756</v>
      </c>
      <c r="AV972" s="4" t="s">
        <v>38</v>
      </c>
      <c r="AW972" s="18">
        <f>AVERAGEIF($H655:$H942,"=1",AW655:AW942)</f>
        <v>2.4</v>
      </c>
    </row>
    <row r="973" spans="12:49" x14ac:dyDescent="0.3">
      <c r="M973" t="s">
        <v>38</v>
      </c>
      <c r="N973" s="8" cm="1">
        <f t="array" ref="N973">-1* MEDIAN(_xlfn._xlws.FILTER(N655:N942, $H655:$H942=1))</f>
        <v>-3.1983382321834775</v>
      </c>
      <c r="O973" s="8" cm="1">
        <f t="array" ref="O973">-1* MEDIAN(_xlfn._xlws.FILTER(O655:O942, $H655:$H942=1))</f>
        <v>-3.6490370748254577</v>
      </c>
      <c r="P973" s="8" cm="1">
        <f t="array" ref="P973">-1* MEDIAN(_xlfn._xlws.FILTER(P655:P942, $H655:$H942=1))</f>
        <v>2.5402435900123324E-2</v>
      </c>
      <c r="Q973" s="8" cm="1">
        <f t="array" ref="Q973">-1* MEDIAN(_xlfn._xlws.FILTER(Q655:Q942, $H655:$H942=1))</f>
        <v>-3.2374282130002934</v>
      </c>
      <c r="R973" s="8" cm="1">
        <f t="array" ref="R973">-1* MEDIAN(_xlfn._xlws.FILTER(R655:R942, $H655:$H942=1))</f>
        <v>0.18028791638228617</v>
      </c>
      <c r="S973" s="8" cm="1">
        <f t="array" ref="S973">-1* MEDIAN(_xlfn._xlws.FILTER(S655:S942, $H655:$H942=1))</f>
        <v>-3.600860018708357</v>
      </c>
      <c r="T973" s="8" cm="1">
        <f t="array" ref="T973">-1* MEDIAN(_xlfn._xlws.FILTER(T655:T942, $H655:$H942=1))</f>
        <v>-2.0961571682043783</v>
      </c>
      <c r="U973" s="8" cm="1">
        <f t="array" ref="U973">-1* MEDIAN(_xlfn._xlws.FILTER(U655:U942, $H655:$H942=1))</f>
        <v>-1.8157622979859229</v>
      </c>
      <c r="V973" s="8" cm="1">
        <f t="array" ref="V973">-1* MEDIAN(_xlfn._xlws.FILTER(V655:V942, $H655:$H942=1))</f>
        <v>-2.0449034886963631</v>
      </c>
      <c r="W973" s="8" cm="1">
        <f t="array" ref="W973">-1* MEDIAN(_xlfn._xlws.FILTER(W655:W942, $H655:$H942=1))</f>
        <v>-6.7799901050803069</v>
      </c>
      <c r="Y973" t="s">
        <v>38</v>
      </c>
      <c r="Z973" s="8" cm="1">
        <f t="array" ref="Z973">-1* MEDIAN(_xlfn._xlws.FILTER(Z655:Z942, $H655:$H942=1))</f>
        <v>-1.8192184706978725</v>
      </c>
      <c r="AA973" s="8" cm="1">
        <f t="array" ref="AA973">-1* MEDIAN(_xlfn._xlws.FILTER(AA655:AA942, $H655:$H942=1))</f>
        <v>-2.0331367403653005</v>
      </c>
      <c r="AB973" s="8" cm="1">
        <f t="array" ref="AB973">-1* MEDIAN(_xlfn._xlws.FILTER(AB655:AB942, $H655:$H942=1))</f>
        <v>-0.13572281395869737</v>
      </c>
      <c r="AC973" s="8" cm="1">
        <f t="array" ref="AC973">-1* MEDIAN(_xlfn._xlws.FILTER(AC655:AC942, $H655:$H942=1))</f>
        <v>-2.4737013903995644</v>
      </c>
      <c r="AD973" s="8" cm="1">
        <f t="array" ref="AD973">-1* MEDIAN(_xlfn._xlws.FILTER(AD655:AD942, $H655:$H942=1))</f>
        <v>0.1639847663226337</v>
      </c>
      <c r="AE973" s="8" cm="1">
        <f t="array" ref="AE973">-1* MEDIAN(_xlfn._xlws.FILTER(AE655:AE942, $H655:$H942=1))</f>
        <v>-1.6254900188313708</v>
      </c>
      <c r="AF973" s="8" cm="1">
        <f t="array" ref="AF973">-1* MEDIAN(_xlfn._xlws.FILTER(AF655:AF942, $H655:$H942=1))</f>
        <v>-0.43182701854476607</v>
      </c>
      <c r="AG973" s="8" cm="1">
        <f t="array" ref="AG973">-1* MEDIAN(_xlfn._xlws.FILTER(AG655:AG942, $H655:$H942=1))</f>
        <v>-0.48977364758218023</v>
      </c>
      <c r="AH973" s="8" cm="1">
        <f t="array" ref="AH973">-1* MEDIAN(_xlfn._xlws.FILTER(AH655:AH942, $H655:$H942=1))</f>
        <v>-1.5069980528405209</v>
      </c>
      <c r="AI973" s="8" cm="1">
        <f t="array" ref="AI973">-1* MEDIAN(_xlfn._xlws.FILTER(AI655:AI942, $H655:$H942=1))</f>
        <v>-6.6328979960971326</v>
      </c>
      <c r="AK973" t="str">
        <f t="shared" si="450"/>
        <v>Target (or sym)</v>
      </c>
      <c r="AL973" s="8" cm="1">
        <f t="array" ref="AL973">-1* MEDIAN(_xlfn._xlws.FILTER(AL655:AL942, $H655:$H942=1))</f>
        <v>-0.10827281227693462</v>
      </c>
      <c r="AM973" s="8" cm="1">
        <f t="array" ref="AM973">-1* MEDIAN(_xlfn._xlws.FILTER(AM655:AM942, $H655:$H942=1))</f>
        <v>-0.32978258729306664</v>
      </c>
      <c r="AN973" s="8" cm="1">
        <f t="array" ref="AN973">-1* MEDIAN(_xlfn._xlws.FILTER(AN655:AN942, $H655:$H942=1))</f>
        <v>-0.13572281395869737</v>
      </c>
      <c r="AO973" s="8" cm="1">
        <f t="array" ref="AO973">-1* MEDIAN(_xlfn._xlws.FILTER(AO655:AO942, $H655:$H942=1))</f>
        <v>-0.49487071319517772</v>
      </c>
      <c r="AP973" s="8" cm="1">
        <f t="array" ref="AP973">-1* MEDIAN(_xlfn._xlws.FILTER(AP655:AP942, $H655:$H942=1))</f>
        <v>0.1639847663226337</v>
      </c>
      <c r="AQ973" s="8" cm="1">
        <f t="array" ref="AQ973">-1* MEDIAN(_xlfn._xlws.FILTER(AQ655:AQ942, $H655:$H942=1))</f>
        <v>-5.4791689245336936E-2</v>
      </c>
      <c r="AR973" s="8" cm="1">
        <f t="array" ref="AR973">-1* MEDIAN(_xlfn._xlws.FILTER(AR655:AR942, $H655:$H942=1))</f>
        <v>0.18220525549285049</v>
      </c>
      <c r="AS973" s="8" cm="1">
        <f t="array" ref="AS973">-1* MEDIAN(_xlfn._xlws.FILTER(AS655:AS942, $H655:$H942=1))</f>
        <v>0.66468411865686927</v>
      </c>
      <c r="AT973" s="8" cm="1">
        <f t="array" ref="AT973">-1* MEDIAN(_xlfn._xlws.FILTER(AT655:AT942, $H655:$H942=1))</f>
        <v>-1.5069980528405209</v>
      </c>
      <c r="AU973" s="8" cm="1">
        <f t="array" ref="AU973">-1* MEDIAN(_xlfn._xlws.FILTER(AU655:AU942, $H655:$H942=1))</f>
        <v>-4.604705274247177</v>
      </c>
      <c r="AV973" s="4" t="s">
        <v>43</v>
      </c>
      <c r="AW973" s="18">
        <f>AVERAGEIF($J655:$J942,"=1",AW655:AW942)</f>
        <v>3.2727272727272729</v>
      </c>
    </row>
    <row r="974" spans="12:49" x14ac:dyDescent="0.3">
      <c r="M974" t="str">
        <f t="shared" ref="M974:M980" si="454">Y974</f>
        <v>Gain &gt; 0</v>
      </c>
      <c r="N974" s="8" cm="1">
        <f t="array" ref="N974">-1* MEDIAN(_xlfn._xlws.FILTER(N655:N942, $J655:$J942=1))</f>
        <v>4.0588322603669159E-2</v>
      </c>
      <c r="O974" s="8" cm="1">
        <f t="array" ref="O974">-1* MEDIAN(_xlfn._xlws.FILTER(O655:O942, $J655:$J942=1))</f>
        <v>2.698426944979921E-2</v>
      </c>
      <c r="P974" s="8" cm="1">
        <f t="array" ref="P974">-1* MEDIAN(_xlfn._xlws.FILTER(P655:P942, $J655:$J942=1))</f>
        <v>-0.31293227932053358</v>
      </c>
      <c r="Q974" s="8" cm="1">
        <f t="array" ref="Q974">-1* MEDIAN(_xlfn._xlws.FILTER(Q655:Q942, $J655:$J942=1))</f>
        <v>0.58283998124921554</v>
      </c>
      <c r="R974" s="8" cm="1">
        <f t="array" ref="R974">-1* MEDIAN(_xlfn._xlws.FILTER(R655:R942, $J655:$J942=1))</f>
        <v>-1.2369762124683867E-2</v>
      </c>
      <c r="S974" s="8" cm="1">
        <f t="array" ref="S974">-1* MEDIAN(_xlfn._xlws.FILTER(S655:S942, $J655:$J942=1))</f>
        <v>0.32464632729750353</v>
      </c>
      <c r="T974" s="8" cm="1">
        <f t="array" ref="T974">-1* MEDIAN(_xlfn._xlws.FILTER(T655:T942, $J655:$J942=1))</f>
        <v>-1.7061701115362771</v>
      </c>
      <c r="U974" s="8" cm="1">
        <f t="array" ref="U974">-1* MEDIAN(_xlfn._xlws.FILTER(U655:U942, $J655:$J942=1))</f>
        <v>-0.99467198153858571</v>
      </c>
      <c r="V974" s="8" cm="1">
        <f t="array" ref="V974">-1* MEDIAN(_xlfn._xlws.FILTER(V655:V942, $J655:$J942=1))</f>
        <v>-2.476249347703023</v>
      </c>
      <c r="W974" s="8" cm="1">
        <f t="array" ref="W974">-1* MEDIAN(_xlfn._xlws.FILTER(W655:W942, $J655:$J942=1))</f>
        <v>0.16744023547619663</v>
      </c>
      <c r="Y974" t="s">
        <v>17</v>
      </c>
      <c r="Z974" s="8" cm="1">
        <f t="array" ref="Z974">-1* MEDIAN(_xlfn._xlws.FILTER(Z655:Z942, $J655:$J942=1))</f>
        <v>6.5757550761744221E-2</v>
      </c>
      <c r="AA974" s="8" cm="1">
        <f t="array" ref="AA974">-1* MEDIAN(_xlfn._xlws.FILTER(AA655:AA942, $J655:$J942=1))</f>
        <v>6.1172476504743112E-2</v>
      </c>
      <c r="AB974" s="8" cm="1">
        <f t="array" ref="AB974">-1* MEDIAN(_xlfn._xlws.FILTER(AB655:AB942, $J655:$J942=1))</f>
        <v>-0.19029983180027374</v>
      </c>
      <c r="AC974" s="8" cm="1">
        <f t="array" ref="AC974">-1* MEDIAN(_xlfn._xlws.FILTER(AC655:AC942, $J655:$J942=1))</f>
        <v>0.31657767988520169</v>
      </c>
      <c r="AD974" s="8" cm="1">
        <f t="array" ref="AD974">-1* MEDIAN(_xlfn._xlws.FILTER(AD655:AD942, $J655:$J942=1))</f>
        <v>-0.35988675256752417</v>
      </c>
      <c r="AE974" s="8" cm="1">
        <f t="array" ref="AE974">-1* MEDIAN(_xlfn._xlws.FILTER(AE655:AE942, $J655:$J942=1))</f>
        <v>6.1969619327012816E-2</v>
      </c>
      <c r="AF974" s="8" cm="1">
        <f t="array" ref="AF974">-1* MEDIAN(_xlfn._xlws.FILTER(AF655:AF942, $J655:$J942=1))</f>
        <v>-0.54815697559576015</v>
      </c>
      <c r="AG974" s="8" cm="1">
        <f t="array" ref="AG974">-1* MEDIAN(_xlfn._xlws.FILTER(AG655:AG942, $J655:$J942=1))</f>
        <v>-0.32476838652148055</v>
      </c>
      <c r="AH974" s="8" cm="1">
        <f t="array" ref="AH974">-1* MEDIAN(_xlfn._xlws.FILTER(AH655:AH942, $J655:$J942=1))</f>
        <v>-1.1650716052841452</v>
      </c>
      <c r="AI974" s="8" cm="1">
        <f t="array" ref="AI974">-1* MEDIAN(_xlfn._xlws.FILTER(AI655:AI942, $J655:$J942=1))</f>
        <v>-0.61340403905954122</v>
      </c>
      <c r="AK974" t="str">
        <f t="shared" si="450"/>
        <v>Gain &gt; 0</v>
      </c>
      <c r="AL974" s="8" cm="1">
        <f t="array" ref="AL974">-1* MEDIAN(_xlfn._xlws.FILTER(AL655:AL942, $J655:$J942=1))</f>
        <v>0.62267603163335505</v>
      </c>
      <c r="AM974" s="8" cm="1">
        <f t="array" ref="AM974">-1* MEDIAN(_xlfn._xlws.FILTER(AM655:AM942, $J655:$J942=1))</f>
        <v>0.61662145607918717</v>
      </c>
      <c r="AN974" s="8" cm="1">
        <f t="array" ref="AN974">-1* MEDIAN(_xlfn._xlws.FILTER(AN655:AN942, $J655:$J942=1))</f>
        <v>-0.19029983180027374</v>
      </c>
      <c r="AO974" s="8" cm="1">
        <f t="array" ref="AO974">-1* MEDIAN(_xlfn._xlws.FILTER(AO655:AO942, $J655:$J942=1))</f>
        <v>0.70540987280153167</v>
      </c>
      <c r="AP974" s="8" cm="1">
        <f t="array" ref="AP974">-1* MEDIAN(_xlfn._xlws.FILTER(AP655:AP942, $J655:$J942=1))</f>
        <v>-0.35988675256752417</v>
      </c>
      <c r="AQ974" s="8" cm="1">
        <f t="array" ref="AQ974">-1* MEDIAN(_xlfn._xlws.FILTER(AQ655:AQ942, $J655:$J942=1))</f>
        <v>0.6490259153637048</v>
      </c>
      <c r="AR974" s="8" cm="1">
        <f t="array" ref="AR974">-1* MEDIAN(_xlfn._xlws.FILTER(AR655:AR942, $J655:$J942=1))</f>
        <v>0.20724902816696011</v>
      </c>
      <c r="AS974" s="8" cm="1">
        <f t="array" ref="AS974">-1* MEDIAN(_xlfn._xlws.FILTER(AS655:AS942, $J655:$J942=1))</f>
        <v>0.69754249312206118</v>
      </c>
      <c r="AT974" s="8" cm="1">
        <f t="array" ref="AT974">-1* MEDIAN(_xlfn._xlws.FILTER(AT655:AT942, $J655:$J942=1))</f>
        <v>-1.1650716052841452</v>
      </c>
      <c r="AU974" s="8" cm="1">
        <f t="array" ref="AU974">-1* MEDIAN(_xlfn._xlws.FILTER(AU655:AU942, $J655:$J942=1))</f>
        <v>7.9696416727871949E-2</v>
      </c>
      <c r="AV974" s="4" t="s">
        <v>18</v>
      </c>
      <c r="AW974" s="18">
        <f>AVERAGEIF($I655:$I942,"=1",AW655:AW942)</f>
        <v>-2.1176470588235294</v>
      </c>
    </row>
    <row r="975" spans="12:49" x14ac:dyDescent="0.3">
      <c r="M975" t="str">
        <f t="shared" si="454"/>
        <v>Gain &lt;=0</v>
      </c>
      <c r="N975" s="8" cm="1">
        <f t="array" ref="N975">-1* MEDIAN(_xlfn._xlws.FILTER(N655:N942, $I655:$I942=1))</f>
        <v>-0.21337360091238927</v>
      </c>
      <c r="O975" s="8" cm="1">
        <f t="array" ref="O975">-1* MEDIAN(_xlfn._xlws.FILTER(O655:O942, $I655:$I942=1))</f>
        <v>-0.23870757029586975</v>
      </c>
      <c r="P975" s="8" cm="1">
        <f t="array" ref="P975">-1* MEDIAN(_xlfn._xlws.FILTER(P655:P942, $I655:$I942=1))</f>
        <v>0.14040861192395723</v>
      </c>
      <c r="Q975" s="8" cm="1">
        <f t="array" ref="Q975">-1* MEDIAN(_xlfn._xlws.FILTER(Q655:Q942, $I655:$I942=1))</f>
        <v>0.34082736896254856</v>
      </c>
      <c r="R975" s="8" cm="1">
        <f t="array" ref="R975">-1* MEDIAN(_xlfn._xlws.FILTER(R655:R942, $I655:$I942=1))</f>
        <v>9.7209790077756625E-2</v>
      </c>
      <c r="S975" s="8" cm="1">
        <f t="array" ref="S975">-1* MEDIAN(_xlfn._xlws.FILTER(S655:S942, $I655:$I942=1))</f>
        <v>-3.9633151401652841E-3</v>
      </c>
      <c r="T975" s="8" cm="1">
        <f t="array" ref="T975">-1* MEDIAN(_xlfn._xlws.FILTER(T655:T942, $I655:$I942=1))</f>
        <v>-1.3004498092480721</v>
      </c>
      <c r="U975" s="8" cm="1">
        <f t="array" ref="U975">-1* MEDIAN(_xlfn._xlws.FILTER(U655:U942, $I655:$I942=1))</f>
        <v>-0.87560583962333949</v>
      </c>
      <c r="V975" s="8" cm="1">
        <f t="array" ref="V975">-1* MEDIAN(_xlfn._xlws.FILTER(V655:V942, $I655:$I942=1))</f>
        <v>-1.4760619338127838</v>
      </c>
      <c r="W975" s="8" cm="1">
        <f t="array" ref="W975">-1* MEDIAN(_xlfn._xlws.FILTER(W655:W942, $I655:$I942=1))</f>
        <v>1.5585918529230636E-2</v>
      </c>
      <c r="Y975" t="s">
        <v>18</v>
      </c>
      <c r="Z975" s="8" cm="1">
        <f t="array" ref="Z975">-1* MEDIAN(_xlfn._xlws.FILTER(Z655:Z942, $I655:$I942=1))</f>
        <v>-0.17517546526360739</v>
      </c>
      <c r="AA975" s="8" cm="1">
        <f t="array" ref="AA975">-1* MEDIAN(_xlfn._xlws.FILTER(AA655:AA942, $I655:$I942=1))</f>
        <v>-0.19950170095226893</v>
      </c>
      <c r="AB975" s="8" cm="1">
        <f t="array" ref="AB975">-1* MEDIAN(_xlfn._xlws.FILTER(AB655:AB942, $I655:$I942=1))</f>
        <v>-2.1499308057011016E-2</v>
      </c>
      <c r="AC975" s="8" cm="1">
        <f t="array" ref="AC975">-1* MEDIAN(_xlfn._xlws.FILTER(AC655:AC942, $I655:$I942=1))</f>
        <v>0.17486330488880972</v>
      </c>
      <c r="AD975" s="8" cm="1">
        <f t="array" ref="AD975">-1* MEDIAN(_xlfn._xlws.FILTER(AD655:AD942, $I655:$I942=1))</f>
        <v>-9.461958890120567E-2</v>
      </c>
      <c r="AE975" s="8" cm="1">
        <f t="array" ref="AE975">-1* MEDIAN(_xlfn._xlws.FILTER(AE655:AE942, $I655:$I942=1))</f>
        <v>-0.16442730575519499</v>
      </c>
      <c r="AF975" s="8" cm="1">
        <f t="array" ref="AF975">-1* MEDIAN(_xlfn._xlws.FILTER(AF655:AF942, $I655:$I942=1))</f>
        <v>0.1141354435038571</v>
      </c>
      <c r="AG975" s="8" cm="1">
        <f t="array" ref="AG975">-1* MEDIAN(_xlfn._xlws.FILTER(AG655:AG942, $I655:$I942=1))</f>
        <v>-0.30009684274388171</v>
      </c>
      <c r="AH975" s="8" cm="1">
        <f t="array" ref="AH975">-1* MEDIAN(_xlfn._xlws.FILTER(AH655:AH942, $I655:$I942=1))</f>
        <v>-0.80046441660228007</v>
      </c>
      <c r="AI975" s="8" cm="1">
        <f t="array" ref="AI975">-1* MEDIAN(_xlfn._xlws.FILTER(AI655:AI942, $I655:$I942=1))</f>
        <v>-1.0519378381677624</v>
      </c>
      <c r="AK975" t="str">
        <f t="shared" si="450"/>
        <v>Gain &lt;=0</v>
      </c>
      <c r="AL975" s="8" cm="1">
        <f t="array" ref="AL975">-1* MEDIAN(_xlfn._xlws.FILTER(AL655:AL942, $I655:$I942=1))</f>
        <v>0.48516572557708787</v>
      </c>
      <c r="AM975" s="8" cm="1">
        <f t="array" ref="AM975">-1* MEDIAN(_xlfn._xlws.FILTER(AM655:AM942, $I655:$I942=1))</f>
        <v>0.45997820211444868</v>
      </c>
      <c r="AN975" s="8" cm="1">
        <f t="array" ref="AN975">-1* MEDIAN(_xlfn._xlws.FILTER(AN655:AN942, $I655:$I942=1))</f>
        <v>-2.1499308057011016E-2</v>
      </c>
      <c r="AO975" s="8" cm="1">
        <f t="array" ref="AO975">-1* MEDIAN(_xlfn._xlws.FILTER(AO655:AO942, $I655:$I942=1))</f>
        <v>0.58889533615559442</v>
      </c>
      <c r="AP975" s="8" cm="1">
        <f t="array" ref="AP975">-1* MEDIAN(_xlfn._xlws.FILTER(AP655:AP942, $I655:$I942=1))</f>
        <v>-9.461958890120567E-2</v>
      </c>
      <c r="AQ975" s="8" cm="1">
        <f t="array" ref="AQ975">-1* MEDIAN(_xlfn._xlws.FILTER(AQ655:AQ942, $I655:$I942=1))</f>
        <v>0.49198877493026877</v>
      </c>
      <c r="AR975" s="8" cm="1">
        <f t="array" ref="AR975">-1* MEDIAN(_xlfn._xlws.FILTER(AR655:AR942, $I655:$I942=1))</f>
        <v>0.52052600392468285</v>
      </c>
      <c r="AS975" s="8" cm="1">
        <f t="array" ref="AS975">-1* MEDIAN(_xlfn._xlws.FILTER(AS655:AS942, $I655:$I942=1))</f>
        <v>0.71097310959516413</v>
      </c>
      <c r="AT975" s="8" cm="1">
        <f t="array" ref="AT975">-1* MEDIAN(_xlfn._xlws.FILTER(AT655:AT942, $I655:$I942=1))</f>
        <v>-0.80046441660228007</v>
      </c>
      <c r="AU975" s="8" cm="1">
        <f t="array" ref="AU975">-1* MEDIAN(_xlfn._xlws.FILTER(AU655:AU942, $I655:$I942=1))</f>
        <v>-0.41177780291530569</v>
      </c>
    </row>
    <row r="976" spans="12:49" x14ac:dyDescent="0.3">
      <c r="M976" t="str">
        <f t="shared" si="454"/>
        <v>Target; Gain &gt; 1; #pref=2</v>
      </c>
      <c r="N976" s="8" t="e" cm="1" vm="1">
        <f t="array" ref="N976">-1* AVERAGE(_xlfn._xlws.FILTER(N655:N942,($H$655:$H$942=1)*($K$655:$K$942=2)*($AW655:$AW942&gt;$Y$944)))</f>
        <v>#VALUE!</v>
      </c>
      <c r="O976" s="8" t="e" cm="1" vm="1">
        <f t="array" ref="O976">-1* AVERAGE(_xlfn._xlws.FILTER(O655:O942,($H$655:$H$942=1)*($K$655:$K$942=2)*($AW655:$AW942&gt;$Y$944)))</f>
        <v>#VALUE!</v>
      </c>
      <c r="P976" s="8" t="e" cm="1" vm="1">
        <f t="array" ref="P976">-1* AVERAGE(_xlfn._xlws.FILTER(P655:P942,($H$655:$H$942=1)*($K$655:$K$942=2)*($AW655:$AW942&gt;$Y$944)))</f>
        <v>#VALUE!</v>
      </c>
      <c r="Q976" s="8" t="e" cm="1" vm="1">
        <f t="array" ref="Q976">-1* AVERAGE(_xlfn._xlws.FILTER(Q655:Q942,($H$655:$H$942=1)*($K$655:$K$942=2)*($AW655:$AW942&gt;$Y$944)))</f>
        <v>#VALUE!</v>
      </c>
      <c r="R976" s="8" t="e" cm="1" vm="1">
        <f t="array" ref="R976">-1* AVERAGE(_xlfn._xlws.FILTER(R655:R942,($H$655:$H$942=1)*($K$655:$K$942=2)*($AW655:$AW942&gt;$Y$944)))</f>
        <v>#VALUE!</v>
      </c>
      <c r="S976" s="8" t="e" cm="1" vm="1">
        <f t="array" ref="S976">-1* AVERAGE(_xlfn._xlws.FILTER(S655:S942,($H$655:$H$942=1)*($K$655:$K$942=2)*($AW655:$AW942&gt;$Y$944)))</f>
        <v>#VALUE!</v>
      </c>
      <c r="T976" s="8" t="e" cm="1" vm="1">
        <f t="array" ref="T976">-1* AVERAGE(_xlfn._xlws.FILTER(T655:T942,($H$655:$H$942=1)*($K$655:$K$942=2)*($AW655:$AW942&gt;$Y$944)))</f>
        <v>#VALUE!</v>
      </c>
      <c r="U976" s="8" t="e" cm="1" vm="1">
        <f t="array" ref="U976">-1* AVERAGE(_xlfn._xlws.FILTER(U655:U942,($H$655:$H$942=1)*($K$655:$K$942=2)*($AW655:$AW942&gt;$Y$944)))</f>
        <v>#VALUE!</v>
      </c>
      <c r="V976" s="8" t="e" cm="1" vm="1">
        <f t="array" ref="V976">-1* AVERAGE(_xlfn._xlws.FILTER(V655:V942,($H$655:$H$942=1)*($K$655:$K$942=2)*($AW655:$AW942&gt;$Y$944)))</f>
        <v>#VALUE!</v>
      </c>
      <c r="W976" s="8" t="e" cm="1" vm="1">
        <f t="array" ref="W976">-1* AVERAGE(_xlfn._xlws.FILTER(W655:W942,($H$655:$H$942=1)*($K$655:$K$942=2)*($AW655:$AW942&gt;$Y$944)))</f>
        <v>#VALUE!</v>
      </c>
      <c r="Y976" t="str">
        <f>"Target; Gain &gt; "&amp;Y969&amp;"; #pref=2"</f>
        <v>Target; Gain &gt; 1; #pref=2</v>
      </c>
      <c r="Z976" s="8" t="e" cm="1" vm="1">
        <f t="array" ref="Z976">-1* AVERAGE(_xlfn._xlws.FILTER(Z655:Z942,($H$655:$H$942=1)*($K$655:$K$942=2)*($AW655:$AW942&gt;$Y$944)))</f>
        <v>#VALUE!</v>
      </c>
      <c r="AA976" s="8" t="e" cm="1" vm="1">
        <f t="array" ref="AA976">-1* AVERAGE(_xlfn._xlws.FILTER(AA655:AA942,($H$655:$H$942=1)*($K$655:$K$942=2)*($AW655:$AW942&gt;$Y$944)))</f>
        <v>#VALUE!</v>
      </c>
      <c r="AB976" s="8" t="e" cm="1" vm="1">
        <f t="array" ref="AB976">-1* AVERAGE(_xlfn._xlws.FILTER(AB655:AB942,($H$655:$H$942=1)*($K$655:$K$942=2)*($AW655:$AW942&gt;$Y$944)))</f>
        <v>#VALUE!</v>
      </c>
      <c r="AC976" s="8" t="e" cm="1" vm="1">
        <f t="array" ref="AC976">-1* AVERAGE(_xlfn._xlws.FILTER(AC655:AC942,($H$655:$H$942=1)*($K$655:$K$942=2)*($AW655:$AW942&gt;$Y$944)))</f>
        <v>#VALUE!</v>
      </c>
      <c r="AD976" s="8" t="e" cm="1" vm="1">
        <f t="array" ref="AD976">-1* AVERAGE(_xlfn._xlws.FILTER(AD655:AD942,($H$655:$H$942=1)*($K$655:$K$942=2)*($AW655:$AW942&gt;$Y$944)))</f>
        <v>#VALUE!</v>
      </c>
      <c r="AE976" s="8" t="e" cm="1" vm="1">
        <f t="array" ref="AE976">-1* AVERAGE(_xlfn._xlws.FILTER(AE655:AE942,($H$655:$H$942=1)*($K$655:$K$942=2)*($AW655:$AW942&gt;$Y$944)))</f>
        <v>#VALUE!</v>
      </c>
      <c r="AF976" s="8" t="e" cm="1" vm="1">
        <f t="array" ref="AF976">-1* AVERAGE(_xlfn._xlws.FILTER(AF655:AF942,($H$655:$H$942=1)*($K$655:$K$942=2)*($AW655:$AW942&gt;$Y$944)))</f>
        <v>#VALUE!</v>
      </c>
      <c r="AG976" s="8" t="e" cm="1" vm="1">
        <f t="array" ref="AG976">-1* AVERAGE(_xlfn._xlws.FILTER(AG655:AG942,($H$655:$H$942=1)*($K$655:$K$942=2)*($AW655:$AW942&gt;$Y$944)))</f>
        <v>#VALUE!</v>
      </c>
      <c r="AH976" s="8" t="e" cm="1" vm="1">
        <f t="array" ref="AH976">-1* AVERAGE(_xlfn._xlws.FILTER(AH655:AH942,($H$655:$H$942=1)*($K$655:$K$942=2)*($AW655:$AW942&gt;$Y$944)))</f>
        <v>#VALUE!</v>
      </c>
      <c r="AI976" s="8" t="e" cm="1" vm="1">
        <f t="array" ref="AI976">-1* AVERAGE(_xlfn._xlws.FILTER(AI655:AI942,($H$655:$H$942=1)*($K$655:$K$942=2)*($AW655:$AW942&gt;$Y$944)))</f>
        <v>#VALUE!</v>
      </c>
      <c r="AK976" t="str">
        <f t="shared" si="450"/>
        <v>Target; Gain &gt; 1; #pref=2</v>
      </c>
      <c r="AL976" s="8" t="e" cm="1" vm="1">
        <f t="array" ref="AL976">-1* AVERAGE(_xlfn._xlws.FILTER(AL655:AL942,($H$655:$H$942=1)*($K$655:$K$942=2)*($AW655:$AW942&gt;$Y$944)))</f>
        <v>#VALUE!</v>
      </c>
      <c r="AM976" s="8" t="e" cm="1" vm="1">
        <f t="array" ref="AM976">-1* AVERAGE(_xlfn._xlws.FILTER(AM655:AM942,($H$655:$H$942=1)*($K$655:$K$942=2)*($AW655:$AW942&gt;$Y$944)))</f>
        <v>#VALUE!</v>
      </c>
      <c r="AN976" s="8" t="e" cm="1" vm="1">
        <f t="array" ref="AN976">-1* AVERAGE(_xlfn._xlws.FILTER(AN655:AN942,($H$655:$H$942=1)*($K$655:$K$942=2)*($AW655:$AW942&gt;$Y$944)))</f>
        <v>#VALUE!</v>
      </c>
      <c r="AO976" s="8" t="e" cm="1" vm="1">
        <f t="array" ref="AO976">-1* AVERAGE(_xlfn._xlws.FILTER(AO655:AO942,($H$655:$H$942=1)*($K$655:$K$942=2)*($AW655:$AW942&gt;$Y$944)))</f>
        <v>#VALUE!</v>
      </c>
      <c r="AP976" s="8" t="e" cm="1" vm="1">
        <f t="array" ref="AP976">-1* AVERAGE(_xlfn._xlws.FILTER(AP655:AP942,($H$655:$H$942=1)*($K$655:$K$942=2)*($AW655:$AW942&gt;$Y$944)))</f>
        <v>#VALUE!</v>
      </c>
      <c r="AQ976" s="8" t="e" cm="1" vm="1">
        <f t="array" ref="AQ976">-1* AVERAGE(_xlfn._xlws.FILTER(AQ655:AQ942,($H$655:$H$942=1)*($K$655:$K$942=2)*($AW655:$AW942&gt;$Y$944)))</f>
        <v>#VALUE!</v>
      </c>
      <c r="AR976" s="8" t="e" cm="1" vm="1">
        <f t="array" ref="AR976">-1* AVERAGE(_xlfn._xlws.FILTER(AR655:AR942,($H$655:$H$942=1)*($K$655:$K$942=2)*($AW655:$AW942&gt;$Y$944)))</f>
        <v>#VALUE!</v>
      </c>
      <c r="AS976" s="8" t="e" cm="1" vm="1">
        <f t="array" ref="AS976">-1* AVERAGE(_xlfn._xlws.FILTER(AS655:AS942,($H$655:$H$942=1)*($K$655:$K$942=2)*($AW655:$AW942&gt;$Y$944)))</f>
        <v>#VALUE!</v>
      </c>
      <c r="AT976" s="8" t="e" cm="1" vm="1">
        <f t="array" ref="AT976">-1* AVERAGE(_xlfn._xlws.FILTER(AT655:AT942,($H$655:$H$942=1)*($K$655:$K$942=2)*($AW655:$AW942&gt;$Y$944)))</f>
        <v>#VALUE!</v>
      </c>
      <c r="AU976" s="8" t="e" cm="1" vm="1">
        <f t="array" ref="AU976">-1* AVERAGE(_xlfn._xlws.FILTER(AU655:AU942,($H$655:$H$942=1)*($K$655:$K$942=2)*($AW655:$AW942&gt;$Y$944)))</f>
        <v>#VALUE!</v>
      </c>
    </row>
    <row r="977" spans="13:49" x14ac:dyDescent="0.3">
      <c r="M977" t="str">
        <f t="shared" si="454"/>
        <v>Target; Gain &gt; 1; #pref=3</v>
      </c>
      <c r="N977" s="8" cm="1">
        <f t="array" ref="N977">-1* MEDIAN(_xlfn._xlws.FILTER(N655:N942,($H$655:$H$942=1)*($K$655:$K$942=3)*($AW655:$AW942&gt;$Y$944)))</f>
        <v>-8.6628272726222537</v>
      </c>
      <c r="O977" s="8" cm="1">
        <f t="array" ref="O977">-1* MEDIAN(_xlfn._xlws.FILTER(O655:O942,($H$655:$H$942=1)*($K$655:$K$942=3)*($AW655:$AW942&gt;$Y$944)))</f>
        <v>-8.6500936403241333</v>
      </c>
      <c r="P977" s="8" cm="1">
        <f t="array" ref="P977">-1* MEDIAN(_xlfn._xlws.FILTER(P655:P942,($H$655:$H$942=1)*($K$655:$K$942=3)*($AW655:$AW942&gt;$Y$944)))</f>
        <v>-0.33752187167049347</v>
      </c>
      <c r="Q977" s="8" cm="1">
        <f t="array" ref="Q977">-1* MEDIAN(_xlfn._xlws.FILTER(Q655:Q942,($H$655:$H$942=1)*($K$655:$K$942=3)*($AW655:$AW942&gt;$Y$944)))</f>
        <v>-8.9948125692609917</v>
      </c>
      <c r="R977" s="8" cm="1">
        <f t="array" ref="R977">-1* MEDIAN(_xlfn._xlws.FILTER(R655:R942,($H$655:$H$942=1)*($K$655:$K$942=3)*($AW655:$AW942&gt;$Y$944)))</f>
        <v>-0.20106159705952725</v>
      </c>
      <c r="S977" s="8" cm="1">
        <f t="array" ref="S977">-1* MEDIAN(_xlfn._xlws.FILTER(S655:S942,($H$655:$H$942=1)*($K$655:$K$942=3)*($AW655:$AW942&gt;$Y$944)))</f>
        <v>-13.554686300856934</v>
      </c>
      <c r="T977" s="8" cm="1">
        <f t="array" ref="T977">-1* MEDIAN(_xlfn._xlws.FILTER(T655:T942,($H$655:$H$942=1)*($K$655:$K$942=3)*($AW655:$AW942&gt;$Y$944)))</f>
        <v>-4.7920242895399348</v>
      </c>
      <c r="U977" s="8" cm="1">
        <f t="array" ref="U977">-1* MEDIAN(_xlfn._xlws.FILTER(U655:U942,($H$655:$H$942=1)*($K$655:$K$942=3)*($AW655:$AW942&gt;$Y$944)))</f>
        <v>-3.7716745880105917</v>
      </c>
      <c r="V977" s="8" cm="1">
        <f t="array" ref="V977">-1* MEDIAN(_xlfn._xlws.FILTER(V655:V942,($H$655:$H$942=1)*($K$655:$K$942=3)*($AW655:$AW942&gt;$Y$944)))</f>
        <v>-3.0009173817647663</v>
      </c>
      <c r="W977" s="8" cm="1">
        <f t="array" ref="W977">-1* MEDIAN(_xlfn._xlws.FILTER(W655:W942,($H$655:$H$942=1)*($K$655:$K$942=3)*($AW655:$AW942&gt;$Y$944)))</f>
        <v>-18.275184605943824</v>
      </c>
      <c r="Y977" t="str">
        <f>"Target; Gain &gt; "&amp;Y969&amp;"; #pref=3"</f>
        <v>Target; Gain &gt; 1; #pref=3</v>
      </c>
      <c r="Z977" s="8" cm="1">
        <f t="array" ref="Z977">-1* MEDIAN(_xlfn._xlws.FILTER(Z655:Z942,($H$655:$H$942=1)*($K$655:$K$942=3)*($AW655:$AW942&gt;$Y$944)))</f>
        <v>-3.8792049494376832</v>
      </c>
      <c r="AA977" s="8" cm="1">
        <f t="array" ref="AA977">-1* MEDIAN(_xlfn._xlws.FILTER(AA655:AA942,($H$655:$H$942=1)*($K$655:$K$942=3)*($AW655:$AW942&gt;$Y$944)))</f>
        <v>-3.8571287949865209</v>
      </c>
      <c r="AB977" s="8" cm="1">
        <f t="array" ref="AB977">-1* MEDIAN(_xlfn._xlws.FILTER(AB655:AB942,($H$655:$H$942=1)*($K$655:$K$942=3)*($AW655:$AW942&gt;$Y$944)))</f>
        <v>-0.14332980805156875</v>
      </c>
      <c r="AC977" s="8" cm="1">
        <f t="array" ref="AC977">-1* MEDIAN(_xlfn._xlws.FILTER(AC655:AC942,($H$655:$H$942=1)*($K$655:$K$942=3)*($AW655:$AW942&gt;$Y$944)))</f>
        <v>-5.121478228099261</v>
      </c>
      <c r="AD977" s="8" cm="1">
        <f t="array" ref="AD977">-1* MEDIAN(_xlfn._xlws.FILTER(AD655:AD942,($H$655:$H$942=1)*($K$655:$K$942=3)*($AW655:$AW942&gt;$Y$944)))</f>
        <v>5.3547321261062097E-3</v>
      </c>
      <c r="AE977" s="8" cm="1">
        <f t="array" ref="AE977">-1* MEDIAN(_xlfn._xlws.FILTER(AE655:AE942,($H$655:$H$942=1)*($K$655:$K$942=3)*($AW655:$AW942&gt;$Y$944)))</f>
        <v>-6.3489628793117472</v>
      </c>
      <c r="AF977" s="8" cm="1">
        <f t="array" ref="AF977">-1* MEDIAN(_xlfn._xlws.FILTER(AF655:AF942,($H$655:$H$942=1)*($K$655:$K$942=3)*($AW655:$AW942&gt;$Y$944)))</f>
        <v>-1.3405793410272764</v>
      </c>
      <c r="AG977" s="8" cm="1">
        <f t="array" ref="AG977">-1* MEDIAN(_xlfn._xlws.FILTER(AG655:AG942,($H$655:$H$942=1)*($K$655:$K$942=3)*($AW655:$AW942&gt;$Y$944)))</f>
        <v>-1.2209330756601335</v>
      </c>
      <c r="AH977" s="8" cm="1">
        <f t="array" ref="AH977">-1* MEDIAN(_xlfn._xlws.FILTER(AH655:AH942,($H$655:$H$942=1)*($K$655:$K$942=3)*($AW655:$AW942&gt;$Y$944)))</f>
        <v>-1.5698156062450188</v>
      </c>
      <c r="AI977" s="8" cm="1">
        <f t="array" ref="AI977">-1* MEDIAN(_xlfn._xlws.FILTER(AI655:AI942,($H$655:$H$942=1)*($K$655:$K$942=3)*($AW655:$AW942&gt;$Y$944)))</f>
        <v>-11.366267649592142</v>
      </c>
      <c r="AK977" t="str">
        <f t="shared" si="450"/>
        <v>Target; Gain &gt; 1; #pref=3</v>
      </c>
      <c r="AL977" s="8" cm="1">
        <f t="array" ref="AL977">-1* MEDIAN(_xlfn._xlws.FILTER(AL655:AL942,($H$655:$H$942=1)*($K$655:$K$942=3)*($AW655:$AW942&gt;$Y$944)))</f>
        <v>-1.3122859439635812</v>
      </c>
      <c r="AM977" s="8" cm="1">
        <f t="array" ref="AM977">-1* MEDIAN(_xlfn._xlws.FILTER(AM655:AM942,($H$655:$H$942=1)*($K$655:$K$942=3)*($AW655:$AW942&gt;$Y$944)))</f>
        <v>-1.2956780348963621</v>
      </c>
      <c r="AN977" s="8" cm="1">
        <f t="array" ref="AN977">-1* MEDIAN(_xlfn._xlws.FILTER(AN655:AN942,($H$655:$H$942=1)*($K$655:$K$942=3)*($AW655:$AW942&gt;$Y$944)))</f>
        <v>-0.14332980805156875</v>
      </c>
      <c r="AO977" s="8" cm="1">
        <f t="array" ref="AO977">-1* MEDIAN(_xlfn._xlws.FILTER(AO655:AO942,($H$655:$H$942=1)*($K$655:$K$942=3)*($AW655:$AW942&gt;$Y$944)))</f>
        <v>-1.9558516599167044</v>
      </c>
      <c r="AP977" s="8" cm="1">
        <f t="array" ref="AP977">-1* MEDIAN(_xlfn._xlws.FILTER(AP655:AP942,($H$655:$H$942=1)*($K$655:$K$942=3)*($AW655:$AW942&gt;$Y$944)))</f>
        <v>5.3547321261062097E-3</v>
      </c>
      <c r="AQ977" s="8" cm="1">
        <f t="array" ref="AQ977">-1* MEDIAN(_xlfn._xlws.FILTER(AQ655:AQ942,($H$655:$H$942=1)*($K$655:$K$942=3)*($AW655:$AW942&gt;$Y$944)))</f>
        <v>-2.6229554866376423</v>
      </c>
      <c r="AR977" s="8" cm="1">
        <f t="array" ref="AR977">-1* MEDIAN(_xlfn._xlws.FILTER(AR655:AR942,($H$655:$H$942=1)*($K$655:$K$942=3)*($AW655:$AW942&gt;$Y$944)))</f>
        <v>-0.24179740695898394</v>
      </c>
      <c r="AS977" s="8" cm="1">
        <f t="array" ref="AS977">-1* MEDIAN(_xlfn._xlws.FILTER(AS655:AS942,($H$655:$H$942=1)*($K$655:$K$942=3)*($AW655:$AW942&gt;$Y$944)))</f>
        <v>0.47622475341747261</v>
      </c>
      <c r="AT977" s="8" cm="1">
        <f t="array" ref="AT977">-1* MEDIAN(_xlfn._xlws.FILTER(AT655:AT942,($H$655:$H$942=1)*($K$655:$K$942=3)*($AW655:$AW942&gt;$Y$944)))</f>
        <v>-1.5698156062450188</v>
      </c>
      <c r="AU977" s="8" cm="1">
        <f t="array" ref="AU977">-1* MEDIAN(_xlfn._xlws.FILTER(AU655:AU942,($H$655:$H$942=1)*($K$655:$K$942=3)*($AW655:$AW942&gt;$Y$944)))</f>
        <v>-8.4929415174586147</v>
      </c>
    </row>
    <row r="978" spans="13:49" x14ac:dyDescent="0.3">
      <c r="M978" t="str">
        <f t="shared" si="454"/>
        <v>Target; Gain &gt; 1; #pref=4</v>
      </c>
      <c r="N978" s="8" t="e" cm="1" vm="1">
        <f t="array" ref="N978">-1* MEDIAN(_xlfn._xlws.FILTER(N655:N942,($H$655:$H$942=1)*($K$655:$K$942=4)*($AW655:$AW942&gt;$Y$944)))</f>
        <v>#VALUE!</v>
      </c>
      <c r="O978" s="8" t="e" cm="1" vm="1">
        <f t="array" ref="O978">-1* MEDIAN(_xlfn._xlws.FILTER(O655:O942,($H$655:$H$942=1)*($K$655:$K$942=4)*($AW655:$AW942&gt;$Y$944)))</f>
        <v>#VALUE!</v>
      </c>
      <c r="P978" s="8" t="e" cm="1" vm="1">
        <f t="array" ref="P978">-1* MEDIAN(_xlfn._xlws.FILTER(P655:P942,($H$655:$H$942=1)*($K$655:$K$942=4)*($AW655:$AW942&gt;$Y$944)))</f>
        <v>#VALUE!</v>
      </c>
      <c r="Q978" s="8" t="e" cm="1" vm="1">
        <f t="array" ref="Q978">-1* MEDIAN(_xlfn._xlws.FILTER(Q655:Q942,($H$655:$H$942=1)*($K$655:$K$942=4)*($AW655:$AW942&gt;$Y$944)))</f>
        <v>#VALUE!</v>
      </c>
      <c r="R978" s="8" t="e" cm="1" vm="1">
        <f t="array" ref="R978">-1* MEDIAN(_xlfn._xlws.FILTER(R655:R942,($H$655:$H$942=1)*($K$655:$K$942=4)*($AW655:$AW942&gt;$Y$944)))</f>
        <v>#VALUE!</v>
      </c>
      <c r="S978" s="8" t="e" cm="1" vm="1">
        <f t="array" ref="S978">-1* MEDIAN(_xlfn._xlws.FILTER(S655:S942,($H$655:$H$942=1)*($K$655:$K$942=4)*($AW655:$AW942&gt;$Y$944)))</f>
        <v>#VALUE!</v>
      </c>
      <c r="T978" s="8" t="e" cm="1" vm="1">
        <f t="array" ref="T978">-1* MEDIAN(_xlfn._xlws.FILTER(T655:T942,($H$655:$H$942=1)*($K$655:$K$942=4)*($AW655:$AW942&gt;$Y$944)))</f>
        <v>#VALUE!</v>
      </c>
      <c r="U978" s="8" t="e" cm="1" vm="1">
        <f t="array" ref="U978">-1* MEDIAN(_xlfn._xlws.FILTER(U655:U942,($H$655:$H$942=1)*($K$655:$K$942=4)*($AW655:$AW942&gt;$Y$944)))</f>
        <v>#VALUE!</v>
      </c>
      <c r="V978" s="8" t="e" cm="1" vm="1">
        <f t="array" ref="V978">-1* MEDIAN(_xlfn._xlws.FILTER(V655:V942,($H$655:$H$942=1)*($K$655:$K$942=4)*($AW655:$AW942&gt;$Y$944)))</f>
        <v>#VALUE!</v>
      </c>
      <c r="W978" s="8" t="e" cm="1" vm="1">
        <f t="array" ref="W978">-1* MEDIAN(_xlfn._xlws.FILTER(W655:W942,($H$655:$H$942=1)*($K$655:$K$942=4)*($AW655:$AW942&gt;$Y$944)))</f>
        <v>#VALUE!</v>
      </c>
      <c r="Y978" t="str">
        <f>"Target; Gain &gt; "&amp;Y969&amp;"; #pref=4"</f>
        <v>Target; Gain &gt; 1; #pref=4</v>
      </c>
      <c r="Z978" s="8" t="e" cm="1" vm="1">
        <f t="array" ref="Z978">-1* MEDIAN(_xlfn._xlws.FILTER(Z655:Z942,($H$655:$H$942=1)*($K$655:$K$942=4)*($AW655:$AW942&gt;$Y$944)))</f>
        <v>#VALUE!</v>
      </c>
      <c r="AA978" s="8" t="e" cm="1" vm="1">
        <f t="array" ref="AA978">-1* MEDIAN(_xlfn._xlws.FILTER(AA655:AA942,($H$655:$H$942=1)*($K$655:$K$942=4)*($AW655:$AW942&gt;$Y$944)))</f>
        <v>#VALUE!</v>
      </c>
      <c r="AB978" s="8" t="e" cm="1" vm="1">
        <f t="array" ref="AB978">-1* MEDIAN(_xlfn._xlws.FILTER(AB655:AB942,($H$655:$H$942=1)*($K$655:$K$942=4)*($AW655:$AW942&gt;$Y$944)))</f>
        <v>#VALUE!</v>
      </c>
      <c r="AC978" s="8" t="e" cm="1" vm="1">
        <f t="array" ref="AC978">-1* MEDIAN(_xlfn._xlws.FILTER(AC655:AC942,($H$655:$H$942=1)*($K$655:$K$942=4)*($AW655:$AW942&gt;$Y$944)))</f>
        <v>#VALUE!</v>
      </c>
      <c r="AD978" s="8" t="e" cm="1" vm="1">
        <f t="array" ref="AD978">-1* MEDIAN(_xlfn._xlws.FILTER(AD655:AD942,($H$655:$H$942=1)*($K$655:$K$942=4)*($AW655:$AW942&gt;$Y$944)))</f>
        <v>#VALUE!</v>
      </c>
      <c r="AE978" s="8" t="e" cm="1" vm="1">
        <f t="array" ref="AE978">-1* MEDIAN(_xlfn._xlws.FILTER(AE655:AE942,($H$655:$H$942=1)*($K$655:$K$942=4)*($AW655:$AW942&gt;$Y$944)))</f>
        <v>#VALUE!</v>
      </c>
      <c r="AF978" s="8" t="e" cm="1" vm="1">
        <f t="array" ref="AF978">-1* MEDIAN(_xlfn._xlws.FILTER(AF655:AF942,($H$655:$H$942=1)*($K$655:$K$942=4)*($AW655:$AW942&gt;$Y$944)))</f>
        <v>#VALUE!</v>
      </c>
      <c r="AG978" s="8" t="e" cm="1" vm="1">
        <f t="array" ref="AG978">-1* MEDIAN(_xlfn._xlws.FILTER(AG655:AG942,($H$655:$H$942=1)*($K$655:$K$942=4)*($AW655:$AW942&gt;$Y$944)))</f>
        <v>#VALUE!</v>
      </c>
      <c r="AH978" s="8" t="e" cm="1" vm="1">
        <f t="array" ref="AH978">-1* MEDIAN(_xlfn._xlws.FILTER(AH655:AH942,($H$655:$H$942=1)*($K$655:$K$942=4)*($AW655:$AW942&gt;$Y$944)))</f>
        <v>#VALUE!</v>
      </c>
      <c r="AI978" s="8" t="e" cm="1" vm="1">
        <f t="array" ref="AI978">-1* MEDIAN(_xlfn._xlws.FILTER(AI655:AI942,($H$655:$H$942=1)*($K$655:$K$942=4)*($AW655:$AW942&gt;$Y$944)))</f>
        <v>#VALUE!</v>
      </c>
      <c r="AK978" t="str">
        <f t="shared" si="450"/>
        <v>Target; Gain &gt; 1; #pref=4</v>
      </c>
      <c r="AL978" s="8" t="e" cm="1" vm="1">
        <f t="array" ref="AL978">-1* MEDIAN(_xlfn._xlws.FILTER(AL655:AL942,($H$655:$H$942=1)*($K$655:$K$942=4)*($AW655:$AW942&gt;$Y$944)))</f>
        <v>#VALUE!</v>
      </c>
      <c r="AM978" s="8" t="e" cm="1" vm="1">
        <f t="array" ref="AM978">-1* MEDIAN(_xlfn._xlws.FILTER(AM655:AM942,($H$655:$H$942=1)*($K$655:$K$942=4)*($AW655:$AW942&gt;$Y$944)))</f>
        <v>#VALUE!</v>
      </c>
      <c r="AN978" s="8" t="e" cm="1" vm="1">
        <f t="array" ref="AN978">-1* MEDIAN(_xlfn._xlws.FILTER(AN655:AN942,($H$655:$H$942=1)*($K$655:$K$942=4)*($AW655:$AW942&gt;$Y$944)))</f>
        <v>#VALUE!</v>
      </c>
      <c r="AO978" s="8" t="e" cm="1" vm="1">
        <f t="array" ref="AO978">-1* MEDIAN(_xlfn._xlws.FILTER(AO655:AO942,($H$655:$H$942=1)*($K$655:$K$942=4)*($AW655:$AW942&gt;$Y$944)))</f>
        <v>#VALUE!</v>
      </c>
      <c r="AP978" s="8" t="e" cm="1" vm="1">
        <f t="array" ref="AP978">-1* MEDIAN(_xlfn._xlws.FILTER(AP655:AP942,($H$655:$H$942=1)*($K$655:$K$942=4)*($AW655:$AW942&gt;$Y$944)))</f>
        <v>#VALUE!</v>
      </c>
      <c r="AQ978" s="8" t="e" cm="1" vm="1">
        <f t="array" ref="AQ978">-1* MEDIAN(_xlfn._xlws.FILTER(AQ655:AQ942,($H$655:$H$942=1)*($K$655:$K$942=4)*($AW655:$AW942&gt;$Y$944)))</f>
        <v>#VALUE!</v>
      </c>
      <c r="AR978" s="8" t="e" cm="1" vm="1">
        <f t="array" ref="AR978">-1* MEDIAN(_xlfn._xlws.FILTER(AR655:AR942,($H$655:$H$942=1)*($K$655:$K$942=4)*($AW655:$AW942&gt;$Y$944)))</f>
        <v>#VALUE!</v>
      </c>
      <c r="AS978" s="8" t="e" cm="1" vm="1">
        <f t="array" ref="AS978">-1* MEDIAN(_xlfn._xlws.FILTER(AS655:AS942,($H$655:$H$942=1)*($K$655:$K$942=4)*($AW655:$AW942&gt;$Y$944)))</f>
        <v>#VALUE!</v>
      </c>
      <c r="AT978" s="8" t="e" cm="1" vm="1">
        <f t="array" ref="AT978">-1* MEDIAN(_xlfn._xlws.FILTER(AT655:AT942,($H$655:$H$942=1)*($K$655:$K$942=4)*($AW655:$AW942&gt;$Y$944)))</f>
        <v>#VALUE!</v>
      </c>
      <c r="AU978" s="8" t="e" cm="1" vm="1">
        <f t="array" ref="AU978">-1* MEDIAN(_xlfn._xlws.FILTER(AU655:AU942,($H$655:$H$942=1)*($K$655:$K$942=4)*($AW655:$AW942&gt;$Y$944)))</f>
        <v>#VALUE!</v>
      </c>
    </row>
    <row r="979" spans="13:49" x14ac:dyDescent="0.3">
      <c r="M979" t="str">
        <f t="shared" si="454"/>
        <v>Target (or sym); Gain &gt; 0</v>
      </c>
      <c r="N979" s="8" cm="1">
        <f t="array" ref="N979">-1* MEDIAN(_xlfn._xlws.FILTER(N655:N942,($H655:$H942=1)*($J655:$J942=1)))</f>
        <v>-4.5013244835669717</v>
      </c>
      <c r="O979" s="8" cm="1">
        <f t="array" ref="O979">-1* MEDIAN(_xlfn._xlws.FILTER(O655:O942,($H655:$H942=1)*($J655:$J942=1)))</f>
        <v>-4.538672481023962</v>
      </c>
      <c r="P979" s="8" cm="1">
        <f t="array" ref="P979">-1* MEDIAN(_xlfn._xlws.FILTER(P655:P942,($H655:$H942=1)*($J655:$J942=1)))</f>
        <v>2.5402435900123324E-2</v>
      </c>
      <c r="Q979" s="8" cm="1">
        <f t="array" ref="Q979">-1* MEDIAN(_xlfn._xlws.FILTER(Q655:Q942,($H655:$H942=1)*($J655:$J942=1)))</f>
        <v>-2.1167982022815273</v>
      </c>
      <c r="R979" s="8" cm="1">
        <f t="array" ref="R979">-1* MEDIAN(_xlfn._xlws.FILTER(R655:R942,($H655:$H942=1)*($J655:$J942=1)))</f>
        <v>0.18028791638228617</v>
      </c>
      <c r="S979" s="8" cm="1">
        <f t="array" ref="S979">-1* MEDIAN(_xlfn._xlws.FILTER(S655:S942,($H655:$H942=1)*($J655:$J942=1)))</f>
        <v>-3.8660006449033295</v>
      </c>
      <c r="T979" s="8" cm="1">
        <f t="array" ref="T979">-1* MEDIAN(_xlfn._xlws.FILTER(T655:T942,($H655:$H942=1)*($J655:$J942=1)))</f>
        <v>-2.8610781924254587</v>
      </c>
      <c r="U979" s="8" cm="1">
        <f t="array" ref="U979">-1* MEDIAN(_xlfn._xlws.FILTER(U655:U942,($H655:$H942=1)*($J655:$J942=1)))</f>
        <v>-2.1991641322298925</v>
      </c>
      <c r="V979" s="8" cm="1">
        <f t="array" ref="V979">-1* MEDIAN(_xlfn._xlws.FILTER(V655:V942,($H655:$H942=1)*($J655:$J942=1)))</f>
        <v>-1.5074228066526509</v>
      </c>
      <c r="W979" s="8" cm="1">
        <f t="array" ref="W979">-1* MEDIAN(_xlfn._xlws.FILTER(W655:W942,($H655:$H942=1)*($J655:$J942=1)))</f>
        <v>-4.0102002729536892</v>
      </c>
      <c r="Y979" t="s">
        <v>52</v>
      </c>
      <c r="Z979" s="8" cm="1">
        <f t="array" ref="Z979">-1* MEDIAN(_xlfn._xlws.FILTER(Z655:Z942,($H655:$H942=1)*($J655:$J942=1)))</f>
        <v>-2.1219163923266593</v>
      </c>
      <c r="AA979" s="8" cm="1">
        <f t="array" ref="AA979">-1* MEDIAN(_xlfn._xlws.FILTER(AA655:AA942,($H655:$H942=1)*($J655:$J942=1)))</f>
        <v>-2.1057206846416641</v>
      </c>
      <c r="AB979" s="8" cm="1">
        <f t="array" ref="AB979">-1* MEDIAN(_xlfn._xlws.FILTER(AB655:AB942,($H655:$H942=1)*($J655:$J942=1)))</f>
        <v>-0.13572281395869737</v>
      </c>
      <c r="AC979" s="8" cm="1">
        <f t="array" ref="AC979">-1* MEDIAN(_xlfn._xlws.FILTER(AC655:AC942,($H655:$H942=1)*($J655:$J942=1)))</f>
        <v>-1.2417794262567592</v>
      </c>
      <c r="AD979" s="8" cm="1">
        <f t="array" ref="AD979">-1* MEDIAN(_xlfn._xlws.FILTER(AD655:AD942,($H655:$H942=1)*($J655:$J942=1)))</f>
        <v>-0.11083374768757392</v>
      </c>
      <c r="AE979" s="8" cm="1">
        <f t="array" ref="AE979">-1* MEDIAN(_xlfn._xlws.FILTER(AE655:AE942,($H655:$H942=1)*($J655:$J942=1)))</f>
        <v>-2.394560060074387</v>
      </c>
      <c r="AF979" s="8" cm="1">
        <f t="array" ref="AF979">-1* MEDIAN(_xlfn._xlws.FILTER(AF655:AF942,($H655:$H942=1)*($J655:$J942=1)))</f>
        <v>-0.80023694704827353</v>
      </c>
      <c r="AG979" s="8" cm="1">
        <f t="array" ref="AG979">-1* MEDIAN(_xlfn._xlws.FILTER(AG655:AG942,($H655:$H942=1)*($J655:$J942=1)))</f>
        <v>-0.66909293815011384</v>
      </c>
      <c r="AH979" s="8" cm="1">
        <f t="array" ref="AH979">-1* MEDIAN(_xlfn._xlws.FILTER(AH655:AH942,($H655:$H942=1)*($J655:$J942=1)))</f>
        <v>-1.3564519532331156</v>
      </c>
      <c r="AI979" s="8" cm="1">
        <f t="array" ref="AI979">-1* MEDIAN(_xlfn._xlws.FILTER(AI655:AI942,($H655:$H942=1)*($J655:$J942=1)))</f>
        <v>-5.1399518007013265</v>
      </c>
      <c r="AK979" t="str">
        <f t="shared" si="450"/>
        <v>Target (or sym); Gain &gt; 0</v>
      </c>
      <c r="AL979" s="8" cm="1">
        <f t="array" ref="AL979">-1* MEDIAN(_xlfn._xlws.FILTER(AL655:AL942,($H655:$H942=1)*($J655:$J942=1)))</f>
        <v>-0.1058635986282499</v>
      </c>
      <c r="AM979" s="8" cm="1">
        <f t="array" ref="AM979">-1* MEDIAN(_xlfn._xlws.FILTER(AM655:AM942,($H655:$H942=1)*($J655:$J942=1)))</f>
        <v>-0.10984189617933504</v>
      </c>
      <c r="AN979" s="8" cm="1">
        <f t="array" ref="AN979">-1* MEDIAN(_xlfn._xlws.FILTER(AN655:AN942,($H655:$H942=1)*($J655:$J942=1)))</f>
        <v>-0.13572281395869737</v>
      </c>
      <c r="AO979" s="8" cm="1">
        <f t="array" ref="AO979">-1* MEDIAN(_xlfn._xlws.FILTER(AO655:AO942,($H655:$H942=1)*($J655:$J942=1)))</f>
        <v>0.16528498254889368</v>
      </c>
      <c r="AP979" s="8" cm="1">
        <f t="array" ref="AP979">-1* MEDIAN(_xlfn._xlws.FILTER(AP655:AP942,($H655:$H942=1)*($J655:$J942=1)))</f>
        <v>-0.11083374768757392</v>
      </c>
      <c r="AQ979" s="8" cm="1">
        <f t="array" ref="AQ979">-1* MEDIAN(_xlfn._xlws.FILTER(AQ655:AQ942,($H655:$H942=1)*($J655:$J942=1)))</f>
        <v>-0.23133947730015192</v>
      </c>
      <c r="AR979" s="8" cm="1">
        <f t="array" ref="AR979">-1* MEDIAN(_xlfn._xlws.FILTER(AR655:AR942,($H655:$H942=1)*($J655:$J942=1)))</f>
        <v>-4.2265540213719199E-2</v>
      </c>
      <c r="AS979" s="8" cm="1">
        <f t="array" ref="AS979">-1* MEDIAN(_xlfn._xlws.FILTER(AS655:AS942,($H655:$H942=1)*($J655:$J942=1)))</f>
        <v>0.61349585508693061</v>
      </c>
      <c r="AT979" s="8" cm="1">
        <f t="array" ref="AT979">-1* MEDIAN(_xlfn._xlws.FILTER(AT655:AT942,($H655:$H942=1)*($J655:$J942=1)))</f>
        <v>-1.3564519532331156</v>
      </c>
      <c r="AU979" s="8" cm="1">
        <f t="array" ref="AU979">-1* MEDIAN(_xlfn._xlws.FILTER(AU655:AU942,($H655:$H942=1)*($J655:$J942=1)))</f>
        <v>-3.7346284010210762</v>
      </c>
      <c r="AV979" s="4" t="s">
        <v>43</v>
      </c>
      <c r="AW979" s="18">
        <f>AVERAGEIF($J655:$J942,"=1",AW655:AW942)</f>
        <v>3.2727272727272729</v>
      </c>
    </row>
    <row r="980" spans="13:49" x14ac:dyDescent="0.3">
      <c r="M980" t="str">
        <f t="shared" si="454"/>
        <v>Target (or sym); Gain &lt;= 0</v>
      </c>
      <c r="N980" s="8" cm="1">
        <f t="array" ref="N980">-1* MEDIAN(_xlfn._xlws.FILTER(N655:N942,($H655:$H942=1)*($J655:$J942=0)))</f>
        <v>-3.1983382321834775</v>
      </c>
      <c r="O980" s="8" cm="1">
        <f t="array" ref="O980">-1* MEDIAN(_xlfn._xlws.FILTER(O655:O942,($H655:$H942=1)*($J655:$J942=0)))</f>
        <v>-3.6490370748254577</v>
      </c>
      <c r="P980" s="8" cm="1">
        <f t="array" ref="P980">-1* MEDIAN(_xlfn._xlws.FILTER(P655:P942,($H655:$H942=1)*($J655:$J942=0)))</f>
        <v>-5.4724582900855634E-2</v>
      </c>
      <c r="Q980" s="8" cm="1">
        <f t="array" ref="Q980">-1* MEDIAN(_xlfn._xlws.FILTER(Q655:Q942,($H655:$H942=1)*($J655:$J942=0)))</f>
        <v>-3.2374282130002934</v>
      </c>
      <c r="R980" s="8" cm="1">
        <f t="array" ref="R980">-1* MEDIAN(_xlfn._xlws.FILTER(R655:R942,($H655:$H942=1)*($J655:$J942=0)))</f>
        <v>0.19365250151875857</v>
      </c>
      <c r="S980" s="8" cm="1">
        <f t="array" ref="S980">-1* MEDIAN(_xlfn._xlws.FILTER(S655:S942,($H655:$H942=1)*($J655:$J942=0)))</f>
        <v>-3.600860018708357</v>
      </c>
      <c r="T980" s="8" cm="1">
        <f t="array" ref="T980">-1* MEDIAN(_xlfn._xlws.FILTER(T655:T942,($H655:$H942=1)*($J655:$J942=0)))</f>
        <v>-1.5179192813422295</v>
      </c>
      <c r="U980" s="8" cm="1">
        <f t="array" ref="U980">-1* MEDIAN(_xlfn._xlws.FILTER(U655:U942,($H655:$H942=1)*($J655:$J942=0)))</f>
        <v>-1.8157622979859229</v>
      </c>
      <c r="V980" s="8" cm="1">
        <f t="array" ref="V980">-1* MEDIAN(_xlfn._xlws.FILTER(V655:V942,($H655:$H942=1)*($J655:$J942=0)))</f>
        <v>-2.8817949014677282</v>
      </c>
      <c r="W980" s="8" cm="1">
        <f t="array" ref="W980">-1* MEDIAN(_xlfn._xlws.FILTER(W655:W942,($H655:$H942=1)*($J655:$J942=0)))</f>
        <v>-6.7799901050803069</v>
      </c>
      <c r="Y980" t="s">
        <v>132</v>
      </c>
      <c r="Z980" s="8" cm="1">
        <f t="array" ref="Z980">-1* MEDIAN(_xlfn._xlws.FILTER(Z655:Z942,($H655:$H942=1)*($J655:$J942=0)))</f>
        <v>-1.8192184706978725</v>
      </c>
      <c r="AA980" s="8" cm="1">
        <f t="array" ref="AA980">-1* MEDIAN(_xlfn._xlws.FILTER(AA655:AA942,($H655:$H942=1)*($J655:$J942=0)))</f>
        <v>-2.0331367403653005</v>
      </c>
      <c r="AB980" s="8" cm="1">
        <f t="array" ref="AB980">-1* MEDIAN(_xlfn._xlws.FILTER(AB655:AB942,($H655:$H942=1)*($J655:$J942=0)))</f>
        <v>-0.28864412622447261</v>
      </c>
      <c r="AC980" s="8" cm="1">
        <f t="array" ref="AC980">-1* MEDIAN(_xlfn._xlws.FILTER(AC655:AC942,($H655:$H942=1)*($J655:$J942=0)))</f>
        <v>-2.4737013903995644</v>
      </c>
      <c r="AD980" s="8" cm="1">
        <f t="array" ref="AD980">-1* MEDIAN(_xlfn._xlws.FILTER(AD655:AD942,($H655:$H942=1)*($J655:$J942=0)))</f>
        <v>0.23309368701280248</v>
      </c>
      <c r="AE980" s="8" cm="1">
        <f t="array" ref="AE980">-1* MEDIAN(_xlfn._xlws.FILTER(AE655:AE942,($H655:$H942=1)*($J655:$J942=0)))</f>
        <v>-1.6254900188313708</v>
      </c>
      <c r="AF980" s="8" cm="1">
        <f t="array" ref="AF980">-1* MEDIAN(_xlfn._xlws.FILTER(AF655:AF942,($H655:$H942=1)*($J655:$J942=0)))</f>
        <v>0.17604964676218818</v>
      </c>
      <c r="AG980" s="8" cm="1">
        <f t="array" ref="AG980">-1* MEDIAN(_xlfn._xlws.FILTER(AG655:AG942,($H655:$H942=1)*($J655:$J942=0)))</f>
        <v>-0.4736752537977445</v>
      </c>
      <c r="AH980" s="8" cm="1">
        <f t="array" ref="AH980">-1* MEDIAN(_xlfn._xlws.FILTER(AH655:AH942,($H655:$H942=1)*($J655:$J942=0)))</f>
        <v>-1.6481361298617669</v>
      </c>
      <c r="AI980" s="8" cm="1">
        <f t="array" ref="AI980">-1* MEDIAN(_xlfn._xlws.FILTER(AI655:AI942,($H655:$H942=1)*($J655:$J942=0)))</f>
        <v>-6.6328979960971326</v>
      </c>
      <c r="AK980" t="str">
        <f t="shared" si="450"/>
        <v>Target (or sym); Gain &lt;= 0</v>
      </c>
      <c r="AL980" s="8" cm="1">
        <f t="array" ref="AL980">-1* MEDIAN(_xlfn._xlws.FILTER(AL655:AL942,($H655:$H942=1)*($J655:$J942=0)))</f>
        <v>-0.10827281227693462</v>
      </c>
      <c r="AM980" s="8" cm="1">
        <f t="array" ref="AM980">-1* MEDIAN(_xlfn._xlws.FILTER(AM655:AM942,($H655:$H942=1)*($J655:$J942=0)))</f>
        <v>-0.32978258729306664</v>
      </c>
      <c r="AN980" s="8" cm="1">
        <f t="array" ref="AN980">-1* MEDIAN(_xlfn._xlws.FILTER(AN655:AN942,($H655:$H942=1)*($J655:$J942=0)))</f>
        <v>-0.28864412622447261</v>
      </c>
      <c r="AO980" s="8" cm="1">
        <f t="array" ref="AO980">-1* MEDIAN(_xlfn._xlws.FILTER(AO655:AO942,($H655:$H942=1)*($J655:$J942=0)))</f>
        <v>-0.63657005182455118</v>
      </c>
      <c r="AP980" s="8" cm="1">
        <f t="array" ref="AP980">-1* MEDIAN(_xlfn._xlws.FILTER(AP655:AP942,($H655:$H942=1)*($J655:$J942=0)))</f>
        <v>0.23309368701280248</v>
      </c>
      <c r="AQ980" s="8" cm="1">
        <f t="array" ref="AQ980">-1* MEDIAN(_xlfn._xlws.FILTER(AQ655:AQ942,($H655:$H942=1)*($J655:$J942=0)))</f>
        <v>-5.4791689245336936E-2</v>
      </c>
      <c r="AR980" s="8" cm="1">
        <f t="array" ref="AR980">-1* MEDIAN(_xlfn._xlws.FILTER(AR655:AR942,($H655:$H942=1)*($J655:$J942=0)))</f>
        <v>0.57170454111496705</v>
      </c>
      <c r="AS980" s="8" cm="1">
        <f t="array" ref="AS980">-1* MEDIAN(_xlfn._xlws.FILTER(AS655:AS942,($H655:$H942=1)*($J655:$J942=0)))</f>
        <v>0.66726392529931278</v>
      </c>
      <c r="AT980" s="8" cm="1">
        <f t="array" ref="AT980">-1* MEDIAN(_xlfn._xlws.FILTER(AT655:AT942,($H655:$H942=1)*($J655:$J942=0)))</f>
        <v>-1.6481361298617669</v>
      </c>
      <c r="AU980" s="8" cm="1">
        <f t="array" ref="AU980">-1* MEDIAN(_xlfn._xlws.FILTER(AU655:AU942,($H655:$H942=1)*($J655:$J942=0)))</f>
        <v>-4.604705274247177</v>
      </c>
      <c r="AV980" s="4" t="s">
        <v>18</v>
      </c>
      <c r="AW980" s="18">
        <f>AVERAGEIF($J655:$J942,"=0",AW655:AW942)</f>
        <v>-2.1176470588235294</v>
      </c>
    </row>
    <row r="981" spans="13:49" x14ac:dyDescent="0.3">
      <c r="M981" s="19">
        <f t="shared" ref="M981:O981" si="455">M969</f>
        <v>1</v>
      </c>
      <c r="N981" s="19" t="str">
        <f t="shared" si="455"/>
        <v>BNL Causal</v>
      </c>
      <c r="O981" s="19" t="str">
        <f t="shared" si="455"/>
        <v>BNL Causal HM</v>
      </c>
      <c r="P981" s="19" t="str">
        <f>Q969</f>
        <v>SFS Causal</v>
      </c>
      <c r="Q981" s="19" t="str">
        <f>S969</f>
        <v>SaLSa Causal</v>
      </c>
      <c r="R981" s="19" t="str">
        <f>U969</f>
        <v>D&amp;C Causal</v>
      </c>
      <c r="S981" s="19" t="str">
        <f>W969</f>
        <v>BBS Causal</v>
      </c>
      <c r="T981" s="19"/>
      <c r="U981" s="19">
        <f t="shared" ref="U981:U992" si="456">Y969</f>
        <v>1</v>
      </c>
      <c r="V981" s="19" t="str">
        <f t="shared" ref="V981:V984" si="457">Z969</f>
        <v>BNL Causal</v>
      </c>
      <c r="W981" s="19" t="str">
        <f t="shared" ref="W981:W992" si="458">AA969</f>
        <v>BNL Causal HM</v>
      </c>
      <c r="X981" s="19" t="str">
        <f>AC969</f>
        <v>SFS Causal</v>
      </c>
      <c r="Y981" s="19" t="str">
        <f>AE969</f>
        <v>SaLSa Causal</v>
      </c>
      <c r="Z981" s="19" t="str">
        <f>AG969</f>
        <v>D&amp;C Causal</v>
      </c>
      <c r="AA981" s="19" t="str">
        <f>AI969</f>
        <v>BBS Causal</v>
      </c>
      <c r="AB981" s="17"/>
      <c r="AC981" s="32">
        <f>AK969</f>
        <v>1</v>
      </c>
      <c r="AD981" s="32" t="str">
        <f>AL969</f>
        <v>BNL Causal</v>
      </c>
      <c r="AE981" s="32" t="str">
        <f>AM969</f>
        <v>BNL Causal HM</v>
      </c>
      <c r="AF981" s="32" t="str">
        <f>AO969</f>
        <v>SFS Causal</v>
      </c>
      <c r="AG981" s="32" t="str">
        <f>AQ969</f>
        <v>SaLSa Causal</v>
      </c>
      <c r="AH981" s="32" t="str">
        <f>AS969</f>
        <v>D&amp;C Causal</v>
      </c>
      <c r="AI981" s="32" t="str">
        <f>AU969</f>
        <v>BBS Causal</v>
      </c>
      <c r="AK981" s="19"/>
      <c r="AL981" s="19"/>
      <c r="AM981" s="19"/>
      <c r="AN981" s="17"/>
      <c r="AO981" s="17"/>
      <c r="AP981" s="17"/>
      <c r="AQ981" s="17"/>
      <c r="AR981" s="17"/>
      <c r="AS981" s="17"/>
      <c r="AT981" s="17"/>
      <c r="AU981" s="17"/>
    </row>
    <row r="982" spans="13:49" x14ac:dyDescent="0.3">
      <c r="M982" t="str">
        <f t="shared" ref="M982:O982" si="459">M970</f>
        <v>ALL</v>
      </c>
      <c r="N982" s="8">
        <f t="shared" si="459"/>
        <v>-8.8044851965654508E-2</v>
      </c>
      <c r="O982" s="8">
        <f t="shared" si="459"/>
        <v>-0.10550817957060213</v>
      </c>
      <c r="P982" s="8">
        <f>Q970</f>
        <v>0.5327263269156034</v>
      </c>
      <c r="Q982" s="8">
        <f>S970</f>
        <v>0.29300420439745328</v>
      </c>
      <c r="R982" s="8">
        <f>U970</f>
        <v>-0.99467198153858571</v>
      </c>
      <c r="S982" s="8">
        <f>W970</f>
        <v>0.121152448715693</v>
      </c>
      <c r="T982" s="8"/>
      <c r="U982" s="8" t="str">
        <f t="shared" si="456"/>
        <v>ALL</v>
      </c>
      <c r="V982" s="8">
        <f t="shared" si="457"/>
        <v>-4.1987636711524626E-2</v>
      </c>
      <c r="W982" s="8">
        <f t="shared" si="458"/>
        <v>-4.8821508135617878E-2</v>
      </c>
      <c r="X982" s="8">
        <f>AC970</f>
        <v>0.2699484255688156</v>
      </c>
      <c r="Y982" s="8">
        <f>AE970</f>
        <v>-8.3176332053777655E-2</v>
      </c>
      <c r="Z982" s="8">
        <f>AG970</f>
        <v>-0.32066197389936602</v>
      </c>
      <c r="AA982" s="8">
        <f>AI970</f>
        <v>-0.66825994944147193</v>
      </c>
      <c r="AB982" s="17"/>
      <c r="AC982" s="33" t="str">
        <f t="shared" ref="AC982:AC992" si="460">AK970</f>
        <v>ALL</v>
      </c>
      <c r="AD982" s="8">
        <f t="shared" ref="AD982:AD992" si="461">AL970</f>
        <v>0.58229016313165183</v>
      </c>
      <c r="AE982" s="8">
        <f t="shared" ref="AE982:AE992" si="462">AM970</f>
        <v>0.56548956194736355</v>
      </c>
      <c r="AF982" s="8">
        <f t="shared" ref="AF982:AF992" si="463">AO970</f>
        <v>0.6662112577088064</v>
      </c>
      <c r="AG982" s="8">
        <f t="shared" ref="AG982:AG992" si="464">AQ970</f>
        <v>0.53311743168869419</v>
      </c>
      <c r="AH982" s="8">
        <f t="shared" ref="AH982:AH992" si="465">AS970</f>
        <v>0.70012229976450469</v>
      </c>
      <c r="AI982" s="8">
        <f t="shared" ref="AI982:AI992" si="466">AU970</f>
        <v>-6.951229215438505E-2</v>
      </c>
      <c r="AK982" s="8"/>
      <c r="AL982" s="8"/>
      <c r="AM982" s="8"/>
      <c r="AN982" s="17"/>
      <c r="AO982" s="17"/>
      <c r="AP982" s="17"/>
      <c r="AQ982" s="17"/>
      <c r="AR982" s="17"/>
      <c r="AS982" s="17"/>
      <c r="AT982" s="17"/>
      <c r="AU982" s="17"/>
    </row>
    <row r="983" spans="13:49" x14ac:dyDescent="0.3">
      <c r="M983" t="str">
        <f t="shared" ref="M983:O983" si="467">M971</f>
        <v>Target; Gain &gt; 1</v>
      </c>
      <c r="N983" s="8">
        <f t="shared" si="467"/>
        <v>-8.6628272726222537</v>
      </c>
      <c r="O983" s="8">
        <f t="shared" si="467"/>
        <v>-8.6500936403241333</v>
      </c>
      <c r="P983" s="8">
        <f>Q971</f>
        <v>-8.9948125692609917</v>
      </c>
      <c r="Q983" s="8">
        <f>S971</f>
        <v>-13.554686300856934</v>
      </c>
      <c r="R983" s="8">
        <f>U971</f>
        <v>-3.7716745880105917</v>
      </c>
      <c r="S983" s="8">
        <f>W971</f>
        <v>-18.275184605943824</v>
      </c>
      <c r="T983" s="8"/>
      <c r="U983" s="8" t="str">
        <f t="shared" si="456"/>
        <v>Target; Gain &gt; 1</v>
      </c>
      <c r="V983" s="8">
        <f t="shared" si="457"/>
        <v>-3.8792049494376832</v>
      </c>
      <c r="W983" s="8">
        <f t="shared" si="458"/>
        <v>-3.8571287949865209</v>
      </c>
      <c r="X983" s="8">
        <f>AC971</f>
        <v>-5.121478228099261</v>
      </c>
      <c r="Y983" s="8">
        <f>AE971</f>
        <v>-6.3489628793117472</v>
      </c>
      <c r="Z983" s="8">
        <f>AG971</f>
        <v>-1.2209330756601335</v>
      </c>
      <c r="AA983" s="8">
        <f>AI971</f>
        <v>-11.366267649592142</v>
      </c>
      <c r="AB983" s="17"/>
      <c r="AC983" s="33" t="str">
        <f t="shared" si="460"/>
        <v>Target; Gain &gt; 1</v>
      </c>
      <c r="AD983" s="8">
        <f t="shared" si="461"/>
        <v>-1.3122859439635812</v>
      </c>
      <c r="AE983" s="8">
        <f t="shared" si="462"/>
        <v>-1.2956780348963621</v>
      </c>
      <c r="AF983" s="8">
        <f t="shared" si="463"/>
        <v>-1.9558516599167044</v>
      </c>
      <c r="AG983" s="8">
        <f t="shared" si="464"/>
        <v>-2.6229554866376423</v>
      </c>
      <c r="AH983" s="8">
        <f t="shared" si="465"/>
        <v>0.47622475341747261</v>
      </c>
      <c r="AI983" s="8">
        <f t="shared" si="466"/>
        <v>-8.4929415174586147</v>
      </c>
      <c r="AK983" s="8"/>
      <c r="AL983" s="8"/>
      <c r="AM983" s="8"/>
      <c r="AN983" s="17"/>
      <c r="AO983" s="17"/>
      <c r="AP983" s="17"/>
      <c r="AQ983" s="17"/>
      <c r="AR983" s="17"/>
      <c r="AS983" s="17"/>
      <c r="AT983" s="17"/>
      <c r="AU983" s="17"/>
    </row>
    <row r="984" spans="13:49" x14ac:dyDescent="0.3">
      <c r="M984" t="str">
        <f t="shared" ref="M984:O984" si="468">M972</f>
        <v>Gain &gt; 1</v>
      </c>
      <c r="N984" s="8">
        <f t="shared" si="468"/>
        <v>-1.041657689239857</v>
      </c>
      <c r="O984" s="8">
        <f t="shared" si="468"/>
        <v>-1.0585942039102256</v>
      </c>
      <c r="P984" s="8">
        <f t="shared" ref="P984:P992" si="469">Q972</f>
        <v>-3.5321411591079044E-2</v>
      </c>
      <c r="Q984" s="8">
        <f t="shared" ref="Q984:Q986" si="470">S972</f>
        <v>-9.0673621257265635E-2</v>
      </c>
      <c r="R984" s="8">
        <f t="shared" ref="R984:R986" si="471">U972</f>
        <v>-1.0729659261840061</v>
      </c>
      <c r="S984" s="8">
        <f t="shared" ref="S984:S992" si="472">W972</f>
        <v>-0.9528627799699021</v>
      </c>
      <c r="T984" s="8"/>
      <c r="U984" s="8" t="str">
        <f t="shared" si="456"/>
        <v>Gain &gt; 1</v>
      </c>
      <c r="V984" s="8">
        <f t="shared" si="457"/>
        <v>-0.68336812538083513</v>
      </c>
      <c r="W984" s="8">
        <f t="shared" si="458"/>
        <v>-0.67629283755303915</v>
      </c>
      <c r="X984" s="8">
        <f t="shared" ref="X984:X992" si="473">AC972</f>
        <v>-0.13897529197573361</v>
      </c>
      <c r="Y984" s="8">
        <f t="shared" ref="Y984:Y988" si="474">AE972</f>
        <v>-0.25682846131596959</v>
      </c>
      <c r="Z984" s="8">
        <f t="shared" ref="Z984:Z992" si="475">AG972</f>
        <v>-0.3384330231287272</v>
      </c>
      <c r="AA984" s="8">
        <f t="shared" ref="AA984:AA992" si="476">AI972</f>
        <v>-1.7203661299315329</v>
      </c>
      <c r="AB984" s="17"/>
      <c r="AC984" s="33" t="str">
        <f t="shared" si="460"/>
        <v>Gain &gt; 1</v>
      </c>
      <c r="AD984" s="8">
        <f t="shared" si="461"/>
        <v>0.22553685319755185</v>
      </c>
      <c r="AE984" s="8">
        <f t="shared" si="462"/>
        <v>0.22390211047280062</v>
      </c>
      <c r="AF984" s="8">
        <f t="shared" si="463"/>
        <v>0.45922041723051399</v>
      </c>
      <c r="AG984" s="8">
        <f t="shared" si="464"/>
        <v>0.44707743356766061</v>
      </c>
      <c r="AH984" s="8">
        <f t="shared" si="465"/>
        <v>0.70028865013862784</v>
      </c>
      <c r="AI984" s="8">
        <f t="shared" si="466"/>
        <v>-0.86949999682041756</v>
      </c>
      <c r="AK984" s="8"/>
      <c r="AL984" s="8"/>
      <c r="AM984" s="8"/>
      <c r="AN984" s="17"/>
      <c r="AO984" s="17"/>
      <c r="AP984" s="17"/>
      <c r="AQ984" s="17"/>
      <c r="AR984" s="17"/>
      <c r="AS984" s="17"/>
      <c r="AT984" s="17"/>
      <c r="AU984" s="17"/>
    </row>
    <row r="985" spans="13:49" x14ac:dyDescent="0.3">
      <c r="M985" t="str">
        <f t="shared" ref="M985:O985" si="477">M973</f>
        <v>Target (or sym)</v>
      </c>
      <c r="N985" s="8">
        <f t="shared" si="477"/>
        <v>-3.1983382321834775</v>
      </c>
      <c r="O985" s="8">
        <f t="shared" si="477"/>
        <v>-3.6490370748254577</v>
      </c>
      <c r="P985" s="8">
        <f t="shared" si="469"/>
        <v>-3.2374282130002934</v>
      </c>
      <c r="Q985" s="8">
        <f t="shared" si="470"/>
        <v>-3.600860018708357</v>
      </c>
      <c r="R985" s="8">
        <f t="shared" si="471"/>
        <v>-1.8157622979859229</v>
      </c>
      <c r="S985" s="8">
        <f t="shared" si="472"/>
        <v>-6.7799901050803069</v>
      </c>
      <c r="T985" s="8"/>
      <c r="U985" s="8" t="str">
        <f t="shared" si="456"/>
        <v>Target (or sym)</v>
      </c>
      <c r="V985" s="8">
        <f>Z973</f>
        <v>-1.8192184706978725</v>
      </c>
      <c r="W985" s="8">
        <f t="shared" si="458"/>
        <v>-2.0331367403653005</v>
      </c>
      <c r="X985" s="8">
        <f t="shared" si="473"/>
        <v>-2.4737013903995644</v>
      </c>
      <c r="Y985" s="8">
        <f t="shared" si="474"/>
        <v>-1.6254900188313708</v>
      </c>
      <c r="Z985" s="8">
        <f t="shared" si="475"/>
        <v>-0.48977364758218023</v>
      </c>
      <c r="AA985" s="8">
        <f t="shared" si="476"/>
        <v>-6.6328979960971326</v>
      </c>
      <c r="AB985" s="17"/>
      <c r="AC985" s="14" t="str">
        <f t="shared" si="460"/>
        <v>Target (or sym)</v>
      </c>
      <c r="AD985" s="8">
        <f t="shared" si="461"/>
        <v>-0.10827281227693462</v>
      </c>
      <c r="AE985" s="8">
        <f t="shared" si="462"/>
        <v>-0.32978258729306664</v>
      </c>
      <c r="AF985" s="8">
        <f t="shared" si="463"/>
        <v>-0.49487071319517772</v>
      </c>
      <c r="AG985" s="8">
        <f t="shared" si="464"/>
        <v>-5.4791689245336936E-2</v>
      </c>
      <c r="AH985" s="8">
        <f t="shared" si="465"/>
        <v>0.66468411865686927</v>
      </c>
      <c r="AI985" s="8">
        <f t="shared" si="466"/>
        <v>-4.604705274247177</v>
      </c>
      <c r="AK985" s="8"/>
      <c r="AL985" s="8"/>
      <c r="AM985" s="8"/>
      <c r="AN985" s="17"/>
      <c r="AO985" s="17"/>
      <c r="AP985" s="17"/>
      <c r="AQ985" s="17"/>
      <c r="AR985" s="17"/>
      <c r="AS985" s="17"/>
      <c r="AT985" s="17"/>
      <c r="AU985" s="17"/>
    </row>
    <row r="986" spans="13:49" x14ac:dyDescent="0.3">
      <c r="M986" t="str">
        <f>M974</f>
        <v>Gain &gt; 0</v>
      </c>
      <c r="N986" s="8">
        <f t="shared" ref="N986:O986" si="478">N974</f>
        <v>4.0588322603669159E-2</v>
      </c>
      <c r="O986" s="8">
        <f t="shared" si="478"/>
        <v>2.698426944979921E-2</v>
      </c>
      <c r="P986" s="8">
        <f t="shared" si="469"/>
        <v>0.58283998124921554</v>
      </c>
      <c r="Q986" s="8">
        <f t="shared" si="470"/>
        <v>0.32464632729750353</v>
      </c>
      <c r="R986" s="8">
        <f t="shared" si="471"/>
        <v>-0.99467198153858571</v>
      </c>
      <c r="S986" s="8">
        <f t="shared" si="472"/>
        <v>0.16744023547619663</v>
      </c>
      <c r="T986" s="8"/>
      <c r="U986" s="8" t="str">
        <f t="shared" si="456"/>
        <v>Gain &gt; 0</v>
      </c>
      <c r="V986" s="8">
        <f t="shared" ref="V986:V992" si="479">Z974</f>
        <v>6.5757550761744221E-2</v>
      </c>
      <c r="W986" s="8">
        <f t="shared" si="458"/>
        <v>6.1172476504743112E-2</v>
      </c>
      <c r="X986" s="8">
        <f t="shared" si="473"/>
        <v>0.31657767988520169</v>
      </c>
      <c r="Y986" s="8">
        <f t="shared" si="474"/>
        <v>6.1969619327012816E-2</v>
      </c>
      <c r="Z986" s="8">
        <f t="shared" si="475"/>
        <v>-0.32476838652148055</v>
      </c>
      <c r="AA986" s="8">
        <f t="shared" si="476"/>
        <v>-0.61340403905954122</v>
      </c>
      <c r="AB986" s="17"/>
      <c r="AC986" s="14" t="str">
        <f t="shared" si="460"/>
        <v>Gain &gt; 0</v>
      </c>
      <c r="AD986" s="8">
        <f t="shared" si="461"/>
        <v>0.62267603163335505</v>
      </c>
      <c r="AE986" s="8">
        <f t="shared" si="462"/>
        <v>0.61662145607918717</v>
      </c>
      <c r="AF986" s="8">
        <f t="shared" si="463"/>
        <v>0.70540987280153167</v>
      </c>
      <c r="AG986" s="8">
        <f t="shared" si="464"/>
        <v>0.6490259153637048</v>
      </c>
      <c r="AH986" s="8">
        <f t="shared" si="465"/>
        <v>0.69754249312206118</v>
      </c>
      <c r="AI986" s="8">
        <f t="shared" si="466"/>
        <v>7.9696416727871949E-2</v>
      </c>
      <c r="AK986" s="8"/>
      <c r="AL986" s="8"/>
      <c r="AM986" s="8"/>
      <c r="AN986" s="17"/>
      <c r="AO986" s="17"/>
      <c r="AP986" s="17"/>
      <c r="AQ986" s="17"/>
      <c r="AR986" s="17"/>
      <c r="AS986" s="17"/>
      <c r="AT986" s="17"/>
      <c r="AU986" s="17"/>
    </row>
    <row r="987" spans="13:49" x14ac:dyDescent="0.3">
      <c r="M987" t="str">
        <f t="shared" ref="M987:O987" si="480">M975</f>
        <v>Gain &lt;=0</v>
      </c>
      <c r="N987" s="8">
        <f t="shared" si="480"/>
        <v>-0.21337360091238927</v>
      </c>
      <c r="O987" s="8">
        <f t="shared" si="480"/>
        <v>-0.23870757029586975</v>
      </c>
      <c r="P987" s="8">
        <f t="shared" si="469"/>
        <v>0.34082736896254856</v>
      </c>
      <c r="Q987" s="8">
        <f>S975</f>
        <v>-3.9633151401652841E-3</v>
      </c>
      <c r="R987" s="8">
        <f>U975</f>
        <v>-0.87560583962333949</v>
      </c>
      <c r="S987" s="8">
        <f t="shared" si="472"/>
        <v>1.5585918529230636E-2</v>
      </c>
      <c r="T987" s="8"/>
      <c r="U987" s="8" t="str">
        <f t="shared" si="456"/>
        <v>Gain &lt;=0</v>
      </c>
      <c r="V987" s="8">
        <f t="shared" si="479"/>
        <v>-0.17517546526360739</v>
      </c>
      <c r="W987" s="8">
        <f t="shared" si="458"/>
        <v>-0.19950170095226893</v>
      </c>
      <c r="X987" s="8">
        <f t="shared" si="473"/>
        <v>0.17486330488880972</v>
      </c>
      <c r="Y987" s="8">
        <f t="shared" si="474"/>
        <v>-0.16442730575519499</v>
      </c>
      <c r="Z987" s="8">
        <f t="shared" si="475"/>
        <v>-0.30009684274388171</v>
      </c>
      <c r="AA987" s="8">
        <f t="shared" si="476"/>
        <v>-1.0519378381677624</v>
      </c>
      <c r="AB987" s="17"/>
      <c r="AC987" s="14" t="str">
        <f t="shared" si="460"/>
        <v>Gain &lt;=0</v>
      </c>
      <c r="AD987" s="8">
        <f t="shared" si="461"/>
        <v>0.48516572557708787</v>
      </c>
      <c r="AE987" s="8">
        <f t="shared" si="462"/>
        <v>0.45997820211444868</v>
      </c>
      <c r="AF987" s="8">
        <f t="shared" si="463"/>
        <v>0.58889533615559442</v>
      </c>
      <c r="AG987" s="8">
        <f t="shared" si="464"/>
        <v>0.49198877493026877</v>
      </c>
      <c r="AH987" s="8">
        <f t="shared" si="465"/>
        <v>0.71097310959516413</v>
      </c>
      <c r="AI987" s="8">
        <f t="shared" si="466"/>
        <v>-0.41177780291530569</v>
      </c>
      <c r="AK987" s="8"/>
      <c r="AL987" s="8"/>
      <c r="AM987" s="8"/>
      <c r="AN987" s="17"/>
      <c r="AO987" s="17"/>
      <c r="AP987" s="17"/>
      <c r="AQ987" s="17"/>
      <c r="AR987" s="17"/>
      <c r="AS987" s="17"/>
      <c r="AT987" s="17"/>
      <c r="AU987" s="17"/>
    </row>
    <row r="988" spans="13:49" x14ac:dyDescent="0.3">
      <c r="M988" t="str">
        <f>M976</f>
        <v>Target; Gain &gt; 1; #pref=2</v>
      </c>
      <c r="N988" s="8" t="e" vm="2">
        <f t="shared" ref="N988:O988" si="481">N976</f>
        <v>#VALUE!</v>
      </c>
      <c r="O988" s="8" t="e" vm="2">
        <f t="shared" si="481"/>
        <v>#VALUE!</v>
      </c>
      <c r="P988" s="8" t="e" vm="2">
        <f t="shared" si="469"/>
        <v>#VALUE!</v>
      </c>
      <c r="Q988" s="8" t="e" vm="2">
        <f t="shared" ref="Q988:Q992" si="482">S976</f>
        <v>#VALUE!</v>
      </c>
      <c r="R988" s="8" t="e" vm="2">
        <f t="shared" ref="R988" si="483">U976</f>
        <v>#VALUE!</v>
      </c>
      <c r="S988" s="8" t="e" vm="2">
        <f t="shared" si="472"/>
        <v>#VALUE!</v>
      </c>
      <c r="T988" s="8"/>
      <c r="U988" s="8" t="str">
        <f t="shared" si="456"/>
        <v>Target; Gain &gt; 1; #pref=2</v>
      </c>
      <c r="V988" s="8" t="e" vm="2">
        <f t="shared" si="479"/>
        <v>#VALUE!</v>
      </c>
      <c r="W988" s="8" t="e" vm="2">
        <f t="shared" si="458"/>
        <v>#VALUE!</v>
      </c>
      <c r="X988" s="8" t="e" vm="2">
        <f t="shared" si="473"/>
        <v>#VALUE!</v>
      </c>
      <c r="Y988" s="8" t="e" vm="2">
        <f t="shared" si="474"/>
        <v>#VALUE!</v>
      </c>
      <c r="Z988" s="8" t="e" vm="2">
        <f t="shared" si="475"/>
        <v>#VALUE!</v>
      </c>
      <c r="AA988" s="8" t="e" vm="2">
        <f t="shared" si="476"/>
        <v>#VALUE!</v>
      </c>
      <c r="AB988" s="17"/>
      <c r="AC988" s="14" t="str">
        <f t="shared" si="460"/>
        <v>Target; Gain &gt; 1; #pref=2</v>
      </c>
      <c r="AD988" s="8" t="e" vm="2">
        <f t="shared" si="461"/>
        <v>#VALUE!</v>
      </c>
      <c r="AE988" s="8" t="e" vm="2">
        <f t="shared" si="462"/>
        <v>#VALUE!</v>
      </c>
      <c r="AF988" s="8" t="e" vm="2">
        <f t="shared" si="463"/>
        <v>#VALUE!</v>
      </c>
      <c r="AG988" s="8" t="e" vm="2">
        <f t="shared" si="464"/>
        <v>#VALUE!</v>
      </c>
      <c r="AH988" s="8" t="e" vm="2">
        <f t="shared" si="465"/>
        <v>#VALUE!</v>
      </c>
      <c r="AI988" s="8" t="e" vm="2">
        <f t="shared" si="466"/>
        <v>#VALUE!</v>
      </c>
      <c r="AK988" s="8"/>
      <c r="AL988" s="8"/>
      <c r="AM988" s="8"/>
      <c r="AN988" s="17"/>
      <c r="AO988" s="17"/>
      <c r="AP988" s="17"/>
      <c r="AQ988" s="17"/>
      <c r="AR988" s="17"/>
      <c r="AS988" s="17"/>
      <c r="AT988" s="17"/>
      <c r="AU988" s="17"/>
    </row>
    <row r="989" spans="13:49" x14ac:dyDescent="0.3">
      <c r="M989" t="str">
        <f>M977</f>
        <v>Target; Gain &gt; 1; #pref=3</v>
      </c>
      <c r="N989" s="8">
        <f t="shared" ref="N989:O989" si="484">N977</f>
        <v>-8.6628272726222537</v>
      </c>
      <c r="O989" s="8">
        <f t="shared" si="484"/>
        <v>-8.6500936403241333</v>
      </c>
      <c r="P989" s="8">
        <f t="shared" si="469"/>
        <v>-8.9948125692609917</v>
      </c>
      <c r="Q989" s="8">
        <f t="shared" si="482"/>
        <v>-13.554686300856934</v>
      </c>
      <c r="R989" s="8">
        <f>U977</f>
        <v>-3.7716745880105917</v>
      </c>
      <c r="S989" s="8">
        <f t="shared" si="472"/>
        <v>-18.275184605943824</v>
      </c>
      <c r="T989" s="8"/>
      <c r="U989" s="8" t="str">
        <f t="shared" si="456"/>
        <v>Target; Gain &gt; 1; #pref=3</v>
      </c>
      <c r="V989" s="8">
        <f t="shared" si="479"/>
        <v>-3.8792049494376832</v>
      </c>
      <c r="W989" s="8">
        <f t="shared" si="458"/>
        <v>-3.8571287949865209</v>
      </c>
      <c r="X989" s="8">
        <f t="shared" si="473"/>
        <v>-5.121478228099261</v>
      </c>
      <c r="Y989" s="8">
        <f>AE977</f>
        <v>-6.3489628793117472</v>
      </c>
      <c r="Z989" s="8">
        <f t="shared" si="475"/>
        <v>-1.2209330756601335</v>
      </c>
      <c r="AA989" s="8">
        <f t="shared" si="476"/>
        <v>-11.366267649592142</v>
      </c>
      <c r="AB989" s="17"/>
      <c r="AC989" s="14" t="str">
        <f t="shared" si="460"/>
        <v>Target; Gain &gt; 1; #pref=3</v>
      </c>
      <c r="AD989" s="8">
        <f t="shared" si="461"/>
        <v>-1.3122859439635812</v>
      </c>
      <c r="AE989" s="8">
        <f t="shared" si="462"/>
        <v>-1.2956780348963621</v>
      </c>
      <c r="AF989" s="8">
        <f t="shared" si="463"/>
        <v>-1.9558516599167044</v>
      </c>
      <c r="AG989" s="8">
        <f t="shared" si="464"/>
        <v>-2.6229554866376423</v>
      </c>
      <c r="AH989" s="8">
        <f t="shared" si="465"/>
        <v>0.47622475341747261</v>
      </c>
      <c r="AI989" s="8">
        <f t="shared" si="466"/>
        <v>-8.4929415174586147</v>
      </c>
      <c r="AK989" s="8"/>
      <c r="AL989" s="8"/>
      <c r="AM989" s="8"/>
      <c r="AN989" s="17"/>
      <c r="AO989" s="17"/>
      <c r="AP989" s="17"/>
      <c r="AQ989" s="17"/>
      <c r="AR989" s="17"/>
      <c r="AS989" s="17"/>
      <c r="AT989" s="17"/>
      <c r="AU989" s="17"/>
    </row>
    <row r="990" spans="13:49" x14ac:dyDescent="0.3">
      <c r="M990" t="str">
        <f>M978</f>
        <v>Target; Gain &gt; 1; #pref=4</v>
      </c>
      <c r="N990" s="8" t="e" vm="2">
        <f t="shared" ref="N990:O990" si="485">N978</f>
        <v>#VALUE!</v>
      </c>
      <c r="O990" s="8" t="e" vm="2">
        <f t="shared" si="485"/>
        <v>#VALUE!</v>
      </c>
      <c r="P990" s="8" t="e" vm="2">
        <f t="shared" si="469"/>
        <v>#VALUE!</v>
      </c>
      <c r="Q990" s="8" t="e" vm="2">
        <f t="shared" si="482"/>
        <v>#VALUE!</v>
      </c>
      <c r="R990" s="8" t="e" vm="2">
        <f>U978</f>
        <v>#VALUE!</v>
      </c>
      <c r="S990" s="8" t="e" vm="2">
        <f t="shared" si="472"/>
        <v>#VALUE!</v>
      </c>
      <c r="T990" s="8"/>
      <c r="U990" s="8" t="str">
        <f t="shared" si="456"/>
        <v>Target; Gain &gt; 1; #pref=4</v>
      </c>
      <c r="V990" s="8" t="e" vm="2">
        <f t="shared" si="479"/>
        <v>#VALUE!</v>
      </c>
      <c r="W990" s="8" t="e" vm="2">
        <f t="shared" si="458"/>
        <v>#VALUE!</v>
      </c>
      <c r="X990" s="8" t="e" vm="2">
        <f t="shared" si="473"/>
        <v>#VALUE!</v>
      </c>
      <c r="Y990" s="8" t="e" vm="2">
        <f>AE978</f>
        <v>#VALUE!</v>
      </c>
      <c r="Z990" s="8" t="e" vm="2">
        <f t="shared" si="475"/>
        <v>#VALUE!</v>
      </c>
      <c r="AA990" s="8" t="e" vm="2">
        <f t="shared" si="476"/>
        <v>#VALUE!</v>
      </c>
      <c r="AC990" s="14" t="str">
        <f t="shared" si="460"/>
        <v>Target; Gain &gt; 1; #pref=4</v>
      </c>
      <c r="AD990" s="8" t="e" vm="2">
        <f t="shared" si="461"/>
        <v>#VALUE!</v>
      </c>
      <c r="AE990" s="8" t="e" vm="2">
        <f t="shared" si="462"/>
        <v>#VALUE!</v>
      </c>
      <c r="AF990" s="8" t="e" vm="2">
        <f t="shared" si="463"/>
        <v>#VALUE!</v>
      </c>
      <c r="AG990" s="8" t="e" vm="2">
        <f t="shared" si="464"/>
        <v>#VALUE!</v>
      </c>
      <c r="AH990" s="8" t="e" vm="2">
        <f t="shared" si="465"/>
        <v>#VALUE!</v>
      </c>
      <c r="AI990" s="8" t="e" vm="2">
        <f t="shared" si="466"/>
        <v>#VALUE!</v>
      </c>
      <c r="AK990" s="8"/>
      <c r="AL990" s="8"/>
      <c r="AM990" s="8"/>
    </row>
    <row r="991" spans="13:49" x14ac:dyDescent="0.3">
      <c r="M991" t="str">
        <f>M979</f>
        <v>Target (or sym); Gain &gt; 0</v>
      </c>
      <c r="N991" s="8">
        <f t="shared" ref="N991:O992" si="486">N979</f>
        <v>-4.5013244835669717</v>
      </c>
      <c r="O991" s="8">
        <f t="shared" si="486"/>
        <v>-4.538672481023962</v>
      </c>
      <c r="P991" s="8">
        <f t="shared" si="469"/>
        <v>-2.1167982022815273</v>
      </c>
      <c r="Q991" s="8">
        <f t="shared" si="482"/>
        <v>-3.8660006449033295</v>
      </c>
      <c r="R991" s="8">
        <f>U979</f>
        <v>-2.1991641322298925</v>
      </c>
      <c r="S991" s="8">
        <f t="shared" si="472"/>
        <v>-4.0102002729536892</v>
      </c>
      <c r="T991" s="8"/>
      <c r="U991" s="8" t="str">
        <f t="shared" si="456"/>
        <v>Target (or sym); Gain &gt; 0</v>
      </c>
      <c r="V991" s="8">
        <f t="shared" si="479"/>
        <v>-2.1219163923266593</v>
      </c>
      <c r="W991" s="8">
        <f t="shared" si="458"/>
        <v>-2.1057206846416641</v>
      </c>
      <c r="X991" s="8">
        <f t="shared" si="473"/>
        <v>-1.2417794262567592</v>
      </c>
      <c r="Y991" s="8">
        <f>AE979</f>
        <v>-2.394560060074387</v>
      </c>
      <c r="Z991" s="8">
        <f t="shared" si="475"/>
        <v>-0.66909293815011384</v>
      </c>
      <c r="AA991" s="8">
        <f t="shared" si="476"/>
        <v>-5.1399518007013265</v>
      </c>
      <c r="AC991" s="14" t="str">
        <f t="shared" si="460"/>
        <v>Target (or sym); Gain &gt; 0</v>
      </c>
      <c r="AD991" s="8">
        <f t="shared" si="461"/>
        <v>-0.1058635986282499</v>
      </c>
      <c r="AE991" s="8">
        <f t="shared" si="462"/>
        <v>-0.10984189617933504</v>
      </c>
      <c r="AF991" s="8">
        <f t="shared" si="463"/>
        <v>0.16528498254889368</v>
      </c>
      <c r="AG991" s="8">
        <f t="shared" si="464"/>
        <v>-0.23133947730015192</v>
      </c>
      <c r="AH991" s="8">
        <f t="shared" si="465"/>
        <v>0.61349585508693061</v>
      </c>
      <c r="AI991" s="8">
        <f t="shared" si="466"/>
        <v>-3.7346284010210762</v>
      </c>
      <c r="AK991" s="8"/>
      <c r="AL991" s="8"/>
      <c r="AM991" s="8"/>
    </row>
    <row r="992" spans="13:49" x14ac:dyDescent="0.3">
      <c r="M992" t="str">
        <f>M980</f>
        <v>Target (or sym); Gain &lt;= 0</v>
      </c>
      <c r="N992" s="8">
        <f t="shared" si="486"/>
        <v>-3.1983382321834775</v>
      </c>
      <c r="O992" s="8">
        <f t="shared" si="486"/>
        <v>-3.6490370748254577</v>
      </c>
      <c r="P992" s="8">
        <f t="shared" si="469"/>
        <v>-3.2374282130002934</v>
      </c>
      <c r="Q992" s="8">
        <f t="shared" si="482"/>
        <v>-3.600860018708357</v>
      </c>
      <c r="R992" s="8">
        <f>U980</f>
        <v>-1.8157622979859229</v>
      </c>
      <c r="S992" s="8">
        <f t="shared" si="472"/>
        <v>-6.7799901050803069</v>
      </c>
      <c r="T992" s="8"/>
      <c r="U992" s="8" t="str">
        <f t="shared" si="456"/>
        <v>Target (or sym); Gain &lt;= 0</v>
      </c>
      <c r="V992" s="8">
        <f t="shared" si="479"/>
        <v>-1.8192184706978725</v>
      </c>
      <c r="W992" s="8">
        <f t="shared" si="458"/>
        <v>-2.0331367403653005</v>
      </c>
      <c r="X992" s="8">
        <f t="shared" si="473"/>
        <v>-2.4737013903995644</v>
      </c>
      <c r="Y992" s="8">
        <f>AE980</f>
        <v>-1.6254900188313708</v>
      </c>
      <c r="Z992" s="8">
        <f t="shared" si="475"/>
        <v>-0.4736752537977445</v>
      </c>
      <c r="AA992" s="8">
        <f t="shared" si="476"/>
        <v>-6.6328979960971326</v>
      </c>
      <c r="AC992" s="14" t="str">
        <f t="shared" si="460"/>
        <v>Target (or sym); Gain &lt;= 0</v>
      </c>
      <c r="AD992" s="8">
        <f t="shared" si="461"/>
        <v>-0.10827281227693462</v>
      </c>
      <c r="AE992" s="8">
        <f t="shared" si="462"/>
        <v>-0.32978258729306664</v>
      </c>
      <c r="AF992" s="8">
        <f t="shared" si="463"/>
        <v>-0.63657005182455118</v>
      </c>
      <c r="AG992" s="8">
        <f t="shared" si="464"/>
        <v>-5.4791689245336936E-2</v>
      </c>
      <c r="AH992" s="8">
        <f t="shared" si="465"/>
        <v>0.66726392529931278</v>
      </c>
      <c r="AI992" s="8">
        <f t="shared" si="466"/>
        <v>-4.604705274247177</v>
      </c>
    </row>
  </sheetData>
  <mergeCells count="11">
    <mergeCell ref="AK1:AU1"/>
    <mergeCell ref="AK653:AU653"/>
    <mergeCell ref="AJ341:AQ341"/>
    <mergeCell ref="AS341:AZ341"/>
    <mergeCell ref="AA341:AF341"/>
    <mergeCell ref="M653:W653"/>
    <mergeCell ref="Y653:AI653"/>
    <mergeCell ref="M1:W1"/>
    <mergeCell ref="Y1:AI1"/>
    <mergeCell ref="M341:R341"/>
    <mergeCell ref="T341:Y341"/>
  </mergeCells>
  <conditionalFormatting sqref="G633:K633 M343:R630 T343:Y630 M655:W942 Y655:AI942 AG343:AG630">
    <cfRule type="colorScale" priority="171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G634:K634">
    <cfRule type="colorScale" priority="170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G643:K643">
    <cfRule type="colorScale" priority="121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G644:K644">
    <cfRule type="colorScale" priority="120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G653:K653">
    <cfRule type="colorScale" priority="172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G651:L652 L653">
    <cfRule type="colorScale" priority="173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L633:L639 L643:L649 L641">
    <cfRule type="colorScale" priority="169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L640">
    <cfRule type="colorScale" priority="23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L650">
    <cfRule type="colorScale" priority="17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M945">
    <cfRule type="colorScale" priority="181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M946">
    <cfRule type="colorScale" priority="182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M947">
    <cfRule type="colorScale" priority="180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M970">
    <cfRule type="colorScale" priority="110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M971">
    <cfRule type="colorScale" priority="111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M972">
    <cfRule type="colorScale" priority="109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M633:R639 N957:S966 V957:AA966 M643:R649 M641:R641">
    <cfRule type="colorScale" priority="167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M640:R640">
    <cfRule type="colorScale" priority="22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M650:R650">
    <cfRule type="colorScale" priority="16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M3:W58">
    <cfRule type="colorScale" priority="45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M59:W290">
    <cfRule type="colorScale" priority="52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M293:W302">
    <cfRule type="colorScale" priority="16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M303:W303">
    <cfRule type="colorScale" priority="4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M317:W326">
    <cfRule type="colorScale" priority="8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M327:W327">
    <cfRule type="colorScale" priority="3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305:S313">
    <cfRule type="colorScale" priority="163">
      <colorScale>
        <cfvo type="min"/>
        <cfvo type="max"/>
        <color rgb="FF63BE7B"/>
        <color rgb="FFFCFCFF"/>
      </colorScale>
    </cfRule>
  </conditionalFormatting>
  <conditionalFormatting sqref="N314:S314">
    <cfRule type="colorScale" priority="37">
      <colorScale>
        <cfvo type="min"/>
        <cfvo type="max"/>
        <color rgb="FF63BE7B"/>
        <color rgb="FFFCFCFF"/>
      </colorScale>
    </cfRule>
  </conditionalFormatting>
  <conditionalFormatting sqref="N329:S337">
    <cfRule type="colorScale" priority="84">
      <colorScale>
        <cfvo type="min"/>
        <cfvo type="max"/>
        <color rgb="FF63BE7B"/>
        <color rgb="FFFCFCFF"/>
      </colorScale>
    </cfRule>
  </conditionalFormatting>
  <conditionalFormatting sqref="N338:S338">
    <cfRule type="colorScale" priority="27">
      <colorScale>
        <cfvo type="min"/>
        <cfvo type="max"/>
        <color rgb="FF63BE7B"/>
        <color rgb="FFFCFCFF"/>
      </colorScale>
    </cfRule>
  </conditionalFormatting>
  <conditionalFormatting sqref="N967:S967 V967:AA967">
    <cfRule type="colorScale" priority="8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N982:S991 V982:AA991">
    <cfRule type="colorScale" priority="107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N992:S992 V992:AA992">
    <cfRule type="colorScale" priority="2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N945:W954">
    <cfRule type="colorScale" priority="168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N955:W955">
    <cfRule type="colorScale" priority="11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N970:W979">
    <cfRule type="colorScale" priority="108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N980:W980">
    <cfRule type="colorScale" priority="5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S635:S636">
    <cfRule type="colorScale" priority="165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S645:S646">
    <cfRule type="colorScale" priority="119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T633:Y638">
    <cfRule type="colorScale" priority="160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T639:Y639 T649:Y649 T641:Y641">
    <cfRule type="colorScale" priority="150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T640:Y640">
    <cfRule type="colorScale" priority="19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T643:Y648">
    <cfRule type="colorScale" priority="118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T650:Y650">
    <cfRule type="colorScale" priority="13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V305:AA313">
    <cfRule type="colorScale" priority="162">
      <colorScale>
        <cfvo type="min"/>
        <cfvo type="max"/>
        <color rgb="FF63BE7B"/>
        <color rgb="FFFCFCFF"/>
      </colorScale>
    </cfRule>
  </conditionalFormatting>
  <conditionalFormatting sqref="V314:AA314">
    <cfRule type="colorScale" priority="36">
      <colorScale>
        <cfvo type="min"/>
        <cfvo type="max"/>
        <color rgb="FF63BE7B"/>
        <color rgb="FFFCFCFF"/>
      </colorScale>
    </cfRule>
  </conditionalFormatting>
  <conditionalFormatting sqref="V329:AA337">
    <cfRule type="colorScale" priority="83">
      <colorScale>
        <cfvo type="min"/>
        <cfvo type="max"/>
        <color rgb="FF63BE7B"/>
        <color rgb="FFFCFCFF"/>
      </colorScale>
    </cfRule>
  </conditionalFormatting>
  <conditionalFormatting sqref="V338:AA338">
    <cfRule type="colorScale" priority="26">
      <colorScale>
        <cfvo type="min"/>
        <cfvo type="max"/>
        <color rgb="FF63BE7B"/>
        <color rgb="FFFCFCFF"/>
      </colorScale>
    </cfRule>
  </conditionalFormatting>
  <conditionalFormatting sqref="Y3:AI58">
    <cfRule type="colorScale" priority="46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Y59:AI290">
    <cfRule type="colorScale" priority="53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Y293:AI301">
    <cfRule type="colorScale" priority="15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Y302:AI302">
    <cfRule type="colorScale" priority="15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Y303:AI303">
    <cfRule type="colorScale" priority="3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Y317:AI317">
    <cfRule type="colorScale" priority="8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Y318:AI318">
    <cfRule type="colorScale" priority="7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Y319:AI319">
    <cfRule type="colorScale" priority="7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Y320:AI320">
    <cfRule type="colorScale" priority="7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Y321:AI321">
    <cfRule type="colorScale" priority="6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Y322:AI322">
    <cfRule type="colorScale" priority="6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Y323:AI323">
    <cfRule type="colorScale" priority="6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Y324:AI324">
    <cfRule type="colorScale" priority="6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Y325:AI325">
    <cfRule type="colorScale" priority="6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Y326:AI326">
    <cfRule type="colorScale" priority="5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Y327:AI327">
    <cfRule type="colorScale" priority="3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Z633:Z639 Z643:Z649 Z641">
    <cfRule type="colorScale" priority="123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Z640">
    <cfRule type="colorScale" priority="20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Z650">
    <cfRule type="colorScale" priority="14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Z945:AI952">
    <cfRule type="colorScale" priority="159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Z953:AI953">
    <cfRule type="colorScale" priority="158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Z954:AI954">
    <cfRule type="colorScale" priority="148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Z955:AI955">
    <cfRule type="colorScale" priority="10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Z970:AI973">
    <cfRule type="colorScale" priority="106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Z974:AI974">
    <cfRule type="colorScale" priority="97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Z975:AI975">
    <cfRule type="colorScale" priority="95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Z976:AI976">
    <cfRule type="colorScale" priority="93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Z977:AI977">
    <cfRule type="colorScale" priority="91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Z978:AI978">
    <cfRule type="colorScale" priority="89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Z979:AI979">
    <cfRule type="colorScale" priority="87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Z980:AI980">
    <cfRule type="colorScale" priority="4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AA343:AF630">
    <cfRule type="colorScale" priority="127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AA633:AF638">
    <cfRule type="colorScale" priority="125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AA639:AF639 AA649:AF649 AA641:AF641">
    <cfRule type="colorScale" priority="124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AA640:AF640">
    <cfRule type="colorScale" priority="18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AA643:AF648">
    <cfRule type="colorScale" priority="112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AA650:AF650">
    <cfRule type="colorScale" priority="12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AD305:AI313">
    <cfRule type="colorScale" priority="128">
      <colorScale>
        <cfvo type="min"/>
        <cfvo type="max"/>
        <color rgb="FF63BE7B"/>
        <color rgb="FFFCFCFF"/>
      </colorScale>
    </cfRule>
  </conditionalFormatting>
  <conditionalFormatting sqref="AD314:AI314">
    <cfRule type="colorScale" priority="33">
      <colorScale>
        <cfvo type="min"/>
        <cfvo type="max"/>
        <color rgb="FF63BE7B"/>
        <color rgb="FFFCFCFF"/>
      </colorScale>
    </cfRule>
  </conditionalFormatting>
  <conditionalFormatting sqref="AD329:AI337">
    <cfRule type="colorScale" priority="77">
      <colorScale>
        <cfvo type="min"/>
        <cfvo type="max"/>
        <color rgb="FF63BE7B"/>
        <color rgb="FFFCFCFF"/>
      </colorScale>
    </cfRule>
  </conditionalFormatting>
  <conditionalFormatting sqref="AD338:AI338">
    <cfRule type="colorScale" priority="24">
      <colorScale>
        <cfvo type="min"/>
        <cfvo type="max"/>
        <color rgb="FF63BE7B"/>
        <color rgb="FFFCFCFF"/>
      </colorScale>
    </cfRule>
  </conditionalFormatting>
  <conditionalFormatting sqref="AD957:AI966">
    <cfRule type="colorScale" priority="122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AD967:AI967">
    <cfRule type="colorScale" priority="6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AD982:AI991">
    <cfRule type="colorScale" priority="99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AD992:AI992">
    <cfRule type="colorScale" priority="1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AH343:AH398">
    <cfRule type="colorScale" priority="42">
      <colorScale>
        <cfvo type="percentile" val="10"/>
        <cfvo type="num" val="0"/>
        <cfvo type="percentile" val="90"/>
        <color rgb="FFF8696B"/>
        <color rgb="FFFFFFFF"/>
        <color rgb="FF63BE7B"/>
      </colorScale>
    </cfRule>
  </conditionalFormatting>
  <conditionalFormatting sqref="AH399:AH630">
    <cfRule type="colorScale" priority="49">
      <colorScale>
        <cfvo type="percentile" val="10"/>
        <cfvo type="num" val="0"/>
        <cfvo type="percentile" val="90"/>
        <color rgb="FFF8696B"/>
        <color rgb="FFFFFFFF"/>
        <color rgb="FF63BE7B"/>
      </colorScale>
    </cfRule>
  </conditionalFormatting>
  <conditionalFormatting sqref="AJ343:AQ398">
    <cfRule type="colorScale" priority="43">
      <colorScale>
        <cfvo type="percentile" val="10"/>
        <cfvo type="num" val="0"/>
        <cfvo type="percentile" val="90"/>
        <color rgb="FFF8696B"/>
        <color rgb="FFFFFFFF"/>
        <color rgb="FF63BE7B"/>
      </colorScale>
    </cfRule>
  </conditionalFormatting>
  <conditionalFormatting sqref="AJ399:AQ630">
    <cfRule type="colorScale" priority="50">
      <colorScale>
        <cfvo type="percentile" val="10"/>
        <cfvo type="num" val="0"/>
        <cfvo type="percentile" val="90"/>
        <color rgb="FFF8696B"/>
        <color rgb="FFFFFFFF"/>
        <color rgb="FF63BE7B"/>
      </colorScale>
    </cfRule>
  </conditionalFormatting>
  <conditionalFormatting sqref="AK633:AK638">
    <cfRule type="colorScale" priority="138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AK640">
    <cfRule type="colorScale" priority="21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AK643:AK648">
    <cfRule type="colorScale" priority="113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AK649 AK639 AK641">
    <cfRule type="colorScale" priority="132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AK650">
    <cfRule type="colorScale" priority="15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AK305:AM313">
    <cfRule type="colorScale" priority="139">
      <colorScale>
        <cfvo type="min"/>
        <cfvo type="max"/>
        <color rgb="FF63BE7B"/>
        <color rgb="FFFCFCFF"/>
      </colorScale>
    </cfRule>
  </conditionalFormatting>
  <conditionalFormatting sqref="AK314:AM314">
    <cfRule type="colorScale" priority="35">
      <colorScale>
        <cfvo type="min"/>
        <cfvo type="max"/>
        <color rgb="FF63BE7B"/>
        <color rgb="FFFCFCFF"/>
      </colorScale>
    </cfRule>
  </conditionalFormatting>
  <conditionalFormatting sqref="AK329:AM337">
    <cfRule type="colorScale" priority="80">
      <colorScale>
        <cfvo type="min"/>
        <cfvo type="max"/>
        <color rgb="FF63BE7B"/>
        <color rgb="FFFCFCFF"/>
      </colorScale>
    </cfRule>
  </conditionalFormatting>
  <conditionalFormatting sqref="AK338:AM338">
    <cfRule type="colorScale" priority="25">
      <colorScale>
        <cfvo type="min"/>
        <cfvo type="max"/>
        <color rgb="FF63BE7B"/>
        <color rgb="FFFCFCFF"/>
      </colorScale>
    </cfRule>
  </conditionalFormatting>
  <conditionalFormatting sqref="AK957:AM966">
    <cfRule type="colorScale" priority="140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AK967:AM967">
    <cfRule type="colorScale" priority="7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AK982:AM991">
    <cfRule type="colorScale" priority="103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AK3:AU58">
    <cfRule type="colorScale" priority="47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AK59:AU290">
    <cfRule type="colorScale" priority="54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AK293:AU301">
    <cfRule type="colorScale" priority="13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K302:AU302">
    <cfRule type="colorScale" priority="13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K303:AU303">
    <cfRule type="colorScale" priority="3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K317:AU317">
    <cfRule type="colorScale" priority="7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K318:AU318">
    <cfRule type="colorScale" priority="7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K319:AU319">
    <cfRule type="colorScale" priority="7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K320:AU320">
    <cfRule type="colorScale" priority="6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K321:AU321">
    <cfRule type="colorScale" priority="6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K322:AU322">
    <cfRule type="colorScale" priority="6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K323:AU323">
    <cfRule type="colorScale" priority="6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K324:AU324">
    <cfRule type="colorScale" priority="6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K325:AU325">
    <cfRule type="colorScale" priority="5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K326:AU326">
    <cfRule type="colorScale" priority="5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K327:AU327">
    <cfRule type="colorScale" priority="2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K655:AU942">
    <cfRule type="colorScale" priority="141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AL633:AO633">
    <cfRule type="colorScale" priority="142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43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AL634:AO634">
    <cfRule type="colorScale" priority="144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45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AL643:AO643">
    <cfRule type="colorScale" priority="114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15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AL644:AO644">
    <cfRule type="colorScale" priority="116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17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AL945:AU952">
    <cfRule type="colorScale" priority="137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AL953:AU953">
    <cfRule type="colorScale" priority="136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AL954:AU954">
    <cfRule type="colorScale" priority="131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AL955:AU955">
    <cfRule type="colorScale" priority="9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AL970:AU970 AL972:AU972">
    <cfRule type="colorScale" priority="102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AL971:AU971">
    <cfRule type="colorScale" priority="75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AL973:AU973">
    <cfRule type="colorScale" priority="98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AL974:AU974">
    <cfRule type="colorScale" priority="96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AL975:AU975">
    <cfRule type="colorScale" priority="94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AL976:AU976">
    <cfRule type="colorScale" priority="92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AL977:AU977">
    <cfRule type="colorScale" priority="90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AL978:AU978">
    <cfRule type="colorScale" priority="88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AL979:AU979">
    <cfRule type="colorScale" priority="86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AL980:AU980">
    <cfRule type="colorScale" priority="3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AS343:AZ398">
    <cfRule type="colorScale" priority="44">
      <colorScale>
        <cfvo type="percentile" val="10"/>
        <cfvo type="num" val="0"/>
        <cfvo type="percentile" val="90"/>
        <color rgb="FFF8696B"/>
        <color rgb="FFFFFFFF"/>
        <color rgb="FF63BE7B"/>
      </colorScale>
    </cfRule>
  </conditionalFormatting>
  <conditionalFormatting sqref="AS399:AZ630">
    <cfRule type="colorScale" priority="51">
      <colorScale>
        <cfvo type="percentile" val="10"/>
        <cfvo type="num" val="0"/>
        <cfvo type="percentile" val="90"/>
        <color rgb="FFF8696B"/>
        <color rgb="FFFFFFFF"/>
        <color rgb="FF63BE7B"/>
      </colorScale>
    </cfRule>
  </conditionalFormatting>
  <conditionalFormatting sqref="AW3:AW58">
    <cfRule type="colorScale" priority="48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AW59:AW290">
    <cfRule type="colorScale" priority="55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AW655:AW942 BB343:BB630">
    <cfRule type="colorScale" priority="161">
      <colorScale>
        <cfvo type="percentile" val="10"/>
        <cfvo type="num" val="0"/>
        <cfvo type="percentile" val="90"/>
        <color rgb="FFF8696B"/>
        <color rgb="FFFFFFFF"/>
        <color rgb="FF63BE7B"/>
      </colorScale>
    </cfRule>
  </conditionalFormatting>
  <conditionalFormatting sqref="AX655:AY942">
    <cfRule type="cellIs" dxfId="13" priority="175" operator="lessThan">
      <formula>0</formula>
    </cfRule>
  </conditionalFormatting>
  <conditionalFormatting sqref="AX291:BB302 AX340:AY340 BA340:BB340 AX304:BB313 AX315:BB326 AX328:BB337 AX339:BB339">
    <cfRule type="colorScale" priority="130">
      <colorScale>
        <cfvo type="percentile" val="10"/>
        <cfvo type="num" val="0"/>
        <cfvo type="percentile" val="90"/>
        <color rgb="FFF8696B"/>
        <color rgb="FFFFFFFF"/>
        <color rgb="FF63BE7B"/>
      </colorScale>
    </cfRule>
  </conditionalFormatting>
  <conditionalFormatting sqref="AX303:BB303">
    <cfRule type="colorScale" priority="40">
      <colorScale>
        <cfvo type="percentile" val="10"/>
        <cfvo type="num" val="0"/>
        <cfvo type="percentile" val="90"/>
        <color rgb="FFF8696B"/>
        <color rgb="FFFFFFFF"/>
        <color rgb="FF63BE7B"/>
      </colorScale>
    </cfRule>
  </conditionalFormatting>
  <conditionalFormatting sqref="AX314:BB314">
    <cfRule type="colorScale" priority="34">
      <colorScale>
        <cfvo type="percentile" val="10"/>
        <cfvo type="num" val="0"/>
        <cfvo type="percentile" val="90"/>
        <color rgb="FFF8696B"/>
        <color rgb="FFFFFFFF"/>
        <color rgb="FF63BE7B"/>
      </colorScale>
    </cfRule>
  </conditionalFormatting>
  <conditionalFormatting sqref="AX327:BB327">
    <cfRule type="colorScale" priority="32">
      <colorScale>
        <cfvo type="percentile" val="10"/>
        <cfvo type="num" val="0"/>
        <cfvo type="percentile" val="90"/>
        <color rgb="FFF8696B"/>
        <color rgb="FFFFFFFF"/>
        <color rgb="FF63BE7B"/>
      </colorScale>
    </cfRule>
  </conditionalFormatting>
  <conditionalFormatting sqref="AX338:BB338">
    <cfRule type="colorScale" priority="28">
      <colorScale>
        <cfvo type="percentile" val="10"/>
        <cfvo type="num" val="0"/>
        <cfvo type="percentile" val="90"/>
        <color rgb="FFF8696B"/>
        <color rgb="FFFFFFFF"/>
        <color rgb="FF63BE7B"/>
      </colorScale>
    </cfRule>
  </conditionalFormatting>
  <conditionalFormatting sqref="AY3:AY290">
    <cfRule type="colorScale" priority="166">
      <colorScale>
        <cfvo type="percentile" val="10"/>
        <cfvo type="num" val="0"/>
        <cfvo type="percentile" val="90"/>
        <color rgb="FFF8696B"/>
        <color rgb="FFFFFFFF"/>
        <color rgb="FF63BE7B"/>
      </colorScale>
    </cfRule>
  </conditionalFormatting>
  <conditionalFormatting sqref="AZ655:AZ942">
    <cfRule type="cellIs" dxfId="12" priority="174" operator="greaterThan">
      <formula>0</formula>
    </cfRule>
  </conditionalFormatting>
  <pageMargins left="0.75" right="0.75" top="1" bottom="1" header="0.5" footer="0.5"/>
  <pageSetup orientation="portrait" horizontalDpi="4294967293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D23174-9DAA-4776-B9F2-4269170472A2}">
  <dimension ref="A1:BB992"/>
  <sheetViews>
    <sheetView topLeftCell="A23" zoomScale="85" zoomScaleNormal="85" workbookViewId="0">
      <selection activeCell="M2" sqref="M2"/>
    </sheetView>
  </sheetViews>
  <sheetFormatPr defaultColWidth="8.77734375" defaultRowHeight="14.4" x14ac:dyDescent="0.3"/>
  <cols>
    <col min="1" max="3" width="10" customWidth="1"/>
    <col min="4" max="4" width="50.21875" bestFit="1" customWidth="1"/>
    <col min="5" max="12" width="10" customWidth="1"/>
    <col min="13" max="13" width="10.5546875" customWidth="1"/>
    <col min="14" max="15" width="13" customWidth="1"/>
    <col min="16" max="16" width="12" customWidth="1"/>
    <col min="17" max="17" width="11" customWidth="1"/>
    <col min="18" max="18" width="11.77734375" bestFit="1" customWidth="1"/>
    <col min="19" max="19" width="12" customWidth="1"/>
    <col min="20" max="20" width="11" customWidth="1"/>
    <col min="21" max="21" width="13" customWidth="1"/>
    <col min="22" max="22" width="10.5546875" customWidth="1"/>
    <col min="23" max="23" width="12" customWidth="1"/>
    <col min="24" max="24" width="10" customWidth="1"/>
    <col min="25" max="26" width="11" customWidth="1"/>
    <col min="27" max="27" width="13" customWidth="1"/>
    <col min="28" max="30" width="10" customWidth="1"/>
    <col min="31" max="31" width="12" customWidth="1"/>
    <col min="32" max="35" width="10" customWidth="1"/>
    <col min="37" max="38" width="11" customWidth="1"/>
    <col min="39" max="39" width="13" customWidth="1"/>
    <col min="40" max="42" width="10" customWidth="1"/>
    <col min="43" max="43" width="12" customWidth="1"/>
    <col min="44" max="47" width="10" customWidth="1"/>
    <col min="49" max="49" width="10.77734375" customWidth="1"/>
    <col min="50" max="50" width="8.77734375" customWidth="1"/>
  </cols>
  <sheetData>
    <row r="1" spans="1:54" x14ac:dyDescent="0.3">
      <c r="M1" s="45" t="s">
        <v>0</v>
      </c>
      <c r="N1" s="46"/>
      <c r="O1" s="46"/>
      <c r="P1" s="46"/>
      <c r="Q1" s="46"/>
      <c r="R1" s="46"/>
      <c r="S1" s="46"/>
      <c r="T1" s="46"/>
      <c r="U1" s="46"/>
      <c r="V1" s="46"/>
      <c r="W1" s="46"/>
      <c r="Y1" s="45" t="s">
        <v>55</v>
      </c>
      <c r="Z1" s="46"/>
      <c r="AA1" s="46"/>
      <c r="AB1" s="46"/>
      <c r="AC1" s="46"/>
      <c r="AD1" s="46"/>
      <c r="AE1" s="46"/>
      <c r="AF1" s="46"/>
      <c r="AG1" s="46"/>
      <c r="AH1" s="46"/>
      <c r="AI1" s="46"/>
      <c r="AK1" s="45" t="s">
        <v>54</v>
      </c>
      <c r="AL1" s="46"/>
      <c r="AM1" s="46"/>
      <c r="AN1" s="46"/>
      <c r="AO1" s="46"/>
      <c r="AP1" s="46"/>
      <c r="AQ1" s="46"/>
      <c r="AR1" s="46"/>
      <c r="AS1" s="46"/>
      <c r="AT1" s="46"/>
      <c r="AU1" s="46"/>
      <c r="AW1" s="1" t="s">
        <v>1</v>
      </c>
    </row>
    <row r="2" spans="1:54" x14ac:dyDescent="0.3">
      <c r="F2" s="2" t="str">
        <f>F654</f>
        <v>TargetN</v>
      </c>
      <c r="G2" s="2" t="str">
        <f t="shared" ref="G2:K2" si="0">G654</f>
        <v>#N</v>
      </c>
      <c r="H2" t="str">
        <f t="shared" si="0"/>
        <v>Target (or sym)</v>
      </c>
      <c r="I2" t="str">
        <f t="shared" si="0"/>
        <v>Gain &lt;=0</v>
      </c>
      <c r="J2" t="str">
        <f t="shared" si="0"/>
        <v>Gain &gt; 0</v>
      </c>
      <c r="K2" t="str">
        <f t="shared" si="0"/>
        <v>Pref</v>
      </c>
      <c r="L2" t="str">
        <f>L654</f>
        <v>Pref&amp;Target</v>
      </c>
      <c r="M2" s="36" t="s">
        <v>2</v>
      </c>
      <c r="N2" s="36" t="s">
        <v>3</v>
      </c>
      <c r="O2" s="36" t="s">
        <v>4</v>
      </c>
      <c r="P2" s="36" t="s">
        <v>5</v>
      </c>
      <c r="Q2" s="36" t="s">
        <v>6</v>
      </c>
      <c r="R2" s="36" t="s">
        <v>7</v>
      </c>
      <c r="S2" s="36" t="s">
        <v>8</v>
      </c>
      <c r="T2" s="36" t="s">
        <v>9</v>
      </c>
      <c r="U2" s="36" t="s">
        <v>10</v>
      </c>
      <c r="V2" s="36" t="s">
        <v>11</v>
      </c>
      <c r="W2" s="36" t="s">
        <v>12</v>
      </c>
      <c r="Y2" s="36" t="s">
        <v>2</v>
      </c>
      <c r="Z2" s="36" t="s">
        <v>3</v>
      </c>
      <c r="AA2" s="36" t="s">
        <v>4</v>
      </c>
      <c r="AB2" s="36" t="s">
        <v>5</v>
      </c>
      <c r="AC2" s="36" t="s">
        <v>6</v>
      </c>
      <c r="AD2" s="36" t="s">
        <v>7</v>
      </c>
      <c r="AE2" s="36" t="s">
        <v>8</v>
      </c>
      <c r="AF2" s="36" t="s">
        <v>9</v>
      </c>
      <c r="AG2" s="36" t="s">
        <v>10</v>
      </c>
      <c r="AH2" s="36" t="s">
        <v>11</v>
      </c>
      <c r="AI2" s="36" t="s">
        <v>12</v>
      </c>
      <c r="AK2" s="36" t="s">
        <v>2</v>
      </c>
      <c r="AL2" s="36" t="s">
        <v>3</v>
      </c>
      <c r="AM2" s="36" t="s">
        <v>4</v>
      </c>
      <c r="AN2" s="36" t="s">
        <v>5</v>
      </c>
      <c r="AO2" s="36" t="s">
        <v>6</v>
      </c>
      <c r="AP2" s="36" t="s">
        <v>7</v>
      </c>
      <c r="AQ2" s="36" t="s">
        <v>8</v>
      </c>
      <c r="AR2" s="36" t="s">
        <v>9</v>
      </c>
      <c r="AS2" s="36" t="s">
        <v>10</v>
      </c>
      <c r="AT2" s="36" t="s">
        <v>11</v>
      </c>
      <c r="AU2" s="36" t="s">
        <v>12</v>
      </c>
      <c r="AW2" s="36" t="s">
        <v>13</v>
      </c>
      <c r="AY2" s="3" t="s">
        <v>14</v>
      </c>
      <c r="AZ2" s="31" t="str">
        <f t="shared" ref="AZ2:BB58" si="1">AX654</f>
        <v>Target (or sym) ; Gain</v>
      </c>
      <c r="BA2" s="31" t="str">
        <f t="shared" si="1"/>
        <v>Gain&lt;=0</v>
      </c>
      <c r="BB2" s="31" t="str">
        <f t="shared" si="1"/>
        <v>Gain&gt;0</v>
      </c>
    </row>
    <row r="3" spans="1:54" x14ac:dyDescent="0.3">
      <c r="A3">
        <v>21</v>
      </c>
      <c r="B3" t="s">
        <v>66</v>
      </c>
      <c r="C3" t="s">
        <v>67</v>
      </c>
      <c r="D3" t="s">
        <v>68</v>
      </c>
      <c r="F3" s="2">
        <f t="shared" ref="F3:L18" si="2">F655</f>
        <v>0</v>
      </c>
      <c r="G3" s="2">
        <f t="shared" si="2"/>
        <v>0</v>
      </c>
      <c r="H3" s="4">
        <f>H655</f>
        <v>1</v>
      </c>
      <c r="I3">
        <f t="shared" si="2"/>
        <v>0</v>
      </c>
      <c r="J3">
        <f t="shared" si="2"/>
        <v>1</v>
      </c>
      <c r="K3">
        <f t="shared" si="2"/>
        <v>4</v>
      </c>
      <c r="L3">
        <f>L655</f>
        <v>4</v>
      </c>
      <c r="M3">
        <v>984737.8</v>
      </c>
      <c r="N3">
        <v>960358.2</v>
      </c>
      <c r="O3">
        <v>966104.4</v>
      </c>
      <c r="P3">
        <v>1004122.8</v>
      </c>
      <c r="Q3">
        <v>526322.4</v>
      </c>
      <c r="R3">
        <v>881239.4</v>
      </c>
      <c r="S3">
        <v>498280.6</v>
      </c>
      <c r="T3">
        <v>4185627.2</v>
      </c>
      <c r="U3">
        <v>3248337</v>
      </c>
      <c r="V3">
        <v>1396199.2</v>
      </c>
      <c r="W3">
        <v>683000.6</v>
      </c>
      <c r="Y3">
        <v>1.3606763676274569</v>
      </c>
      <c r="Z3">
        <v>1.225038111256435</v>
      </c>
      <c r="AA3">
        <v>1.227960436046124</v>
      </c>
      <c r="AB3">
        <v>1.587354421400232</v>
      </c>
      <c r="AC3">
        <v>1.1102329303917939</v>
      </c>
      <c r="AD3">
        <v>1.089657245995477</v>
      </c>
      <c r="AE3">
        <v>0.99696266148239376</v>
      </c>
      <c r="AF3">
        <v>1.546953843720257</v>
      </c>
      <c r="AG3">
        <v>1.784637407539412</v>
      </c>
      <c r="AH3">
        <v>3.0141519317869099</v>
      </c>
      <c r="AI3">
        <v>2.120985602820292</v>
      </c>
      <c r="AK3">
        <v>1.3606763676274569</v>
      </c>
      <c r="AL3">
        <v>0.4755339166149497</v>
      </c>
      <c r="AM3">
        <v>0.47491337182000282</v>
      </c>
      <c r="AN3">
        <v>1.587354421400232</v>
      </c>
      <c r="AO3">
        <v>0.44433777279336939</v>
      </c>
      <c r="AP3">
        <v>1.089657245995477</v>
      </c>
      <c r="AQ3">
        <v>0.47247156891971831</v>
      </c>
      <c r="AR3">
        <v>0.99082057531923051</v>
      </c>
      <c r="AS3">
        <v>0.41631973888725038</v>
      </c>
      <c r="AT3">
        <v>3.0141519317869099</v>
      </c>
      <c r="AU3">
        <v>1.2337179610040041</v>
      </c>
      <c r="AW3">
        <v>0.23467778502963479</v>
      </c>
      <c r="AY3">
        <f t="shared" ref="AY3:AY58" si="3">BB343</f>
        <v>1.2118473786748321</v>
      </c>
      <c r="AZ3">
        <f t="shared" si="1"/>
        <v>1.2118473786748321</v>
      </c>
      <c r="BA3" t="str">
        <f t="shared" si="1"/>
        <v/>
      </c>
      <c r="BB3">
        <f t="shared" si="1"/>
        <v>1.2118473786748321</v>
      </c>
    </row>
    <row r="4" spans="1:54" x14ac:dyDescent="0.3">
      <c r="A4">
        <v>21</v>
      </c>
      <c r="B4" t="s">
        <v>69</v>
      </c>
      <c r="C4" t="s">
        <v>67</v>
      </c>
      <c r="D4" t="s">
        <v>68</v>
      </c>
      <c r="F4" s="2">
        <f t="shared" si="2"/>
        <v>0</v>
      </c>
      <c r="G4" s="2">
        <f t="shared" si="2"/>
        <v>1</v>
      </c>
      <c r="H4" s="4">
        <f t="shared" si="2"/>
        <v>0</v>
      </c>
      <c r="I4">
        <f t="shared" si="2"/>
        <v>0</v>
      </c>
      <c r="J4">
        <f t="shared" si="2"/>
        <v>1</v>
      </c>
      <c r="K4">
        <f t="shared" si="2"/>
        <v>4</v>
      </c>
      <c r="L4">
        <f t="shared" si="2"/>
        <v>0</v>
      </c>
      <c r="M4">
        <v>9774060</v>
      </c>
      <c r="N4">
        <v>13818161.199999999</v>
      </c>
      <c r="O4">
        <v>14137645</v>
      </c>
      <c r="P4">
        <v>14747945.4</v>
      </c>
      <c r="Q4">
        <v>9570418.1999999993</v>
      </c>
      <c r="R4">
        <v>16571915</v>
      </c>
      <c r="S4">
        <v>13698325</v>
      </c>
      <c r="T4">
        <v>4907318.2</v>
      </c>
      <c r="U4">
        <v>5798741.7999999998</v>
      </c>
      <c r="V4">
        <v>21091677.399999999</v>
      </c>
      <c r="W4">
        <v>11917549.6</v>
      </c>
      <c r="Y4">
        <v>8.3166493435855955</v>
      </c>
      <c r="Z4">
        <v>8.7507995008956634</v>
      </c>
      <c r="AA4">
        <v>8.9644208238925778</v>
      </c>
      <c r="AB4">
        <v>7.8668886873987507</v>
      </c>
      <c r="AC4">
        <v>4.9311816497996919</v>
      </c>
      <c r="AD4">
        <v>11.400883637415239</v>
      </c>
      <c r="AE4">
        <v>8.141748697403818</v>
      </c>
      <c r="AF4">
        <v>2.2281139865983279</v>
      </c>
      <c r="AG4">
        <v>4.3242318065371368</v>
      </c>
      <c r="AH4">
        <v>8.3582561723422266</v>
      </c>
      <c r="AI4">
        <v>14.39941460918635</v>
      </c>
      <c r="AK4">
        <v>8.3166493435855955</v>
      </c>
      <c r="AL4">
        <v>2.3210218675900252</v>
      </c>
      <c r="AM4">
        <v>2.485283924825489</v>
      </c>
      <c r="AN4">
        <v>7.8668886873987507</v>
      </c>
      <c r="AO4">
        <v>1.3239221155992711</v>
      </c>
      <c r="AP4">
        <v>11.400883637415239</v>
      </c>
      <c r="AQ4">
        <v>1.885235231462866</v>
      </c>
      <c r="AR4">
        <v>1.255052812816575</v>
      </c>
      <c r="AS4">
        <v>0.67594495159573853</v>
      </c>
      <c r="AT4">
        <v>8.3582561723422266</v>
      </c>
      <c r="AU4">
        <v>10.69878845093772</v>
      </c>
      <c r="AW4">
        <v>0.2358992292080074</v>
      </c>
      <c r="AY4">
        <f t="shared" si="3"/>
        <v>0.23396082216078609</v>
      </c>
      <c r="AZ4" t="str">
        <f t="shared" si="1"/>
        <v/>
      </c>
      <c r="BA4" t="str">
        <f t="shared" si="1"/>
        <v/>
      </c>
      <c r="BB4">
        <f t="shared" si="1"/>
        <v>0.23396082216078609</v>
      </c>
    </row>
    <row r="5" spans="1:54" x14ac:dyDescent="0.3">
      <c r="A5">
        <v>21</v>
      </c>
      <c r="B5" t="s">
        <v>70</v>
      </c>
      <c r="C5" t="s">
        <v>67</v>
      </c>
      <c r="D5" t="s">
        <v>68</v>
      </c>
      <c r="F5" s="2">
        <f t="shared" si="2"/>
        <v>0</v>
      </c>
      <c r="G5" s="2">
        <f t="shared" si="2"/>
        <v>1</v>
      </c>
      <c r="H5" s="4">
        <f t="shared" si="2"/>
        <v>0</v>
      </c>
      <c r="I5">
        <f t="shared" si="2"/>
        <v>0</v>
      </c>
      <c r="J5">
        <f t="shared" si="2"/>
        <v>1</v>
      </c>
      <c r="K5">
        <f t="shared" si="2"/>
        <v>4</v>
      </c>
      <c r="L5">
        <f t="shared" si="2"/>
        <v>0</v>
      </c>
      <c r="M5">
        <v>4329316.4000000004</v>
      </c>
      <c r="N5">
        <v>2706492.4</v>
      </c>
      <c r="O5">
        <v>2732101.4</v>
      </c>
      <c r="P5">
        <v>1278792.2</v>
      </c>
      <c r="Q5">
        <v>783558.6</v>
      </c>
      <c r="R5">
        <v>616378.19999999995</v>
      </c>
      <c r="S5">
        <v>549719.19999999995</v>
      </c>
      <c r="T5">
        <v>4215981.4000000004</v>
      </c>
      <c r="U5">
        <v>3282981.6</v>
      </c>
      <c r="V5">
        <v>2636300</v>
      </c>
      <c r="W5">
        <v>600531.80000000005</v>
      </c>
      <c r="Y5">
        <v>3.8467036704067139</v>
      </c>
      <c r="Z5">
        <v>2.4386925335973499</v>
      </c>
      <c r="AA5">
        <v>2.4347141684964302</v>
      </c>
      <c r="AB5">
        <v>2.3330707468034229</v>
      </c>
      <c r="AC5">
        <v>1.4544381070067169</v>
      </c>
      <c r="AD5">
        <v>1.7481597808189691</v>
      </c>
      <c r="AE5">
        <v>1.660261914692819</v>
      </c>
      <c r="AF5">
        <v>1.598848467040807</v>
      </c>
      <c r="AG5">
        <v>1.78575711492449</v>
      </c>
      <c r="AH5">
        <v>3.70203878977336</v>
      </c>
      <c r="AI5">
        <v>2.6315229219384491</v>
      </c>
      <c r="AK5">
        <v>3.8467036704067139</v>
      </c>
      <c r="AL5">
        <v>0.86808970831334586</v>
      </c>
      <c r="AM5">
        <v>0.87342877266928554</v>
      </c>
      <c r="AN5">
        <v>2.3330707468034229</v>
      </c>
      <c r="AO5">
        <v>0.58530430839746261</v>
      </c>
      <c r="AP5">
        <v>1.7481597808189691</v>
      </c>
      <c r="AQ5">
        <v>0.53801226019859316</v>
      </c>
      <c r="AR5">
        <v>1.0649456858169291</v>
      </c>
      <c r="AS5">
        <v>0.45575978346168988</v>
      </c>
      <c r="AT5">
        <v>3.70203878977336</v>
      </c>
      <c r="AU5">
        <v>1.573052683006972</v>
      </c>
      <c r="AW5">
        <v>0.24421335523948071</v>
      </c>
      <c r="AY5">
        <f t="shared" si="3"/>
        <v>1.066866592246575</v>
      </c>
      <c r="AZ5" t="str">
        <f t="shared" si="1"/>
        <v/>
      </c>
      <c r="BA5" t="str">
        <f t="shared" si="1"/>
        <v/>
      </c>
      <c r="BB5">
        <f t="shared" si="1"/>
        <v>1.066866592246575</v>
      </c>
    </row>
    <row r="6" spans="1:54" x14ac:dyDescent="0.3">
      <c r="A6">
        <v>21</v>
      </c>
      <c r="B6" t="s">
        <v>71</v>
      </c>
      <c r="C6" t="s">
        <v>67</v>
      </c>
      <c r="D6" t="s">
        <v>68</v>
      </c>
      <c r="F6" s="2">
        <f t="shared" si="2"/>
        <v>0</v>
      </c>
      <c r="G6" s="2">
        <f t="shared" si="2"/>
        <v>0</v>
      </c>
      <c r="H6" s="4">
        <f t="shared" si="2"/>
        <v>0</v>
      </c>
      <c r="I6">
        <f t="shared" si="2"/>
        <v>0</v>
      </c>
      <c r="J6">
        <f t="shared" si="2"/>
        <v>1</v>
      </c>
      <c r="K6">
        <f t="shared" si="2"/>
        <v>4</v>
      </c>
      <c r="L6">
        <f t="shared" si="2"/>
        <v>0</v>
      </c>
      <c r="M6">
        <v>4797310.5999999996</v>
      </c>
      <c r="N6">
        <v>6517156.2000000002</v>
      </c>
      <c r="O6">
        <v>6577411.7999999998</v>
      </c>
      <c r="P6">
        <v>1475770.8</v>
      </c>
      <c r="Q6">
        <v>1418254.6</v>
      </c>
      <c r="R6">
        <v>1030299.8</v>
      </c>
      <c r="S6">
        <v>1117629.8</v>
      </c>
      <c r="T6">
        <v>4594408.8</v>
      </c>
      <c r="U6">
        <v>4516951.2</v>
      </c>
      <c r="V6">
        <v>8246724.5999999996</v>
      </c>
      <c r="W6">
        <v>4301999.2</v>
      </c>
      <c r="Y6">
        <v>4.3530284035950899</v>
      </c>
      <c r="Z6">
        <v>4.7136611029505726</v>
      </c>
      <c r="AA6">
        <v>4.7428218346089128</v>
      </c>
      <c r="AB6">
        <v>2.5175900065980392</v>
      </c>
      <c r="AC6">
        <v>1.8231812164012811</v>
      </c>
      <c r="AD6">
        <v>2.8940736053977161</v>
      </c>
      <c r="AE6">
        <v>2.428653814410791</v>
      </c>
      <c r="AF6">
        <v>1.907274372316897</v>
      </c>
      <c r="AG6">
        <v>2.8799568280112</v>
      </c>
      <c r="AH6">
        <v>5.0314019848126916</v>
      </c>
      <c r="AI6">
        <v>6.1716871452517807</v>
      </c>
      <c r="AK6">
        <v>4.3530284035950899</v>
      </c>
      <c r="AL6">
        <v>1.1457925261929629</v>
      </c>
      <c r="AM6">
        <v>1.1723753959406169</v>
      </c>
      <c r="AN6">
        <v>2.5175900065980392</v>
      </c>
      <c r="AO6">
        <v>0.55218355619581416</v>
      </c>
      <c r="AP6">
        <v>2.8940736053977161</v>
      </c>
      <c r="AQ6">
        <v>0.66336000785231586</v>
      </c>
      <c r="AR6">
        <v>1.1041728893294931</v>
      </c>
      <c r="AS6">
        <v>0.49349948512390263</v>
      </c>
      <c r="AT6">
        <v>5.0314019848126916</v>
      </c>
      <c r="AU6">
        <v>3.8655231185723098</v>
      </c>
      <c r="AW6">
        <v>0.25057071433402589</v>
      </c>
      <c r="AY6">
        <f t="shared" si="3"/>
        <v>0.1500848764253318</v>
      </c>
      <c r="AZ6" t="str">
        <f t="shared" si="1"/>
        <v/>
      </c>
      <c r="BA6" t="str">
        <f t="shared" si="1"/>
        <v/>
      </c>
      <c r="BB6">
        <f t="shared" si="1"/>
        <v>0.1500848764253318</v>
      </c>
    </row>
    <row r="7" spans="1:54" x14ac:dyDescent="0.3">
      <c r="A7">
        <v>21</v>
      </c>
      <c r="B7" t="s">
        <v>72</v>
      </c>
      <c r="C7" t="s">
        <v>67</v>
      </c>
      <c r="D7" t="s">
        <v>68</v>
      </c>
      <c r="F7" s="2">
        <f t="shared" si="2"/>
        <v>0</v>
      </c>
      <c r="G7" s="2">
        <f t="shared" si="2"/>
        <v>1</v>
      </c>
      <c r="H7" s="4">
        <f t="shared" si="2"/>
        <v>0</v>
      </c>
      <c r="I7">
        <f t="shared" si="2"/>
        <v>1</v>
      </c>
      <c r="J7">
        <f t="shared" si="2"/>
        <v>0</v>
      </c>
      <c r="K7">
        <f t="shared" si="2"/>
        <v>4</v>
      </c>
      <c r="L7">
        <f t="shared" si="2"/>
        <v>0</v>
      </c>
      <c r="M7">
        <v>1254500</v>
      </c>
      <c r="N7">
        <v>4194657.4000000004</v>
      </c>
      <c r="O7">
        <v>4240017.8</v>
      </c>
      <c r="P7">
        <v>3405256</v>
      </c>
      <c r="Q7">
        <v>2681040.6</v>
      </c>
      <c r="R7">
        <v>1465331.4</v>
      </c>
      <c r="S7">
        <v>4095508.6</v>
      </c>
      <c r="T7">
        <v>4677209.5999999996</v>
      </c>
      <c r="U7">
        <v>4804340</v>
      </c>
      <c r="V7">
        <v>7657925.2000000002</v>
      </c>
      <c r="W7">
        <v>4063479</v>
      </c>
      <c r="Y7">
        <v>1.755284763174132</v>
      </c>
      <c r="Z7">
        <v>3.3233370044268669</v>
      </c>
      <c r="AA7">
        <v>3.3194964833557612</v>
      </c>
      <c r="AB7">
        <v>3.1507827939931299</v>
      </c>
      <c r="AC7">
        <v>2.5773796930036039</v>
      </c>
      <c r="AD7">
        <v>2.9151649109087878</v>
      </c>
      <c r="AE7">
        <v>4.3183333042543381</v>
      </c>
      <c r="AF7">
        <v>2.0637684897519648</v>
      </c>
      <c r="AG7">
        <v>3.395996251283214</v>
      </c>
      <c r="AH7">
        <v>4.8552002924028788</v>
      </c>
      <c r="AI7">
        <v>5.6056173500139268</v>
      </c>
      <c r="AK7">
        <v>1.755284763174132</v>
      </c>
      <c r="AL7">
        <v>0.81438999907113607</v>
      </c>
      <c r="AM7">
        <v>0.83055091002024706</v>
      </c>
      <c r="AN7">
        <v>3.1507827939931299</v>
      </c>
      <c r="AO7">
        <v>0.66399413039325739</v>
      </c>
      <c r="AP7">
        <v>2.9151649109087878</v>
      </c>
      <c r="AQ7">
        <v>0.90207905224524443</v>
      </c>
      <c r="AR7">
        <v>1.128332649264485</v>
      </c>
      <c r="AS7">
        <v>0.50088019310496745</v>
      </c>
      <c r="AT7">
        <v>4.8552002924028788</v>
      </c>
      <c r="AU7">
        <v>3.4933646672405301</v>
      </c>
      <c r="AW7">
        <v>0.25176606881432229</v>
      </c>
      <c r="AY7">
        <f t="shared" si="3"/>
        <v>-1.1557795371120141</v>
      </c>
      <c r="AZ7" t="str">
        <f t="shared" si="1"/>
        <v/>
      </c>
      <c r="BA7">
        <f t="shared" si="1"/>
        <v>-1.1557795371120141</v>
      </c>
      <c r="BB7" t="str">
        <f t="shared" si="1"/>
        <v/>
      </c>
    </row>
    <row r="8" spans="1:54" x14ac:dyDescent="0.3">
      <c r="A8">
        <v>21</v>
      </c>
      <c r="B8" t="s">
        <v>73</v>
      </c>
      <c r="C8" t="s">
        <v>67</v>
      </c>
      <c r="D8" t="s">
        <v>68</v>
      </c>
      <c r="F8" s="2">
        <f t="shared" si="2"/>
        <v>0</v>
      </c>
      <c r="G8" s="2">
        <f t="shared" si="2"/>
        <v>0</v>
      </c>
      <c r="H8" s="4">
        <f t="shared" si="2"/>
        <v>0</v>
      </c>
      <c r="I8">
        <f t="shared" si="2"/>
        <v>1</v>
      </c>
      <c r="J8">
        <f t="shared" si="2"/>
        <v>0</v>
      </c>
      <c r="K8">
        <f t="shared" si="2"/>
        <v>4</v>
      </c>
      <c r="L8">
        <f t="shared" si="2"/>
        <v>0</v>
      </c>
      <c r="M8">
        <v>4819087.5999999996</v>
      </c>
      <c r="N8">
        <v>5450944.2000000002</v>
      </c>
      <c r="O8">
        <v>5544944</v>
      </c>
      <c r="P8">
        <v>5594837.2000000002</v>
      </c>
      <c r="Q8">
        <v>2864563.8</v>
      </c>
      <c r="R8">
        <v>4114032.2</v>
      </c>
      <c r="S8">
        <v>5660653</v>
      </c>
      <c r="T8">
        <v>4018927.8</v>
      </c>
      <c r="U8">
        <v>3529746.4</v>
      </c>
      <c r="V8">
        <v>24198068.199999999</v>
      </c>
      <c r="W8">
        <v>7084215</v>
      </c>
      <c r="Y8">
        <v>5.2069667169824241</v>
      </c>
      <c r="Z8">
        <v>4.6305843840818852</v>
      </c>
      <c r="AA8">
        <v>4.7021960818208752</v>
      </c>
      <c r="AB8">
        <v>6.9428629100089889</v>
      </c>
      <c r="AC8">
        <v>3.301937242370331</v>
      </c>
      <c r="AD8">
        <v>6.1810706021264199</v>
      </c>
      <c r="AE8">
        <v>5.3897378175053747</v>
      </c>
      <c r="AF8">
        <v>1.5304061465431</v>
      </c>
      <c r="AG8">
        <v>2.2399320596829062</v>
      </c>
      <c r="AH8">
        <v>8.3824086240027107</v>
      </c>
      <c r="AI8">
        <v>7.7129900673870004</v>
      </c>
      <c r="AK8">
        <v>5.2069667169824241</v>
      </c>
      <c r="AL8">
        <v>1.375810453575105</v>
      </c>
      <c r="AM8">
        <v>1.430051561444998</v>
      </c>
      <c r="AN8">
        <v>6.9428629100089889</v>
      </c>
      <c r="AO8">
        <v>0.98707478318829089</v>
      </c>
      <c r="AP8">
        <v>6.1810706021264199</v>
      </c>
      <c r="AQ8">
        <v>1.2373322581872339</v>
      </c>
      <c r="AR8">
        <v>1.0210890842601661</v>
      </c>
      <c r="AS8">
        <v>0.5404804104007781</v>
      </c>
      <c r="AT8">
        <v>8.3824086240027107</v>
      </c>
      <c r="AU8">
        <v>5.0434339468833063</v>
      </c>
      <c r="AW8">
        <v>0.25131254824809718</v>
      </c>
      <c r="AY8">
        <f t="shared" si="3"/>
        <v>-0.30306973479717858</v>
      </c>
      <c r="AZ8" t="str">
        <f t="shared" si="1"/>
        <v/>
      </c>
      <c r="BA8">
        <f t="shared" si="1"/>
        <v>-0.30306973479717858</v>
      </c>
      <c r="BB8" t="str">
        <f t="shared" si="1"/>
        <v/>
      </c>
    </row>
    <row r="9" spans="1:54" x14ac:dyDescent="0.3">
      <c r="A9">
        <v>21</v>
      </c>
      <c r="B9" t="s">
        <v>74</v>
      </c>
      <c r="C9" t="s">
        <v>67</v>
      </c>
      <c r="D9" t="s">
        <v>68</v>
      </c>
      <c r="F9" s="2">
        <f t="shared" si="2"/>
        <v>0</v>
      </c>
      <c r="G9" s="2">
        <f t="shared" si="2"/>
        <v>0</v>
      </c>
      <c r="H9" s="4">
        <f t="shared" si="2"/>
        <v>0</v>
      </c>
      <c r="I9">
        <f t="shared" si="2"/>
        <v>1</v>
      </c>
      <c r="J9">
        <f t="shared" si="2"/>
        <v>0</v>
      </c>
      <c r="K9">
        <f t="shared" si="2"/>
        <v>4</v>
      </c>
      <c r="L9">
        <f t="shared" si="2"/>
        <v>0</v>
      </c>
      <c r="M9">
        <v>2186441.2000000002</v>
      </c>
      <c r="N9">
        <v>5310295.8</v>
      </c>
      <c r="O9">
        <v>5320319.8</v>
      </c>
      <c r="P9">
        <v>1589889</v>
      </c>
      <c r="Q9">
        <v>1402039.8</v>
      </c>
      <c r="R9">
        <v>616867</v>
      </c>
      <c r="S9">
        <v>944250</v>
      </c>
      <c r="T9">
        <v>4560935.4000000004</v>
      </c>
      <c r="U9">
        <v>4477973.4000000004</v>
      </c>
      <c r="V9">
        <v>575641.80000000005</v>
      </c>
      <c r="W9">
        <v>2817974.8</v>
      </c>
      <c r="Y9">
        <v>2.2020972730126229</v>
      </c>
      <c r="Z9">
        <v>4.0032413512468326</v>
      </c>
      <c r="AA9">
        <v>3.9855122319422658</v>
      </c>
      <c r="AB9">
        <v>1.999826842808397</v>
      </c>
      <c r="AC9">
        <v>1.8920273712195921</v>
      </c>
      <c r="AD9">
        <v>1.7088414143770929</v>
      </c>
      <c r="AE9">
        <v>2.2042948244139549</v>
      </c>
      <c r="AF9">
        <v>1.917749957134947</v>
      </c>
      <c r="AG9">
        <v>2.8707652822602538</v>
      </c>
      <c r="AH9">
        <v>3.1649294743780052</v>
      </c>
      <c r="AI9">
        <v>5.1977159940637652</v>
      </c>
      <c r="AK9">
        <v>2.2020972730126229</v>
      </c>
      <c r="AL9">
        <v>0.98012631139717998</v>
      </c>
      <c r="AM9">
        <v>0.97660550819709901</v>
      </c>
      <c r="AN9">
        <v>1.999826842808397</v>
      </c>
      <c r="AO9">
        <v>0.58466857560561036</v>
      </c>
      <c r="AP9">
        <v>1.7088414143770929</v>
      </c>
      <c r="AQ9">
        <v>0.62538676364347334</v>
      </c>
      <c r="AR9">
        <v>1.1227428676094859</v>
      </c>
      <c r="AS9">
        <v>0.50939977983944118</v>
      </c>
      <c r="AT9">
        <v>3.1649294743780052</v>
      </c>
      <c r="AU9">
        <v>3.1793332996312529</v>
      </c>
      <c r="AW9">
        <v>0.25887180245481428</v>
      </c>
      <c r="AY9">
        <f t="shared" si="3"/>
        <v>-1.058862520302984</v>
      </c>
      <c r="AZ9" t="str">
        <f t="shared" si="1"/>
        <v/>
      </c>
      <c r="BA9">
        <f t="shared" si="1"/>
        <v>-1.058862520302984</v>
      </c>
      <c r="BB9" t="str">
        <f t="shared" si="1"/>
        <v/>
      </c>
    </row>
    <row r="10" spans="1:54" x14ac:dyDescent="0.3">
      <c r="A10">
        <v>21</v>
      </c>
      <c r="B10" t="s">
        <v>75</v>
      </c>
      <c r="C10" t="s">
        <v>67</v>
      </c>
      <c r="D10" t="s">
        <v>68</v>
      </c>
      <c r="F10" s="2">
        <f t="shared" si="2"/>
        <v>0</v>
      </c>
      <c r="G10" s="2">
        <f t="shared" si="2"/>
        <v>1</v>
      </c>
      <c r="H10" s="4">
        <f t="shared" si="2"/>
        <v>0</v>
      </c>
      <c r="I10">
        <f t="shared" si="2"/>
        <v>1</v>
      </c>
      <c r="J10">
        <f t="shared" si="2"/>
        <v>0</v>
      </c>
      <c r="K10">
        <f t="shared" si="2"/>
        <v>4</v>
      </c>
      <c r="L10">
        <f t="shared" si="2"/>
        <v>0</v>
      </c>
      <c r="M10">
        <v>1359597.6</v>
      </c>
      <c r="N10">
        <v>1838324.8</v>
      </c>
      <c r="O10">
        <v>1844210.8</v>
      </c>
      <c r="P10">
        <v>602084</v>
      </c>
      <c r="Q10">
        <v>986201.59999999998</v>
      </c>
      <c r="R10">
        <v>362702.6</v>
      </c>
      <c r="S10">
        <v>703084.4</v>
      </c>
      <c r="T10">
        <v>3787607.6</v>
      </c>
      <c r="U10">
        <v>2856871.4</v>
      </c>
      <c r="V10">
        <v>230918.39999999999</v>
      </c>
      <c r="W10">
        <v>536091.19999999995</v>
      </c>
      <c r="Y10">
        <v>1.6554917019791899</v>
      </c>
      <c r="Z10">
        <v>1.9663485642522569</v>
      </c>
      <c r="AA10">
        <v>1.978670419193804</v>
      </c>
      <c r="AB10">
        <v>1.3230066495947539</v>
      </c>
      <c r="AC10">
        <v>1.6508730702102179</v>
      </c>
      <c r="AD10">
        <v>1.767974819382653</v>
      </c>
      <c r="AE10">
        <v>2.1254845851566642</v>
      </c>
      <c r="AF10">
        <v>1.225339921656996</v>
      </c>
      <c r="AG10">
        <v>1.349879972543568</v>
      </c>
      <c r="AH10">
        <v>1.47263444098644</v>
      </c>
      <c r="AI10">
        <v>2.5684902908280489</v>
      </c>
      <c r="AK10">
        <v>1.6554917019791899</v>
      </c>
      <c r="AL10">
        <v>0.57880918579176066</v>
      </c>
      <c r="AM10">
        <v>0.59014516421593721</v>
      </c>
      <c r="AN10">
        <v>1.3230066495947539</v>
      </c>
      <c r="AO10">
        <v>0.56986010880791582</v>
      </c>
      <c r="AP10">
        <v>1.767974819382653</v>
      </c>
      <c r="AQ10">
        <v>0.66744738998822872</v>
      </c>
      <c r="AR10">
        <v>0.79360221293754873</v>
      </c>
      <c r="AS10">
        <v>0.37278132960200311</v>
      </c>
      <c r="AT10">
        <v>1.47263444098644</v>
      </c>
      <c r="AU10">
        <v>1.2097622323315591</v>
      </c>
      <c r="AW10">
        <v>0.24780089082196349</v>
      </c>
      <c r="AY10">
        <f t="shared" si="3"/>
        <v>-0.14504787729534549</v>
      </c>
      <c r="AZ10" t="str">
        <f t="shared" si="1"/>
        <v/>
      </c>
      <c r="BA10">
        <f t="shared" si="1"/>
        <v>-0.14504787729534549</v>
      </c>
      <c r="BB10" t="str">
        <f t="shared" si="1"/>
        <v/>
      </c>
    </row>
    <row r="11" spans="1:54" x14ac:dyDescent="0.3">
      <c r="A11">
        <v>21</v>
      </c>
      <c r="B11" t="s">
        <v>76</v>
      </c>
      <c r="C11" t="s">
        <v>67</v>
      </c>
      <c r="D11" t="s">
        <v>68</v>
      </c>
      <c r="F11" s="2">
        <f t="shared" si="2"/>
        <v>0</v>
      </c>
      <c r="G11" s="2">
        <f t="shared" si="2"/>
        <v>1</v>
      </c>
      <c r="H11" s="4">
        <f t="shared" si="2"/>
        <v>0</v>
      </c>
      <c r="I11">
        <f t="shared" si="2"/>
        <v>1</v>
      </c>
      <c r="J11">
        <f t="shared" si="2"/>
        <v>0</v>
      </c>
      <c r="K11">
        <f t="shared" si="2"/>
        <v>4</v>
      </c>
      <c r="L11">
        <f t="shared" si="2"/>
        <v>0</v>
      </c>
      <c r="M11">
        <v>6171416.2000000002</v>
      </c>
      <c r="N11">
        <v>6658128.2000000002</v>
      </c>
      <c r="O11">
        <v>6754017.5999999996</v>
      </c>
      <c r="P11">
        <v>8419143.5999999996</v>
      </c>
      <c r="Q11">
        <v>4522421.4000000004</v>
      </c>
      <c r="R11">
        <v>9256532.1999999993</v>
      </c>
      <c r="S11">
        <v>6531999.4000000004</v>
      </c>
      <c r="T11">
        <v>4215910.2</v>
      </c>
      <c r="U11">
        <v>3413126.6</v>
      </c>
      <c r="V11">
        <v>19259379.600000001</v>
      </c>
      <c r="W11">
        <v>7335462</v>
      </c>
      <c r="Y11">
        <v>6.4930124991573397</v>
      </c>
      <c r="Z11">
        <v>5.7753661745227873</v>
      </c>
      <c r="AA11">
        <v>5.8151250224560496</v>
      </c>
      <c r="AB11">
        <v>9.90673118220875</v>
      </c>
      <c r="AC11">
        <v>5.6033943888207434</v>
      </c>
      <c r="AD11">
        <v>9.1519722542259849</v>
      </c>
      <c r="AE11">
        <v>7.6283453355077651</v>
      </c>
      <c r="AF11">
        <v>1.688532306766138</v>
      </c>
      <c r="AG11">
        <v>2.0887843881733721</v>
      </c>
      <c r="AH11">
        <v>10.68011299320497</v>
      </c>
      <c r="AI11">
        <v>9.8778993110172451</v>
      </c>
      <c r="AK11">
        <v>6.4930124991573397</v>
      </c>
      <c r="AL11">
        <v>1.750189713155851</v>
      </c>
      <c r="AM11">
        <v>1.799002957716584</v>
      </c>
      <c r="AN11">
        <v>9.90673118220875</v>
      </c>
      <c r="AO11">
        <v>1.499859291996108</v>
      </c>
      <c r="AP11">
        <v>9.1519722542259849</v>
      </c>
      <c r="AQ11">
        <v>2.3179646956734361</v>
      </c>
      <c r="AR11">
        <v>1.071443969383836</v>
      </c>
      <c r="AS11">
        <v>0.49375936253927649</v>
      </c>
      <c r="AT11">
        <v>10.68011299320497</v>
      </c>
      <c r="AU11">
        <v>6.6051458674948664</v>
      </c>
      <c r="AW11">
        <v>0.25452098711393772</v>
      </c>
      <c r="AY11">
        <f t="shared" si="3"/>
        <v>-0.14504787729534541</v>
      </c>
      <c r="AZ11" t="str">
        <f t="shared" si="1"/>
        <v/>
      </c>
      <c r="BA11">
        <f t="shared" si="1"/>
        <v>-0.14504787729534541</v>
      </c>
      <c r="BB11" t="str">
        <f t="shared" si="1"/>
        <v/>
      </c>
    </row>
    <row r="12" spans="1:54" x14ac:dyDescent="0.3">
      <c r="A12">
        <v>21</v>
      </c>
      <c r="B12" t="s">
        <v>77</v>
      </c>
      <c r="C12" t="s">
        <v>67</v>
      </c>
      <c r="D12" t="s">
        <v>68</v>
      </c>
      <c r="F12" s="2">
        <f t="shared" si="2"/>
        <v>0</v>
      </c>
      <c r="G12" s="2">
        <f t="shared" si="2"/>
        <v>0</v>
      </c>
      <c r="H12" s="4">
        <f t="shared" si="2"/>
        <v>0</v>
      </c>
      <c r="I12">
        <f t="shared" si="2"/>
        <v>1</v>
      </c>
      <c r="J12">
        <f t="shared" si="2"/>
        <v>0</v>
      </c>
      <c r="K12">
        <f t="shared" si="2"/>
        <v>4</v>
      </c>
      <c r="L12">
        <f t="shared" si="2"/>
        <v>0</v>
      </c>
      <c r="M12">
        <v>6077126.4000000004</v>
      </c>
      <c r="N12">
        <v>13131158.4</v>
      </c>
      <c r="O12">
        <v>13266172.800000001</v>
      </c>
      <c r="P12">
        <v>14297375.6</v>
      </c>
      <c r="Q12">
        <v>10875459.6</v>
      </c>
      <c r="R12">
        <v>9345182.5999999996</v>
      </c>
      <c r="S12">
        <v>10715154.800000001</v>
      </c>
      <c r="T12">
        <v>4852422.4000000004</v>
      </c>
      <c r="U12">
        <v>5620632</v>
      </c>
      <c r="V12">
        <v>31495538.800000001</v>
      </c>
      <c r="W12">
        <v>18506134.399999999</v>
      </c>
      <c r="Y12">
        <v>6.0501888674683872</v>
      </c>
      <c r="Z12">
        <v>8.8482824128121145</v>
      </c>
      <c r="AA12">
        <v>8.9103521441109486</v>
      </c>
      <c r="AB12">
        <v>12.52103273160173</v>
      </c>
      <c r="AC12">
        <v>8.5121130063955199</v>
      </c>
      <c r="AD12">
        <v>10.02167542641982</v>
      </c>
      <c r="AE12">
        <v>9.1760971403680749</v>
      </c>
      <c r="AF12">
        <v>2.2595135267358279</v>
      </c>
      <c r="AG12">
        <v>4.3528364548925307</v>
      </c>
      <c r="AH12">
        <v>11.66854881779291</v>
      </c>
      <c r="AI12">
        <v>16.600063001085068</v>
      </c>
      <c r="AK12">
        <v>6.0501888674683872</v>
      </c>
      <c r="AL12">
        <v>2.228298909356818</v>
      </c>
      <c r="AM12">
        <v>2.2857356233522301</v>
      </c>
      <c r="AN12">
        <v>12.52103273160173</v>
      </c>
      <c r="AO12">
        <v>2.6182662884064478</v>
      </c>
      <c r="AP12">
        <v>10.02167542641982</v>
      </c>
      <c r="AQ12">
        <v>2.2521139204502112</v>
      </c>
      <c r="AR12">
        <v>1.266939008934423</v>
      </c>
      <c r="AS12">
        <v>0.63879154263995586</v>
      </c>
      <c r="AT12">
        <v>11.66854881779291</v>
      </c>
      <c r="AU12">
        <v>11.140775503544139</v>
      </c>
      <c r="AW12">
        <v>0.24800930335186419</v>
      </c>
      <c r="AY12">
        <f t="shared" si="3"/>
        <v>-1.0588625203029851</v>
      </c>
      <c r="AZ12" t="str">
        <f t="shared" si="1"/>
        <v/>
      </c>
      <c r="BA12">
        <f t="shared" si="1"/>
        <v>-1.0588625203029851</v>
      </c>
      <c r="BB12" t="str">
        <f t="shared" si="1"/>
        <v/>
      </c>
    </row>
    <row r="13" spans="1:54" x14ac:dyDescent="0.3">
      <c r="A13">
        <v>21</v>
      </c>
      <c r="B13" t="s">
        <v>78</v>
      </c>
      <c r="C13" t="s">
        <v>67</v>
      </c>
      <c r="D13" t="s">
        <v>68</v>
      </c>
      <c r="F13" s="2">
        <f t="shared" si="2"/>
        <v>0</v>
      </c>
      <c r="G13" s="2">
        <f t="shared" si="2"/>
        <v>0</v>
      </c>
      <c r="H13" s="4">
        <f t="shared" si="2"/>
        <v>0</v>
      </c>
      <c r="I13">
        <f t="shared" si="2"/>
        <v>1</v>
      </c>
      <c r="J13">
        <f t="shared" si="2"/>
        <v>0</v>
      </c>
      <c r="K13">
        <f t="shared" si="2"/>
        <v>4</v>
      </c>
      <c r="L13">
        <f t="shared" si="2"/>
        <v>0</v>
      </c>
      <c r="M13">
        <v>4373945.5999999996</v>
      </c>
      <c r="N13">
        <v>4127747.8</v>
      </c>
      <c r="O13">
        <v>4157740.6</v>
      </c>
      <c r="P13">
        <v>4791875</v>
      </c>
      <c r="Q13">
        <v>2153268.4</v>
      </c>
      <c r="R13">
        <v>3330299.8</v>
      </c>
      <c r="S13">
        <v>1623636</v>
      </c>
      <c r="T13">
        <v>4221177.5999999996</v>
      </c>
      <c r="U13">
        <v>3321482.6</v>
      </c>
      <c r="V13">
        <v>5883243.7999999998</v>
      </c>
      <c r="W13">
        <v>3761910.2</v>
      </c>
      <c r="Y13">
        <v>4.0551146062090986</v>
      </c>
      <c r="Z13">
        <v>3.6435277658514682</v>
      </c>
      <c r="AA13">
        <v>3.6536889791022991</v>
      </c>
      <c r="AB13">
        <v>3.0649491200107151</v>
      </c>
      <c r="AC13">
        <v>1.8549211168021431</v>
      </c>
      <c r="AD13">
        <v>3.063811462372541</v>
      </c>
      <c r="AE13">
        <v>2.3318364497274162</v>
      </c>
      <c r="AF13">
        <v>1.664942173147574</v>
      </c>
      <c r="AG13">
        <v>1.9082580631598829</v>
      </c>
      <c r="AH13">
        <v>4.5901308072265241</v>
      </c>
      <c r="AI13">
        <v>4.6694083819631489</v>
      </c>
      <c r="AK13">
        <v>4.0551146062090986</v>
      </c>
      <c r="AL13">
        <v>0.97673359480686484</v>
      </c>
      <c r="AM13">
        <v>0.98815358541905884</v>
      </c>
      <c r="AN13">
        <v>3.0649491200107151</v>
      </c>
      <c r="AO13">
        <v>0.56563739220728171</v>
      </c>
      <c r="AP13">
        <v>3.063811462372541</v>
      </c>
      <c r="AQ13">
        <v>0.65430280077271163</v>
      </c>
      <c r="AR13">
        <v>1.10756940767169</v>
      </c>
      <c r="AS13">
        <v>0.48324302835389971</v>
      </c>
      <c r="AT13">
        <v>4.5901308072265241</v>
      </c>
      <c r="AU13">
        <v>2.6800184791907671</v>
      </c>
      <c r="AW13">
        <v>0.25609155497513708</v>
      </c>
      <c r="AY13">
        <f t="shared" si="3"/>
        <v>-0.30306973479717858</v>
      </c>
      <c r="AZ13" t="str">
        <f t="shared" si="1"/>
        <v/>
      </c>
      <c r="BA13">
        <f t="shared" si="1"/>
        <v>-0.30306973479717858</v>
      </c>
      <c r="BB13" t="str">
        <f t="shared" si="1"/>
        <v/>
      </c>
    </row>
    <row r="14" spans="1:54" x14ac:dyDescent="0.3">
      <c r="A14">
        <v>21</v>
      </c>
      <c r="B14" t="s">
        <v>79</v>
      </c>
      <c r="C14" t="s">
        <v>67</v>
      </c>
      <c r="D14" t="s">
        <v>68</v>
      </c>
      <c r="F14" s="2">
        <f t="shared" si="2"/>
        <v>0</v>
      </c>
      <c r="G14" s="2">
        <f t="shared" si="2"/>
        <v>1</v>
      </c>
      <c r="H14" s="4">
        <f t="shared" si="2"/>
        <v>0</v>
      </c>
      <c r="I14">
        <f t="shared" si="2"/>
        <v>1</v>
      </c>
      <c r="J14">
        <f t="shared" si="2"/>
        <v>0</v>
      </c>
      <c r="K14">
        <f t="shared" si="2"/>
        <v>4</v>
      </c>
      <c r="L14">
        <f t="shared" si="2"/>
        <v>0</v>
      </c>
      <c r="M14">
        <v>1743369.2</v>
      </c>
      <c r="N14">
        <v>3700323</v>
      </c>
      <c r="O14">
        <v>3710551.2</v>
      </c>
      <c r="P14">
        <v>3424600.8</v>
      </c>
      <c r="Q14">
        <v>3992323.8</v>
      </c>
      <c r="R14">
        <v>2642237</v>
      </c>
      <c r="S14">
        <v>3059407.6</v>
      </c>
      <c r="T14">
        <v>4575869</v>
      </c>
      <c r="U14">
        <v>4434888</v>
      </c>
      <c r="V14">
        <v>7388502.4000000004</v>
      </c>
      <c r="W14">
        <v>7809954</v>
      </c>
      <c r="Y14">
        <v>1.8950425388291481</v>
      </c>
      <c r="Z14">
        <v>2.9335334165021778</v>
      </c>
      <c r="AA14">
        <v>2.9190890452824529</v>
      </c>
      <c r="AB14">
        <v>2.9861740724067198</v>
      </c>
      <c r="AC14">
        <v>3.334803688601824</v>
      </c>
      <c r="AD14">
        <v>3.335678306687623</v>
      </c>
      <c r="AE14">
        <v>3.6371933686546978</v>
      </c>
      <c r="AF14">
        <v>1.892260622605682</v>
      </c>
      <c r="AG14">
        <v>2.805652424041182</v>
      </c>
      <c r="AH14">
        <v>5.7414037907961752</v>
      </c>
      <c r="AI14">
        <v>5.9350215109530833</v>
      </c>
      <c r="AK14">
        <v>1.8950425388291481</v>
      </c>
      <c r="AL14">
        <v>0.72679355749860408</v>
      </c>
      <c r="AM14">
        <v>0.72341219959780578</v>
      </c>
      <c r="AN14">
        <v>2.9861740724067198</v>
      </c>
      <c r="AO14">
        <v>0.88384992500650694</v>
      </c>
      <c r="AP14">
        <v>3.335678306687623</v>
      </c>
      <c r="AQ14">
        <v>0.88570362953469162</v>
      </c>
      <c r="AR14">
        <v>1.097037817444652</v>
      </c>
      <c r="AS14">
        <v>0.46402287781238549</v>
      </c>
      <c r="AT14">
        <v>5.7414037907961752</v>
      </c>
      <c r="AU14">
        <v>2.6353787821251902</v>
      </c>
      <c r="AW14">
        <v>0.24667729940265409</v>
      </c>
      <c r="AY14">
        <f t="shared" si="3"/>
        <v>-1.155779537112015</v>
      </c>
      <c r="AZ14" t="str">
        <f t="shared" si="1"/>
        <v/>
      </c>
      <c r="BA14">
        <f t="shared" si="1"/>
        <v>-1.155779537112015</v>
      </c>
      <c r="BB14" t="str">
        <f t="shared" si="1"/>
        <v/>
      </c>
    </row>
    <row r="15" spans="1:54" x14ac:dyDescent="0.3">
      <c r="A15">
        <v>21</v>
      </c>
      <c r="B15" t="s">
        <v>80</v>
      </c>
      <c r="C15" t="s">
        <v>67</v>
      </c>
      <c r="D15" t="s">
        <v>68</v>
      </c>
      <c r="F15" s="2">
        <f t="shared" si="2"/>
        <v>0</v>
      </c>
      <c r="G15" s="2">
        <f t="shared" si="2"/>
        <v>0</v>
      </c>
      <c r="H15" s="4">
        <f t="shared" si="2"/>
        <v>0</v>
      </c>
      <c r="I15">
        <f t="shared" si="2"/>
        <v>0</v>
      </c>
      <c r="J15">
        <f t="shared" si="2"/>
        <v>1</v>
      </c>
      <c r="K15">
        <f t="shared" si="2"/>
        <v>4</v>
      </c>
      <c r="L15">
        <f t="shared" si="2"/>
        <v>0</v>
      </c>
      <c r="M15">
        <v>11750880.199999999</v>
      </c>
      <c r="N15">
        <v>14537970</v>
      </c>
      <c r="O15">
        <v>15042531.199999999</v>
      </c>
      <c r="P15">
        <v>18218009.600000001</v>
      </c>
      <c r="Q15">
        <v>9202121</v>
      </c>
      <c r="R15">
        <v>17723012.199999999</v>
      </c>
      <c r="S15">
        <v>13529346</v>
      </c>
      <c r="T15">
        <v>4731131.5999999996</v>
      </c>
      <c r="U15">
        <v>5069253.4000000004</v>
      </c>
      <c r="V15">
        <v>26229788.399999999</v>
      </c>
      <c r="W15">
        <v>11402412.6</v>
      </c>
      <c r="Y15">
        <v>10.393619850417601</v>
      </c>
      <c r="Z15">
        <v>9.8732075928244747</v>
      </c>
      <c r="AA15">
        <v>10.159969875868409</v>
      </c>
      <c r="AB15">
        <v>11.095879951393</v>
      </c>
      <c r="AC15">
        <v>6.0628379630041307</v>
      </c>
      <c r="AD15">
        <v>14.22264550062828</v>
      </c>
      <c r="AE15">
        <v>10.18815064546652</v>
      </c>
      <c r="AF15">
        <v>2.118079509399831</v>
      </c>
      <c r="AG15">
        <v>3.7154131450224668</v>
      </c>
      <c r="AH15">
        <v>12.47160643599927</v>
      </c>
      <c r="AI15">
        <v>15.817784600984311</v>
      </c>
      <c r="AK15">
        <v>10.393619850417601</v>
      </c>
      <c r="AL15">
        <v>2.9302675467915829</v>
      </c>
      <c r="AM15">
        <v>3.202170261181891</v>
      </c>
      <c r="AN15">
        <v>11.095879951393</v>
      </c>
      <c r="AO15">
        <v>1.8338812020083419</v>
      </c>
      <c r="AP15">
        <v>14.22264550062828</v>
      </c>
      <c r="AQ15">
        <v>2.9446845994796602</v>
      </c>
      <c r="AR15">
        <v>1.1594757518265399</v>
      </c>
      <c r="AS15">
        <v>0.60446962197311227</v>
      </c>
      <c r="AT15">
        <v>12.47160643599927</v>
      </c>
      <c r="AU15">
        <v>11.731023808848111</v>
      </c>
      <c r="AW15">
        <v>0.25417885319329792</v>
      </c>
      <c r="AY15">
        <f t="shared" si="3"/>
        <v>0.15008487642533211</v>
      </c>
      <c r="AZ15" t="str">
        <f t="shared" si="1"/>
        <v/>
      </c>
      <c r="BA15" t="str">
        <f t="shared" si="1"/>
        <v/>
      </c>
      <c r="BB15">
        <f t="shared" si="1"/>
        <v>0.15008487642533211</v>
      </c>
    </row>
    <row r="16" spans="1:54" x14ac:dyDescent="0.3">
      <c r="A16">
        <v>21</v>
      </c>
      <c r="B16" t="s">
        <v>81</v>
      </c>
      <c r="C16" t="s">
        <v>67</v>
      </c>
      <c r="D16" t="s">
        <v>68</v>
      </c>
      <c r="F16" s="2">
        <f t="shared" si="2"/>
        <v>0</v>
      </c>
      <c r="G16" s="2">
        <f t="shared" si="2"/>
        <v>1</v>
      </c>
      <c r="H16" s="4">
        <f t="shared" si="2"/>
        <v>0</v>
      </c>
      <c r="I16">
        <f t="shared" si="2"/>
        <v>0</v>
      </c>
      <c r="J16">
        <f t="shared" si="2"/>
        <v>1</v>
      </c>
      <c r="K16">
        <f t="shared" si="2"/>
        <v>4</v>
      </c>
      <c r="L16">
        <f t="shared" si="2"/>
        <v>0</v>
      </c>
      <c r="M16">
        <v>4086782.6</v>
      </c>
      <c r="N16">
        <v>3278527.4</v>
      </c>
      <c r="O16">
        <v>3327596.2</v>
      </c>
      <c r="P16">
        <v>3127021.2</v>
      </c>
      <c r="Q16">
        <v>1925998.4</v>
      </c>
      <c r="R16">
        <v>3627884.8</v>
      </c>
      <c r="S16">
        <v>2004649.4</v>
      </c>
      <c r="T16">
        <v>4001025.4</v>
      </c>
      <c r="U16">
        <v>3413123</v>
      </c>
      <c r="V16">
        <v>15964690.4</v>
      </c>
      <c r="W16">
        <v>4902411.2</v>
      </c>
      <c r="Y16">
        <v>4.3663463547360148</v>
      </c>
      <c r="Z16">
        <v>2.9898781061172479</v>
      </c>
      <c r="AA16">
        <v>3.007978769857437</v>
      </c>
      <c r="AB16">
        <v>4.1447088109969634</v>
      </c>
      <c r="AC16">
        <v>2.440680695022456</v>
      </c>
      <c r="AD16">
        <v>5.080825884221122</v>
      </c>
      <c r="AE16">
        <v>3.1307240691967309</v>
      </c>
      <c r="AF16">
        <v>1.5020065419375901</v>
      </c>
      <c r="AG16">
        <v>2.0687042232137172</v>
      </c>
      <c r="AH16">
        <v>6.8375905711669471</v>
      </c>
      <c r="AI16">
        <v>5.2656102737877521</v>
      </c>
      <c r="AK16">
        <v>4.3663463547360148</v>
      </c>
      <c r="AL16">
        <v>1.0246011654380709</v>
      </c>
      <c r="AM16">
        <v>1.048803295055404</v>
      </c>
      <c r="AN16">
        <v>4.1447088109969634</v>
      </c>
      <c r="AO16">
        <v>0.875627030612668</v>
      </c>
      <c r="AP16">
        <v>5.080825884221122</v>
      </c>
      <c r="AQ16">
        <v>1.0335811307188121</v>
      </c>
      <c r="AR16">
        <v>1.01203579371795</v>
      </c>
      <c r="AS16">
        <v>0.49707792573608461</v>
      </c>
      <c r="AT16">
        <v>6.8375905711669471</v>
      </c>
      <c r="AU16">
        <v>3.0272988304030148</v>
      </c>
      <c r="AW16">
        <v>0.25546048181131481</v>
      </c>
      <c r="AY16">
        <f t="shared" si="3"/>
        <v>1.0668665922465741</v>
      </c>
      <c r="AZ16" t="str">
        <f t="shared" si="1"/>
        <v/>
      </c>
      <c r="BA16" t="str">
        <f t="shared" si="1"/>
        <v/>
      </c>
      <c r="BB16">
        <f t="shared" si="1"/>
        <v>1.0668665922465741</v>
      </c>
    </row>
    <row r="17" spans="1:54" x14ac:dyDescent="0.3">
      <c r="A17">
        <v>21</v>
      </c>
      <c r="B17" t="s">
        <v>82</v>
      </c>
      <c r="C17" t="s">
        <v>67</v>
      </c>
      <c r="D17" t="s">
        <v>68</v>
      </c>
      <c r="F17" s="2">
        <f t="shared" si="2"/>
        <v>0</v>
      </c>
      <c r="G17" s="2">
        <f t="shared" si="2"/>
        <v>1</v>
      </c>
      <c r="H17" s="4">
        <f t="shared" si="2"/>
        <v>0</v>
      </c>
      <c r="I17">
        <f t="shared" si="2"/>
        <v>0</v>
      </c>
      <c r="J17">
        <f t="shared" si="2"/>
        <v>1</v>
      </c>
      <c r="K17">
        <f t="shared" si="2"/>
        <v>4</v>
      </c>
      <c r="L17">
        <f t="shared" si="2"/>
        <v>0</v>
      </c>
      <c r="M17">
        <v>7112853</v>
      </c>
      <c r="N17">
        <v>6634052</v>
      </c>
      <c r="O17">
        <v>6755213.4000000004</v>
      </c>
      <c r="P17">
        <v>8723892</v>
      </c>
      <c r="Q17">
        <v>6075304.2000000002</v>
      </c>
      <c r="R17">
        <v>6128639</v>
      </c>
      <c r="S17">
        <v>4376417.5999999996</v>
      </c>
      <c r="T17">
        <v>4576948.2</v>
      </c>
      <c r="U17">
        <v>4547225.4000000004</v>
      </c>
      <c r="V17">
        <v>5662981.7999999998</v>
      </c>
      <c r="W17">
        <v>5218208.5999999996</v>
      </c>
      <c r="Y17">
        <v>5.9200545141939074</v>
      </c>
      <c r="Z17">
        <v>4.8034585271496324</v>
      </c>
      <c r="AA17">
        <v>4.8541761502157899</v>
      </c>
      <c r="AB17">
        <v>4.5522715819999577</v>
      </c>
      <c r="AC17">
        <v>3.0492078103881801</v>
      </c>
      <c r="AD17">
        <v>4.3339952626265594</v>
      </c>
      <c r="AE17">
        <v>3.3557344733271748</v>
      </c>
      <c r="AF17">
        <v>1.8817214341368531</v>
      </c>
      <c r="AG17">
        <v>2.902165126055479</v>
      </c>
      <c r="AH17">
        <v>4.4765393754001703</v>
      </c>
      <c r="AI17">
        <v>6.7445515201427044</v>
      </c>
      <c r="AK17">
        <v>5.9200545141939074</v>
      </c>
      <c r="AL17">
        <v>1.1144255474675451</v>
      </c>
      <c r="AM17">
        <v>1.174966134782881</v>
      </c>
      <c r="AN17">
        <v>4.5522715819999577</v>
      </c>
      <c r="AO17">
        <v>0.8695653567905538</v>
      </c>
      <c r="AP17">
        <v>4.3339952626265594</v>
      </c>
      <c r="AQ17">
        <v>0.88353561745025222</v>
      </c>
      <c r="AR17">
        <v>1.1087155389599499</v>
      </c>
      <c r="AS17">
        <v>0.52120239851064976</v>
      </c>
      <c r="AT17">
        <v>4.4765393754001703</v>
      </c>
      <c r="AU17">
        <v>4.4373499738052491</v>
      </c>
      <c r="AW17">
        <v>0.25273073585703959</v>
      </c>
      <c r="AY17">
        <f t="shared" si="3"/>
        <v>0.23396082216078579</v>
      </c>
      <c r="AZ17" t="str">
        <f t="shared" si="1"/>
        <v/>
      </c>
      <c r="BA17" t="str">
        <f t="shared" si="1"/>
        <v/>
      </c>
      <c r="BB17">
        <f t="shared" si="1"/>
        <v>0.23396082216078579</v>
      </c>
    </row>
    <row r="18" spans="1:54" x14ac:dyDescent="0.3">
      <c r="A18">
        <v>21</v>
      </c>
      <c r="B18" t="s">
        <v>83</v>
      </c>
      <c r="C18" t="s">
        <v>67</v>
      </c>
      <c r="D18" t="s">
        <v>68</v>
      </c>
      <c r="F18" s="2">
        <f t="shared" si="2"/>
        <v>0</v>
      </c>
      <c r="G18" s="2">
        <f t="shared" si="2"/>
        <v>0</v>
      </c>
      <c r="H18" s="4">
        <f t="shared" si="2"/>
        <v>1</v>
      </c>
      <c r="I18">
        <f t="shared" si="2"/>
        <v>0</v>
      </c>
      <c r="J18">
        <f t="shared" si="2"/>
        <v>1</v>
      </c>
      <c r="K18">
        <f t="shared" si="2"/>
        <v>4</v>
      </c>
      <c r="L18">
        <f t="shared" si="2"/>
        <v>4</v>
      </c>
      <c r="M18">
        <v>492450</v>
      </c>
      <c r="N18">
        <v>419766.8</v>
      </c>
      <c r="O18">
        <v>420115.4</v>
      </c>
      <c r="P18">
        <v>264522.40000000002</v>
      </c>
      <c r="Q18">
        <v>283877.2</v>
      </c>
      <c r="R18">
        <v>253435.8</v>
      </c>
      <c r="S18">
        <v>217067.6</v>
      </c>
      <c r="T18">
        <v>3780204.6</v>
      </c>
      <c r="U18">
        <v>2816044.2</v>
      </c>
      <c r="V18">
        <v>6495.2</v>
      </c>
      <c r="W18">
        <v>23427</v>
      </c>
      <c r="Y18">
        <v>0.64126277235336604</v>
      </c>
      <c r="Z18">
        <v>0.86736067733727396</v>
      </c>
      <c r="AA18">
        <v>0.86004126020707194</v>
      </c>
      <c r="AB18">
        <v>0.50015419460250998</v>
      </c>
      <c r="AC18">
        <v>0.72117826363537463</v>
      </c>
      <c r="AD18">
        <v>1.205989164486527</v>
      </c>
      <c r="AE18">
        <v>1.3453015346545729</v>
      </c>
      <c r="AF18">
        <v>1.2720936893951149</v>
      </c>
      <c r="AG18">
        <v>1.381614465499297</v>
      </c>
      <c r="AH18">
        <v>3.88427947647869E-2</v>
      </c>
      <c r="AI18">
        <v>0.38008896275423459</v>
      </c>
      <c r="AK18">
        <v>0.64126277235336604</v>
      </c>
      <c r="AL18">
        <v>0.39441825188696378</v>
      </c>
      <c r="AM18">
        <v>0.38534763385541743</v>
      </c>
      <c r="AN18">
        <v>0.50015419460250998</v>
      </c>
      <c r="AO18">
        <v>0.31624560641357669</v>
      </c>
      <c r="AP18">
        <v>1.205989164486527</v>
      </c>
      <c r="AQ18">
        <v>0.45392453158274287</v>
      </c>
      <c r="AR18">
        <v>0.82992943879216907</v>
      </c>
      <c r="AS18">
        <v>0.41011906182393432</v>
      </c>
      <c r="AT18">
        <v>3.88427947647869E-2</v>
      </c>
      <c r="AU18">
        <v>0.31961189415305852</v>
      </c>
      <c r="AW18">
        <v>0.29712778846733268</v>
      </c>
      <c r="AY18">
        <f t="shared" si="3"/>
        <v>1.2118473786748321</v>
      </c>
      <c r="AZ18">
        <f t="shared" si="1"/>
        <v>1.2118473786748321</v>
      </c>
      <c r="BA18" t="str">
        <f t="shared" si="1"/>
        <v/>
      </c>
      <c r="BB18">
        <f t="shared" si="1"/>
        <v>1.2118473786748321</v>
      </c>
    </row>
    <row r="19" spans="1:54" x14ac:dyDescent="0.3">
      <c r="A19">
        <v>22</v>
      </c>
      <c r="B19" t="s">
        <v>84</v>
      </c>
      <c r="C19" t="s">
        <v>85</v>
      </c>
      <c r="D19" t="s">
        <v>86</v>
      </c>
      <c r="F19" s="2">
        <f t="shared" ref="F19:L34" si="4">F671</f>
        <v>0</v>
      </c>
      <c r="G19" s="2">
        <f t="shared" si="4"/>
        <v>0</v>
      </c>
      <c r="H19" s="4">
        <f t="shared" si="4"/>
        <v>0</v>
      </c>
      <c r="I19">
        <f t="shared" si="4"/>
        <v>0</v>
      </c>
      <c r="J19">
        <f t="shared" si="4"/>
        <v>1</v>
      </c>
      <c r="K19">
        <f t="shared" si="4"/>
        <v>3</v>
      </c>
      <c r="L19">
        <f t="shared" si="4"/>
        <v>0</v>
      </c>
      <c r="M19">
        <v>6218015.5999999996</v>
      </c>
      <c r="N19">
        <v>5478304</v>
      </c>
      <c r="O19">
        <v>5522690.5999999996</v>
      </c>
      <c r="P19">
        <v>14902021.800000001</v>
      </c>
      <c r="Q19">
        <v>15233834.800000001</v>
      </c>
      <c r="R19">
        <v>15785104.199999999</v>
      </c>
      <c r="S19">
        <v>9963146</v>
      </c>
      <c r="T19">
        <v>4656903.2</v>
      </c>
      <c r="U19">
        <v>3447171.6</v>
      </c>
      <c r="V19">
        <v>15292114.800000001</v>
      </c>
      <c r="W19">
        <v>14288977.4</v>
      </c>
      <c r="Y19">
        <v>5.5299539335537702</v>
      </c>
      <c r="Z19">
        <v>4.4122081796173003</v>
      </c>
      <c r="AA19">
        <v>4.4347970029339194</v>
      </c>
      <c r="AB19">
        <v>13.98880315740243</v>
      </c>
      <c r="AC19">
        <v>14.243894513184211</v>
      </c>
      <c r="AD19">
        <v>11.75346498833969</v>
      </c>
      <c r="AE19">
        <v>7.6745493831112981</v>
      </c>
      <c r="AF19">
        <v>2.276779837254435</v>
      </c>
      <c r="AG19">
        <v>1.9355175259057431</v>
      </c>
      <c r="AH19">
        <v>8.3069584572687738</v>
      </c>
      <c r="AI19">
        <v>9.158079958148301</v>
      </c>
      <c r="AK19">
        <v>5.5299539335537702</v>
      </c>
      <c r="AL19">
        <v>1.5257428287994119</v>
      </c>
      <c r="AM19">
        <v>1.54827242824249</v>
      </c>
      <c r="AN19">
        <v>13.98880315740243</v>
      </c>
      <c r="AO19">
        <v>4.7765148795908319</v>
      </c>
      <c r="AP19">
        <v>11.75346498833969</v>
      </c>
      <c r="AQ19">
        <v>2.7011730354744938</v>
      </c>
      <c r="AR19">
        <v>1.180795979266986</v>
      </c>
      <c r="AS19">
        <v>0.43265676512382922</v>
      </c>
      <c r="AT19">
        <v>8.3069584572687738</v>
      </c>
      <c r="AU19">
        <v>4.5938975889701386</v>
      </c>
      <c r="AW19">
        <v>0.17179478541947901</v>
      </c>
      <c r="AY19">
        <f t="shared" si="3"/>
        <v>0.76121076383868336</v>
      </c>
      <c r="AZ19" t="str">
        <f t="shared" si="1"/>
        <v/>
      </c>
      <c r="BA19" t="str">
        <f t="shared" si="1"/>
        <v/>
      </c>
      <c r="BB19">
        <f t="shared" si="1"/>
        <v>0.76121076383868336</v>
      </c>
    </row>
    <row r="20" spans="1:54" x14ac:dyDescent="0.3">
      <c r="A20">
        <v>22</v>
      </c>
      <c r="B20" t="s">
        <v>87</v>
      </c>
      <c r="C20" t="s">
        <v>85</v>
      </c>
      <c r="D20" t="s">
        <v>86</v>
      </c>
      <c r="F20" s="2">
        <f t="shared" si="4"/>
        <v>0</v>
      </c>
      <c r="G20" s="2">
        <f t="shared" si="4"/>
        <v>1</v>
      </c>
      <c r="H20" s="4">
        <f t="shared" si="4"/>
        <v>1</v>
      </c>
      <c r="I20">
        <f t="shared" si="4"/>
        <v>0</v>
      </c>
      <c r="J20">
        <f t="shared" si="4"/>
        <v>1</v>
      </c>
      <c r="K20">
        <f t="shared" si="4"/>
        <v>3</v>
      </c>
      <c r="L20">
        <f t="shared" si="4"/>
        <v>3</v>
      </c>
      <c r="M20">
        <v>572109.80000000005</v>
      </c>
      <c r="N20">
        <v>355151.8</v>
      </c>
      <c r="O20">
        <v>356413.8</v>
      </c>
      <c r="P20">
        <v>531781.6</v>
      </c>
      <c r="Q20">
        <v>230600.8</v>
      </c>
      <c r="R20">
        <v>425951</v>
      </c>
      <c r="S20">
        <v>41141.800000000003</v>
      </c>
      <c r="T20">
        <v>4641178.5999999996</v>
      </c>
      <c r="U20">
        <v>3326551.8</v>
      </c>
      <c r="V20">
        <v>2057883</v>
      </c>
      <c r="W20">
        <v>110205</v>
      </c>
      <c r="Y20">
        <v>0.87563189906068151</v>
      </c>
      <c r="Z20">
        <v>0.63010463626123969</v>
      </c>
      <c r="AA20">
        <v>0.62581530236639082</v>
      </c>
      <c r="AB20">
        <v>0.9213677246007137</v>
      </c>
      <c r="AC20">
        <v>0.58674081180943172</v>
      </c>
      <c r="AD20">
        <v>0.57121542138047521</v>
      </c>
      <c r="AE20">
        <v>0.29701702604070312</v>
      </c>
      <c r="AF20">
        <v>2.2609435834921898</v>
      </c>
      <c r="AG20">
        <v>1.8352661538869139</v>
      </c>
      <c r="AH20">
        <v>3.2715662159491332</v>
      </c>
      <c r="AI20">
        <v>0.56515142130665486</v>
      </c>
      <c r="AK20">
        <v>0.87563189906068151</v>
      </c>
      <c r="AL20">
        <v>0.27888458119705323</v>
      </c>
      <c r="AM20">
        <v>0.27666930109262472</v>
      </c>
      <c r="AN20">
        <v>0.9213677246007137</v>
      </c>
      <c r="AO20">
        <v>0.2665433577843942</v>
      </c>
      <c r="AP20">
        <v>0.57121542138047521</v>
      </c>
      <c r="AQ20">
        <v>0.20508811622858039</v>
      </c>
      <c r="AR20">
        <v>1.1783442082349209</v>
      </c>
      <c r="AS20">
        <v>0.40852741328999398</v>
      </c>
      <c r="AT20">
        <v>3.2715662159491332</v>
      </c>
      <c r="AU20">
        <v>0.39829888194799418</v>
      </c>
      <c r="AW20">
        <v>0.17198507222346959</v>
      </c>
      <c r="AY20">
        <f t="shared" si="3"/>
        <v>0.61353642943569164</v>
      </c>
      <c r="AZ20">
        <f t="shared" si="1"/>
        <v>0.61353642943569164</v>
      </c>
      <c r="BA20" t="str">
        <f t="shared" si="1"/>
        <v/>
      </c>
      <c r="BB20">
        <f t="shared" si="1"/>
        <v>0.61353642943569164</v>
      </c>
    </row>
    <row r="21" spans="1:54" x14ac:dyDescent="0.3">
      <c r="A21">
        <v>22</v>
      </c>
      <c r="B21" t="s">
        <v>88</v>
      </c>
      <c r="C21" t="s">
        <v>85</v>
      </c>
      <c r="D21" t="s">
        <v>86</v>
      </c>
      <c r="F21" s="2">
        <f t="shared" si="4"/>
        <v>0</v>
      </c>
      <c r="G21" s="2">
        <f t="shared" si="4"/>
        <v>1</v>
      </c>
      <c r="H21" s="4">
        <f t="shared" si="4"/>
        <v>0</v>
      </c>
      <c r="I21">
        <f t="shared" si="4"/>
        <v>1</v>
      </c>
      <c r="J21">
        <f t="shared" si="4"/>
        <v>0</v>
      </c>
      <c r="K21">
        <f t="shared" si="4"/>
        <v>3</v>
      </c>
      <c r="L21">
        <f t="shared" si="4"/>
        <v>0</v>
      </c>
      <c r="M21">
        <v>4386124.8</v>
      </c>
      <c r="N21">
        <v>5706732.4000000004</v>
      </c>
      <c r="O21">
        <v>5735842.2000000002</v>
      </c>
      <c r="P21">
        <v>2573293.2000000002</v>
      </c>
      <c r="Q21">
        <v>4924566.8</v>
      </c>
      <c r="R21">
        <v>7628471.2000000002</v>
      </c>
      <c r="S21">
        <v>9960409.8000000007</v>
      </c>
      <c r="T21">
        <v>4391893.8</v>
      </c>
      <c r="U21">
        <v>4615974.2</v>
      </c>
      <c r="V21">
        <v>7755154.4000000004</v>
      </c>
      <c r="W21">
        <v>9667703</v>
      </c>
      <c r="Y21">
        <v>3.7836871196050201</v>
      </c>
      <c r="Z21">
        <v>4.0825278458185492</v>
      </c>
      <c r="AA21">
        <v>4.0836682401131839</v>
      </c>
      <c r="AB21">
        <v>3.0908931451966049</v>
      </c>
      <c r="AC21">
        <v>4.076559033623198</v>
      </c>
      <c r="AD21">
        <v>6.5898819569498297</v>
      </c>
      <c r="AE21">
        <v>7.4532383390702304</v>
      </c>
      <c r="AF21">
        <v>2.1426018799189479</v>
      </c>
      <c r="AG21">
        <v>2.8533162199426441</v>
      </c>
      <c r="AH21">
        <v>5.1963430462405089</v>
      </c>
      <c r="AI21">
        <v>7.0559259640052918</v>
      </c>
      <c r="AK21">
        <v>3.7836871196050201</v>
      </c>
      <c r="AL21">
        <v>1.291301316628233</v>
      </c>
      <c r="AM21">
        <v>1.3026163422502579</v>
      </c>
      <c r="AN21">
        <v>3.0908931451966049</v>
      </c>
      <c r="AO21">
        <v>1.2786078824079601</v>
      </c>
      <c r="AP21">
        <v>6.5898819569498297</v>
      </c>
      <c r="AQ21">
        <v>2.3977610118221491</v>
      </c>
      <c r="AR21">
        <v>1.2174392819870259</v>
      </c>
      <c r="AS21">
        <v>0.52751086661592128</v>
      </c>
      <c r="AT21">
        <v>5.1963430462405089</v>
      </c>
      <c r="AU21">
        <v>3.8937463976442812</v>
      </c>
      <c r="AW21">
        <v>0.1862577471882105</v>
      </c>
      <c r="AY21">
        <f t="shared" si="3"/>
        <v>-0.1051048134515972</v>
      </c>
      <c r="AZ21" t="str">
        <f t="shared" si="1"/>
        <v/>
      </c>
      <c r="BA21">
        <f t="shared" si="1"/>
        <v>-0.1051048134515972</v>
      </c>
      <c r="BB21" t="str">
        <f t="shared" si="1"/>
        <v/>
      </c>
    </row>
    <row r="22" spans="1:54" x14ac:dyDescent="0.3">
      <c r="A22">
        <v>22</v>
      </c>
      <c r="B22" t="s">
        <v>89</v>
      </c>
      <c r="C22" t="s">
        <v>85</v>
      </c>
      <c r="D22" t="s">
        <v>86</v>
      </c>
      <c r="F22" s="2">
        <f t="shared" si="4"/>
        <v>0</v>
      </c>
      <c r="G22" s="2">
        <f t="shared" si="4"/>
        <v>0</v>
      </c>
      <c r="H22" s="4">
        <f t="shared" si="4"/>
        <v>0</v>
      </c>
      <c r="I22">
        <f t="shared" si="4"/>
        <v>1</v>
      </c>
      <c r="J22">
        <f t="shared" si="4"/>
        <v>0</v>
      </c>
      <c r="K22">
        <f t="shared" si="4"/>
        <v>3</v>
      </c>
      <c r="L22">
        <f t="shared" si="4"/>
        <v>0</v>
      </c>
      <c r="M22">
        <v>1288357.8</v>
      </c>
      <c r="N22">
        <v>3814409.2</v>
      </c>
      <c r="O22">
        <v>3823064.4</v>
      </c>
      <c r="P22">
        <v>8049014.7999999998</v>
      </c>
      <c r="Q22">
        <v>6728774.7999999998</v>
      </c>
      <c r="R22">
        <v>2096160</v>
      </c>
      <c r="S22">
        <v>5353829.8</v>
      </c>
      <c r="T22">
        <v>4381979.4000000004</v>
      </c>
      <c r="U22">
        <v>4598241.2</v>
      </c>
      <c r="V22">
        <v>3344334.4</v>
      </c>
      <c r="W22">
        <v>7272855</v>
      </c>
      <c r="Y22">
        <v>1.3948940688278531</v>
      </c>
      <c r="Z22">
        <v>2.9171461847610769</v>
      </c>
      <c r="AA22">
        <v>2.9059493642300369</v>
      </c>
      <c r="AB22">
        <v>3.2789114322047679</v>
      </c>
      <c r="AC22">
        <v>2.9512969495961441</v>
      </c>
      <c r="AD22">
        <v>2.1641935382038349</v>
      </c>
      <c r="AE22">
        <v>3.9766576089430599</v>
      </c>
      <c r="AF22">
        <v>2.119148871628568</v>
      </c>
      <c r="AG22">
        <v>2.8254396609030659</v>
      </c>
      <c r="AH22">
        <v>3.8285919937305151</v>
      </c>
      <c r="AI22">
        <v>5.6352494332939376</v>
      </c>
      <c r="AK22">
        <v>1.3948940688278531</v>
      </c>
      <c r="AL22">
        <v>0.80491228052414954</v>
      </c>
      <c r="AM22">
        <v>0.80688346726819871</v>
      </c>
      <c r="AN22">
        <v>3.2789114322047679</v>
      </c>
      <c r="AO22">
        <v>0.95651623099111016</v>
      </c>
      <c r="AP22">
        <v>2.1641935382038349</v>
      </c>
      <c r="AQ22">
        <v>1.24774299361743</v>
      </c>
      <c r="AR22">
        <v>1.200842470768839</v>
      </c>
      <c r="AS22">
        <v>0.51934784753248098</v>
      </c>
      <c r="AT22">
        <v>3.8285919937305151</v>
      </c>
      <c r="AU22">
        <v>2.964171301713213</v>
      </c>
      <c r="AW22">
        <v>0.1857626408804208</v>
      </c>
      <c r="AY22">
        <f t="shared" si="3"/>
        <v>-1.2696423798227781</v>
      </c>
      <c r="AZ22" t="str">
        <f t="shared" si="1"/>
        <v/>
      </c>
      <c r="BA22">
        <f t="shared" si="1"/>
        <v>-1.2696423798227781</v>
      </c>
      <c r="BB22" t="str">
        <f t="shared" si="1"/>
        <v/>
      </c>
    </row>
    <row r="23" spans="1:54" x14ac:dyDescent="0.3">
      <c r="A23">
        <v>22</v>
      </c>
      <c r="B23" t="s">
        <v>90</v>
      </c>
      <c r="C23" t="s">
        <v>85</v>
      </c>
      <c r="D23" t="s">
        <v>86</v>
      </c>
      <c r="F23" s="2">
        <f t="shared" si="4"/>
        <v>0</v>
      </c>
      <c r="G23" s="2">
        <f t="shared" si="4"/>
        <v>1</v>
      </c>
      <c r="H23" s="4">
        <f t="shared" si="4"/>
        <v>0</v>
      </c>
      <c r="I23">
        <f t="shared" si="4"/>
        <v>1</v>
      </c>
      <c r="J23">
        <f t="shared" si="4"/>
        <v>0</v>
      </c>
      <c r="K23">
        <f t="shared" si="4"/>
        <v>3</v>
      </c>
      <c r="L23">
        <f t="shared" si="4"/>
        <v>0</v>
      </c>
      <c r="M23">
        <v>878753.2</v>
      </c>
      <c r="N23">
        <v>3286232</v>
      </c>
      <c r="O23">
        <v>3297937.4</v>
      </c>
      <c r="P23">
        <v>1835525</v>
      </c>
      <c r="Q23">
        <v>3304030.6</v>
      </c>
      <c r="R23">
        <v>1062859</v>
      </c>
      <c r="S23">
        <v>4608995.8</v>
      </c>
      <c r="T23">
        <v>4322342.5999999996</v>
      </c>
      <c r="U23">
        <v>4697125.4000000004</v>
      </c>
      <c r="V23">
        <v>4812924.4000000004</v>
      </c>
      <c r="W23">
        <v>10872721.800000001</v>
      </c>
      <c r="Y23">
        <v>1.07743874383159</v>
      </c>
      <c r="Z23">
        <v>2.5524422132410112</v>
      </c>
      <c r="AA23">
        <v>2.5454557765740899</v>
      </c>
      <c r="AB23">
        <v>1.9470795077970251</v>
      </c>
      <c r="AC23">
        <v>1.833151910576271</v>
      </c>
      <c r="AD23">
        <v>1.1965636299457401</v>
      </c>
      <c r="AE23">
        <v>3.3196017371956259</v>
      </c>
      <c r="AF23">
        <v>2.0956386999692769</v>
      </c>
      <c r="AG23">
        <v>2.9108668975066392</v>
      </c>
      <c r="AH23">
        <v>4.1754272480029613</v>
      </c>
      <c r="AI23">
        <v>6.2390139769762758</v>
      </c>
      <c r="AK23">
        <v>1.07743874383159</v>
      </c>
      <c r="AL23">
        <v>0.73545282953418789</v>
      </c>
      <c r="AM23">
        <v>0.73409078251570459</v>
      </c>
      <c r="AN23">
        <v>1.9470795077970251</v>
      </c>
      <c r="AO23">
        <v>0.6107493353832979</v>
      </c>
      <c r="AP23">
        <v>1.1965636299457401</v>
      </c>
      <c r="AQ23">
        <v>0.94138856558129191</v>
      </c>
      <c r="AR23">
        <v>1.2039804635569451</v>
      </c>
      <c r="AS23">
        <v>0.5262527843937278</v>
      </c>
      <c r="AT23">
        <v>4.1754272480029613</v>
      </c>
      <c r="AU23">
        <v>2.8482100630644709</v>
      </c>
      <c r="AW23">
        <v>0.18822952155023809</v>
      </c>
      <c r="AY23">
        <f t="shared" si="3"/>
        <v>-1.2696423798227769</v>
      </c>
      <c r="AZ23" t="str">
        <f t="shared" si="1"/>
        <v/>
      </c>
      <c r="BA23">
        <f t="shared" si="1"/>
        <v>-1.2696423798227769</v>
      </c>
      <c r="BB23" t="str">
        <f t="shared" si="1"/>
        <v/>
      </c>
    </row>
    <row r="24" spans="1:54" x14ac:dyDescent="0.3">
      <c r="A24">
        <v>22</v>
      </c>
      <c r="B24" t="s">
        <v>91</v>
      </c>
      <c r="C24" t="s">
        <v>85</v>
      </c>
      <c r="D24" t="s">
        <v>86</v>
      </c>
      <c r="F24" s="2">
        <f t="shared" si="4"/>
        <v>0</v>
      </c>
      <c r="G24" s="2">
        <f t="shared" si="4"/>
        <v>0</v>
      </c>
      <c r="H24" s="4">
        <f t="shared" si="4"/>
        <v>0</v>
      </c>
      <c r="I24">
        <f t="shared" si="4"/>
        <v>1</v>
      </c>
      <c r="J24">
        <f t="shared" si="4"/>
        <v>0</v>
      </c>
      <c r="K24">
        <f t="shared" si="4"/>
        <v>3</v>
      </c>
      <c r="L24">
        <f t="shared" si="4"/>
        <v>0</v>
      </c>
      <c r="M24">
        <v>1877990.2</v>
      </c>
      <c r="N24">
        <v>2182849.7999999998</v>
      </c>
      <c r="O24">
        <v>2197774</v>
      </c>
      <c r="P24">
        <v>1753422.2</v>
      </c>
      <c r="Q24">
        <v>817193.6</v>
      </c>
      <c r="R24">
        <v>1693590.8</v>
      </c>
      <c r="S24">
        <v>836686.4</v>
      </c>
      <c r="T24">
        <v>4319504.5999999996</v>
      </c>
      <c r="U24">
        <v>4671821.8</v>
      </c>
      <c r="V24">
        <v>6489848.2000000002</v>
      </c>
      <c r="W24">
        <v>3229234.2</v>
      </c>
      <c r="Y24">
        <v>1.8612770920153709</v>
      </c>
      <c r="Z24">
        <v>1.7026217603590339</v>
      </c>
      <c r="AA24">
        <v>1.700574203021824</v>
      </c>
      <c r="AB24">
        <v>1.947446269803913</v>
      </c>
      <c r="AC24">
        <v>1.0285055848071349</v>
      </c>
      <c r="AD24">
        <v>1.8642036561854181</v>
      </c>
      <c r="AE24">
        <v>1.1305798385292289</v>
      </c>
      <c r="AF24">
        <v>2.104191858367995</v>
      </c>
      <c r="AG24">
        <v>2.905237037641927</v>
      </c>
      <c r="AH24">
        <v>4.7798147142399099</v>
      </c>
      <c r="AI24">
        <v>3.0517856301739812</v>
      </c>
      <c r="AK24">
        <v>1.8612770920153709</v>
      </c>
      <c r="AL24">
        <v>0.66349317706190047</v>
      </c>
      <c r="AM24">
        <v>0.66769970227032904</v>
      </c>
      <c r="AN24">
        <v>1.947446269803913</v>
      </c>
      <c r="AO24">
        <v>0.39428222539718261</v>
      </c>
      <c r="AP24">
        <v>1.8642036561854181</v>
      </c>
      <c r="AQ24">
        <v>0.47801375542767338</v>
      </c>
      <c r="AR24">
        <v>1.210528641194105</v>
      </c>
      <c r="AS24">
        <v>0.53033245443366472</v>
      </c>
      <c r="AT24">
        <v>4.7798147142399099</v>
      </c>
      <c r="AU24">
        <v>1.324661592487246</v>
      </c>
      <c r="AW24">
        <v>0.17533191097900269</v>
      </c>
      <c r="AY24">
        <f t="shared" si="3"/>
        <v>-0.10510481345159681</v>
      </c>
      <c r="AZ24" t="str">
        <f t="shared" si="1"/>
        <v/>
      </c>
      <c r="BA24">
        <f t="shared" si="1"/>
        <v>-0.10510481345159681</v>
      </c>
      <c r="BB24" t="str">
        <f t="shared" si="1"/>
        <v/>
      </c>
    </row>
    <row r="25" spans="1:54" x14ac:dyDescent="0.3">
      <c r="A25">
        <v>22</v>
      </c>
      <c r="B25" t="s">
        <v>92</v>
      </c>
      <c r="C25" t="s">
        <v>85</v>
      </c>
      <c r="D25" t="s">
        <v>86</v>
      </c>
      <c r="F25" s="2">
        <f t="shared" si="4"/>
        <v>0</v>
      </c>
      <c r="G25" s="2">
        <f t="shared" si="4"/>
        <v>0</v>
      </c>
      <c r="H25" s="4">
        <f t="shared" si="4"/>
        <v>1</v>
      </c>
      <c r="I25">
        <f t="shared" si="4"/>
        <v>0</v>
      </c>
      <c r="J25">
        <f t="shared" si="4"/>
        <v>1</v>
      </c>
      <c r="K25">
        <f t="shared" si="4"/>
        <v>3</v>
      </c>
      <c r="L25">
        <f t="shared" si="4"/>
        <v>3</v>
      </c>
      <c r="M25">
        <v>371955.6</v>
      </c>
      <c r="N25">
        <v>323645</v>
      </c>
      <c r="O25">
        <v>323002.59999999998</v>
      </c>
      <c r="P25">
        <v>240817.6</v>
      </c>
      <c r="Q25">
        <v>212634.8</v>
      </c>
      <c r="R25">
        <v>47009</v>
      </c>
      <c r="S25">
        <v>30747.599999999999</v>
      </c>
      <c r="T25">
        <v>4421463</v>
      </c>
      <c r="U25">
        <v>3199492.4</v>
      </c>
      <c r="V25">
        <v>381348.6</v>
      </c>
      <c r="W25">
        <v>100723.2</v>
      </c>
      <c r="Y25">
        <v>0.6055246989242733</v>
      </c>
      <c r="Z25">
        <v>0.65593468933366239</v>
      </c>
      <c r="AA25">
        <v>0.65050181713886557</v>
      </c>
      <c r="AB25">
        <v>0.52519791759550571</v>
      </c>
      <c r="AC25">
        <v>0.57608037124155087</v>
      </c>
      <c r="AD25">
        <v>0.17054645139724009</v>
      </c>
      <c r="AE25">
        <v>0.32233070991933338</v>
      </c>
      <c r="AF25">
        <v>2.1805806231684981</v>
      </c>
      <c r="AG25">
        <v>1.8047019352670759</v>
      </c>
      <c r="AH25">
        <v>0.97065179017372427</v>
      </c>
      <c r="AI25">
        <v>0.54060018123127518</v>
      </c>
      <c r="AK25">
        <v>0.6055246989242733</v>
      </c>
      <c r="AL25">
        <v>0.29361260435543951</v>
      </c>
      <c r="AM25">
        <v>0.29270990276709202</v>
      </c>
      <c r="AN25">
        <v>0.52519791759550571</v>
      </c>
      <c r="AO25">
        <v>0.25856815380393527</v>
      </c>
      <c r="AP25">
        <v>0.17054645139724009</v>
      </c>
      <c r="AQ25">
        <v>0.2163035420700907</v>
      </c>
      <c r="AR25">
        <v>1.2598076665308331</v>
      </c>
      <c r="AS25">
        <v>0.42507589994929729</v>
      </c>
      <c r="AT25">
        <v>0.97065179017372427</v>
      </c>
      <c r="AU25">
        <v>0.34343475415371361</v>
      </c>
      <c r="AW25">
        <v>0.1814231549855321</v>
      </c>
      <c r="AY25">
        <f t="shared" si="3"/>
        <v>0.61353642943569131</v>
      </c>
      <c r="AZ25">
        <f t="shared" si="1"/>
        <v>0.61353642943569131</v>
      </c>
      <c r="BA25" t="str">
        <f t="shared" si="1"/>
        <v/>
      </c>
      <c r="BB25">
        <f t="shared" si="1"/>
        <v>0.61353642943569131</v>
      </c>
    </row>
    <row r="26" spans="1:54" x14ac:dyDescent="0.3">
      <c r="A26">
        <v>22</v>
      </c>
      <c r="B26" t="s">
        <v>93</v>
      </c>
      <c r="C26" t="s">
        <v>85</v>
      </c>
      <c r="D26" t="s">
        <v>86</v>
      </c>
      <c r="F26" s="2">
        <f t="shared" si="4"/>
        <v>0</v>
      </c>
      <c r="G26" s="2">
        <f t="shared" si="4"/>
        <v>1</v>
      </c>
      <c r="H26" s="4">
        <f t="shared" si="4"/>
        <v>0</v>
      </c>
      <c r="I26">
        <f t="shared" si="4"/>
        <v>0</v>
      </c>
      <c r="J26">
        <f t="shared" si="4"/>
        <v>1</v>
      </c>
      <c r="K26">
        <f t="shared" si="4"/>
        <v>3</v>
      </c>
      <c r="L26">
        <f t="shared" si="4"/>
        <v>0</v>
      </c>
      <c r="M26">
        <v>1837465.8</v>
      </c>
      <c r="N26">
        <v>1748952.8</v>
      </c>
      <c r="O26">
        <v>1746182.2</v>
      </c>
      <c r="P26">
        <v>2405833.6</v>
      </c>
      <c r="Q26">
        <v>886368.2</v>
      </c>
      <c r="R26">
        <v>2353739.6</v>
      </c>
      <c r="S26">
        <v>1039112</v>
      </c>
      <c r="T26">
        <v>4447722.5999999996</v>
      </c>
      <c r="U26">
        <v>3242707.4</v>
      </c>
      <c r="V26">
        <v>6130407.5999999996</v>
      </c>
      <c r="W26">
        <v>3971479.4</v>
      </c>
      <c r="Y26">
        <v>1.981495191063732</v>
      </c>
      <c r="Z26">
        <v>1.785358089115471</v>
      </c>
      <c r="AA26">
        <v>1.766444038134068</v>
      </c>
      <c r="AB26">
        <v>1.7020761311927339</v>
      </c>
      <c r="AC26">
        <v>1.026763365592342</v>
      </c>
      <c r="AD26">
        <v>2.9690348878037178</v>
      </c>
      <c r="AE26">
        <v>1.6363359778188169</v>
      </c>
      <c r="AF26">
        <v>2.2794712979812179</v>
      </c>
      <c r="AG26">
        <v>1.90733485026285</v>
      </c>
      <c r="AH26">
        <v>4.6429451108444484</v>
      </c>
      <c r="AI26">
        <v>3.513661149842664</v>
      </c>
      <c r="AK26">
        <v>1.981495191063732</v>
      </c>
      <c r="AL26">
        <v>0.59283212251029904</v>
      </c>
      <c r="AM26">
        <v>0.58673635213635866</v>
      </c>
      <c r="AN26">
        <v>1.7020761311927339</v>
      </c>
      <c r="AO26">
        <v>0.36967466919450093</v>
      </c>
      <c r="AP26">
        <v>2.9690348878037178</v>
      </c>
      <c r="AQ26">
        <v>0.61613755375146861</v>
      </c>
      <c r="AR26">
        <v>1.3301695819944139</v>
      </c>
      <c r="AS26">
        <v>0.45321648232638828</v>
      </c>
      <c r="AT26">
        <v>4.6429451108444484</v>
      </c>
      <c r="AU26">
        <v>1.467329523758963</v>
      </c>
      <c r="AW26">
        <v>0.1918818359263241</v>
      </c>
      <c r="AY26">
        <f t="shared" si="3"/>
        <v>0.76121076383868347</v>
      </c>
      <c r="AZ26" t="str">
        <f t="shared" si="1"/>
        <v/>
      </c>
      <c r="BA26" t="str">
        <f t="shared" si="1"/>
        <v/>
      </c>
      <c r="BB26">
        <f t="shared" si="1"/>
        <v>0.76121076383868347</v>
      </c>
    </row>
    <row r="27" spans="1:54" x14ac:dyDescent="0.3">
      <c r="A27">
        <v>23</v>
      </c>
      <c r="B27" t="s">
        <v>94</v>
      </c>
      <c r="C27" t="s">
        <v>95</v>
      </c>
      <c r="D27" t="s">
        <v>96</v>
      </c>
      <c r="F27" s="2">
        <f t="shared" si="4"/>
        <v>0</v>
      </c>
      <c r="G27" s="2">
        <f t="shared" si="4"/>
        <v>0</v>
      </c>
      <c r="H27" s="4">
        <f t="shared" si="4"/>
        <v>0</v>
      </c>
      <c r="I27">
        <f t="shared" si="4"/>
        <v>0</v>
      </c>
      <c r="J27">
        <f t="shared" si="4"/>
        <v>1</v>
      </c>
      <c r="K27">
        <f t="shared" si="4"/>
        <v>4</v>
      </c>
      <c r="L27">
        <f t="shared" si="4"/>
        <v>0</v>
      </c>
      <c r="M27">
        <v>2025390.8</v>
      </c>
      <c r="N27">
        <v>2026248.4</v>
      </c>
      <c r="O27">
        <v>2042762.6</v>
      </c>
      <c r="P27">
        <v>2641017.4</v>
      </c>
      <c r="Q27">
        <v>1186313.8</v>
      </c>
      <c r="R27">
        <v>1830487.8</v>
      </c>
      <c r="S27">
        <v>1333006.2</v>
      </c>
      <c r="T27">
        <v>4660083.8</v>
      </c>
      <c r="U27">
        <v>4436619.5999999996</v>
      </c>
      <c r="V27">
        <v>3086489.6000000001</v>
      </c>
      <c r="W27">
        <v>1271244.3999999999</v>
      </c>
      <c r="Y27">
        <v>2.3456061863340438</v>
      </c>
      <c r="Z27">
        <v>2.3183392236940561</v>
      </c>
      <c r="AA27">
        <v>2.3053253448568278</v>
      </c>
      <c r="AB27">
        <v>3.8075527961947961</v>
      </c>
      <c r="AC27">
        <v>2.0219364683958698</v>
      </c>
      <c r="AD27">
        <v>2.6488917885813859</v>
      </c>
      <c r="AE27">
        <v>2.2786350632552059</v>
      </c>
      <c r="AF27">
        <v>2.9960664614103729</v>
      </c>
      <c r="AG27">
        <v>3.6691272129770369</v>
      </c>
      <c r="AH27">
        <v>4.2107270020525904</v>
      </c>
      <c r="AI27">
        <v>3.4901003302074969</v>
      </c>
      <c r="AK27">
        <v>2.3456061863340438</v>
      </c>
      <c r="AL27">
        <v>0.95909312763251364</v>
      </c>
      <c r="AM27">
        <v>0.95205356799997387</v>
      </c>
      <c r="AN27">
        <v>3.8075527961947961</v>
      </c>
      <c r="AO27">
        <v>1.073251199809601</v>
      </c>
      <c r="AP27">
        <v>2.6488917885813859</v>
      </c>
      <c r="AQ27">
        <v>1.06939988443628</v>
      </c>
      <c r="AR27">
        <v>1.539710890408605</v>
      </c>
      <c r="AS27">
        <v>0.70918097305111583</v>
      </c>
      <c r="AT27">
        <v>4.2107270020525904</v>
      </c>
      <c r="AU27">
        <v>2.2138694958761329</v>
      </c>
      <c r="AW27">
        <v>0.35396437020972371</v>
      </c>
      <c r="AY27">
        <f t="shared" si="3"/>
        <v>0.34054563237898883</v>
      </c>
      <c r="AZ27" t="str">
        <f t="shared" si="1"/>
        <v/>
      </c>
      <c r="BA27" t="str">
        <f t="shared" si="1"/>
        <v/>
      </c>
      <c r="BB27">
        <f t="shared" si="1"/>
        <v>0.34054563237898883</v>
      </c>
    </row>
    <row r="28" spans="1:54" x14ac:dyDescent="0.3">
      <c r="A28">
        <v>23</v>
      </c>
      <c r="B28" t="s">
        <v>97</v>
      </c>
      <c r="C28" t="s">
        <v>95</v>
      </c>
      <c r="D28" t="s">
        <v>96</v>
      </c>
      <c r="F28" s="2">
        <f t="shared" si="4"/>
        <v>0</v>
      </c>
      <c r="G28" s="2">
        <f t="shared" si="4"/>
        <v>1</v>
      </c>
      <c r="H28" s="4">
        <f t="shared" si="4"/>
        <v>0</v>
      </c>
      <c r="I28">
        <f t="shared" si="4"/>
        <v>1</v>
      </c>
      <c r="J28">
        <f t="shared" si="4"/>
        <v>0</v>
      </c>
      <c r="K28">
        <f t="shared" si="4"/>
        <v>4</v>
      </c>
      <c r="L28">
        <f t="shared" si="4"/>
        <v>0</v>
      </c>
      <c r="M28">
        <v>510392.8</v>
      </c>
      <c r="N28">
        <v>2919990.2</v>
      </c>
      <c r="O28">
        <v>2941439</v>
      </c>
      <c r="P28">
        <v>376094.8</v>
      </c>
      <c r="Q28">
        <v>1981478.2</v>
      </c>
      <c r="R28">
        <v>129116.6</v>
      </c>
      <c r="S28">
        <v>3439434.8</v>
      </c>
      <c r="T28">
        <v>4658087</v>
      </c>
      <c r="U28">
        <v>4480769</v>
      </c>
      <c r="V28">
        <v>306763.40000000002</v>
      </c>
      <c r="W28">
        <v>2477728.6</v>
      </c>
      <c r="Y28">
        <v>0.86468176618218417</v>
      </c>
      <c r="Z28">
        <v>3.135856687230989</v>
      </c>
      <c r="AA28">
        <v>3.1642352834343912</v>
      </c>
      <c r="AB28">
        <v>0.89579753460129719</v>
      </c>
      <c r="AC28">
        <v>3.1573526576161379</v>
      </c>
      <c r="AD28">
        <v>0.27319862446747722</v>
      </c>
      <c r="AE28">
        <v>4.3161112374626098</v>
      </c>
      <c r="AF28">
        <v>3.0028858722187581</v>
      </c>
      <c r="AG28">
        <v>3.7048172371461989</v>
      </c>
      <c r="AH28">
        <v>0.86502454658038919</v>
      </c>
      <c r="AI28">
        <v>5.4717470393981786</v>
      </c>
      <c r="AK28">
        <v>0.86468176618218417</v>
      </c>
      <c r="AL28">
        <v>1.1613822335843</v>
      </c>
      <c r="AM28">
        <v>1.1890138023998591</v>
      </c>
      <c r="AN28">
        <v>0.89579753460129719</v>
      </c>
      <c r="AO28">
        <v>1.415576073207194</v>
      </c>
      <c r="AP28">
        <v>0.27319862446747722</v>
      </c>
      <c r="AQ28">
        <v>1.7770135597791521</v>
      </c>
      <c r="AR28">
        <v>1.558847614657134</v>
      </c>
      <c r="AS28">
        <v>0.70876614167355001</v>
      </c>
      <c r="AT28">
        <v>0.86502454658038919</v>
      </c>
      <c r="AU28">
        <v>3.7603437160607429</v>
      </c>
      <c r="AW28">
        <v>0.33045338438823812</v>
      </c>
      <c r="AY28">
        <f t="shared" si="3"/>
        <v>-2.7853996683675062</v>
      </c>
      <c r="AZ28" t="str">
        <f t="shared" si="1"/>
        <v/>
      </c>
      <c r="BA28">
        <f t="shared" si="1"/>
        <v>-2.7853996683675062</v>
      </c>
      <c r="BB28" t="str">
        <f t="shared" si="1"/>
        <v/>
      </c>
    </row>
    <row r="29" spans="1:54" x14ac:dyDescent="0.3">
      <c r="A29">
        <v>23</v>
      </c>
      <c r="B29" t="s">
        <v>98</v>
      </c>
      <c r="C29" t="s">
        <v>95</v>
      </c>
      <c r="D29" t="s">
        <v>96</v>
      </c>
      <c r="F29" s="2">
        <f t="shared" si="4"/>
        <v>0</v>
      </c>
      <c r="G29" s="2">
        <f t="shared" si="4"/>
        <v>1</v>
      </c>
      <c r="H29" s="4">
        <f t="shared" si="4"/>
        <v>0</v>
      </c>
      <c r="I29">
        <f t="shared" si="4"/>
        <v>0</v>
      </c>
      <c r="J29">
        <f t="shared" si="4"/>
        <v>1</v>
      </c>
      <c r="K29">
        <f t="shared" si="4"/>
        <v>4</v>
      </c>
      <c r="L29">
        <f t="shared" si="4"/>
        <v>0</v>
      </c>
      <c r="M29">
        <v>1949791.8</v>
      </c>
      <c r="N29">
        <v>2040040</v>
      </c>
      <c r="O29">
        <v>2052398</v>
      </c>
      <c r="P29">
        <v>2545954.4</v>
      </c>
      <c r="Q29">
        <v>777134.6</v>
      </c>
      <c r="R29">
        <v>1544494.4</v>
      </c>
      <c r="S29">
        <v>647522.19999999995</v>
      </c>
      <c r="T29">
        <v>5350565.4000000004</v>
      </c>
      <c r="U29">
        <v>4759275.4000000004</v>
      </c>
      <c r="V29">
        <v>5329729.2</v>
      </c>
      <c r="W29">
        <v>780419.2</v>
      </c>
      <c r="Y29">
        <v>2.0825683506205679</v>
      </c>
      <c r="Z29">
        <v>2.2770140674430879</v>
      </c>
      <c r="AA29">
        <v>2.2738105302210898</v>
      </c>
      <c r="AB29">
        <v>3.2258901227905881</v>
      </c>
      <c r="AC29">
        <v>1.524613197601866</v>
      </c>
      <c r="AD29">
        <v>3.018073020316661</v>
      </c>
      <c r="AE29">
        <v>2.0655110057909041</v>
      </c>
      <c r="AF29">
        <v>3.5774815757293248</v>
      </c>
      <c r="AG29">
        <v>4.0100674094166608</v>
      </c>
      <c r="AH29">
        <v>4.6090151846408842</v>
      </c>
      <c r="AI29">
        <v>2.8593849046621469</v>
      </c>
      <c r="AK29">
        <v>2.0825683506205679</v>
      </c>
      <c r="AL29">
        <v>0.89198739808052774</v>
      </c>
      <c r="AM29">
        <v>0.88981637782417233</v>
      </c>
      <c r="AN29">
        <v>3.2258901227905881</v>
      </c>
      <c r="AO29">
        <v>0.6736216629855335</v>
      </c>
      <c r="AP29">
        <v>3.018073020316661</v>
      </c>
      <c r="AQ29">
        <v>0.87111575263552365</v>
      </c>
      <c r="AR29">
        <v>1.86973380097188</v>
      </c>
      <c r="AS29">
        <v>0.79293535030446949</v>
      </c>
      <c r="AT29">
        <v>4.6090151846408842</v>
      </c>
      <c r="AU29">
        <v>1.695551647664979</v>
      </c>
      <c r="AW29">
        <v>0.36723617226816713</v>
      </c>
      <c r="AY29">
        <f t="shared" si="3"/>
        <v>0.43795531847424918</v>
      </c>
      <c r="AZ29" t="str">
        <f t="shared" si="1"/>
        <v/>
      </c>
      <c r="BA29" t="str">
        <f t="shared" si="1"/>
        <v/>
      </c>
      <c r="BB29">
        <f t="shared" si="1"/>
        <v>0.43795531847424918</v>
      </c>
    </row>
    <row r="30" spans="1:54" x14ac:dyDescent="0.3">
      <c r="A30">
        <v>23</v>
      </c>
      <c r="B30" t="s">
        <v>99</v>
      </c>
      <c r="C30" t="s">
        <v>95</v>
      </c>
      <c r="D30" t="s">
        <v>96</v>
      </c>
      <c r="F30" s="2">
        <f t="shared" si="4"/>
        <v>0</v>
      </c>
      <c r="G30" s="2">
        <f t="shared" si="4"/>
        <v>0</v>
      </c>
      <c r="H30" s="4">
        <f t="shared" si="4"/>
        <v>0</v>
      </c>
      <c r="I30">
        <f t="shared" si="4"/>
        <v>1</v>
      </c>
      <c r="J30">
        <f t="shared" si="4"/>
        <v>0</v>
      </c>
      <c r="K30">
        <f t="shared" si="4"/>
        <v>4</v>
      </c>
      <c r="L30">
        <f t="shared" si="4"/>
        <v>0</v>
      </c>
      <c r="M30">
        <v>1020647.2</v>
      </c>
      <c r="N30">
        <v>2887404.8</v>
      </c>
      <c r="O30">
        <v>2902199</v>
      </c>
      <c r="P30">
        <v>238307</v>
      </c>
      <c r="Q30">
        <v>1101850.8</v>
      </c>
      <c r="R30">
        <v>153050.6</v>
      </c>
      <c r="S30">
        <v>932506.6</v>
      </c>
      <c r="T30">
        <v>5344374.2</v>
      </c>
      <c r="U30">
        <v>4782886.8</v>
      </c>
      <c r="V30">
        <v>69272.600000000006</v>
      </c>
      <c r="W30">
        <v>1330393.8</v>
      </c>
      <c r="Y30">
        <v>1.100110554648563</v>
      </c>
      <c r="Z30">
        <v>3.1208690558560188</v>
      </c>
      <c r="AA30">
        <v>3.1324955208227041</v>
      </c>
      <c r="AB30">
        <v>0.73689312899950887</v>
      </c>
      <c r="AC30">
        <v>2.129194363794523</v>
      </c>
      <c r="AD30">
        <v>0.94985915981233116</v>
      </c>
      <c r="AE30">
        <v>2.5663679207675161</v>
      </c>
      <c r="AF30">
        <v>3.642782505461946</v>
      </c>
      <c r="AG30">
        <v>4.1912149054929611</v>
      </c>
      <c r="AH30">
        <v>0.2358327118214219</v>
      </c>
      <c r="AI30">
        <v>4.2428286066278824</v>
      </c>
      <c r="AK30">
        <v>1.100110554648563</v>
      </c>
      <c r="AL30">
        <v>1.147357607632876</v>
      </c>
      <c r="AM30">
        <v>1.153409313224256</v>
      </c>
      <c r="AN30">
        <v>0.73689312899950887</v>
      </c>
      <c r="AO30">
        <v>0.88612882659654135</v>
      </c>
      <c r="AP30">
        <v>0.94985915981233116</v>
      </c>
      <c r="AQ30">
        <v>1.05318127325736</v>
      </c>
      <c r="AR30">
        <v>1.904886231804267</v>
      </c>
      <c r="AS30">
        <v>0.86875332877971234</v>
      </c>
      <c r="AT30">
        <v>0.2358327118214219</v>
      </c>
      <c r="AU30">
        <v>2.8023658681660888</v>
      </c>
      <c r="AW30">
        <v>0.37865383415482939</v>
      </c>
      <c r="AY30">
        <f t="shared" si="3"/>
        <v>-0.6112676624892982</v>
      </c>
      <c r="AZ30" t="str">
        <f t="shared" si="1"/>
        <v/>
      </c>
      <c r="BA30">
        <f t="shared" si="1"/>
        <v>-0.6112676624892982</v>
      </c>
      <c r="BB30" t="str">
        <f t="shared" si="1"/>
        <v/>
      </c>
    </row>
    <row r="31" spans="1:54" x14ac:dyDescent="0.3">
      <c r="A31">
        <v>23</v>
      </c>
      <c r="B31" t="s">
        <v>100</v>
      </c>
      <c r="C31" t="s">
        <v>95</v>
      </c>
      <c r="D31" t="s">
        <v>96</v>
      </c>
      <c r="F31" s="2">
        <f t="shared" si="4"/>
        <v>0</v>
      </c>
      <c r="G31" s="2">
        <f t="shared" si="4"/>
        <v>1</v>
      </c>
      <c r="H31" s="4">
        <f t="shared" si="4"/>
        <v>1</v>
      </c>
      <c r="I31">
        <f t="shared" si="4"/>
        <v>0</v>
      </c>
      <c r="J31">
        <f t="shared" si="4"/>
        <v>1</v>
      </c>
      <c r="K31">
        <f t="shared" si="4"/>
        <v>4</v>
      </c>
      <c r="L31">
        <f t="shared" si="4"/>
        <v>4</v>
      </c>
      <c r="M31">
        <v>2208859.6</v>
      </c>
      <c r="N31">
        <v>1487568.6</v>
      </c>
      <c r="O31">
        <v>1495996.2</v>
      </c>
      <c r="P31">
        <v>869035.6</v>
      </c>
      <c r="Q31">
        <v>761476.6</v>
      </c>
      <c r="R31">
        <v>692113</v>
      </c>
      <c r="S31">
        <v>673579.8</v>
      </c>
      <c r="T31">
        <v>4485341.8</v>
      </c>
      <c r="U31">
        <v>3800380.8</v>
      </c>
      <c r="V31">
        <v>2299098.2000000002</v>
      </c>
      <c r="W31">
        <v>717644.2</v>
      </c>
      <c r="Y31">
        <v>2.493085266649723</v>
      </c>
      <c r="Z31">
        <v>1.9551473089028151</v>
      </c>
      <c r="AA31">
        <v>1.952877903589979</v>
      </c>
      <c r="AB31">
        <v>1.659291291399859</v>
      </c>
      <c r="AC31">
        <v>1.505945202347357</v>
      </c>
      <c r="AD31">
        <v>2.2132774238009012</v>
      </c>
      <c r="AE31">
        <v>2.2786652884911751</v>
      </c>
      <c r="AF31">
        <v>2.872597527643665</v>
      </c>
      <c r="AG31">
        <v>3.0462105807848281</v>
      </c>
      <c r="AH31">
        <v>3.646876765415072</v>
      </c>
      <c r="AI31">
        <v>2.3707188482861969</v>
      </c>
      <c r="AK31">
        <v>2.493085266649723</v>
      </c>
      <c r="AL31">
        <v>0.80745593276806171</v>
      </c>
      <c r="AM31">
        <v>0.80569399734959002</v>
      </c>
      <c r="AN31">
        <v>1.659291291399859</v>
      </c>
      <c r="AO31">
        <v>0.75565745479543689</v>
      </c>
      <c r="AP31">
        <v>2.2132774238009012</v>
      </c>
      <c r="AQ31">
        <v>0.9321919566486031</v>
      </c>
      <c r="AR31">
        <v>1.4859973130282009</v>
      </c>
      <c r="AS31">
        <v>0.63775536576285963</v>
      </c>
      <c r="AT31">
        <v>3.646876765415072</v>
      </c>
      <c r="AU31">
        <v>1.4959409968461841</v>
      </c>
      <c r="AW31">
        <v>0.35654218900017443</v>
      </c>
      <c r="AY31">
        <f t="shared" si="3"/>
        <v>1.470658881440742</v>
      </c>
      <c r="AZ31">
        <f t="shared" si="1"/>
        <v>1.470658881440742</v>
      </c>
      <c r="BA31" t="str">
        <f t="shared" si="1"/>
        <v/>
      </c>
      <c r="BB31">
        <f t="shared" si="1"/>
        <v>1.470658881440742</v>
      </c>
    </row>
    <row r="32" spans="1:54" x14ac:dyDescent="0.3">
      <c r="A32">
        <v>23</v>
      </c>
      <c r="B32" t="s">
        <v>101</v>
      </c>
      <c r="C32" t="s">
        <v>95</v>
      </c>
      <c r="D32" t="s">
        <v>96</v>
      </c>
      <c r="F32" s="2">
        <f t="shared" si="4"/>
        <v>0</v>
      </c>
      <c r="G32" s="2">
        <f t="shared" si="4"/>
        <v>0</v>
      </c>
      <c r="H32" s="4">
        <f t="shared" si="4"/>
        <v>0</v>
      </c>
      <c r="I32">
        <f t="shared" si="4"/>
        <v>1</v>
      </c>
      <c r="J32">
        <f t="shared" si="4"/>
        <v>0</v>
      </c>
      <c r="K32">
        <f t="shared" si="4"/>
        <v>4</v>
      </c>
      <c r="L32">
        <f t="shared" si="4"/>
        <v>0</v>
      </c>
      <c r="M32">
        <v>896596.6</v>
      </c>
      <c r="N32">
        <v>1900585.8</v>
      </c>
      <c r="O32">
        <v>1908869.4</v>
      </c>
      <c r="P32">
        <v>357592.6</v>
      </c>
      <c r="Q32">
        <v>1315785.3999999999</v>
      </c>
      <c r="R32">
        <v>274926.2</v>
      </c>
      <c r="S32">
        <v>1081272.3999999999</v>
      </c>
      <c r="T32">
        <v>4488895</v>
      </c>
      <c r="U32">
        <v>3814972.6</v>
      </c>
      <c r="V32">
        <v>213845.8</v>
      </c>
      <c r="W32">
        <v>1416073.6</v>
      </c>
      <c r="Y32">
        <v>1.159377172542736</v>
      </c>
      <c r="Z32">
        <v>2.4556238539051258</v>
      </c>
      <c r="AA32">
        <v>2.4467033640481528</v>
      </c>
      <c r="AB32">
        <v>0.83518172699841675</v>
      </c>
      <c r="AC32">
        <v>2.2192659977881699</v>
      </c>
      <c r="AD32">
        <v>1.4046263392083349</v>
      </c>
      <c r="AE32">
        <v>2.9494391997344791</v>
      </c>
      <c r="AF32">
        <v>2.8710683269891888</v>
      </c>
      <c r="AG32">
        <v>3.05330160940066</v>
      </c>
      <c r="AH32">
        <v>0.86201997678726916</v>
      </c>
      <c r="AI32">
        <v>3.9288348800968378</v>
      </c>
      <c r="AK32">
        <v>1.159377172542736</v>
      </c>
      <c r="AL32">
        <v>0.9583652922417969</v>
      </c>
      <c r="AM32">
        <v>0.95354154971428218</v>
      </c>
      <c r="AN32">
        <v>0.83518172699841675</v>
      </c>
      <c r="AO32">
        <v>1.064902748004533</v>
      </c>
      <c r="AP32">
        <v>1.4046263392083349</v>
      </c>
      <c r="AQ32">
        <v>1.1973378057125961</v>
      </c>
      <c r="AR32">
        <v>1.4849571573082361</v>
      </c>
      <c r="AS32">
        <v>0.63058998803608124</v>
      </c>
      <c r="AT32">
        <v>0.86201997678726916</v>
      </c>
      <c r="AU32">
        <v>2.5213733107782899</v>
      </c>
      <c r="AW32">
        <v>0.33861785582266751</v>
      </c>
      <c r="AY32">
        <f t="shared" si="3"/>
        <v>-0.29026346960569072</v>
      </c>
      <c r="AZ32" t="str">
        <f t="shared" si="1"/>
        <v/>
      </c>
      <c r="BA32">
        <f t="shared" si="1"/>
        <v>-0.29026346960569072</v>
      </c>
      <c r="BB32" t="str">
        <f t="shared" si="1"/>
        <v/>
      </c>
    </row>
    <row r="33" spans="1:54" x14ac:dyDescent="0.3">
      <c r="A33">
        <v>23</v>
      </c>
      <c r="B33" t="s">
        <v>102</v>
      </c>
      <c r="C33" t="s">
        <v>95</v>
      </c>
      <c r="D33" t="s">
        <v>96</v>
      </c>
      <c r="F33" s="2">
        <f t="shared" si="4"/>
        <v>0</v>
      </c>
      <c r="G33" s="2">
        <f t="shared" si="4"/>
        <v>0</v>
      </c>
      <c r="H33" s="4">
        <f t="shared" si="4"/>
        <v>0</v>
      </c>
      <c r="I33">
        <f t="shared" si="4"/>
        <v>0</v>
      </c>
      <c r="J33">
        <f t="shared" si="4"/>
        <v>1</v>
      </c>
      <c r="K33">
        <f t="shared" si="4"/>
        <v>4</v>
      </c>
      <c r="L33">
        <f t="shared" si="4"/>
        <v>0</v>
      </c>
      <c r="M33">
        <v>3045439.2</v>
      </c>
      <c r="N33">
        <v>1893256.6</v>
      </c>
      <c r="O33">
        <v>1896565.2</v>
      </c>
      <c r="P33">
        <v>535062</v>
      </c>
      <c r="Q33">
        <v>542294.6</v>
      </c>
      <c r="R33">
        <v>531586.4</v>
      </c>
      <c r="S33">
        <v>529115.6</v>
      </c>
      <c r="T33">
        <v>5304660</v>
      </c>
      <c r="U33">
        <v>4203870.2</v>
      </c>
      <c r="V33">
        <v>1574101</v>
      </c>
      <c r="W33">
        <v>404943</v>
      </c>
      <c r="Y33">
        <v>3.0173993085976689</v>
      </c>
      <c r="Z33">
        <v>2.2744515577331179</v>
      </c>
      <c r="AA33">
        <v>2.2608005200512711</v>
      </c>
      <c r="AB33">
        <v>1.047813307202887</v>
      </c>
      <c r="AC33">
        <v>1.177317367191427</v>
      </c>
      <c r="AD33">
        <v>1.9163836257532241</v>
      </c>
      <c r="AE33">
        <v>2.076061660377309</v>
      </c>
      <c r="AF33">
        <v>3.6741819702088829</v>
      </c>
      <c r="AG33">
        <v>3.4700428074691438</v>
      </c>
      <c r="AH33">
        <v>3.411778049776331</v>
      </c>
      <c r="AI33">
        <v>1.893853170610964</v>
      </c>
      <c r="AK33">
        <v>3.0173993085976689</v>
      </c>
      <c r="AL33">
        <v>0.85257936608977614</v>
      </c>
      <c r="AM33">
        <v>0.83059202120639386</v>
      </c>
      <c r="AN33">
        <v>1.047813307202887</v>
      </c>
      <c r="AO33">
        <v>0.62321753020514736</v>
      </c>
      <c r="AP33">
        <v>1.9163836257532241</v>
      </c>
      <c r="AQ33">
        <v>0.8782319538295269</v>
      </c>
      <c r="AR33">
        <v>1.901745168166235</v>
      </c>
      <c r="AS33">
        <v>0.68309139157645404</v>
      </c>
      <c r="AT33">
        <v>3.411778049776331</v>
      </c>
      <c r="AU33">
        <v>1.2053916011005641</v>
      </c>
      <c r="AW33">
        <v>0.37458397294394669</v>
      </c>
      <c r="AY33">
        <f t="shared" si="3"/>
        <v>0.56098549971599987</v>
      </c>
      <c r="AZ33" t="str">
        <f t="shared" si="1"/>
        <v/>
      </c>
      <c r="BA33" t="str">
        <f t="shared" si="1"/>
        <v/>
      </c>
      <c r="BB33">
        <f t="shared" si="1"/>
        <v>0.56098549971599987</v>
      </c>
    </row>
    <row r="34" spans="1:54" x14ac:dyDescent="0.3">
      <c r="A34">
        <v>23</v>
      </c>
      <c r="B34" t="s">
        <v>103</v>
      </c>
      <c r="C34" t="s">
        <v>95</v>
      </c>
      <c r="D34" t="s">
        <v>96</v>
      </c>
      <c r="F34" s="2">
        <f t="shared" si="4"/>
        <v>0</v>
      </c>
      <c r="G34" s="2">
        <f t="shared" si="4"/>
        <v>1</v>
      </c>
      <c r="H34" s="4">
        <f t="shared" si="4"/>
        <v>0</v>
      </c>
      <c r="I34">
        <f t="shared" si="4"/>
        <v>0</v>
      </c>
      <c r="J34">
        <f t="shared" si="4"/>
        <v>1</v>
      </c>
      <c r="K34">
        <f t="shared" si="4"/>
        <v>4</v>
      </c>
      <c r="L34">
        <f t="shared" si="4"/>
        <v>0</v>
      </c>
      <c r="M34">
        <v>2290113.4</v>
      </c>
      <c r="N34">
        <v>2289968.6</v>
      </c>
      <c r="O34">
        <v>2299118.7999999998</v>
      </c>
      <c r="P34">
        <v>270661.59999999998</v>
      </c>
      <c r="Q34">
        <v>700535.4</v>
      </c>
      <c r="R34">
        <v>266982.40000000002</v>
      </c>
      <c r="S34">
        <v>678489</v>
      </c>
      <c r="T34">
        <v>5285159.8</v>
      </c>
      <c r="U34">
        <v>4212637.4000000004</v>
      </c>
      <c r="V34">
        <v>40982.6</v>
      </c>
      <c r="W34">
        <v>819707.8</v>
      </c>
      <c r="Y34">
        <v>2.0542707849759609</v>
      </c>
      <c r="Z34">
        <v>2.7436272987630219</v>
      </c>
      <c r="AA34">
        <v>2.730235027056187</v>
      </c>
      <c r="AB34">
        <v>0.5794810135965236</v>
      </c>
      <c r="AC34">
        <v>1.4511881594022269</v>
      </c>
      <c r="AD34">
        <v>1.3293890850618479</v>
      </c>
      <c r="AE34">
        <v>2.3888299668207771</v>
      </c>
      <c r="AF34">
        <v>3.5855726030655211</v>
      </c>
      <c r="AG34">
        <v>3.416211937041953</v>
      </c>
      <c r="AH34">
        <v>0.21839821203611789</v>
      </c>
      <c r="AI34">
        <v>3.0359302684199072</v>
      </c>
      <c r="AK34">
        <v>2.0542707849759609</v>
      </c>
      <c r="AL34">
        <v>0.99210394048132</v>
      </c>
      <c r="AM34">
        <v>0.97852185433730487</v>
      </c>
      <c r="AN34">
        <v>0.5794810135965236</v>
      </c>
      <c r="AO34">
        <v>0.6584828254126478</v>
      </c>
      <c r="AP34">
        <v>1.3293890850618479</v>
      </c>
      <c r="AQ34">
        <v>0.88314913627691571</v>
      </c>
      <c r="AR34">
        <v>1.849126182543114</v>
      </c>
      <c r="AS34">
        <v>0.66963469958864152</v>
      </c>
      <c r="AT34">
        <v>0.21839821203611789</v>
      </c>
      <c r="AU34">
        <v>1.791902325768024</v>
      </c>
      <c r="AW34">
        <v>0.3594873285386711</v>
      </c>
      <c r="AY34">
        <f t="shared" si="3"/>
        <v>0.87678546845251526</v>
      </c>
      <c r="AZ34" t="str">
        <f t="shared" si="1"/>
        <v/>
      </c>
      <c r="BA34" t="str">
        <f t="shared" si="1"/>
        <v/>
      </c>
      <c r="BB34">
        <f t="shared" si="1"/>
        <v>0.87678546845251526</v>
      </c>
    </row>
    <row r="35" spans="1:54" x14ac:dyDescent="0.3">
      <c r="A35">
        <v>23</v>
      </c>
      <c r="B35" t="s">
        <v>104</v>
      </c>
      <c r="C35" t="s">
        <v>95</v>
      </c>
      <c r="D35" t="s">
        <v>96</v>
      </c>
      <c r="F35" s="2">
        <f t="shared" ref="F35:L50" si="5">F687</f>
        <v>0</v>
      </c>
      <c r="G35" s="2">
        <f t="shared" si="5"/>
        <v>1</v>
      </c>
      <c r="H35" s="4">
        <f t="shared" si="5"/>
        <v>0</v>
      </c>
      <c r="I35">
        <f t="shared" si="5"/>
        <v>0</v>
      </c>
      <c r="J35">
        <f t="shared" si="5"/>
        <v>1</v>
      </c>
      <c r="K35">
        <f t="shared" si="5"/>
        <v>4</v>
      </c>
      <c r="L35">
        <f t="shared" si="5"/>
        <v>0</v>
      </c>
      <c r="M35">
        <v>8055849.7999999998</v>
      </c>
      <c r="N35">
        <v>7041488.7999999998</v>
      </c>
      <c r="O35">
        <v>7246230.2000000002</v>
      </c>
      <c r="P35">
        <v>44794298</v>
      </c>
      <c r="Q35">
        <v>6549110.7999999998</v>
      </c>
      <c r="R35">
        <v>12997115.6</v>
      </c>
      <c r="S35">
        <v>7342482</v>
      </c>
      <c r="T35">
        <v>8289557.2000000002</v>
      </c>
      <c r="U35">
        <v>6430284.5999999996</v>
      </c>
      <c r="V35">
        <v>74116162.400000006</v>
      </c>
      <c r="W35">
        <v>13546758</v>
      </c>
      <c r="Y35">
        <v>7.6950685633812101</v>
      </c>
      <c r="Z35">
        <v>6.0340847162529823</v>
      </c>
      <c r="AA35">
        <v>6.1750383356120437</v>
      </c>
      <c r="AB35">
        <v>39.429457789013398</v>
      </c>
      <c r="AC35">
        <v>6.4055592723889276</v>
      </c>
      <c r="AD35">
        <v>10.43054775684141</v>
      </c>
      <c r="AE35">
        <v>7.3454761826433241</v>
      </c>
      <c r="AF35">
        <v>7.1122259664814917</v>
      </c>
      <c r="AG35">
        <v>5.8527395413257182</v>
      </c>
      <c r="AH35">
        <v>35.363829583441841</v>
      </c>
      <c r="AI35">
        <v>12.68841862962581</v>
      </c>
      <c r="AK35">
        <v>7.6950685633812101</v>
      </c>
      <c r="AL35">
        <v>2.1597555287647991</v>
      </c>
      <c r="AM35">
        <v>2.2841545199044049</v>
      </c>
      <c r="AN35">
        <v>39.429457789013398</v>
      </c>
      <c r="AO35">
        <v>2.292856450006366</v>
      </c>
      <c r="AP35">
        <v>10.43054775684141</v>
      </c>
      <c r="AQ35">
        <v>2.5551563864108169</v>
      </c>
      <c r="AR35">
        <v>3.75603767442517</v>
      </c>
      <c r="AS35">
        <v>1.004308033827692</v>
      </c>
      <c r="AT35">
        <v>35.363829583441841</v>
      </c>
      <c r="AU35">
        <v>8.0097608898766346</v>
      </c>
      <c r="AW35">
        <v>0.34770257081836459</v>
      </c>
      <c r="AY35">
        <f t="shared" si="3"/>
        <v>0.87678546845251493</v>
      </c>
      <c r="AZ35" t="str">
        <f t="shared" si="1"/>
        <v/>
      </c>
      <c r="BA35" t="str">
        <f t="shared" si="1"/>
        <v/>
      </c>
      <c r="BB35">
        <f t="shared" si="1"/>
        <v>0.87678546845251493</v>
      </c>
    </row>
    <row r="36" spans="1:54" x14ac:dyDescent="0.3">
      <c r="A36">
        <v>23</v>
      </c>
      <c r="B36" t="s">
        <v>105</v>
      </c>
      <c r="C36" t="s">
        <v>95</v>
      </c>
      <c r="D36" t="s">
        <v>96</v>
      </c>
      <c r="F36" s="2">
        <f t="shared" si="5"/>
        <v>0</v>
      </c>
      <c r="G36" s="2">
        <f t="shared" si="5"/>
        <v>0</v>
      </c>
      <c r="H36" s="4">
        <f t="shared" si="5"/>
        <v>0</v>
      </c>
      <c r="I36">
        <f t="shared" si="5"/>
        <v>0</v>
      </c>
      <c r="J36">
        <f t="shared" si="5"/>
        <v>1</v>
      </c>
      <c r="K36">
        <f t="shared" si="5"/>
        <v>4</v>
      </c>
      <c r="L36">
        <f t="shared" si="5"/>
        <v>0</v>
      </c>
      <c r="M36">
        <v>11188592.4</v>
      </c>
      <c r="N36">
        <v>6922039.5999999996</v>
      </c>
      <c r="O36">
        <v>7057132.4000000004</v>
      </c>
      <c r="P36">
        <v>65436608.200000003</v>
      </c>
      <c r="Q36">
        <v>5958653.7999999998</v>
      </c>
      <c r="R36">
        <v>13756660.6</v>
      </c>
      <c r="S36">
        <v>6112693.2000000002</v>
      </c>
      <c r="T36">
        <v>8299787.7999999998</v>
      </c>
      <c r="U36">
        <v>6430831.7999999998</v>
      </c>
      <c r="V36">
        <v>97544876.200000003</v>
      </c>
      <c r="W36">
        <v>12717485.4</v>
      </c>
      <c r="Y36">
        <v>10.27661164696328</v>
      </c>
      <c r="Z36">
        <v>5.8826375705189999</v>
      </c>
      <c r="AA36">
        <v>5.909694075770676</v>
      </c>
      <c r="AB36">
        <v>56.719427091389662</v>
      </c>
      <c r="AC36">
        <v>5.8837186823948286</v>
      </c>
      <c r="AD36">
        <v>11.21944270841777</v>
      </c>
      <c r="AE36">
        <v>6.0168090173043307</v>
      </c>
      <c r="AF36">
        <v>7.0068120179697866</v>
      </c>
      <c r="AG36">
        <v>5.8022521333303301</v>
      </c>
      <c r="AH36">
        <v>49.511823623254898</v>
      </c>
      <c r="AI36">
        <v>11.64153850688599</v>
      </c>
      <c r="AK36">
        <v>10.27661164696328</v>
      </c>
      <c r="AL36">
        <v>2.2114010006655009</v>
      </c>
      <c r="AM36">
        <v>2.2489794810768222</v>
      </c>
      <c r="AN36">
        <v>56.719427091389662</v>
      </c>
      <c r="AO36">
        <v>2.1769877484068281</v>
      </c>
      <c r="AP36">
        <v>11.21944270841777</v>
      </c>
      <c r="AQ36">
        <v>2.002893223566935</v>
      </c>
      <c r="AR36">
        <v>3.7010124401655049</v>
      </c>
      <c r="AS36">
        <v>1.0012875325977799</v>
      </c>
      <c r="AT36">
        <v>49.511823623254898</v>
      </c>
      <c r="AU36">
        <v>7.2473228807561103</v>
      </c>
      <c r="AW36">
        <v>0.33430409044958648</v>
      </c>
      <c r="AY36">
        <f t="shared" si="3"/>
        <v>0.56098549971599954</v>
      </c>
      <c r="AZ36" t="str">
        <f t="shared" si="1"/>
        <v/>
      </c>
      <c r="BA36" t="str">
        <f t="shared" si="1"/>
        <v/>
      </c>
      <c r="BB36">
        <f t="shared" si="1"/>
        <v>0.56098549971599954</v>
      </c>
    </row>
    <row r="37" spans="1:54" x14ac:dyDescent="0.3">
      <c r="A37">
        <v>23</v>
      </c>
      <c r="B37" t="s">
        <v>106</v>
      </c>
      <c r="C37" t="s">
        <v>95</v>
      </c>
      <c r="D37" t="s">
        <v>96</v>
      </c>
      <c r="F37" s="2">
        <f t="shared" si="5"/>
        <v>0</v>
      </c>
      <c r="G37" s="2">
        <f t="shared" si="5"/>
        <v>0</v>
      </c>
      <c r="H37" s="4">
        <f t="shared" si="5"/>
        <v>0</v>
      </c>
      <c r="I37">
        <f t="shared" si="5"/>
        <v>1</v>
      </c>
      <c r="J37">
        <f t="shared" si="5"/>
        <v>0</v>
      </c>
      <c r="K37">
        <f t="shared" si="5"/>
        <v>4</v>
      </c>
      <c r="L37">
        <f t="shared" si="5"/>
        <v>0</v>
      </c>
      <c r="M37">
        <v>2119756</v>
      </c>
      <c r="N37">
        <v>2445348.6</v>
      </c>
      <c r="O37">
        <v>2506101.6</v>
      </c>
      <c r="P37">
        <v>2798305.8</v>
      </c>
      <c r="Q37">
        <v>1470636</v>
      </c>
      <c r="R37">
        <v>2394989.4</v>
      </c>
      <c r="S37">
        <v>1247987.6000000001</v>
      </c>
      <c r="T37">
        <v>5026362.5999999996</v>
      </c>
      <c r="U37">
        <v>4234864.4000000004</v>
      </c>
      <c r="V37">
        <v>15958521.4</v>
      </c>
      <c r="W37">
        <v>2085390.8</v>
      </c>
      <c r="Y37">
        <v>2.2872711599804458</v>
      </c>
      <c r="Z37">
        <v>2.64362770030275</v>
      </c>
      <c r="AA37">
        <v>2.6857777914963661</v>
      </c>
      <c r="AB37">
        <v>3.2612604954047129</v>
      </c>
      <c r="AC37">
        <v>2.1627039257669818</v>
      </c>
      <c r="AD37">
        <v>3.8579058878123762</v>
      </c>
      <c r="AE37">
        <v>2.7304843403864649</v>
      </c>
      <c r="AF37">
        <v>3.3875015446916219</v>
      </c>
      <c r="AG37">
        <v>3.403772690333426</v>
      </c>
      <c r="AH37">
        <v>8.8928840466309342</v>
      </c>
      <c r="AI37">
        <v>4.3495307138655326</v>
      </c>
      <c r="AK37">
        <v>2.2872711599804458</v>
      </c>
      <c r="AL37">
        <v>1.02570547843352</v>
      </c>
      <c r="AM37">
        <v>1.0580782914068549</v>
      </c>
      <c r="AN37">
        <v>3.2612604954047129</v>
      </c>
      <c r="AO37">
        <v>0.90108948399429212</v>
      </c>
      <c r="AP37">
        <v>3.8579058878123762</v>
      </c>
      <c r="AQ37">
        <v>0.96357810520567</v>
      </c>
      <c r="AR37">
        <v>1.723000994836912</v>
      </c>
      <c r="AS37">
        <v>0.67786835879087448</v>
      </c>
      <c r="AT37">
        <v>8.8928840466309342</v>
      </c>
      <c r="AU37">
        <v>2.6811862359289078</v>
      </c>
      <c r="AW37">
        <v>0.33031609202735118</v>
      </c>
      <c r="AY37">
        <f t="shared" si="3"/>
        <v>-0.29026346960569022</v>
      </c>
      <c r="AZ37" t="str">
        <f t="shared" si="1"/>
        <v/>
      </c>
      <c r="BA37">
        <f t="shared" si="1"/>
        <v>-0.29026346960569022</v>
      </c>
      <c r="BB37" t="str">
        <f t="shared" si="1"/>
        <v/>
      </c>
    </row>
    <row r="38" spans="1:54" x14ac:dyDescent="0.3">
      <c r="A38">
        <v>23</v>
      </c>
      <c r="B38" t="s">
        <v>107</v>
      </c>
      <c r="C38" t="s">
        <v>95</v>
      </c>
      <c r="D38" t="s">
        <v>96</v>
      </c>
      <c r="F38" s="2">
        <f t="shared" si="5"/>
        <v>0</v>
      </c>
      <c r="G38" s="2">
        <f t="shared" si="5"/>
        <v>1</v>
      </c>
      <c r="H38" s="4">
        <f t="shared" si="5"/>
        <v>1</v>
      </c>
      <c r="I38">
        <f t="shared" si="5"/>
        <v>0</v>
      </c>
      <c r="J38">
        <f t="shared" si="5"/>
        <v>1</v>
      </c>
      <c r="K38">
        <f t="shared" si="5"/>
        <v>4</v>
      </c>
      <c r="L38">
        <f t="shared" si="5"/>
        <v>4</v>
      </c>
      <c r="M38">
        <v>3176321.4</v>
      </c>
      <c r="N38">
        <v>1974025.8</v>
      </c>
      <c r="O38">
        <v>1999248.6</v>
      </c>
      <c r="P38">
        <v>8110191.4000000004</v>
      </c>
      <c r="Q38">
        <v>1113480.2</v>
      </c>
      <c r="R38">
        <v>5959335.2000000002</v>
      </c>
      <c r="S38">
        <v>939193.4</v>
      </c>
      <c r="T38">
        <v>5031203.2</v>
      </c>
      <c r="U38">
        <v>4219181</v>
      </c>
      <c r="V38">
        <v>24978322.199999999</v>
      </c>
      <c r="W38">
        <v>1891227.6</v>
      </c>
      <c r="Y38">
        <v>3.1072793638799339</v>
      </c>
      <c r="Z38">
        <v>2.2145338446833192</v>
      </c>
      <c r="AA38">
        <v>2.2201095767319199</v>
      </c>
      <c r="AB38">
        <v>7.8950763821951124</v>
      </c>
      <c r="AC38">
        <v>1.7882951242092531</v>
      </c>
      <c r="AD38">
        <v>7.3505936666391793</v>
      </c>
      <c r="AE38">
        <v>2.317749290447682</v>
      </c>
      <c r="AF38">
        <v>3.3582251035142692</v>
      </c>
      <c r="AG38">
        <v>3.3649673903826618</v>
      </c>
      <c r="AH38">
        <v>12.072356251627211</v>
      </c>
      <c r="AI38">
        <v>3.419880685117096</v>
      </c>
      <c r="AK38">
        <v>3.1072793638799339</v>
      </c>
      <c r="AL38">
        <v>0.89189932774752378</v>
      </c>
      <c r="AM38">
        <v>0.90094083077274267</v>
      </c>
      <c r="AN38">
        <v>7.8950763821951124</v>
      </c>
      <c r="AO38">
        <v>0.78490813299431461</v>
      </c>
      <c r="AP38">
        <v>7.3505936666391793</v>
      </c>
      <c r="AQ38">
        <v>0.86155451452359555</v>
      </c>
      <c r="AR38">
        <v>1.7087276799604301</v>
      </c>
      <c r="AS38">
        <v>0.6769820221234113</v>
      </c>
      <c r="AT38">
        <v>12.072356251627211</v>
      </c>
      <c r="AU38">
        <v>1.9723074660170821</v>
      </c>
      <c r="AW38">
        <v>0.34500457635149362</v>
      </c>
      <c r="AY38">
        <f t="shared" si="3"/>
        <v>1.470658881440742</v>
      </c>
      <c r="AZ38">
        <f t="shared" si="1"/>
        <v>1.470658881440742</v>
      </c>
      <c r="BA38" t="str">
        <f t="shared" si="1"/>
        <v/>
      </c>
      <c r="BB38">
        <f t="shared" si="1"/>
        <v>1.470658881440742</v>
      </c>
    </row>
    <row r="39" spans="1:54" x14ac:dyDescent="0.3">
      <c r="A39">
        <v>23</v>
      </c>
      <c r="B39" t="s">
        <v>108</v>
      </c>
      <c r="C39" t="s">
        <v>95</v>
      </c>
      <c r="D39" t="s">
        <v>96</v>
      </c>
      <c r="F39" s="2">
        <f t="shared" si="5"/>
        <v>0</v>
      </c>
      <c r="G39" s="2">
        <f t="shared" si="5"/>
        <v>0</v>
      </c>
      <c r="H39" s="4">
        <f t="shared" si="5"/>
        <v>0</v>
      </c>
      <c r="I39">
        <f t="shared" si="5"/>
        <v>1</v>
      </c>
      <c r="J39">
        <f t="shared" si="5"/>
        <v>0</v>
      </c>
      <c r="K39">
        <f t="shared" si="5"/>
        <v>4</v>
      </c>
      <c r="L39">
        <f t="shared" si="5"/>
        <v>0</v>
      </c>
      <c r="M39">
        <v>2509577.6</v>
      </c>
      <c r="N39">
        <v>3539183.8</v>
      </c>
      <c r="O39">
        <v>3592016</v>
      </c>
      <c r="P39">
        <v>8535142.8000000007</v>
      </c>
      <c r="Q39">
        <v>3433380</v>
      </c>
      <c r="R39">
        <v>5751810.2000000002</v>
      </c>
      <c r="S39">
        <v>2627407.2000000002</v>
      </c>
      <c r="T39">
        <v>5993899</v>
      </c>
      <c r="U39">
        <v>4952497.5999999996</v>
      </c>
      <c r="V39">
        <v>8420866.5999999996</v>
      </c>
      <c r="W39">
        <v>6266314.2000000002</v>
      </c>
      <c r="Y39">
        <v>2.5761706723365929</v>
      </c>
      <c r="Z39">
        <v>3.5741871269885448</v>
      </c>
      <c r="AA39">
        <v>3.5775982970371838</v>
      </c>
      <c r="AB39">
        <v>7.2526656647911292</v>
      </c>
      <c r="AC39">
        <v>3.7091401934216259</v>
      </c>
      <c r="AD39">
        <v>6.908154142368585</v>
      </c>
      <c r="AE39">
        <v>4.2116637947503479</v>
      </c>
      <c r="AF39">
        <v>4.3313759717624638</v>
      </c>
      <c r="AG39">
        <v>4.1391604758799074</v>
      </c>
      <c r="AH39">
        <v>6.0752030477859078</v>
      </c>
      <c r="AI39">
        <v>6.0972382186912002</v>
      </c>
      <c r="AK39">
        <v>2.5761706723365929</v>
      </c>
      <c r="AL39">
        <v>1.1351583835668859</v>
      </c>
      <c r="AM39">
        <v>1.151860248204321</v>
      </c>
      <c r="AN39">
        <v>7.2526656647911292</v>
      </c>
      <c r="AO39">
        <v>1.3466722378158009</v>
      </c>
      <c r="AP39">
        <v>6.908154142368585</v>
      </c>
      <c r="AQ39">
        <v>1.43346091657877</v>
      </c>
      <c r="AR39">
        <v>2.223669220134616</v>
      </c>
      <c r="AS39">
        <v>0.75544221918098631</v>
      </c>
      <c r="AT39">
        <v>6.0752030477859078</v>
      </c>
      <c r="AU39">
        <v>3.427668250910938</v>
      </c>
      <c r="AW39">
        <v>0.33663987014442681</v>
      </c>
      <c r="AY39">
        <f t="shared" si="3"/>
        <v>-0.6112676624892982</v>
      </c>
      <c r="AZ39" t="str">
        <f t="shared" si="1"/>
        <v/>
      </c>
      <c r="BA39">
        <f t="shared" si="1"/>
        <v>-0.6112676624892982</v>
      </c>
      <c r="BB39" t="str">
        <f t="shared" si="1"/>
        <v/>
      </c>
    </row>
    <row r="40" spans="1:54" x14ac:dyDescent="0.3">
      <c r="A40">
        <v>23</v>
      </c>
      <c r="B40" t="s">
        <v>109</v>
      </c>
      <c r="C40" t="s">
        <v>95</v>
      </c>
      <c r="D40" t="s">
        <v>96</v>
      </c>
      <c r="F40" s="2">
        <f t="shared" si="5"/>
        <v>0</v>
      </c>
      <c r="G40" s="2">
        <f t="shared" si="5"/>
        <v>1</v>
      </c>
      <c r="H40" s="4">
        <f t="shared" si="5"/>
        <v>0</v>
      </c>
      <c r="I40">
        <f t="shared" si="5"/>
        <v>0</v>
      </c>
      <c r="J40">
        <f t="shared" si="5"/>
        <v>1</v>
      </c>
      <c r="K40">
        <f t="shared" si="5"/>
        <v>4</v>
      </c>
      <c r="L40">
        <f t="shared" si="5"/>
        <v>0</v>
      </c>
      <c r="M40">
        <v>2722210.4</v>
      </c>
      <c r="N40">
        <v>2883938</v>
      </c>
      <c r="O40">
        <v>2957132</v>
      </c>
      <c r="P40">
        <v>13103222.199999999</v>
      </c>
      <c r="Q40">
        <v>2713502.6</v>
      </c>
      <c r="R40">
        <v>8635362.4000000004</v>
      </c>
      <c r="S40">
        <v>2207298.2000000002</v>
      </c>
      <c r="T40">
        <v>5991858.4000000004</v>
      </c>
      <c r="U40">
        <v>4926025.5999999996</v>
      </c>
      <c r="V40">
        <v>12723913.6</v>
      </c>
      <c r="W40">
        <v>5458951.2000000002</v>
      </c>
      <c r="Y40">
        <v>2.9386349631939082</v>
      </c>
      <c r="Z40">
        <v>3.0283419122919439</v>
      </c>
      <c r="AA40">
        <v>3.079462090553716</v>
      </c>
      <c r="AB40">
        <v>10.690428522793811</v>
      </c>
      <c r="AC40">
        <v>3.0947216419910548</v>
      </c>
      <c r="AD40">
        <v>9.8469394592102617</v>
      </c>
      <c r="AE40">
        <v>3.7443534816615278</v>
      </c>
      <c r="AF40">
        <v>4.3357716135215014</v>
      </c>
      <c r="AG40">
        <v>4.1242290318477899</v>
      </c>
      <c r="AH40">
        <v>7.3258727915585036</v>
      </c>
      <c r="AI40">
        <v>5.1886415640357884</v>
      </c>
      <c r="AK40">
        <v>2.9386349631939082</v>
      </c>
      <c r="AL40">
        <v>0.99481066376902161</v>
      </c>
      <c r="AM40">
        <v>1.041211215406656</v>
      </c>
      <c r="AN40">
        <v>10.690428522793811</v>
      </c>
      <c r="AO40">
        <v>1.202729011006886</v>
      </c>
      <c r="AP40">
        <v>9.8469394592102617</v>
      </c>
      <c r="AQ40">
        <v>1.3119859196245669</v>
      </c>
      <c r="AR40">
        <v>2.232483118399978</v>
      </c>
      <c r="AS40">
        <v>0.74382935138419271</v>
      </c>
      <c r="AT40">
        <v>7.3258727915585036</v>
      </c>
      <c r="AU40">
        <v>2.6515091049019248</v>
      </c>
      <c r="AW40">
        <v>0.33055431172251698</v>
      </c>
      <c r="AY40">
        <f t="shared" si="3"/>
        <v>0.43795531847424901</v>
      </c>
      <c r="AZ40" t="str">
        <f t="shared" si="1"/>
        <v/>
      </c>
      <c r="BA40" t="str">
        <f t="shared" si="1"/>
        <v/>
      </c>
      <c r="BB40">
        <f t="shared" si="1"/>
        <v>0.43795531847424901</v>
      </c>
    </row>
    <row r="41" spans="1:54" x14ac:dyDescent="0.3">
      <c r="A41">
        <v>23</v>
      </c>
      <c r="B41" t="s">
        <v>110</v>
      </c>
      <c r="C41" t="s">
        <v>95</v>
      </c>
      <c r="D41" t="s">
        <v>96</v>
      </c>
      <c r="F41" s="2">
        <f t="shared" si="5"/>
        <v>0</v>
      </c>
      <c r="G41" s="2">
        <f t="shared" si="5"/>
        <v>1</v>
      </c>
      <c r="H41" s="4">
        <f t="shared" si="5"/>
        <v>0</v>
      </c>
      <c r="I41">
        <f t="shared" si="5"/>
        <v>1</v>
      </c>
      <c r="J41">
        <f t="shared" si="5"/>
        <v>0</v>
      </c>
      <c r="K41">
        <f t="shared" si="5"/>
        <v>4</v>
      </c>
      <c r="L41">
        <f t="shared" si="5"/>
        <v>0</v>
      </c>
      <c r="M41">
        <v>584782.4</v>
      </c>
      <c r="N41">
        <v>1527039.4</v>
      </c>
      <c r="O41">
        <v>1550647.2</v>
      </c>
      <c r="P41">
        <v>281783.40000000002</v>
      </c>
      <c r="Q41">
        <v>690021.6</v>
      </c>
      <c r="R41">
        <v>276818.40000000002</v>
      </c>
      <c r="S41">
        <v>667062.19999999995</v>
      </c>
      <c r="T41">
        <v>3746597.2</v>
      </c>
      <c r="U41">
        <v>3413767</v>
      </c>
      <c r="V41">
        <v>41970.2</v>
      </c>
      <c r="W41">
        <v>493981.6</v>
      </c>
      <c r="Y41">
        <v>0.75487059196457262</v>
      </c>
      <c r="Z41">
        <v>1.937411131011322</v>
      </c>
      <c r="AA41">
        <v>1.9308281490579251</v>
      </c>
      <c r="AB41">
        <v>0.55782145179691722</v>
      </c>
      <c r="AC41">
        <v>1.389008534187451</v>
      </c>
      <c r="AD41">
        <v>1.2527588028460741</v>
      </c>
      <c r="AE41">
        <v>2.096441648341715</v>
      </c>
      <c r="AF41">
        <v>1.895359760569409</v>
      </c>
      <c r="AG41">
        <v>2.4440813984256242</v>
      </c>
      <c r="AH41">
        <v>0.23443004274740811</v>
      </c>
      <c r="AI41">
        <v>2.2914414353203032</v>
      </c>
      <c r="AK41">
        <v>0.75487059196457262</v>
      </c>
      <c r="AL41">
        <v>0.7890476643573493</v>
      </c>
      <c r="AM41">
        <v>0.79209037031978369</v>
      </c>
      <c r="AN41">
        <v>0.55782145179691722</v>
      </c>
      <c r="AO41">
        <v>0.66316694238921625</v>
      </c>
      <c r="AP41">
        <v>1.2527588028460741</v>
      </c>
      <c r="AQ41">
        <v>0.8038117871619761</v>
      </c>
      <c r="AR41">
        <v>1.0157070795539771</v>
      </c>
      <c r="AS41">
        <v>0.55602870783768599</v>
      </c>
      <c r="AT41">
        <v>0.23443004274740811</v>
      </c>
      <c r="AU41">
        <v>1.499900423549116</v>
      </c>
      <c r="AW41">
        <v>0.33125808755867181</v>
      </c>
      <c r="AY41">
        <f t="shared" si="3"/>
        <v>-2.7853996683675062</v>
      </c>
      <c r="AZ41" t="str">
        <f t="shared" si="1"/>
        <v/>
      </c>
      <c r="BA41">
        <f t="shared" si="1"/>
        <v>-2.7853996683675062</v>
      </c>
      <c r="BB41" t="str">
        <f t="shared" si="1"/>
        <v/>
      </c>
    </row>
    <row r="42" spans="1:54" x14ac:dyDescent="0.3">
      <c r="A42">
        <v>23</v>
      </c>
      <c r="B42" t="s">
        <v>111</v>
      </c>
      <c r="C42" t="s">
        <v>95</v>
      </c>
      <c r="D42" t="s">
        <v>96</v>
      </c>
      <c r="F42" s="2">
        <f t="shared" si="5"/>
        <v>0</v>
      </c>
      <c r="G42" s="2">
        <f t="shared" si="5"/>
        <v>0</v>
      </c>
      <c r="H42" s="4">
        <f t="shared" si="5"/>
        <v>0</v>
      </c>
      <c r="I42">
        <f t="shared" si="5"/>
        <v>0</v>
      </c>
      <c r="J42">
        <f t="shared" si="5"/>
        <v>1</v>
      </c>
      <c r="K42">
        <f t="shared" si="5"/>
        <v>4</v>
      </c>
      <c r="L42">
        <f t="shared" si="5"/>
        <v>0</v>
      </c>
      <c r="M42">
        <v>668118.80000000005</v>
      </c>
      <c r="N42">
        <v>1165120.6000000001</v>
      </c>
      <c r="O42">
        <v>1174859.6000000001</v>
      </c>
      <c r="P42">
        <v>275748.8</v>
      </c>
      <c r="Q42">
        <v>419265</v>
      </c>
      <c r="R42">
        <v>268625.8</v>
      </c>
      <c r="S42">
        <v>404998.6</v>
      </c>
      <c r="T42">
        <v>3752541.2</v>
      </c>
      <c r="U42">
        <v>3403245.6</v>
      </c>
      <c r="V42">
        <v>58445</v>
      </c>
      <c r="W42">
        <v>260746.8</v>
      </c>
      <c r="Y42">
        <v>0.82401056759990754</v>
      </c>
      <c r="Z42">
        <v>1.5988757457118481</v>
      </c>
      <c r="AA42">
        <v>1.5907480856869369</v>
      </c>
      <c r="AB42">
        <v>0.4924043187929783</v>
      </c>
      <c r="AC42">
        <v>1.07244516381179</v>
      </c>
      <c r="AD42">
        <v>1.203416067222133</v>
      </c>
      <c r="AE42">
        <v>1.758168661734089</v>
      </c>
      <c r="AF42">
        <v>1.9218127938453109</v>
      </c>
      <c r="AG42">
        <v>2.4709442197345202</v>
      </c>
      <c r="AH42">
        <v>0.323550577275455</v>
      </c>
      <c r="AI42">
        <v>1.334080728329718</v>
      </c>
      <c r="AK42">
        <v>0.82401056759990754</v>
      </c>
      <c r="AL42">
        <v>0.6887866947799921</v>
      </c>
      <c r="AM42">
        <v>0.68711396353319287</v>
      </c>
      <c r="AN42">
        <v>0.4924043187929783</v>
      </c>
      <c r="AO42">
        <v>0.57548429039889015</v>
      </c>
      <c r="AP42">
        <v>1.203416067222133</v>
      </c>
      <c r="AQ42">
        <v>0.7018827795051038</v>
      </c>
      <c r="AR42">
        <v>1.041991310101003</v>
      </c>
      <c r="AS42">
        <v>0.5672801554203033</v>
      </c>
      <c r="AT42">
        <v>0.323550577275455</v>
      </c>
      <c r="AU42">
        <v>0.90270255757495765</v>
      </c>
      <c r="AW42">
        <v>0.3389628054574132</v>
      </c>
      <c r="AY42">
        <f t="shared" si="3"/>
        <v>0.34054563237898899</v>
      </c>
      <c r="AZ42" t="str">
        <f t="shared" si="1"/>
        <v/>
      </c>
      <c r="BA42" t="str">
        <f t="shared" si="1"/>
        <v/>
      </c>
      <c r="BB42">
        <f t="shared" si="1"/>
        <v>0.34054563237898899</v>
      </c>
    </row>
    <row r="43" spans="1:54" x14ac:dyDescent="0.3">
      <c r="A43">
        <v>24</v>
      </c>
      <c r="B43" t="s">
        <v>112</v>
      </c>
      <c r="C43" t="s">
        <v>113</v>
      </c>
      <c r="D43" t="s">
        <v>114</v>
      </c>
      <c r="F43" s="2">
        <f t="shared" si="5"/>
        <v>0</v>
      </c>
      <c r="G43" s="2">
        <f t="shared" si="5"/>
        <v>0</v>
      </c>
      <c r="H43" s="4">
        <f t="shared" si="5"/>
        <v>1</v>
      </c>
      <c r="I43">
        <f t="shared" si="5"/>
        <v>0</v>
      </c>
      <c r="J43">
        <f t="shared" si="5"/>
        <v>1</v>
      </c>
      <c r="K43">
        <f t="shared" si="5"/>
        <v>3</v>
      </c>
      <c r="L43">
        <f t="shared" si="5"/>
        <v>3</v>
      </c>
      <c r="M43">
        <v>1465680.2</v>
      </c>
      <c r="N43">
        <v>907490.8</v>
      </c>
      <c r="O43">
        <v>931473.4</v>
      </c>
      <c r="P43">
        <v>2004888.8</v>
      </c>
      <c r="Q43">
        <v>530141.6</v>
      </c>
      <c r="R43">
        <v>1414445.2</v>
      </c>
      <c r="S43">
        <v>454168</v>
      </c>
      <c r="T43">
        <v>3393315.6</v>
      </c>
      <c r="U43">
        <v>3046429.4</v>
      </c>
      <c r="V43">
        <v>7725292.4000000004</v>
      </c>
      <c r="W43">
        <v>821015</v>
      </c>
      <c r="Y43">
        <v>1.8547888133674859</v>
      </c>
      <c r="Z43">
        <v>1.190550591703504</v>
      </c>
      <c r="AA43">
        <v>1.1778952533379199</v>
      </c>
      <c r="AB43">
        <v>2.685791134799365</v>
      </c>
      <c r="AC43">
        <v>1.027315737021854</v>
      </c>
      <c r="AD43">
        <v>1.4874940503854299</v>
      </c>
      <c r="AE43">
        <v>0.77054329812526701</v>
      </c>
      <c r="AF43">
        <v>1.35706341532059</v>
      </c>
      <c r="AG43">
        <v>1.741411368362606</v>
      </c>
      <c r="AH43">
        <v>6.1111540733836591</v>
      </c>
      <c r="AI43">
        <v>2.202545010345057</v>
      </c>
      <c r="AK43">
        <v>1.8547888133674859</v>
      </c>
      <c r="AL43">
        <v>0.48725860621780159</v>
      </c>
      <c r="AM43">
        <v>0.48023686497472229</v>
      </c>
      <c r="AN43">
        <v>2.685791134799365</v>
      </c>
      <c r="AO43">
        <v>0.42405984600190999</v>
      </c>
      <c r="AP43">
        <v>1.4874940503854299</v>
      </c>
      <c r="AQ43">
        <v>0.39425353249534972</v>
      </c>
      <c r="AR43">
        <v>0.70585484993644054</v>
      </c>
      <c r="AS43">
        <v>0.36118931439705187</v>
      </c>
      <c r="AT43">
        <v>6.1111540733836591</v>
      </c>
      <c r="AU43">
        <v>1.137961021019146</v>
      </c>
      <c r="AW43">
        <v>0.2326481556519866</v>
      </c>
      <c r="AY43">
        <f t="shared" si="3"/>
        <v>1.8936927650316751</v>
      </c>
      <c r="AZ43">
        <f t="shared" si="1"/>
        <v>1.8936927650316751</v>
      </c>
      <c r="BA43" t="str">
        <f t="shared" si="1"/>
        <v/>
      </c>
      <c r="BB43">
        <f t="shared" si="1"/>
        <v>1.8936927650316751</v>
      </c>
    </row>
    <row r="44" spans="1:54" x14ac:dyDescent="0.3">
      <c r="A44">
        <v>24</v>
      </c>
      <c r="B44" t="s">
        <v>115</v>
      </c>
      <c r="C44" t="s">
        <v>113</v>
      </c>
      <c r="D44" t="s">
        <v>114</v>
      </c>
      <c r="F44" s="2">
        <f t="shared" si="5"/>
        <v>0</v>
      </c>
      <c r="G44" s="2">
        <f t="shared" si="5"/>
        <v>1</v>
      </c>
      <c r="H44" s="4">
        <f t="shared" si="5"/>
        <v>0</v>
      </c>
      <c r="I44">
        <f t="shared" si="5"/>
        <v>0</v>
      </c>
      <c r="J44">
        <f t="shared" si="5"/>
        <v>1</v>
      </c>
      <c r="K44">
        <f t="shared" si="5"/>
        <v>3</v>
      </c>
      <c r="L44">
        <f t="shared" si="5"/>
        <v>0</v>
      </c>
      <c r="M44">
        <v>7040893.2000000002</v>
      </c>
      <c r="N44">
        <v>4465814.5999999996</v>
      </c>
      <c r="O44">
        <v>4542673.4000000004</v>
      </c>
      <c r="P44">
        <v>6888278.7999999998</v>
      </c>
      <c r="Q44">
        <v>2506268</v>
      </c>
      <c r="R44">
        <v>15975768.6</v>
      </c>
      <c r="S44">
        <v>4265501.5999999996</v>
      </c>
      <c r="T44">
        <v>7598860.4000000004</v>
      </c>
      <c r="U44">
        <v>5340373</v>
      </c>
      <c r="V44">
        <v>20961509</v>
      </c>
      <c r="W44">
        <v>6805443.4000000004</v>
      </c>
      <c r="Y44">
        <v>5.3710175453685221</v>
      </c>
      <c r="Z44">
        <v>3.336378985177725</v>
      </c>
      <c r="AA44">
        <v>3.337292893975973</v>
      </c>
      <c r="AB44">
        <v>5.4425460112048309</v>
      </c>
      <c r="AC44">
        <v>2.027825699199457</v>
      </c>
      <c r="AD44">
        <v>10.90298480070196</v>
      </c>
      <c r="AE44">
        <v>3.4073567884974181</v>
      </c>
      <c r="AF44">
        <v>4.4362905311398206</v>
      </c>
      <c r="AG44">
        <v>3.3987653630319978</v>
      </c>
      <c r="AH44">
        <v>9.7014959343243383</v>
      </c>
      <c r="AI44">
        <v>5.8484636923298243</v>
      </c>
      <c r="AK44">
        <v>5.3710175453685221</v>
      </c>
      <c r="AL44">
        <v>1.0052996080368759</v>
      </c>
      <c r="AM44">
        <v>1.022416760865599</v>
      </c>
      <c r="AN44">
        <v>5.4425460112048309</v>
      </c>
      <c r="AO44">
        <v>0.67571379200089721</v>
      </c>
      <c r="AP44">
        <v>10.90298480070196</v>
      </c>
      <c r="AQ44">
        <v>1.016509856423363</v>
      </c>
      <c r="AR44">
        <v>2.4094223407097162</v>
      </c>
      <c r="AS44">
        <v>0.5501213179901242</v>
      </c>
      <c r="AT44">
        <v>9.7014959343243383</v>
      </c>
      <c r="AU44">
        <v>3.1226897906046358</v>
      </c>
      <c r="AW44">
        <v>0.2222388309892267</v>
      </c>
      <c r="AY44">
        <f t="shared" si="3"/>
        <v>0.45851105944386461</v>
      </c>
      <c r="AZ44" t="str">
        <f t="shared" si="1"/>
        <v/>
      </c>
      <c r="BA44" t="str">
        <f t="shared" si="1"/>
        <v/>
      </c>
      <c r="BB44">
        <f t="shared" si="1"/>
        <v>0.45851105944386461</v>
      </c>
    </row>
    <row r="45" spans="1:54" x14ac:dyDescent="0.3">
      <c r="A45">
        <v>24</v>
      </c>
      <c r="B45" t="s">
        <v>116</v>
      </c>
      <c r="C45" t="s">
        <v>113</v>
      </c>
      <c r="D45" t="s">
        <v>114</v>
      </c>
      <c r="F45" s="2">
        <f t="shared" si="5"/>
        <v>0</v>
      </c>
      <c r="G45" s="2">
        <f t="shared" si="5"/>
        <v>1</v>
      </c>
      <c r="H45" s="4">
        <f t="shared" si="5"/>
        <v>0</v>
      </c>
      <c r="I45">
        <f t="shared" si="5"/>
        <v>0</v>
      </c>
      <c r="J45">
        <f t="shared" si="5"/>
        <v>1</v>
      </c>
      <c r="K45">
        <f t="shared" si="5"/>
        <v>3</v>
      </c>
      <c r="L45">
        <f t="shared" si="5"/>
        <v>0</v>
      </c>
      <c r="M45">
        <v>2754637.4</v>
      </c>
      <c r="N45">
        <v>3010890.4</v>
      </c>
      <c r="O45">
        <v>3090365</v>
      </c>
      <c r="P45">
        <v>4808313.4000000004</v>
      </c>
      <c r="Q45">
        <v>1546248.8</v>
      </c>
      <c r="R45">
        <v>4566077.4000000004</v>
      </c>
      <c r="S45">
        <v>3449260.8</v>
      </c>
      <c r="T45">
        <v>7454517.4000000004</v>
      </c>
      <c r="U45">
        <v>5283045</v>
      </c>
      <c r="V45">
        <v>13585854.4</v>
      </c>
      <c r="W45">
        <v>5137103.8</v>
      </c>
      <c r="Y45">
        <v>2.5084987040609121</v>
      </c>
      <c r="Z45">
        <v>2.5059336364734919</v>
      </c>
      <c r="AA45">
        <v>2.513295623613522</v>
      </c>
      <c r="AB45">
        <v>2.7775170247943608</v>
      </c>
      <c r="AC45">
        <v>1.8098514455778061</v>
      </c>
      <c r="AD45">
        <v>3.4072203484363852</v>
      </c>
      <c r="AE45">
        <v>2.899905827082693</v>
      </c>
      <c r="AF45">
        <v>4.3517488464247434</v>
      </c>
      <c r="AG45">
        <v>3.3626518697943539</v>
      </c>
      <c r="AH45">
        <v>6.7608965615741896</v>
      </c>
      <c r="AI45">
        <v>5.1211546039208766</v>
      </c>
      <c r="AK45">
        <v>2.5084987040609121</v>
      </c>
      <c r="AL45">
        <v>0.75945306196808815</v>
      </c>
      <c r="AM45">
        <v>0.77687172205187383</v>
      </c>
      <c r="AN45">
        <v>2.7775170247943608</v>
      </c>
      <c r="AO45">
        <v>0.62594854440540071</v>
      </c>
      <c r="AP45">
        <v>3.4072203484363852</v>
      </c>
      <c r="AQ45">
        <v>0.9895465084351599</v>
      </c>
      <c r="AR45">
        <v>2.3411085684783761</v>
      </c>
      <c r="AS45">
        <v>0.54382829563692214</v>
      </c>
      <c r="AT45">
        <v>6.7608965615741896</v>
      </c>
      <c r="AU45">
        <v>2.9124617218505588</v>
      </c>
      <c r="AW45">
        <v>0.23064120593480761</v>
      </c>
      <c r="AY45">
        <f t="shared" si="3"/>
        <v>0.8753713954839929</v>
      </c>
      <c r="AZ45" t="str">
        <f t="shared" si="1"/>
        <v/>
      </c>
      <c r="BA45" t="str">
        <f t="shared" si="1"/>
        <v/>
      </c>
      <c r="BB45">
        <f t="shared" si="1"/>
        <v>0.8753713954839929</v>
      </c>
    </row>
    <row r="46" spans="1:54" x14ac:dyDescent="0.3">
      <c r="A46">
        <v>24</v>
      </c>
      <c r="B46" t="s">
        <v>117</v>
      </c>
      <c r="C46" t="s">
        <v>113</v>
      </c>
      <c r="D46" t="s">
        <v>114</v>
      </c>
      <c r="F46" s="2">
        <f t="shared" si="5"/>
        <v>0</v>
      </c>
      <c r="G46" s="2">
        <f t="shared" si="5"/>
        <v>0</v>
      </c>
      <c r="H46" s="4">
        <f t="shared" si="5"/>
        <v>0</v>
      </c>
      <c r="I46">
        <f t="shared" si="5"/>
        <v>1</v>
      </c>
      <c r="J46">
        <f t="shared" si="5"/>
        <v>0</v>
      </c>
      <c r="K46">
        <f t="shared" si="5"/>
        <v>3</v>
      </c>
      <c r="L46">
        <f t="shared" si="5"/>
        <v>0</v>
      </c>
      <c r="M46">
        <v>414114.2</v>
      </c>
      <c r="N46">
        <v>1783694.2</v>
      </c>
      <c r="O46">
        <v>1780311.2</v>
      </c>
      <c r="P46">
        <v>355969</v>
      </c>
      <c r="Q46">
        <v>1027796</v>
      </c>
      <c r="R46">
        <v>185834.8</v>
      </c>
      <c r="S46">
        <v>1305424.2</v>
      </c>
      <c r="T46">
        <v>3528815.8</v>
      </c>
      <c r="U46">
        <v>3159533.6</v>
      </c>
      <c r="V46">
        <v>708200.2</v>
      </c>
      <c r="W46">
        <v>1768521.8</v>
      </c>
      <c r="Y46">
        <v>0.75501771885901692</v>
      </c>
      <c r="Z46">
        <v>1.8204035868868229</v>
      </c>
      <c r="AA46">
        <v>1.7996825777459891</v>
      </c>
      <c r="AB46">
        <v>0.78072159779258077</v>
      </c>
      <c r="AC46">
        <v>1.622722947999137</v>
      </c>
      <c r="AD46">
        <v>0.33156978539191179</v>
      </c>
      <c r="AE46">
        <v>1.450955663109198</v>
      </c>
      <c r="AF46">
        <v>1.4792887957766649</v>
      </c>
      <c r="AG46">
        <v>1.8210171091835941</v>
      </c>
      <c r="AH46">
        <v>1.9942427273839709</v>
      </c>
      <c r="AI46">
        <v>3.462052259873599</v>
      </c>
      <c r="AK46">
        <v>0.75501771885901692</v>
      </c>
      <c r="AL46">
        <v>0.56669758521020408</v>
      </c>
      <c r="AM46">
        <v>0.54421368991024788</v>
      </c>
      <c r="AN46">
        <v>0.78072159779258077</v>
      </c>
      <c r="AO46">
        <v>0.55867073200643058</v>
      </c>
      <c r="AP46">
        <v>0.33156978539191179</v>
      </c>
      <c r="AQ46">
        <v>0.51624314244836567</v>
      </c>
      <c r="AR46">
        <v>0.76795042739249764</v>
      </c>
      <c r="AS46">
        <v>0.37817649715580048</v>
      </c>
      <c r="AT46">
        <v>1.9942427273839709</v>
      </c>
      <c r="AU46">
        <v>1.9389015310909601</v>
      </c>
      <c r="AW46">
        <v>0.2286269766278565</v>
      </c>
      <c r="AY46">
        <f t="shared" si="3"/>
        <v>-3.2275752199595331</v>
      </c>
      <c r="AZ46" t="str">
        <f t="shared" si="1"/>
        <v/>
      </c>
      <c r="BA46">
        <f t="shared" si="1"/>
        <v>-3.2275752199595331</v>
      </c>
      <c r="BB46" t="str">
        <f t="shared" si="1"/>
        <v/>
      </c>
    </row>
    <row r="47" spans="1:54" x14ac:dyDescent="0.3">
      <c r="A47">
        <v>24</v>
      </c>
      <c r="B47" t="s">
        <v>118</v>
      </c>
      <c r="C47" t="s">
        <v>113</v>
      </c>
      <c r="D47" t="s">
        <v>114</v>
      </c>
      <c r="F47" s="2">
        <f t="shared" si="5"/>
        <v>0</v>
      </c>
      <c r="G47" s="2">
        <f t="shared" si="5"/>
        <v>1</v>
      </c>
      <c r="H47" s="4">
        <f t="shared" si="5"/>
        <v>0</v>
      </c>
      <c r="I47">
        <f t="shared" si="5"/>
        <v>1</v>
      </c>
      <c r="J47">
        <f t="shared" si="5"/>
        <v>0</v>
      </c>
      <c r="K47">
        <f t="shared" si="5"/>
        <v>3</v>
      </c>
      <c r="L47">
        <f t="shared" si="5"/>
        <v>0</v>
      </c>
      <c r="M47">
        <v>328897.59999999998</v>
      </c>
      <c r="N47">
        <v>1836574.6</v>
      </c>
      <c r="O47">
        <v>1831058.6</v>
      </c>
      <c r="P47">
        <v>235216.4</v>
      </c>
      <c r="Q47">
        <v>1263358.3999999999</v>
      </c>
      <c r="R47">
        <v>67910.8</v>
      </c>
      <c r="S47">
        <v>1389282.4</v>
      </c>
      <c r="T47">
        <v>3395854.4</v>
      </c>
      <c r="U47">
        <v>3084094.2</v>
      </c>
      <c r="V47">
        <v>335678.2</v>
      </c>
      <c r="W47">
        <v>2526100.4</v>
      </c>
      <c r="Y47">
        <v>0.63552851057611404</v>
      </c>
      <c r="Z47">
        <v>1.9104544952511791</v>
      </c>
      <c r="AA47">
        <v>1.8962700575124469</v>
      </c>
      <c r="AB47">
        <v>0.66567998398677442</v>
      </c>
      <c r="AC47">
        <v>1.906409501022426</v>
      </c>
      <c r="AD47">
        <v>0.177324646199122</v>
      </c>
      <c r="AE47">
        <v>1.6116602735128249</v>
      </c>
      <c r="AF47">
        <v>1.354236033884809</v>
      </c>
      <c r="AG47">
        <v>1.777100533340126</v>
      </c>
      <c r="AH47">
        <v>1.320626677805558</v>
      </c>
      <c r="AI47">
        <v>3.9166821766644722</v>
      </c>
      <c r="AK47">
        <v>0.63552851057611404</v>
      </c>
      <c r="AL47">
        <v>0.62249102219939234</v>
      </c>
      <c r="AM47">
        <v>0.60351590951904655</v>
      </c>
      <c r="AN47">
        <v>0.66567998398677442</v>
      </c>
      <c r="AO47">
        <v>0.6357250750123058</v>
      </c>
      <c r="AP47">
        <v>0.177324646199122</v>
      </c>
      <c r="AQ47">
        <v>0.60273754764348264</v>
      </c>
      <c r="AR47">
        <v>0.70186866712756457</v>
      </c>
      <c r="AS47">
        <v>0.36162195401266217</v>
      </c>
      <c r="AT47">
        <v>1.320626677805558</v>
      </c>
      <c r="AU47">
        <v>2.1995092588011169</v>
      </c>
      <c r="AW47">
        <v>0.22544973972253499</v>
      </c>
      <c r="AY47">
        <f t="shared" si="3"/>
        <v>-3.2275752199595331</v>
      </c>
      <c r="AZ47" t="str">
        <f t="shared" si="1"/>
        <v/>
      </c>
      <c r="BA47">
        <f t="shared" si="1"/>
        <v>-3.2275752199595331</v>
      </c>
      <c r="BB47" t="str">
        <f t="shared" si="1"/>
        <v/>
      </c>
    </row>
    <row r="48" spans="1:54" x14ac:dyDescent="0.3">
      <c r="A48">
        <v>24</v>
      </c>
      <c r="B48" t="s">
        <v>119</v>
      </c>
      <c r="C48" t="s">
        <v>113</v>
      </c>
      <c r="D48" t="s">
        <v>114</v>
      </c>
      <c r="F48" s="2">
        <f t="shared" si="5"/>
        <v>0</v>
      </c>
      <c r="G48" s="2">
        <f t="shared" si="5"/>
        <v>0</v>
      </c>
      <c r="H48" s="4">
        <f t="shared" si="5"/>
        <v>0</v>
      </c>
      <c r="I48">
        <f t="shared" si="5"/>
        <v>0</v>
      </c>
      <c r="J48">
        <f t="shared" si="5"/>
        <v>1</v>
      </c>
      <c r="K48">
        <f t="shared" si="5"/>
        <v>3</v>
      </c>
      <c r="L48">
        <f t="shared" si="5"/>
        <v>0</v>
      </c>
      <c r="M48">
        <v>2180548</v>
      </c>
      <c r="N48">
        <v>3175150.8</v>
      </c>
      <c r="O48">
        <v>3204841.2</v>
      </c>
      <c r="P48">
        <v>7568929</v>
      </c>
      <c r="Q48">
        <v>1651655</v>
      </c>
      <c r="R48">
        <v>5117375.4000000004</v>
      </c>
      <c r="S48">
        <v>3341643</v>
      </c>
      <c r="T48">
        <v>7570115.2000000002</v>
      </c>
      <c r="U48">
        <v>5348895.5999999996</v>
      </c>
      <c r="V48">
        <v>9604938.1999999993</v>
      </c>
      <c r="W48">
        <v>4594568.2</v>
      </c>
      <c r="Y48">
        <v>2.1139156652614468</v>
      </c>
      <c r="Z48">
        <v>2.6810141122899949</v>
      </c>
      <c r="AA48">
        <v>2.6644493288826201</v>
      </c>
      <c r="AB48">
        <v>3.220998923794832</v>
      </c>
      <c r="AC48">
        <v>1.8609288431995079</v>
      </c>
      <c r="AD48">
        <v>3.3928830245044082</v>
      </c>
      <c r="AE48">
        <v>3.1061840440612292</v>
      </c>
      <c r="AF48">
        <v>4.5933363561052829</v>
      </c>
      <c r="AG48">
        <v>3.5235121221747252</v>
      </c>
      <c r="AH48">
        <v>5.5888441376388069</v>
      </c>
      <c r="AI48">
        <v>5.1487643104046583</v>
      </c>
      <c r="AK48">
        <v>2.1139156652614468</v>
      </c>
      <c r="AL48">
        <v>0.89404833810403939</v>
      </c>
      <c r="AM48">
        <v>0.8827636831905693</v>
      </c>
      <c r="AN48">
        <v>3.220998923794832</v>
      </c>
      <c r="AO48">
        <v>0.5647310942062177</v>
      </c>
      <c r="AP48">
        <v>3.3928830245044082</v>
      </c>
      <c r="AQ48">
        <v>1.032845881953836</v>
      </c>
      <c r="AR48">
        <v>2.4859954431187359</v>
      </c>
      <c r="AS48">
        <v>0.57830549697391687</v>
      </c>
      <c r="AT48">
        <v>5.5888441376388069</v>
      </c>
      <c r="AU48">
        <v>3.0833661729935562</v>
      </c>
      <c r="AW48">
        <v>0.24359466372989119</v>
      </c>
      <c r="AY48">
        <f t="shared" si="3"/>
        <v>0.87537139548399323</v>
      </c>
      <c r="AZ48" t="str">
        <f t="shared" si="1"/>
        <v/>
      </c>
      <c r="BA48" t="str">
        <f t="shared" si="1"/>
        <v/>
      </c>
      <c r="BB48">
        <f t="shared" si="1"/>
        <v>0.87537139548399323</v>
      </c>
    </row>
    <row r="49" spans="1:54" x14ac:dyDescent="0.3">
      <c r="A49">
        <v>24</v>
      </c>
      <c r="B49" t="s">
        <v>120</v>
      </c>
      <c r="C49" t="s">
        <v>113</v>
      </c>
      <c r="D49" t="s">
        <v>114</v>
      </c>
      <c r="F49" s="2">
        <f t="shared" si="5"/>
        <v>0</v>
      </c>
      <c r="G49" s="2">
        <f t="shared" si="5"/>
        <v>0</v>
      </c>
      <c r="H49" s="4">
        <f t="shared" si="5"/>
        <v>0</v>
      </c>
      <c r="I49">
        <f t="shared" si="5"/>
        <v>0</v>
      </c>
      <c r="J49">
        <f t="shared" si="5"/>
        <v>1</v>
      </c>
      <c r="K49">
        <f t="shared" si="5"/>
        <v>3</v>
      </c>
      <c r="L49">
        <f t="shared" si="5"/>
        <v>0</v>
      </c>
      <c r="M49">
        <v>6904071</v>
      </c>
      <c r="N49">
        <v>4717957</v>
      </c>
      <c r="O49">
        <v>4826695.4000000004</v>
      </c>
      <c r="P49">
        <v>4053004.4</v>
      </c>
      <c r="Q49">
        <v>2143929.4</v>
      </c>
      <c r="R49">
        <v>10738918.4</v>
      </c>
      <c r="S49">
        <v>4540717.5999999996</v>
      </c>
      <c r="T49">
        <v>7483609.4000000004</v>
      </c>
      <c r="U49">
        <v>5316086.8</v>
      </c>
      <c r="V49">
        <v>43890192.200000003</v>
      </c>
      <c r="W49">
        <v>9641601.8000000007</v>
      </c>
      <c r="Y49">
        <v>5.6917333398014307</v>
      </c>
      <c r="Z49">
        <v>3.6315888483077292</v>
      </c>
      <c r="AA49">
        <v>3.7053095867391681</v>
      </c>
      <c r="AB49">
        <v>3.8506334224017338</v>
      </c>
      <c r="AC49">
        <v>1.8946117454033811</v>
      </c>
      <c r="AD49">
        <v>8.3958533770870414</v>
      </c>
      <c r="AE49">
        <v>3.8439111081417652</v>
      </c>
      <c r="AF49">
        <v>4.661088083451614</v>
      </c>
      <c r="AG49">
        <v>3.6108464734163142</v>
      </c>
      <c r="AH49">
        <v>16.401682508550589</v>
      </c>
      <c r="AI49">
        <v>6.7602862348314376</v>
      </c>
      <c r="AK49">
        <v>5.6917333398014307</v>
      </c>
      <c r="AL49">
        <v>1.1144599065184591</v>
      </c>
      <c r="AM49">
        <v>1.1647533069830389</v>
      </c>
      <c r="AN49">
        <v>3.8506334224017338</v>
      </c>
      <c r="AO49">
        <v>0.62627515439526182</v>
      </c>
      <c r="AP49">
        <v>8.3958533770870414</v>
      </c>
      <c r="AQ49">
        <v>1.1762708977796139</v>
      </c>
      <c r="AR49">
        <v>2.5065001578535879</v>
      </c>
      <c r="AS49">
        <v>0.57946470384486015</v>
      </c>
      <c r="AT49">
        <v>16.401682508550589</v>
      </c>
      <c r="AU49">
        <v>3.561473142635077</v>
      </c>
      <c r="AW49">
        <v>0.23584143733605739</v>
      </c>
      <c r="AY49">
        <f t="shared" si="3"/>
        <v>0.45851105944386489</v>
      </c>
      <c r="AZ49" t="str">
        <f t="shared" si="1"/>
        <v/>
      </c>
      <c r="BA49" t="str">
        <f t="shared" si="1"/>
        <v/>
      </c>
      <c r="BB49">
        <f t="shared" si="1"/>
        <v>0.45851105944386489</v>
      </c>
    </row>
    <row r="50" spans="1:54" x14ac:dyDescent="0.3">
      <c r="A50">
        <v>24</v>
      </c>
      <c r="B50" t="s">
        <v>121</v>
      </c>
      <c r="C50" t="s">
        <v>113</v>
      </c>
      <c r="D50" t="s">
        <v>114</v>
      </c>
      <c r="F50" s="2">
        <f t="shared" si="5"/>
        <v>0</v>
      </c>
      <c r="G50" s="2">
        <f t="shared" si="5"/>
        <v>1</v>
      </c>
      <c r="H50" s="4">
        <f t="shared" si="5"/>
        <v>1</v>
      </c>
      <c r="I50">
        <f t="shared" si="5"/>
        <v>0</v>
      </c>
      <c r="J50">
        <f t="shared" si="5"/>
        <v>1</v>
      </c>
      <c r="K50">
        <f t="shared" si="5"/>
        <v>3</v>
      </c>
      <c r="L50">
        <f t="shared" si="5"/>
        <v>3</v>
      </c>
      <c r="M50">
        <v>1297565.2</v>
      </c>
      <c r="N50">
        <v>961436.2</v>
      </c>
      <c r="O50">
        <v>999394.2</v>
      </c>
      <c r="P50">
        <v>962221.8</v>
      </c>
      <c r="Q50">
        <v>538174</v>
      </c>
      <c r="R50">
        <v>840370</v>
      </c>
      <c r="S50">
        <v>525928</v>
      </c>
      <c r="T50">
        <v>3530230</v>
      </c>
      <c r="U50">
        <v>3119177.2</v>
      </c>
      <c r="V50">
        <v>3234570.4</v>
      </c>
      <c r="W50">
        <v>1006061.6</v>
      </c>
      <c r="Y50">
        <v>1.5959378991741691</v>
      </c>
      <c r="Z50">
        <v>1.267381220310926</v>
      </c>
      <c r="AA50">
        <v>1.2712857767939569</v>
      </c>
      <c r="AB50">
        <v>1.4990286369982639</v>
      </c>
      <c r="AC50">
        <v>1.03312596580945</v>
      </c>
      <c r="AD50">
        <v>1.229667356610298</v>
      </c>
      <c r="AE50">
        <v>0.81887684869579969</v>
      </c>
      <c r="AF50">
        <v>1.574820145685226</v>
      </c>
      <c r="AG50">
        <v>1.913137790281326</v>
      </c>
      <c r="AH50">
        <v>3.8259630942251528</v>
      </c>
      <c r="AI50">
        <v>2.1805705605074759</v>
      </c>
      <c r="AK50">
        <v>1.5959378991741691</v>
      </c>
      <c r="AL50">
        <v>0.49913868741132322</v>
      </c>
      <c r="AM50">
        <v>0.50877491328865287</v>
      </c>
      <c r="AN50">
        <v>1.4990286369982639</v>
      </c>
      <c r="AO50">
        <v>0.46708616221440019</v>
      </c>
      <c r="AP50">
        <v>1.229667356610298</v>
      </c>
      <c r="AQ50">
        <v>0.45630226442590349</v>
      </c>
      <c r="AR50">
        <v>0.81721963784657414</v>
      </c>
      <c r="AS50">
        <v>0.39476501848548651</v>
      </c>
      <c r="AT50">
        <v>3.8259630942251528</v>
      </c>
      <c r="AU50">
        <v>1.13180152354762</v>
      </c>
      <c r="AW50">
        <v>0.23661267720162871</v>
      </c>
      <c r="AY50">
        <f t="shared" si="3"/>
        <v>1.8936927650316751</v>
      </c>
      <c r="AZ50">
        <f t="shared" si="1"/>
        <v>1.8936927650316751</v>
      </c>
      <c r="BA50" t="str">
        <f t="shared" si="1"/>
        <v/>
      </c>
      <c r="BB50">
        <f t="shared" si="1"/>
        <v>1.8936927650316751</v>
      </c>
    </row>
    <row r="51" spans="1:54" x14ac:dyDescent="0.3">
      <c r="A51">
        <v>24</v>
      </c>
      <c r="B51" t="s">
        <v>122</v>
      </c>
      <c r="C51" t="s">
        <v>123</v>
      </c>
      <c r="D51" t="s">
        <v>114</v>
      </c>
      <c r="F51" s="2">
        <f t="shared" ref="F51:L58" si="6">F703</f>
        <v>0</v>
      </c>
      <c r="G51" s="2">
        <f t="shared" si="6"/>
        <v>0</v>
      </c>
      <c r="H51" s="4">
        <f t="shared" si="6"/>
        <v>0</v>
      </c>
      <c r="I51">
        <f t="shared" si="6"/>
        <v>0</v>
      </c>
      <c r="J51">
        <f t="shared" si="6"/>
        <v>1</v>
      </c>
      <c r="K51">
        <f t="shared" si="6"/>
        <v>3</v>
      </c>
      <c r="L51">
        <f t="shared" si="6"/>
        <v>0</v>
      </c>
      <c r="M51">
        <v>1465680.2</v>
      </c>
      <c r="N51">
        <v>1776274.6</v>
      </c>
      <c r="O51">
        <v>1782933.2</v>
      </c>
      <c r="P51">
        <v>2004888.8</v>
      </c>
      <c r="Q51">
        <v>1003029.8</v>
      </c>
      <c r="R51">
        <v>1414445.2</v>
      </c>
      <c r="S51">
        <v>1284371.2</v>
      </c>
      <c r="T51">
        <v>3393315.6</v>
      </c>
      <c r="U51">
        <v>3848373.4</v>
      </c>
      <c r="V51">
        <v>7725292.4000000004</v>
      </c>
      <c r="W51">
        <v>3179008.2</v>
      </c>
      <c r="Y51">
        <v>1.9671844537369909</v>
      </c>
      <c r="Z51">
        <v>1.9578156753443181</v>
      </c>
      <c r="AA51">
        <v>1.944668152928352</v>
      </c>
      <c r="AB51">
        <v>2.7102043697959739</v>
      </c>
      <c r="AC51">
        <v>1.5021311730204621</v>
      </c>
      <c r="AD51">
        <v>1.57571968305856</v>
      </c>
      <c r="AE51">
        <v>1.4591014725621789</v>
      </c>
      <c r="AF51">
        <v>1.4108769613318151</v>
      </c>
      <c r="AG51">
        <v>2.6206851392984389</v>
      </c>
      <c r="AH51">
        <v>5.3597307465970516</v>
      </c>
      <c r="AI51">
        <v>3.633907177764923</v>
      </c>
      <c r="AK51">
        <v>1.9671844537369909</v>
      </c>
      <c r="AL51">
        <v>0.78048607259988789</v>
      </c>
      <c r="AM51">
        <v>0.75997937247157099</v>
      </c>
      <c r="AN51">
        <v>2.7102043697959739</v>
      </c>
      <c r="AO51">
        <v>0.66173056360566984</v>
      </c>
      <c r="AP51">
        <v>1.57571968305856</v>
      </c>
      <c r="AQ51">
        <v>0.70066135185770695</v>
      </c>
      <c r="AR51">
        <v>0.73295607673935592</v>
      </c>
      <c r="AS51">
        <v>0.53366596400737765</v>
      </c>
      <c r="AT51">
        <v>5.3597307465970516</v>
      </c>
      <c r="AU51">
        <v>1.9496288232505321</v>
      </c>
      <c r="AW51">
        <v>0.35384286320768299</v>
      </c>
      <c r="AY51">
        <f t="shared" si="3"/>
        <v>0.14474539258622091</v>
      </c>
      <c r="AZ51" t="str">
        <f t="shared" si="1"/>
        <v/>
      </c>
      <c r="BA51" t="str">
        <f t="shared" si="1"/>
        <v/>
      </c>
      <c r="BB51">
        <f t="shared" si="1"/>
        <v>0.14474539258622091</v>
      </c>
    </row>
    <row r="52" spans="1:54" x14ac:dyDescent="0.3">
      <c r="A52">
        <v>24</v>
      </c>
      <c r="B52" t="s">
        <v>124</v>
      </c>
      <c r="C52" t="s">
        <v>123</v>
      </c>
      <c r="D52" t="s">
        <v>114</v>
      </c>
      <c r="F52" s="2">
        <f t="shared" si="6"/>
        <v>0</v>
      </c>
      <c r="G52" s="2">
        <f t="shared" si="6"/>
        <v>1</v>
      </c>
      <c r="H52" s="4">
        <f t="shared" si="6"/>
        <v>0</v>
      </c>
      <c r="I52">
        <f t="shared" si="6"/>
        <v>0</v>
      </c>
      <c r="J52">
        <f t="shared" si="6"/>
        <v>1</v>
      </c>
      <c r="K52">
        <f t="shared" si="6"/>
        <v>3</v>
      </c>
      <c r="L52">
        <f t="shared" si="6"/>
        <v>0</v>
      </c>
      <c r="M52">
        <v>7040893.2000000002</v>
      </c>
      <c r="N52">
        <v>2394194</v>
      </c>
      <c r="O52">
        <v>2418098.2000000002</v>
      </c>
      <c r="P52">
        <v>6888278.7999999998</v>
      </c>
      <c r="Q52">
        <v>971943.8</v>
      </c>
      <c r="R52">
        <v>15975768.6</v>
      </c>
      <c r="S52">
        <v>1384707</v>
      </c>
      <c r="T52">
        <v>7598860.4000000004</v>
      </c>
      <c r="U52">
        <v>3849475.4</v>
      </c>
      <c r="V52">
        <v>20961509</v>
      </c>
      <c r="W52">
        <v>3097635.4</v>
      </c>
      <c r="Y52">
        <v>5.779456751560792</v>
      </c>
      <c r="Z52">
        <v>2.3422673084307459</v>
      </c>
      <c r="AA52">
        <v>2.3348411383572971</v>
      </c>
      <c r="AB52">
        <v>5.3644978672033172</v>
      </c>
      <c r="AC52">
        <v>1.4360032050288281</v>
      </c>
      <c r="AD52">
        <v>11.817939448030669</v>
      </c>
      <c r="AE52">
        <v>1.777946932474151</v>
      </c>
      <c r="AF52">
        <v>4.7904767407104369</v>
      </c>
      <c r="AG52">
        <v>2.605417334800586</v>
      </c>
      <c r="AH52">
        <v>8.9856815090402957</v>
      </c>
      <c r="AI52">
        <v>3.5371081609278918</v>
      </c>
      <c r="AK52">
        <v>5.779456751560792</v>
      </c>
      <c r="AL52">
        <v>0.84050289909355347</v>
      </c>
      <c r="AM52">
        <v>0.83229890512302518</v>
      </c>
      <c r="AN52">
        <v>5.3644978672033172</v>
      </c>
      <c r="AO52">
        <v>0.63904288901831019</v>
      </c>
      <c r="AP52">
        <v>11.817939448030669</v>
      </c>
      <c r="AQ52">
        <v>0.72941260705702005</v>
      </c>
      <c r="AR52">
        <v>2.6045625969301911</v>
      </c>
      <c r="AS52">
        <v>0.56058541676029561</v>
      </c>
      <c r="AT52">
        <v>8.9856815090402957</v>
      </c>
      <c r="AU52">
        <v>1.690681148367003</v>
      </c>
      <c r="AW52">
        <v>0.3487545654643327</v>
      </c>
      <c r="AY52">
        <f t="shared" si="3"/>
        <v>1.0743317868128921</v>
      </c>
      <c r="AZ52" t="str">
        <f t="shared" si="1"/>
        <v/>
      </c>
      <c r="BA52" t="str">
        <f t="shared" si="1"/>
        <v/>
      </c>
      <c r="BB52">
        <f t="shared" si="1"/>
        <v>1.0743317868128921</v>
      </c>
    </row>
    <row r="53" spans="1:54" x14ac:dyDescent="0.3">
      <c r="A53">
        <v>24</v>
      </c>
      <c r="B53" t="s">
        <v>125</v>
      </c>
      <c r="C53" t="s">
        <v>123</v>
      </c>
      <c r="D53" t="s">
        <v>114</v>
      </c>
      <c r="F53" s="2">
        <f t="shared" si="6"/>
        <v>0</v>
      </c>
      <c r="G53" s="2">
        <f t="shared" si="6"/>
        <v>1</v>
      </c>
      <c r="H53" s="4">
        <f t="shared" si="6"/>
        <v>1</v>
      </c>
      <c r="I53">
        <f t="shared" si="6"/>
        <v>0</v>
      </c>
      <c r="J53">
        <f t="shared" si="6"/>
        <v>1</v>
      </c>
      <c r="K53">
        <f t="shared" si="6"/>
        <v>3</v>
      </c>
      <c r="L53">
        <f t="shared" si="6"/>
        <v>3</v>
      </c>
      <c r="M53">
        <v>2754637.4</v>
      </c>
      <c r="N53">
        <v>820147.4</v>
      </c>
      <c r="O53">
        <v>817408.6</v>
      </c>
      <c r="P53">
        <v>4808313.4000000004</v>
      </c>
      <c r="Q53">
        <v>358507.4</v>
      </c>
      <c r="R53">
        <v>4566077.4000000004</v>
      </c>
      <c r="S53">
        <v>217555</v>
      </c>
      <c r="T53">
        <v>7454517.4000000004</v>
      </c>
      <c r="U53">
        <v>3795364.8</v>
      </c>
      <c r="V53">
        <v>13585854.4</v>
      </c>
      <c r="W53">
        <v>752079.8</v>
      </c>
      <c r="Y53">
        <v>2.6656204851809888</v>
      </c>
      <c r="Z53">
        <v>1.230988380964845</v>
      </c>
      <c r="AA53">
        <v>1.196277282154188</v>
      </c>
      <c r="AB53">
        <v>2.7798552750027739</v>
      </c>
      <c r="AC53">
        <v>0.88437718038330781</v>
      </c>
      <c r="AD53">
        <v>3.6794405691791332</v>
      </c>
      <c r="AE53">
        <v>0.66954384138807654</v>
      </c>
      <c r="AF53">
        <v>4.7007833407260478</v>
      </c>
      <c r="AG53">
        <v>2.5776034778449679</v>
      </c>
      <c r="AH53">
        <v>6.5160207760520281</v>
      </c>
      <c r="AI53">
        <v>1.980435757990926</v>
      </c>
      <c r="AK53">
        <v>2.6656204851809888</v>
      </c>
      <c r="AL53">
        <v>0.56568464208394287</v>
      </c>
      <c r="AM53">
        <v>0.53281103367917237</v>
      </c>
      <c r="AN53">
        <v>2.7798552750027739</v>
      </c>
      <c r="AO53">
        <v>0.43711272340733559</v>
      </c>
      <c r="AP53">
        <v>3.6794405691791332</v>
      </c>
      <c r="AQ53">
        <v>0.42899932856671508</v>
      </c>
      <c r="AR53">
        <v>2.5268368217628452</v>
      </c>
      <c r="AS53">
        <v>0.5480951081030071</v>
      </c>
      <c r="AT53">
        <v>6.5160207760520281</v>
      </c>
      <c r="AU53">
        <v>0.92557726004160945</v>
      </c>
      <c r="AW53">
        <v>0.35470200637355448</v>
      </c>
      <c r="AY53">
        <f t="shared" si="3"/>
        <v>2.704531161214736</v>
      </c>
      <c r="AZ53">
        <f t="shared" si="1"/>
        <v>2.704531161214736</v>
      </c>
      <c r="BA53" t="str">
        <f t="shared" si="1"/>
        <v/>
      </c>
      <c r="BB53">
        <f t="shared" si="1"/>
        <v>2.704531161214736</v>
      </c>
    </row>
    <row r="54" spans="1:54" x14ac:dyDescent="0.3">
      <c r="A54">
        <v>24</v>
      </c>
      <c r="B54" t="s">
        <v>126</v>
      </c>
      <c r="C54" t="s">
        <v>123</v>
      </c>
      <c r="D54" t="s">
        <v>114</v>
      </c>
      <c r="F54" s="2">
        <f t="shared" si="6"/>
        <v>0</v>
      </c>
      <c r="G54" s="2">
        <f t="shared" si="6"/>
        <v>0</v>
      </c>
      <c r="H54" s="4">
        <f t="shared" si="6"/>
        <v>0</v>
      </c>
      <c r="I54">
        <f t="shared" si="6"/>
        <v>1</v>
      </c>
      <c r="J54">
        <f t="shared" si="6"/>
        <v>0</v>
      </c>
      <c r="K54">
        <f t="shared" si="6"/>
        <v>3</v>
      </c>
      <c r="L54">
        <f t="shared" si="6"/>
        <v>0</v>
      </c>
      <c r="M54">
        <v>414114.2</v>
      </c>
      <c r="N54">
        <v>2408658.6</v>
      </c>
      <c r="O54">
        <v>2416555.2000000002</v>
      </c>
      <c r="P54">
        <v>355969</v>
      </c>
      <c r="Q54">
        <v>1236783</v>
      </c>
      <c r="R54">
        <v>185834.8</v>
      </c>
      <c r="S54">
        <v>2149598.4</v>
      </c>
      <c r="T54">
        <v>3528815.8</v>
      </c>
      <c r="U54">
        <v>3883744.8</v>
      </c>
      <c r="V54">
        <v>708200.2</v>
      </c>
      <c r="W54">
        <v>5055806.8</v>
      </c>
      <c r="Y54">
        <v>0.81332847904413941</v>
      </c>
      <c r="Z54">
        <v>2.5031721886713059</v>
      </c>
      <c r="AA54">
        <v>2.473862224677577</v>
      </c>
      <c r="AB54">
        <v>0.74620454499963673</v>
      </c>
      <c r="AC54">
        <v>1.4887988191971091</v>
      </c>
      <c r="AD54">
        <v>0.36286307759582997</v>
      </c>
      <c r="AE54">
        <v>2.1071733578108249</v>
      </c>
      <c r="AF54">
        <v>1.6414192750584331</v>
      </c>
      <c r="AG54">
        <v>2.77370312740095</v>
      </c>
      <c r="AH54">
        <v>1.920593695528805</v>
      </c>
      <c r="AI54">
        <v>4.7114457701798527</v>
      </c>
      <c r="AK54">
        <v>0.81332847904413941</v>
      </c>
      <c r="AL54">
        <v>0.84159452728927131</v>
      </c>
      <c r="AM54">
        <v>0.82352123619057238</v>
      </c>
      <c r="AN54">
        <v>0.74620454499963673</v>
      </c>
      <c r="AO54">
        <v>0.53354716361500321</v>
      </c>
      <c r="AP54">
        <v>0.36286307759582997</v>
      </c>
      <c r="AQ54">
        <v>0.80676075993105767</v>
      </c>
      <c r="AR54">
        <v>0.85414350703358655</v>
      </c>
      <c r="AS54">
        <v>0.5713442700915039</v>
      </c>
      <c r="AT54">
        <v>1.920593695528805</v>
      </c>
      <c r="AU54">
        <v>2.4397202699445191</v>
      </c>
      <c r="AW54">
        <v>0.35012936205603179</v>
      </c>
      <c r="AY54">
        <f t="shared" si="3"/>
        <v>-3.9236083406138489</v>
      </c>
      <c r="AZ54" t="str">
        <f t="shared" si="1"/>
        <v/>
      </c>
      <c r="BA54">
        <f t="shared" si="1"/>
        <v>-3.9236083406138489</v>
      </c>
      <c r="BB54" t="str">
        <f t="shared" si="1"/>
        <v/>
      </c>
    </row>
    <row r="55" spans="1:54" x14ac:dyDescent="0.3">
      <c r="A55">
        <v>24</v>
      </c>
      <c r="B55" t="s">
        <v>127</v>
      </c>
      <c r="C55" t="s">
        <v>123</v>
      </c>
      <c r="D55" t="s">
        <v>114</v>
      </c>
      <c r="F55" s="2">
        <f t="shared" si="6"/>
        <v>0</v>
      </c>
      <c r="G55" s="2">
        <f t="shared" si="6"/>
        <v>1</v>
      </c>
      <c r="H55" s="4">
        <f t="shared" si="6"/>
        <v>0</v>
      </c>
      <c r="I55">
        <f t="shared" si="6"/>
        <v>1</v>
      </c>
      <c r="J55">
        <f t="shared" si="6"/>
        <v>0</v>
      </c>
      <c r="K55">
        <f t="shared" si="6"/>
        <v>3</v>
      </c>
      <c r="L55">
        <f t="shared" si="6"/>
        <v>0</v>
      </c>
      <c r="M55">
        <v>328897.59999999998</v>
      </c>
      <c r="N55">
        <v>2145645.6</v>
      </c>
      <c r="O55">
        <v>2159274.7999999998</v>
      </c>
      <c r="P55">
        <v>235216.4</v>
      </c>
      <c r="Q55">
        <v>1160844.3999999999</v>
      </c>
      <c r="R55">
        <v>67910.8</v>
      </c>
      <c r="S55">
        <v>1517107</v>
      </c>
      <c r="T55">
        <v>3395854.4</v>
      </c>
      <c r="U55">
        <v>3868769.6</v>
      </c>
      <c r="V55">
        <v>335678.2</v>
      </c>
      <c r="W55">
        <v>5647115.5999999996</v>
      </c>
      <c r="Y55">
        <v>0.69977251999080181</v>
      </c>
      <c r="Z55">
        <v>2.3182518113404509</v>
      </c>
      <c r="AA55">
        <v>2.301601073844358</v>
      </c>
      <c r="AB55">
        <v>0.63855495179886934</v>
      </c>
      <c r="AC55">
        <v>1.4449809081852441</v>
      </c>
      <c r="AD55">
        <v>0.18847724236547941</v>
      </c>
      <c r="AE55">
        <v>1.697240984672681</v>
      </c>
      <c r="AF55">
        <v>1.481753683183342</v>
      </c>
      <c r="AG55">
        <v>2.7462940979283301</v>
      </c>
      <c r="AH55">
        <v>1.2293898334726689</v>
      </c>
      <c r="AI55">
        <v>4.7165789621882137</v>
      </c>
      <c r="AK55">
        <v>0.69977251999080181</v>
      </c>
      <c r="AL55">
        <v>0.68232196215540175</v>
      </c>
      <c r="AM55">
        <v>0.66331270937807862</v>
      </c>
      <c r="AN55">
        <v>0.63855495179886934</v>
      </c>
      <c r="AO55">
        <v>0.53023007860756477</v>
      </c>
      <c r="AP55">
        <v>0.18847724236547941</v>
      </c>
      <c r="AQ55">
        <v>0.66435057325288649</v>
      </c>
      <c r="AR55">
        <v>0.76866774754598732</v>
      </c>
      <c r="AS55">
        <v>0.55942476098425686</v>
      </c>
      <c r="AT55">
        <v>1.2293898334726689</v>
      </c>
      <c r="AU55">
        <v>2.3409838135354222</v>
      </c>
      <c r="AW55">
        <v>0.35196031541563572</v>
      </c>
      <c r="AY55">
        <f t="shared" si="3"/>
        <v>-3.9236083406138489</v>
      </c>
      <c r="AZ55" t="str">
        <f t="shared" si="1"/>
        <v/>
      </c>
      <c r="BA55">
        <f t="shared" si="1"/>
        <v>-3.9236083406138489</v>
      </c>
      <c r="BB55" t="str">
        <f t="shared" si="1"/>
        <v/>
      </c>
    </row>
    <row r="56" spans="1:54" x14ac:dyDescent="0.3">
      <c r="A56">
        <v>24</v>
      </c>
      <c r="B56" t="s">
        <v>128</v>
      </c>
      <c r="C56" t="s">
        <v>123</v>
      </c>
      <c r="D56" t="s">
        <v>114</v>
      </c>
      <c r="F56" s="2">
        <f t="shared" si="6"/>
        <v>0</v>
      </c>
      <c r="G56" s="2">
        <f t="shared" si="6"/>
        <v>0</v>
      </c>
      <c r="H56" s="4">
        <f t="shared" si="6"/>
        <v>1</v>
      </c>
      <c r="I56">
        <f t="shared" si="6"/>
        <v>0</v>
      </c>
      <c r="J56">
        <f t="shared" si="6"/>
        <v>1</v>
      </c>
      <c r="K56">
        <f t="shared" si="6"/>
        <v>3</v>
      </c>
      <c r="L56">
        <f t="shared" si="6"/>
        <v>3</v>
      </c>
      <c r="M56">
        <v>2180548</v>
      </c>
      <c r="N56">
        <v>777901.8</v>
      </c>
      <c r="O56">
        <v>783621</v>
      </c>
      <c r="P56">
        <v>7568929</v>
      </c>
      <c r="Q56">
        <v>306215.59999999998</v>
      </c>
      <c r="R56">
        <v>5117375.4000000004</v>
      </c>
      <c r="S56">
        <v>187972.6</v>
      </c>
      <c r="T56">
        <v>7570115.2000000002</v>
      </c>
      <c r="U56">
        <v>3802505.6</v>
      </c>
      <c r="V56">
        <v>9604938.1999999993</v>
      </c>
      <c r="W56">
        <v>698975.8</v>
      </c>
      <c r="Y56">
        <v>2.167083511827514</v>
      </c>
      <c r="Z56">
        <v>1.150625207042322</v>
      </c>
      <c r="AA56">
        <v>1.1232685078401119</v>
      </c>
      <c r="AB56">
        <v>3.2099299627938311</v>
      </c>
      <c r="AC56">
        <v>0.83761273220297883</v>
      </c>
      <c r="AD56">
        <v>3.4850961264222859</v>
      </c>
      <c r="AE56">
        <v>0.63991864267736676</v>
      </c>
      <c r="AF56">
        <v>4.6651553348638117</v>
      </c>
      <c r="AG56">
        <v>2.498630032548681</v>
      </c>
      <c r="AH56">
        <v>5.2066619103774432</v>
      </c>
      <c r="AI56">
        <v>1.679417367186397</v>
      </c>
      <c r="AK56">
        <v>2.167083511827514</v>
      </c>
      <c r="AL56">
        <v>0.52948520053178072</v>
      </c>
      <c r="AM56">
        <v>0.50309416772797699</v>
      </c>
      <c r="AN56">
        <v>3.2099299627938311</v>
      </c>
      <c r="AO56">
        <v>0.40098552040872171</v>
      </c>
      <c r="AP56">
        <v>3.4850961264222859</v>
      </c>
      <c r="AQ56">
        <v>0.40896310694515697</v>
      </c>
      <c r="AR56">
        <v>2.5208913265727459</v>
      </c>
      <c r="AS56">
        <v>0.54826528541743758</v>
      </c>
      <c r="AT56">
        <v>5.2066619103774432</v>
      </c>
      <c r="AU56">
        <v>0.81888282615691421</v>
      </c>
      <c r="AW56">
        <v>0.33841937738470729</v>
      </c>
      <c r="AY56">
        <f t="shared" si="3"/>
        <v>2.704531161214736</v>
      </c>
      <c r="AZ56">
        <f t="shared" si="1"/>
        <v>2.704531161214736</v>
      </c>
      <c r="BA56" t="str">
        <f t="shared" si="1"/>
        <v/>
      </c>
      <c r="BB56">
        <f t="shared" si="1"/>
        <v>2.704531161214736</v>
      </c>
    </row>
    <row r="57" spans="1:54" x14ac:dyDescent="0.3">
      <c r="A57">
        <v>24</v>
      </c>
      <c r="B57" t="s">
        <v>129</v>
      </c>
      <c r="C57" t="s">
        <v>123</v>
      </c>
      <c r="D57" t="s">
        <v>114</v>
      </c>
      <c r="F57" s="2">
        <f t="shared" si="6"/>
        <v>0</v>
      </c>
      <c r="G57" s="2">
        <f t="shared" si="6"/>
        <v>0</v>
      </c>
      <c r="H57" s="4">
        <f t="shared" si="6"/>
        <v>0</v>
      </c>
      <c r="I57">
        <f t="shared" si="6"/>
        <v>0</v>
      </c>
      <c r="J57">
        <f t="shared" si="6"/>
        <v>1</v>
      </c>
      <c r="K57">
        <f t="shared" si="6"/>
        <v>3</v>
      </c>
      <c r="L57">
        <f t="shared" si="6"/>
        <v>0</v>
      </c>
      <c r="M57">
        <v>6904071</v>
      </c>
      <c r="N57">
        <v>2469063.2000000002</v>
      </c>
      <c r="O57">
        <v>2485948.4</v>
      </c>
      <c r="P57">
        <v>4053004.4</v>
      </c>
      <c r="Q57">
        <v>999877</v>
      </c>
      <c r="R57">
        <v>10738918.4</v>
      </c>
      <c r="S57">
        <v>1459342.2</v>
      </c>
      <c r="T57">
        <v>7483609.4000000004</v>
      </c>
      <c r="U57">
        <v>3856920</v>
      </c>
      <c r="V57">
        <v>43890192.200000003</v>
      </c>
      <c r="W57">
        <v>3564625</v>
      </c>
      <c r="Y57">
        <v>5.8140829757787289</v>
      </c>
      <c r="Z57">
        <v>2.36511098453775</v>
      </c>
      <c r="AA57">
        <v>2.32866531596519</v>
      </c>
      <c r="AB57">
        <v>3.8099001986091019</v>
      </c>
      <c r="AC57">
        <v>1.487342227017507</v>
      </c>
      <c r="AD57">
        <v>8.186513032997027</v>
      </c>
      <c r="AE57">
        <v>1.798769075237215</v>
      </c>
      <c r="AF57">
        <v>4.5053920134436343</v>
      </c>
      <c r="AG57">
        <v>2.4944779953919349</v>
      </c>
      <c r="AH57">
        <v>15.783851263998081</v>
      </c>
      <c r="AI57">
        <v>3.5206872662995008</v>
      </c>
      <c r="AK57">
        <v>5.8140829757787289</v>
      </c>
      <c r="AL57">
        <v>0.90277738487347958</v>
      </c>
      <c r="AM57">
        <v>0.88384137335233393</v>
      </c>
      <c r="AN57">
        <v>3.8099001986091019</v>
      </c>
      <c r="AO57">
        <v>0.5861294679925777</v>
      </c>
      <c r="AP57">
        <v>8.186513032997027</v>
      </c>
      <c r="AQ57">
        <v>0.71923505612649019</v>
      </c>
      <c r="AR57">
        <v>2.4235168780200178</v>
      </c>
      <c r="AS57">
        <v>0.53777368608862164</v>
      </c>
      <c r="AT57">
        <v>15.783851263998081</v>
      </c>
      <c r="AU57">
        <v>1.7169690796639769</v>
      </c>
      <c r="AW57">
        <v>0.34688215390779081</v>
      </c>
      <c r="AY57">
        <f t="shared" si="3"/>
        <v>1.0743317868128921</v>
      </c>
      <c r="AZ57" t="str">
        <f t="shared" si="1"/>
        <v/>
      </c>
      <c r="BA57" t="str">
        <f t="shared" si="1"/>
        <v/>
      </c>
      <c r="BB57">
        <f t="shared" si="1"/>
        <v>1.0743317868128921</v>
      </c>
    </row>
    <row r="58" spans="1:54" x14ac:dyDescent="0.3">
      <c r="A58">
        <v>24</v>
      </c>
      <c r="B58" t="s">
        <v>130</v>
      </c>
      <c r="C58" t="s">
        <v>123</v>
      </c>
      <c r="D58" t="s">
        <v>114</v>
      </c>
      <c r="F58" s="2">
        <f t="shared" si="6"/>
        <v>0</v>
      </c>
      <c r="G58" s="2">
        <f t="shared" si="6"/>
        <v>1</v>
      </c>
      <c r="H58" s="4">
        <f t="shared" si="6"/>
        <v>0</v>
      </c>
      <c r="I58">
        <f t="shared" si="6"/>
        <v>0</v>
      </c>
      <c r="J58">
        <f t="shared" si="6"/>
        <v>1</v>
      </c>
      <c r="K58">
        <f t="shared" si="6"/>
        <v>3</v>
      </c>
      <c r="L58">
        <f t="shared" si="6"/>
        <v>0</v>
      </c>
      <c r="M58">
        <v>1297565.2</v>
      </c>
      <c r="N58">
        <v>1792292.6</v>
      </c>
      <c r="O58">
        <v>1810502.4</v>
      </c>
      <c r="P58">
        <v>962221.8</v>
      </c>
      <c r="Q58">
        <v>1043871.2</v>
      </c>
      <c r="R58">
        <v>840370</v>
      </c>
      <c r="S58">
        <v>1373599</v>
      </c>
      <c r="T58">
        <v>3530230</v>
      </c>
      <c r="U58">
        <v>3867096.2</v>
      </c>
      <c r="V58">
        <v>3234570.4</v>
      </c>
      <c r="W58">
        <v>3445935.2</v>
      </c>
      <c r="Y58">
        <v>1.5482992016244681</v>
      </c>
      <c r="Z58">
        <v>1.8990165012888609</v>
      </c>
      <c r="AA58">
        <v>1.860007727704942</v>
      </c>
      <c r="AB58">
        <v>1.477167487004772</v>
      </c>
      <c r="AC58">
        <v>1.517926260211971</v>
      </c>
      <c r="AD58">
        <v>1.1777533052023501</v>
      </c>
      <c r="AE58">
        <v>1.4954359503928569</v>
      </c>
      <c r="AF58">
        <v>1.509746376099065</v>
      </c>
      <c r="AG58">
        <v>2.538654630444944</v>
      </c>
      <c r="AH58">
        <v>3.584234866779298</v>
      </c>
      <c r="AI58">
        <v>3.543393110111356</v>
      </c>
      <c r="AK58">
        <v>1.5482992016244681</v>
      </c>
      <c r="AL58">
        <v>0.70389281096868217</v>
      </c>
      <c r="AM58">
        <v>0.67044980288483202</v>
      </c>
      <c r="AN58">
        <v>1.477167487004772</v>
      </c>
      <c r="AO58">
        <v>0.62641176181496117</v>
      </c>
      <c r="AP58">
        <v>1.1777533052023501</v>
      </c>
      <c r="AQ58">
        <v>0.64156489181332288</v>
      </c>
      <c r="AR58">
        <v>0.78484003827907145</v>
      </c>
      <c r="AS58">
        <v>0.52637679767794909</v>
      </c>
      <c r="AT58">
        <v>3.584234866779298</v>
      </c>
      <c r="AU58">
        <v>1.8619682135991751</v>
      </c>
      <c r="AW58">
        <v>0.34608868933282788</v>
      </c>
      <c r="AY58">
        <f t="shared" si="3"/>
        <v>0.14474539258622099</v>
      </c>
      <c r="AZ58" t="str">
        <f t="shared" si="1"/>
        <v/>
      </c>
      <c r="BA58" t="str">
        <f t="shared" si="1"/>
        <v/>
      </c>
      <c r="BB58">
        <f t="shared" si="1"/>
        <v>0.14474539258622099</v>
      </c>
    </row>
    <row r="59" spans="1:54" x14ac:dyDescent="0.3">
      <c r="F59" s="2"/>
      <c r="G59" s="2"/>
      <c r="H59" s="4"/>
    </row>
    <row r="60" spans="1:54" x14ac:dyDescent="0.3">
      <c r="F60" s="2"/>
      <c r="G60" s="2"/>
      <c r="H60" s="4"/>
    </row>
    <row r="61" spans="1:54" x14ac:dyDescent="0.3">
      <c r="F61" s="2"/>
      <c r="G61" s="2"/>
      <c r="H61" s="4"/>
    </row>
    <row r="62" spans="1:54" x14ac:dyDescent="0.3">
      <c r="F62" s="2"/>
      <c r="G62" s="2"/>
      <c r="H62" s="4"/>
    </row>
    <row r="63" spans="1:54" x14ac:dyDescent="0.3">
      <c r="F63" s="2"/>
      <c r="G63" s="2"/>
      <c r="H63" s="4"/>
    </row>
    <row r="64" spans="1:54" x14ac:dyDescent="0.3">
      <c r="F64" s="2"/>
      <c r="G64" s="2"/>
      <c r="H64" s="4"/>
    </row>
    <row r="65" spans="6:8" x14ac:dyDescent="0.3">
      <c r="F65" s="2"/>
      <c r="G65" s="2"/>
      <c r="H65" s="4"/>
    </row>
    <row r="66" spans="6:8" x14ac:dyDescent="0.3">
      <c r="F66" s="2"/>
      <c r="G66" s="2"/>
      <c r="H66" s="4"/>
    </row>
    <row r="67" spans="6:8" x14ac:dyDescent="0.3">
      <c r="F67" s="2"/>
      <c r="G67" s="2"/>
      <c r="H67" s="4"/>
    </row>
    <row r="68" spans="6:8" x14ac:dyDescent="0.3">
      <c r="F68" s="2"/>
      <c r="G68" s="2"/>
      <c r="H68" s="4"/>
    </row>
    <row r="69" spans="6:8" x14ac:dyDescent="0.3">
      <c r="F69" s="2"/>
      <c r="G69" s="2"/>
      <c r="H69" s="4"/>
    </row>
    <row r="70" spans="6:8" x14ac:dyDescent="0.3">
      <c r="F70" s="2"/>
      <c r="G70" s="2"/>
      <c r="H70" s="4"/>
    </row>
    <row r="71" spans="6:8" x14ac:dyDescent="0.3">
      <c r="F71" s="2"/>
      <c r="G71" s="2"/>
      <c r="H71" s="4"/>
    </row>
    <row r="72" spans="6:8" x14ac:dyDescent="0.3">
      <c r="F72" s="2"/>
      <c r="G72" s="2"/>
      <c r="H72" s="4"/>
    </row>
    <row r="73" spans="6:8" x14ac:dyDescent="0.3">
      <c r="F73" s="2"/>
      <c r="G73" s="2"/>
      <c r="H73" s="4"/>
    </row>
    <row r="74" spans="6:8" x14ac:dyDescent="0.3">
      <c r="F74" s="2"/>
      <c r="G74" s="2"/>
      <c r="H74" s="4"/>
    </row>
    <row r="75" spans="6:8" x14ac:dyDescent="0.3">
      <c r="F75" s="2"/>
      <c r="G75" s="2"/>
      <c r="H75" s="4"/>
    </row>
    <row r="76" spans="6:8" x14ac:dyDescent="0.3">
      <c r="F76" s="2"/>
      <c r="G76" s="2"/>
      <c r="H76" s="4"/>
    </row>
    <row r="77" spans="6:8" x14ac:dyDescent="0.3">
      <c r="F77" s="2"/>
      <c r="G77" s="2"/>
      <c r="H77" s="4"/>
    </row>
    <row r="78" spans="6:8" x14ac:dyDescent="0.3">
      <c r="F78" s="2"/>
      <c r="G78" s="2"/>
      <c r="H78" s="4"/>
    </row>
    <row r="79" spans="6:8" x14ac:dyDescent="0.3">
      <c r="F79" s="2"/>
      <c r="G79" s="2"/>
      <c r="H79" s="4"/>
    </row>
    <row r="80" spans="6:8" x14ac:dyDescent="0.3">
      <c r="F80" s="2"/>
      <c r="G80" s="2"/>
      <c r="H80" s="4"/>
    </row>
    <row r="81" spans="6:8" x14ac:dyDescent="0.3">
      <c r="F81" s="2"/>
      <c r="G81" s="2"/>
      <c r="H81" s="4"/>
    </row>
    <row r="82" spans="6:8" x14ac:dyDescent="0.3">
      <c r="F82" s="2"/>
      <c r="G82" s="2"/>
      <c r="H82" s="4"/>
    </row>
    <row r="83" spans="6:8" x14ac:dyDescent="0.3">
      <c r="F83" s="2"/>
      <c r="G83" s="2"/>
      <c r="H83" s="4"/>
    </row>
    <row r="84" spans="6:8" x14ac:dyDescent="0.3">
      <c r="F84" s="2"/>
      <c r="G84" s="2"/>
      <c r="H84" s="4"/>
    </row>
    <row r="85" spans="6:8" x14ac:dyDescent="0.3">
      <c r="F85" s="2"/>
      <c r="G85" s="2"/>
      <c r="H85" s="4"/>
    </row>
    <row r="86" spans="6:8" x14ac:dyDescent="0.3">
      <c r="F86" s="2"/>
      <c r="G86" s="2"/>
      <c r="H86" s="4"/>
    </row>
    <row r="87" spans="6:8" x14ac:dyDescent="0.3">
      <c r="F87" s="2"/>
      <c r="G87" s="2"/>
      <c r="H87" s="4"/>
    </row>
    <row r="88" spans="6:8" x14ac:dyDescent="0.3">
      <c r="F88" s="2"/>
      <c r="G88" s="2"/>
      <c r="H88" s="4"/>
    </row>
    <row r="89" spans="6:8" x14ac:dyDescent="0.3">
      <c r="F89" s="2"/>
      <c r="G89" s="2"/>
      <c r="H89" s="4"/>
    </row>
    <row r="90" spans="6:8" x14ac:dyDescent="0.3">
      <c r="F90" s="2"/>
      <c r="G90" s="2"/>
      <c r="H90" s="4"/>
    </row>
    <row r="91" spans="6:8" x14ac:dyDescent="0.3">
      <c r="F91" s="2"/>
      <c r="G91" s="2"/>
      <c r="H91" s="4"/>
    </row>
    <row r="92" spans="6:8" x14ac:dyDescent="0.3">
      <c r="F92" s="2"/>
      <c r="G92" s="2"/>
      <c r="H92" s="4"/>
    </row>
    <row r="93" spans="6:8" x14ac:dyDescent="0.3">
      <c r="F93" s="2"/>
      <c r="G93" s="2"/>
      <c r="H93" s="4"/>
    </row>
    <row r="94" spans="6:8" x14ac:dyDescent="0.3">
      <c r="F94" s="2"/>
      <c r="G94" s="2"/>
      <c r="H94" s="4"/>
    </row>
    <row r="95" spans="6:8" x14ac:dyDescent="0.3">
      <c r="F95" s="2"/>
      <c r="G95" s="2"/>
      <c r="H95" s="4"/>
    </row>
    <row r="96" spans="6:8" x14ac:dyDescent="0.3">
      <c r="F96" s="2"/>
      <c r="G96" s="2"/>
      <c r="H96" s="4"/>
    </row>
    <row r="97" spans="6:8" x14ac:dyDescent="0.3">
      <c r="F97" s="2"/>
      <c r="G97" s="2"/>
      <c r="H97" s="4"/>
    </row>
    <row r="98" spans="6:8" x14ac:dyDescent="0.3">
      <c r="F98" s="2"/>
      <c r="G98" s="2"/>
      <c r="H98" s="4"/>
    </row>
    <row r="99" spans="6:8" x14ac:dyDescent="0.3">
      <c r="F99" s="2"/>
      <c r="G99" s="2"/>
      <c r="H99" s="4"/>
    </row>
    <row r="100" spans="6:8" x14ac:dyDescent="0.3">
      <c r="F100" s="2"/>
      <c r="G100" s="2"/>
      <c r="H100" s="4"/>
    </row>
    <row r="101" spans="6:8" x14ac:dyDescent="0.3">
      <c r="F101" s="2"/>
      <c r="G101" s="2"/>
      <c r="H101" s="4"/>
    </row>
    <row r="102" spans="6:8" x14ac:dyDescent="0.3">
      <c r="F102" s="2"/>
      <c r="G102" s="2"/>
      <c r="H102" s="4"/>
    </row>
    <row r="103" spans="6:8" x14ac:dyDescent="0.3">
      <c r="F103" s="2"/>
      <c r="G103" s="2"/>
      <c r="H103" s="4"/>
    </row>
    <row r="104" spans="6:8" x14ac:dyDescent="0.3">
      <c r="F104" s="2"/>
      <c r="G104" s="2"/>
      <c r="H104" s="4"/>
    </row>
    <row r="105" spans="6:8" x14ac:dyDescent="0.3">
      <c r="F105" s="2"/>
      <c r="G105" s="2"/>
      <c r="H105" s="4"/>
    </row>
    <row r="106" spans="6:8" x14ac:dyDescent="0.3">
      <c r="F106" s="2"/>
      <c r="G106" s="2"/>
      <c r="H106" s="4"/>
    </row>
    <row r="107" spans="6:8" x14ac:dyDescent="0.3">
      <c r="F107" s="2"/>
      <c r="G107" s="2"/>
      <c r="H107" s="4"/>
    </row>
    <row r="108" spans="6:8" x14ac:dyDescent="0.3">
      <c r="F108" s="2"/>
      <c r="G108" s="2"/>
      <c r="H108" s="4"/>
    </row>
    <row r="109" spans="6:8" x14ac:dyDescent="0.3">
      <c r="F109" s="2"/>
      <c r="G109" s="2"/>
      <c r="H109" s="4"/>
    </row>
    <row r="110" spans="6:8" x14ac:dyDescent="0.3">
      <c r="F110" s="2"/>
      <c r="G110" s="2"/>
      <c r="H110" s="4"/>
    </row>
    <row r="111" spans="6:8" x14ac:dyDescent="0.3">
      <c r="F111" s="2"/>
      <c r="G111" s="2"/>
      <c r="H111" s="4"/>
    </row>
    <row r="112" spans="6:8" x14ac:dyDescent="0.3">
      <c r="F112" s="2"/>
      <c r="G112" s="2"/>
      <c r="H112" s="4"/>
    </row>
    <row r="113" spans="6:8" x14ac:dyDescent="0.3">
      <c r="F113" s="2"/>
      <c r="G113" s="2"/>
      <c r="H113" s="4"/>
    </row>
    <row r="114" spans="6:8" x14ac:dyDescent="0.3">
      <c r="F114" s="2"/>
      <c r="G114" s="2"/>
      <c r="H114" s="4"/>
    </row>
    <row r="115" spans="6:8" x14ac:dyDescent="0.3">
      <c r="F115" s="2"/>
      <c r="G115" s="2"/>
      <c r="H115" s="4"/>
    </row>
    <row r="116" spans="6:8" x14ac:dyDescent="0.3">
      <c r="F116" s="2"/>
      <c r="G116" s="2"/>
      <c r="H116" s="4"/>
    </row>
    <row r="117" spans="6:8" x14ac:dyDescent="0.3">
      <c r="F117" s="2"/>
      <c r="G117" s="2"/>
      <c r="H117" s="4"/>
    </row>
    <row r="118" spans="6:8" x14ac:dyDescent="0.3">
      <c r="F118" s="2"/>
      <c r="G118" s="2"/>
      <c r="H118" s="4"/>
    </row>
    <row r="119" spans="6:8" x14ac:dyDescent="0.3">
      <c r="F119" s="2"/>
      <c r="G119" s="2"/>
      <c r="H119" s="4"/>
    </row>
    <row r="120" spans="6:8" x14ac:dyDescent="0.3">
      <c r="F120" s="2"/>
      <c r="G120" s="2"/>
      <c r="H120" s="4"/>
    </row>
    <row r="121" spans="6:8" x14ac:dyDescent="0.3">
      <c r="F121" s="2"/>
      <c r="G121" s="2"/>
      <c r="H121" s="4"/>
    </row>
    <row r="122" spans="6:8" x14ac:dyDescent="0.3">
      <c r="F122" s="2"/>
      <c r="G122" s="2"/>
      <c r="H122" s="4"/>
    </row>
    <row r="123" spans="6:8" x14ac:dyDescent="0.3">
      <c r="F123" s="2"/>
      <c r="G123" s="2"/>
      <c r="H123" s="4"/>
    </row>
    <row r="124" spans="6:8" x14ac:dyDescent="0.3">
      <c r="F124" s="2"/>
      <c r="G124" s="2"/>
      <c r="H124" s="4"/>
    </row>
    <row r="125" spans="6:8" x14ac:dyDescent="0.3">
      <c r="F125" s="2"/>
      <c r="G125" s="2"/>
      <c r="H125" s="4"/>
    </row>
    <row r="126" spans="6:8" x14ac:dyDescent="0.3">
      <c r="F126" s="2"/>
      <c r="G126" s="2"/>
      <c r="H126" s="4"/>
    </row>
    <row r="127" spans="6:8" x14ac:dyDescent="0.3">
      <c r="F127" s="2"/>
      <c r="G127" s="2"/>
      <c r="H127" s="4"/>
    </row>
    <row r="128" spans="6:8" x14ac:dyDescent="0.3">
      <c r="F128" s="2"/>
      <c r="G128" s="2"/>
      <c r="H128" s="4"/>
    </row>
    <row r="129" spans="6:8" x14ac:dyDescent="0.3">
      <c r="F129" s="2"/>
      <c r="G129" s="2"/>
      <c r="H129" s="4"/>
    </row>
    <row r="130" spans="6:8" x14ac:dyDescent="0.3">
      <c r="F130" s="2"/>
      <c r="G130" s="2"/>
      <c r="H130" s="4"/>
    </row>
    <row r="131" spans="6:8" x14ac:dyDescent="0.3">
      <c r="F131" s="2"/>
      <c r="G131" s="2"/>
      <c r="H131" s="4"/>
    </row>
    <row r="132" spans="6:8" x14ac:dyDescent="0.3">
      <c r="F132" s="2"/>
      <c r="G132" s="2"/>
      <c r="H132" s="4"/>
    </row>
    <row r="133" spans="6:8" x14ac:dyDescent="0.3">
      <c r="F133" s="2"/>
      <c r="G133" s="2"/>
      <c r="H133" s="4"/>
    </row>
    <row r="134" spans="6:8" x14ac:dyDescent="0.3">
      <c r="F134" s="2"/>
      <c r="G134" s="2"/>
      <c r="H134" s="4"/>
    </row>
    <row r="135" spans="6:8" x14ac:dyDescent="0.3">
      <c r="F135" s="2"/>
      <c r="G135" s="2"/>
      <c r="H135" s="4"/>
    </row>
    <row r="136" spans="6:8" x14ac:dyDescent="0.3">
      <c r="F136" s="2"/>
      <c r="G136" s="2"/>
      <c r="H136" s="4"/>
    </row>
    <row r="137" spans="6:8" x14ac:dyDescent="0.3">
      <c r="F137" s="2"/>
      <c r="G137" s="2"/>
      <c r="H137" s="4"/>
    </row>
    <row r="138" spans="6:8" x14ac:dyDescent="0.3">
      <c r="F138" s="2"/>
      <c r="G138" s="2"/>
      <c r="H138" s="4"/>
    </row>
    <row r="139" spans="6:8" x14ac:dyDescent="0.3">
      <c r="F139" s="2"/>
      <c r="G139" s="2"/>
      <c r="H139" s="4"/>
    </row>
    <row r="140" spans="6:8" x14ac:dyDescent="0.3">
      <c r="F140" s="2"/>
      <c r="G140" s="2"/>
      <c r="H140" s="4"/>
    </row>
    <row r="141" spans="6:8" x14ac:dyDescent="0.3">
      <c r="F141" s="2"/>
      <c r="G141" s="2"/>
      <c r="H141" s="4"/>
    </row>
    <row r="142" spans="6:8" x14ac:dyDescent="0.3">
      <c r="F142" s="2"/>
      <c r="G142" s="2"/>
      <c r="H142" s="4"/>
    </row>
    <row r="143" spans="6:8" x14ac:dyDescent="0.3">
      <c r="F143" s="2"/>
      <c r="G143" s="2"/>
      <c r="H143" s="4"/>
    </row>
    <row r="144" spans="6:8" x14ac:dyDescent="0.3">
      <c r="F144" s="2"/>
      <c r="G144" s="2"/>
      <c r="H144" s="4"/>
    </row>
    <row r="145" spans="6:8" x14ac:dyDescent="0.3">
      <c r="F145" s="2"/>
      <c r="G145" s="2"/>
      <c r="H145" s="4"/>
    </row>
    <row r="146" spans="6:8" x14ac:dyDescent="0.3">
      <c r="F146" s="2"/>
      <c r="G146" s="2"/>
      <c r="H146" s="4"/>
    </row>
    <row r="147" spans="6:8" x14ac:dyDescent="0.3">
      <c r="F147" s="2"/>
      <c r="G147" s="2"/>
      <c r="H147" s="4"/>
    </row>
    <row r="148" spans="6:8" x14ac:dyDescent="0.3">
      <c r="F148" s="2"/>
      <c r="G148" s="2"/>
      <c r="H148" s="4"/>
    </row>
    <row r="149" spans="6:8" x14ac:dyDescent="0.3">
      <c r="F149" s="2"/>
      <c r="G149" s="2"/>
      <c r="H149" s="4"/>
    </row>
    <row r="150" spans="6:8" x14ac:dyDescent="0.3">
      <c r="F150" s="2"/>
      <c r="G150" s="2"/>
      <c r="H150" s="4"/>
    </row>
    <row r="151" spans="6:8" x14ac:dyDescent="0.3">
      <c r="F151" s="2"/>
      <c r="G151" s="2"/>
      <c r="H151" s="4"/>
    </row>
    <row r="152" spans="6:8" x14ac:dyDescent="0.3">
      <c r="F152" s="2"/>
      <c r="G152" s="2"/>
      <c r="H152" s="4"/>
    </row>
    <row r="153" spans="6:8" x14ac:dyDescent="0.3">
      <c r="F153" s="2"/>
      <c r="G153" s="2"/>
      <c r="H153" s="4"/>
    </row>
    <row r="154" spans="6:8" x14ac:dyDescent="0.3">
      <c r="F154" s="2"/>
      <c r="G154" s="2"/>
      <c r="H154" s="4"/>
    </row>
    <row r="155" spans="6:8" x14ac:dyDescent="0.3">
      <c r="F155" s="2"/>
      <c r="G155" s="2"/>
      <c r="H155" s="4"/>
    </row>
    <row r="156" spans="6:8" x14ac:dyDescent="0.3">
      <c r="F156" s="2"/>
      <c r="G156" s="2"/>
      <c r="H156" s="4"/>
    </row>
    <row r="157" spans="6:8" x14ac:dyDescent="0.3">
      <c r="F157" s="2"/>
      <c r="G157" s="2"/>
      <c r="H157" s="4"/>
    </row>
    <row r="158" spans="6:8" x14ac:dyDescent="0.3">
      <c r="F158" s="2"/>
      <c r="G158" s="2"/>
      <c r="H158" s="4"/>
    </row>
    <row r="159" spans="6:8" x14ac:dyDescent="0.3">
      <c r="F159" s="2"/>
      <c r="G159" s="2"/>
      <c r="H159" s="4"/>
    </row>
    <row r="160" spans="6:8" x14ac:dyDescent="0.3">
      <c r="F160" s="2"/>
      <c r="G160" s="2"/>
      <c r="H160" s="4"/>
    </row>
    <row r="161" spans="6:8" x14ac:dyDescent="0.3">
      <c r="F161" s="2"/>
      <c r="G161" s="2"/>
      <c r="H161" s="4"/>
    </row>
    <row r="162" spans="6:8" x14ac:dyDescent="0.3">
      <c r="F162" s="2"/>
      <c r="G162" s="2"/>
      <c r="H162" s="4"/>
    </row>
    <row r="163" spans="6:8" x14ac:dyDescent="0.3">
      <c r="F163" s="2"/>
      <c r="G163" s="2"/>
      <c r="H163" s="4"/>
    </row>
    <row r="164" spans="6:8" x14ac:dyDescent="0.3">
      <c r="F164" s="2"/>
      <c r="G164" s="2"/>
      <c r="H164" s="4"/>
    </row>
    <row r="165" spans="6:8" x14ac:dyDescent="0.3">
      <c r="F165" s="2"/>
      <c r="G165" s="2"/>
      <c r="H165" s="4"/>
    </row>
    <row r="166" spans="6:8" x14ac:dyDescent="0.3">
      <c r="F166" s="2"/>
      <c r="G166" s="2"/>
      <c r="H166" s="4"/>
    </row>
    <row r="167" spans="6:8" x14ac:dyDescent="0.3">
      <c r="F167" s="2"/>
      <c r="G167" s="2"/>
      <c r="H167" s="4"/>
    </row>
    <row r="168" spans="6:8" x14ac:dyDescent="0.3">
      <c r="F168" s="2"/>
      <c r="G168" s="2"/>
      <c r="H168" s="4"/>
    </row>
    <row r="169" spans="6:8" x14ac:dyDescent="0.3">
      <c r="F169" s="2"/>
      <c r="G169" s="2"/>
      <c r="H169" s="4"/>
    </row>
    <row r="170" spans="6:8" x14ac:dyDescent="0.3">
      <c r="F170" s="2"/>
      <c r="G170" s="2"/>
      <c r="H170" s="4"/>
    </row>
    <row r="171" spans="6:8" x14ac:dyDescent="0.3">
      <c r="F171" s="2"/>
      <c r="G171" s="2"/>
      <c r="H171" s="4"/>
    </row>
    <row r="172" spans="6:8" x14ac:dyDescent="0.3">
      <c r="F172" s="2"/>
      <c r="G172" s="2"/>
      <c r="H172" s="4"/>
    </row>
    <row r="173" spans="6:8" x14ac:dyDescent="0.3">
      <c r="F173" s="2"/>
      <c r="G173" s="2"/>
      <c r="H173" s="4"/>
    </row>
    <row r="174" spans="6:8" x14ac:dyDescent="0.3">
      <c r="F174" s="2"/>
      <c r="G174" s="2"/>
      <c r="H174" s="4"/>
    </row>
    <row r="175" spans="6:8" x14ac:dyDescent="0.3">
      <c r="F175" s="2"/>
      <c r="G175" s="2"/>
      <c r="H175" s="4"/>
    </row>
    <row r="176" spans="6:8" x14ac:dyDescent="0.3">
      <c r="F176" s="2"/>
      <c r="G176" s="2"/>
      <c r="H176" s="4"/>
    </row>
    <row r="177" spans="6:8" x14ac:dyDescent="0.3">
      <c r="F177" s="2"/>
      <c r="G177" s="2"/>
      <c r="H177" s="4"/>
    </row>
    <row r="178" spans="6:8" x14ac:dyDescent="0.3">
      <c r="F178" s="2"/>
      <c r="G178" s="2"/>
      <c r="H178" s="4"/>
    </row>
    <row r="179" spans="6:8" x14ac:dyDescent="0.3">
      <c r="F179" s="2"/>
      <c r="G179" s="2"/>
      <c r="H179" s="4"/>
    </row>
    <row r="180" spans="6:8" x14ac:dyDescent="0.3">
      <c r="F180" s="2"/>
      <c r="G180" s="2"/>
      <c r="H180" s="4"/>
    </row>
    <row r="181" spans="6:8" x14ac:dyDescent="0.3">
      <c r="F181" s="2"/>
      <c r="G181" s="2"/>
      <c r="H181" s="4"/>
    </row>
    <row r="182" spans="6:8" x14ac:dyDescent="0.3">
      <c r="F182" s="2"/>
      <c r="G182" s="2"/>
      <c r="H182" s="4"/>
    </row>
    <row r="183" spans="6:8" x14ac:dyDescent="0.3">
      <c r="F183" s="2"/>
      <c r="G183" s="2"/>
      <c r="H183" s="4"/>
    </row>
    <row r="184" spans="6:8" x14ac:dyDescent="0.3">
      <c r="F184" s="2"/>
      <c r="G184" s="2"/>
      <c r="H184" s="4"/>
    </row>
    <row r="185" spans="6:8" x14ac:dyDescent="0.3">
      <c r="F185" s="2"/>
      <c r="G185" s="2"/>
      <c r="H185" s="4"/>
    </row>
    <row r="186" spans="6:8" x14ac:dyDescent="0.3">
      <c r="F186" s="2"/>
      <c r="G186" s="2"/>
      <c r="H186" s="4"/>
    </row>
    <row r="187" spans="6:8" x14ac:dyDescent="0.3">
      <c r="F187" s="2"/>
      <c r="G187" s="2"/>
      <c r="H187" s="4"/>
    </row>
    <row r="188" spans="6:8" x14ac:dyDescent="0.3">
      <c r="F188" s="2"/>
      <c r="G188" s="2"/>
      <c r="H188" s="4"/>
    </row>
    <row r="189" spans="6:8" x14ac:dyDescent="0.3">
      <c r="F189" s="2"/>
      <c r="G189" s="2"/>
      <c r="H189" s="4"/>
    </row>
    <row r="190" spans="6:8" x14ac:dyDescent="0.3">
      <c r="F190" s="2"/>
      <c r="G190" s="2"/>
      <c r="H190" s="4"/>
    </row>
    <row r="191" spans="6:8" x14ac:dyDescent="0.3">
      <c r="F191" s="2"/>
      <c r="G191" s="2"/>
      <c r="H191" s="4"/>
    </row>
    <row r="192" spans="6:8" x14ac:dyDescent="0.3">
      <c r="F192" s="2"/>
      <c r="G192" s="2"/>
      <c r="H192" s="4"/>
    </row>
    <row r="193" spans="6:8" x14ac:dyDescent="0.3">
      <c r="F193" s="2"/>
      <c r="G193" s="2"/>
      <c r="H193" s="4"/>
    </row>
    <row r="194" spans="6:8" x14ac:dyDescent="0.3">
      <c r="F194" s="2"/>
      <c r="G194" s="2"/>
      <c r="H194" s="4"/>
    </row>
    <row r="195" spans="6:8" x14ac:dyDescent="0.3">
      <c r="F195" s="2"/>
      <c r="G195" s="2"/>
      <c r="H195" s="4"/>
    </row>
    <row r="196" spans="6:8" x14ac:dyDescent="0.3">
      <c r="F196" s="2"/>
      <c r="G196" s="2"/>
      <c r="H196" s="4"/>
    </row>
    <row r="197" spans="6:8" x14ac:dyDescent="0.3">
      <c r="F197" s="2"/>
      <c r="G197" s="2"/>
      <c r="H197" s="4"/>
    </row>
    <row r="198" spans="6:8" x14ac:dyDescent="0.3">
      <c r="F198" s="2"/>
      <c r="G198" s="2"/>
      <c r="H198" s="4"/>
    </row>
    <row r="199" spans="6:8" x14ac:dyDescent="0.3">
      <c r="F199" s="2"/>
      <c r="G199" s="2"/>
      <c r="H199" s="4"/>
    </row>
    <row r="200" spans="6:8" x14ac:dyDescent="0.3">
      <c r="F200" s="2"/>
      <c r="G200" s="2"/>
      <c r="H200" s="4"/>
    </row>
    <row r="201" spans="6:8" x14ac:dyDescent="0.3">
      <c r="F201" s="2"/>
      <c r="G201" s="2"/>
      <c r="H201" s="4"/>
    </row>
    <row r="202" spans="6:8" x14ac:dyDescent="0.3">
      <c r="F202" s="2"/>
      <c r="G202" s="2"/>
      <c r="H202" s="4"/>
    </row>
    <row r="203" spans="6:8" x14ac:dyDescent="0.3">
      <c r="F203" s="2"/>
      <c r="G203" s="2"/>
      <c r="H203" s="4"/>
    </row>
    <row r="204" spans="6:8" x14ac:dyDescent="0.3">
      <c r="F204" s="2"/>
      <c r="G204" s="2"/>
      <c r="H204" s="4"/>
    </row>
    <row r="205" spans="6:8" x14ac:dyDescent="0.3">
      <c r="F205" s="2"/>
      <c r="G205" s="2"/>
      <c r="H205" s="4"/>
    </row>
    <row r="206" spans="6:8" x14ac:dyDescent="0.3">
      <c r="F206" s="2"/>
      <c r="G206" s="2"/>
      <c r="H206" s="4"/>
    </row>
    <row r="207" spans="6:8" x14ac:dyDescent="0.3">
      <c r="F207" s="2"/>
      <c r="G207" s="2"/>
      <c r="H207" s="4"/>
    </row>
    <row r="208" spans="6:8" x14ac:dyDescent="0.3">
      <c r="F208" s="2"/>
      <c r="G208" s="2"/>
      <c r="H208" s="4"/>
    </row>
    <row r="209" spans="6:8" x14ac:dyDescent="0.3">
      <c r="F209" s="2"/>
      <c r="G209" s="2"/>
      <c r="H209" s="4"/>
    </row>
    <row r="210" spans="6:8" x14ac:dyDescent="0.3">
      <c r="F210" s="2"/>
      <c r="G210" s="2"/>
      <c r="H210" s="4"/>
    </row>
    <row r="211" spans="6:8" x14ac:dyDescent="0.3">
      <c r="F211" s="2"/>
      <c r="G211" s="2"/>
      <c r="H211" s="4"/>
    </row>
    <row r="212" spans="6:8" x14ac:dyDescent="0.3">
      <c r="F212" s="2"/>
      <c r="G212" s="2"/>
      <c r="H212" s="4"/>
    </row>
    <row r="213" spans="6:8" x14ac:dyDescent="0.3">
      <c r="F213" s="2"/>
      <c r="G213" s="2"/>
      <c r="H213" s="4"/>
    </row>
    <row r="214" spans="6:8" x14ac:dyDescent="0.3">
      <c r="F214" s="2"/>
      <c r="G214" s="2"/>
      <c r="H214" s="4"/>
    </row>
    <row r="215" spans="6:8" x14ac:dyDescent="0.3">
      <c r="F215" s="2"/>
      <c r="G215" s="2"/>
      <c r="H215" s="4"/>
    </row>
    <row r="216" spans="6:8" x14ac:dyDescent="0.3">
      <c r="F216" s="2"/>
      <c r="G216" s="2"/>
      <c r="H216" s="4"/>
    </row>
    <row r="217" spans="6:8" x14ac:dyDescent="0.3">
      <c r="F217" s="2"/>
      <c r="G217" s="2"/>
      <c r="H217" s="4"/>
    </row>
    <row r="218" spans="6:8" x14ac:dyDescent="0.3">
      <c r="F218" s="2"/>
      <c r="G218" s="2"/>
      <c r="H218" s="4"/>
    </row>
    <row r="219" spans="6:8" x14ac:dyDescent="0.3">
      <c r="F219" s="2"/>
      <c r="G219" s="2"/>
      <c r="H219" s="4"/>
    </row>
    <row r="220" spans="6:8" x14ac:dyDescent="0.3">
      <c r="F220" s="2"/>
      <c r="G220" s="2"/>
      <c r="H220" s="4"/>
    </row>
    <row r="221" spans="6:8" x14ac:dyDescent="0.3">
      <c r="F221" s="2"/>
      <c r="G221" s="2"/>
      <c r="H221" s="4"/>
    </row>
    <row r="222" spans="6:8" x14ac:dyDescent="0.3">
      <c r="F222" s="2"/>
      <c r="G222" s="2"/>
      <c r="H222" s="4"/>
    </row>
    <row r="223" spans="6:8" x14ac:dyDescent="0.3">
      <c r="F223" s="2"/>
      <c r="G223" s="2"/>
      <c r="H223" s="4"/>
    </row>
    <row r="224" spans="6:8" x14ac:dyDescent="0.3">
      <c r="F224" s="2"/>
      <c r="G224" s="2"/>
      <c r="H224" s="4"/>
    </row>
    <row r="225" spans="6:8" x14ac:dyDescent="0.3">
      <c r="F225" s="2"/>
      <c r="G225" s="2"/>
      <c r="H225" s="4"/>
    </row>
    <row r="226" spans="6:8" x14ac:dyDescent="0.3">
      <c r="F226" s="2"/>
      <c r="G226" s="2"/>
      <c r="H226" s="4"/>
    </row>
    <row r="227" spans="6:8" x14ac:dyDescent="0.3">
      <c r="F227" s="2"/>
      <c r="G227" s="2"/>
      <c r="H227" s="4"/>
    </row>
    <row r="228" spans="6:8" x14ac:dyDescent="0.3">
      <c r="F228" s="2"/>
      <c r="G228" s="2"/>
      <c r="H228" s="4"/>
    </row>
    <row r="229" spans="6:8" x14ac:dyDescent="0.3">
      <c r="F229" s="2"/>
      <c r="G229" s="2"/>
      <c r="H229" s="4"/>
    </row>
    <row r="230" spans="6:8" x14ac:dyDescent="0.3">
      <c r="F230" s="2"/>
      <c r="G230" s="2"/>
      <c r="H230" s="4"/>
    </row>
    <row r="231" spans="6:8" x14ac:dyDescent="0.3">
      <c r="F231" s="2"/>
      <c r="G231" s="2"/>
      <c r="H231" s="4"/>
    </row>
    <row r="232" spans="6:8" x14ac:dyDescent="0.3">
      <c r="F232" s="2"/>
      <c r="G232" s="2"/>
      <c r="H232" s="4"/>
    </row>
    <row r="233" spans="6:8" x14ac:dyDescent="0.3">
      <c r="F233" s="2"/>
      <c r="G233" s="2"/>
      <c r="H233" s="4"/>
    </row>
    <row r="234" spans="6:8" x14ac:dyDescent="0.3">
      <c r="F234" s="2"/>
      <c r="G234" s="2"/>
      <c r="H234" s="4"/>
    </row>
    <row r="235" spans="6:8" x14ac:dyDescent="0.3">
      <c r="F235" s="2"/>
      <c r="G235" s="2"/>
      <c r="H235" s="4"/>
    </row>
    <row r="236" spans="6:8" x14ac:dyDescent="0.3">
      <c r="F236" s="2"/>
      <c r="G236" s="2"/>
      <c r="H236" s="4"/>
    </row>
    <row r="237" spans="6:8" x14ac:dyDescent="0.3">
      <c r="F237" s="2"/>
      <c r="G237" s="2"/>
      <c r="H237" s="4"/>
    </row>
    <row r="238" spans="6:8" x14ac:dyDescent="0.3">
      <c r="F238" s="2"/>
      <c r="G238" s="2"/>
      <c r="H238" s="4"/>
    </row>
    <row r="239" spans="6:8" x14ac:dyDescent="0.3">
      <c r="F239" s="2"/>
      <c r="G239" s="2"/>
      <c r="H239" s="4"/>
    </row>
    <row r="240" spans="6:8" x14ac:dyDescent="0.3">
      <c r="F240" s="2"/>
      <c r="G240" s="2"/>
      <c r="H240" s="4"/>
    </row>
    <row r="241" spans="6:8" x14ac:dyDescent="0.3">
      <c r="F241" s="2"/>
      <c r="G241" s="2"/>
      <c r="H241" s="4"/>
    </row>
    <row r="242" spans="6:8" x14ac:dyDescent="0.3">
      <c r="F242" s="2"/>
      <c r="G242" s="2"/>
      <c r="H242" s="4"/>
    </row>
    <row r="243" spans="6:8" x14ac:dyDescent="0.3">
      <c r="F243" s="2"/>
      <c r="G243" s="2"/>
      <c r="H243" s="4"/>
    </row>
    <row r="244" spans="6:8" x14ac:dyDescent="0.3">
      <c r="F244" s="2"/>
      <c r="G244" s="2"/>
      <c r="H244" s="4"/>
    </row>
    <row r="245" spans="6:8" x14ac:dyDescent="0.3">
      <c r="F245" s="2"/>
      <c r="G245" s="2"/>
      <c r="H245" s="4"/>
    </row>
    <row r="246" spans="6:8" x14ac:dyDescent="0.3">
      <c r="F246" s="2"/>
      <c r="G246" s="2"/>
      <c r="H246" s="4"/>
    </row>
    <row r="247" spans="6:8" x14ac:dyDescent="0.3">
      <c r="F247" s="2"/>
      <c r="G247" s="2"/>
      <c r="H247" s="4"/>
    </row>
    <row r="248" spans="6:8" x14ac:dyDescent="0.3">
      <c r="F248" s="2"/>
      <c r="G248" s="2"/>
      <c r="H248" s="4"/>
    </row>
    <row r="249" spans="6:8" x14ac:dyDescent="0.3">
      <c r="F249" s="2"/>
      <c r="G249" s="2"/>
      <c r="H249" s="4"/>
    </row>
    <row r="250" spans="6:8" x14ac:dyDescent="0.3">
      <c r="F250" s="2"/>
      <c r="G250" s="2"/>
      <c r="H250" s="4"/>
    </row>
    <row r="251" spans="6:8" x14ac:dyDescent="0.3">
      <c r="F251" s="2"/>
      <c r="G251" s="2"/>
      <c r="H251" s="4"/>
    </row>
    <row r="252" spans="6:8" x14ac:dyDescent="0.3">
      <c r="F252" s="2"/>
      <c r="G252" s="2"/>
      <c r="H252" s="4"/>
    </row>
    <row r="253" spans="6:8" x14ac:dyDescent="0.3">
      <c r="F253" s="2"/>
      <c r="G253" s="2"/>
      <c r="H253" s="4"/>
    </row>
    <row r="254" spans="6:8" x14ac:dyDescent="0.3">
      <c r="F254" s="2"/>
      <c r="G254" s="2"/>
      <c r="H254" s="4"/>
    </row>
    <row r="255" spans="6:8" x14ac:dyDescent="0.3">
      <c r="F255" s="2"/>
      <c r="G255" s="2"/>
      <c r="H255" s="4"/>
    </row>
    <row r="256" spans="6:8" x14ac:dyDescent="0.3">
      <c r="F256" s="2"/>
      <c r="G256" s="2"/>
      <c r="H256" s="4"/>
    </row>
    <row r="257" spans="6:8" x14ac:dyDescent="0.3">
      <c r="F257" s="2"/>
      <c r="G257" s="2"/>
      <c r="H257" s="4"/>
    </row>
    <row r="258" spans="6:8" x14ac:dyDescent="0.3">
      <c r="F258" s="2"/>
      <c r="G258" s="2"/>
      <c r="H258" s="4"/>
    </row>
    <row r="259" spans="6:8" x14ac:dyDescent="0.3">
      <c r="F259" s="2"/>
      <c r="G259" s="2"/>
      <c r="H259" s="4"/>
    </row>
    <row r="260" spans="6:8" x14ac:dyDescent="0.3">
      <c r="F260" s="2"/>
      <c r="G260" s="2"/>
      <c r="H260" s="4"/>
    </row>
    <row r="261" spans="6:8" x14ac:dyDescent="0.3">
      <c r="F261" s="2"/>
      <c r="G261" s="2"/>
      <c r="H261" s="4"/>
    </row>
    <row r="262" spans="6:8" x14ac:dyDescent="0.3">
      <c r="F262" s="2"/>
      <c r="G262" s="2"/>
      <c r="H262" s="4"/>
    </row>
    <row r="263" spans="6:8" x14ac:dyDescent="0.3">
      <c r="F263" s="2"/>
      <c r="G263" s="2"/>
      <c r="H263" s="4"/>
    </row>
    <row r="264" spans="6:8" x14ac:dyDescent="0.3">
      <c r="F264" s="2"/>
      <c r="G264" s="2"/>
      <c r="H264" s="4"/>
    </row>
    <row r="265" spans="6:8" x14ac:dyDescent="0.3">
      <c r="F265" s="2"/>
      <c r="G265" s="2"/>
      <c r="H265" s="4"/>
    </row>
    <row r="266" spans="6:8" x14ac:dyDescent="0.3">
      <c r="F266" s="2"/>
      <c r="G266" s="2"/>
      <c r="H266" s="4"/>
    </row>
    <row r="267" spans="6:8" x14ac:dyDescent="0.3">
      <c r="F267" s="2"/>
      <c r="G267" s="2"/>
      <c r="H267" s="4"/>
    </row>
    <row r="268" spans="6:8" x14ac:dyDescent="0.3">
      <c r="F268" s="2"/>
      <c r="G268" s="2"/>
      <c r="H268" s="4"/>
    </row>
    <row r="269" spans="6:8" x14ac:dyDescent="0.3">
      <c r="F269" s="2"/>
      <c r="G269" s="2"/>
      <c r="H269" s="4"/>
    </row>
    <row r="270" spans="6:8" x14ac:dyDescent="0.3">
      <c r="F270" s="2"/>
      <c r="G270" s="2"/>
      <c r="H270" s="4"/>
    </row>
    <row r="271" spans="6:8" x14ac:dyDescent="0.3">
      <c r="F271" s="2"/>
      <c r="G271" s="2"/>
      <c r="H271" s="4"/>
    </row>
    <row r="272" spans="6:8" x14ac:dyDescent="0.3">
      <c r="F272" s="2"/>
      <c r="G272" s="2"/>
      <c r="H272" s="4"/>
    </row>
    <row r="273" spans="6:8" x14ac:dyDescent="0.3">
      <c r="F273" s="2"/>
      <c r="G273" s="2"/>
      <c r="H273" s="4"/>
    </row>
    <row r="274" spans="6:8" x14ac:dyDescent="0.3">
      <c r="F274" s="2"/>
      <c r="G274" s="2"/>
      <c r="H274" s="4"/>
    </row>
    <row r="275" spans="6:8" x14ac:dyDescent="0.3">
      <c r="F275" s="2"/>
      <c r="G275" s="2"/>
      <c r="H275" s="4"/>
    </row>
    <row r="276" spans="6:8" x14ac:dyDescent="0.3">
      <c r="F276" s="2"/>
      <c r="G276" s="2"/>
      <c r="H276" s="4"/>
    </row>
    <row r="277" spans="6:8" x14ac:dyDescent="0.3">
      <c r="F277" s="2"/>
      <c r="G277" s="2"/>
      <c r="H277" s="4"/>
    </row>
    <row r="278" spans="6:8" x14ac:dyDescent="0.3">
      <c r="F278" s="2"/>
      <c r="G278" s="2"/>
      <c r="H278" s="4"/>
    </row>
    <row r="279" spans="6:8" x14ac:dyDescent="0.3">
      <c r="F279" s="2"/>
      <c r="G279" s="2"/>
      <c r="H279" s="4"/>
    </row>
    <row r="280" spans="6:8" x14ac:dyDescent="0.3">
      <c r="F280" s="2"/>
      <c r="G280" s="2"/>
      <c r="H280" s="4"/>
    </row>
    <row r="281" spans="6:8" x14ac:dyDescent="0.3">
      <c r="F281" s="2"/>
      <c r="G281" s="2"/>
      <c r="H281" s="4"/>
    </row>
    <row r="282" spans="6:8" x14ac:dyDescent="0.3">
      <c r="F282" s="2"/>
      <c r="G282" s="2"/>
      <c r="H282" s="4"/>
    </row>
    <row r="283" spans="6:8" x14ac:dyDescent="0.3">
      <c r="F283" s="2"/>
      <c r="G283" s="2"/>
      <c r="H283" s="4"/>
    </row>
    <row r="284" spans="6:8" x14ac:dyDescent="0.3">
      <c r="F284" s="2"/>
      <c r="G284" s="2"/>
      <c r="H284" s="4"/>
    </row>
    <row r="285" spans="6:8" x14ac:dyDescent="0.3">
      <c r="F285" s="2"/>
      <c r="G285" s="2"/>
      <c r="H285" s="4"/>
    </row>
    <row r="286" spans="6:8" x14ac:dyDescent="0.3">
      <c r="F286" s="2"/>
      <c r="G286" s="2"/>
      <c r="H286" s="4"/>
    </row>
    <row r="287" spans="6:8" x14ac:dyDescent="0.3">
      <c r="F287" s="2"/>
      <c r="G287" s="2"/>
      <c r="H287" s="4"/>
    </row>
    <row r="288" spans="6:8" x14ac:dyDescent="0.3">
      <c r="F288" s="2"/>
      <c r="G288" s="2"/>
      <c r="H288" s="4"/>
    </row>
    <row r="289" spans="6:49" x14ac:dyDescent="0.3">
      <c r="F289" s="2"/>
      <c r="G289" s="2"/>
      <c r="H289" s="4"/>
    </row>
    <row r="290" spans="6:49" x14ac:dyDescent="0.3">
      <c r="F290" s="2"/>
      <c r="G290" s="2"/>
      <c r="H290" s="4"/>
    </row>
    <row r="292" spans="6:49" x14ac:dyDescent="0.3">
      <c r="K292" s="35" t="s">
        <v>60</v>
      </c>
      <c r="L292" s="5">
        <f>X292</f>
        <v>1</v>
      </c>
      <c r="M292" s="6" t="s">
        <v>2</v>
      </c>
      <c r="N292" s="6" t="s">
        <v>3</v>
      </c>
      <c r="O292" s="6" t="s">
        <v>4</v>
      </c>
      <c r="P292" s="6" t="s">
        <v>5</v>
      </c>
      <c r="Q292" s="6" t="s">
        <v>6</v>
      </c>
      <c r="R292" s="6" t="s">
        <v>7</v>
      </c>
      <c r="S292" s="6" t="s">
        <v>8</v>
      </c>
      <c r="T292" s="6" t="s">
        <v>9</v>
      </c>
      <c r="U292" s="6" t="s">
        <v>10</v>
      </c>
      <c r="V292" s="6" t="s">
        <v>11</v>
      </c>
      <c r="W292" s="6" t="s">
        <v>12</v>
      </c>
      <c r="X292" s="7">
        <v>1</v>
      </c>
      <c r="Y292" s="6" t="s">
        <v>2</v>
      </c>
      <c r="Z292" s="6" t="s">
        <v>3</v>
      </c>
      <c r="AA292" s="6" t="s">
        <v>4</v>
      </c>
      <c r="AB292" s="6" t="s">
        <v>5</v>
      </c>
      <c r="AC292" s="6" t="s">
        <v>6</v>
      </c>
      <c r="AD292" s="6" t="s">
        <v>7</v>
      </c>
      <c r="AE292" s="6" t="s">
        <v>8</v>
      </c>
      <c r="AF292" s="6" t="s">
        <v>9</v>
      </c>
      <c r="AG292" s="6" t="s">
        <v>10</v>
      </c>
      <c r="AH292" s="6" t="s">
        <v>11</v>
      </c>
      <c r="AI292" s="6" t="s">
        <v>12</v>
      </c>
      <c r="AJ292" s="5">
        <f t="shared" ref="AJ292:AJ303" si="7">X292</f>
        <v>1</v>
      </c>
      <c r="AK292" s="6" t="s">
        <v>2</v>
      </c>
      <c r="AL292" s="6" t="s">
        <v>3</v>
      </c>
      <c r="AM292" s="6" t="s">
        <v>4</v>
      </c>
      <c r="AN292" s="6" t="s">
        <v>5</v>
      </c>
      <c r="AO292" s="6" t="s">
        <v>6</v>
      </c>
      <c r="AP292" s="6" t="s">
        <v>7</v>
      </c>
      <c r="AQ292" s="6" t="s">
        <v>8</v>
      </c>
      <c r="AR292" s="6" t="s">
        <v>9</v>
      </c>
      <c r="AS292" s="6" t="s">
        <v>10</v>
      </c>
      <c r="AT292" s="6" t="s">
        <v>11</v>
      </c>
      <c r="AU292" s="6" t="s">
        <v>12</v>
      </c>
    </row>
    <row r="293" spans="6:49" x14ac:dyDescent="0.3">
      <c r="L293" s="8" t="s">
        <v>15</v>
      </c>
      <c r="M293" s="9">
        <f t="shared" ref="M293:W293" si="8">AVERAGE(M3:M290)</f>
        <v>3187319.6607142841</v>
      </c>
      <c r="N293" s="9">
        <f t="shared" si="8"/>
        <v>3510120.9785714285</v>
      </c>
      <c r="O293" s="9">
        <f t="shared" si="8"/>
        <v>3558990.546428571</v>
      </c>
      <c r="P293" s="9">
        <f t="shared" si="8"/>
        <v>5860348.5107142851</v>
      </c>
      <c r="Q293" s="9">
        <f t="shared" si="8"/>
        <v>2510798.9428571425</v>
      </c>
      <c r="R293" s="9">
        <f t="shared" si="8"/>
        <v>4327424.1071428573</v>
      </c>
      <c r="S293" s="9">
        <f t="shared" si="8"/>
        <v>2872668.3071428565</v>
      </c>
      <c r="T293" s="9">
        <f t="shared" si="8"/>
        <v>4984023.2642857144</v>
      </c>
      <c r="U293" s="9">
        <f t="shared" si="8"/>
        <v>4177192.817857143</v>
      </c>
      <c r="V293" s="9">
        <f t="shared" si="8"/>
        <v>11982927.153571429</v>
      </c>
      <c r="W293" s="9">
        <f t="shared" si="8"/>
        <v>4467129.7892857147</v>
      </c>
      <c r="X293" s="9" t="s">
        <v>15</v>
      </c>
      <c r="Y293" s="9">
        <f t="shared" ref="Y293:AI293" si="9">AVERAGE(Y3:Y290)</f>
        <v>3.0924951158156291</v>
      </c>
      <c r="Z293" s="9">
        <f t="shared" si="9"/>
        <v>3.0505400564222174</v>
      </c>
      <c r="AA293" s="9">
        <f t="shared" si="9"/>
        <v>3.0645327123048314</v>
      </c>
      <c r="AB293" s="9">
        <f t="shared" si="9"/>
        <v>5.0828702503671845</v>
      </c>
      <c r="AC293" s="9">
        <f t="shared" si="9"/>
        <v>2.5199598410052468</v>
      </c>
      <c r="AD293" s="9">
        <f t="shared" si="9"/>
        <v>4.1611389507290104</v>
      </c>
      <c r="AE293" s="9">
        <f t="shared" si="9"/>
        <v>3.1172225558082567</v>
      </c>
      <c r="AF293" s="9">
        <f t="shared" si="9"/>
        <v>2.7471814140885331</v>
      </c>
      <c r="AG293" s="9">
        <f t="shared" si="9"/>
        <v>2.9107020417926832</v>
      </c>
      <c r="AH293" s="9">
        <f t="shared" si="9"/>
        <v>6.5680140822044839</v>
      </c>
      <c r="AI293" s="9">
        <f t="shared" si="9"/>
        <v>5.0665353609082677</v>
      </c>
      <c r="AJ293" s="8" t="str">
        <f t="shared" si="7"/>
        <v>ALL</v>
      </c>
      <c r="AK293" s="9">
        <f t="shared" ref="AK293:AU293" si="10">AVERAGE(AK3:AK290)</f>
        <v>3.0924951158156291</v>
      </c>
      <c r="AL293" s="9">
        <f t="shared" si="10"/>
        <v>0.98846457056102499</v>
      </c>
      <c r="AM293" s="9">
        <f t="shared" si="10"/>
        <v>1.0040455613376771</v>
      </c>
      <c r="AN293" s="9">
        <f t="shared" si="10"/>
        <v>5.0828702503671845</v>
      </c>
      <c r="AO293" s="9">
        <f t="shared" si="10"/>
        <v>0.89596191724496266</v>
      </c>
      <c r="AP293" s="9">
        <f t="shared" si="10"/>
        <v>4.1611389507290104</v>
      </c>
      <c r="AQ293" s="9">
        <f t="shared" si="10"/>
        <v>1.0321668981150391</v>
      </c>
      <c r="AR293" s="9">
        <f t="shared" si="10"/>
        <v>1.4976032635612821</v>
      </c>
      <c r="AS293" s="9">
        <f t="shared" si="10"/>
        <v>0.56638231272559725</v>
      </c>
      <c r="AT293" s="9">
        <f t="shared" si="10"/>
        <v>6.5680140822044839</v>
      </c>
      <c r="AU293" s="9">
        <f t="shared" si="10"/>
        <v>3.0253393209248309</v>
      </c>
    </row>
    <row r="294" spans="6:49" x14ac:dyDescent="0.3">
      <c r="L294" s="8" t="str">
        <f>"Target; Gain &gt; "&amp;L292</f>
        <v>Target; Gain &gt; 1</v>
      </c>
      <c r="M294" s="9">
        <f>AVERAGEIF($AZ3:$AZ290,"&gt;"&amp;$X292,M3:M290)</f>
        <v>1820099.9500000002</v>
      </c>
      <c r="N294" s="9">
        <f t="shared" ref="N294:W294" si="11">AVERAGEIF($AZ3:$AZ290,"&gt;"&amp;$X292,N3:N290)</f>
        <v>1038586.9500000001</v>
      </c>
      <c r="O294" s="9">
        <f t="shared" si="11"/>
        <v>1051670.2250000001</v>
      </c>
      <c r="P294" s="9">
        <f t="shared" si="11"/>
        <v>3199028.1500000004</v>
      </c>
      <c r="Q294" s="9">
        <f t="shared" si="11"/>
        <v>552274.375</v>
      </c>
      <c r="R294" s="9">
        <f t="shared" si="11"/>
        <v>2465548.9249999998</v>
      </c>
      <c r="S294" s="9">
        <f t="shared" si="11"/>
        <v>464218.125</v>
      </c>
      <c r="T294" s="9">
        <f t="shared" si="11"/>
        <v>4928819.3750000009</v>
      </c>
      <c r="U294" s="9">
        <f t="shared" si="11"/>
        <v>3480927.5</v>
      </c>
      <c r="V294" s="9">
        <f t="shared" si="11"/>
        <v>7853846.2750000004</v>
      </c>
      <c r="W294" s="9">
        <f t="shared" si="11"/>
        <v>824178.95</v>
      </c>
      <c r="X294" s="9" t="str">
        <f>"Target; Gain &gt; "&amp;X292</f>
        <v>Target; Gain &gt; 1</v>
      </c>
      <c r="Y294" s="9">
        <f t="shared" ref="Y294:AI294" si="12">AVERAGEIF($AZ3:$AZ290,"&gt;"&amp;$X292,Y3:Y290)</f>
        <v>1.9857168100075797</v>
      </c>
      <c r="Z294" s="9">
        <f t="shared" si="12"/>
        <v>1.3877031677751801</v>
      </c>
      <c r="AA294" s="9">
        <f t="shared" si="12"/>
        <v>1.378714499587659</v>
      </c>
      <c r="AB294" s="9">
        <f t="shared" si="12"/>
        <v>2.7270601623989936</v>
      </c>
      <c r="AC294" s="9">
        <f t="shared" si="12"/>
        <v>1.1135103920001712</v>
      </c>
      <c r="AD294" s="9">
        <f t="shared" si="12"/>
        <v>2.7176519504399037</v>
      </c>
      <c r="AE294" s="9">
        <f t="shared" si="12"/>
        <v>1.2296951757452919</v>
      </c>
      <c r="AF294" s="9">
        <f t="shared" si="12"/>
        <v>2.6684615501086224</v>
      </c>
      <c r="AG294" s="9">
        <f t="shared" si="12"/>
        <v>2.2885265641554726</v>
      </c>
      <c r="AH294" s="9">
        <f t="shared" si="12"/>
        <v>5.0540034497040329</v>
      </c>
      <c r="AI294" s="9">
        <f t="shared" si="12"/>
        <v>2.0418303493759593</v>
      </c>
      <c r="AJ294" s="8" t="str">
        <f t="shared" si="7"/>
        <v>Target; Gain &gt; 1</v>
      </c>
      <c r="AK294" s="9">
        <f t="shared" ref="AK294:AU294" si="13">AVERAGEIF($AZ3:$AZ290,"&gt;"&amp;$X292,AK3:AK290)</f>
        <v>1.9857168100075797</v>
      </c>
      <c r="AL294" s="9">
        <f t="shared" si="13"/>
        <v>0.58135932065779339</v>
      </c>
      <c r="AM294" s="9">
        <f t="shared" si="13"/>
        <v>0.5739766016835347</v>
      </c>
      <c r="AN294" s="9">
        <f t="shared" si="13"/>
        <v>2.7270601623989936</v>
      </c>
      <c r="AO294" s="9">
        <f t="shared" si="13"/>
        <v>0.50379915237863315</v>
      </c>
      <c r="AP294" s="9">
        <f t="shared" si="13"/>
        <v>2.7176519504399037</v>
      </c>
      <c r="AQ294" s="9">
        <f t="shared" si="13"/>
        <v>0.55108260051347313</v>
      </c>
      <c r="AR294" s="9">
        <f t="shared" si="13"/>
        <v>1.4482847054023296</v>
      </c>
      <c r="AS294" s="9">
        <f t="shared" si="13"/>
        <v>0.49918636437505481</v>
      </c>
      <c r="AT294" s="9">
        <f t="shared" si="13"/>
        <v>5.0540034497040329</v>
      </c>
      <c r="AU294" s="9">
        <f t="shared" si="13"/>
        <v>1.1294751185982022</v>
      </c>
    </row>
    <row r="295" spans="6:49" x14ac:dyDescent="0.3">
      <c r="L295" s="8" t="str">
        <f>"Gain &gt; "&amp;L292</f>
        <v>Gain &gt; 1</v>
      </c>
      <c r="M295" s="9">
        <f t="shared" ref="M295:W295" si="14" xml:space="preserve"> AVERAGEIF($AY3:$AY290,"&gt;"&amp;$X292,M3:M290)</f>
        <v>3076821.9</v>
      </c>
      <c r="N295" s="9">
        <f t="shared" si="14"/>
        <v>1596414.3833333335</v>
      </c>
      <c r="O295" s="9">
        <f t="shared" si="14"/>
        <v>1614758.8333333333</v>
      </c>
      <c r="P295" s="9">
        <f t="shared" si="14"/>
        <v>3411610.1500000004</v>
      </c>
      <c r="Q295" s="9">
        <f t="shared" si="14"/>
        <v>758297.7333333334</v>
      </c>
      <c r="R295" s="9">
        <f t="shared" si="14"/>
        <v>4223611.7833333332</v>
      </c>
      <c r="S295" s="9">
        <f t="shared" si="14"/>
        <v>759346.89999999991</v>
      </c>
      <c r="T295" s="9">
        <f t="shared" si="14"/>
        <v>5227502.6333333338</v>
      </c>
      <c r="U295" s="9">
        <f t="shared" si="14"/>
        <v>3520826.6666666665</v>
      </c>
      <c r="V295" s="9">
        <f t="shared" si="14"/>
        <v>12190288.483333334</v>
      </c>
      <c r="W295" s="9">
        <f t="shared" si="14"/>
        <v>1563219.5833333333</v>
      </c>
      <c r="X295" s="9" t="str">
        <f>"Gain &gt; "&amp;X292</f>
        <v>Gain &gt; 1</v>
      </c>
      <c r="Y295" s="9">
        <f t="shared" ref="Y295:AI295" si="15" xml:space="preserve"> AVERAGEIF($AY3:$AY290,"&gt;"&amp;$X292,Y3:Y290)</f>
        <v>2.974360352711908</v>
      </c>
      <c r="Z295" s="9">
        <f t="shared" si="15"/>
        <v>1.7697978562403778</v>
      </c>
      <c r="AA295" s="9">
        <f t="shared" si="15"/>
        <v>1.7613262824481355</v>
      </c>
      <c r="AB295" s="9">
        <f t="shared" si="15"/>
        <v>3.1223882435670625</v>
      </c>
      <c r="AC295" s="9">
        <f t="shared" si="15"/>
        <v>1.3105456141730731</v>
      </c>
      <c r="AD295" s="9">
        <f t="shared" si="15"/>
        <v>4.0478878124655848</v>
      </c>
      <c r="AE295" s="9">
        <f t="shared" si="15"/>
        <v>1.5171052831302705</v>
      </c>
      <c r="AF295" s="9">
        <f t="shared" si="15"/>
        <v>2.8120346803334542</v>
      </c>
      <c r="AG295" s="9">
        <f t="shared" si="15"/>
        <v>2.271880765131209</v>
      </c>
      <c r="AH295" s="9">
        <f t="shared" si="15"/>
        <v>6.3117658109675787</v>
      </c>
      <c r="AI295" s="9">
        <f t="shared" si="15"/>
        <v>2.6074642848301055</v>
      </c>
      <c r="AJ295" s="8" t="str">
        <f t="shared" si="7"/>
        <v>Gain &gt; 1</v>
      </c>
      <c r="AK295" s="9">
        <f t="shared" ref="AK295:AU295" si="16" xml:space="preserve"> AVERAGEIF($AY3:$AY290,"&gt;"&amp;$X292,AK3:AK290)</f>
        <v>2.974360352711908</v>
      </c>
      <c r="AL295" s="9">
        <f t="shared" si="16"/>
        <v>0.69057047691506634</v>
      </c>
      <c r="AM295" s="9">
        <f t="shared" si="16"/>
        <v>0.68584876330569378</v>
      </c>
      <c r="AN295" s="9">
        <f t="shared" si="16"/>
        <v>3.1223882435670625</v>
      </c>
      <c r="AO295" s="9">
        <f t="shared" si="16"/>
        <v>0.55970807625417363</v>
      </c>
      <c r="AP295" s="9">
        <f t="shared" si="16"/>
        <v>4.0478878124655848</v>
      </c>
      <c r="AQ295" s="9">
        <f t="shared" si="16"/>
        <v>0.61907515485072506</v>
      </c>
      <c r="AR295" s="9">
        <f t="shared" si="16"/>
        <v>1.5576115498086436</v>
      </c>
      <c r="AS295" s="9">
        <f t="shared" si="16"/>
        <v>0.50372397725392759</v>
      </c>
      <c r="AT295" s="9">
        <f t="shared" si="16"/>
        <v>6.3117658109675787</v>
      </c>
      <c r="AU295" s="9">
        <f t="shared" si="16"/>
        <v>1.4203168908522157</v>
      </c>
      <c r="AW295" s="10"/>
    </row>
    <row r="296" spans="6:49" x14ac:dyDescent="0.3">
      <c r="L296" t="s">
        <v>16</v>
      </c>
      <c r="M296" s="9">
        <f>AVERAGEIF($H3:$H290,"=1",M3:M290)</f>
        <v>1550486.5</v>
      </c>
      <c r="N296" s="9">
        <f t="shared" ref="N296:W296" si="17">AVERAGEIF($H3:$H290,"=1",N3:N290)</f>
        <v>898749.24</v>
      </c>
      <c r="O296" s="9">
        <f t="shared" si="17"/>
        <v>909277.82</v>
      </c>
      <c r="P296" s="9">
        <f t="shared" si="17"/>
        <v>2636482.4400000004</v>
      </c>
      <c r="Q296" s="9">
        <f t="shared" si="17"/>
        <v>486143.05999999994</v>
      </c>
      <c r="R296" s="9">
        <f t="shared" si="17"/>
        <v>2019735.14</v>
      </c>
      <c r="S296" s="9">
        <f t="shared" si="17"/>
        <v>378563.44</v>
      </c>
      <c r="T296" s="9">
        <f t="shared" si="17"/>
        <v>4849319.66</v>
      </c>
      <c r="U296" s="9">
        <f t="shared" si="17"/>
        <v>3437346.4199999995</v>
      </c>
      <c r="V296" s="9">
        <f t="shared" si="17"/>
        <v>6527000.1799999997</v>
      </c>
      <c r="W296" s="9">
        <f t="shared" si="17"/>
        <v>680435.97999999986</v>
      </c>
      <c r="X296" s="9" t="s">
        <v>16</v>
      </c>
      <c r="Y296" s="9">
        <f>AVERAGEIF($H3:$H290,"=1",Y3:Y290)</f>
        <v>1.7366891078045594</v>
      </c>
      <c r="Z296" s="9">
        <f t="shared" ref="Z296:AI296" si="18">AVERAGEIF($H3:$H290,"=1",Z3:Z290)</f>
        <v>1.2387664667796343</v>
      </c>
      <c r="AA296" s="9">
        <f t="shared" si="18"/>
        <v>1.2306033116206527</v>
      </c>
      <c r="AB296" s="9">
        <f t="shared" si="18"/>
        <v>2.326304694138817</v>
      </c>
      <c r="AC296" s="9">
        <f t="shared" si="18"/>
        <v>1.0070904319052352</v>
      </c>
      <c r="AD296" s="9">
        <f t="shared" si="18"/>
        <v>2.2482977476296946</v>
      </c>
      <c r="AE296" s="9">
        <f t="shared" si="18"/>
        <v>1.045690914192237</v>
      </c>
      <c r="AF296" s="9">
        <f t="shared" si="18"/>
        <v>2.5789216607529668</v>
      </c>
      <c r="AG296" s="9">
        <f t="shared" si="18"/>
        <v>2.1948180602397769</v>
      </c>
      <c r="AH296" s="9">
        <f t="shared" si="18"/>
        <v>4.4674245603755116</v>
      </c>
      <c r="AI296" s="9">
        <f t="shared" si="18"/>
        <v>1.7440394397545607</v>
      </c>
      <c r="AJ296" s="10" t="str">
        <f t="shared" si="7"/>
        <v>Target</v>
      </c>
      <c r="AK296" s="9">
        <f>AVERAGEIF($H3:$H290,"=1",AK3:AK290)</f>
        <v>1.7366891078045594</v>
      </c>
      <c r="AL296" s="9">
        <f t="shared" ref="AL296:AU296" si="19">AVERAGEIF($H3:$H290,"=1",AL3:AL290)</f>
        <v>0.52233717508148403</v>
      </c>
      <c r="AM296" s="9">
        <f t="shared" si="19"/>
        <v>0.51611920173279935</v>
      </c>
      <c r="AN296" s="9">
        <f t="shared" si="19"/>
        <v>2.326304694138817</v>
      </c>
      <c r="AO296" s="9">
        <f t="shared" si="19"/>
        <v>0.45555047306173951</v>
      </c>
      <c r="AP296" s="9">
        <f t="shared" si="19"/>
        <v>2.2482977476296946</v>
      </c>
      <c r="AQ296" s="9">
        <f t="shared" si="19"/>
        <v>0.48300524624064556</v>
      </c>
      <c r="AR296" s="9">
        <f t="shared" si="19"/>
        <v>1.4024429517984389</v>
      </c>
      <c r="AS296" s="9">
        <f t="shared" si="19"/>
        <v>0.48270942282397311</v>
      </c>
      <c r="AT296" s="9">
        <f t="shared" si="19"/>
        <v>4.4674245603755116</v>
      </c>
      <c r="AU296" s="9">
        <f t="shared" si="19"/>
        <v>0.97775345848873274</v>
      </c>
      <c r="AW296" s="10"/>
    </row>
    <row r="297" spans="6:49" x14ac:dyDescent="0.3">
      <c r="L297" t="str">
        <f t="shared" ref="L297:L303" si="20">X297</f>
        <v>Gain &gt; 0</v>
      </c>
      <c r="M297" s="9">
        <f>AVERAGEIF($J3:$J290,"=1",M3:M290)</f>
        <v>3910159.2647058838</v>
      </c>
      <c r="N297" s="9">
        <f t="shared" ref="N297:W297" si="21">AVERAGEIF($J3:$J290,"=1",N3:N290)</f>
        <v>3346201.3588235285</v>
      </c>
      <c r="O297" s="9">
        <f t="shared" si="21"/>
        <v>3406541.3529411778</v>
      </c>
      <c r="P297" s="9">
        <f t="shared" si="21"/>
        <v>7590400.0882352963</v>
      </c>
      <c r="Q297" s="9">
        <f t="shared" si="21"/>
        <v>2372674.182352941</v>
      </c>
      <c r="R297" s="9">
        <f t="shared" si="21"/>
        <v>5565684.7529411772</v>
      </c>
      <c r="S297" s="9">
        <f t="shared" si="21"/>
        <v>2659374.3176470585</v>
      </c>
      <c r="T297" s="9">
        <f t="shared" si="21"/>
        <v>5402116.6882352941</v>
      </c>
      <c r="U297" s="9">
        <f t="shared" si="21"/>
        <v>4211902.2117647044</v>
      </c>
      <c r="V297" s="9">
        <f t="shared" si="21"/>
        <v>15436866.005882347</v>
      </c>
      <c r="W297" s="9">
        <f t="shared" si="21"/>
        <v>4062767.8352941168</v>
      </c>
      <c r="X297" s="9" t="s">
        <v>17</v>
      </c>
      <c r="Y297" s="9">
        <f>AVERAGEIF($J3:$J290,"=1",Y3:Y290)</f>
        <v>3.6500912161311132</v>
      </c>
      <c r="Z297" s="9">
        <f t="shared" ref="Z297:AI297" si="22">AVERAGEIF($J3:$J290,"=1",Z3:Z290)</f>
        <v>2.9126890130683449</v>
      </c>
      <c r="AA297" s="9">
        <f t="shared" si="22"/>
        <v>2.9319117517114668</v>
      </c>
      <c r="AB297" s="9">
        <f t="shared" si="22"/>
        <v>6.3561840082869709</v>
      </c>
      <c r="AC297" s="9">
        <f t="shared" si="22"/>
        <v>2.3903297115084787</v>
      </c>
      <c r="AD297" s="9">
        <f t="shared" si="22"/>
        <v>4.9222356339697448</v>
      </c>
      <c r="AE297" s="9">
        <f t="shared" si="22"/>
        <v>2.8275154222172745</v>
      </c>
      <c r="AF297" s="9">
        <f t="shared" si="22"/>
        <v>3.1191292048568888</v>
      </c>
      <c r="AG297" s="9">
        <f t="shared" si="22"/>
        <v>2.9540554836419788</v>
      </c>
      <c r="AH297" s="9">
        <f t="shared" si="22"/>
        <v>8.107146913350066</v>
      </c>
      <c r="AI297" s="9">
        <f t="shared" si="22"/>
        <v>4.7173064481234181</v>
      </c>
      <c r="AJ297" s="10" t="str">
        <f t="shared" si="7"/>
        <v>Gain &gt; 0</v>
      </c>
      <c r="AK297" s="9">
        <f>AVERAGEIF($J3:$J290,"=1",AK3:AK290)</f>
        <v>3.6500912161311132</v>
      </c>
      <c r="AL297" s="9">
        <f t="shared" ref="AL297:AU297" si="23">AVERAGEIF($J3:$J290,"=1",AL3:AL290)</f>
        <v>0.9852230254807236</v>
      </c>
      <c r="AM297" s="9">
        <f t="shared" si="23"/>
        <v>1.0046778385404167</v>
      </c>
      <c r="AN297" s="9">
        <f t="shared" si="23"/>
        <v>6.3561840082869709</v>
      </c>
      <c r="AO297" s="9">
        <f t="shared" si="23"/>
        <v>0.88308211278464799</v>
      </c>
      <c r="AP297" s="9">
        <f t="shared" si="23"/>
        <v>4.9222356339697448</v>
      </c>
      <c r="AQ297" s="9">
        <f t="shared" si="23"/>
        <v>0.9816362937213855</v>
      </c>
      <c r="AR297" s="9">
        <f t="shared" si="23"/>
        <v>1.6888393010889347</v>
      </c>
      <c r="AS297" s="9">
        <f t="shared" si="23"/>
        <v>0.57478208261240693</v>
      </c>
      <c r="AT297" s="9">
        <f t="shared" si="23"/>
        <v>8.107146913350066</v>
      </c>
      <c r="AU297" s="9">
        <f t="shared" si="23"/>
        <v>2.8467366811668717</v>
      </c>
      <c r="AW297" s="10"/>
    </row>
    <row r="298" spans="6:49" x14ac:dyDescent="0.3">
      <c r="L298" t="str">
        <f t="shared" si="20"/>
        <v>Gain &lt;=0</v>
      </c>
      <c r="M298" s="9">
        <f>AVERAGEIF($I3:$I290,"=1",M3:M290)</f>
        <v>2070203.9090909099</v>
      </c>
      <c r="N298" s="9">
        <f t="shared" ref="N298:W298" si="24">AVERAGEIF($I3:$I290,"=1",N3:N290)</f>
        <v>3763451.2999999989</v>
      </c>
      <c r="O298" s="9">
        <f t="shared" si="24"/>
        <v>3794593.8454545452</v>
      </c>
      <c r="P298" s="9">
        <f t="shared" si="24"/>
        <v>3186632.436363637</v>
      </c>
      <c r="Q298" s="9">
        <f t="shared" si="24"/>
        <v>2724264.4818181815</v>
      </c>
      <c r="R298" s="9">
        <f t="shared" si="24"/>
        <v>2413748.563636363</v>
      </c>
      <c r="S298" s="9">
        <f t="shared" si="24"/>
        <v>3202304.4727272731</v>
      </c>
      <c r="T298" s="9">
        <f t="shared" si="24"/>
        <v>4337878.8818181818</v>
      </c>
      <c r="U298" s="9">
        <f t="shared" si="24"/>
        <v>4123551.0272727264</v>
      </c>
      <c r="V298" s="9">
        <f t="shared" si="24"/>
        <v>6645021.6545454524</v>
      </c>
      <c r="W298" s="9">
        <f t="shared" si="24"/>
        <v>5092052.8090909077</v>
      </c>
      <c r="X298" s="9" t="s">
        <v>18</v>
      </c>
      <c r="Y298" s="9">
        <f>AVERAGEIF($I3:$I290,"=1",Y3:Y290)</f>
        <v>2.2307556880553343</v>
      </c>
      <c r="Z298" s="9">
        <f t="shared" ref="Z298:AI298" si="25">AVERAGEIF($I3:$I290,"=1",Z3:Z290)</f>
        <v>3.2635825779691161</v>
      </c>
      <c r="AA298" s="9">
        <f t="shared" si="25"/>
        <v>3.2694923786763948</v>
      </c>
      <c r="AB298" s="9">
        <f t="shared" si="25"/>
        <v>3.1150217154002422</v>
      </c>
      <c r="AC298" s="9">
        <f t="shared" si="25"/>
        <v>2.7202973138638873</v>
      </c>
      <c r="AD298" s="9">
        <f t="shared" si="25"/>
        <v>2.9848986220842395</v>
      </c>
      <c r="AE298" s="9">
        <f t="shared" si="25"/>
        <v>3.5649517622670488</v>
      </c>
      <c r="AF298" s="9">
        <f t="shared" si="25"/>
        <v>2.1723530101738024</v>
      </c>
      <c r="AG298" s="9">
        <f t="shared" si="25"/>
        <v>2.8437012680255895</v>
      </c>
      <c r="AH298" s="9">
        <f t="shared" si="25"/>
        <v>4.1893542522522198</v>
      </c>
      <c r="AI298" s="9">
        <f t="shared" si="25"/>
        <v>5.6062527715757664</v>
      </c>
      <c r="AJ298" s="10" t="str">
        <f t="shared" si="7"/>
        <v>Gain &lt;=0</v>
      </c>
      <c r="AK298" s="9">
        <f>AVERAGEIF($I3:$I290,"=1",AK3:AK290)</f>
        <v>2.2307556880553343</v>
      </c>
      <c r="AL298" s="9">
        <f t="shared" ref="AL298:AU298" si="26">AVERAGEIF($I3:$I290,"=1",AL3:AL290)</f>
        <v>0.99347423113967193</v>
      </c>
      <c r="AM298" s="9">
        <f t="shared" si="26"/>
        <v>1.0030684056607162</v>
      </c>
      <c r="AN298" s="9">
        <f t="shared" si="26"/>
        <v>3.1150217154002422</v>
      </c>
      <c r="AO298" s="9">
        <f t="shared" si="26"/>
        <v>0.91586706959272068</v>
      </c>
      <c r="AP298" s="9">
        <f t="shared" si="26"/>
        <v>2.9848986220842395</v>
      </c>
      <c r="AQ298" s="9">
        <f t="shared" si="26"/>
        <v>1.110259650359777</v>
      </c>
      <c r="AR298" s="9">
        <f t="shared" si="26"/>
        <v>1.2020566601094538</v>
      </c>
      <c r="AS298" s="9">
        <f t="shared" si="26"/>
        <v>0.55340085017325535</v>
      </c>
      <c r="AT298" s="9">
        <f t="shared" si="26"/>
        <v>4.1893542522522198</v>
      </c>
      <c r="AU298" s="9">
        <f t="shared" si="26"/>
        <v>3.3013615823689504</v>
      </c>
    </row>
    <row r="299" spans="6:49" x14ac:dyDescent="0.3">
      <c r="L299" t="str">
        <f t="shared" si="20"/>
        <v>Target;Gain &gt; 1; #pref=2</v>
      </c>
      <c r="M299" s="9" t="e">
        <f t="shared" ref="M299:W299" si="27">AVERAGEIFS(M3:M290, $H$3:$H$290, "=1",$K3:$K290,"=2",$AY3:$AY290,"&gt;"&amp;$X$292)</f>
        <v>#DIV/0!</v>
      </c>
      <c r="N299" s="9" t="e">
        <f t="shared" si="27"/>
        <v>#DIV/0!</v>
      </c>
      <c r="O299" s="9" t="e">
        <f t="shared" si="27"/>
        <v>#DIV/0!</v>
      </c>
      <c r="P299" s="9" t="e">
        <f t="shared" si="27"/>
        <v>#DIV/0!</v>
      </c>
      <c r="Q299" s="9" t="e">
        <f t="shared" si="27"/>
        <v>#DIV/0!</v>
      </c>
      <c r="R299" s="9" t="e">
        <f t="shared" si="27"/>
        <v>#DIV/0!</v>
      </c>
      <c r="S299" s="9" t="e">
        <f t="shared" si="27"/>
        <v>#DIV/0!</v>
      </c>
      <c r="T299" s="9" t="e">
        <f t="shared" si="27"/>
        <v>#DIV/0!</v>
      </c>
      <c r="U299" s="9" t="e">
        <f t="shared" si="27"/>
        <v>#DIV/0!</v>
      </c>
      <c r="V299" s="9" t="e">
        <f t="shared" si="27"/>
        <v>#DIV/0!</v>
      </c>
      <c r="W299" s="9" t="e">
        <f t="shared" si="27"/>
        <v>#DIV/0!</v>
      </c>
      <c r="X299" s="9" t="str">
        <f>"Target;Gain &gt; "&amp;X292&amp;"; #pref=2"</f>
        <v>Target;Gain &gt; 1; #pref=2</v>
      </c>
      <c r="Y299" s="9" t="e">
        <f t="shared" ref="Y299:AI299" si="28">AVERAGEIFS(Y3:Y290, $H$3:$H$290, "=1",$K3:$K290,"=2",$AY3:$AY290,"&gt;"&amp;$X$292)</f>
        <v>#DIV/0!</v>
      </c>
      <c r="Z299" s="9" t="e">
        <f t="shared" si="28"/>
        <v>#DIV/0!</v>
      </c>
      <c r="AA299" s="9" t="e">
        <f t="shared" si="28"/>
        <v>#DIV/0!</v>
      </c>
      <c r="AB299" s="9" t="e">
        <f t="shared" si="28"/>
        <v>#DIV/0!</v>
      </c>
      <c r="AC299" s="9" t="e">
        <f t="shared" si="28"/>
        <v>#DIV/0!</v>
      </c>
      <c r="AD299" s="9" t="e">
        <f t="shared" si="28"/>
        <v>#DIV/0!</v>
      </c>
      <c r="AE299" s="9" t="e">
        <f t="shared" si="28"/>
        <v>#DIV/0!</v>
      </c>
      <c r="AF299" s="9" t="e">
        <f t="shared" si="28"/>
        <v>#DIV/0!</v>
      </c>
      <c r="AG299" s="9" t="e">
        <f t="shared" si="28"/>
        <v>#DIV/0!</v>
      </c>
      <c r="AH299" s="9" t="e">
        <f t="shared" si="28"/>
        <v>#DIV/0!</v>
      </c>
      <c r="AI299" s="9" t="e">
        <f t="shared" si="28"/>
        <v>#DIV/0!</v>
      </c>
      <c r="AJ299" s="10" t="str">
        <f t="shared" si="7"/>
        <v>Target;Gain &gt; 1; #pref=2</v>
      </c>
      <c r="AK299" s="9" t="e">
        <f t="shared" ref="AK299:AU299" si="29">AVERAGEIFS(AK3:AK290, $H$3:$H$290, "=1",$K3:$K290,"=2",$AY3:$AY290,"&gt;"&amp;$X$292)</f>
        <v>#DIV/0!</v>
      </c>
      <c r="AL299" s="9" t="e">
        <f t="shared" si="29"/>
        <v>#DIV/0!</v>
      </c>
      <c r="AM299" s="9" t="e">
        <f t="shared" si="29"/>
        <v>#DIV/0!</v>
      </c>
      <c r="AN299" s="9" t="e">
        <f t="shared" si="29"/>
        <v>#DIV/0!</v>
      </c>
      <c r="AO299" s="9" t="e">
        <f t="shared" si="29"/>
        <v>#DIV/0!</v>
      </c>
      <c r="AP299" s="9" t="e">
        <f t="shared" si="29"/>
        <v>#DIV/0!</v>
      </c>
      <c r="AQ299" s="9" t="e">
        <f t="shared" si="29"/>
        <v>#DIV/0!</v>
      </c>
      <c r="AR299" s="9" t="e">
        <f t="shared" si="29"/>
        <v>#DIV/0!</v>
      </c>
      <c r="AS299" s="9" t="e">
        <f t="shared" si="29"/>
        <v>#DIV/0!</v>
      </c>
      <c r="AT299" s="9" t="e">
        <f t="shared" si="29"/>
        <v>#DIV/0!</v>
      </c>
      <c r="AU299" s="9" t="e">
        <f t="shared" si="29"/>
        <v>#DIV/0!</v>
      </c>
    </row>
    <row r="300" spans="6:49" x14ac:dyDescent="0.3">
      <c r="L300" t="str">
        <f t="shared" si="20"/>
        <v>Target; Gain &gt; 1; #pref=3</v>
      </c>
      <c r="M300" s="9">
        <f t="shared" ref="M300:W300" si="30">AVERAGEIFS(M3:M290, $H$3:$H$290, "=1",$K3:$K290,"=3",$AY3:$AY290,"&gt;"&amp;$X$292)</f>
        <v>1924607.7</v>
      </c>
      <c r="N300" s="9">
        <f t="shared" si="30"/>
        <v>866744.05</v>
      </c>
      <c r="O300" s="9">
        <f t="shared" si="30"/>
        <v>882974.3</v>
      </c>
      <c r="P300" s="9">
        <f t="shared" si="30"/>
        <v>3836088.25</v>
      </c>
      <c r="Q300" s="9">
        <f t="shared" si="30"/>
        <v>433259.65</v>
      </c>
      <c r="R300" s="9">
        <f t="shared" si="30"/>
        <v>2984567</v>
      </c>
      <c r="S300" s="9">
        <f t="shared" si="30"/>
        <v>346405.9</v>
      </c>
      <c r="T300" s="9">
        <f t="shared" si="30"/>
        <v>5487044.5499999998</v>
      </c>
      <c r="U300" s="9">
        <f t="shared" si="30"/>
        <v>3440869.2499999995</v>
      </c>
      <c r="V300" s="9">
        <f t="shared" si="30"/>
        <v>8537663.8500000015</v>
      </c>
      <c r="W300" s="9">
        <f t="shared" si="30"/>
        <v>819533.05</v>
      </c>
      <c r="X300" s="9" t="str">
        <f>"Target; Gain &gt; "&amp;X292&amp;"; #pref=3"</f>
        <v>Target; Gain &gt; 1; #pref=3</v>
      </c>
      <c r="Y300" s="9">
        <f t="shared" ref="Y300:AI300" si="31">AVERAGEIFS(Y3:Y290, $H$3:$H$290, "=1",$K3:$K290,"=3",$AY3:$AY290,"&gt;"&amp;$X$292)</f>
        <v>2.0708576773875396</v>
      </c>
      <c r="Z300" s="9">
        <f t="shared" si="31"/>
        <v>1.2098863500053993</v>
      </c>
      <c r="AA300" s="9">
        <f t="shared" si="31"/>
        <v>1.1921817050315442</v>
      </c>
      <c r="AB300" s="9">
        <f t="shared" si="31"/>
        <v>2.5436512523985586</v>
      </c>
      <c r="AC300" s="9">
        <f t="shared" si="31"/>
        <v>0.94560790385439775</v>
      </c>
      <c r="AD300" s="9">
        <f t="shared" si="31"/>
        <v>2.4704245256492867</v>
      </c>
      <c r="AE300" s="9">
        <f t="shared" si="31"/>
        <v>0.72472065772162753</v>
      </c>
      <c r="AF300" s="9">
        <f t="shared" si="31"/>
        <v>3.0744555591489187</v>
      </c>
      <c r="AG300" s="9">
        <f t="shared" si="31"/>
        <v>2.1826956672593951</v>
      </c>
      <c r="AH300" s="9">
        <f t="shared" si="31"/>
        <v>5.4149499635095708</v>
      </c>
      <c r="AI300" s="9">
        <f t="shared" si="31"/>
        <v>2.010742174007464</v>
      </c>
      <c r="AJ300" s="10" t="str">
        <f t="shared" si="7"/>
        <v>Target; Gain &gt; 1; #pref=3</v>
      </c>
      <c r="AK300" s="9">
        <f t="shared" ref="AK300:AU300" si="32">AVERAGEIFS(AK3:AK290, $H$3:$H$290, "=1",$K3:$K290,"=3",$AY3:$AY290,"&gt;"&amp;$X$292)</f>
        <v>2.0708576773875396</v>
      </c>
      <c r="AL300" s="9">
        <f t="shared" si="32"/>
        <v>0.52039178406121211</v>
      </c>
      <c r="AM300" s="9">
        <f t="shared" si="32"/>
        <v>0.5062292449176311</v>
      </c>
      <c r="AN300" s="9">
        <f t="shared" si="32"/>
        <v>2.5436512523985586</v>
      </c>
      <c r="AO300" s="9">
        <f t="shared" si="32"/>
        <v>0.43231106300809186</v>
      </c>
      <c r="AP300" s="9">
        <f t="shared" si="32"/>
        <v>2.4704245256492867</v>
      </c>
      <c r="AQ300" s="9">
        <f t="shared" si="32"/>
        <v>0.42212955810828129</v>
      </c>
      <c r="AR300" s="9">
        <f t="shared" si="32"/>
        <v>1.6427006590296513</v>
      </c>
      <c r="AS300" s="9">
        <f t="shared" si="32"/>
        <v>0.46307868160074572</v>
      </c>
      <c r="AT300" s="9">
        <f t="shared" si="32"/>
        <v>5.4149499635095708</v>
      </c>
      <c r="AU300" s="9">
        <f t="shared" si="32"/>
        <v>1.0035556576913223</v>
      </c>
    </row>
    <row r="301" spans="6:49" x14ac:dyDescent="0.3">
      <c r="L301" t="str">
        <f t="shared" si="20"/>
        <v>Target; Gain &gt; 1; #pref=4</v>
      </c>
      <c r="M301" s="9">
        <f t="shared" ref="M301:W301" si="33">AVERAGEIFS(M3:M290, $H$3:$H$290, "=1",$K3:$K290,"=4",$AY3:$AY290,"&gt;"&amp;$X$292)</f>
        <v>1715592.2000000002</v>
      </c>
      <c r="N301" s="9">
        <f t="shared" si="33"/>
        <v>1210429.8500000001</v>
      </c>
      <c r="O301" s="9">
        <f t="shared" si="33"/>
        <v>1220366.1499999999</v>
      </c>
      <c r="P301" s="9">
        <f t="shared" si="33"/>
        <v>2561968.0500000003</v>
      </c>
      <c r="Q301" s="9">
        <f t="shared" si="33"/>
        <v>671289.10000000009</v>
      </c>
      <c r="R301" s="9">
        <f t="shared" si="33"/>
        <v>1946530.85</v>
      </c>
      <c r="S301" s="9">
        <f t="shared" si="33"/>
        <v>582030.35</v>
      </c>
      <c r="T301" s="9">
        <f t="shared" si="33"/>
        <v>4370594.2</v>
      </c>
      <c r="U301" s="9">
        <f t="shared" si="33"/>
        <v>3520985.75</v>
      </c>
      <c r="V301" s="9">
        <f t="shared" si="33"/>
        <v>7170028.7000000002</v>
      </c>
      <c r="W301" s="9">
        <f t="shared" si="33"/>
        <v>828824.85</v>
      </c>
      <c r="X301" s="9" t="str">
        <f>"Target; Gain &gt; "&amp;X292&amp;"; #pref=4"</f>
        <v>Target; Gain &gt; 1; #pref=4</v>
      </c>
      <c r="Y301" s="9">
        <f t="shared" ref="Y301:AI301" si="34">AVERAGEIFS(Y3:Y290, $H$3:$H$290, "=1",$K3:$K290,"=4",$AY3:$AY290,"&gt;"&amp;$X$292)</f>
        <v>1.9005759426276199</v>
      </c>
      <c r="Z301" s="9">
        <f t="shared" si="34"/>
        <v>1.5655199855449606</v>
      </c>
      <c r="AA301" s="9">
        <f t="shared" si="34"/>
        <v>1.5652472941437736</v>
      </c>
      <c r="AB301" s="9">
        <f t="shared" si="34"/>
        <v>2.9104690723994282</v>
      </c>
      <c r="AC301" s="9">
        <f t="shared" si="34"/>
        <v>1.2814128801459448</v>
      </c>
      <c r="AD301" s="9">
        <f t="shared" si="34"/>
        <v>2.9648793752305211</v>
      </c>
      <c r="AE301" s="9">
        <f t="shared" si="34"/>
        <v>1.7346696937689561</v>
      </c>
      <c r="AF301" s="9">
        <f t="shared" si="34"/>
        <v>2.2624675410683261</v>
      </c>
      <c r="AG301" s="9">
        <f t="shared" si="34"/>
        <v>2.3943574610515497</v>
      </c>
      <c r="AH301" s="9">
        <f t="shared" si="34"/>
        <v>4.693056935898495</v>
      </c>
      <c r="AI301" s="9">
        <f t="shared" si="34"/>
        <v>2.072918524744455</v>
      </c>
      <c r="AJ301" s="10" t="str">
        <f t="shared" si="7"/>
        <v>Target; Gain &gt; 1; #pref=4</v>
      </c>
      <c r="AK301" s="9">
        <f t="shared" ref="AK301:AU301" si="35">AVERAGEIFS(AK3:AK290, $H$3:$H$290, "=1",$K3:$K290,"=4",$AY3:$AY290,"&gt;"&amp;$X$292)</f>
        <v>1.9005759426276199</v>
      </c>
      <c r="AL301" s="9">
        <f t="shared" si="35"/>
        <v>0.64232685725437477</v>
      </c>
      <c r="AM301" s="9">
        <f t="shared" si="35"/>
        <v>0.6417239584494383</v>
      </c>
      <c r="AN301" s="9">
        <f t="shared" si="35"/>
        <v>2.9104690723994282</v>
      </c>
      <c r="AO301" s="9">
        <f t="shared" si="35"/>
        <v>0.57528724174917434</v>
      </c>
      <c r="AP301" s="9">
        <f t="shared" si="35"/>
        <v>2.9648793752305211</v>
      </c>
      <c r="AQ301" s="9">
        <f t="shared" si="35"/>
        <v>0.68003564291866503</v>
      </c>
      <c r="AR301" s="9">
        <f t="shared" si="35"/>
        <v>1.2538687517750076</v>
      </c>
      <c r="AS301" s="9">
        <f t="shared" si="35"/>
        <v>0.53529404714936391</v>
      </c>
      <c r="AT301" s="9">
        <f t="shared" si="35"/>
        <v>4.693056935898495</v>
      </c>
      <c r="AU301" s="9">
        <f t="shared" si="35"/>
        <v>1.255394579505082</v>
      </c>
    </row>
    <row r="302" spans="6:49" x14ac:dyDescent="0.3">
      <c r="L302" s="9" t="str">
        <f t="shared" si="20"/>
        <v>Target; Gain &gt; 0</v>
      </c>
      <c r="M302" s="9">
        <f>AVERAGEIFS(M3:M290,$H3:$H290,"=1",$J3:$J290,"=1")</f>
        <v>1550486.5</v>
      </c>
      <c r="N302" s="9">
        <f t="shared" ref="N302:W302" si="36">AVERAGEIFS(N3:N290,$H3:$H290,"=1",$J3:$J290,"=1")</f>
        <v>898749.24</v>
      </c>
      <c r="O302" s="9">
        <f t="shared" si="36"/>
        <v>909277.82</v>
      </c>
      <c r="P302" s="9">
        <f t="shared" si="36"/>
        <v>2636482.4400000004</v>
      </c>
      <c r="Q302" s="9">
        <f t="shared" si="36"/>
        <v>486143.05999999994</v>
      </c>
      <c r="R302" s="9">
        <f t="shared" si="36"/>
        <v>2019735.14</v>
      </c>
      <c r="S302" s="9">
        <f t="shared" si="36"/>
        <v>378563.44</v>
      </c>
      <c r="T302" s="9">
        <f t="shared" si="36"/>
        <v>4849319.66</v>
      </c>
      <c r="U302" s="9">
        <f t="shared" si="36"/>
        <v>3437346.4199999995</v>
      </c>
      <c r="V302" s="9">
        <f t="shared" si="36"/>
        <v>6527000.1799999997</v>
      </c>
      <c r="W302" s="9">
        <f t="shared" si="36"/>
        <v>680435.97999999986</v>
      </c>
      <c r="X302" s="9" t="s">
        <v>51</v>
      </c>
      <c r="Y302" s="9">
        <f>AVERAGEIFS(Y3:Y290,$H3:$H290,"=1",$J3:$J290,"=1")</f>
        <v>1.7366891078045594</v>
      </c>
      <c r="Z302" s="9">
        <f t="shared" ref="Z302:AI302" si="37">AVERAGEIFS(Z3:Z290,$H3:$H290,"=1",$J3:$J290,"=1")</f>
        <v>1.2387664667796343</v>
      </c>
      <c r="AA302" s="9">
        <f t="shared" si="37"/>
        <v>1.2306033116206527</v>
      </c>
      <c r="AB302" s="9">
        <f t="shared" si="37"/>
        <v>2.326304694138817</v>
      </c>
      <c r="AC302" s="9">
        <f t="shared" si="37"/>
        <v>1.0070904319052352</v>
      </c>
      <c r="AD302" s="9">
        <f t="shared" si="37"/>
        <v>2.2482977476296946</v>
      </c>
      <c r="AE302" s="9">
        <f t="shared" si="37"/>
        <v>1.045690914192237</v>
      </c>
      <c r="AF302" s="9">
        <f t="shared" si="37"/>
        <v>2.5789216607529668</v>
      </c>
      <c r="AG302" s="9">
        <f t="shared" si="37"/>
        <v>2.1948180602397769</v>
      </c>
      <c r="AH302" s="9">
        <f t="shared" si="37"/>
        <v>4.4674245603755116</v>
      </c>
      <c r="AI302" s="9">
        <f t="shared" si="37"/>
        <v>1.7440394397545607</v>
      </c>
      <c r="AJ302" s="9" t="str">
        <f t="shared" si="7"/>
        <v>Target; Gain &gt; 0</v>
      </c>
      <c r="AK302" s="9">
        <f>AVERAGEIFS(AK3:AK290,$H3:$H290,"=1",$J3:$J290,"=1")</f>
        <v>1.7366891078045594</v>
      </c>
      <c r="AL302" s="9">
        <f t="shared" ref="AL302:AU302" si="38">AVERAGEIFS(AL3:AL290,$H3:$H290,"=1",$J3:$J290,"=1")</f>
        <v>0.52233717508148403</v>
      </c>
      <c r="AM302" s="9">
        <f t="shared" si="38"/>
        <v>0.51611920173279935</v>
      </c>
      <c r="AN302" s="9">
        <f t="shared" si="38"/>
        <v>2.326304694138817</v>
      </c>
      <c r="AO302" s="9">
        <f t="shared" si="38"/>
        <v>0.45555047306173951</v>
      </c>
      <c r="AP302" s="9">
        <f t="shared" si="38"/>
        <v>2.2482977476296946</v>
      </c>
      <c r="AQ302" s="9">
        <f t="shared" si="38"/>
        <v>0.48300524624064556</v>
      </c>
      <c r="AR302" s="9">
        <f t="shared" si="38"/>
        <v>1.4024429517984389</v>
      </c>
      <c r="AS302" s="9">
        <f t="shared" si="38"/>
        <v>0.48270942282397311</v>
      </c>
      <c r="AT302" s="9">
        <f t="shared" si="38"/>
        <v>4.4674245603755116</v>
      </c>
      <c r="AU302" s="9">
        <f t="shared" si="38"/>
        <v>0.97775345848873274</v>
      </c>
      <c r="AW302" s="10"/>
    </row>
    <row r="303" spans="6:49" x14ac:dyDescent="0.3">
      <c r="L303" s="9" t="str">
        <f t="shared" si="20"/>
        <v>Target; Gain &lt;= 0</v>
      </c>
      <c r="M303" s="9" t="e">
        <f>AVERAGEIFS(M3:M290,$H3:$H290,"=1",$J3:$J290,"=0")</f>
        <v>#DIV/0!</v>
      </c>
      <c r="N303" s="9" t="e">
        <f t="shared" ref="N303:W303" si="39">AVERAGEIFS(N3:N290,$H3:$H290,"=1",$J3:$J290,"=0")</f>
        <v>#DIV/0!</v>
      </c>
      <c r="O303" s="9" t="e">
        <f t="shared" si="39"/>
        <v>#DIV/0!</v>
      </c>
      <c r="P303" s="9" t="e">
        <f t="shared" si="39"/>
        <v>#DIV/0!</v>
      </c>
      <c r="Q303" s="9" t="e">
        <f t="shared" si="39"/>
        <v>#DIV/0!</v>
      </c>
      <c r="R303" s="9" t="e">
        <f t="shared" si="39"/>
        <v>#DIV/0!</v>
      </c>
      <c r="S303" s="9" t="e">
        <f t="shared" si="39"/>
        <v>#DIV/0!</v>
      </c>
      <c r="T303" s="9" t="e">
        <f t="shared" si="39"/>
        <v>#DIV/0!</v>
      </c>
      <c r="U303" s="9" t="e">
        <f t="shared" si="39"/>
        <v>#DIV/0!</v>
      </c>
      <c r="V303" s="9" t="e">
        <f t="shared" si="39"/>
        <v>#DIV/0!</v>
      </c>
      <c r="W303" s="9" t="e">
        <f t="shared" si="39"/>
        <v>#DIV/0!</v>
      </c>
      <c r="X303" s="9" t="s">
        <v>131</v>
      </c>
      <c r="Y303" s="9" t="e">
        <f>AVERAGEIFS(Y3:Y290,$H3:$H290,"=1",$J3:$J290,"=0")</f>
        <v>#DIV/0!</v>
      </c>
      <c r="Z303" s="9" t="e">
        <f t="shared" ref="Z303:AI303" si="40">AVERAGEIFS(Z3:Z290,$H3:$H290,"=1",$J3:$J290,"=0")</f>
        <v>#DIV/0!</v>
      </c>
      <c r="AA303" s="9" t="e">
        <f t="shared" si="40"/>
        <v>#DIV/0!</v>
      </c>
      <c r="AB303" s="9" t="e">
        <f t="shared" si="40"/>
        <v>#DIV/0!</v>
      </c>
      <c r="AC303" s="9" t="e">
        <f t="shared" si="40"/>
        <v>#DIV/0!</v>
      </c>
      <c r="AD303" s="9" t="e">
        <f t="shared" si="40"/>
        <v>#DIV/0!</v>
      </c>
      <c r="AE303" s="9" t="e">
        <f t="shared" si="40"/>
        <v>#DIV/0!</v>
      </c>
      <c r="AF303" s="9" t="e">
        <f t="shared" si="40"/>
        <v>#DIV/0!</v>
      </c>
      <c r="AG303" s="9" t="e">
        <f t="shared" si="40"/>
        <v>#DIV/0!</v>
      </c>
      <c r="AH303" s="9" t="e">
        <f t="shared" si="40"/>
        <v>#DIV/0!</v>
      </c>
      <c r="AI303" s="9" t="e">
        <f t="shared" si="40"/>
        <v>#DIV/0!</v>
      </c>
      <c r="AJ303" s="9" t="str">
        <f t="shared" si="7"/>
        <v>Target; Gain &lt;= 0</v>
      </c>
      <c r="AK303" s="9" t="e">
        <f>AVERAGEIFS(AK3:AK290,$H3:$H290,"=1",$J3:$J290,"=0")</f>
        <v>#DIV/0!</v>
      </c>
      <c r="AL303" s="9" t="e">
        <f t="shared" ref="AL303:AU303" si="41">AVERAGEIFS(AL3:AL290,$H3:$H290,"=1",$J3:$J290,"=0")</f>
        <v>#DIV/0!</v>
      </c>
      <c r="AM303" s="9" t="e">
        <f t="shared" si="41"/>
        <v>#DIV/0!</v>
      </c>
      <c r="AN303" s="9" t="e">
        <f t="shared" si="41"/>
        <v>#DIV/0!</v>
      </c>
      <c r="AO303" s="9" t="e">
        <f t="shared" si="41"/>
        <v>#DIV/0!</v>
      </c>
      <c r="AP303" s="9" t="e">
        <f t="shared" si="41"/>
        <v>#DIV/0!</v>
      </c>
      <c r="AQ303" s="9" t="e">
        <f t="shared" si="41"/>
        <v>#DIV/0!</v>
      </c>
      <c r="AR303" s="9" t="e">
        <f t="shared" si="41"/>
        <v>#DIV/0!</v>
      </c>
      <c r="AS303" s="9" t="e">
        <f t="shared" si="41"/>
        <v>#DIV/0!</v>
      </c>
      <c r="AT303" s="9" t="e">
        <f t="shared" si="41"/>
        <v>#DIV/0!</v>
      </c>
      <c r="AU303" s="9" t="e">
        <f t="shared" si="41"/>
        <v>#DIV/0!</v>
      </c>
      <c r="AW303" s="10"/>
    </row>
    <row r="304" spans="6:49" x14ac:dyDescent="0.3">
      <c r="L304" s="11">
        <f>L292</f>
        <v>1</v>
      </c>
      <c r="M304" s="11"/>
      <c r="N304" s="12" t="str">
        <f>N292</f>
        <v>BNL Causal</v>
      </c>
      <c r="O304" s="12" t="str">
        <f>O292</f>
        <v>BNL Causal HM</v>
      </c>
      <c r="P304" s="12" t="str">
        <f>Q292</f>
        <v>SFS Causal</v>
      </c>
      <c r="Q304" s="12" t="str">
        <f>S292</f>
        <v>SaLSa Causal</v>
      </c>
      <c r="R304" s="12" t="str">
        <f>U292</f>
        <v>D&amp;C Causal</v>
      </c>
      <c r="S304" s="12" t="str">
        <f>W292</f>
        <v>BBS Causal</v>
      </c>
      <c r="T304" s="12"/>
      <c r="U304" s="11">
        <f>X292</f>
        <v>1</v>
      </c>
      <c r="V304" s="12" t="str">
        <f>Z292</f>
        <v>BNL Causal</v>
      </c>
      <c r="W304" s="12" t="str">
        <f>AA292</f>
        <v>BNL Causal HM</v>
      </c>
      <c r="X304" s="12" t="str">
        <f>AC292</f>
        <v>SFS Causal</v>
      </c>
      <c r="Y304" s="12" t="str">
        <f>AE292</f>
        <v>SaLSa Causal</v>
      </c>
      <c r="Z304" s="12" t="str">
        <f>AG292</f>
        <v>D&amp;C Causal</v>
      </c>
      <c r="AA304" s="12" t="str">
        <f>AI292</f>
        <v>BBS Causal</v>
      </c>
      <c r="AB304" s="13"/>
      <c r="AC304" s="11">
        <f>AJ292</f>
        <v>1</v>
      </c>
      <c r="AD304" s="12" t="str">
        <f>AL292</f>
        <v>BNL Causal</v>
      </c>
      <c r="AE304" s="12" t="str">
        <f>AM292</f>
        <v>BNL Causal HM</v>
      </c>
      <c r="AF304" s="12" t="str">
        <f>AO292</f>
        <v>SFS Causal</v>
      </c>
      <c r="AG304" s="12" t="str">
        <f>AQ292</f>
        <v>SaLSa Causal</v>
      </c>
      <c r="AH304" s="12" t="str">
        <f>AS292</f>
        <v>D&amp;C Causal</v>
      </c>
      <c r="AI304" s="12" t="str">
        <f>AU292</f>
        <v>BBS Causal</v>
      </c>
      <c r="AK304" s="12"/>
      <c r="AL304" s="12"/>
      <c r="AM304" s="12"/>
      <c r="AN304" s="13"/>
      <c r="AO304" s="13"/>
      <c r="AP304" s="13"/>
      <c r="AQ304" s="13"/>
      <c r="AR304" s="13"/>
      <c r="AS304" s="13"/>
      <c r="AT304" s="13"/>
      <c r="AU304" s="13"/>
    </row>
    <row r="305" spans="7:49" x14ac:dyDescent="0.3">
      <c r="L305" t="str">
        <f>L293</f>
        <v>ALL</v>
      </c>
      <c r="N305" s="9">
        <f>N293</f>
        <v>3510120.9785714285</v>
      </c>
      <c r="O305" s="9">
        <f>O293</f>
        <v>3558990.546428571</v>
      </c>
      <c r="P305" s="9">
        <f>Q293</f>
        <v>2510798.9428571425</v>
      </c>
      <c r="Q305" s="9">
        <f>S293</f>
        <v>2872668.3071428565</v>
      </c>
      <c r="R305" s="9">
        <f>U293</f>
        <v>4177192.817857143</v>
      </c>
      <c r="S305" s="9">
        <f>W293</f>
        <v>4467129.7892857147</v>
      </c>
      <c r="T305" s="9"/>
      <c r="U305" s="9" t="str">
        <f>X293</f>
        <v>ALL</v>
      </c>
      <c r="V305" s="9">
        <f>Z293</f>
        <v>3.0505400564222174</v>
      </c>
      <c r="W305" s="9">
        <f>AA293</f>
        <v>3.0645327123048314</v>
      </c>
      <c r="X305" s="9">
        <f>AC293</f>
        <v>2.5199598410052468</v>
      </c>
      <c r="Y305" s="9">
        <f>AE293</f>
        <v>3.1172225558082567</v>
      </c>
      <c r="Z305" s="9">
        <f>AG293</f>
        <v>2.9107020417926832</v>
      </c>
      <c r="AA305" s="9">
        <f>AI293</f>
        <v>5.0665353609082677</v>
      </c>
      <c r="AB305" s="13"/>
      <c r="AC305" s="9" t="str">
        <f>AJ293</f>
        <v>ALL</v>
      </c>
      <c r="AD305" s="9">
        <f>AL293</f>
        <v>0.98846457056102499</v>
      </c>
      <c r="AE305" s="9">
        <f>AM293</f>
        <v>1.0040455613376771</v>
      </c>
      <c r="AF305" s="9">
        <f>AO293</f>
        <v>0.89596191724496266</v>
      </c>
      <c r="AG305" s="9">
        <f>AQ293</f>
        <v>1.0321668981150391</v>
      </c>
      <c r="AH305" s="9">
        <f>AS293</f>
        <v>0.56638231272559725</v>
      </c>
      <c r="AI305" s="9">
        <f>AU293</f>
        <v>3.0253393209248309</v>
      </c>
      <c r="AK305" s="9"/>
      <c r="AL305" s="9"/>
      <c r="AM305" s="9"/>
      <c r="AN305" s="13"/>
      <c r="AO305" s="13"/>
      <c r="AP305" s="13"/>
      <c r="AQ305" s="13"/>
      <c r="AR305" s="13"/>
      <c r="AS305" s="13"/>
      <c r="AT305" s="13"/>
      <c r="AU305" s="13"/>
    </row>
    <row r="306" spans="7:49" x14ac:dyDescent="0.3">
      <c r="L306" t="str">
        <f t="shared" ref="L306:L314" si="42">L295</f>
        <v>Gain &gt; 1</v>
      </c>
      <c r="N306" s="9">
        <f t="shared" ref="N306:O313" si="43">N295</f>
        <v>1596414.3833333335</v>
      </c>
      <c r="O306" s="9">
        <f t="shared" si="43"/>
        <v>1614758.8333333333</v>
      </c>
      <c r="P306" s="9">
        <f t="shared" ref="P306:P313" si="44">Q295</f>
        <v>758297.7333333334</v>
      </c>
      <c r="Q306" s="9">
        <f t="shared" ref="Q306:Q313" si="45">S295</f>
        <v>759346.89999999991</v>
      </c>
      <c r="R306" s="9">
        <f t="shared" ref="R306:R314" si="46">U295</f>
        <v>3520826.6666666665</v>
      </c>
      <c r="S306" s="9">
        <f t="shared" ref="S306:S313" si="47">W295</f>
        <v>1563219.5833333333</v>
      </c>
      <c r="T306" s="9"/>
      <c r="U306" s="9" t="str">
        <f t="shared" ref="U306:U313" si="48">X295</f>
        <v>Gain &gt; 1</v>
      </c>
      <c r="V306" s="9">
        <f t="shared" ref="V306:W313" si="49">Z295</f>
        <v>1.7697978562403778</v>
      </c>
      <c r="W306" s="9">
        <f t="shared" si="49"/>
        <v>1.7613262824481355</v>
      </c>
      <c r="X306" s="9">
        <f t="shared" ref="X306:X313" si="50">AC295</f>
        <v>1.3105456141730731</v>
      </c>
      <c r="Y306" s="9">
        <f t="shared" ref="Y306:Y313" si="51">AE295</f>
        <v>1.5171052831302705</v>
      </c>
      <c r="Z306" s="9">
        <f t="shared" ref="Z306:Z313" si="52">AG295</f>
        <v>2.271880765131209</v>
      </c>
      <c r="AA306" s="9">
        <f t="shared" ref="AA306:AA313" si="53">AI295</f>
        <v>2.6074642848301055</v>
      </c>
      <c r="AB306" s="13"/>
      <c r="AC306" s="9" t="str">
        <f t="shared" ref="AC306:AC313" si="54">AJ295</f>
        <v>Gain &gt; 1</v>
      </c>
      <c r="AD306" s="9">
        <f t="shared" ref="AD306:AE313" si="55">AL295</f>
        <v>0.69057047691506634</v>
      </c>
      <c r="AE306" s="9">
        <f t="shared" si="55"/>
        <v>0.68584876330569378</v>
      </c>
      <c r="AF306" s="9">
        <f t="shared" ref="AF306:AF313" si="56">AO295</f>
        <v>0.55970807625417363</v>
      </c>
      <c r="AG306" s="9">
        <f t="shared" ref="AG306:AG313" si="57">AQ295</f>
        <v>0.61907515485072506</v>
      </c>
      <c r="AH306" s="9">
        <f t="shared" ref="AH306:AH313" si="58">AS295</f>
        <v>0.50372397725392759</v>
      </c>
      <c r="AI306" s="9">
        <f t="shared" ref="AI306:AI313" si="59">AU295</f>
        <v>1.4203168908522157</v>
      </c>
      <c r="AK306" s="9"/>
      <c r="AL306" s="9"/>
      <c r="AM306" s="9"/>
      <c r="AN306" s="13"/>
      <c r="AO306" s="13"/>
      <c r="AP306" s="13"/>
      <c r="AQ306" s="13"/>
      <c r="AR306" s="13"/>
      <c r="AS306" s="13"/>
      <c r="AT306" s="13"/>
      <c r="AU306" s="13"/>
    </row>
    <row r="307" spans="7:49" x14ac:dyDescent="0.3">
      <c r="L307" t="str">
        <f t="shared" si="42"/>
        <v>Target</v>
      </c>
      <c r="N307" s="9">
        <f t="shared" si="43"/>
        <v>898749.24</v>
      </c>
      <c r="O307" s="9">
        <f t="shared" si="43"/>
        <v>909277.82</v>
      </c>
      <c r="P307" s="9">
        <f t="shared" si="44"/>
        <v>486143.05999999994</v>
      </c>
      <c r="Q307" s="9">
        <f t="shared" si="45"/>
        <v>378563.44</v>
      </c>
      <c r="R307" s="9">
        <f t="shared" si="46"/>
        <v>3437346.4199999995</v>
      </c>
      <c r="S307" s="9">
        <f t="shared" si="47"/>
        <v>680435.97999999986</v>
      </c>
      <c r="T307" s="9"/>
      <c r="U307" s="9" t="str">
        <f t="shared" si="48"/>
        <v>Target</v>
      </c>
      <c r="V307" s="9">
        <f t="shared" si="49"/>
        <v>1.2387664667796343</v>
      </c>
      <c r="W307" s="9">
        <f t="shared" si="49"/>
        <v>1.2306033116206527</v>
      </c>
      <c r="X307" s="9">
        <f t="shared" si="50"/>
        <v>1.0070904319052352</v>
      </c>
      <c r="Y307" s="9">
        <f t="shared" si="51"/>
        <v>1.045690914192237</v>
      </c>
      <c r="Z307" s="9">
        <f t="shared" si="52"/>
        <v>2.1948180602397769</v>
      </c>
      <c r="AA307" s="9">
        <f t="shared" si="53"/>
        <v>1.7440394397545607</v>
      </c>
      <c r="AB307" s="13"/>
      <c r="AC307" s="9" t="str">
        <f t="shared" si="54"/>
        <v>Target</v>
      </c>
      <c r="AD307" s="9">
        <f t="shared" si="55"/>
        <v>0.52233717508148403</v>
      </c>
      <c r="AE307" s="9">
        <f t="shared" si="55"/>
        <v>0.51611920173279935</v>
      </c>
      <c r="AF307" s="9">
        <f t="shared" si="56"/>
        <v>0.45555047306173951</v>
      </c>
      <c r="AG307" s="9">
        <f t="shared" si="57"/>
        <v>0.48300524624064556</v>
      </c>
      <c r="AH307" s="9">
        <f t="shared" si="58"/>
        <v>0.48270942282397311</v>
      </c>
      <c r="AI307" s="9">
        <f t="shared" si="59"/>
        <v>0.97775345848873274</v>
      </c>
      <c r="AK307" s="9"/>
      <c r="AL307" s="9"/>
      <c r="AM307" s="9"/>
      <c r="AN307" s="13"/>
      <c r="AO307" s="13"/>
      <c r="AP307" s="13"/>
      <c r="AQ307" s="13"/>
      <c r="AR307" s="13"/>
      <c r="AS307" s="13"/>
      <c r="AT307" s="13"/>
      <c r="AU307" s="13"/>
    </row>
    <row r="308" spans="7:49" x14ac:dyDescent="0.3">
      <c r="L308" t="str">
        <f t="shared" si="42"/>
        <v>Gain &gt; 0</v>
      </c>
      <c r="N308" s="9">
        <f t="shared" si="43"/>
        <v>3346201.3588235285</v>
      </c>
      <c r="O308" s="9">
        <f t="shared" si="43"/>
        <v>3406541.3529411778</v>
      </c>
      <c r="P308" s="9">
        <f t="shared" si="44"/>
        <v>2372674.182352941</v>
      </c>
      <c r="Q308" s="9">
        <f t="shared" si="45"/>
        <v>2659374.3176470585</v>
      </c>
      <c r="R308" s="9">
        <f t="shared" si="46"/>
        <v>4211902.2117647044</v>
      </c>
      <c r="S308" s="9">
        <f t="shared" si="47"/>
        <v>4062767.8352941168</v>
      </c>
      <c r="T308" s="9"/>
      <c r="U308" s="9" t="str">
        <f t="shared" si="48"/>
        <v>Gain &gt; 0</v>
      </c>
      <c r="V308" s="9">
        <f t="shared" si="49"/>
        <v>2.9126890130683449</v>
      </c>
      <c r="W308" s="9">
        <f t="shared" si="49"/>
        <v>2.9319117517114668</v>
      </c>
      <c r="X308" s="9">
        <f t="shared" si="50"/>
        <v>2.3903297115084787</v>
      </c>
      <c r="Y308" s="9">
        <f t="shared" si="51"/>
        <v>2.8275154222172745</v>
      </c>
      <c r="Z308" s="9">
        <f t="shared" si="52"/>
        <v>2.9540554836419788</v>
      </c>
      <c r="AA308" s="9">
        <f t="shared" si="53"/>
        <v>4.7173064481234181</v>
      </c>
      <c r="AB308" s="13"/>
      <c r="AC308" s="9" t="str">
        <f t="shared" si="54"/>
        <v>Gain &gt; 0</v>
      </c>
      <c r="AD308" s="9">
        <f t="shared" si="55"/>
        <v>0.9852230254807236</v>
      </c>
      <c r="AE308" s="9">
        <f t="shared" si="55"/>
        <v>1.0046778385404167</v>
      </c>
      <c r="AF308" s="9">
        <f t="shared" si="56"/>
        <v>0.88308211278464799</v>
      </c>
      <c r="AG308" s="9">
        <f t="shared" si="57"/>
        <v>0.9816362937213855</v>
      </c>
      <c r="AH308" s="9">
        <f t="shared" si="58"/>
        <v>0.57478208261240693</v>
      </c>
      <c r="AI308" s="9">
        <f t="shared" si="59"/>
        <v>2.8467366811668717</v>
      </c>
      <c r="AK308" s="9"/>
      <c r="AL308" s="9"/>
      <c r="AM308" s="9"/>
      <c r="AN308" s="13"/>
      <c r="AO308" s="13"/>
      <c r="AP308" s="13"/>
      <c r="AQ308" s="13"/>
      <c r="AR308" s="13"/>
      <c r="AS308" s="13"/>
      <c r="AT308" s="13"/>
      <c r="AU308" s="13"/>
    </row>
    <row r="309" spans="7:49" x14ac:dyDescent="0.3">
      <c r="L309" t="str">
        <f t="shared" si="42"/>
        <v>Gain &lt;=0</v>
      </c>
      <c r="N309" s="9">
        <f t="shared" si="43"/>
        <v>3763451.2999999989</v>
      </c>
      <c r="O309" s="9">
        <f t="shared" si="43"/>
        <v>3794593.8454545452</v>
      </c>
      <c r="P309" s="9">
        <f t="shared" si="44"/>
        <v>2724264.4818181815</v>
      </c>
      <c r="Q309" s="9">
        <f t="shared" si="45"/>
        <v>3202304.4727272731</v>
      </c>
      <c r="R309" s="9">
        <f t="shared" si="46"/>
        <v>4123551.0272727264</v>
      </c>
      <c r="S309" s="9">
        <f t="shared" si="47"/>
        <v>5092052.8090909077</v>
      </c>
      <c r="T309" s="9"/>
      <c r="U309" s="9" t="str">
        <f t="shared" si="48"/>
        <v>Gain &lt;=0</v>
      </c>
      <c r="V309" s="9">
        <f t="shared" si="49"/>
        <v>3.2635825779691161</v>
      </c>
      <c r="W309" s="9">
        <f t="shared" si="49"/>
        <v>3.2694923786763948</v>
      </c>
      <c r="X309" s="9">
        <f t="shared" si="50"/>
        <v>2.7202973138638873</v>
      </c>
      <c r="Y309" s="9">
        <f t="shared" si="51"/>
        <v>3.5649517622670488</v>
      </c>
      <c r="Z309" s="9">
        <f t="shared" si="52"/>
        <v>2.8437012680255895</v>
      </c>
      <c r="AA309" s="9">
        <f t="shared" si="53"/>
        <v>5.6062527715757664</v>
      </c>
      <c r="AB309" s="13"/>
      <c r="AC309" s="9" t="str">
        <f t="shared" si="54"/>
        <v>Gain &lt;=0</v>
      </c>
      <c r="AD309" s="9">
        <f t="shared" si="55"/>
        <v>0.99347423113967193</v>
      </c>
      <c r="AE309" s="9">
        <f t="shared" si="55"/>
        <v>1.0030684056607162</v>
      </c>
      <c r="AF309" s="9">
        <f t="shared" si="56"/>
        <v>0.91586706959272068</v>
      </c>
      <c r="AG309" s="9">
        <f t="shared" si="57"/>
        <v>1.110259650359777</v>
      </c>
      <c r="AH309" s="9">
        <f t="shared" si="58"/>
        <v>0.55340085017325535</v>
      </c>
      <c r="AI309" s="9">
        <f t="shared" si="59"/>
        <v>3.3013615823689504</v>
      </c>
      <c r="AK309" s="9"/>
      <c r="AL309" s="9"/>
      <c r="AM309" s="9"/>
      <c r="AN309" s="13"/>
      <c r="AO309" s="13"/>
      <c r="AP309" s="13"/>
      <c r="AQ309" s="13"/>
      <c r="AR309" s="13"/>
      <c r="AS309" s="13"/>
      <c r="AT309" s="13"/>
      <c r="AU309" s="13"/>
    </row>
    <row r="310" spans="7:49" x14ac:dyDescent="0.3">
      <c r="L310" t="str">
        <f t="shared" si="42"/>
        <v>Target;Gain &gt; 1; #pref=2</v>
      </c>
      <c r="N310" s="9" t="e">
        <f t="shared" si="43"/>
        <v>#DIV/0!</v>
      </c>
      <c r="O310" s="9" t="e">
        <f t="shared" si="43"/>
        <v>#DIV/0!</v>
      </c>
      <c r="P310" s="9" t="e">
        <f t="shared" si="44"/>
        <v>#DIV/0!</v>
      </c>
      <c r="Q310" s="9" t="e">
        <f t="shared" si="45"/>
        <v>#DIV/0!</v>
      </c>
      <c r="R310" s="9" t="e">
        <f t="shared" si="46"/>
        <v>#DIV/0!</v>
      </c>
      <c r="S310" s="9" t="e">
        <f t="shared" si="47"/>
        <v>#DIV/0!</v>
      </c>
      <c r="T310" s="9"/>
      <c r="U310" s="9" t="str">
        <f t="shared" si="48"/>
        <v>Target;Gain &gt; 1; #pref=2</v>
      </c>
      <c r="V310" s="9" t="e">
        <f t="shared" si="49"/>
        <v>#DIV/0!</v>
      </c>
      <c r="W310" s="9" t="e">
        <f t="shared" si="49"/>
        <v>#DIV/0!</v>
      </c>
      <c r="X310" s="9" t="e">
        <f t="shared" si="50"/>
        <v>#DIV/0!</v>
      </c>
      <c r="Y310" s="9" t="e">
        <f t="shared" si="51"/>
        <v>#DIV/0!</v>
      </c>
      <c r="Z310" s="9" t="e">
        <f t="shared" si="52"/>
        <v>#DIV/0!</v>
      </c>
      <c r="AA310" s="9" t="e">
        <f t="shared" si="53"/>
        <v>#DIV/0!</v>
      </c>
      <c r="AB310" s="13"/>
      <c r="AC310" s="9" t="str">
        <f t="shared" si="54"/>
        <v>Target;Gain &gt; 1; #pref=2</v>
      </c>
      <c r="AD310" s="9" t="e">
        <f t="shared" si="55"/>
        <v>#DIV/0!</v>
      </c>
      <c r="AE310" s="9" t="e">
        <f t="shared" si="55"/>
        <v>#DIV/0!</v>
      </c>
      <c r="AF310" s="9" t="e">
        <f t="shared" si="56"/>
        <v>#DIV/0!</v>
      </c>
      <c r="AG310" s="9" t="e">
        <f t="shared" si="57"/>
        <v>#DIV/0!</v>
      </c>
      <c r="AH310" s="9" t="e">
        <f t="shared" si="58"/>
        <v>#DIV/0!</v>
      </c>
      <c r="AI310" s="9" t="e">
        <f t="shared" si="59"/>
        <v>#DIV/0!</v>
      </c>
      <c r="AK310" s="9"/>
      <c r="AL310" s="9"/>
      <c r="AM310" s="9"/>
      <c r="AN310" s="13"/>
      <c r="AO310" s="13"/>
      <c r="AP310" s="13"/>
      <c r="AQ310" s="13"/>
      <c r="AR310" s="13"/>
      <c r="AS310" s="13"/>
      <c r="AT310" s="13"/>
      <c r="AU310" s="13"/>
    </row>
    <row r="311" spans="7:49" x14ac:dyDescent="0.3">
      <c r="L311" t="str">
        <f t="shared" si="42"/>
        <v>Target; Gain &gt; 1; #pref=3</v>
      </c>
      <c r="N311" s="9">
        <f t="shared" si="43"/>
        <v>866744.05</v>
      </c>
      <c r="O311" s="9">
        <f t="shared" si="43"/>
        <v>882974.3</v>
      </c>
      <c r="P311" s="9">
        <f t="shared" si="44"/>
        <v>433259.65</v>
      </c>
      <c r="Q311" s="9">
        <f t="shared" si="45"/>
        <v>346405.9</v>
      </c>
      <c r="R311" s="9">
        <f t="shared" si="46"/>
        <v>3440869.2499999995</v>
      </c>
      <c r="S311" s="9">
        <f t="shared" si="47"/>
        <v>819533.05</v>
      </c>
      <c r="T311" s="9"/>
      <c r="U311" s="9" t="str">
        <f t="shared" si="48"/>
        <v>Target; Gain &gt; 1; #pref=3</v>
      </c>
      <c r="V311" s="9">
        <f t="shared" si="49"/>
        <v>1.2098863500053993</v>
      </c>
      <c r="W311" s="9">
        <f t="shared" si="49"/>
        <v>1.1921817050315442</v>
      </c>
      <c r="X311" s="9">
        <f t="shared" si="50"/>
        <v>0.94560790385439775</v>
      </c>
      <c r="Y311" s="9">
        <f t="shared" si="51"/>
        <v>0.72472065772162753</v>
      </c>
      <c r="Z311" s="9">
        <f t="shared" si="52"/>
        <v>2.1826956672593951</v>
      </c>
      <c r="AA311" s="9">
        <f t="shared" si="53"/>
        <v>2.010742174007464</v>
      </c>
      <c r="AB311" s="13"/>
      <c r="AC311" s="9" t="str">
        <f t="shared" si="54"/>
        <v>Target; Gain &gt; 1; #pref=3</v>
      </c>
      <c r="AD311" s="9">
        <f t="shared" si="55"/>
        <v>0.52039178406121211</v>
      </c>
      <c r="AE311" s="9">
        <f t="shared" si="55"/>
        <v>0.5062292449176311</v>
      </c>
      <c r="AF311" s="9">
        <f t="shared" si="56"/>
        <v>0.43231106300809186</v>
      </c>
      <c r="AG311" s="9">
        <f t="shared" si="57"/>
        <v>0.42212955810828129</v>
      </c>
      <c r="AH311" s="9">
        <f t="shared" si="58"/>
        <v>0.46307868160074572</v>
      </c>
      <c r="AI311" s="9">
        <f t="shared" si="59"/>
        <v>1.0035556576913223</v>
      </c>
      <c r="AK311" s="9"/>
      <c r="AL311" s="9"/>
      <c r="AM311" s="9"/>
      <c r="AN311" s="13"/>
      <c r="AO311" s="13"/>
      <c r="AP311" s="13"/>
      <c r="AQ311" s="13"/>
      <c r="AR311" s="13"/>
      <c r="AS311" s="13"/>
      <c r="AT311" s="13"/>
      <c r="AU311" s="13"/>
    </row>
    <row r="312" spans="7:49" x14ac:dyDescent="0.3">
      <c r="L312" t="str">
        <f t="shared" si="42"/>
        <v>Target; Gain &gt; 1; #pref=4</v>
      </c>
      <c r="N312" s="9">
        <f t="shared" si="43"/>
        <v>1210429.8500000001</v>
      </c>
      <c r="O312" s="9">
        <f t="shared" si="43"/>
        <v>1220366.1499999999</v>
      </c>
      <c r="P312" s="9">
        <f t="shared" si="44"/>
        <v>671289.10000000009</v>
      </c>
      <c r="Q312" s="9">
        <f t="shared" si="45"/>
        <v>582030.35</v>
      </c>
      <c r="R312" s="9">
        <f t="shared" si="46"/>
        <v>3520985.75</v>
      </c>
      <c r="S312" s="9">
        <f t="shared" si="47"/>
        <v>828824.85</v>
      </c>
      <c r="T312" s="9"/>
      <c r="U312" s="9" t="str">
        <f t="shared" si="48"/>
        <v>Target; Gain &gt; 1; #pref=4</v>
      </c>
      <c r="V312" s="9">
        <f t="shared" si="49"/>
        <v>1.5655199855449606</v>
      </c>
      <c r="W312" s="9">
        <f t="shared" si="49"/>
        <v>1.5652472941437736</v>
      </c>
      <c r="X312" s="9">
        <f t="shared" si="50"/>
        <v>1.2814128801459448</v>
      </c>
      <c r="Y312" s="9">
        <f t="shared" si="51"/>
        <v>1.7346696937689561</v>
      </c>
      <c r="Z312" s="9">
        <f t="shared" si="52"/>
        <v>2.3943574610515497</v>
      </c>
      <c r="AA312" s="9">
        <f t="shared" si="53"/>
        <v>2.072918524744455</v>
      </c>
      <c r="AB312" s="13"/>
      <c r="AC312" s="9" t="str">
        <f t="shared" si="54"/>
        <v>Target; Gain &gt; 1; #pref=4</v>
      </c>
      <c r="AD312" s="9">
        <f t="shared" si="55"/>
        <v>0.64232685725437477</v>
      </c>
      <c r="AE312" s="9">
        <f t="shared" si="55"/>
        <v>0.6417239584494383</v>
      </c>
      <c r="AF312" s="9">
        <f t="shared" si="56"/>
        <v>0.57528724174917434</v>
      </c>
      <c r="AG312" s="9">
        <f t="shared" si="57"/>
        <v>0.68003564291866503</v>
      </c>
      <c r="AH312" s="9">
        <f t="shared" si="58"/>
        <v>0.53529404714936391</v>
      </c>
      <c r="AI312" s="9">
        <f t="shared" si="59"/>
        <v>1.255394579505082</v>
      </c>
      <c r="AK312" s="9"/>
      <c r="AL312" s="9"/>
      <c r="AM312" s="9"/>
      <c r="AN312" s="13"/>
      <c r="AO312" s="13"/>
      <c r="AP312" s="13"/>
      <c r="AQ312" s="13"/>
      <c r="AR312" s="13"/>
      <c r="AS312" s="13"/>
      <c r="AT312" s="13"/>
      <c r="AU312" s="13"/>
    </row>
    <row r="313" spans="7:49" x14ac:dyDescent="0.3">
      <c r="L313" t="str">
        <f t="shared" si="42"/>
        <v>Target; Gain &gt; 0</v>
      </c>
      <c r="N313" s="9">
        <f t="shared" si="43"/>
        <v>898749.24</v>
      </c>
      <c r="O313" s="9">
        <f t="shared" si="43"/>
        <v>909277.82</v>
      </c>
      <c r="P313" s="9">
        <f t="shared" si="44"/>
        <v>486143.05999999994</v>
      </c>
      <c r="Q313" s="9">
        <f t="shared" si="45"/>
        <v>378563.44</v>
      </c>
      <c r="R313" s="9">
        <f t="shared" si="46"/>
        <v>3437346.4199999995</v>
      </c>
      <c r="S313" s="9">
        <f t="shared" si="47"/>
        <v>680435.97999999986</v>
      </c>
      <c r="T313" s="9"/>
      <c r="U313" s="9" t="str">
        <f t="shared" si="48"/>
        <v>Target; Gain &gt; 0</v>
      </c>
      <c r="V313" s="9">
        <f t="shared" si="49"/>
        <v>1.2387664667796343</v>
      </c>
      <c r="W313" s="9">
        <f t="shared" si="49"/>
        <v>1.2306033116206527</v>
      </c>
      <c r="X313" s="9">
        <f t="shared" si="50"/>
        <v>1.0070904319052352</v>
      </c>
      <c r="Y313" s="9">
        <f t="shared" si="51"/>
        <v>1.045690914192237</v>
      </c>
      <c r="Z313" s="9">
        <f t="shared" si="52"/>
        <v>2.1948180602397769</v>
      </c>
      <c r="AA313" s="9">
        <f t="shared" si="53"/>
        <v>1.7440394397545607</v>
      </c>
      <c r="AB313" s="13"/>
      <c r="AC313" s="9" t="str">
        <f t="shared" si="54"/>
        <v>Target; Gain &gt; 0</v>
      </c>
      <c r="AD313" s="9">
        <f t="shared" si="55"/>
        <v>0.52233717508148403</v>
      </c>
      <c r="AE313" s="9">
        <f t="shared" si="55"/>
        <v>0.51611920173279935</v>
      </c>
      <c r="AF313" s="9">
        <f t="shared" si="56"/>
        <v>0.45555047306173951</v>
      </c>
      <c r="AG313" s="9">
        <f t="shared" si="57"/>
        <v>0.48300524624064556</v>
      </c>
      <c r="AH313" s="9">
        <f t="shared" si="58"/>
        <v>0.48270942282397311</v>
      </c>
      <c r="AI313" s="9">
        <f t="shared" si="59"/>
        <v>0.97775345848873274</v>
      </c>
      <c r="AK313" s="9"/>
      <c r="AL313" s="9"/>
      <c r="AM313" s="9"/>
      <c r="AN313" s="13"/>
      <c r="AO313" s="13"/>
      <c r="AP313" s="13"/>
      <c r="AQ313" s="13"/>
      <c r="AR313" s="13"/>
      <c r="AS313" s="13"/>
      <c r="AT313" s="13"/>
      <c r="AU313" s="13"/>
    </row>
    <row r="314" spans="7:49" x14ac:dyDescent="0.3">
      <c r="L314" t="str">
        <f t="shared" si="42"/>
        <v>Target; Gain &lt;= 0</v>
      </c>
      <c r="N314" s="9" t="e">
        <f t="shared" ref="N314:O314" si="60">N303</f>
        <v>#DIV/0!</v>
      </c>
      <c r="O314" s="9" t="e">
        <f t="shared" si="60"/>
        <v>#DIV/0!</v>
      </c>
      <c r="P314" s="9" t="e">
        <f t="shared" ref="P314" si="61">Q303</f>
        <v>#DIV/0!</v>
      </c>
      <c r="Q314" s="9" t="e">
        <f t="shared" ref="Q314" si="62">S303</f>
        <v>#DIV/0!</v>
      </c>
      <c r="R314" s="9" t="e">
        <f t="shared" si="46"/>
        <v>#DIV/0!</v>
      </c>
      <c r="S314" s="9" t="e">
        <f t="shared" ref="S314" si="63">W303</f>
        <v>#DIV/0!</v>
      </c>
      <c r="T314" s="9"/>
      <c r="U314" s="9" t="str">
        <f t="shared" ref="U314" si="64">X303</f>
        <v>Target; Gain &lt;= 0</v>
      </c>
      <c r="V314" s="9" t="e">
        <f t="shared" ref="V314:W314" si="65">Z303</f>
        <v>#DIV/0!</v>
      </c>
      <c r="W314" s="9" t="e">
        <f t="shared" si="65"/>
        <v>#DIV/0!</v>
      </c>
      <c r="X314" s="9" t="e">
        <f t="shared" ref="X314" si="66">AC303</f>
        <v>#DIV/0!</v>
      </c>
      <c r="Y314" s="9" t="e">
        <f t="shared" ref="Y314" si="67">AE303</f>
        <v>#DIV/0!</v>
      </c>
      <c r="Z314" s="9" t="e">
        <f t="shared" ref="Z314" si="68">AG303</f>
        <v>#DIV/0!</v>
      </c>
      <c r="AA314" s="9" t="e">
        <f t="shared" ref="AA314" si="69">AI303</f>
        <v>#DIV/0!</v>
      </c>
      <c r="AB314" s="13"/>
      <c r="AC314" s="9" t="str">
        <f t="shared" ref="AC314" si="70">AJ303</f>
        <v>Target; Gain &lt;= 0</v>
      </c>
      <c r="AD314" s="9" t="e">
        <f t="shared" ref="AD314:AE314" si="71">AL303</f>
        <v>#DIV/0!</v>
      </c>
      <c r="AE314" s="9" t="e">
        <f t="shared" si="71"/>
        <v>#DIV/0!</v>
      </c>
      <c r="AF314" s="9" t="e">
        <f t="shared" ref="AF314" si="72">AO303</f>
        <v>#DIV/0!</v>
      </c>
      <c r="AG314" s="9" t="e">
        <f t="shared" ref="AG314" si="73">AQ303</f>
        <v>#DIV/0!</v>
      </c>
      <c r="AH314" s="9" t="e">
        <f t="shared" ref="AH314" si="74">AS303</f>
        <v>#DIV/0!</v>
      </c>
      <c r="AI314" s="9" t="e">
        <f t="shared" ref="AI314" si="75">AU303</f>
        <v>#DIV/0!</v>
      </c>
      <c r="AK314" s="9"/>
      <c r="AL314" s="9"/>
      <c r="AM314" s="9"/>
      <c r="AN314" s="13"/>
      <c r="AO314" s="13"/>
      <c r="AP314" s="13"/>
      <c r="AQ314" s="13"/>
      <c r="AR314" s="13"/>
      <c r="AS314" s="13"/>
      <c r="AT314" s="13"/>
      <c r="AU314" s="13"/>
    </row>
    <row r="315" spans="7:49" x14ac:dyDescent="0.3"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  <c r="AA315" s="8"/>
      <c r="AB315" s="8"/>
      <c r="AC315" s="8"/>
      <c r="AK315" s="8"/>
      <c r="AL315" s="8"/>
      <c r="AM315" s="8"/>
      <c r="AN315" s="8"/>
      <c r="AO315" s="8"/>
    </row>
    <row r="316" spans="7:49" x14ac:dyDescent="0.3">
      <c r="K316" s="35" t="s">
        <v>61</v>
      </c>
      <c r="L316" s="5">
        <f>X316</f>
        <v>1</v>
      </c>
      <c r="M316" s="6" t="s">
        <v>2</v>
      </c>
      <c r="N316" s="6" t="s">
        <v>3</v>
      </c>
      <c r="O316" s="6" t="s">
        <v>4</v>
      </c>
      <c r="P316" s="6" t="s">
        <v>5</v>
      </c>
      <c r="Q316" s="6" t="s">
        <v>6</v>
      </c>
      <c r="R316" s="6" t="s">
        <v>7</v>
      </c>
      <c r="S316" s="6" t="s">
        <v>8</v>
      </c>
      <c r="T316" s="6" t="s">
        <v>9</v>
      </c>
      <c r="U316" s="6" t="s">
        <v>10</v>
      </c>
      <c r="V316" s="6" t="s">
        <v>11</v>
      </c>
      <c r="W316" s="6" t="s">
        <v>12</v>
      </c>
      <c r="X316" s="7">
        <f>X292</f>
        <v>1</v>
      </c>
      <c r="Y316" s="6" t="s">
        <v>2</v>
      </c>
      <c r="Z316" s="6" t="s">
        <v>3</v>
      </c>
      <c r="AA316" s="6" t="s">
        <v>4</v>
      </c>
      <c r="AB316" s="6" t="s">
        <v>5</v>
      </c>
      <c r="AC316" s="6" t="s">
        <v>6</v>
      </c>
      <c r="AD316" s="6" t="s">
        <v>7</v>
      </c>
      <c r="AE316" s="6" t="s">
        <v>8</v>
      </c>
      <c r="AF316" s="6" t="s">
        <v>9</v>
      </c>
      <c r="AG316" s="6" t="s">
        <v>10</v>
      </c>
      <c r="AH316" s="6" t="s">
        <v>11</v>
      </c>
      <c r="AI316" s="6" t="s">
        <v>12</v>
      </c>
      <c r="AJ316" s="5">
        <f t="shared" ref="AJ316:AJ327" si="76">X316</f>
        <v>1</v>
      </c>
      <c r="AK316" s="6" t="s">
        <v>2</v>
      </c>
      <c r="AL316" s="6" t="s">
        <v>3</v>
      </c>
      <c r="AM316" s="6" t="s">
        <v>4</v>
      </c>
      <c r="AN316" s="6" t="s">
        <v>5</v>
      </c>
      <c r="AO316" s="6" t="s">
        <v>6</v>
      </c>
      <c r="AP316" s="6" t="s">
        <v>7</v>
      </c>
      <c r="AQ316" s="6" t="s">
        <v>8</v>
      </c>
      <c r="AR316" s="6" t="s">
        <v>9</v>
      </c>
      <c r="AS316" s="6" t="s">
        <v>10</v>
      </c>
      <c r="AT316" s="6" t="s">
        <v>11</v>
      </c>
      <c r="AU316" s="6" t="s">
        <v>12</v>
      </c>
    </row>
    <row r="317" spans="7:49" x14ac:dyDescent="0.3">
      <c r="L317" s="8" t="s">
        <v>15</v>
      </c>
      <c r="M317" s="9">
        <f t="shared" ref="M317:W317" si="77">MEDIAN(M3:M290)</f>
        <v>2180548</v>
      </c>
      <c r="N317" s="9">
        <f t="shared" si="77"/>
        <v>2457205.9000000004</v>
      </c>
      <c r="O317" s="9">
        <f t="shared" si="77"/>
        <v>2496025</v>
      </c>
      <c r="P317" s="9">
        <f t="shared" si="77"/>
        <v>2559623.7999999998</v>
      </c>
      <c r="Q317" s="9">
        <f t="shared" si="77"/>
        <v>1250070.7</v>
      </c>
      <c r="R317" s="9">
        <f t="shared" si="77"/>
        <v>1762039.3</v>
      </c>
      <c r="S317" s="9">
        <f t="shared" si="77"/>
        <v>1379153</v>
      </c>
      <c r="T317" s="9">
        <f t="shared" si="77"/>
        <v>4576408.5999999996</v>
      </c>
      <c r="U317" s="9">
        <f t="shared" si="77"/>
        <v>4043807.5</v>
      </c>
      <c r="V317" s="9">
        <f t="shared" si="77"/>
        <v>6310127.9000000004</v>
      </c>
      <c r="W317" s="9">
        <f t="shared" si="77"/>
        <v>3337584.7</v>
      </c>
      <c r="X317" s="9" t="s">
        <v>15</v>
      </c>
      <c r="Y317" s="9">
        <f t="shared" ref="Y317:AI317" si="78">MEDIAN(Y3:Y290)</f>
        <v>2.1845903924200685</v>
      </c>
      <c r="Z317" s="9">
        <f t="shared" si="78"/>
        <v>2.5045529125723989</v>
      </c>
      <c r="AA317" s="9">
        <f t="shared" si="78"/>
        <v>2.4935789241455497</v>
      </c>
      <c r="AB317" s="9">
        <f t="shared" si="78"/>
        <v>2.7786861498985673</v>
      </c>
      <c r="AC317" s="9">
        <f t="shared" si="78"/>
        <v>1.828166563488776</v>
      </c>
      <c r="AD317" s="9">
        <f t="shared" si="78"/>
        <v>2.9046192581532519</v>
      </c>
      <c r="AE317" s="9">
        <f t="shared" si="78"/>
        <v>2.3247928700875491</v>
      </c>
      <c r="AF317" s="9">
        <f t="shared" si="78"/>
        <v>2.1615912515437232</v>
      </c>
      <c r="AG317" s="9">
        <f t="shared" si="78"/>
        <v>2.839377940422855</v>
      </c>
      <c r="AH317" s="9">
        <f t="shared" si="78"/>
        <v>4.7113799125421796</v>
      </c>
      <c r="AI317" s="9">
        <f t="shared" si="78"/>
        <v>4.2961796602467075</v>
      </c>
      <c r="AJ317" s="8" t="str">
        <f t="shared" si="76"/>
        <v>ALL</v>
      </c>
      <c r="AK317" s="9">
        <f t="shared" ref="AK317:AU317" si="79">MEDIAN(AK3:AK290)</f>
        <v>2.1845903924200685</v>
      </c>
      <c r="AL317" s="9">
        <f t="shared" si="79"/>
        <v>0.87999451803043482</v>
      </c>
      <c r="AM317" s="9">
        <f t="shared" si="79"/>
        <v>0.87809622792992736</v>
      </c>
      <c r="AN317" s="9">
        <f t="shared" si="79"/>
        <v>2.7786861498985673</v>
      </c>
      <c r="AO317" s="9">
        <f t="shared" si="79"/>
        <v>0.64876285721547899</v>
      </c>
      <c r="AP317" s="9">
        <f t="shared" si="79"/>
        <v>2.9046192581532519</v>
      </c>
      <c r="AQ317" s="9">
        <f t="shared" si="79"/>
        <v>0.88069054505322131</v>
      </c>
      <c r="AR317" s="9">
        <f t="shared" si="79"/>
        <v>1.2072545523755251</v>
      </c>
      <c r="AS317" s="9">
        <f t="shared" si="79"/>
        <v>0.54215435301885018</v>
      </c>
      <c r="AT317" s="9">
        <f t="shared" si="79"/>
        <v>4.7113799125421796</v>
      </c>
      <c r="AU317" s="9">
        <f t="shared" si="79"/>
        <v>2.4805467903614042</v>
      </c>
    </row>
    <row r="318" spans="7:49" x14ac:dyDescent="0.3">
      <c r="L318" s="8" t="str">
        <f>"Target; Gain &gt; "&amp;L316</f>
        <v>Target; Gain &gt; 1</v>
      </c>
      <c r="M318" s="9" cm="1">
        <f t="array" ref="M318">MEDIAN(_xlfn._xlws.FILTER(M3:M290, ($AZ3:$AZ290 &gt; $X292)*($AZ3:$AZ290 &lt;&gt; "")))</f>
        <v>1823114.1</v>
      </c>
      <c r="N318" s="9" cm="1">
        <f t="array" ref="N318">MEDIAN(_xlfn._xlws.FILTER(N3:N290, ($AZ3:$AZ290 &gt; $X292)*($AZ3:$AZ290 &lt;&gt; "")))</f>
        <v>933924.5</v>
      </c>
      <c r="O318" s="9" cm="1">
        <f t="array" ref="O318">MEDIAN(_xlfn._xlws.FILTER(O3:O290, ($AZ3:$AZ290 &gt; $X292)*($AZ3:$AZ290 &lt;&gt; "")))</f>
        <v>948788.9</v>
      </c>
      <c r="P318" s="9" cm="1">
        <f t="array" ref="P318">MEDIAN(_xlfn._xlws.FILTER(P3:P290, ($AZ3:$AZ290 &gt; $X292)*($AZ3:$AZ290 &lt;&gt; "")))</f>
        <v>1504505.8</v>
      </c>
      <c r="Q318" s="9" cm="1">
        <f t="array" ref="Q318">MEDIAN(_xlfn._xlws.FILTER(Q3:Q290, ($AZ3:$AZ290 &gt; $X292)*($AZ3:$AZ290 &lt;&gt; "")))</f>
        <v>528232</v>
      </c>
      <c r="R318" s="9" cm="1">
        <f t="array" ref="R318">MEDIAN(_xlfn._xlws.FILTER(R3:R290, ($AZ3:$AZ290 &gt; $X292)*($AZ3:$AZ290 &lt;&gt; "")))</f>
        <v>1147842.3</v>
      </c>
      <c r="S318" s="9" cm="1">
        <f t="array" ref="S318">MEDIAN(_xlfn._xlws.FILTER(S3:S290, ($AZ3:$AZ290 &gt; $X292)*($AZ3:$AZ290 &lt;&gt; "")))</f>
        <v>476224.3</v>
      </c>
      <c r="T318" s="9" cm="1">
        <f t="array" ref="T318">MEDIAN(_xlfn._xlws.FILTER(T3:T290, ($AZ3:$AZ290 &gt; $X292)*($AZ3:$AZ290 &lt;&gt; "")))</f>
        <v>4335484.5</v>
      </c>
      <c r="U318" s="9" cm="1">
        <f t="array" ref="U318">MEDIAN(_xlfn._xlws.FILTER(U3:U290, ($AZ3:$AZ290 &gt; $X292)*($AZ3:$AZ290 &lt;&gt; "")))</f>
        <v>3521850.9</v>
      </c>
      <c r="V318" s="9" cm="1">
        <f t="array" ref="V318">MEDIAN(_xlfn._xlws.FILTER(V3:V290, ($AZ3:$AZ290 &gt; $X292)*($AZ3:$AZ290 &lt;&gt; "")))</f>
        <v>5479931.4000000004</v>
      </c>
      <c r="W318" s="9" cm="1">
        <f t="array" ref="W318">MEDIAN(_xlfn._xlws.FILTER(W3:W290, ($AZ3:$AZ290 &gt; $X292)*($AZ3:$AZ290 &lt;&gt; "")))</f>
        <v>734862</v>
      </c>
      <c r="X318" s="9" t="str">
        <f>"Target; Gain &gt; "&amp;X316</f>
        <v>Target; Gain &gt; 1</v>
      </c>
      <c r="Y318" s="9" cm="1">
        <f t="array" ref="Y318">MEDIAN(_xlfn._xlws.FILTER(Y3:Y290, ($AZ3:$AZ290 &gt; $X292)*($AZ3:$AZ290 &lt;&gt; "")))</f>
        <v>2.0109361625975</v>
      </c>
      <c r="Z318" s="9" cm="1">
        <f t="array" ref="Z318">MEDIAN(_xlfn._xlws.FILTER(Z3:Z290, ($AZ3:$AZ290 &gt; $X292)*($AZ3:$AZ290 &lt;&gt; "")))</f>
        <v>1.2280132461106401</v>
      </c>
      <c r="AA318" s="9" cm="1">
        <f t="array" ref="AA318">MEDIAN(_xlfn._xlws.FILTER(AA3:AA290, ($AZ3:$AZ290 &gt; $X292)*($AZ3:$AZ290 &lt;&gt; "")))</f>
        <v>1.2121188591001562</v>
      </c>
      <c r="AB318" s="9" cm="1">
        <f t="array" ref="AB318">MEDIAN(_xlfn._xlws.FILTER(AB3:AB290, ($AZ3:$AZ290 &gt; $X292)*($AZ3:$AZ290 &lt;&gt; "")))</f>
        <v>2.172541213099612</v>
      </c>
      <c r="AC318" s="9" cm="1">
        <f t="array" ref="AC318">MEDIAN(_xlfn._xlws.FILTER(AC3:AC290, ($AZ3:$AZ290 &gt; $X292)*($AZ3:$AZ290 &lt;&gt; "")))</f>
        <v>1.0302208514156521</v>
      </c>
      <c r="AD318" s="9" cm="1">
        <f t="array" ref="AD318">MEDIAN(_xlfn._xlws.FILTER(AD3:AD290, ($AZ3:$AZ290 &gt; $X292)*($AZ3:$AZ290 &lt;&gt; "")))</f>
        <v>1.8503857370931656</v>
      </c>
      <c r="AE318" s="9" cm="1">
        <f t="array" ref="AE318">MEDIAN(_xlfn._xlws.FILTER(AE3:AE290, ($AZ3:$AZ290 &gt; $X292)*($AZ3:$AZ290 &lt;&gt; "")))</f>
        <v>0.90791975508909672</v>
      </c>
      <c r="AF318" s="9" cm="1">
        <f t="array" ref="AF318">MEDIAN(_xlfn._xlws.FILTER(AF3:AF290, ($AZ3:$AZ290 &gt; $X292)*($AZ3:$AZ290 &lt;&gt; "")))</f>
        <v>2.2237088366644455</v>
      </c>
      <c r="AG318" s="9" cm="1">
        <f t="array" ref="AG318">MEDIAN(_xlfn._xlws.FILTER(AG3:AG290, ($AZ3:$AZ290 &gt; $X292)*($AZ3:$AZ290 &lt;&gt; "")))</f>
        <v>2.2058839114150035</v>
      </c>
      <c r="AH318" s="9" cm="1">
        <f t="array" ref="AH318">MEDIAN(_xlfn._xlws.FILTER(AH3:AH290, ($AZ3:$AZ290 &gt; $X292)*($AZ3:$AZ290 &lt;&gt; "")))</f>
        <v>4.5163125023012984</v>
      </c>
      <c r="AI318" s="9" cm="1">
        <f t="array" ref="AI318">MEDIAN(_xlfn._xlws.FILTER(AI3:AI290, ($AZ3:$AZ290 &gt; $X292)*($AZ3:$AZ290 &lt;&gt; "")))</f>
        <v>2.150778081663884</v>
      </c>
      <c r="AJ318" s="8" t="str">
        <f t="shared" si="76"/>
        <v>Target; Gain &gt; 1</v>
      </c>
      <c r="AK318" s="9" cm="1">
        <f t="array" ref="AK318">MEDIAN(_xlfn._xlws.FILTER(AK3:AK290, ($AZ3:$AZ290 &gt; $X292)*($AZ3:$AZ290 &lt;&gt; "")))</f>
        <v>2.0109361625975</v>
      </c>
      <c r="AL318" s="9" cm="1">
        <f t="array" ref="AL318">MEDIAN(_xlfn._xlws.FILTER(AL3:AL290, ($AZ3:$AZ290 &gt; $X292)*($AZ3:$AZ290 &lt;&gt; "")))</f>
        <v>0.514311943971552</v>
      </c>
      <c r="AM318" s="9" cm="1">
        <f t="array" ref="AM318">MEDIAN(_xlfn._xlws.FILTER(AM3:AM290, ($AZ3:$AZ290 &gt; $X292)*($AZ3:$AZ290 &lt;&gt; "")))</f>
        <v>0.50593454050831488</v>
      </c>
      <c r="AN318" s="9" cm="1">
        <f t="array" ref="AN318">MEDIAN(_xlfn._xlws.FILTER(AN3:AN290, ($AZ3:$AZ290 &gt; $X292)*($AZ3:$AZ290 &lt;&gt; "")))</f>
        <v>2.172541213099612</v>
      </c>
      <c r="AO318" s="9" cm="1">
        <f t="array" ref="AO318">MEDIAN(_xlfn._xlws.FILTER(AO3:AO290, ($AZ3:$AZ290 &gt; $X292)*($AZ3:$AZ290 &lt;&gt; "")))</f>
        <v>0.44072524810035252</v>
      </c>
      <c r="AP318" s="9" cm="1">
        <f t="array" ref="AP318">MEDIAN(_xlfn._xlws.FILTER(AP3:AP290, ($AZ3:$AZ290 &gt; $X292)*($AZ3:$AZ290 &lt;&gt; "")))</f>
        <v>1.8503857370931656</v>
      </c>
      <c r="AQ318" s="9" cm="1">
        <f t="array" ref="AQ318">MEDIAN(_xlfn._xlws.FILTER(AQ3:AQ290, ($AZ3:$AZ290 &gt; $X292)*($AZ3:$AZ290 &lt;&gt; "")))</f>
        <v>0.45511339800432316</v>
      </c>
      <c r="AR318" s="9" cm="1">
        <f t="array" ref="AR318">MEDIAN(_xlfn._xlws.FILTER(AR3:AR290, ($AZ3:$AZ290 &gt; $X292)*($AZ3:$AZ290 &lt;&gt; "")))</f>
        <v>1.2384089441737158</v>
      </c>
      <c r="AS318" s="9" cm="1">
        <f t="array" ref="AS318">MEDIAN(_xlfn._xlws.FILTER(AS3:AS290, ($AZ3:$AZ290 &gt; $X292)*($AZ3:$AZ290 &lt;&gt; "")))</f>
        <v>0.48220742349512874</v>
      </c>
      <c r="AT318" s="9" cm="1">
        <f t="array" ref="AT318">MEDIAN(_xlfn._xlws.FILTER(AT3:AT290, ($AZ3:$AZ290 &gt; $X292)*($AZ3:$AZ290 &lt;&gt; "")))</f>
        <v>4.5163125023012984</v>
      </c>
      <c r="AU318" s="9" cm="1">
        <f t="array" ref="AU318">MEDIAN(_xlfn._xlws.FILTER(AU3:AU290, ($AZ3:$AZ290 &gt; $X292)*($AZ3:$AZ290 &lt;&gt; "")))</f>
        <v>1.134881272283383</v>
      </c>
    </row>
    <row r="319" spans="7:49" x14ac:dyDescent="0.3">
      <c r="L319" s="8" t="str">
        <f>"Gain &gt; "&amp;L316</f>
        <v>Gain &gt; 1</v>
      </c>
      <c r="M319" s="9" cm="1">
        <f t="array" ref="M319">MEDIAN(_xlfn._xlws.FILTER(M3:M290, $AY3:$AY290&gt;$X292))</f>
        <v>2481748.5</v>
      </c>
      <c r="N319" s="9" cm="1">
        <f t="array" ref="N319">MEDIAN(_xlfn._xlws.FILTER(N3:N290, $AY3:$AY290&gt;$X292))</f>
        <v>1224502.3999999999</v>
      </c>
      <c r="O319" s="9" cm="1">
        <f t="array" ref="O319">MEDIAN(_xlfn._xlws.FILTER(O3:O290, $AY3:$AY290&gt;$X292))</f>
        <v>1247695.2</v>
      </c>
      <c r="P319" s="9" cm="1">
        <f t="array" ref="P319">MEDIAN(_xlfn._xlws.FILTER(P3:P290, $AY3:$AY290&gt;$X292))</f>
        <v>2565955</v>
      </c>
      <c r="Q319" s="9" cm="1">
        <f t="array" ref="Q319">MEDIAN(_xlfn._xlws.FILTER(Q3:Q290, $AY3:$AY290&gt;$X292))</f>
        <v>649825.30000000005</v>
      </c>
      <c r="R319" s="9" cm="1">
        <f t="array" ref="R319">MEDIAN(_xlfn._xlws.FILTER(R3:R290, $AY3:$AY290&gt;$X292))</f>
        <v>2521165</v>
      </c>
      <c r="S319" s="9" cm="1">
        <f t="array" ref="S319">MEDIAN(_xlfn._xlws.FILTER(S3:S290, $AY3:$AY290&gt;$X292))</f>
        <v>537823.6</v>
      </c>
      <c r="T319" s="9" cm="1">
        <f t="array" ref="T319">MEDIAN(_xlfn._xlws.FILTER(T3:T290, $AY3:$AY290&gt;$X292))</f>
        <v>4350661.5999999996</v>
      </c>
      <c r="U319" s="9" cm="1">
        <f t="array" ref="U319">MEDIAN(_xlfn._xlws.FILTER(U3:U290, $AY3:$AY290&gt;$X292))</f>
        <v>3604243.9</v>
      </c>
      <c r="V319" s="9" cm="1">
        <f t="array" ref="V319">MEDIAN(_xlfn._xlws.FILTER(V3:V290, $AY3:$AY290&gt;$X292))</f>
        <v>8665115.3000000007</v>
      </c>
      <c r="W319" s="9" cm="1">
        <f t="array" ref="W319">MEDIAN(_xlfn._xlws.FILTER(W3:W290, $AY3:$AY290&gt;$X292))</f>
        <v>786547.4</v>
      </c>
      <c r="X319" s="9" t="str">
        <f>"Gain &gt; "&amp;X316</f>
        <v>Gain &gt; 1</v>
      </c>
      <c r="Y319" s="9" cm="1">
        <f t="array" ref="Y319">MEDIAN(_xlfn._xlws.FILTER(Y3:Y290, $AY3:$AY290&gt;$X292))</f>
        <v>2.5793528759153559</v>
      </c>
      <c r="Z319" s="9" cm="1">
        <f t="array" ref="Z319">MEDIAN(_xlfn._xlws.FILTER(Z3:Z290, $AY3:$AY290&gt;$X292))</f>
        <v>1.6112642646068704</v>
      </c>
      <c r="AA319" s="9" cm="1">
        <f t="array" ref="AA319">MEDIAN(_xlfn._xlws.FILTER(AA3:AA290, $AY3:$AY290&gt;$X292))</f>
        <v>1.6120818401919679</v>
      </c>
      <c r="AB319" s="9" cm="1">
        <f t="array" ref="AB319">MEDIAN(_xlfn._xlws.FILTER(AB3:AB290, $AY3:$AY290&gt;$X292))</f>
        <v>2.7328232049010692</v>
      </c>
      <c r="AC319" s="9" cm="1">
        <f t="array" ref="AC319">MEDIAN(_xlfn._xlws.FILTER(AC3:AC290, $AY3:$AY290&gt;$X292))</f>
        <v>1.2731180677103109</v>
      </c>
      <c r="AD319" s="9" cm="1">
        <f t="array" ref="AD319">MEDIAN(_xlfn._xlws.FILTER(AD3:AD290, $AY3:$AY290&gt;$X292))</f>
        <v>2.8491867751115936</v>
      </c>
      <c r="AE319" s="9" cm="1">
        <f t="array" ref="AE319">MEDIAN(_xlfn._xlws.FILTER(AE3:AE290, $AY3:$AY290&gt;$X292))</f>
        <v>1.5027817246736959</v>
      </c>
      <c r="AF319" s="9" cm="1">
        <f t="array" ref="AF319">MEDIAN(_xlfn._xlws.FILTER(AF3:AF290, $AY3:$AY290&gt;$X292))</f>
        <v>2.2357229973422359</v>
      </c>
      <c r="AG319" s="9" cm="1">
        <f t="array" ref="AG319">MEDIAN(_xlfn._xlws.FILTER(AG3:AG290, $AY3:$AY290&gt;$X292))</f>
        <v>2.281591109302826</v>
      </c>
      <c r="AH319" s="9" cm="1">
        <f t="array" ref="AH319">MEDIAN(_xlfn._xlws.FILTER(AH3:AH290, $AY3:$AY290&gt;$X292))</f>
        <v>5.6589079918805512</v>
      </c>
      <c r="AI319" s="9" cm="1">
        <f t="array" ref="AI319">MEDIAN(_xlfn._xlws.FILTER(AI3:AI290, $AY3:$AY290&gt;$X292))</f>
        <v>2.286631929315627</v>
      </c>
      <c r="AJ319" s="8" t="str">
        <f t="shared" si="76"/>
        <v>Gain &gt; 1</v>
      </c>
      <c r="AK319" s="9" cm="1">
        <f t="array" ref="AK319">MEDIAN(_xlfn._xlws.FILTER(AK3:AK290, $AY3:$AY290&gt;$X292))</f>
        <v>2.5793528759153559</v>
      </c>
      <c r="AL319" s="9" cm="1">
        <f t="array" ref="AL319">MEDIAN(_xlfn._xlws.FILTER(AL3:AL290, $AY3:$AY290&gt;$X292))</f>
        <v>0.68657028742600223</v>
      </c>
      <c r="AM319" s="9" cm="1">
        <f t="array" ref="AM319">MEDIAN(_xlfn._xlws.FILTER(AM3:AM290, $AY3:$AY290&gt;$X292))</f>
        <v>0.66925251551438114</v>
      </c>
      <c r="AN319" s="9" cm="1">
        <f t="array" ref="AN319">MEDIAN(_xlfn._xlws.FILTER(AN3:AN290, $AY3:$AY290&gt;$X292))</f>
        <v>2.7328232049010692</v>
      </c>
      <c r="AO319" s="9" cm="1">
        <f t="array" ref="AO319">MEDIAN(_xlfn._xlws.FILTER(AO3:AO290, $AY3:$AY290&gt;$X292))</f>
        <v>0.52619523530593137</v>
      </c>
      <c r="AP319" s="9" cm="1">
        <f t="array" ref="AP319">MEDIAN(_xlfn._xlws.FILTER(AP3:AP290, $AY3:$AY290&gt;$X292))</f>
        <v>2.8491867751115936</v>
      </c>
      <c r="AQ319" s="9" cm="1">
        <f t="array" ref="AQ319">MEDIAN(_xlfn._xlws.FILTER(AQ3:AQ290, $AY3:$AY290&gt;$X292))</f>
        <v>0.50524191455915579</v>
      </c>
      <c r="AR319" s="9" cm="1">
        <f t="array" ref="AR319">MEDIAN(_xlfn._xlws.FILTER(AR3:AR290, $AY3:$AY290&gt;$X292))</f>
        <v>1.2754714994225651</v>
      </c>
      <c r="AS319" s="9" cm="1">
        <f t="array" ref="AS319">MEDIAN(_xlfn._xlws.FILTER(AS3:AS290, $AY3:$AY290&gt;$X292))</f>
        <v>0.5174258059123531</v>
      </c>
      <c r="AT319" s="9" cm="1">
        <f t="array" ref="AT319">MEDIAN(_xlfn._xlws.FILTER(AT3:AT290, $AY3:$AY290&gt;$X292))</f>
        <v>5.6589079918805512</v>
      </c>
      <c r="AU319" s="9" cm="1">
        <f t="array" ref="AU319">MEDIAN(_xlfn._xlws.FILTER(AU3:AU290, $AY3:$AY290&gt;$X292))</f>
        <v>1.3648294789250941</v>
      </c>
      <c r="AW319" s="10"/>
    </row>
    <row r="320" spans="7:49" x14ac:dyDescent="0.3">
      <c r="L320" t="s">
        <v>16</v>
      </c>
      <c r="M320" s="9" cm="1">
        <f t="array" ref="M320">MEDIAN(_xlfn._xlws.FILTER(M3:M290, $H3:$H290=1))</f>
        <v>1381622.7</v>
      </c>
      <c r="N320" s="9" cm="1">
        <f t="array" ref="N320">MEDIAN(_xlfn._xlws.FILTER(N3:N290, $H3:$H290=1))</f>
        <v>863819.10000000009</v>
      </c>
      <c r="O320" s="9" cm="1">
        <f t="array" ref="O320">MEDIAN(_xlfn._xlws.FILTER(O3:O290, $H3:$H290=1))</f>
        <v>874441</v>
      </c>
      <c r="P320" s="9" cm="1">
        <f t="array" ref="P320">MEDIAN(_xlfn._xlws.FILTER(P3:P290, $H3:$H290=1))</f>
        <v>983172.3</v>
      </c>
      <c r="Q320" s="9" cm="1">
        <f t="array" ref="Q320">MEDIAN(_xlfn._xlws.FILTER(Q3:Q290, $H3:$H290=1))</f>
        <v>442414.9</v>
      </c>
      <c r="R320" s="9" cm="1">
        <f t="array" ref="R320">MEDIAN(_xlfn._xlws.FILTER(R3:R290, $H3:$H290=1))</f>
        <v>860804.7</v>
      </c>
      <c r="S320" s="9" cm="1">
        <f t="array" ref="S320">MEDIAN(_xlfn._xlws.FILTER(S3:S290, $H3:$H290=1))</f>
        <v>335861.5</v>
      </c>
      <c r="T320" s="9" cm="1">
        <f t="array" ref="T320">MEDIAN(_xlfn._xlws.FILTER(T3:T290, $H3:$H290=1))</f>
        <v>4453402.4000000004</v>
      </c>
      <c r="U320" s="9" cm="1">
        <f t="array" ref="U320">MEDIAN(_xlfn._xlws.FILTER(U3:U290, $H3:$H290=1))</f>
        <v>3287444.4</v>
      </c>
      <c r="V320" s="9" cm="1">
        <f t="array" ref="V320">MEDIAN(_xlfn._xlws.FILTER(V3:V290, $H3:$H290=1))</f>
        <v>2766834.3</v>
      </c>
      <c r="W320" s="9" cm="1">
        <f t="array" ref="W320">MEDIAN(_xlfn._xlws.FILTER(W3:W290, $H3:$H290=1))</f>
        <v>708310</v>
      </c>
      <c r="X320" s="9" t="s">
        <v>16</v>
      </c>
      <c r="Y320" s="9" cm="1">
        <f t="array" ref="Y320">MEDIAN(_xlfn._xlws.FILTER(Y3:Y290, $H3:$H290=1))</f>
        <v>1.7253633562708275</v>
      </c>
      <c r="Z320" s="9" cm="1">
        <f t="array" ref="Z320">MEDIAN(_xlfn._xlws.FILTER(Z3:Z290, $H3:$H290=1))</f>
        <v>1.2077943514799694</v>
      </c>
      <c r="AA320" s="9" cm="1">
        <f t="array" ref="AA320">MEDIAN(_xlfn._xlws.FILTER(AA3:AA290, $H3:$H290=1))</f>
        <v>1.1870862677460541</v>
      </c>
      <c r="AB320" s="9" cm="1">
        <f t="array" ref="AB320">MEDIAN(_xlfn._xlws.FILTER(AB3:AB290, $H3:$H290=1))</f>
        <v>1.6233228564000455</v>
      </c>
      <c r="AC320" s="9" cm="1">
        <f t="array" ref="AC320">MEDIAN(_xlfn._xlws.FILTER(AC3:AC290, $H3:$H290=1))</f>
        <v>0.95584645870258089</v>
      </c>
      <c r="AD320" s="9" cm="1">
        <f t="array" ref="AD320">MEDIAN(_xlfn._xlws.FILTER(AD3:AD290, $H3:$H290=1))</f>
        <v>1.3585807034978639</v>
      </c>
      <c r="AE320" s="9" cm="1">
        <f t="array" ref="AE320">MEDIAN(_xlfn._xlws.FILTER(AE3:AE290, $H3:$H290=1))</f>
        <v>0.79471007341053335</v>
      </c>
      <c r="AF320" s="9" cm="1">
        <f t="array" ref="AF320">MEDIAN(_xlfn._xlws.FILTER(AF3:AF290, $H3:$H290=1))</f>
        <v>2.220762103330344</v>
      </c>
      <c r="AG320" s="9" cm="1">
        <f t="array" ref="AG320">MEDIAN(_xlfn._xlws.FILTER(AG3:AG290, $H3:$H290=1))</f>
        <v>1.8742019720841201</v>
      </c>
      <c r="AH320" s="9" cm="1">
        <f t="array" ref="AH320">MEDIAN(_xlfn._xlws.FILTER(AH3:AH290, $H3:$H290=1))</f>
        <v>3.7364199298201122</v>
      </c>
      <c r="AI320" s="9" cm="1">
        <f t="array" ref="AI320">MEDIAN(_xlfn._xlws.FILTER(AI3:AI290, $H3:$H290=1))</f>
        <v>2.0507106804056088</v>
      </c>
      <c r="AJ320" s="10" t="str">
        <f t="shared" si="76"/>
        <v>Target</v>
      </c>
      <c r="AK320" s="9" cm="1">
        <f t="array" ref="AK320">MEDIAN(_xlfn._xlws.FILTER(AK3:AK290, $H3:$H290=1))</f>
        <v>1.7253633562708275</v>
      </c>
      <c r="AL320" s="9" cm="1">
        <f t="array" ref="AL320">MEDIAN(_xlfn._xlws.FILTER(AL3:AL290, $H3:$H290=1))</f>
        <v>0.49319864681456238</v>
      </c>
      <c r="AM320" s="9" cm="1">
        <f t="array" ref="AM320">MEDIAN(_xlfn._xlws.FILTER(AM3:AM290, $H3:$H290=1))</f>
        <v>0.49166551635134964</v>
      </c>
      <c r="AN320" s="9" cm="1">
        <f t="array" ref="AN320">MEDIAN(_xlfn._xlws.FILTER(AN3:AN290, $H3:$H290=1))</f>
        <v>1.6233228564000455</v>
      </c>
      <c r="AO320" s="9" cm="1">
        <f t="array" ref="AO320">MEDIAN(_xlfn._xlws.FILTER(AO3:AO290, $H3:$H290=1))</f>
        <v>0.43058628470462279</v>
      </c>
      <c r="AP320" s="9" cm="1">
        <f t="array" ref="AP320">MEDIAN(_xlfn._xlws.FILTER(AP3:AP290, $H3:$H290=1))</f>
        <v>1.3585807034978639</v>
      </c>
      <c r="AQ320" s="9" cm="1">
        <f t="array" ref="AQ320">MEDIAN(_xlfn._xlws.FILTER(AQ3:AQ290, $H3:$H290=1))</f>
        <v>0.441461930074729</v>
      </c>
      <c r="AR320" s="9" cm="1">
        <f t="array" ref="AR320">MEDIAN(_xlfn._xlws.FILTER(AR3:AR290, $H3:$H290=1))</f>
        <v>1.219075937382877</v>
      </c>
      <c r="AS320" s="9" cm="1">
        <f t="array" ref="AS320">MEDIAN(_xlfn._xlws.FILTER(AS3:AS290, $H3:$H290=1))</f>
        <v>0.42069781941827383</v>
      </c>
      <c r="AT320" s="9" cm="1">
        <f t="array" ref="AT320">MEDIAN(_xlfn._xlws.FILTER(AT3:AT290, $H3:$H290=1))</f>
        <v>3.7364199298201122</v>
      </c>
      <c r="AU320" s="9" cm="1">
        <f t="array" ref="AU320">MEDIAN(_xlfn._xlws.FILTER(AU3:AU290, $H3:$H290=1))</f>
        <v>1.0286893917946147</v>
      </c>
      <c r="AW320" s="10"/>
    </row>
    <row r="321" spans="12:49" x14ac:dyDescent="0.3">
      <c r="L321" t="str">
        <f t="shared" ref="L321:L327" si="80">X321</f>
        <v>Gain &gt; 0</v>
      </c>
      <c r="M321" s="9" cm="1">
        <f t="array" ref="M321">MEDIAN(_xlfn._xlws.FILTER(M3:M290, $J3:$J290=1))</f>
        <v>2738423.9</v>
      </c>
      <c r="N321" s="9" cm="1">
        <f t="array" ref="N321">MEDIAN(_xlfn._xlws.FILTER(N3:N290, $J3:$J290=1))</f>
        <v>2165004.2999999998</v>
      </c>
      <c r="O321" s="9" cm="1">
        <f t="array" ref="O321">MEDIAN(_xlfn._xlws.FILTER(O3:O290, $J3:$J290=1))</f>
        <v>2175758.4</v>
      </c>
      <c r="P321" s="9" cm="1">
        <f t="array" ref="P321">MEDIAN(_xlfn._xlws.FILTER(P3:P290, $J3:$J290=1))</f>
        <v>2884019.3</v>
      </c>
      <c r="Q321" s="9" cm="1">
        <f t="array" ref="Q321">MEDIAN(_xlfn._xlws.FILTER(Q3:Q290, $J3:$J290=1))</f>
        <v>1001453.4</v>
      </c>
      <c r="R321" s="9" cm="1">
        <f t="array" ref="R321">MEDIAN(_xlfn._xlws.FILTER(R3:R290, $J3:$J290=1))</f>
        <v>2990812.2</v>
      </c>
      <c r="S321" s="9" cm="1">
        <f t="array" ref="S321">MEDIAN(_xlfn._xlws.FILTER(S3:S290, $J3:$J290=1))</f>
        <v>1201000.5</v>
      </c>
      <c r="T321" s="9" cm="1">
        <f t="array" ref="T321">MEDIAN(_xlfn._xlws.FILTER(T3:T290, $J3:$J290=1))</f>
        <v>4695607.6999999993</v>
      </c>
      <c r="U321" s="9" cm="1">
        <f t="array" ref="U321">MEDIAN(_xlfn._xlws.FILTER(U3:U290, $J3:$J290=1))</f>
        <v>3862008.1</v>
      </c>
      <c r="V321" s="9" cm="1">
        <f t="array" ref="V321">MEDIAN(_xlfn._xlws.FILTER(V3:V290, $J3:$J290=1))</f>
        <v>7986008.5</v>
      </c>
      <c r="W321" s="9" cm="1">
        <f t="array" ref="W321">MEDIAN(_xlfn._xlws.FILTER(W3:W290, $J3:$J290=1))</f>
        <v>3138321.8</v>
      </c>
      <c r="X321" s="9" t="s">
        <v>17</v>
      </c>
      <c r="Y321" s="9" cm="1">
        <f t="array" ref="Y321">MEDIAN(_xlfn._xlws.FILTER(Y3:Y290, $J3:$J290=1))</f>
        <v>2.5870595946209507</v>
      </c>
      <c r="Z321" s="9" cm="1">
        <f t="array" ref="Z321">MEDIAN(_xlfn._xlws.FILTER(Z3:Z290, $J3:$J290=1))</f>
        <v>2.3303032660624012</v>
      </c>
      <c r="AA321" s="9" cm="1">
        <f t="array" ref="AA321">MEDIAN(_xlfn._xlws.FILTER(AA3:AA290, $J3:$J290=1))</f>
        <v>2.3169953304110091</v>
      </c>
      <c r="AB321" s="9" cm="1">
        <f t="array" ref="AB321">MEDIAN(_xlfn._xlws.FILTER(AB3:AB290, $J3:$J290=1))</f>
        <v>2.9948926188983025</v>
      </c>
      <c r="AC321" s="9" cm="1">
        <f t="array" ref="AC321">MEDIAN(_xlfn._xlws.FILTER(AC3:AC290, $J3:$J290=1))</f>
        <v>1.511935731279664</v>
      </c>
      <c r="AD321" s="9" cm="1">
        <f t="array" ref="AD321">MEDIAN(_xlfn._xlws.FILTER(AD3:AD290, $J3:$J290=1))</f>
        <v>3.2054780224105346</v>
      </c>
      <c r="AE321" s="9" cm="1">
        <f t="array" ref="AE321">MEDIAN(_xlfn._xlws.FILTER(AE3:AE290, $J3:$J290=1))</f>
        <v>2.1773483618162572</v>
      </c>
      <c r="AF321" s="9" cm="1">
        <f t="array" ref="AF321">MEDIAN(_xlfn._xlws.FILTER(AF3:AF290, $J3:$J290=1))</f>
        <v>2.5760344128124415</v>
      </c>
      <c r="AG321" s="9" cm="1">
        <f t="array" ref="AG321">MEDIAN(_xlfn._xlws.FILTER(AG3:AG290, $J3:$J290=1))</f>
        <v>2.7503209836548193</v>
      </c>
      <c r="AH321" s="9" cm="1">
        <f t="array" ref="AH321">MEDIAN(_xlfn._xlws.FILTER(AH3:AH290, $J3:$J290=1))</f>
        <v>5.2831963284872474</v>
      </c>
      <c r="AI321" s="9" cm="1">
        <f t="array" ref="AI321">MEDIAN(_xlfn._xlws.FILTER(AI3:AI290, $J3:$J290=1))</f>
        <v>3.5171742080710824</v>
      </c>
      <c r="AJ321" s="10" t="str">
        <f t="shared" si="76"/>
        <v>Gain &gt; 0</v>
      </c>
      <c r="AK321" s="9" cm="1">
        <f t="array" ref="AK321">MEDIAN(_xlfn._xlws.FILTER(AK3:AK290, $J3:$J290=1))</f>
        <v>2.5870595946209507</v>
      </c>
      <c r="AL321" s="9" cm="1">
        <f t="array" ref="AL321">MEDIAN(_xlfn._xlws.FILTER(AL3:AL290, $J3:$J290=1))</f>
        <v>0.87999451803043482</v>
      </c>
      <c r="AM321" s="9" cm="1">
        <f t="array" ref="AM321">MEDIAN(_xlfn._xlws.FILTER(AM3:AM290, $J3:$J290=1))</f>
        <v>0.87809622792992736</v>
      </c>
      <c r="AN321" s="9" cm="1">
        <f t="array" ref="AN321">MEDIAN(_xlfn._xlws.FILTER(AN3:AN290, $J3:$J290=1))</f>
        <v>2.9948926188983025</v>
      </c>
      <c r="AO321" s="9" cm="1">
        <f t="array" ref="AO321">MEDIAN(_xlfn._xlws.FILTER(AO3:AO290, $J3:$J290=1))</f>
        <v>0.62634345810511149</v>
      </c>
      <c r="AP321" s="9" cm="1">
        <f t="array" ref="AP321">MEDIAN(_xlfn._xlws.FILTER(AP3:AP290, $J3:$J290=1))</f>
        <v>3.2054780224105346</v>
      </c>
      <c r="AQ321" s="9" cm="1">
        <f t="array" ref="AQ321">MEDIAN(_xlfn._xlws.FILTER(AQ3:AQ290, $J3:$J290=1))</f>
        <v>0.8663351335795596</v>
      </c>
      <c r="AR321" s="9" cm="1">
        <f t="array" ref="AR321">MEDIAN(_xlfn._xlws.FILTER(AR3:AR290, $J3:$J290=1))</f>
        <v>1.4080834475113075</v>
      </c>
      <c r="AS321" s="9" cm="1">
        <f t="array" ref="AS321">MEDIAN(_xlfn._xlws.FILTER(AS3:AS290, $J3:$J290=1))</f>
        <v>0.54818019676022234</v>
      </c>
      <c r="AT321" s="9" cm="1">
        <f t="array" ref="AT321">MEDIAN(_xlfn._xlws.FILTER(AT3:AT290, $J3:$J290=1))</f>
        <v>5.2831963284872474</v>
      </c>
      <c r="AU321" s="9" cm="1">
        <f t="array" ref="AU321">MEDIAN(_xlfn._xlws.FILTER(AU3:AU290, $J3:$J290=1))</f>
        <v>1.8269352696835996</v>
      </c>
      <c r="AW321" s="10"/>
    </row>
    <row r="322" spans="12:49" x14ac:dyDescent="0.3">
      <c r="L322" t="str">
        <f t="shared" si="80"/>
        <v>Gain &lt;=0</v>
      </c>
      <c r="M322" s="9" cm="1">
        <f t="array" ref="M322">MEDIAN(_xlfn._xlws.FILTER(M3:M290, $I3:$I290=1))</f>
        <v>1323977.7000000002</v>
      </c>
      <c r="N322" s="9" cm="1">
        <f t="array" ref="N322">MEDIAN(_xlfn._xlws.FILTER(N3:N290, $I3:$I290=1))</f>
        <v>3103111.1</v>
      </c>
      <c r="O322" s="9" cm="1">
        <f t="array" ref="O322">MEDIAN(_xlfn._xlws.FILTER(O3:O290, $I3:$I290=1))</f>
        <v>3119688.2</v>
      </c>
      <c r="P322" s="9" cm="1">
        <f t="array" ref="P322">MEDIAN(_xlfn._xlws.FILTER(P3:P290, $I3:$I290=1))</f>
        <v>1794473.6</v>
      </c>
      <c r="Q322" s="9" cm="1">
        <f t="array" ref="Q322">MEDIAN(_xlfn._xlws.FILTER(Q3:Q290, $I3:$I290=1))</f>
        <v>1726057.1</v>
      </c>
      <c r="R322" s="9" cm="1">
        <f t="array" ref="R322">MEDIAN(_xlfn._xlws.FILTER(R3:R290, $I3:$I290=1))</f>
        <v>1264095.2</v>
      </c>
      <c r="S322" s="9" cm="1">
        <f t="array" ref="S322">MEDIAN(_xlfn._xlws.FILTER(S3:S290, $I3:$I290=1))</f>
        <v>1886617.2</v>
      </c>
      <c r="T322" s="9" cm="1">
        <f t="array" ref="T322">MEDIAN(_xlfn._xlws.FILTER(T3:T290, $I3:$I290=1))</f>
        <v>4352161</v>
      </c>
      <c r="U322" s="9" cm="1">
        <f t="array" ref="U322">MEDIAN(_xlfn._xlws.FILTER(U3:U290, $I3:$I290=1))</f>
        <v>4334876.2</v>
      </c>
      <c r="V322" s="9" cm="1">
        <f t="array" ref="V322">MEDIAN(_xlfn._xlws.FILTER(V3:V290, $I3:$I290=1))</f>
        <v>4078629.4000000004</v>
      </c>
      <c r="W322" s="9" cm="1">
        <f t="array" ref="W322">MEDIAN(_xlfn._xlws.FILTER(W3:W290, $I3:$I290=1))</f>
        <v>3912694.6</v>
      </c>
      <c r="X322" s="9" t="s">
        <v>18</v>
      </c>
      <c r="Y322" s="9" cm="1">
        <f t="array" ref="Y322">MEDIAN(_xlfn._xlws.FILTER(Y3:Y290, $I3:$I290=1))</f>
        <v>1.7053882325766609</v>
      </c>
      <c r="Z322" s="9" cm="1">
        <f t="array" ref="Z322">MEDIAN(_xlfn._xlws.FILTER(Z3:Z290, $I3:$I290=1))</f>
        <v>2.9253398006316274</v>
      </c>
      <c r="AA322" s="9" cm="1">
        <f t="array" ref="AA322">MEDIAN(_xlfn._xlws.FILTER(AA3:AA290, $I3:$I290=1))</f>
        <v>2.9125192047562449</v>
      </c>
      <c r="AB322" s="9" cm="1">
        <f t="array" ref="AB322">MEDIAN(_xlfn._xlws.FILTER(AB3:AB290, $I3:$I290=1))</f>
        <v>1.9736365563061549</v>
      </c>
      <c r="AC322" s="9" cm="1">
        <f t="array" ref="AC322">MEDIAN(_xlfn._xlws.FILTER(AC3:AC290, $I3:$I290=1))</f>
        <v>2.1459491447807526</v>
      </c>
      <c r="AD322" s="9" cm="1">
        <f t="array" ref="AD322">MEDIAN(_xlfn._xlws.FILTER(AD3:AD290, $I3:$I290=1))</f>
        <v>1.8160892377840354</v>
      </c>
      <c r="AE322" s="9" cm="1">
        <f t="array" ref="AE322">MEDIAN(_xlfn._xlws.FILTER(AE3:AE290, $I3:$I290=1))</f>
        <v>2.839961770060472</v>
      </c>
      <c r="AF322" s="9" cm="1">
        <f t="array" ref="AF322">MEDIAN(_xlfn._xlws.FILTER(AF3:AF290, $I3:$I290=1))</f>
        <v>1.9907592234434559</v>
      </c>
      <c r="AG322" s="9" cm="1">
        <f t="array" ref="AG322">MEDIAN(_xlfn._xlws.FILTER(AG3:AG290, $I3:$I290=1))</f>
        <v>2.839377940422855</v>
      </c>
      <c r="AH322" s="9" cm="1">
        <f t="array" ref="AH322">MEDIAN(_xlfn._xlws.FILTER(AH3:AH290, $I3:$I290=1))</f>
        <v>4.0020096208667386</v>
      </c>
      <c r="AI322" s="9" cm="1">
        <f t="array" ref="AI322">MEDIAN(_xlfn._xlws.FILTER(AI3:AI290, $I3:$I290=1))</f>
        <v>4.9571474781259894</v>
      </c>
      <c r="AJ322" s="10" t="str">
        <f t="shared" si="76"/>
        <v>Gain &lt;=0</v>
      </c>
      <c r="AK322" s="9" cm="1">
        <f t="array" ref="AK322">MEDIAN(_xlfn._xlws.FILTER(AK3:AK290, $I3:$I290=1))</f>
        <v>1.7053882325766609</v>
      </c>
      <c r="AL322" s="9" cm="1">
        <f t="array" ref="AL322">MEDIAN(_xlfn._xlws.FILTER(AL3:AL290, $I3:$I290=1))</f>
        <v>0.8999799097655341</v>
      </c>
      <c r="AM322" s="9" cm="1">
        <f t="array" ref="AM322">MEDIAN(_xlfn._xlws.FILTER(AM3:AM290, $I3:$I290=1))</f>
        <v>0.89204622986726467</v>
      </c>
      <c r="AN322" s="9" cm="1">
        <f t="array" ref="AN322">MEDIAN(_xlfn._xlws.FILTER(AN3:AN290, $I3:$I290=1))</f>
        <v>1.9736365563061549</v>
      </c>
      <c r="AO322" s="9" cm="1">
        <f t="array" ref="AO322">MEDIAN(_xlfn._xlws.FILTER(AO3:AO290, $I3:$I290=1))</f>
        <v>0.77392202769988216</v>
      </c>
      <c r="AP322" s="9" cm="1">
        <f t="array" ref="AP322">MEDIAN(_xlfn._xlws.FILTER(AP3:AP290, $I3:$I290=1))</f>
        <v>1.8160892377840354</v>
      </c>
      <c r="AQ322" s="9" cm="1">
        <f t="array" ref="AQ322">MEDIAN(_xlfn._xlws.FILTER(AQ3:AQ290, $I3:$I290=1))</f>
        <v>0.92173380891326817</v>
      </c>
      <c r="AR322" s="9" cm="1">
        <f t="array" ref="AR322">MEDIAN(_xlfn._xlws.FILTER(AR3:AR290, $I3:$I290=1))</f>
        <v>1.1255377584369854</v>
      </c>
      <c r="AS322" s="9" cm="1">
        <f t="array" ref="AS322">MEDIAN(_xlfn._xlws.FILTER(AS3:AS290, $I3:$I290=1))</f>
        <v>0.52892166052479306</v>
      </c>
      <c r="AT322" s="9" cm="1">
        <f t="array" ref="AT322">MEDIAN(_xlfn._xlws.FILTER(AT3:AT290, $I3:$I290=1))</f>
        <v>4.0020096208667386</v>
      </c>
      <c r="AU322" s="9" cm="1">
        <f t="array" ref="AU322">MEDIAN(_xlfn._xlws.FILTER(AU3:AU290, $I3:$I290=1))</f>
        <v>2.7417760520474985</v>
      </c>
    </row>
    <row r="323" spans="12:49" x14ac:dyDescent="0.3">
      <c r="L323" t="str">
        <f t="shared" si="80"/>
        <v>Target;Gain &gt; 1; #pref=2</v>
      </c>
      <c r="M323" s="9" t="e" cm="1" vm="1">
        <f t="array" ref="M323">AVERAGE(_xlfn._xlws.FILTER(M3:M290, ($H$3:$H$290=1)*($K3:$K290=2)*($AY3:$AY290&gt;$X$292)))</f>
        <v>#VALUE!</v>
      </c>
      <c r="N323" s="9" t="e" cm="1" vm="1">
        <f t="array" ref="N323">AVERAGE(_xlfn._xlws.FILTER(N3:N290, ($H$3:$H$290=1)*($K3:$K290=2)*($AY3:$AY290&gt;$X$292)))</f>
        <v>#VALUE!</v>
      </c>
      <c r="O323" s="9" t="e" cm="1" vm="1">
        <f t="array" ref="O323">AVERAGE(_xlfn._xlws.FILTER(O3:O290, ($H$3:$H$290=1)*($K3:$K290=2)*($AY3:$AY290&gt;$X$292)))</f>
        <v>#VALUE!</v>
      </c>
      <c r="P323" s="9" t="e" cm="1" vm="1">
        <f t="array" ref="P323">AVERAGE(_xlfn._xlws.FILTER(P3:P290, ($H$3:$H$290=1)*($K3:$K290=2)*($AY3:$AY290&gt;$X$292)))</f>
        <v>#VALUE!</v>
      </c>
      <c r="Q323" s="9" t="e" cm="1" vm="1">
        <f t="array" ref="Q323">AVERAGE(_xlfn._xlws.FILTER(Q3:Q290, ($H$3:$H$290=1)*($K3:$K290=2)*($AY3:$AY290&gt;$X$292)))</f>
        <v>#VALUE!</v>
      </c>
      <c r="R323" s="9" t="e" cm="1" vm="1">
        <f t="array" ref="R323">AVERAGE(_xlfn._xlws.FILTER(R3:R290, ($H$3:$H$290=1)*($K3:$K290=2)*($AY3:$AY290&gt;$X$292)))</f>
        <v>#VALUE!</v>
      </c>
      <c r="S323" s="9" t="e" cm="1" vm="1">
        <f t="array" ref="S323">AVERAGE(_xlfn._xlws.FILTER(S3:S290, ($H$3:$H$290=1)*($K3:$K290=2)*($AY3:$AY290&gt;$X$292)))</f>
        <v>#VALUE!</v>
      </c>
      <c r="T323" s="9" t="e" cm="1" vm="1">
        <f t="array" ref="T323">AVERAGE(_xlfn._xlws.FILTER(T3:T290, ($H$3:$H$290=1)*($K3:$K290=2)*($AY3:$AY290&gt;$X$292)))</f>
        <v>#VALUE!</v>
      </c>
      <c r="U323" s="9" t="e" cm="1" vm="1">
        <f t="array" ref="U323">AVERAGE(_xlfn._xlws.FILTER(U3:U290, ($H$3:$H$290=1)*($K3:$K290=2)*($AY3:$AY290&gt;$X$292)))</f>
        <v>#VALUE!</v>
      </c>
      <c r="V323" s="9" t="e" cm="1" vm="1">
        <f t="array" ref="V323">AVERAGE(_xlfn._xlws.FILTER(V3:V290, ($H$3:$H$290=1)*($K3:$K290=2)*($AY3:$AY290&gt;$X$292)))</f>
        <v>#VALUE!</v>
      </c>
      <c r="W323" s="9" t="e" cm="1" vm="1">
        <f t="array" ref="W323">AVERAGE(_xlfn._xlws.FILTER(W3:W290, ($H$3:$H$290=1)*($K3:$K290=2)*($AY3:$AY290&gt;$X$292)))</f>
        <v>#VALUE!</v>
      </c>
      <c r="X323" s="9" t="str">
        <f>"Target;Gain &gt; "&amp;X316&amp;"; #pref=2"</f>
        <v>Target;Gain &gt; 1; #pref=2</v>
      </c>
      <c r="Y323" s="9" t="e" cm="1" vm="1">
        <f t="array" ref="Y323">AVERAGE(_xlfn._xlws.FILTER(Y3:Y290, ($H$3:$H$290=1)*($K3:$K290=2)*($AY3:$AY290&gt;$X$292)))</f>
        <v>#VALUE!</v>
      </c>
      <c r="Z323" s="9" t="e" cm="1" vm="1">
        <f t="array" ref="Z323">AVERAGE(_xlfn._xlws.FILTER(Z3:Z290, ($H$3:$H$290=1)*($K3:$K290=2)*($AY3:$AY290&gt;$X$292)))</f>
        <v>#VALUE!</v>
      </c>
      <c r="AA323" s="9" t="e" cm="1" vm="1">
        <f t="array" ref="AA323">AVERAGE(_xlfn._xlws.FILTER(AA3:AA290, ($H$3:$H$290=1)*($K3:$K290=2)*($AY3:$AY290&gt;$X$292)))</f>
        <v>#VALUE!</v>
      </c>
      <c r="AB323" s="9" t="e" cm="1" vm="1">
        <f t="array" ref="AB323">AVERAGE(_xlfn._xlws.FILTER(AB3:AB290, ($H$3:$H$290=1)*($K3:$K290=2)*($AY3:$AY290&gt;$X$292)))</f>
        <v>#VALUE!</v>
      </c>
      <c r="AC323" s="9" t="e" cm="1" vm="1">
        <f t="array" ref="AC323">AVERAGE(_xlfn._xlws.FILTER(AC3:AC290, ($H$3:$H$290=1)*($K3:$K290=2)*($AY3:$AY290&gt;$X$292)))</f>
        <v>#VALUE!</v>
      </c>
      <c r="AD323" s="9" t="e" cm="1" vm="1">
        <f t="array" ref="AD323">AVERAGE(_xlfn._xlws.FILTER(AD3:AD290, ($H$3:$H$290=1)*($K3:$K290=2)*($AY3:$AY290&gt;$X$292)))</f>
        <v>#VALUE!</v>
      </c>
      <c r="AE323" s="9" t="e" cm="1" vm="1">
        <f t="array" ref="AE323">AVERAGE(_xlfn._xlws.FILTER(AE3:AE290, ($H$3:$H$290=1)*($K3:$K290=2)*($AY3:$AY290&gt;$X$292)))</f>
        <v>#VALUE!</v>
      </c>
      <c r="AF323" s="9" t="e" cm="1" vm="1">
        <f t="array" ref="AF323">AVERAGE(_xlfn._xlws.FILTER(AF3:AF290, ($H$3:$H$290=1)*($K3:$K290=2)*($AY3:$AY290&gt;$X$292)))</f>
        <v>#VALUE!</v>
      </c>
      <c r="AG323" s="9" t="e" cm="1" vm="1">
        <f t="array" ref="AG323">AVERAGE(_xlfn._xlws.FILTER(AG3:AG290, ($H$3:$H$290=1)*($K3:$K290=2)*($AY3:$AY290&gt;$X$292)))</f>
        <v>#VALUE!</v>
      </c>
      <c r="AH323" s="9" t="e" cm="1" vm="1">
        <f t="array" ref="AH323">AVERAGE(_xlfn._xlws.FILTER(AH3:AH290, ($H$3:$H$290=1)*($K3:$K290=2)*($AY3:$AY290&gt;$X$292)))</f>
        <v>#VALUE!</v>
      </c>
      <c r="AI323" s="9" t="e" cm="1" vm="1">
        <f t="array" ref="AI323">AVERAGE(_xlfn._xlws.FILTER(AI3:AI290, ($H$3:$H$290=1)*($K3:$K290=2)*($AY3:$AY290&gt;$X$292)))</f>
        <v>#VALUE!</v>
      </c>
      <c r="AJ323" s="10" t="str">
        <f t="shared" si="76"/>
        <v>Target;Gain &gt; 1; #pref=2</v>
      </c>
      <c r="AK323" s="9" t="e" cm="1" vm="1">
        <f t="array" ref="AK323">AVERAGE(_xlfn._xlws.FILTER(AK3:AK290, ($H$3:$H$290=1)*($K3:$K290=2)*($AY3:$AY290&gt;$X$292)))</f>
        <v>#VALUE!</v>
      </c>
      <c r="AL323" s="9" t="e" cm="1" vm="1">
        <f t="array" ref="AL323">AVERAGE(_xlfn._xlws.FILTER(AL3:AL290, ($H$3:$H$290=1)*($K3:$K290=2)*($AY3:$AY290&gt;$X$292)))</f>
        <v>#VALUE!</v>
      </c>
      <c r="AM323" s="9" t="e" cm="1" vm="1">
        <f t="array" ref="AM323">AVERAGE(_xlfn._xlws.FILTER(AM3:AM290, ($H$3:$H$290=1)*($K3:$K290=2)*($AY3:$AY290&gt;$X$292)))</f>
        <v>#VALUE!</v>
      </c>
      <c r="AN323" s="9" t="e" cm="1" vm="1">
        <f t="array" ref="AN323">AVERAGE(_xlfn._xlws.FILTER(AN3:AN290, ($H$3:$H$290=1)*($K3:$K290=2)*($AY3:$AY290&gt;$X$292)))</f>
        <v>#VALUE!</v>
      </c>
      <c r="AO323" s="9" t="e" cm="1" vm="1">
        <f t="array" ref="AO323">AVERAGE(_xlfn._xlws.FILTER(AO3:AO290, ($H$3:$H$290=1)*($K3:$K290=2)*($AY3:$AY290&gt;$X$292)))</f>
        <v>#VALUE!</v>
      </c>
      <c r="AP323" s="9" t="e" cm="1" vm="1">
        <f t="array" ref="AP323">AVERAGE(_xlfn._xlws.FILTER(AP3:AP290, ($H$3:$H$290=1)*($K3:$K290=2)*($AY3:$AY290&gt;$X$292)))</f>
        <v>#VALUE!</v>
      </c>
      <c r="AQ323" s="9" t="e" cm="1" vm="1">
        <f t="array" ref="AQ323">AVERAGE(_xlfn._xlws.FILTER(AQ3:AQ290, ($H$3:$H$290=1)*($K3:$K290=2)*($AY3:$AY290&gt;$X$292)))</f>
        <v>#VALUE!</v>
      </c>
      <c r="AR323" s="9" t="e" cm="1" vm="1">
        <f t="array" ref="AR323">AVERAGE(_xlfn._xlws.FILTER(AR3:AR290, ($H$3:$H$290=1)*($K3:$K290=2)*($AY3:$AY290&gt;$X$292)))</f>
        <v>#VALUE!</v>
      </c>
      <c r="AS323" s="9" t="e" cm="1" vm="1">
        <f t="array" ref="AS323">AVERAGE(_xlfn._xlws.FILTER(AS3:AS290, ($H$3:$H$290=1)*($K3:$K290=2)*($AY3:$AY290&gt;$X$292)))</f>
        <v>#VALUE!</v>
      </c>
      <c r="AT323" s="9" t="e" cm="1" vm="1">
        <f t="array" ref="AT323">AVERAGE(_xlfn._xlws.FILTER(AT3:AT290, ($H$3:$H$290=1)*($K3:$K290=2)*($AY3:$AY290&gt;$X$292)))</f>
        <v>#VALUE!</v>
      </c>
      <c r="AU323" s="9" t="e" cm="1" vm="1">
        <f t="array" ref="AU323">AVERAGE(_xlfn._xlws.FILTER(AU3:AU290, ($H$3:$H$290=1)*($K3:$K290=2)*($AY3:$AY290&gt;$X$292)))</f>
        <v>#VALUE!</v>
      </c>
    </row>
    <row r="324" spans="12:49" x14ac:dyDescent="0.3">
      <c r="L324" t="str">
        <f t="shared" si="80"/>
        <v>Target; Gain &gt; 1; #pref=3</v>
      </c>
      <c r="M324" s="9" cm="1">
        <f t="array" ref="M324">MEDIAN(_xlfn._xlws.FILTER(M3:M290, ($H$3:$H$290=1)*($K3:$K290=3)*($AY3:$AY290&gt;$X$292)))</f>
        <v>1823114.1</v>
      </c>
      <c r="N324" s="9" cm="1">
        <f t="array" ref="N324">MEDIAN(_xlfn._xlws.FILTER(N3:N290, ($H$3:$H$290=1)*($K3:$K290=3)*($AY3:$AY290&gt;$X$292)))</f>
        <v>863819.10000000009</v>
      </c>
      <c r="O324" s="9" cm="1">
        <f t="array" ref="O324">MEDIAN(_xlfn._xlws.FILTER(O3:O290, ($H$3:$H$290=1)*($K3:$K290=3)*($AY3:$AY290&gt;$X$292)))</f>
        <v>874441</v>
      </c>
      <c r="P324" s="9" cm="1">
        <f t="array" ref="P324">MEDIAN(_xlfn._xlws.FILTER(P3:P290, ($H$3:$H$290=1)*($K3:$K290=3)*($AY3:$AY290&gt;$X$292)))</f>
        <v>3406601.1000000006</v>
      </c>
      <c r="Q324" s="9" cm="1">
        <f t="array" ref="Q324">MEDIAN(_xlfn._xlws.FILTER(Q3:Q290, ($H$3:$H$290=1)*($K3:$K290=3)*($AY3:$AY290&gt;$X$292)))</f>
        <v>444324.5</v>
      </c>
      <c r="R324" s="9" cm="1">
        <f t="array" ref="R324">MEDIAN(_xlfn._xlws.FILTER(R3:R290, ($H$3:$H$290=1)*($K3:$K290=3)*($AY3:$AY290&gt;$X$292)))</f>
        <v>2990261.3</v>
      </c>
      <c r="S324" s="9" cm="1">
        <f t="array" ref="S324">MEDIAN(_xlfn._xlws.FILTER(S3:S290, ($H$3:$H$290=1)*($K3:$K290=3)*($AY3:$AY290&gt;$X$292)))</f>
        <v>335861.5</v>
      </c>
      <c r="T324" s="9" cm="1">
        <f t="array" ref="T324">MEDIAN(_xlfn._xlws.FILTER(T3:T290, ($H$3:$H$290=1)*($K3:$K290=3)*($AY3:$AY290&gt;$X$292)))</f>
        <v>5492373.7000000002</v>
      </c>
      <c r="U324" s="9" cm="1">
        <f t="array" ref="U324">MEDIAN(_xlfn._xlws.FILTER(U3:U290, ($H$3:$H$290=1)*($K3:$K290=3)*($AY3:$AY290&gt;$X$292)))</f>
        <v>3457271</v>
      </c>
      <c r="V324" s="9" cm="1">
        <f t="array" ref="V324">MEDIAN(_xlfn._xlws.FILTER(V3:V290, ($H$3:$H$290=1)*($K3:$K290=3)*($AY3:$AY290&gt;$X$292)))</f>
        <v>8665115.3000000007</v>
      </c>
      <c r="W324" s="9" cm="1">
        <f t="array" ref="W324">MEDIAN(_xlfn._xlws.FILTER(W3:W290, ($H$3:$H$290=1)*($K3:$K290=3)*($AY3:$AY290&gt;$X$292)))</f>
        <v>786547.4</v>
      </c>
      <c r="X324" s="9" t="str">
        <f>"Target; Gain &gt; "&amp;X316&amp;"; #pref=3"</f>
        <v>Target; Gain &gt; 1; #pref=3</v>
      </c>
      <c r="Y324" s="9" cm="1">
        <f t="array" ref="Y324">MEDIAN(_xlfn._xlws.FILTER(Y3:Y290, ($H$3:$H$290=1)*($K3:$K290=3)*($AY3:$AY290&gt;$X$292)))</f>
        <v>2.0109361625975</v>
      </c>
      <c r="Z324" s="9" cm="1">
        <f t="array" ref="Z324">MEDIAN(_xlfn._xlws.FILTER(Z3:Z290, ($H$3:$H$290=1)*($K3:$K290=3)*($AY3:$AY290&gt;$X$292)))</f>
        <v>1.2107694863341745</v>
      </c>
      <c r="AA324" s="9" cm="1">
        <f t="array" ref="AA324">MEDIAN(_xlfn._xlws.FILTER(AA3:AA290, ($H$3:$H$290=1)*($K3:$K290=3)*($AY3:$AY290&gt;$X$292)))</f>
        <v>1.1870862677460541</v>
      </c>
      <c r="AB324" s="9" cm="1">
        <f t="array" ref="AB324">MEDIAN(_xlfn._xlws.FILTER(AB3:AB290, ($H$3:$H$290=1)*($K3:$K290=3)*($AY3:$AY290&gt;$X$292)))</f>
        <v>2.7328232049010692</v>
      </c>
      <c r="AC324" s="9" cm="1">
        <f t="array" ref="AC324">MEDIAN(_xlfn._xlws.FILTER(AC3:AC290, ($H$3:$H$290=1)*($K3:$K290=3)*($AY3:$AY290&gt;$X$292)))</f>
        <v>0.95584645870258089</v>
      </c>
      <c r="AD324" s="9" cm="1">
        <f t="array" ref="AD324">MEDIAN(_xlfn._xlws.FILTER(AD3:AD290, ($H$3:$H$290=1)*($K3:$K290=3)*($AY3:$AY290&gt;$X$292)))</f>
        <v>2.4862950884038577</v>
      </c>
      <c r="AE324" s="9" cm="1">
        <f t="array" ref="AE324">MEDIAN(_xlfn._xlws.FILTER(AE3:AE290, ($H$3:$H$290=1)*($K3:$K290=3)*($AY3:$AY290&gt;$X$292)))</f>
        <v>0.72004356975667183</v>
      </c>
      <c r="AF324" s="9" cm="1">
        <f t="array" ref="AF324">MEDIAN(_xlfn._xlws.FILTER(AF3:AF290, ($H$3:$H$290=1)*($K3:$K290=3)*($AY3:$AY290&gt;$X$292)))</f>
        <v>3.1199877402745191</v>
      </c>
      <c r="AG324" s="9" cm="1">
        <f t="array" ref="AG324">MEDIAN(_xlfn._xlws.FILTER(AG3:AG290, ($H$3:$H$290=1)*($K3:$K290=3)*($AY3:$AY290&gt;$X$292)))</f>
        <v>2.2058839114150035</v>
      </c>
      <c r="AH324" s="9" cm="1">
        <f t="array" ref="AH324">MEDIAN(_xlfn._xlws.FILTER(AH3:AH290, ($H$3:$H$290=1)*($K3:$K290=3)*($AY3:$AY290&gt;$X$292)))</f>
        <v>5.6589079918805512</v>
      </c>
      <c r="AI324" s="9" cm="1">
        <f t="array" ref="AI324">MEDIAN(_xlfn._xlws.FILTER(AI3:AI290, ($H$3:$H$290=1)*($K3:$K290=3)*($AY3:$AY290&gt;$X$292)))</f>
        <v>2.0805031592492007</v>
      </c>
      <c r="AJ324" s="10" t="str">
        <f t="shared" si="76"/>
        <v>Target; Gain &gt; 1; #pref=3</v>
      </c>
      <c r="AK324" s="9" cm="1">
        <f t="array" ref="AK324">MEDIAN(_xlfn._xlws.FILTER(AK3:AK290, ($H$3:$H$290=1)*($K3:$K290=3)*($AY3:$AY290&gt;$X$292)))</f>
        <v>2.0109361625975</v>
      </c>
      <c r="AL324" s="9" cm="1">
        <f t="array" ref="AL324">MEDIAN(_xlfn._xlws.FILTER(AL3:AL290, ($H$3:$H$290=1)*($K3:$K290=3)*($AY3:$AY290&gt;$X$292)))</f>
        <v>0.514311943971552</v>
      </c>
      <c r="AM324" s="9" cm="1">
        <f t="array" ref="AM324">MEDIAN(_xlfn._xlws.FILTER(AM3:AM290, ($H$3:$H$290=1)*($K3:$K290=3)*($AY3:$AY290&gt;$X$292)))</f>
        <v>0.50593454050831488</v>
      </c>
      <c r="AN324" s="9" cm="1">
        <f t="array" ref="AN324">MEDIAN(_xlfn._xlws.FILTER(AN3:AN290, ($H$3:$H$290=1)*($K3:$K290=3)*($AY3:$AY290&gt;$X$292)))</f>
        <v>2.7328232049010692</v>
      </c>
      <c r="AO324" s="9" cm="1">
        <f t="array" ref="AO324">MEDIAN(_xlfn._xlws.FILTER(AO3:AO290, ($H$3:$H$290=1)*($K3:$K290=3)*($AY3:$AY290&gt;$X$292)))</f>
        <v>0.43058628470462279</v>
      </c>
      <c r="AP324" s="9" cm="1">
        <f t="array" ref="AP324">MEDIAN(_xlfn._xlws.FILTER(AP3:AP290, ($H$3:$H$290=1)*($K3:$K290=3)*($AY3:$AY290&gt;$X$292)))</f>
        <v>2.4862950884038577</v>
      </c>
      <c r="AQ324" s="9" cm="1">
        <f t="array" ref="AQ324">MEDIAN(_xlfn._xlws.FILTER(AQ3:AQ290, ($H$3:$H$290=1)*($K3:$K290=3)*($AY3:$AY290&gt;$X$292)))</f>
        <v>0.418981217755936</v>
      </c>
      <c r="AR324" s="9" cm="1">
        <f t="array" ref="AR324">MEDIAN(_xlfn._xlws.FILTER(AR3:AR290, ($H$3:$H$290=1)*($K3:$K290=3)*($AY3:$AY290&gt;$X$292)))</f>
        <v>1.6690554822096599</v>
      </c>
      <c r="AS324" s="9" cm="1">
        <f t="array" ref="AS324">MEDIAN(_xlfn._xlws.FILTER(AS3:AS290, ($H$3:$H$290=1)*($K3:$K290=3)*($AY3:$AY290&gt;$X$292)))</f>
        <v>0.4714300632942468</v>
      </c>
      <c r="AT324" s="9" cm="1">
        <f t="array" ref="AT324">MEDIAN(_xlfn._xlws.FILTER(AT3:AT290, ($H$3:$H$290=1)*($K3:$K290=3)*($AY3:$AY290&gt;$X$292)))</f>
        <v>5.6589079918805512</v>
      </c>
      <c r="AU324" s="9" cm="1">
        <f t="array" ref="AU324">MEDIAN(_xlfn._xlws.FILTER(AU3:AU290, ($H$3:$H$290=1)*($K3:$K290=3)*($AY3:$AY290&gt;$X$292)))</f>
        <v>1.0286893917946147</v>
      </c>
    </row>
    <row r="325" spans="12:49" x14ac:dyDescent="0.3">
      <c r="L325" t="str">
        <f t="shared" si="80"/>
        <v>Target; Gain &gt; 1; #pref=4</v>
      </c>
      <c r="M325" s="9" cm="1">
        <f t="array" ref="M325">MEDIAN(_xlfn._xlws.FILTER(M3:M290, ($H$3:$H$290=1)*($K3:$K290=4)*($AY3:$AY290&gt;$X$292)))</f>
        <v>1596798.7000000002</v>
      </c>
      <c r="N325" s="9" cm="1">
        <f t="array" ref="N325">MEDIAN(_xlfn._xlws.FILTER(N3:N290, ($H$3:$H$290=1)*($K3:$K290=4)*($AY3:$AY290&gt;$X$292)))</f>
        <v>1223963.3999999999</v>
      </c>
      <c r="O325" s="9" cm="1">
        <f t="array" ref="O325">MEDIAN(_xlfn._xlws.FILTER(O3:O290, ($H$3:$H$290=1)*($K3:$K290=4)*($AY3:$AY290&gt;$X$292)))</f>
        <v>1231050.3</v>
      </c>
      <c r="P325" s="9" cm="1">
        <f t="array" ref="P325">MEDIAN(_xlfn._xlws.FILTER(P3:P290, ($H$3:$H$290=1)*($K3:$K290=4)*($AY3:$AY290&gt;$X$292)))</f>
        <v>936579.2</v>
      </c>
      <c r="Q325" s="9" cm="1">
        <f t="array" ref="Q325">MEDIAN(_xlfn._xlws.FILTER(Q3:Q290, ($H$3:$H$290=1)*($K3:$K290=4)*($AY3:$AY290&gt;$X$292)))</f>
        <v>643899.5</v>
      </c>
      <c r="R325" s="9" cm="1">
        <f t="array" ref="R325">MEDIAN(_xlfn._xlws.FILTER(R3:R290, ($H$3:$H$290=1)*($K3:$K290=4)*($AY3:$AY290&gt;$X$292)))</f>
        <v>786676.2</v>
      </c>
      <c r="S325" s="9" cm="1">
        <f t="array" ref="S325">MEDIAN(_xlfn._xlws.FILTER(S3:S290, ($H$3:$H$290=1)*($K3:$K290=4)*($AY3:$AY290&gt;$X$292)))</f>
        <v>585930.19999999995</v>
      </c>
      <c r="T325" s="9" cm="1">
        <f t="array" ref="T325">MEDIAN(_xlfn._xlws.FILTER(T3:T290, ($H$3:$H$290=1)*($K3:$K290=4)*($AY3:$AY290&gt;$X$292)))</f>
        <v>4335484.5</v>
      </c>
      <c r="U325" s="9" cm="1">
        <f t="array" ref="U325">MEDIAN(_xlfn._xlws.FILTER(U3:U290, ($H$3:$H$290=1)*($K3:$K290=4)*($AY3:$AY290&gt;$X$292)))</f>
        <v>3524358.9</v>
      </c>
      <c r="V325" s="9" cm="1">
        <f t="array" ref="V325">MEDIAN(_xlfn._xlws.FILTER(V3:V290, ($H$3:$H$290=1)*($K3:$K290=4)*($AY3:$AY290&gt;$X$292)))</f>
        <v>1847648.7000000002</v>
      </c>
      <c r="W325" s="9" cm="1">
        <f t="array" ref="W325">MEDIAN(_xlfn._xlws.FILTER(W3:W290, ($H$3:$H$290=1)*($K3:$K290=4)*($AY3:$AY290&gt;$X$292)))</f>
        <v>700322.39999999991</v>
      </c>
      <c r="X325" s="9" t="str">
        <f>"Target; Gain &gt; "&amp;X316&amp;"; #pref=4"</f>
        <v>Target; Gain &gt; 1; #pref=4</v>
      </c>
      <c r="Y325" s="9" cm="1">
        <f t="array" ref="Y325">MEDIAN(_xlfn._xlws.FILTER(Y3:Y290, ($H$3:$H$290=1)*($K3:$K290=4)*($AY3:$AY290&gt;$X$292)))</f>
        <v>1.9268808171385898</v>
      </c>
      <c r="Z325" s="9" cm="1">
        <f t="array" ref="Z325">MEDIAN(_xlfn._xlws.FILTER(Z3:Z290, ($H$3:$H$290=1)*($K3:$K290=4)*($AY3:$AY290&gt;$X$292)))</f>
        <v>1.5900927100796252</v>
      </c>
      <c r="AA325" s="9" cm="1">
        <f t="array" ref="AA325">MEDIAN(_xlfn._xlws.FILTER(AA3:AA290, ($H$3:$H$290=1)*($K3:$K290=4)*($AY3:$AY290&gt;$X$292)))</f>
        <v>1.5904191698180514</v>
      </c>
      <c r="AB325" s="9" cm="1">
        <f t="array" ref="AB325">MEDIAN(_xlfn._xlws.FILTER(AB3:AB290, ($H$3:$H$290=1)*($K3:$K290=4)*($AY3:$AY290&gt;$X$292)))</f>
        <v>1.6233228564000455</v>
      </c>
      <c r="AC325" s="9" cm="1">
        <f t="array" ref="AC325">MEDIAN(_xlfn._xlws.FILTER(AC3:AC290, ($H$3:$H$290=1)*($K3:$K290=4)*($AY3:$AY290&gt;$X$292)))</f>
        <v>1.3080890663695754</v>
      </c>
      <c r="AD325" s="9" cm="1">
        <f t="array" ref="AD325">MEDIAN(_xlfn._xlws.FILTER(AD3:AD290, ($H$3:$H$290=1)*($K3:$K290=4)*($AY3:$AY290&gt;$X$292)))</f>
        <v>1.709633294143714</v>
      </c>
      <c r="AE325" s="9" cm="1">
        <f t="array" ref="AE325">MEDIAN(_xlfn._xlws.FILTER(AE3:AE290, ($H$3:$H$290=1)*($K3:$K290=4)*($AY3:$AY290&gt;$X$292)))</f>
        <v>1.8119834115728741</v>
      </c>
      <c r="AF325" s="9" cm="1">
        <f t="array" ref="AF325">MEDIAN(_xlfn._xlws.FILTER(AF3:AF290, ($H$3:$H$290=1)*($K3:$K290=4)*($AY3:$AY290&gt;$X$292)))</f>
        <v>2.209775685681961</v>
      </c>
      <c r="AG325" s="9" cm="1">
        <f t="array" ref="AG325">MEDIAN(_xlfn._xlws.FILTER(AG3:AG290, ($H$3:$H$290=1)*($K3:$K290=4)*($AY3:$AY290&gt;$X$292)))</f>
        <v>2.4154239941621203</v>
      </c>
      <c r="AH325" s="9" cm="1">
        <f t="array" ref="AH325">MEDIAN(_xlfn._xlws.FILTER(AH3:AH290, ($H$3:$H$290=1)*($K3:$K290=4)*($AY3:$AY290&gt;$X$292)))</f>
        <v>3.3305143486009907</v>
      </c>
      <c r="AI325" s="9" cm="1">
        <f t="array" ref="AI325">MEDIAN(_xlfn._xlws.FILTER(AI3:AI290, ($H$3:$H$290=1)*($K3:$K290=4)*($AY3:$AY290&gt;$X$292)))</f>
        <v>2.2458522255532447</v>
      </c>
      <c r="AJ325" s="10" t="str">
        <f t="shared" si="76"/>
        <v>Target; Gain &gt; 1; #pref=4</v>
      </c>
      <c r="AK325" s="9" cm="1">
        <f t="array" ref="AK325">MEDIAN(_xlfn._xlws.FILTER(AK3:AK290, ($H$3:$H$290=1)*($K3:$K290=4)*($AY3:$AY290&gt;$X$292)))</f>
        <v>1.9268808171385898</v>
      </c>
      <c r="AL325" s="9" cm="1">
        <f t="array" ref="AL325">MEDIAN(_xlfn._xlws.FILTER(AL3:AL290, ($H$3:$H$290=1)*($K3:$K290=4)*($AY3:$AY290&gt;$X$292)))</f>
        <v>0.64149492469150571</v>
      </c>
      <c r="AM325" s="9" cm="1">
        <f t="array" ref="AM325">MEDIAN(_xlfn._xlws.FILTER(AM3:AM290, ($H$3:$H$290=1)*($K3:$K290=4)*($AY3:$AY290&gt;$X$292)))</f>
        <v>0.64030368458479647</v>
      </c>
      <c r="AN325" s="9" cm="1">
        <f t="array" ref="AN325">MEDIAN(_xlfn._xlws.FILTER(AN3:AN290, ($H$3:$H$290=1)*($K3:$K290=4)*($AY3:$AY290&gt;$X$292)))</f>
        <v>1.6233228564000455</v>
      </c>
      <c r="AO325" s="9" cm="1">
        <f t="array" ref="AO325">MEDIAN(_xlfn._xlws.FILTER(AO3:AO290, ($H$3:$H$290=1)*($K3:$K290=4)*($AY3:$AY290&gt;$X$292)))</f>
        <v>0.5999976137944032</v>
      </c>
      <c r="AP325" s="9" cm="1">
        <f t="array" ref="AP325">MEDIAN(_xlfn._xlws.FILTER(AP3:AP290, ($H$3:$H$290=1)*($K3:$K290=4)*($AY3:$AY290&gt;$X$292)))</f>
        <v>1.709633294143714</v>
      </c>
      <c r="AQ325" s="9" cm="1">
        <f t="array" ref="AQ325">MEDIAN(_xlfn._xlws.FILTER(AQ3:AQ290, ($H$3:$H$290=1)*($K3:$K290=4)*($AY3:$AY290&gt;$X$292)))</f>
        <v>0.66701304172165687</v>
      </c>
      <c r="AR325" s="9" cm="1">
        <f t="array" ref="AR325">MEDIAN(_xlfn._xlws.FILTER(AR3:AR290, ($H$3:$H$290=1)*($K3:$K290=4)*($AY3:$AY290&gt;$X$292)))</f>
        <v>1.2384089441737158</v>
      </c>
      <c r="AS325" s="9" cm="1">
        <f t="array" ref="AS325">MEDIAN(_xlfn._xlws.FILTER(AS3:AS290, ($H$3:$H$290=1)*($K3:$K290=4)*($AY3:$AY290&gt;$X$292)))</f>
        <v>0.527037552325055</v>
      </c>
      <c r="AT325" s="9" cm="1">
        <f t="array" ref="AT325">MEDIAN(_xlfn._xlws.FILTER(AT3:AT290, ($H$3:$H$290=1)*($K3:$K290=4)*($AY3:$AY290&gt;$X$292)))</f>
        <v>3.3305143486009907</v>
      </c>
      <c r="AU325" s="9" cm="1">
        <f t="array" ref="AU325">MEDIAN(_xlfn._xlws.FILTER(AU3:AU290, ($H$3:$H$290=1)*($K3:$K290=4)*($AY3:$AY290&gt;$X$292)))</f>
        <v>1.3648294789250941</v>
      </c>
    </row>
    <row r="326" spans="12:49" x14ac:dyDescent="0.3">
      <c r="L326" s="9" t="str">
        <f t="shared" si="80"/>
        <v>Target; Gain &gt; 0</v>
      </c>
      <c r="M326" s="9" cm="1">
        <f t="array" ref="M326">MEDIAN(_xlfn._xlws.FILTER(M3:M290, ($H3:$H290=1)*($J3:$J290=1)))</f>
        <v>1381622.7</v>
      </c>
      <c r="N326" s="9" cm="1">
        <f t="array" ref="N326">MEDIAN(_xlfn._xlws.FILTER(N3:N290, ($H3:$H290=1)*($J3:$J290=1)))</f>
        <v>863819.10000000009</v>
      </c>
      <c r="O326" s="9" cm="1">
        <f t="array" ref="O326">MEDIAN(_xlfn._xlws.FILTER(O3:O290, ($H3:$H290=1)*($J3:$J290=1)))</f>
        <v>874441</v>
      </c>
      <c r="P326" s="9" cm="1">
        <f t="array" ref="P326">MEDIAN(_xlfn._xlws.FILTER(P3:P290, ($H3:$H290=1)*($J3:$J290=1)))</f>
        <v>983172.3</v>
      </c>
      <c r="Q326" s="9" cm="1">
        <f t="array" ref="Q326">MEDIAN(_xlfn._xlws.FILTER(Q3:Q290, ($H3:$H290=1)*($J3:$J290=1)))</f>
        <v>442414.9</v>
      </c>
      <c r="R326" s="9" cm="1">
        <f t="array" ref="R326">MEDIAN(_xlfn._xlws.FILTER(R3:R290, ($H3:$H290=1)*($J3:$J290=1)))</f>
        <v>860804.7</v>
      </c>
      <c r="S326" s="9" cm="1">
        <f t="array" ref="S326">MEDIAN(_xlfn._xlws.FILTER(S3:S290, ($H3:$H290=1)*($J3:$J290=1)))</f>
        <v>335861.5</v>
      </c>
      <c r="T326" s="9" cm="1">
        <f t="array" ref="T326">MEDIAN(_xlfn._xlws.FILTER(T3:T290, ($H3:$H290=1)*($J3:$J290=1)))</f>
        <v>4453402.4000000004</v>
      </c>
      <c r="U326" s="9" cm="1">
        <f t="array" ref="U326">MEDIAN(_xlfn._xlws.FILTER(U3:U290, ($H3:$H290=1)*($J3:$J290=1)))</f>
        <v>3287444.4</v>
      </c>
      <c r="V326" s="9" cm="1">
        <f t="array" ref="V326">MEDIAN(_xlfn._xlws.FILTER(V3:V290, ($H3:$H290=1)*($J3:$J290=1)))</f>
        <v>2766834.3</v>
      </c>
      <c r="W326" s="9" cm="1">
        <f t="array" ref="W326">MEDIAN(_xlfn._xlws.FILTER(W3:W290, ($H3:$H290=1)*($J3:$J290=1)))</f>
        <v>708310</v>
      </c>
      <c r="X326" s="9" t="s">
        <v>51</v>
      </c>
      <c r="Y326" s="9" cm="1">
        <f t="array" ref="Y326">MEDIAN(_xlfn._xlws.FILTER(Y3:Y290, ($H3:$H290=1)*($J3:$J290=1)))</f>
        <v>1.7253633562708275</v>
      </c>
      <c r="Z326" s="9" cm="1">
        <f t="array" ref="Z326">MEDIAN(_xlfn._xlws.FILTER(Z3:Z290, ($H3:$H290=1)*($J3:$J290=1)))</f>
        <v>1.2077943514799694</v>
      </c>
      <c r="AA326" s="9" cm="1">
        <f t="array" ref="AA326">MEDIAN(_xlfn._xlws.FILTER(AA3:AA290, ($H3:$H290=1)*($J3:$J290=1)))</f>
        <v>1.1870862677460541</v>
      </c>
      <c r="AB326" s="9" cm="1">
        <f t="array" ref="AB326">MEDIAN(_xlfn._xlws.FILTER(AB3:AB290, ($H3:$H290=1)*($J3:$J290=1)))</f>
        <v>1.6233228564000455</v>
      </c>
      <c r="AC326" s="9" cm="1">
        <f t="array" ref="AC326">MEDIAN(_xlfn._xlws.FILTER(AC3:AC290, ($H3:$H290=1)*($J3:$J290=1)))</f>
        <v>0.95584645870258089</v>
      </c>
      <c r="AD326" s="9" cm="1">
        <f t="array" ref="AD326">MEDIAN(_xlfn._xlws.FILTER(AD3:AD290, ($H3:$H290=1)*($J3:$J290=1)))</f>
        <v>1.3585807034978639</v>
      </c>
      <c r="AE326" s="9" cm="1">
        <f t="array" ref="AE326">MEDIAN(_xlfn._xlws.FILTER(AE3:AE290, ($H3:$H290=1)*($J3:$J290=1)))</f>
        <v>0.79471007341053335</v>
      </c>
      <c r="AF326" s="9" cm="1">
        <f t="array" ref="AF326">MEDIAN(_xlfn._xlws.FILTER(AF3:AF290, ($H3:$H290=1)*($J3:$J290=1)))</f>
        <v>2.220762103330344</v>
      </c>
      <c r="AG326" s="9" cm="1">
        <f t="array" ref="AG326">MEDIAN(_xlfn._xlws.FILTER(AG3:AG290, ($H3:$H290=1)*($J3:$J290=1)))</f>
        <v>1.8742019720841201</v>
      </c>
      <c r="AH326" s="9" cm="1">
        <f t="array" ref="AH326">MEDIAN(_xlfn._xlws.FILTER(AH3:AH290, ($H3:$H290=1)*($J3:$J290=1)))</f>
        <v>3.7364199298201122</v>
      </c>
      <c r="AI326" s="9" cm="1">
        <f t="array" ref="AI326">MEDIAN(_xlfn._xlws.FILTER(AI3:AI290, ($H3:$H290=1)*($J3:$J290=1)))</f>
        <v>2.0507106804056088</v>
      </c>
      <c r="AJ326" s="9" t="str">
        <f t="shared" si="76"/>
        <v>Target; Gain &gt; 0</v>
      </c>
      <c r="AK326" s="9" cm="1">
        <f t="array" ref="AK326">MEDIAN(_xlfn._xlws.FILTER(AK3:AK290, ($H3:$H290=1)*($J3:$J290=1)))</f>
        <v>1.7253633562708275</v>
      </c>
      <c r="AL326" s="9" cm="1">
        <f t="array" ref="AL326">MEDIAN(_xlfn._xlws.FILTER(AL3:AL290, ($H3:$H290=1)*($J3:$J290=1)))</f>
        <v>0.49319864681456238</v>
      </c>
      <c r="AM326" s="9" cm="1">
        <f t="array" ref="AM326">MEDIAN(_xlfn._xlws.FILTER(AM3:AM290, ($H3:$H290=1)*($J3:$J290=1)))</f>
        <v>0.49166551635134964</v>
      </c>
      <c r="AN326" s="9" cm="1">
        <f t="array" ref="AN326">MEDIAN(_xlfn._xlws.FILTER(AN3:AN290, ($H3:$H290=1)*($J3:$J290=1)))</f>
        <v>1.6233228564000455</v>
      </c>
      <c r="AO326" s="9" cm="1">
        <f t="array" ref="AO326">MEDIAN(_xlfn._xlws.FILTER(AO3:AO290, ($H3:$H290=1)*($J3:$J290=1)))</f>
        <v>0.43058628470462279</v>
      </c>
      <c r="AP326" s="9" cm="1">
        <f t="array" ref="AP326">MEDIAN(_xlfn._xlws.FILTER(AP3:AP290, ($H3:$H290=1)*($J3:$J290=1)))</f>
        <v>1.3585807034978639</v>
      </c>
      <c r="AQ326" s="9" cm="1">
        <f t="array" ref="AQ326">MEDIAN(_xlfn._xlws.FILTER(AQ3:AQ290, ($H3:$H290=1)*($J3:$J290=1)))</f>
        <v>0.441461930074729</v>
      </c>
      <c r="AR326" s="9" cm="1">
        <f t="array" ref="AR326">MEDIAN(_xlfn._xlws.FILTER(AR3:AR290, ($H3:$H290=1)*($J3:$J290=1)))</f>
        <v>1.219075937382877</v>
      </c>
      <c r="AS326" s="9" cm="1">
        <f t="array" ref="AS326">MEDIAN(_xlfn._xlws.FILTER(AS3:AS290, ($H3:$H290=1)*($J3:$J290=1)))</f>
        <v>0.42069781941827383</v>
      </c>
      <c r="AT326" s="9" cm="1">
        <f t="array" ref="AT326">MEDIAN(_xlfn._xlws.FILTER(AT3:AT290, ($H3:$H290=1)*($J3:$J290=1)))</f>
        <v>3.7364199298201122</v>
      </c>
      <c r="AU326" s="9" cm="1">
        <f t="array" ref="AU326">MEDIAN(_xlfn._xlws.FILTER(AU3:AU290, ($H3:$H290=1)*($J3:$J290=1)))</f>
        <v>1.0286893917946147</v>
      </c>
      <c r="AW326" s="10"/>
    </row>
    <row r="327" spans="12:49" x14ac:dyDescent="0.3">
      <c r="L327" s="9" t="str">
        <f t="shared" si="80"/>
        <v>Target; Gain &lt;= 0</v>
      </c>
      <c r="M327" s="9" t="e" cm="1" vm="1">
        <f t="array" ref="M327">MEDIAN(_xlfn._xlws.FILTER(M3:M290, ($H3:$H290=1)*($J3:$J290=0)))</f>
        <v>#VALUE!</v>
      </c>
      <c r="N327" s="9" t="e" cm="1" vm="1">
        <f t="array" ref="N327">MEDIAN(_xlfn._xlws.FILTER(N3:N290, ($H3:$H290=1)*($J3:$J290=0)))</f>
        <v>#VALUE!</v>
      </c>
      <c r="O327" s="9" t="e" cm="1" vm="1">
        <f t="array" ref="O327">MEDIAN(_xlfn._xlws.FILTER(O3:O290, ($H3:$H290=1)*($J3:$J290=0)))</f>
        <v>#VALUE!</v>
      </c>
      <c r="P327" s="9" t="e" cm="1" vm="1">
        <f t="array" ref="P327">MEDIAN(_xlfn._xlws.FILTER(P3:P290, ($H3:$H290=1)*($J3:$J290=0)))</f>
        <v>#VALUE!</v>
      </c>
      <c r="Q327" s="9" t="e" cm="1" vm="1">
        <f t="array" ref="Q327">MEDIAN(_xlfn._xlws.FILTER(Q3:Q290, ($H3:$H290=1)*($J3:$J290=0)))</f>
        <v>#VALUE!</v>
      </c>
      <c r="R327" s="9" t="e" cm="1" vm="1">
        <f t="array" ref="R327">MEDIAN(_xlfn._xlws.FILTER(R3:R290, ($H3:$H290=1)*($J3:$J290=0)))</f>
        <v>#VALUE!</v>
      </c>
      <c r="S327" s="9" t="e" cm="1" vm="1">
        <f t="array" ref="S327">MEDIAN(_xlfn._xlws.FILTER(S3:S290, ($H3:$H290=1)*($J3:$J290=0)))</f>
        <v>#VALUE!</v>
      </c>
      <c r="T327" s="9" t="e" cm="1" vm="1">
        <f t="array" ref="T327">MEDIAN(_xlfn._xlws.FILTER(T3:T290, ($H3:$H290=1)*($J3:$J290=0)))</f>
        <v>#VALUE!</v>
      </c>
      <c r="U327" s="9" t="e" cm="1" vm="1">
        <f t="array" ref="U327">MEDIAN(_xlfn._xlws.FILTER(U3:U290, ($H3:$H290=1)*($J3:$J290=0)))</f>
        <v>#VALUE!</v>
      </c>
      <c r="V327" s="9" t="e" cm="1" vm="1">
        <f t="array" ref="V327">MEDIAN(_xlfn._xlws.FILTER(V3:V290, ($H3:$H290=1)*($J3:$J290=0)))</f>
        <v>#VALUE!</v>
      </c>
      <c r="W327" s="9" t="e" cm="1" vm="1">
        <f t="array" ref="W327">MEDIAN(_xlfn._xlws.FILTER(W3:W290, ($H3:$H290=1)*($J3:$J290=0)))</f>
        <v>#VALUE!</v>
      </c>
      <c r="X327" s="9" t="s">
        <v>131</v>
      </c>
      <c r="Y327" s="9" t="e" cm="1" vm="1">
        <f t="array" ref="Y327">MEDIAN(_xlfn._xlws.FILTER(Y3:Y290, ($H3:$H290=1)*($J3:$J290=0)))</f>
        <v>#VALUE!</v>
      </c>
      <c r="Z327" s="9" t="e" cm="1" vm="1">
        <f t="array" ref="Z327">MEDIAN(_xlfn._xlws.FILTER(Z3:Z290, ($H3:$H290=1)*($J3:$J290=0)))</f>
        <v>#VALUE!</v>
      </c>
      <c r="AA327" s="9" t="e" cm="1" vm="1">
        <f t="array" ref="AA327">MEDIAN(_xlfn._xlws.FILTER(AA3:AA290, ($H3:$H290=1)*($J3:$J290=0)))</f>
        <v>#VALUE!</v>
      </c>
      <c r="AB327" s="9" t="e" cm="1" vm="1">
        <f t="array" ref="AB327">MEDIAN(_xlfn._xlws.FILTER(AB3:AB290, ($H3:$H290=1)*($J3:$J290=0)))</f>
        <v>#VALUE!</v>
      </c>
      <c r="AC327" s="9" t="e" cm="1" vm="1">
        <f t="array" ref="AC327">MEDIAN(_xlfn._xlws.FILTER(AC3:AC290, ($H3:$H290=1)*($J3:$J290=0)))</f>
        <v>#VALUE!</v>
      </c>
      <c r="AD327" s="9" t="e" cm="1" vm="1">
        <f t="array" ref="AD327">MEDIAN(_xlfn._xlws.FILTER(AD3:AD290, ($H3:$H290=1)*($J3:$J290=0)))</f>
        <v>#VALUE!</v>
      </c>
      <c r="AE327" s="9" t="e" cm="1" vm="1">
        <f t="array" ref="AE327">MEDIAN(_xlfn._xlws.FILTER(AE3:AE290, ($H3:$H290=1)*($J3:$J290=0)))</f>
        <v>#VALUE!</v>
      </c>
      <c r="AF327" s="9" t="e" cm="1" vm="1">
        <f t="array" ref="AF327">MEDIAN(_xlfn._xlws.FILTER(AF3:AF290, ($H3:$H290=1)*($J3:$J290=0)))</f>
        <v>#VALUE!</v>
      </c>
      <c r="AG327" s="9" t="e" cm="1" vm="1">
        <f t="array" ref="AG327">MEDIAN(_xlfn._xlws.FILTER(AG3:AG290, ($H3:$H290=1)*($J3:$J290=0)))</f>
        <v>#VALUE!</v>
      </c>
      <c r="AH327" s="9" t="e" cm="1" vm="1">
        <f t="array" ref="AH327">MEDIAN(_xlfn._xlws.FILTER(AH3:AH290, ($H3:$H290=1)*($J3:$J290=0)))</f>
        <v>#VALUE!</v>
      </c>
      <c r="AI327" s="9" t="e" cm="1" vm="1">
        <f t="array" ref="AI327">MEDIAN(_xlfn._xlws.FILTER(AI3:AI290, ($H3:$H290=1)*($J3:$J290=0)))</f>
        <v>#VALUE!</v>
      </c>
      <c r="AJ327" s="9" t="str">
        <f t="shared" si="76"/>
        <v>Target; Gain &lt;= 0</v>
      </c>
      <c r="AK327" s="9" t="e" cm="1" vm="1">
        <f t="array" ref="AK327">MEDIAN(_xlfn._xlws.FILTER(AK3:AK290, ($H3:$H290=1)*($J3:$J290=0)))</f>
        <v>#VALUE!</v>
      </c>
      <c r="AL327" s="9" t="e" cm="1" vm="1">
        <f t="array" ref="AL327">MEDIAN(_xlfn._xlws.FILTER(AL3:AL290, ($H3:$H290=1)*($J3:$J290=0)))</f>
        <v>#VALUE!</v>
      </c>
      <c r="AM327" s="9" t="e" cm="1" vm="1">
        <f t="array" ref="AM327">MEDIAN(_xlfn._xlws.FILTER(AM3:AM290, ($H3:$H290=1)*($J3:$J290=0)))</f>
        <v>#VALUE!</v>
      </c>
      <c r="AN327" s="9" t="e" cm="1" vm="1">
        <f t="array" ref="AN327">MEDIAN(_xlfn._xlws.FILTER(AN3:AN290, ($H3:$H290=1)*($J3:$J290=0)))</f>
        <v>#VALUE!</v>
      </c>
      <c r="AO327" s="9" t="e" cm="1" vm="1">
        <f t="array" ref="AO327">MEDIAN(_xlfn._xlws.FILTER(AO3:AO290, ($H3:$H290=1)*($J3:$J290=0)))</f>
        <v>#VALUE!</v>
      </c>
      <c r="AP327" s="9" t="e" cm="1" vm="1">
        <f t="array" ref="AP327">MEDIAN(_xlfn._xlws.FILTER(AP3:AP290, ($H3:$H290=1)*($J3:$J290=0)))</f>
        <v>#VALUE!</v>
      </c>
      <c r="AQ327" s="9" t="e" cm="1" vm="1">
        <f t="array" ref="AQ327">MEDIAN(_xlfn._xlws.FILTER(AQ3:AQ290, ($H3:$H290=1)*($J3:$J290=0)))</f>
        <v>#VALUE!</v>
      </c>
      <c r="AR327" s="9" t="e" cm="1" vm="1">
        <f t="array" ref="AR327">MEDIAN(_xlfn._xlws.FILTER(AR3:AR290, ($H3:$H290=1)*($J3:$J290=0)))</f>
        <v>#VALUE!</v>
      </c>
      <c r="AS327" s="9" t="e" cm="1" vm="1">
        <f t="array" ref="AS327">MEDIAN(_xlfn._xlws.FILTER(AS3:AS290, ($H3:$H290=1)*($J3:$J290=0)))</f>
        <v>#VALUE!</v>
      </c>
      <c r="AT327" s="9" t="e" cm="1" vm="1">
        <f t="array" ref="AT327">MEDIAN(_xlfn._xlws.FILTER(AT3:AT290, ($H3:$H290=1)*($J3:$J290=0)))</f>
        <v>#VALUE!</v>
      </c>
      <c r="AU327" s="9" t="e" cm="1" vm="1">
        <f t="array" ref="AU327">MEDIAN(_xlfn._xlws.FILTER(AU3:AU290, ($H3:$H290=1)*($J3:$J290=0)))</f>
        <v>#VALUE!</v>
      </c>
      <c r="AW327" s="10"/>
    </row>
    <row r="328" spans="12:49" x14ac:dyDescent="0.3">
      <c r="L328" s="11">
        <f>L316</f>
        <v>1</v>
      </c>
      <c r="M328" s="11"/>
      <c r="N328" s="12" t="str">
        <f>N316</f>
        <v>BNL Causal</v>
      </c>
      <c r="O328" s="12" t="str">
        <f>O316</f>
        <v>BNL Causal HM</v>
      </c>
      <c r="P328" s="12" t="str">
        <f>Q316</f>
        <v>SFS Causal</v>
      </c>
      <c r="Q328" s="12" t="str">
        <f>S316</f>
        <v>SaLSa Causal</v>
      </c>
      <c r="R328" s="12" t="str">
        <f>U316</f>
        <v>D&amp;C Causal</v>
      </c>
      <c r="S328" s="12" t="str">
        <f>W316</f>
        <v>BBS Causal</v>
      </c>
      <c r="T328" s="12"/>
      <c r="U328" s="11">
        <f>X316</f>
        <v>1</v>
      </c>
      <c r="V328" s="12" t="str">
        <f>Z316</f>
        <v>BNL Causal</v>
      </c>
      <c r="W328" s="12" t="str">
        <f>AA316</f>
        <v>BNL Causal HM</v>
      </c>
      <c r="X328" s="12" t="str">
        <f>AC316</f>
        <v>SFS Causal</v>
      </c>
      <c r="Y328" s="12" t="str">
        <f>AE316</f>
        <v>SaLSa Causal</v>
      </c>
      <c r="Z328" s="12" t="str">
        <f>AG316</f>
        <v>D&amp;C Causal</v>
      </c>
      <c r="AA328" s="12" t="str">
        <f>AI316</f>
        <v>BBS Causal</v>
      </c>
      <c r="AB328" s="13"/>
      <c r="AC328" s="11">
        <f>AJ316</f>
        <v>1</v>
      </c>
      <c r="AD328" s="12" t="str">
        <f>AL316</f>
        <v>BNL Causal</v>
      </c>
      <c r="AE328" s="12" t="str">
        <f>AM316</f>
        <v>BNL Causal HM</v>
      </c>
      <c r="AF328" s="12" t="str">
        <f>AO316</f>
        <v>SFS Causal</v>
      </c>
      <c r="AG328" s="12" t="str">
        <f>AQ316</f>
        <v>SaLSa Causal</v>
      </c>
      <c r="AH328" s="12" t="str">
        <f>AS316</f>
        <v>D&amp;C Causal</v>
      </c>
      <c r="AI328" s="12" t="str">
        <f>AU316</f>
        <v>BBS Causal</v>
      </c>
      <c r="AK328" s="12"/>
      <c r="AL328" s="12"/>
      <c r="AM328" s="12"/>
      <c r="AN328" s="13"/>
      <c r="AO328" s="13"/>
      <c r="AP328" s="13"/>
      <c r="AQ328" s="13"/>
      <c r="AR328" s="13"/>
      <c r="AS328" s="13"/>
      <c r="AT328" s="13"/>
      <c r="AU328" s="13"/>
    </row>
    <row r="329" spans="12:49" x14ac:dyDescent="0.3">
      <c r="L329" t="str">
        <f>L317</f>
        <v>ALL</v>
      </c>
      <c r="N329" s="9">
        <f>N317</f>
        <v>2457205.9000000004</v>
      </c>
      <c r="O329" s="9">
        <f>O317</f>
        <v>2496025</v>
      </c>
      <c r="P329" s="9">
        <f>Q317</f>
        <v>1250070.7</v>
      </c>
      <c r="Q329" s="9">
        <f>S317</f>
        <v>1379153</v>
      </c>
      <c r="R329" s="9">
        <f>U317</f>
        <v>4043807.5</v>
      </c>
      <c r="S329" s="9">
        <f>W317</f>
        <v>3337584.7</v>
      </c>
      <c r="T329" s="9"/>
      <c r="U329" s="9" t="str">
        <f>X317</f>
        <v>ALL</v>
      </c>
      <c r="V329" s="9">
        <f>Z317</f>
        <v>2.5045529125723989</v>
      </c>
      <c r="W329" s="9">
        <f>AA317</f>
        <v>2.4935789241455497</v>
      </c>
      <c r="X329" s="9">
        <f>AC317</f>
        <v>1.828166563488776</v>
      </c>
      <c r="Y329" s="9">
        <f>AE317</f>
        <v>2.3247928700875491</v>
      </c>
      <c r="Z329" s="9">
        <f>AG317</f>
        <v>2.839377940422855</v>
      </c>
      <c r="AA329" s="9">
        <f>AI317</f>
        <v>4.2961796602467075</v>
      </c>
      <c r="AB329" s="13"/>
      <c r="AC329" s="9" t="str">
        <f>AJ317</f>
        <v>ALL</v>
      </c>
      <c r="AD329" s="9">
        <f>AL317</f>
        <v>0.87999451803043482</v>
      </c>
      <c r="AE329" s="9">
        <f>AM317</f>
        <v>0.87809622792992736</v>
      </c>
      <c r="AF329" s="9">
        <f>AO317</f>
        <v>0.64876285721547899</v>
      </c>
      <c r="AG329" s="9">
        <f>AQ317</f>
        <v>0.88069054505322131</v>
      </c>
      <c r="AH329" s="9">
        <f>AS317</f>
        <v>0.54215435301885018</v>
      </c>
      <c r="AI329" s="9">
        <f>AU317</f>
        <v>2.4805467903614042</v>
      </c>
      <c r="AK329" s="9"/>
      <c r="AL329" s="9"/>
      <c r="AM329" s="9"/>
      <c r="AN329" s="13"/>
      <c r="AO329" s="13"/>
      <c r="AP329" s="13"/>
      <c r="AQ329" s="13"/>
      <c r="AR329" s="13"/>
      <c r="AS329" s="13"/>
      <c r="AT329" s="13"/>
      <c r="AU329" s="13"/>
    </row>
    <row r="330" spans="12:49" x14ac:dyDescent="0.3">
      <c r="L330" t="str">
        <f>L319</f>
        <v>Gain &gt; 1</v>
      </c>
      <c r="N330" s="9">
        <f t="shared" ref="N330:O337" si="81">N319</f>
        <v>1224502.3999999999</v>
      </c>
      <c r="O330" s="9">
        <f t="shared" si="81"/>
        <v>1247695.2</v>
      </c>
      <c r="P330" s="9">
        <f t="shared" ref="P330:P337" si="82">Q319</f>
        <v>649825.30000000005</v>
      </c>
      <c r="Q330" s="9">
        <f t="shared" ref="Q330:Q337" si="83">S319</f>
        <v>537823.6</v>
      </c>
      <c r="R330" s="9">
        <f>U319</f>
        <v>3604243.9</v>
      </c>
      <c r="S330" s="9">
        <f t="shared" ref="S330:S337" si="84">W319</f>
        <v>786547.4</v>
      </c>
      <c r="T330" s="9"/>
      <c r="U330" s="9" t="str">
        <f t="shared" ref="U330:U337" si="85">X319</f>
        <v>Gain &gt; 1</v>
      </c>
      <c r="V330" s="9">
        <f t="shared" ref="V330:W337" si="86">Z319</f>
        <v>1.6112642646068704</v>
      </c>
      <c r="W330" s="9">
        <f t="shared" si="86"/>
        <v>1.6120818401919679</v>
      </c>
      <c r="X330" s="9">
        <f t="shared" ref="X330:X337" si="87">AC319</f>
        <v>1.2731180677103109</v>
      </c>
      <c r="Y330" s="9">
        <f t="shared" ref="Y330:Y337" si="88">AE319</f>
        <v>1.5027817246736959</v>
      </c>
      <c r="Z330" s="9">
        <f t="shared" ref="Z330:Z337" si="89">AG319</f>
        <v>2.281591109302826</v>
      </c>
      <c r="AA330" s="9">
        <f t="shared" ref="AA330:AA337" si="90">AI319</f>
        <v>2.286631929315627</v>
      </c>
      <c r="AB330" s="13"/>
      <c r="AC330" s="9" t="str">
        <f t="shared" ref="AC330:AC337" si="91">AJ319</f>
        <v>Gain &gt; 1</v>
      </c>
      <c r="AD330" s="9">
        <f t="shared" ref="AD330:AE337" si="92">AL319</f>
        <v>0.68657028742600223</v>
      </c>
      <c r="AE330" s="9">
        <f t="shared" si="92"/>
        <v>0.66925251551438114</v>
      </c>
      <c r="AF330" s="9">
        <f t="shared" ref="AF330:AF337" si="93">AO319</f>
        <v>0.52619523530593137</v>
      </c>
      <c r="AG330" s="9">
        <f t="shared" ref="AG330:AG337" si="94">AQ319</f>
        <v>0.50524191455915579</v>
      </c>
      <c r="AH330" s="9">
        <f t="shared" ref="AH330:AH337" si="95">AS319</f>
        <v>0.5174258059123531</v>
      </c>
      <c r="AI330" s="9">
        <f t="shared" ref="AI330:AI337" si="96">AU319</f>
        <v>1.3648294789250941</v>
      </c>
      <c r="AK330" s="9"/>
      <c r="AL330" s="9"/>
      <c r="AM330" s="9"/>
      <c r="AN330" s="13"/>
      <c r="AO330" s="13"/>
      <c r="AP330" s="13"/>
      <c r="AQ330" s="13"/>
      <c r="AR330" s="13"/>
      <c r="AS330" s="13"/>
      <c r="AT330" s="13"/>
      <c r="AU330" s="13"/>
    </row>
    <row r="331" spans="12:49" x14ac:dyDescent="0.3">
      <c r="L331" t="str">
        <f>L320</f>
        <v>Target</v>
      </c>
      <c r="N331" s="9">
        <f t="shared" si="81"/>
        <v>863819.10000000009</v>
      </c>
      <c r="O331" s="9">
        <f t="shared" si="81"/>
        <v>874441</v>
      </c>
      <c r="P331" s="9">
        <f t="shared" si="82"/>
        <v>442414.9</v>
      </c>
      <c r="Q331" s="9">
        <f t="shared" si="83"/>
        <v>335861.5</v>
      </c>
      <c r="R331" s="9">
        <f>U320</f>
        <v>3287444.4</v>
      </c>
      <c r="S331" s="9">
        <f t="shared" si="84"/>
        <v>708310</v>
      </c>
      <c r="T331" s="9"/>
      <c r="U331" s="9" t="str">
        <f t="shared" si="85"/>
        <v>Target</v>
      </c>
      <c r="V331" s="9">
        <f t="shared" si="86"/>
        <v>1.2077943514799694</v>
      </c>
      <c r="W331" s="9">
        <f t="shared" si="86"/>
        <v>1.1870862677460541</v>
      </c>
      <c r="X331" s="9">
        <f t="shared" si="87"/>
        <v>0.95584645870258089</v>
      </c>
      <c r="Y331" s="9">
        <f t="shared" si="88"/>
        <v>0.79471007341053335</v>
      </c>
      <c r="Z331" s="9">
        <f t="shared" si="89"/>
        <v>1.8742019720841201</v>
      </c>
      <c r="AA331" s="9">
        <f t="shared" si="90"/>
        <v>2.0507106804056088</v>
      </c>
      <c r="AB331" s="13"/>
      <c r="AC331" s="9" t="str">
        <f t="shared" si="91"/>
        <v>Target</v>
      </c>
      <c r="AD331" s="9">
        <f t="shared" si="92"/>
        <v>0.49319864681456238</v>
      </c>
      <c r="AE331" s="9">
        <f t="shared" si="92"/>
        <v>0.49166551635134964</v>
      </c>
      <c r="AF331" s="9">
        <f t="shared" si="93"/>
        <v>0.43058628470462279</v>
      </c>
      <c r="AG331" s="9">
        <f t="shared" si="94"/>
        <v>0.441461930074729</v>
      </c>
      <c r="AH331" s="9">
        <f t="shared" si="95"/>
        <v>0.42069781941827383</v>
      </c>
      <c r="AI331" s="9">
        <f t="shared" si="96"/>
        <v>1.0286893917946147</v>
      </c>
      <c r="AK331" s="9"/>
      <c r="AL331" s="9"/>
      <c r="AM331" s="9"/>
      <c r="AN331" s="13"/>
      <c r="AO331" s="13"/>
      <c r="AP331" s="13"/>
      <c r="AQ331" s="13"/>
      <c r="AR331" s="13"/>
      <c r="AS331" s="13"/>
      <c r="AT331" s="13"/>
      <c r="AU331" s="13"/>
    </row>
    <row r="332" spans="12:49" x14ac:dyDescent="0.3">
      <c r="L332" t="str">
        <f>L321</f>
        <v>Gain &gt; 0</v>
      </c>
      <c r="N332" s="9">
        <f t="shared" si="81"/>
        <v>2165004.2999999998</v>
      </c>
      <c r="O332" s="9">
        <f t="shared" si="81"/>
        <v>2175758.4</v>
      </c>
      <c r="P332" s="9">
        <f t="shared" si="82"/>
        <v>1001453.4</v>
      </c>
      <c r="Q332" s="9">
        <f t="shared" si="83"/>
        <v>1201000.5</v>
      </c>
      <c r="R332" s="9">
        <f>U321</f>
        <v>3862008.1</v>
      </c>
      <c r="S332" s="9">
        <f t="shared" si="84"/>
        <v>3138321.8</v>
      </c>
      <c r="T332" s="9"/>
      <c r="U332" s="9" t="str">
        <f t="shared" si="85"/>
        <v>Gain &gt; 0</v>
      </c>
      <c r="V332" s="9">
        <f t="shared" si="86"/>
        <v>2.3303032660624012</v>
      </c>
      <c r="W332" s="9">
        <f t="shared" si="86"/>
        <v>2.3169953304110091</v>
      </c>
      <c r="X332" s="9">
        <f t="shared" si="87"/>
        <v>1.511935731279664</v>
      </c>
      <c r="Y332" s="9">
        <f t="shared" si="88"/>
        <v>2.1773483618162572</v>
      </c>
      <c r="Z332" s="9">
        <f t="shared" si="89"/>
        <v>2.7503209836548193</v>
      </c>
      <c r="AA332" s="9">
        <f t="shared" si="90"/>
        <v>3.5171742080710824</v>
      </c>
      <c r="AB332" s="13"/>
      <c r="AC332" s="9" t="str">
        <f t="shared" si="91"/>
        <v>Gain &gt; 0</v>
      </c>
      <c r="AD332" s="9">
        <f t="shared" si="92"/>
        <v>0.87999451803043482</v>
      </c>
      <c r="AE332" s="9">
        <f t="shared" si="92"/>
        <v>0.87809622792992736</v>
      </c>
      <c r="AF332" s="9">
        <f t="shared" si="93"/>
        <v>0.62634345810511149</v>
      </c>
      <c r="AG332" s="9">
        <f t="shared" si="94"/>
        <v>0.8663351335795596</v>
      </c>
      <c r="AH332" s="9">
        <f t="shared" si="95"/>
        <v>0.54818019676022234</v>
      </c>
      <c r="AI332" s="9">
        <f t="shared" si="96"/>
        <v>1.8269352696835996</v>
      </c>
      <c r="AK332" s="9"/>
      <c r="AL332" s="9"/>
      <c r="AM332" s="9"/>
      <c r="AN332" s="13"/>
      <c r="AO332" s="13"/>
      <c r="AP332" s="13"/>
      <c r="AQ332" s="13"/>
      <c r="AR332" s="13"/>
      <c r="AS332" s="13"/>
      <c r="AT332" s="13"/>
      <c r="AU332" s="13"/>
    </row>
    <row r="333" spans="12:49" x14ac:dyDescent="0.3">
      <c r="L333" t="str">
        <f t="shared" ref="L333" si="97">L322</f>
        <v>Gain &lt;=0</v>
      </c>
      <c r="N333" s="9">
        <f t="shared" si="81"/>
        <v>3103111.1</v>
      </c>
      <c r="O333" s="9">
        <f t="shared" si="81"/>
        <v>3119688.2</v>
      </c>
      <c r="P333" s="9">
        <f t="shared" si="82"/>
        <v>1726057.1</v>
      </c>
      <c r="Q333" s="9">
        <f t="shared" si="83"/>
        <v>1886617.2</v>
      </c>
      <c r="R333" s="9">
        <f>U322</f>
        <v>4334876.2</v>
      </c>
      <c r="S333" s="9">
        <f t="shared" si="84"/>
        <v>3912694.6</v>
      </c>
      <c r="T333" s="9"/>
      <c r="U333" s="9" t="str">
        <f t="shared" si="85"/>
        <v>Gain &lt;=0</v>
      </c>
      <c r="V333" s="9">
        <f t="shared" si="86"/>
        <v>2.9253398006316274</v>
      </c>
      <c r="W333" s="9">
        <f t="shared" si="86"/>
        <v>2.9125192047562449</v>
      </c>
      <c r="X333" s="9">
        <f t="shared" si="87"/>
        <v>2.1459491447807526</v>
      </c>
      <c r="Y333" s="9">
        <f t="shared" si="88"/>
        <v>2.839961770060472</v>
      </c>
      <c r="Z333" s="9">
        <f t="shared" si="89"/>
        <v>2.839377940422855</v>
      </c>
      <c r="AA333" s="9">
        <f t="shared" si="90"/>
        <v>4.9571474781259894</v>
      </c>
      <c r="AB333" s="13"/>
      <c r="AC333" s="9" t="str">
        <f t="shared" si="91"/>
        <v>Gain &lt;=0</v>
      </c>
      <c r="AD333" s="9">
        <f t="shared" si="92"/>
        <v>0.8999799097655341</v>
      </c>
      <c r="AE333" s="9">
        <f t="shared" si="92"/>
        <v>0.89204622986726467</v>
      </c>
      <c r="AF333" s="9">
        <f t="shared" si="93"/>
        <v>0.77392202769988216</v>
      </c>
      <c r="AG333" s="9">
        <f t="shared" si="94"/>
        <v>0.92173380891326817</v>
      </c>
      <c r="AH333" s="9">
        <f t="shared" si="95"/>
        <v>0.52892166052479306</v>
      </c>
      <c r="AI333" s="9">
        <f t="shared" si="96"/>
        <v>2.7417760520474985</v>
      </c>
      <c r="AK333" s="9"/>
      <c r="AL333" s="9"/>
      <c r="AM333" s="9"/>
      <c r="AN333" s="13"/>
      <c r="AO333" s="13"/>
      <c r="AP333" s="13"/>
      <c r="AQ333" s="13"/>
      <c r="AR333" s="13"/>
      <c r="AS333" s="13"/>
      <c r="AT333" s="13"/>
      <c r="AU333" s="13"/>
    </row>
    <row r="334" spans="12:49" x14ac:dyDescent="0.3">
      <c r="L334" t="str">
        <f>L323</f>
        <v>Target;Gain &gt; 1; #pref=2</v>
      </c>
      <c r="N334" s="9" t="e" vm="2">
        <f t="shared" si="81"/>
        <v>#VALUE!</v>
      </c>
      <c r="O334" s="9" t="e" vm="2">
        <f t="shared" si="81"/>
        <v>#VALUE!</v>
      </c>
      <c r="P334" s="9" t="e" vm="2">
        <f t="shared" si="82"/>
        <v>#VALUE!</v>
      </c>
      <c r="Q334" s="9" t="e" vm="2">
        <f t="shared" si="83"/>
        <v>#VALUE!</v>
      </c>
      <c r="R334" s="9" t="e" vm="2">
        <f t="shared" ref="R334" si="98">U323</f>
        <v>#VALUE!</v>
      </c>
      <c r="S334" s="9" t="e" vm="2">
        <f t="shared" si="84"/>
        <v>#VALUE!</v>
      </c>
      <c r="T334" s="9"/>
      <c r="U334" s="9" t="str">
        <f t="shared" si="85"/>
        <v>Target;Gain &gt; 1; #pref=2</v>
      </c>
      <c r="V334" s="9" t="e" vm="2">
        <f t="shared" si="86"/>
        <v>#VALUE!</v>
      </c>
      <c r="W334" s="9" t="e" vm="2">
        <f t="shared" si="86"/>
        <v>#VALUE!</v>
      </c>
      <c r="X334" s="9" t="e" vm="2">
        <f t="shared" si="87"/>
        <v>#VALUE!</v>
      </c>
      <c r="Y334" s="9" t="e" vm="2">
        <f t="shared" si="88"/>
        <v>#VALUE!</v>
      </c>
      <c r="Z334" s="9" t="e" vm="2">
        <f t="shared" si="89"/>
        <v>#VALUE!</v>
      </c>
      <c r="AA334" s="9" t="e" vm="2">
        <f t="shared" si="90"/>
        <v>#VALUE!</v>
      </c>
      <c r="AB334" s="13"/>
      <c r="AC334" s="9" t="str">
        <f t="shared" si="91"/>
        <v>Target;Gain &gt; 1; #pref=2</v>
      </c>
      <c r="AD334" s="9" t="e" vm="2">
        <f t="shared" si="92"/>
        <v>#VALUE!</v>
      </c>
      <c r="AE334" s="9" t="e" vm="2">
        <f t="shared" si="92"/>
        <v>#VALUE!</v>
      </c>
      <c r="AF334" s="9" t="e" vm="2">
        <f t="shared" si="93"/>
        <v>#VALUE!</v>
      </c>
      <c r="AG334" s="9" t="e" vm="2">
        <f t="shared" si="94"/>
        <v>#VALUE!</v>
      </c>
      <c r="AH334" s="9" t="e" vm="2">
        <f t="shared" si="95"/>
        <v>#VALUE!</v>
      </c>
      <c r="AI334" s="9" t="e" vm="2">
        <f t="shared" si="96"/>
        <v>#VALUE!</v>
      </c>
      <c r="AK334" s="9"/>
      <c r="AL334" s="9"/>
      <c r="AM334" s="9"/>
      <c r="AN334" s="13"/>
      <c r="AO334" s="13"/>
      <c r="AP334" s="13"/>
      <c r="AQ334" s="13"/>
      <c r="AR334" s="13"/>
      <c r="AS334" s="13"/>
      <c r="AT334" s="13"/>
      <c r="AU334" s="13"/>
    </row>
    <row r="335" spans="12:49" x14ac:dyDescent="0.3">
      <c r="L335" t="str">
        <f>L324</f>
        <v>Target; Gain &gt; 1; #pref=3</v>
      </c>
      <c r="N335" s="9">
        <f t="shared" si="81"/>
        <v>863819.10000000009</v>
      </c>
      <c r="O335" s="9">
        <f t="shared" si="81"/>
        <v>874441</v>
      </c>
      <c r="P335" s="9">
        <f t="shared" si="82"/>
        <v>444324.5</v>
      </c>
      <c r="Q335" s="9">
        <f t="shared" si="83"/>
        <v>335861.5</v>
      </c>
      <c r="R335" s="9">
        <f>U324</f>
        <v>3457271</v>
      </c>
      <c r="S335" s="9">
        <f t="shared" si="84"/>
        <v>786547.4</v>
      </c>
      <c r="T335" s="9"/>
      <c r="U335" s="9" t="str">
        <f t="shared" si="85"/>
        <v>Target; Gain &gt; 1; #pref=3</v>
      </c>
      <c r="V335" s="9">
        <f t="shared" si="86"/>
        <v>1.2107694863341745</v>
      </c>
      <c r="W335" s="9">
        <f t="shared" si="86"/>
        <v>1.1870862677460541</v>
      </c>
      <c r="X335" s="9">
        <f t="shared" si="87"/>
        <v>0.95584645870258089</v>
      </c>
      <c r="Y335" s="9">
        <f t="shared" si="88"/>
        <v>0.72004356975667183</v>
      </c>
      <c r="Z335" s="9">
        <f t="shared" si="89"/>
        <v>2.2058839114150035</v>
      </c>
      <c r="AA335" s="9">
        <f t="shared" si="90"/>
        <v>2.0805031592492007</v>
      </c>
      <c r="AB335" s="13"/>
      <c r="AC335" s="9" t="str">
        <f t="shared" si="91"/>
        <v>Target; Gain &gt; 1; #pref=3</v>
      </c>
      <c r="AD335" s="9">
        <f t="shared" si="92"/>
        <v>0.514311943971552</v>
      </c>
      <c r="AE335" s="9">
        <f t="shared" si="92"/>
        <v>0.50593454050831488</v>
      </c>
      <c r="AF335" s="9">
        <f t="shared" si="93"/>
        <v>0.43058628470462279</v>
      </c>
      <c r="AG335" s="9">
        <f t="shared" si="94"/>
        <v>0.418981217755936</v>
      </c>
      <c r="AH335" s="9">
        <f t="shared" si="95"/>
        <v>0.4714300632942468</v>
      </c>
      <c r="AI335" s="9">
        <f t="shared" si="96"/>
        <v>1.0286893917946147</v>
      </c>
      <c r="AK335" s="9"/>
      <c r="AL335" s="9"/>
      <c r="AM335" s="9"/>
      <c r="AN335" s="13"/>
      <c r="AO335" s="13"/>
      <c r="AP335" s="13"/>
      <c r="AQ335" s="13"/>
      <c r="AR335" s="13"/>
      <c r="AS335" s="13"/>
      <c r="AT335" s="13"/>
      <c r="AU335" s="13"/>
    </row>
    <row r="336" spans="12:49" x14ac:dyDescent="0.3">
      <c r="L336" t="str">
        <f>L325</f>
        <v>Target; Gain &gt; 1; #pref=4</v>
      </c>
      <c r="N336" s="9">
        <f t="shared" si="81"/>
        <v>1223963.3999999999</v>
      </c>
      <c r="O336" s="9">
        <f t="shared" si="81"/>
        <v>1231050.3</v>
      </c>
      <c r="P336" s="9">
        <f t="shared" si="82"/>
        <v>643899.5</v>
      </c>
      <c r="Q336" s="9">
        <f t="shared" si="83"/>
        <v>585930.19999999995</v>
      </c>
      <c r="R336" s="9">
        <f>U325</f>
        <v>3524358.9</v>
      </c>
      <c r="S336" s="9">
        <f t="shared" si="84"/>
        <v>700322.39999999991</v>
      </c>
      <c r="T336" s="9"/>
      <c r="U336" s="9" t="str">
        <f t="shared" si="85"/>
        <v>Target; Gain &gt; 1; #pref=4</v>
      </c>
      <c r="V336" s="9">
        <f t="shared" si="86"/>
        <v>1.5900927100796252</v>
      </c>
      <c r="W336" s="9">
        <f t="shared" si="86"/>
        <v>1.5904191698180514</v>
      </c>
      <c r="X336" s="9">
        <f t="shared" si="87"/>
        <v>1.3080890663695754</v>
      </c>
      <c r="Y336" s="9">
        <f t="shared" si="88"/>
        <v>1.8119834115728741</v>
      </c>
      <c r="Z336" s="9">
        <f t="shared" si="89"/>
        <v>2.4154239941621203</v>
      </c>
      <c r="AA336" s="9">
        <f t="shared" si="90"/>
        <v>2.2458522255532447</v>
      </c>
      <c r="AB336" s="13"/>
      <c r="AC336" s="9" t="str">
        <f t="shared" si="91"/>
        <v>Target; Gain &gt; 1; #pref=4</v>
      </c>
      <c r="AD336" s="9">
        <f t="shared" si="92"/>
        <v>0.64149492469150571</v>
      </c>
      <c r="AE336" s="9">
        <f t="shared" si="92"/>
        <v>0.64030368458479647</v>
      </c>
      <c r="AF336" s="9">
        <f t="shared" si="93"/>
        <v>0.5999976137944032</v>
      </c>
      <c r="AG336" s="9">
        <f t="shared" si="94"/>
        <v>0.66701304172165687</v>
      </c>
      <c r="AH336" s="9">
        <f t="shared" si="95"/>
        <v>0.527037552325055</v>
      </c>
      <c r="AI336" s="9">
        <f t="shared" si="96"/>
        <v>1.3648294789250941</v>
      </c>
      <c r="AK336" s="9"/>
      <c r="AL336" s="9"/>
      <c r="AM336" s="9"/>
      <c r="AN336" s="13"/>
      <c r="AO336" s="13"/>
      <c r="AP336" s="13"/>
      <c r="AQ336" s="13"/>
      <c r="AR336" s="13"/>
      <c r="AS336" s="13"/>
      <c r="AT336" s="13"/>
      <c r="AU336" s="13"/>
    </row>
    <row r="337" spans="1:54" x14ac:dyDescent="0.3">
      <c r="L337" t="str">
        <f>L326</f>
        <v>Target; Gain &gt; 0</v>
      </c>
      <c r="N337" s="9">
        <f t="shared" si="81"/>
        <v>863819.10000000009</v>
      </c>
      <c r="O337" s="9">
        <f t="shared" si="81"/>
        <v>874441</v>
      </c>
      <c r="P337" s="9">
        <f t="shared" si="82"/>
        <v>442414.9</v>
      </c>
      <c r="Q337" s="9">
        <f t="shared" si="83"/>
        <v>335861.5</v>
      </c>
      <c r="R337" s="9">
        <f>U326</f>
        <v>3287444.4</v>
      </c>
      <c r="S337" s="9">
        <f t="shared" si="84"/>
        <v>708310</v>
      </c>
      <c r="T337" s="9"/>
      <c r="U337" s="9" t="str">
        <f t="shared" si="85"/>
        <v>Target; Gain &gt; 0</v>
      </c>
      <c r="V337" s="9">
        <f t="shared" si="86"/>
        <v>1.2077943514799694</v>
      </c>
      <c r="W337" s="9">
        <f t="shared" si="86"/>
        <v>1.1870862677460541</v>
      </c>
      <c r="X337" s="9">
        <f t="shared" si="87"/>
        <v>0.95584645870258089</v>
      </c>
      <c r="Y337" s="9">
        <f t="shared" si="88"/>
        <v>0.79471007341053335</v>
      </c>
      <c r="Z337" s="9">
        <f t="shared" si="89"/>
        <v>1.8742019720841201</v>
      </c>
      <c r="AA337" s="9">
        <f t="shared" si="90"/>
        <v>2.0507106804056088</v>
      </c>
      <c r="AB337" s="13"/>
      <c r="AC337" s="9" t="str">
        <f t="shared" si="91"/>
        <v>Target; Gain &gt; 0</v>
      </c>
      <c r="AD337" s="9">
        <f t="shared" si="92"/>
        <v>0.49319864681456238</v>
      </c>
      <c r="AE337" s="9">
        <f t="shared" si="92"/>
        <v>0.49166551635134964</v>
      </c>
      <c r="AF337" s="9">
        <f t="shared" si="93"/>
        <v>0.43058628470462279</v>
      </c>
      <c r="AG337" s="9">
        <f t="shared" si="94"/>
        <v>0.441461930074729</v>
      </c>
      <c r="AH337" s="9">
        <f t="shared" si="95"/>
        <v>0.42069781941827383</v>
      </c>
      <c r="AI337" s="9">
        <f t="shared" si="96"/>
        <v>1.0286893917946147</v>
      </c>
      <c r="AK337" s="9"/>
      <c r="AL337" s="9"/>
      <c r="AM337" s="9"/>
      <c r="AN337" s="13"/>
      <c r="AO337" s="13"/>
      <c r="AP337" s="13"/>
      <c r="AQ337" s="13"/>
      <c r="AR337" s="13"/>
      <c r="AS337" s="13"/>
      <c r="AT337" s="13"/>
      <c r="AU337" s="13"/>
    </row>
    <row r="338" spans="1:54" x14ac:dyDescent="0.3">
      <c r="L338" t="str">
        <f>L327</f>
        <v>Target; Gain &lt;= 0</v>
      </c>
      <c r="N338" s="9" t="e" vm="2">
        <f t="shared" ref="N338:O338" si="99">N327</f>
        <v>#VALUE!</v>
      </c>
      <c r="O338" s="9" t="e" vm="2">
        <f t="shared" si="99"/>
        <v>#VALUE!</v>
      </c>
      <c r="P338" s="9" t="e" vm="2">
        <f t="shared" ref="P338" si="100">Q327</f>
        <v>#VALUE!</v>
      </c>
      <c r="Q338" s="9" t="e" vm="2">
        <f t="shared" ref="Q338" si="101">S327</f>
        <v>#VALUE!</v>
      </c>
      <c r="R338" s="9" t="e" vm="2">
        <f>U327</f>
        <v>#VALUE!</v>
      </c>
      <c r="S338" s="9" t="e" vm="2">
        <f t="shared" ref="S338" si="102">W327</f>
        <v>#VALUE!</v>
      </c>
      <c r="T338" s="9"/>
      <c r="U338" s="9" t="str">
        <f t="shared" ref="U338" si="103">X327</f>
        <v>Target; Gain &lt;= 0</v>
      </c>
      <c r="V338" s="9" t="e" vm="2">
        <f t="shared" ref="V338:W338" si="104">Z327</f>
        <v>#VALUE!</v>
      </c>
      <c r="W338" s="9" t="e" vm="2">
        <f t="shared" si="104"/>
        <v>#VALUE!</v>
      </c>
      <c r="X338" s="9" t="e" vm="2">
        <f t="shared" ref="X338" si="105">AC327</f>
        <v>#VALUE!</v>
      </c>
      <c r="Y338" s="9" t="e" vm="2">
        <f t="shared" ref="Y338" si="106">AE327</f>
        <v>#VALUE!</v>
      </c>
      <c r="Z338" s="9" t="e" vm="2">
        <f t="shared" ref="Z338" si="107">AG327</f>
        <v>#VALUE!</v>
      </c>
      <c r="AA338" s="9" t="e" vm="2">
        <f t="shared" ref="AA338" si="108">AI327</f>
        <v>#VALUE!</v>
      </c>
      <c r="AB338" s="13"/>
      <c r="AC338" s="9" t="str">
        <f t="shared" ref="AC338" si="109">AJ327</f>
        <v>Target; Gain &lt;= 0</v>
      </c>
      <c r="AD338" s="9" t="e" vm="2">
        <f t="shared" ref="AD338:AE338" si="110">AL327</f>
        <v>#VALUE!</v>
      </c>
      <c r="AE338" s="9" t="e" vm="2">
        <f t="shared" si="110"/>
        <v>#VALUE!</v>
      </c>
      <c r="AF338" s="9" t="e" vm="2">
        <f t="shared" ref="AF338" si="111">AO327</f>
        <v>#VALUE!</v>
      </c>
      <c r="AG338" s="9" t="e" vm="2">
        <f t="shared" ref="AG338" si="112">AQ327</f>
        <v>#VALUE!</v>
      </c>
      <c r="AH338" s="9" t="e" vm="2">
        <f t="shared" ref="AH338" si="113">AS327</f>
        <v>#VALUE!</v>
      </c>
      <c r="AI338" s="9" t="e" vm="2">
        <f t="shared" ref="AI338" si="114">AU327</f>
        <v>#VALUE!</v>
      </c>
      <c r="AK338" s="9"/>
      <c r="AL338" s="9"/>
      <c r="AM338" s="9"/>
      <c r="AN338" s="13"/>
      <c r="AO338" s="13"/>
      <c r="AP338" s="13"/>
      <c r="AQ338" s="13"/>
      <c r="AR338" s="13"/>
      <c r="AS338" s="13"/>
      <c r="AT338" s="13"/>
      <c r="AU338" s="13"/>
    </row>
    <row r="339" spans="1:54" x14ac:dyDescent="0.3"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  <c r="AA339" s="8"/>
      <c r="AB339" s="8"/>
      <c r="AC339" s="8"/>
      <c r="AK339" s="8"/>
      <c r="AL339" s="8"/>
      <c r="AM339" s="8"/>
      <c r="AN339" s="8"/>
      <c r="AO339" s="8"/>
    </row>
    <row r="340" spans="1:54" x14ac:dyDescent="0.3">
      <c r="BB340" t="s">
        <v>19</v>
      </c>
    </row>
    <row r="341" spans="1:54" x14ac:dyDescent="0.3">
      <c r="M341" s="47" t="s">
        <v>20</v>
      </c>
      <c r="N341" s="47"/>
      <c r="O341" s="47"/>
      <c r="P341" s="47"/>
      <c r="Q341" s="47"/>
      <c r="R341" s="47"/>
      <c r="T341" s="47" t="s">
        <v>58</v>
      </c>
      <c r="U341" s="47"/>
      <c r="V341" s="47"/>
      <c r="W341" s="47"/>
      <c r="X341" s="47"/>
      <c r="Y341" s="47"/>
      <c r="AA341" s="47" t="s">
        <v>59</v>
      </c>
      <c r="AB341" s="47"/>
      <c r="AC341" s="47"/>
      <c r="AD341" s="47"/>
      <c r="AE341" s="47"/>
      <c r="AF341" s="47"/>
      <c r="AG341" s="1"/>
      <c r="AH341" s="1" t="s">
        <v>65</v>
      </c>
      <c r="AI341" s="1"/>
      <c r="AJ341" s="47" t="s">
        <v>21</v>
      </c>
      <c r="AK341" s="47"/>
      <c r="AL341" s="47"/>
      <c r="AM341" s="47"/>
      <c r="AN341" s="47"/>
      <c r="AO341" s="47"/>
      <c r="AP341" s="47"/>
      <c r="AQ341" s="47"/>
      <c r="AR341" s="1"/>
      <c r="AS341" s="47" t="s">
        <v>22</v>
      </c>
      <c r="AT341" s="47"/>
      <c r="AU341" s="47"/>
      <c r="AV341" s="47"/>
      <c r="AW341" s="47"/>
      <c r="AX341" s="47"/>
      <c r="AY341" s="47"/>
      <c r="AZ341" s="47"/>
      <c r="BB341" s="4">
        <v>0</v>
      </c>
    </row>
    <row r="342" spans="1:54" x14ac:dyDescent="0.3">
      <c r="F342" s="2" t="s">
        <v>23</v>
      </c>
      <c r="G342" s="2" t="s">
        <v>24</v>
      </c>
      <c r="H342" t="str">
        <f>H654</f>
        <v>Target (or sym)</v>
      </c>
      <c r="I342" s="14" t="s">
        <v>18</v>
      </c>
      <c r="J342" t="s">
        <v>17</v>
      </c>
      <c r="K342" t="s">
        <v>25</v>
      </c>
      <c r="L342" t="s">
        <v>26</v>
      </c>
      <c r="M342" s="3" t="s">
        <v>3</v>
      </c>
      <c r="N342" s="3" t="s">
        <v>4</v>
      </c>
      <c r="O342" s="3" t="s">
        <v>6</v>
      </c>
      <c r="P342" s="3" t="s">
        <v>8</v>
      </c>
      <c r="Q342" s="3" t="s">
        <v>10</v>
      </c>
      <c r="R342" s="3" t="s">
        <v>12</v>
      </c>
      <c r="T342" s="3" t="s">
        <v>3</v>
      </c>
      <c r="U342" s="3" t="s">
        <v>4</v>
      </c>
      <c r="V342" s="3" t="s">
        <v>6</v>
      </c>
      <c r="W342" s="3" t="s">
        <v>8</v>
      </c>
      <c r="X342" s="3" t="s">
        <v>10</v>
      </c>
      <c r="Y342" s="3" t="s">
        <v>12</v>
      </c>
      <c r="AA342" s="3" t="s">
        <v>3</v>
      </c>
      <c r="AB342" s="3" t="s">
        <v>4</v>
      </c>
      <c r="AC342" s="3" t="s">
        <v>6</v>
      </c>
      <c r="AD342" s="3" t="s">
        <v>8</v>
      </c>
      <c r="AE342" s="3" t="s">
        <v>10</v>
      </c>
      <c r="AF342" s="3" t="s">
        <v>12</v>
      </c>
      <c r="AG342" s="15"/>
      <c r="AH342" s="36" t="s">
        <v>64</v>
      </c>
      <c r="AJ342" s="36" t="s">
        <v>27</v>
      </c>
      <c r="AK342" s="36" t="s">
        <v>28</v>
      </c>
      <c r="AL342" s="36" t="s">
        <v>29</v>
      </c>
      <c r="AM342" s="36" t="s">
        <v>30</v>
      </c>
      <c r="AN342" s="36" t="s">
        <v>31</v>
      </c>
      <c r="AO342" s="36" t="s">
        <v>32</v>
      </c>
      <c r="AP342" s="36" t="s">
        <v>33</v>
      </c>
      <c r="AQ342" s="36" t="s">
        <v>34</v>
      </c>
      <c r="AS342" s="36" t="s">
        <v>27</v>
      </c>
      <c r="AT342" s="36" t="s">
        <v>28</v>
      </c>
      <c r="AU342" s="36" t="s">
        <v>29</v>
      </c>
      <c r="AV342" s="36" t="s">
        <v>30</v>
      </c>
      <c r="AW342" s="36" t="s">
        <v>31</v>
      </c>
      <c r="AX342" s="36" t="s">
        <v>32</v>
      </c>
      <c r="AY342" s="36" t="s">
        <v>33</v>
      </c>
      <c r="AZ342" s="36" t="s">
        <v>34</v>
      </c>
      <c r="BB342" s="3" t="s">
        <v>14</v>
      </c>
    </row>
    <row r="343" spans="1:54" x14ac:dyDescent="0.3">
      <c r="A343">
        <v>21</v>
      </c>
      <c r="B343" t="s">
        <v>66</v>
      </c>
      <c r="C343" t="s">
        <v>67</v>
      </c>
      <c r="D343" t="s">
        <v>68</v>
      </c>
      <c r="F343" s="2">
        <v>0</v>
      </c>
      <c r="G343" s="2">
        <f>MOD(LEN(B343)-LEN(SUBSTITUTE(B343,"N","")),2)</f>
        <v>0</v>
      </c>
      <c r="H343" s="4">
        <f>H655</f>
        <v>1</v>
      </c>
      <c r="I343" s="14">
        <f>1-J343</f>
        <v>0</v>
      </c>
      <c r="J343">
        <f t="shared" ref="J343:J398" si="115">IF(BB343&gt;0,1,0)</f>
        <v>1</v>
      </c>
      <c r="K343">
        <f>LEN(D343) - LEN(SUBSTITUTE(D343, ",", "")) + 1</f>
        <v>4</v>
      </c>
      <c r="L343">
        <f>L655</f>
        <v>4</v>
      </c>
      <c r="M343" s="8">
        <f t="shared" ref="M343:M374" si="116">(N3-M3)/M3</f>
        <v>-2.475745320226368E-2</v>
      </c>
      <c r="N343" s="8">
        <f t="shared" ref="N343:N374" si="117">(O3-M3)/M3</f>
        <v>-1.8922194314060069E-2</v>
      </c>
      <c r="O343" s="8">
        <f t="shared" ref="O343:O374" si="118">(Q3-P3)/P3</f>
        <v>-0.47583861256810422</v>
      </c>
      <c r="P343" s="8">
        <f t="shared" ref="P343:P374" si="119">(S3-R3)/R3</f>
        <v>-0.43456840445399969</v>
      </c>
      <c r="Q343" s="8">
        <f t="shared" ref="Q343:Q374" si="120">(U3-T3)/T3</f>
        <v>-0.2239306453283752</v>
      </c>
      <c r="R343" s="8">
        <f t="shared" ref="R343:R374" si="121">(W3-V3)/V3</f>
        <v>-0.51081435944097375</v>
      </c>
      <c r="T343" s="8">
        <f t="shared" ref="T343:T374" si="122">(Z3-Y3)/Y3</f>
        <v>-9.9684436062873277E-2</v>
      </c>
      <c r="U343" s="8">
        <f t="shared" ref="U343:U374" si="123">(AA3-Y3)/Y3</f>
        <v>-9.7536735949006734E-2</v>
      </c>
      <c r="V343" s="8">
        <f t="shared" ref="V343:V374" si="124">(AC3-AB3)/AB3</f>
        <v>-0.3005765345004433</v>
      </c>
      <c r="W343" s="8">
        <f t="shared" ref="W343:W374" si="125">(AE3-AD3)/AD3</f>
        <v>-8.5067653020010264E-2</v>
      </c>
      <c r="X343" s="8">
        <f t="shared" ref="X343:X374" si="126">(AG3-AF3)/AF3</f>
        <v>0.15364618975802904</v>
      </c>
      <c r="Y343" s="8">
        <f t="shared" ref="Y343:Y374" si="127">(AI3-AH3)/AH3</f>
        <v>-0.29632425610248292</v>
      </c>
      <c r="AA343" s="8">
        <f t="shared" ref="AA343:AA374" si="128">(AL3-AK3)/AK3</f>
        <v>-0.65051651669080257</v>
      </c>
      <c r="AB343" s="8">
        <f t="shared" ref="AB343:AB374" si="129">(AM3-AK3)/AK3</f>
        <v>-0.65097257281826282</v>
      </c>
      <c r="AC343" s="8">
        <f t="shared" ref="AC343:AC374" si="130">(AO3-AN3)/AN3</f>
        <v>-0.72007652052815563</v>
      </c>
      <c r="AD343" s="8">
        <f t="shared" ref="AD343:AD374" si="131">(AQ3-AP3)/AP3</f>
        <v>-0.56640349921402766</v>
      </c>
      <c r="AE343" s="8">
        <f t="shared" ref="AE343:AE374" si="132">(AS3-AR3)/AR3</f>
        <v>-0.57982328056407473</v>
      </c>
      <c r="AF343" s="8">
        <f t="shared" ref="AF343:AF374" si="133">(AU3-AT3)/AT3</f>
        <v>-0.59069151491888905</v>
      </c>
      <c r="AG343" s="8"/>
      <c r="AH343">
        <v>1.2118473786748321</v>
      </c>
      <c r="AJ343">
        <v>0.21370257517978761</v>
      </c>
      <c r="AK343">
        <v>6</v>
      </c>
      <c r="AL343">
        <v>-7.4195933500078057</v>
      </c>
      <c r="AM343">
        <v>6</v>
      </c>
      <c r="AN343">
        <v>-0.72490976228663406</v>
      </c>
      <c r="AO343">
        <v>-8</v>
      </c>
      <c r="AP343">
        <v>5.3527923449119754</v>
      </c>
      <c r="AQ343">
        <v>-8</v>
      </c>
      <c r="AS343">
        <v>0.21370257517978761</v>
      </c>
      <c r="AT343">
        <v>6</v>
      </c>
      <c r="AU343">
        <v>-7.4195933500078057</v>
      </c>
      <c r="AV343">
        <v>6</v>
      </c>
      <c r="AW343">
        <v>-0.72490976228663406</v>
      </c>
      <c r="AX343">
        <v>-8</v>
      </c>
      <c r="AY343">
        <v>5.3527923449119754</v>
      </c>
      <c r="AZ343">
        <v>-8</v>
      </c>
      <c r="BB343">
        <f>IF($BB$341=0,AH343,IF($BB$341=1,AS343,IF($BB$341=2,AT343,IF($BB$341=3,AU343,IF($BB$341=4,AV343,IF($BB$341="1L",AW343,IF($BB$341="2L",AX343,IF($BB$341="3L",AY343,AZ343))))))))</f>
        <v>1.2118473786748321</v>
      </c>
    </row>
    <row r="344" spans="1:54" x14ac:dyDescent="0.3">
      <c r="A344">
        <v>21</v>
      </c>
      <c r="B344" t="s">
        <v>69</v>
      </c>
      <c r="C344" t="s">
        <v>67</v>
      </c>
      <c r="D344" t="s">
        <v>68</v>
      </c>
      <c r="F344" s="2">
        <v>0</v>
      </c>
      <c r="G344" s="2">
        <f t="shared" ref="G344:G398" si="134">MOD(LEN(B344)-LEN(SUBSTITUTE(B344,"N","")),2)</f>
        <v>1</v>
      </c>
      <c r="H344" s="4">
        <f t="shared" ref="H344:H398" si="135">H656</f>
        <v>0</v>
      </c>
      <c r="I344" s="14">
        <f t="shared" ref="I344:I398" si="136">1-J344</f>
        <v>0</v>
      </c>
      <c r="J344">
        <f t="shared" si="115"/>
        <v>1</v>
      </c>
      <c r="K344">
        <f t="shared" ref="K344:K398" si="137">LEN(D344) - LEN(SUBSTITUTE(D344, ",", "")) + 1</f>
        <v>4</v>
      </c>
      <c r="L344">
        <f t="shared" ref="L344:L398" si="138">L656</f>
        <v>0</v>
      </c>
      <c r="M344" s="8">
        <f t="shared" si="116"/>
        <v>0.41375858138787763</v>
      </c>
      <c r="N344" s="8">
        <f t="shared" si="117"/>
        <v>0.44644548938721473</v>
      </c>
      <c r="O344" s="8">
        <f t="shared" si="118"/>
        <v>-0.3510676951651856</v>
      </c>
      <c r="P344" s="8">
        <f t="shared" si="119"/>
        <v>-0.17340120318019975</v>
      </c>
      <c r="Q344" s="8">
        <f t="shared" si="120"/>
        <v>0.18165188473003432</v>
      </c>
      <c r="R344" s="8">
        <f t="shared" si="121"/>
        <v>-0.43496435233738212</v>
      </c>
      <c r="T344" s="8">
        <f t="shared" si="122"/>
        <v>5.2202532459170718E-2</v>
      </c>
      <c r="U344" s="8">
        <f t="shared" si="123"/>
        <v>7.7888516582292927E-2</v>
      </c>
      <c r="V344" s="8">
        <f t="shared" si="124"/>
        <v>-0.37317256596009796</v>
      </c>
      <c r="W344" s="8">
        <f t="shared" si="125"/>
        <v>-0.28586687169717651</v>
      </c>
      <c r="X344" s="8">
        <f t="shared" si="126"/>
        <v>0.94075879086373038</v>
      </c>
      <c r="Y344" s="8">
        <f t="shared" si="127"/>
        <v>0.7227773727293183</v>
      </c>
      <c r="AA344" s="8">
        <f t="shared" si="128"/>
        <v>-0.72091863300931813</v>
      </c>
      <c r="AB344" s="8">
        <f t="shared" si="129"/>
        <v>-0.70116764310349089</v>
      </c>
      <c r="AC344" s="8">
        <f t="shared" si="130"/>
        <v>-0.83170956547028041</v>
      </c>
      <c r="AD344" s="8">
        <f t="shared" si="131"/>
        <v>-0.83464130576020168</v>
      </c>
      <c r="AE344" s="8">
        <f t="shared" si="132"/>
        <v>-0.46142110938041669</v>
      </c>
      <c r="AF344" s="8">
        <f t="shared" si="133"/>
        <v>0.28002638712371597</v>
      </c>
      <c r="AG344" s="8"/>
      <c r="AH344">
        <v>0.23396082216078609</v>
      </c>
      <c r="AJ344">
        <v>-5.9663982625581223E-2</v>
      </c>
      <c r="AK344">
        <v>2</v>
      </c>
      <c r="AL344">
        <v>0.88366126962354907</v>
      </c>
      <c r="AM344">
        <v>2</v>
      </c>
      <c r="AN344">
        <v>0.57087116973242769</v>
      </c>
      <c r="AO344">
        <v>0</v>
      </c>
      <c r="AP344">
        <v>-3.1436914983424891</v>
      </c>
      <c r="AQ344">
        <v>0</v>
      </c>
      <c r="AS344">
        <v>-5.9663982625581223E-2</v>
      </c>
      <c r="AT344">
        <v>2</v>
      </c>
      <c r="AU344">
        <v>0.88366126962354907</v>
      </c>
      <c r="AV344">
        <v>2</v>
      </c>
      <c r="AW344">
        <v>0.57087116973242769</v>
      </c>
      <c r="AX344">
        <v>0</v>
      </c>
      <c r="AY344">
        <v>-3.1436914983424891</v>
      </c>
      <c r="AZ344">
        <v>0</v>
      </c>
      <c r="BB344">
        <f t="shared" ref="BB344:BB398" si="139">IF($BB$341=0,AH344,IF($BB$341=1,AS344,IF($BB$341=2,AT344,IF($BB$341=3,AU344,IF($BB$341=4,AV344,IF($BB$341="1L",AW344,IF($BB$341="2L",AX344,IF($BB$341="3L",AY344,AZ344))))))))</f>
        <v>0.23396082216078609</v>
      </c>
    </row>
    <row r="345" spans="1:54" x14ac:dyDescent="0.3">
      <c r="A345">
        <v>21</v>
      </c>
      <c r="B345" t="s">
        <v>70</v>
      </c>
      <c r="C345" t="s">
        <v>67</v>
      </c>
      <c r="D345" t="s">
        <v>68</v>
      </c>
      <c r="F345" s="2">
        <v>0</v>
      </c>
      <c r="G345" s="2">
        <f t="shared" si="134"/>
        <v>1</v>
      </c>
      <c r="H345" s="4">
        <f t="shared" si="135"/>
        <v>0</v>
      </c>
      <c r="I345" s="14">
        <f t="shared" si="136"/>
        <v>0</v>
      </c>
      <c r="J345">
        <f t="shared" si="115"/>
        <v>1</v>
      </c>
      <c r="K345">
        <f t="shared" si="137"/>
        <v>4</v>
      </c>
      <c r="L345">
        <f t="shared" si="138"/>
        <v>0</v>
      </c>
      <c r="M345" s="8">
        <f t="shared" si="116"/>
        <v>-0.37484532200048959</v>
      </c>
      <c r="N345" s="8">
        <f t="shared" si="117"/>
        <v>-0.36893006942158357</v>
      </c>
      <c r="O345" s="8">
        <f t="shared" si="118"/>
        <v>-0.38726667241167095</v>
      </c>
      <c r="P345" s="8">
        <f t="shared" si="119"/>
        <v>-0.1081462647446</v>
      </c>
      <c r="Q345" s="8">
        <f t="shared" si="120"/>
        <v>-0.22130073913513951</v>
      </c>
      <c r="R345" s="8">
        <f t="shared" si="121"/>
        <v>-0.77220657740014409</v>
      </c>
      <c r="T345" s="8">
        <f t="shared" si="122"/>
        <v>-0.36603056992442939</v>
      </c>
      <c r="U345" s="8">
        <f t="shared" si="123"/>
        <v>-0.36706479700345446</v>
      </c>
      <c r="V345" s="8">
        <f t="shared" si="124"/>
        <v>-0.37659922700609677</v>
      </c>
      <c r="W345" s="8">
        <f t="shared" si="125"/>
        <v>-5.028022443404577E-2</v>
      </c>
      <c r="X345" s="8">
        <f t="shared" si="126"/>
        <v>0.11690204027253358</v>
      </c>
      <c r="Y345" s="8">
        <f t="shared" si="127"/>
        <v>-0.28916927364244294</v>
      </c>
      <c r="AA345" s="8">
        <f t="shared" si="128"/>
        <v>-0.77432893648874113</v>
      </c>
      <c r="AB345" s="8">
        <f t="shared" si="129"/>
        <v>-0.77294097817081464</v>
      </c>
      <c r="AC345" s="8">
        <f t="shared" si="130"/>
        <v>-0.7491270638923414</v>
      </c>
      <c r="AD345" s="8">
        <f t="shared" si="131"/>
        <v>-0.69224079737920297</v>
      </c>
      <c r="AE345" s="8">
        <f t="shared" si="132"/>
        <v>-0.57203471544929296</v>
      </c>
      <c r="AF345" s="8">
        <f t="shared" si="133"/>
        <v>-0.575084764818665</v>
      </c>
      <c r="AG345" s="8"/>
      <c r="AH345">
        <v>1.066866592246575</v>
      </c>
      <c r="AJ345">
        <v>1.265025896028996E-2</v>
      </c>
      <c r="AK345">
        <v>-2</v>
      </c>
      <c r="AL345">
        <v>0.7618190586616459</v>
      </c>
      <c r="AM345">
        <v>-2</v>
      </c>
      <c r="AN345">
        <v>-0.52385744606713636</v>
      </c>
      <c r="AO345">
        <v>0</v>
      </c>
      <c r="AP345">
        <v>4.599472611939512</v>
      </c>
      <c r="AQ345">
        <v>0</v>
      </c>
      <c r="AS345">
        <v>1.265025896028996E-2</v>
      </c>
      <c r="AT345">
        <v>-2</v>
      </c>
      <c r="AU345">
        <v>0.7618190586616459</v>
      </c>
      <c r="AV345">
        <v>-2</v>
      </c>
      <c r="AW345">
        <v>-0.52385744606713636</v>
      </c>
      <c r="AX345">
        <v>0</v>
      </c>
      <c r="AY345">
        <v>4.599472611939512</v>
      </c>
      <c r="AZ345">
        <v>0</v>
      </c>
      <c r="BB345">
        <f t="shared" si="139"/>
        <v>1.066866592246575</v>
      </c>
    </row>
    <row r="346" spans="1:54" x14ac:dyDescent="0.3">
      <c r="A346">
        <v>21</v>
      </c>
      <c r="B346" t="s">
        <v>71</v>
      </c>
      <c r="C346" t="s">
        <v>67</v>
      </c>
      <c r="D346" t="s">
        <v>68</v>
      </c>
      <c r="F346" s="2">
        <v>0</v>
      </c>
      <c r="G346" s="2">
        <f t="shared" si="134"/>
        <v>0</v>
      </c>
      <c r="H346" s="4">
        <f t="shared" si="135"/>
        <v>0</v>
      </c>
      <c r="I346" s="14">
        <f t="shared" si="136"/>
        <v>0</v>
      </c>
      <c r="J346">
        <f t="shared" si="115"/>
        <v>1</v>
      </c>
      <c r="K346">
        <f t="shared" si="137"/>
        <v>4</v>
      </c>
      <c r="L346">
        <f t="shared" si="138"/>
        <v>0</v>
      </c>
      <c r="M346" s="8">
        <f t="shared" si="116"/>
        <v>0.35850203236788558</v>
      </c>
      <c r="N346" s="8">
        <f t="shared" si="117"/>
        <v>0.37106231979226034</v>
      </c>
      <c r="O346" s="8">
        <f t="shared" si="118"/>
        <v>-3.8973667184633243E-2</v>
      </c>
      <c r="P346" s="8">
        <f t="shared" si="119"/>
        <v>8.4761736341208649E-2</v>
      </c>
      <c r="Q346" s="8">
        <f t="shared" si="120"/>
        <v>-1.6859100565887745E-2</v>
      </c>
      <c r="R346" s="8">
        <f t="shared" si="121"/>
        <v>-0.4783384423920255</v>
      </c>
      <c r="T346" s="8">
        <f t="shared" si="122"/>
        <v>8.2846392423638324E-2</v>
      </c>
      <c r="U346" s="8">
        <f t="shared" si="123"/>
        <v>8.954534518816816E-2</v>
      </c>
      <c r="V346" s="8">
        <f t="shared" si="124"/>
        <v>-0.27582282594738156</v>
      </c>
      <c r="W346" s="8">
        <f t="shared" si="125"/>
        <v>-0.16081822871362841</v>
      </c>
      <c r="X346" s="8">
        <f t="shared" si="126"/>
        <v>0.50998559505244068</v>
      </c>
      <c r="Y346" s="8">
        <f t="shared" si="127"/>
        <v>0.22663368259603284</v>
      </c>
      <c r="AA346" s="8">
        <f t="shared" si="128"/>
        <v>-0.73678266715496887</v>
      </c>
      <c r="AB346" s="8">
        <f t="shared" si="129"/>
        <v>-0.73067591404357191</v>
      </c>
      <c r="AC346" s="8">
        <f t="shared" si="130"/>
        <v>-0.78066978548982768</v>
      </c>
      <c r="AD346" s="8">
        <f t="shared" si="131"/>
        <v>-0.77078675310293154</v>
      </c>
      <c r="AE346" s="8">
        <f t="shared" si="132"/>
        <v>-0.55305958886241147</v>
      </c>
      <c r="AF346" s="8">
        <f t="shared" si="133"/>
        <v>-0.23172047667023868</v>
      </c>
      <c r="AG346" s="8"/>
      <c r="AH346">
        <v>0.1500848764253318</v>
      </c>
      <c r="AJ346">
        <v>-8.1694700121445779E-2</v>
      </c>
      <c r="AK346">
        <v>-2</v>
      </c>
      <c r="AL346">
        <v>2.7993177229658421</v>
      </c>
      <c r="AM346">
        <v>-2</v>
      </c>
      <c r="AN346">
        <v>0.59290188722829218</v>
      </c>
      <c r="AO346">
        <v>4</v>
      </c>
      <c r="AP346">
        <v>-2.643860040249522</v>
      </c>
      <c r="AQ346">
        <v>4</v>
      </c>
      <c r="AS346">
        <v>-8.1694700121445779E-2</v>
      </c>
      <c r="AT346">
        <v>-2</v>
      </c>
      <c r="AU346">
        <v>2.7993177229658421</v>
      </c>
      <c r="AV346">
        <v>-2</v>
      </c>
      <c r="AW346">
        <v>0.59290188722829218</v>
      </c>
      <c r="AX346">
        <v>4</v>
      </c>
      <c r="AY346">
        <v>-2.643860040249522</v>
      </c>
      <c r="AZ346">
        <v>4</v>
      </c>
      <c r="BB346">
        <f t="shared" si="139"/>
        <v>0.1500848764253318</v>
      </c>
    </row>
    <row r="347" spans="1:54" x14ac:dyDescent="0.3">
      <c r="A347">
        <v>21</v>
      </c>
      <c r="B347" t="s">
        <v>72</v>
      </c>
      <c r="C347" t="s">
        <v>67</v>
      </c>
      <c r="D347" t="s">
        <v>68</v>
      </c>
      <c r="F347" s="2">
        <v>0</v>
      </c>
      <c r="G347" s="2">
        <f t="shared" si="134"/>
        <v>1</v>
      </c>
      <c r="H347" s="4">
        <f t="shared" si="135"/>
        <v>0</v>
      </c>
      <c r="I347" s="14">
        <f t="shared" si="136"/>
        <v>1</v>
      </c>
      <c r="J347">
        <f t="shared" si="115"/>
        <v>0</v>
      </c>
      <c r="K347">
        <f t="shared" si="137"/>
        <v>4</v>
      </c>
      <c r="L347">
        <f t="shared" si="138"/>
        <v>0</v>
      </c>
      <c r="M347" s="8">
        <f t="shared" si="116"/>
        <v>2.3436886408927862</v>
      </c>
      <c r="N347" s="8">
        <f t="shared" si="117"/>
        <v>2.3798467915504182</v>
      </c>
      <c r="O347" s="8">
        <f t="shared" si="118"/>
        <v>-0.21267575771102082</v>
      </c>
      <c r="P347" s="8">
        <f t="shared" si="119"/>
        <v>1.7949367631103792</v>
      </c>
      <c r="Q347" s="8">
        <f t="shared" si="120"/>
        <v>2.7180821659136333E-2</v>
      </c>
      <c r="R347" s="8">
        <f t="shared" si="121"/>
        <v>-0.46937598711462997</v>
      </c>
      <c r="T347" s="8">
        <f t="shared" si="122"/>
        <v>0.89333211006582258</v>
      </c>
      <c r="U347" s="8">
        <f t="shared" si="123"/>
        <v>0.89114413398827674</v>
      </c>
      <c r="V347" s="8">
        <f t="shared" si="124"/>
        <v>-0.18198750548044798</v>
      </c>
      <c r="W347" s="8">
        <f t="shared" si="125"/>
        <v>0.48133413931224894</v>
      </c>
      <c r="X347" s="8">
        <f t="shared" si="126"/>
        <v>0.64553159336751176</v>
      </c>
      <c r="Y347" s="8">
        <f t="shared" si="127"/>
        <v>0.1545594439811793</v>
      </c>
      <c r="AA347" s="8">
        <f t="shared" si="128"/>
        <v>-0.53603539655955812</v>
      </c>
      <c r="AB347" s="8">
        <f t="shared" si="129"/>
        <v>-0.5268283942040618</v>
      </c>
      <c r="AC347" s="8">
        <f t="shared" si="130"/>
        <v>-0.78926058258946263</v>
      </c>
      <c r="AD347" s="8">
        <f t="shared" si="131"/>
        <v>-0.6905564248288012</v>
      </c>
      <c r="AE347" s="8">
        <f t="shared" si="132"/>
        <v>-0.5560881860225606</v>
      </c>
      <c r="AF347" s="8">
        <f t="shared" si="133"/>
        <v>-0.28049010198266505</v>
      </c>
      <c r="AG347" s="8"/>
      <c r="AH347">
        <v>-1.1557795371120141</v>
      </c>
      <c r="AJ347">
        <v>-5.3528163995541153E-2</v>
      </c>
      <c r="AK347">
        <v>-2</v>
      </c>
      <c r="AL347">
        <v>-0.59905130675531038</v>
      </c>
      <c r="AM347">
        <v>-2</v>
      </c>
      <c r="AN347">
        <v>-0.64153478155485755</v>
      </c>
      <c r="AO347">
        <v>-2</v>
      </c>
      <c r="AP347">
        <v>1.7997791966639749</v>
      </c>
      <c r="AQ347">
        <v>-2</v>
      </c>
      <c r="AS347">
        <v>-5.3528163995541153E-2</v>
      </c>
      <c r="AT347">
        <v>-2</v>
      </c>
      <c r="AU347">
        <v>-0.59905130675531038</v>
      </c>
      <c r="AV347">
        <v>-2</v>
      </c>
      <c r="AW347">
        <v>-0.64153478155485755</v>
      </c>
      <c r="AX347">
        <v>-2</v>
      </c>
      <c r="AY347">
        <v>1.7997791966639749</v>
      </c>
      <c r="AZ347">
        <v>-2</v>
      </c>
      <c r="BB347">
        <f t="shared" si="139"/>
        <v>-1.1557795371120141</v>
      </c>
    </row>
    <row r="348" spans="1:54" x14ac:dyDescent="0.3">
      <c r="A348">
        <v>21</v>
      </c>
      <c r="B348" t="s">
        <v>73</v>
      </c>
      <c r="C348" t="s">
        <v>67</v>
      </c>
      <c r="D348" t="s">
        <v>68</v>
      </c>
      <c r="F348" s="2">
        <v>0</v>
      </c>
      <c r="G348" s="2">
        <f t="shared" si="134"/>
        <v>0</v>
      </c>
      <c r="H348" s="4">
        <f t="shared" si="135"/>
        <v>0</v>
      </c>
      <c r="I348" s="14">
        <f t="shared" si="136"/>
        <v>1</v>
      </c>
      <c r="J348">
        <f t="shared" si="115"/>
        <v>0</v>
      </c>
      <c r="K348">
        <f t="shared" si="137"/>
        <v>4</v>
      </c>
      <c r="L348">
        <f t="shared" si="138"/>
        <v>0</v>
      </c>
      <c r="M348" s="8">
        <f t="shared" si="116"/>
        <v>0.13111540035088812</v>
      </c>
      <c r="N348" s="8">
        <f t="shared" si="117"/>
        <v>0.15062112587453286</v>
      </c>
      <c r="O348" s="8">
        <f t="shared" si="118"/>
        <v>-0.48799872139264394</v>
      </c>
      <c r="P348" s="8">
        <f t="shared" si="119"/>
        <v>0.37593794234279443</v>
      </c>
      <c r="Q348" s="8">
        <f t="shared" si="120"/>
        <v>-0.12171937997990408</v>
      </c>
      <c r="R348" s="8">
        <f t="shared" si="121"/>
        <v>-0.70724047302255311</v>
      </c>
      <c r="T348" s="8">
        <f t="shared" si="122"/>
        <v>-0.11069445307201191</v>
      </c>
      <c r="U348" s="8">
        <f t="shared" si="123"/>
        <v>-9.6941398437452836E-2</v>
      </c>
      <c r="V348" s="8">
        <f t="shared" si="124"/>
        <v>-0.52441272639703385</v>
      </c>
      <c r="W348" s="8">
        <f t="shared" si="125"/>
        <v>-0.12802519750361852</v>
      </c>
      <c r="X348" s="8">
        <f t="shared" si="126"/>
        <v>0.46361935669331433</v>
      </c>
      <c r="Y348" s="8">
        <f t="shared" si="127"/>
        <v>-7.9859928887128631E-2</v>
      </c>
      <c r="AA348" s="8">
        <f t="shared" si="128"/>
        <v>-0.73577506284264793</v>
      </c>
      <c r="AB348" s="8">
        <f t="shared" si="129"/>
        <v>-0.72535803680463107</v>
      </c>
      <c r="AC348" s="8">
        <f t="shared" si="130"/>
        <v>-0.85782885302757439</v>
      </c>
      <c r="AD348" s="8">
        <f t="shared" si="131"/>
        <v>-0.7998191028975522</v>
      </c>
      <c r="AE348" s="8">
        <f t="shared" si="132"/>
        <v>-0.47068241279615169</v>
      </c>
      <c r="AF348" s="8">
        <f t="shared" si="133"/>
        <v>-0.39833117507041788</v>
      </c>
      <c r="AG348" s="8"/>
      <c r="AH348">
        <v>-0.30306973479717858</v>
      </c>
      <c r="AJ348">
        <v>4.0816795086194603E-2</v>
      </c>
      <c r="AK348">
        <v>-2</v>
      </c>
      <c r="AL348">
        <v>2.188530559569474</v>
      </c>
      <c r="AM348">
        <v>-2</v>
      </c>
      <c r="AN348">
        <v>0.65424615046420409</v>
      </c>
      <c r="AO348">
        <v>6</v>
      </c>
      <c r="AP348">
        <v>-3.019589477719443</v>
      </c>
      <c r="AQ348">
        <v>6</v>
      </c>
      <c r="AS348">
        <v>4.0816795086194603E-2</v>
      </c>
      <c r="AT348">
        <v>-2</v>
      </c>
      <c r="AU348">
        <v>2.188530559569474</v>
      </c>
      <c r="AV348">
        <v>-2</v>
      </c>
      <c r="AW348">
        <v>0.65424615046420409</v>
      </c>
      <c r="AX348">
        <v>6</v>
      </c>
      <c r="AY348">
        <v>-3.019589477719443</v>
      </c>
      <c r="AZ348">
        <v>6</v>
      </c>
      <c r="BB348">
        <f t="shared" si="139"/>
        <v>-0.30306973479717858</v>
      </c>
    </row>
    <row r="349" spans="1:54" x14ac:dyDescent="0.3">
      <c r="A349">
        <v>21</v>
      </c>
      <c r="B349" t="s">
        <v>74</v>
      </c>
      <c r="C349" t="s">
        <v>67</v>
      </c>
      <c r="D349" t="s">
        <v>68</v>
      </c>
      <c r="F349" s="2">
        <v>0</v>
      </c>
      <c r="G349" s="2">
        <f t="shared" si="134"/>
        <v>0</v>
      </c>
      <c r="H349" s="4">
        <f t="shared" si="135"/>
        <v>0</v>
      </c>
      <c r="I349" s="14">
        <f t="shared" si="136"/>
        <v>1</v>
      </c>
      <c r="J349">
        <f t="shared" si="115"/>
        <v>0</v>
      </c>
      <c r="K349">
        <f t="shared" si="137"/>
        <v>4</v>
      </c>
      <c r="L349">
        <f t="shared" si="138"/>
        <v>0</v>
      </c>
      <c r="M349" s="8">
        <f t="shared" si="116"/>
        <v>1.428739359649827</v>
      </c>
      <c r="N349" s="8">
        <f t="shared" si="117"/>
        <v>1.4333239787102436</v>
      </c>
      <c r="O349" s="8">
        <f t="shared" si="118"/>
        <v>-0.11815239931844296</v>
      </c>
      <c r="P349" s="8">
        <f t="shared" si="119"/>
        <v>0.53071893941481718</v>
      </c>
      <c r="Q349" s="8">
        <f t="shared" si="120"/>
        <v>-1.8189689772847909E-2</v>
      </c>
      <c r="R349" s="8">
        <f t="shared" si="121"/>
        <v>3.8953616641460016</v>
      </c>
      <c r="T349" s="8">
        <f t="shared" si="122"/>
        <v>0.81792212374438789</v>
      </c>
      <c r="U349" s="8">
        <f t="shared" si="123"/>
        <v>0.80987110823211117</v>
      </c>
      <c r="V349" s="8">
        <f t="shared" si="124"/>
        <v>-5.3904402761901081E-2</v>
      </c>
      <c r="W349" s="8">
        <f t="shared" si="125"/>
        <v>0.2899352777082973</v>
      </c>
      <c r="X349" s="8">
        <f t="shared" si="126"/>
        <v>0.49694451645254067</v>
      </c>
      <c r="Y349" s="8">
        <f t="shared" si="127"/>
        <v>0.6422849343539504</v>
      </c>
      <c r="AA349" s="8">
        <f t="shared" si="128"/>
        <v>-0.55491234496816821</v>
      </c>
      <c r="AB349" s="8">
        <f t="shared" si="129"/>
        <v>-0.55651118587462101</v>
      </c>
      <c r="AC349" s="8">
        <f t="shared" si="130"/>
        <v>-0.70764040011356755</v>
      </c>
      <c r="AD349" s="8">
        <f t="shared" si="131"/>
        <v>-0.634028787936744</v>
      </c>
      <c r="AE349" s="8">
        <f t="shared" si="132"/>
        <v>-0.54628989901842662</v>
      </c>
      <c r="AF349" s="8">
        <f t="shared" si="133"/>
        <v>4.5510730554520259E-3</v>
      </c>
      <c r="AG349" s="8"/>
      <c r="AH349">
        <v>-1.058862520302984</v>
      </c>
      <c r="AJ349">
        <v>-0.1728246701445364</v>
      </c>
      <c r="AK349">
        <v>-2</v>
      </c>
      <c r="AL349">
        <v>2.4317450674724892</v>
      </c>
      <c r="AM349">
        <v>-2</v>
      </c>
      <c r="AN349">
        <v>-0.52223827540586232</v>
      </c>
      <c r="AO349">
        <v>-2</v>
      </c>
      <c r="AP349">
        <v>0.31065717305698931</v>
      </c>
      <c r="AQ349">
        <v>-2</v>
      </c>
      <c r="AS349">
        <v>-0.1728246701445364</v>
      </c>
      <c r="AT349">
        <v>-2</v>
      </c>
      <c r="AU349">
        <v>2.4317450674724892</v>
      </c>
      <c r="AV349">
        <v>-2</v>
      </c>
      <c r="AW349">
        <v>-0.52223827540586232</v>
      </c>
      <c r="AX349">
        <v>-2</v>
      </c>
      <c r="AY349">
        <v>0.31065717305698931</v>
      </c>
      <c r="AZ349">
        <v>-2</v>
      </c>
      <c r="BB349">
        <f t="shared" si="139"/>
        <v>-1.058862520302984</v>
      </c>
    </row>
    <row r="350" spans="1:54" x14ac:dyDescent="0.3">
      <c r="A350">
        <v>21</v>
      </c>
      <c r="B350" t="s">
        <v>75</v>
      </c>
      <c r="C350" t="s">
        <v>67</v>
      </c>
      <c r="D350" t="s">
        <v>68</v>
      </c>
      <c r="F350" s="2">
        <v>0</v>
      </c>
      <c r="G350" s="2">
        <f t="shared" si="134"/>
        <v>1</v>
      </c>
      <c r="H350" s="4">
        <f t="shared" si="135"/>
        <v>0</v>
      </c>
      <c r="I350" s="14">
        <f t="shared" si="136"/>
        <v>1</v>
      </c>
      <c r="J350">
        <f t="shared" si="115"/>
        <v>0</v>
      </c>
      <c r="K350">
        <f t="shared" si="137"/>
        <v>4</v>
      </c>
      <c r="L350">
        <f t="shared" si="138"/>
        <v>0</v>
      </c>
      <c r="M350" s="8">
        <f t="shared" si="116"/>
        <v>0.35210947709822371</v>
      </c>
      <c r="N350" s="8">
        <f t="shared" si="117"/>
        <v>0.35643869921512067</v>
      </c>
      <c r="O350" s="8">
        <f t="shared" si="118"/>
        <v>0.63798008251340343</v>
      </c>
      <c r="P350" s="8">
        <f t="shared" si="119"/>
        <v>0.93845977393048763</v>
      </c>
      <c r="Q350" s="8">
        <f t="shared" si="120"/>
        <v>-0.24573194963490944</v>
      </c>
      <c r="R350" s="8">
        <f t="shared" si="121"/>
        <v>1.3215612095008451</v>
      </c>
      <c r="T350" s="8">
        <f t="shared" si="122"/>
        <v>0.1877731322370437</v>
      </c>
      <c r="U350" s="8">
        <f t="shared" si="123"/>
        <v>0.19521615048160271</v>
      </c>
      <c r="V350" s="8">
        <f t="shared" si="124"/>
        <v>0.24781917816958196</v>
      </c>
      <c r="W350" s="8">
        <f t="shared" si="125"/>
        <v>0.20221428600371558</v>
      </c>
      <c r="X350" s="8">
        <f t="shared" si="126"/>
        <v>0.10163714466934171</v>
      </c>
      <c r="Y350" s="8">
        <f t="shared" si="127"/>
        <v>0.74414655758529791</v>
      </c>
      <c r="AA350" s="8">
        <f t="shared" si="128"/>
        <v>-0.65037022831357172</v>
      </c>
      <c r="AB350" s="8">
        <f t="shared" si="129"/>
        <v>-0.64352272892071827</v>
      </c>
      <c r="AC350" s="8">
        <f t="shared" si="130"/>
        <v>-0.56926890051348722</v>
      </c>
      <c r="AD350" s="8">
        <f t="shared" si="131"/>
        <v>-0.62247913111042497</v>
      </c>
      <c r="AE350" s="8">
        <f t="shared" si="132"/>
        <v>-0.53026677153263113</v>
      </c>
      <c r="AF350" s="8">
        <f t="shared" si="133"/>
        <v>-0.17850472686133614</v>
      </c>
      <c r="AG350" s="8"/>
      <c r="AH350">
        <v>-0.14504787729534549</v>
      </c>
      <c r="AJ350">
        <v>0.1005418876608324</v>
      </c>
      <c r="AK350">
        <v>2</v>
      </c>
      <c r="AL350">
        <v>-1.0464290215298839</v>
      </c>
      <c r="AM350">
        <v>2</v>
      </c>
      <c r="AN350">
        <v>0.59452105788956633</v>
      </c>
      <c r="AO350">
        <v>2</v>
      </c>
      <c r="AP350">
        <v>-3.2555603102609969</v>
      </c>
      <c r="AQ350">
        <v>2</v>
      </c>
      <c r="AS350">
        <v>0.1005418876608324</v>
      </c>
      <c r="AT350">
        <v>2</v>
      </c>
      <c r="AU350">
        <v>-1.0464290215298839</v>
      </c>
      <c r="AV350">
        <v>2</v>
      </c>
      <c r="AW350">
        <v>0.59452105788956633</v>
      </c>
      <c r="AX350">
        <v>2</v>
      </c>
      <c r="AY350">
        <v>-3.2555603102609969</v>
      </c>
      <c r="AZ350">
        <v>2</v>
      </c>
      <c r="BB350">
        <f t="shared" si="139"/>
        <v>-0.14504787729534549</v>
      </c>
    </row>
    <row r="351" spans="1:54" x14ac:dyDescent="0.3">
      <c r="A351">
        <v>21</v>
      </c>
      <c r="B351" t="s">
        <v>76</v>
      </c>
      <c r="C351" t="s">
        <v>67</v>
      </c>
      <c r="D351" t="s">
        <v>68</v>
      </c>
      <c r="F351" s="2">
        <v>0</v>
      </c>
      <c r="G351" s="2">
        <f t="shared" si="134"/>
        <v>1</v>
      </c>
      <c r="H351" s="4">
        <f t="shared" si="135"/>
        <v>0</v>
      </c>
      <c r="I351" s="14">
        <f t="shared" si="136"/>
        <v>1</v>
      </c>
      <c r="J351">
        <f t="shared" si="115"/>
        <v>0</v>
      </c>
      <c r="K351">
        <f t="shared" si="137"/>
        <v>4</v>
      </c>
      <c r="L351">
        <f t="shared" si="138"/>
        <v>0</v>
      </c>
      <c r="M351" s="8">
        <f t="shared" si="116"/>
        <v>7.8865528466545487E-2</v>
      </c>
      <c r="N351" s="8">
        <f t="shared" si="117"/>
        <v>9.4403193873069099E-2</v>
      </c>
      <c r="O351" s="8">
        <f t="shared" si="118"/>
        <v>-0.46284068607643175</v>
      </c>
      <c r="P351" s="8">
        <f t="shared" si="119"/>
        <v>-0.29433623101316486</v>
      </c>
      <c r="Q351" s="8">
        <f t="shared" si="120"/>
        <v>-0.19041762322167111</v>
      </c>
      <c r="R351" s="8">
        <f t="shared" si="121"/>
        <v>-0.61912262220533831</v>
      </c>
      <c r="T351" s="8">
        <f t="shared" si="122"/>
        <v>-0.1105259422691221</v>
      </c>
      <c r="U351" s="8">
        <f t="shared" si="123"/>
        <v>-0.10440261385439595</v>
      </c>
      <c r="V351" s="8">
        <f t="shared" si="124"/>
        <v>-0.43438513816911284</v>
      </c>
      <c r="W351" s="8">
        <f t="shared" si="125"/>
        <v>-0.16648071873411491</v>
      </c>
      <c r="X351" s="8">
        <f t="shared" si="126"/>
        <v>0.23704141152844943</v>
      </c>
      <c r="Y351" s="8">
        <f t="shared" si="127"/>
        <v>-7.511284596877571E-2</v>
      </c>
      <c r="AA351" s="8">
        <f t="shared" si="128"/>
        <v>-0.73045027814392927</v>
      </c>
      <c r="AB351" s="8">
        <f t="shared" si="129"/>
        <v>-0.72293246656308485</v>
      </c>
      <c r="AC351" s="8">
        <f t="shared" si="130"/>
        <v>-0.84860199954858295</v>
      </c>
      <c r="AD351" s="8">
        <f t="shared" si="131"/>
        <v>-0.7467251176812626</v>
      </c>
      <c r="AE351" s="8">
        <f t="shared" si="132"/>
        <v>-0.53916455115872586</v>
      </c>
      <c r="AF351" s="8">
        <f t="shared" si="133"/>
        <v>-0.38154719227247202</v>
      </c>
      <c r="AG351" s="8"/>
      <c r="AH351">
        <v>-0.14504787729534541</v>
      </c>
      <c r="AJ351">
        <v>0.1005418876608324</v>
      </c>
      <c r="AK351">
        <v>2</v>
      </c>
      <c r="AL351">
        <v>-1.0464290215298839</v>
      </c>
      <c r="AM351">
        <v>2</v>
      </c>
      <c r="AN351">
        <v>0.59452105788956633</v>
      </c>
      <c r="AO351">
        <v>2</v>
      </c>
      <c r="AP351">
        <v>-3.2555603102609969</v>
      </c>
      <c r="AQ351">
        <v>2</v>
      </c>
      <c r="AS351">
        <v>0.1005418876608324</v>
      </c>
      <c r="AT351">
        <v>2</v>
      </c>
      <c r="AU351">
        <v>-1.0464290215298839</v>
      </c>
      <c r="AV351">
        <v>2</v>
      </c>
      <c r="AW351">
        <v>0.59452105788956633</v>
      </c>
      <c r="AX351">
        <v>2</v>
      </c>
      <c r="AY351">
        <v>-3.2555603102609969</v>
      </c>
      <c r="AZ351">
        <v>2</v>
      </c>
      <c r="BB351">
        <f t="shared" si="139"/>
        <v>-0.14504787729534541</v>
      </c>
    </row>
    <row r="352" spans="1:54" x14ac:dyDescent="0.3">
      <c r="A352">
        <v>21</v>
      </c>
      <c r="B352" t="s">
        <v>77</v>
      </c>
      <c r="C352" t="s">
        <v>67</v>
      </c>
      <c r="D352" t="s">
        <v>68</v>
      </c>
      <c r="F352" s="2">
        <v>0</v>
      </c>
      <c r="G352" s="2">
        <f t="shared" si="134"/>
        <v>0</v>
      </c>
      <c r="H352" s="4">
        <f t="shared" si="135"/>
        <v>0</v>
      </c>
      <c r="I352" s="14">
        <f t="shared" si="136"/>
        <v>1</v>
      </c>
      <c r="J352">
        <f t="shared" si="115"/>
        <v>0</v>
      </c>
      <c r="K352">
        <f t="shared" si="137"/>
        <v>4</v>
      </c>
      <c r="L352">
        <f t="shared" si="138"/>
        <v>0</v>
      </c>
      <c r="M352" s="8">
        <f t="shared" si="116"/>
        <v>1.1607512392699286</v>
      </c>
      <c r="N352" s="8">
        <f t="shared" si="117"/>
        <v>1.1829680554283024</v>
      </c>
      <c r="O352" s="8">
        <f t="shared" si="118"/>
        <v>-0.23933874969333532</v>
      </c>
      <c r="P352" s="8">
        <f t="shared" si="119"/>
        <v>0.14659662187874223</v>
      </c>
      <c r="Q352" s="8">
        <f t="shared" si="120"/>
        <v>0.15831465949872781</v>
      </c>
      <c r="R352" s="8">
        <f t="shared" si="121"/>
        <v>-0.4124204536548523</v>
      </c>
      <c r="T352" s="8">
        <f t="shared" si="122"/>
        <v>0.46248036328071662</v>
      </c>
      <c r="U352" s="8">
        <f t="shared" si="123"/>
        <v>0.47273950273214438</v>
      </c>
      <c r="V352" s="8">
        <f t="shared" si="124"/>
        <v>-0.32017484588856088</v>
      </c>
      <c r="W352" s="8">
        <f t="shared" si="125"/>
        <v>-8.4374942319781654E-2</v>
      </c>
      <c r="X352" s="8">
        <f t="shared" si="126"/>
        <v>0.92644850468356787</v>
      </c>
      <c r="Y352" s="8">
        <f t="shared" si="127"/>
        <v>0.42263303349018744</v>
      </c>
      <c r="AA352" s="8">
        <f t="shared" si="128"/>
        <v>-0.63169762826111298</v>
      </c>
      <c r="AB352" s="8">
        <f t="shared" si="129"/>
        <v>-0.62220425288828007</v>
      </c>
      <c r="AC352" s="8">
        <f t="shared" si="130"/>
        <v>-0.79089054836521377</v>
      </c>
      <c r="AD352" s="8">
        <f t="shared" si="131"/>
        <v>-0.77527570744178798</v>
      </c>
      <c r="AE352" s="8">
        <f t="shared" si="132"/>
        <v>-0.49579929409765311</v>
      </c>
      <c r="AF352" s="8">
        <f t="shared" si="133"/>
        <v>-4.5230415751784839E-2</v>
      </c>
      <c r="AG352" s="8"/>
      <c r="AH352">
        <v>-1.0588625203029851</v>
      </c>
      <c r="AJ352">
        <v>-0.1728246701445364</v>
      </c>
      <c r="AK352">
        <v>-2</v>
      </c>
      <c r="AL352">
        <v>2.4317450674724892</v>
      </c>
      <c r="AM352">
        <v>-2</v>
      </c>
      <c r="AN352">
        <v>-0.52223827540586232</v>
      </c>
      <c r="AO352">
        <v>-2</v>
      </c>
      <c r="AP352">
        <v>0.31065717305698931</v>
      </c>
      <c r="AQ352">
        <v>-2</v>
      </c>
      <c r="AS352">
        <v>-0.1728246701445364</v>
      </c>
      <c r="AT352">
        <v>-2</v>
      </c>
      <c r="AU352">
        <v>2.4317450674724892</v>
      </c>
      <c r="AV352">
        <v>-2</v>
      </c>
      <c r="AW352">
        <v>-0.52223827540586232</v>
      </c>
      <c r="AX352">
        <v>-2</v>
      </c>
      <c r="AY352">
        <v>0.31065717305698931</v>
      </c>
      <c r="AZ352">
        <v>-2</v>
      </c>
      <c r="BB352">
        <f t="shared" si="139"/>
        <v>-1.0588625203029851</v>
      </c>
    </row>
    <row r="353" spans="1:54" x14ac:dyDescent="0.3">
      <c r="A353">
        <v>21</v>
      </c>
      <c r="B353" t="s">
        <v>78</v>
      </c>
      <c r="C353" t="s">
        <v>67</v>
      </c>
      <c r="D353" t="s">
        <v>68</v>
      </c>
      <c r="F353" s="2">
        <v>0</v>
      </c>
      <c r="G353" s="2">
        <f t="shared" si="134"/>
        <v>0</v>
      </c>
      <c r="H353" s="4">
        <f t="shared" si="135"/>
        <v>0</v>
      </c>
      <c r="I353" s="14">
        <f t="shared" si="136"/>
        <v>1</v>
      </c>
      <c r="J353">
        <f t="shared" si="115"/>
        <v>0</v>
      </c>
      <c r="K353">
        <f t="shared" si="137"/>
        <v>4</v>
      </c>
      <c r="L353">
        <f t="shared" si="138"/>
        <v>0</v>
      </c>
      <c r="M353" s="8">
        <f t="shared" si="116"/>
        <v>-5.6287348429756384E-2</v>
      </c>
      <c r="N353" s="8">
        <f t="shared" si="117"/>
        <v>-4.9430198674624476E-2</v>
      </c>
      <c r="O353" s="8">
        <f t="shared" si="118"/>
        <v>-0.55064178427024912</v>
      </c>
      <c r="P353" s="8">
        <f t="shared" si="119"/>
        <v>-0.51246551436600385</v>
      </c>
      <c r="Q353" s="8">
        <f t="shared" si="120"/>
        <v>-0.2131383905761273</v>
      </c>
      <c r="R353" s="8">
        <f t="shared" si="121"/>
        <v>-0.36057210479701685</v>
      </c>
      <c r="T353" s="8">
        <f t="shared" si="122"/>
        <v>-0.10149820173452509</v>
      </c>
      <c r="U353" s="8">
        <f t="shared" si="123"/>
        <v>-9.8992424651117336E-2</v>
      </c>
      <c r="V353" s="8">
        <f t="shared" si="124"/>
        <v>-0.39479546179361752</v>
      </c>
      <c r="W353" s="8">
        <f t="shared" si="125"/>
        <v>-0.2389099399994741</v>
      </c>
      <c r="X353" s="8">
        <f t="shared" si="126"/>
        <v>0.14614074526823961</v>
      </c>
      <c r="Y353" s="8">
        <f t="shared" si="127"/>
        <v>1.7271310571762625E-2</v>
      </c>
      <c r="AA353" s="8">
        <f t="shared" si="128"/>
        <v>-0.75913539081945725</v>
      </c>
      <c r="AB353" s="8">
        <f t="shared" si="129"/>
        <v>-0.7563191965262781</v>
      </c>
      <c r="AC353" s="8">
        <f t="shared" si="130"/>
        <v>-0.81544966325401691</v>
      </c>
      <c r="AD353" s="8">
        <f t="shared" si="131"/>
        <v>-0.78644155855920861</v>
      </c>
      <c r="AE353" s="8">
        <f t="shared" si="132"/>
        <v>-0.56369052358554805</v>
      </c>
      <c r="AF353" s="8">
        <f t="shared" si="133"/>
        <v>-0.41613461756439496</v>
      </c>
      <c r="AG353" s="8"/>
      <c r="AH353">
        <v>-0.30306973479717858</v>
      </c>
      <c r="AJ353">
        <v>4.0816795086194603E-2</v>
      </c>
      <c r="AK353">
        <v>-2</v>
      </c>
      <c r="AL353">
        <v>2.188530559569474</v>
      </c>
      <c r="AM353">
        <v>-2</v>
      </c>
      <c r="AN353">
        <v>0.65424615046420409</v>
      </c>
      <c r="AO353">
        <v>6</v>
      </c>
      <c r="AP353">
        <v>-3.019589477719443</v>
      </c>
      <c r="AQ353">
        <v>6</v>
      </c>
      <c r="AS353">
        <v>4.0816795086194603E-2</v>
      </c>
      <c r="AT353">
        <v>-2</v>
      </c>
      <c r="AU353">
        <v>2.188530559569474</v>
      </c>
      <c r="AV353">
        <v>-2</v>
      </c>
      <c r="AW353">
        <v>0.65424615046420409</v>
      </c>
      <c r="AX353">
        <v>6</v>
      </c>
      <c r="AY353">
        <v>-3.019589477719443</v>
      </c>
      <c r="AZ353">
        <v>6</v>
      </c>
      <c r="BB353">
        <f t="shared" si="139"/>
        <v>-0.30306973479717858</v>
      </c>
    </row>
    <row r="354" spans="1:54" x14ac:dyDescent="0.3">
      <c r="A354">
        <v>21</v>
      </c>
      <c r="B354" t="s">
        <v>79</v>
      </c>
      <c r="C354" t="s">
        <v>67</v>
      </c>
      <c r="D354" t="s">
        <v>68</v>
      </c>
      <c r="F354" s="2">
        <v>0</v>
      </c>
      <c r="G354" s="2">
        <f t="shared" si="134"/>
        <v>1</v>
      </c>
      <c r="H354" s="4">
        <f t="shared" si="135"/>
        <v>0</v>
      </c>
      <c r="I354" s="14">
        <f t="shared" si="136"/>
        <v>1</v>
      </c>
      <c r="J354">
        <f t="shared" si="115"/>
        <v>0</v>
      </c>
      <c r="K354">
        <f t="shared" si="137"/>
        <v>4</v>
      </c>
      <c r="L354">
        <f t="shared" si="138"/>
        <v>0</v>
      </c>
      <c r="M354" s="8">
        <f t="shared" si="116"/>
        <v>1.122512546395795</v>
      </c>
      <c r="N354" s="8">
        <f t="shared" si="117"/>
        <v>1.128379462021011</v>
      </c>
      <c r="O354" s="8">
        <f t="shared" si="118"/>
        <v>0.16577786234237871</v>
      </c>
      <c r="P354" s="8">
        <f t="shared" si="119"/>
        <v>0.15788538272683339</v>
      </c>
      <c r="Q354" s="8">
        <f t="shared" si="120"/>
        <v>-3.0809666972546636E-2</v>
      </c>
      <c r="R354" s="8">
        <f t="shared" si="121"/>
        <v>5.7041546064869601E-2</v>
      </c>
      <c r="T354" s="8">
        <f t="shared" si="122"/>
        <v>0.54800399273077072</v>
      </c>
      <c r="U354" s="8">
        <f t="shared" si="123"/>
        <v>0.54038180435042471</v>
      </c>
      <c r="V354" s="8">
        <f t="shared" si="124"/>
        <v>0.11674792150148319</v>
      </c>
      <c r="W354" s="8">
        <f t="shared" si="125"/>
        <v>9.0390929293923311E-2</v>
      </c>
      <c r="X354" s="8">
        <f t="shared" si="126"/>
        <v>0.4826987310964283</v>
      </c>
      <c r="Y354" s="8">
        <f t="shared" si="127"/>
        <v>3.3723062723316759E-2</v>
      </c>
      <c r="AA354" s="8">
        <f t="shared" si="128"/>
        <v>-0.61647638899565105</v>
      </c>
      <c r="AB354" s="8">
        <f t="shared" si="129"/>
        <v>-0.61826070667270294</v>
      </c>
      <c r="AC354" s="8">
        <f t="shared" si="130"/>
        <v>-0.70401928903824273</v>
      </c>
      <c r="AD354" s="8">
        <f t="shared" si="131"/>
        <v>-0.73447570535834783</v>
      </c>
      <c r="AE354" s="8">
        <f t="shared" si="132"/>
        <v>-0.57702198553807238</v>
      </c>
      <c r="AF354" s="8">
        <f t="shared" si="133"/>
        <v>-0.54098703415532889</v>
      </c>
      <c r="AG354" s="8"/>
      <c r="AH354">
        <v>-1.155779537112015</v>
      </c>
      <c r="AJ354">
        <v>-5.3528163995541153E-2</v>
      </c>
      <c r="AK354">
        <v>-2</v>
      </c>
      <c r="AL354">
        <v>-0.59905130675531038</v>
      </c>
      <c r="AM354">
        <v>-2</v>
      </c>
      <c r="AN354">
        <v>-0.64153478155485755</v>
      </c>
      <c r="AO354">
        <v>-2</v>
      </c>
      <c r="AP354">
        <v>1.7997791966639749</v>
      </c>
      <c r="AQ354">
        <v>-2</v>
      </c>
      <c r="AS354">
        <v>-5.3528163995541153E-2</v>
      </c>
      <c r="AT354">
        <v>-2</v>
      </c>
      <c r="AU354">
        <v>-0.59905130675531038</v>
      </c>
      <c r="AV354">
        <v>-2</v>
      </c>
      <c r="AW354">
        <v>-0.64153478155485755</v>
      </c>
      <c r="AX354">
        <v>-2</v>
      </c>
      <c r="AY354">
        <v>1.7997791966639749</v>
      </c>
      <c r="AZ354">
        <v>-2</v>
      </c>
      <c r="BB354">
        <f t="shared" si="139"/>
        <v>-1.155779537112015</v>
      </c>
    </row>
    <row r="355" spans="1:54" x14ac:dyDescent="0.3">
      <c r="A355">
        <v>21</v>
      </c>
      <c r="B355" t="s">
        <v>80</v>
      </c>
      <c r="C355" t="s">
        <v>67</v>
      </c>
      <c r="D355" t="s">
        <v>68</v>
      </c>
      <c r="F355" s="2">
        <v>0</v>
      </c>
      <c r="G355" s="2">
        <f t="shared" si="134"/>
        <v>0</v>
      </c>
      <c r="H355" s="4">
        <f t="shared" si="135"/>
        <v>0</v>
      </c>
      <c r="I355" s="14">
        <f t="shared" si="136"/>
        <v>0</v>
      </c>
      <c r="J355">
        <f t="shared" si="115"/>
        <v>1</v>
      </c>
      <c r="K355">
        <f t="shared" si="137"/>
        <v>4</v>
      </c>
      <c r="L355">
        <f t="shared" si="138"/>
        <v>0</v>
      </c>
      <c r="M355" s="8">
        <f t="shared" si="116"/>
        <v>0.23718136450748609</v>
      </c>
      <c r="N355" s="8">
        <f t="shared" si="117"/>
        <v>0.28011952670575269</v>
      </c>
      <c r="O355" s="8">
        <f t="shared" si="118"/>
        <v>-0.49488878302051181</v>
      </c>
      <c r="P355" s="8">
        <f t="shared" si="119"/>
        <v>-0.2366226549231851</v>
      </c>
      <c r="Q355" s="8">
        <f t="shared" si="120"/>
        <v>7.1467426524343722E-2</v>
      </c>
      <c r="R355" s="8">
        <f t="shared" si="121"/>
        <v>-0.56528766354821225</v>
      </c>
      <c r="T355" s="8">
        <f t="shared" si="122"/>
        <v>-5.0070357111648298E-2</v>
      </c>
      <c r="U355" s="8">
        <f t="shared" si="123"/>
        <v>-2.2480134728018134E-2</v>
      </c>
      <c r="V355" s="8">
        <f t="shared" si="124"/>
        <v>-0.45359556974631926</v>
      </c>
      <c r="W355" s="8">
        <f t="shared" si="125"/>
        <v>-0.28366697707423966</v>
      </c>
      <c r="X355" s="8">
        <f t="shared" si="126"/>
        <v>0.75414243352708166</v>
      </c>
      <c r="Y355" s="8">
        <f t="shared" si="127"/>
        <v>0.26830370106342544</v>
      </c>
      <c r="AA355" s="8">
        <f t="shared" si="128"/>
        <v>-0.71807054818597682</v>
      </c>
      <c r="AB355" s="8">
        <f t="shared" si="129"/>
        <v>-0.69191000755591114</v>
      </c>
      <c r="AC355" s="8">
        <f t="shared" si="130"/>
        <v>-0.83472413093491404</v>
      </c>
      <c r="AD355" s="8">
        <f t="shared" si="131"/>
        <v>-0.7929580260332314</v>
      </c>
      <c r="AE355" s="8">
        <f t="shared" si="132"/>
        <v>-0.47866988936949995</v>
      </c>
      <c r="AF355" s="8">
        <f t="shared" si="133"/>
        <v>-5.938149435292224E-2</v>
      </c>
      <c r="AG355" s="8"/>
      <c r="AH355">
        <v>0.15008487642533211</v>
      </c>
      <c r="AJ355">
        <v>-8.1694700121445779E-2</v>
      </c>
      <c r="AK355">
        <v>-2</v>
      </c>
      <c r="AL355">
        <v>2.7993177229658421</v>
      </c>
      <c r="AM355">
        <v>-2</v>
      </c>
      <c r="AN355">
        <v>0.59290188722829218</v>
      </c>
      <c r="AO355">
        <v>4</v>
      </c>
      <c r="AP355">
        <v>-2.643860040249522</v>
      </c>
      <c r="AQ355">
        <v>4</v>
      </c>
      <c r="AS355">
        <v>-8.1694700121445779E-2</v>
      </c>
      <c r="AT355">
        <v>-2</v>
      </c>
      <c r="AU355">
        <v>2.7993177229658421</v>
      </c>
      <c r="AV355">
        <v>-2</v>
      </c>
      <c r="AW355">
        <v>0.59290188722829218</v>
      </c>
      <c r="AX355">
        <v>4</v>
      </c>
      <c r="AY355">
        <v>-2.643860040249522</v>
      </c>
      <c r="AZ355">
        <v>4</v>
      </c>
      <c r="BB355">
        <f t="shared" si="139"/>
        <v>0.15008487642533211</v>
      </c>
    </row>
    <row r="356" spans="1:54" x14ac:dyDescent="0.3">
      <c r="A356">
        <v>21</v>
      </c>
      <c r="B356" t="s">
        <v>81</v>
      </c>
      <c r="C356" t="s">
        <v>67</v>
      </c>
      <c r="D356" t="s">
        <v>68</v>
      </c>
      <c r="F356" s="2">
        <v>0</v>
      </c>
      <c r="G356" s="2">
        <f t="shared" si="134"/>
        <v>1</v>
      </c>
      <c r="H356" s="4">
        <f t="shared" si="135"/>
        <v>0</v>
      </c>
      <c r="I356" s="14">
        <f t="shared" si="136"/>
        <v>0</v>
      </c>
      <c r="J356">
        <f t="shared" si="115"/>
        <v>1</v>
      </c>
      <c r="K356">
        <f t="shared" si="137"/>
        <v>4</v>
      </c>
      <c r="L356">
        <f t="shared" si="138"/>
        <v>0</v>
      </c>
      <c r="M356" s="8">
        <f t="shared" si="116"/>
        <v>-0.19777298650532577</v>
      </c>
      <c r="N356" s="8">
        <f t="shared" si="117"/>
        <v>-0.18576627981140956</v>
      </c>
      <c r="O356" s="8">
        <f t="shared" si="118"/>
        <v>-0.3840788799257262</v>
      </c>
      <c r="P356" s="8">
        <f t="shared" si="119"/>
        <v>-0.44743300559047522</v>
      </c>
      <c r="Q356" s="8">
        <f t="shared" si="120"/>
        <v>-0.14693793246101361</v>
      </c>
      <c r="R356" s="8">
        <f t="shared" si="121"/>
        <v>-0.69292162408611435</v>
      </c>
      <c r="T356" s="8">
        <f t="shared" si="122"/>
        <v>-0.31524486075772773</v>
      </c>
      <c r="U356" s="8">
        <f t="shared" si="123"/>
        <v>-0.31109936650014186</v>
      </c>
      <c r="V356" s="8">
        <f t="shared" si="124"/>
        <v>-0.41113337358062135</v>
      </c>
      <c r="W356" s="8">
        <f t="shared" si="125"/>
        <v>-0.38381591092908252</v>
      </c>
      <c r="X356" s="8">
        <f t="shared" si="126"/>
        <v>0.37729375036215651</v>
      </c>
      <c r="Y356" s="8">
        <f t="shared" si="127"/>
        <v>-0.22990266542252336</v>
      </c>
      <c r="AA356" s="8">
        <f t="shared" si="128"/>
        <v>-0.76534129860616218</v>
      </c>
      <c r="AB356" s="8">
        <f t="shared" si="129"/>
        <v>-0.75979841958304439</v>
      </c>
      <c r="AC356" s="8">
        <f t="shared" si="130"/>
        <v>-0.78873617652236327</v>
      </c>
      <c r="AD356" s="8">
        <f t="shared" si="131"/>
        <v>-0.79657221989663651</v>
      </c>
      <c r="AE356" s="8">
        <f t="shared" si="132"/>
        <v>-0.50883365112023093</v>
      </c>
      <c r="AF356" s="8">
        <f t="shared" si="133"/>
        <v>-0.55725649278143941</v>
      </c>
      <c r="AG356" s="8"/>
      <c r="AH356">
        <v>1.0668665922465741</v>
      </c>
      <c r="AJ356">
        <v>1.265025896028996E-2</v>
      </c>
      <c r="AK356">
        <v>-2</v>
      </c>
      <c r="AL356">
        <v>0.7618190586616459</v>
      </c>
      <c r="AM356">
        <v>-2</v>
      </c>
      <c r="AN356">
        <v>-0.52385744606713636</v>
      </c>
      <c r="AO356">
        <v>0</v>
      </c>
      <c r="AP356">
        <v>4.599472611939512</v>
      </c>
      <c r="AQ356">
        <v>0</v>
      </c>
      <c r="AS356">
        <v>1.265025896028996E-2</v>
      </c>
      <c r="AT356">
        <v>-2</v>
      </c>
      <c r="AU356">
        <v>0.7618190586616459</v>
      </c>
      <c r="AV356">
        <v>-2</v>
      </c>
      <c r="AW356">
        <v>-0.52385744606713636</v>
      </c>
      <c r="AX356">
        <v>0</v>
      </c>
      <c r="AY356">
        <v>4.599472611939512</v>
      </c>
      <c r="AZ356">
        <v>0</v>
      </c>
      <c r="BB356">
        <f t="shared" si="139"/>
        <v>1.0668665922465741</v>
      </c>
    </row>
    <row r="357" spans="1:54" x14ac:dyDescent="0.3">
      <c r="A357">
        <v>21</v>
      </c>
      <c r="B357" t="s">
        <v>82</v>
      </c>
      <c r="C357" t="s">
        <v>67</v>
      </c>
      <c r="D357" t="s">
        <v>68</v>
      </c>
      <c r="F357" s="2">
        <v>0</v>
      </c>
      <c r="G357" s="2">
        <f t="shared" si="134"/>
        <v>1</v>
      </c>
      <c r="H357" s="4">
        <f t="shared" si="135"/>
        <v>0</v>
      </c>
      <c r="I357" s="14">
        <f t="shared" si="136"/>
        <v>0</v>
      </c>
      <c r="J357">
        <f t="shared" si="115"/>
        <v>1</v>
      </c>
      <c r="K357">
        <f t="shared" si="137"/>
        <v>4</v>
      </c>
      <c r="L357">
        <f t="shared" si="138"/>
        <v>0</v>
      </c>
      <c r="M357" s="8">
        <f t="shared" si="116"/>
        <v>-6.7314901629486792E-2</v>
      </c>
      <c r="N357" s="8">
        <f t="shared" si="117"/>
        <v>-5.0280752322591181E-2</v>
      </c>
      <c r="O357" s="8">
        <f t="shared" si="118"/>
        <v>-0.3036016264300383</v>
      </c>
      <c r="P357" s="8">
        <f t="shared" si="119"/>
        <v>-0.28590709943920672</v>
      </c>
      <c r="Q357" s="8">
        <f t="shared" si="120"/>
        <v>-6.494021496681962E-3</v>
      </c>
      <c r="R357" s="8">
        <f t="shared" si="121"/>
        <v>-7.8540460786930347E-2</v>
      </c>
      <c r="T357" s="8">
        <f t="shared" si="122"/>
        <v>-0.1886124501669921</v>
      </c>
      <c r="U357" s="8">
        <f t="shared" si="123"/>
        <v>-0.18004536299835927</v>
      </c>
      <c r="V357" s="8">
        <f t="shared" si="124"/>
        <v>-0.3301788446794367</v>
      </c>
      <c r="W357" s="8">
        <f t="shared" si="125"/>
        <v>-0.22571801075447481</v>
      </c>
      <c r="X357" s="8">
        <f t="shared" si="126"/>
        <v>0.54229264406859679</v>
      </c>
      <c r="Y357" s="8">
        <f t="shared" si="127"/>
        <v>0.50664407359083941</v>
      </c>
      <c r="AA357" s="8">
        <f t="shared" si="128"/>
        <v>-0.81175417476383016</v>
      </c>
      <c r="AB357" s="8">
        <f t="shared" si="129"/>
        <v>-0.80152781837299214</v>
      </c>
      <c r="AC357" s="8">
        <f t="shared" si="130"/>
        <v>-0.80898210022686612</v>
      </c>
      <c r="AD357" s="8">
        <f t="shared" si="131"/>
        <v>-0.79613830567161326</v>
      </c>
      <c r="AE357" s="8">
        <f t="shared" si="132"/>
        <v>-0.52990430800710808</v>
      </c>
      <c r="AF357" s="8">
        <f t="shared" si="133"/>
        <v>-8.7543967132910541E-3</v>
      </c>
      <c r="AG357" s="8"/>
      <c r="AH357">
        <v>0.23396082216078579</v>
      </c>
      <c r="AJ357">
        <v>-5.9663982625581223E-2</v>
      </c>
      <c r="AK357">
        <v>2</v>
      </c>
      <c r="AL357">
        <v>0.88366126962354907</v>
      </c>
      <c r="AM357">
        <v>2</v>
      </c>
      <c r="AN357">
        <v>0.57087116973242769</v>
      </c>
      <c r="AO357">
        <v>0</v>
      </c>
      <c r="AP357">
        <v>-3.1436914983424891</v>
      </c>
      <c r="AQ357">
        <v>0</v>
      </c>
      <c r="AS357">
        <v>-5.9663982625581223E-2</v>
      </c>
      <c r="AT357">
        <v>2</v>
      </c>
      <c r="AU357">
        <v>0.88366126962354907</v>
      </c>
      <c r="AV357">
        <v>2</v>
      </c>
      <c r="AW357">
        <v>0.57087116973242769</v>
      </c>
      <c r="AX357">
        <v>0</v>
      </c>
      <c r="AY357">
        <v>-3.1436914983424891</v>
      </c>
      <c r="AZ357">
        <v>0</v>
      </c>
      <c r="BB357">
        <f t="shared" si="139"/>
        <v>0.23396082216078579</v>
      </c>
    </row>
    <row r="358" spans="1:54" x14ac:dyDescent="0.3">
      <c r="A358">
        <v>21</v>
      </c>
      <c r="B358" t="s">
        <v>83</v>
      </c>
      <c r="C358" t="s">
        <v>67</v>
      </c>
      <c r="D358" t="s">
        <v>68</v>
      </c>
      <c r="F358" s="2">
        <v>0</v>
      </c>
      <c r="G358" s="2">
        <f t="shared" si="134"/>
        <v>0</v>
      </c>
      <c r="H358" s="4">
        <f t="shared" si="135"/>
        <v>1</v>
      </c>
      <c r="I358" s="14">
        <f t="shared" si="136"/>
        <v>0</v>
      </c>
      <c r="J358">
        <f t="shared" si="115"/>
        <v>1</v>
      </c>
      <c r="K358">
        <f t="shared" si="137"/>
        <v>4</v>
      </c>
      <c r="L358">
        <f t="shared" si="138"/>
        <v>4</v>
      </c>
      <c r="M358" s="8">
        <f t="shared" si="116"/>
        <v>-0.14759508579551225</v>
      </c>
      <c r="N358" s="8">
        <f t="shared" si="117"/>
        <v>-0.14688719666971262</v>
      </c>
      <c r="O358" s="8">
        <f t="shared" si="118"/>
        <v>7.3168850728709503E-2</v>
      </c>
      <c r="P358" s="8">
        <f t="shared" si="119"/>
        <v>-0.14350064197717916</v>
      </c>
      <c r="Q358" s="8">
        <f t="shared" si="120"/>
        <v>-0.2550550835264313</v>
      </c>
      <c r="R358" s="8">
        <f t="shared" si="121"/>
        <v>2.6068173420371967</v>
      </c>
      <c r="T358" s="8">
        <f t="shared" si="122"/>
        <v>0.35258230281192326</v>
      </c>
      <c r="U358" s="8">
        <f t="shared" si="123"/>
        <v>0.34116823443658234</v>
      </c>
      <c r="V358" s="8">
        <f t="shared" si="124"/>
        <v>0.44191185721939252</v>
      </c>
      <c r="W358" s="8">
        <f t="shared" si="125"/>
        <v>0.11551709938236533</v>
      </c>
      <c r="X358" s="8">
        <f t="shared" si="126"/>
        <v>8.6094897740008142E-2</v>
      </c>
      <c r="Y358" s="8">
        <f t="shared" si="127"/>
        <v>8.7853144979878177</v>
      </c>
      <c r="AA358" s="8">
        <f t="shared" si="128"/>
        <v>-0.38493505487697216</v>
      </c>
      <c r="AB358" s="8">
        <f t="shared" si="129"/>
        <v>-0.39907998644419562</v>
      </c>
      <c r="AC358" s="8">
        <f t="shared" si="130"/>
        <v>-0.36770378050131497</v>
      </c>
      <c r="AD358" s="8">
        <f t="shared" si="131"/>
        <v>-0.62360811775949088</v>
      </c>
      <c r="AE358" s="8">
        <f t="shared" si="132"/>
        <v>-0.50583863801626594</v>
      </c>
      <c r="AF358" s="8">
        <f t="shared" si="133"/>
        <v>7.2283444352671555</v>
      </c>
      <c r="AG358" s="8"/>
      <c r="AH358">
        <v>1.2118473786748321</v>
      </c>
      <c r="AJ358">
        <v>0.21370257517978761</v>
      </c>
      <c r="AK358">
        <v>6</v>
      </c>
      <c r="AL358">
        <v>-7.4195933500078057</v>
      </c>
      <c r="AM358">
        <v>6</v>
      </c>
      <c r="AN358">
        <v>-0.72490976228663406</v>
      </c>
      <c r="AO358">
        <v>-8</v>
      </c>
      <c r="AP358">
        <v>5.3527923449119754</v>
      </c>
      <c r="AQ358">
        <v>-8</v>
      </c>
      <c r="AS358">
        <v>0.21370257517978761</v>
      </c>
      <c r="AT358">
        <v>6</v>
      </c>
      <c r="AU358">
        <v>-7.4195933500078057</v>
      </c>
      <c r="AV358">
        <v>6</v>
      </c>
      <c r="AW358">
        <v>-0.72490976228663406</v>
      </c>
      <c r="AX358">
        <v>-8</v>
      </c>
      <c r="AY358">
        <v>5.3527923449119754</v>
      </c>
      <c r="AZ358">
        <v>-8</v>
      </c>
      <c r="BB358">
        <f t="shared" si="139"/>
        <v>1.2118473786748321</v>
      </c>
    </row>
    <row r="359" spans="1:54" x14ac:dyDescent="0.3">
      <c r="A359">
        <v>22</v>
      </c>
      <c r="B359" t="s">
        <v>84</v>
      </c>
      <c r="C359" t="s">
        <v>85</v>
      </c>
      <c r="D359" t="s">
        <v>86</v>
      </c>
      <c r="F359" s="2">
        <v>0</v>
      </c>
      <c r="G359" s="2">
        <f t="shared" si="134"/>
        <v>0</v>
      </c>
      <c r="H359" s="4">
        <f t="shared" si="135"/>
        <v>0</v>
      </c>
      <c r="I359" s="14">
        <f t="shared" si="136"/>
        <v>0</v>
      </c>
      <c r="J359">
        <f t="shared" si="115"/>
        <v>1</v>
      </c>
      <c r="K359">
        <f t="shared" si="137"/>
        <v>3</v>
      </c>
      <c r="L359">
        <f t="shared" si="138"/>
        <v>0</v>
      </c>
      <c r="M359" s="8">
        <f t="shared" si="116"/>
        <v>-0.11896264782610061</v>
      </c>
      <c r="N359" s="8">
        <f t="shared" si="117"/>
        <v>-0.11182426110349418</v>
      </c>
      <c r="O359" s="8">
        <f t="shared" si="118"/>
        <v>2.226630751540036E-2</v>
      </c>
      <c r="P359" s="8">
        <f t="shared" si="119"/>
        <v>-0.36882608605143063</v>
      </c>
      <c r="Q359" s="8">
        <f t="shared" si="120"/>
        <v>-0.25977168690128666</v>
      </c>
      <c r="R359" s="8">
        <f t="shared" si="121"/>
        <v>-6.559834353323063E-2</v>
      </c>
      <c r="T359" s="8">
        <f t="shared" si="122"/>
        <v>-0.20212568990030658</v>
      </c>
      <c r="U359" s="8">
        <f t="shared" si="123"/>
        <v>-0.19804087769607495</v>
      </c>
      <c r="V359" s="8">
        <f t="shared" si="124"/>
        <v>1.8235395330928997E-2</v>
      </c>
      <c r="W359" s="8">
        <f t="shared" si="125"/>
        <v>-0.34703941427272544</v>
      </c>
      <c r="X359" s="8">
        <f t="shared" si="126"/>
        <v>-0.14988814718256621</v>
      </c>
      <c r="Y359" s="8">
        <f t="shared" si="127"/>
        <v>0.10245886087642306</v>
      </c>
      <c r="AA359" s="8">
        <f t="shared" si="128"/>
        <v>-0.72409483928215856</v>
      </c>
      <c r="AB359" s="8">
        <f t="shared" si="129"/>
        <v>-0.72002073672836031</v>
      </c>
      <c r="AC359" s="8">
        <f t="shared" si="130"/>
        <v>-0.6585472805753757</v>
      </c>
      <c r="AD359" s="8">
        <f t="shared" si="131"/>
        <v>-0.77018070516615678</v>
      </c>
      <c r="AE359" s="8">
        <f t="shared" si="132"/>
        <v>-0.63358889027347998</v>
      </c>
      <c r="AF359" s="8">
        <f t="shared" si="133"/>
        <v>-0.44698199556416757</v>
      </c>
      <c r="AG359" s="8"/>
      <c r="AH359">
        <v>0.76121076383868336</v>
      </c>
      <c r="AJ359">
        <v>9.7257023550719399E-3</v>
      </c>
      <c r="AK359">
        <v>0</v>
      </c>
      <c r="AL359">
        <v>-2.3984662273019008</v>
      </c>
      <c r="AM359">
        <v>0</v>
      </c>
      <c r="AN359">
        <v>9.7257023550719399E-3</v>
      </c>
      <c r="AO359">
        <v>0</v>
      </c>
      <c r="AP359">
        <v>-2.3984662273019008</v>
      </c>
      <c r="AQ359">
        <v>0</v>
      </c>
      <c r="AS359">
        <v>9.7257023550719399E-3</v>
      </c>
      <c r="AT359">
        <v>0</v>
      </c>
      <c r="AU359">
        <v>-2.3984662273019008</v>
      </c>
      <c r="AV359">
        <v>0</v>
      </c>
      <c r="AW359">
        <v>9.7257023550719399E-3</v>
      </c>
      <c r="AX359">
        <v>0</v>
      </c>
      <c r="AY359">
        <v>-2.3984662273019008</v>
      </c>
      <c r="AZ359">
        <v>0</v>
      </c>
      <c r="BB359">
        <f t="shared" si="139"/>
        <v>0.76121076383868336</v>
      </c>
    </row>
    <row r="360" spans="1:54" x14ac:dyDescent="0.3">
      <c r="A360">
        <v>22</v>
      </c>
      <c r="B360" t="s">
        <v>87</v>
      </c>
      <c r="C360" t="s">
        <v>85</v>
      </c>
      <c r="D360" t="s">
        <v>86</v>
      </c>
      <c r="F360" s="2">
        <v>0</v>
      </c>
      <c r="G360" s="2">
        <f t="shared" si="134"/>
        <v>1</v>
      </c>
      <c r="H360" s="4">
        <f t="shared" si="135"/>
        <v>1</v>
      </c>
      <c r="I360" s="14">
        <f t="shared" si="136"/>
        <v>0</v>
      </c>
      <c r="J360">
        <f t="shared" si="115"/>
        <v>1</v>
      </c>
      <c r="K360">
        <f t="shared" si="137"/>
        <v>3</v>
      </c>
      <c r="L360">
        <f t="shared" si="138"/>
        <v>3</v>
      </c>
      <c r="M360" s="8">
        <f t="shared" si="116"/>
        <v>-0.37922440762245296</v>
      </c>
      <c r="N360" s="8">
        <f t="shared" si="117"/>
        <v>-0.37701853735069746</v>
      </c>
      <c r="O360" s="8">
        <f t="shared" si="118"/>
        <v>-0.56636182974363913</v>
      </c>
      <c r="P360" s="8">
        <f t="shared" si="119"/>
        <v>-0.90341189479541073</v>
      </c>
      <c r="Q360" s="8">
        <f t="shared" si="120"/>
        <v>-0.28325279272812298</v>
      </c>
      <c r="R360" s="8">
        <f t="shared" si="121"/>
        <v>-0.94644739278180534</v>
      </c>
      <c r="T360" s="8">
        <f t="shared" si="122"/>
        <v>-0.28040008942436517</v>
      </c>
      <c r="U360" s="8">
        <f t="shared" si="123"/>
        <v>-0.28529864771061558</v>
      </c>
      <c r="V360" s="8">
        <f t="shared" si="124"/>
        <v>-0.36318497366108277</v>
      </c>
      <c r="W360" s="8">
        <f t="shared" si="125"/>
        <v>-0.48002624767571533</v>
      </c>
      <c r="X360" s="8">
        <f t="shared" si="126"/>
        <v>-0.18827423767371784</v>
      </c>
      <c r="Y360" s="8">
        <f t="shared" si="127"/>
        <v>-0.82725355869262296</v>
      </c>
      <c r="AA360" s="8">
        <f t="shared" si="128"/>
        <v>-0.68150477215800187</v>
      </c>
      <c r="AB360" s="8">
        <f t="shared" si="129"/>
        <v>-0.68403469381435655</v>
      </c>
      <c r="AC360" s="8">
        <f t="shared" si="130"/>
        <v>-0.71070903541807462</v>
      </c>
      <c r="AD360" s="8">
        <f t="shared" si="131"/>
        <v>-0.64096187085961875</v>
      </c>
      <c r="AE360" s="8">
        <f t="shared" si="132"/>
        <v>-0.65330383903533573</v>
      </c>
      <c r="AF360" s="8">
        <f t="shared" si="133"/>
        <v>-0.87825437247570992</v>
      </c>
      <c r="AG360" s="8"/>
      <c r="AH360">
        <v>0.61353642943569164</v>
      </c>
      <c r="AJ360">
        <v>0.36415924146408812</v>
      </c>
      <c r="AK360">
        <v>2</v>
      </c>
      <c r="AL360">
        <v>-1.335165609974853</v>
      </c>
      <c r="AM360">
        <v>2</v>
      </c>
      <c r="AN360">
        <v>0.36415924146408812</v>
      </c>
      <c r="AO360">
        <v>2</v>
      </c>
      <c r="AP360">
        <v>-1.335165609974853</v>
      </c>
      <c r="AQ360">
        <v>2</v>
      </c>
      <c r="AS360">
        <v>0.36415924146408812</v>
      </c>
      <c r="AT360">
        <v>2</v>
      </c>
      <c r="AU360">
        <v>-1.335165609974853</v>
      </c>
      <c r="AV360">
        <v>2</v>
      </c>
      <c r="AW360">
        <v>0.36415924146408812</v>
      </c>
      <c r="AX360">
        <v>2</v>
      </c>
      <c r="AY360">
        <v>-1.335165609974853</v>
      </c>
      <c r="AZ360">
        <v>2</v>
      </c>
      <c r="BB360">
        <f t="shared" si="139"/>
        <v>0.61353642943569164</v>
      </c>
    </row>
    <row r="361" spans="1:54" x14ac:dyDescent="0.3">
      <c r="A361">
        <v>22</v>
      </c>
      <c r="B361" t="s">
        <v>88</v>
      </c>
      <c r="C361" t="s">
        <v>85</v>
      </c>
      <c r="D361" t="s">
        <v>86</v>
      </c>
      <c r="F361" s="2">
        <v>0</v>
      </c>
      <c r="G361" s="2">
        <f t="shared" si="134"/>
        <v>1</v>
      </c>
      <c r="H361" s="4">
        <f t="shared" si="135"/>
        <v>0</v>
      </c>
      <c r="I361" s="14">
        <f t="shared" si="136"/>
        <v>1</v>
      </c>
      <c r="J361">
        <f t="shared" si="115"/>
        <v>0</v>
      </c>
      <c r="K361">
        <f t="shared" si="137"/>
        <v>3</v>
      </c>
      <c r="L361">
        <f t="shared" si="138"/>
        <v>0</v>
      </c>
      <c r="M361" s="8">
        <f t="shared" si="116"/>
        <v>0.30108755683376831</v>
      </c>
      <c r="N361" s="8">
        <f t="shared" si="117"/>
        <v>0.30772434929348119</v>
      </c>
      <c r="O361" s="8">
        <f t="shared" si="118"/>
        <v>0.91372160778258749</v>
      </c>
      <c r="P361" s="8">
        <f t="shared" si="119"/>
        <v>0.3056888515224388</v>
      </c>
      <c r="Q361" s="8">
        <f t="shared" si="120"/>
        <v>5.1021361217796379E-2</v>
      </c>
      <c r="R361" s="8">
        <f t="shared" si="121"/>
        <v>0.24661644389697768</v>
      </c>
      <c r="T361" s="8">
        <f t="shared" si="122"/>
        <v>7.8981352518578532E-2</v>
      </c>
      <c r="U361" s="8">
        <f t="shared" si="123"/>
        <v>7.9282750139096816E-2</v>
      </c>
      <c r="V361" s="8">
        <f t="shared" si="124"/>
        <v>0.31889355022135429</v>
      </c>
      <c r="W361" s="8">
        <f t="shared" si="125"/>
        <v>0.13101241991290705</v>
      </c>
      <c r="X361" s="8">
        <f t="shared" si="126"/>
        <v>0.33170620575138376</v>
      </c>
      <c r="Y361" s="8">
        <f t="shared" si="127"/>
        <v>0.35786377096680877</v>
      </c>
      <c r="AA361" s="8">
        <f t="shared" si="128"/>
        <v>-0.65871879047889337</v>
      </c>
      <c r="AB361" s="8">
        <f t="shared" si="129"/>
        <v>-0.65572831445263946</v>
      </c>
      <c r="AC361" s="8">
        <f t="shared" si="130"/>
        <v>-0.58633060984493179</v>
      </c>
      <c r="AD361" s="8">
        <f t="shared" si="131"/>
        <v>-0.63614507399583697</v>
      </c>
      <c r="AE361" s="8">
        <f t="shared" si="132"/>
        <v>-0.56670457868342139</v>
      </c>
      <c r="AF361" s="8">
        <f t="shared" si="133"/>
        <v>-0.25067564573871631</v>
      </c>
      <c r="AG361" s="8"/>
      <c r="AH361">
        <v>-0.1051048134515972</v>
      </c>
      <c r="AJ361">
        <v>-9.7257023550719399E-3</v>
      </c>
      <c r="AK361">
        <v>0</v>
      </c>
      <c r="AL361">
        <v>-1.335165609974853</v>
      </c>
      <c r="AM361">
        <v>0</v>
      </c>
      <c r="AN361">
        <v>-9.7257023550719399E-3</v>
      </c>
      <c r="AO361">
        <v>0</v>
      </c>
      <c r="AP361">
        <v>-1.335165609974853</v>
      </c>
      <c r="AQ361">
        <v>0</v>
      </c>
      <c r="AS361">
        <v>-9.7257023550719399E-3</v>
      </c>
      <c r="AT361">
        <v>0</v>
      </c>
      <c r="AU361">
        <v>-1.335165609974853</v>
      </c>
      <c r="AV361">
        <v>0</v>
      </c>
      <c r="AW361">
        <v>-9.7257023550719399E-3</v>
      </c>
      <c r="AX361">
        <v>0</v>
      </c>
      <c r="AY361">
        <v>-1.335165609974853</v>
      </c>
      <c r="AZ361">
        <v>0</v>
      </c>
      <c r="BB361">
        <f t="shared" si="139"/>
        <v>-0.1051048134515972</v>
      </c>
    </row>
    <row r="362" spans="1:54" x14ac:dyDescent="0.3">
      <c r="A362">
        <v>22</v>
      </c>
      <c r="B362" t="s">
        <v>89</v>
      </c>
      <c r="C362" t="s">
        <v>85</v>
      </c>
      <c r="D362" t="s">
        <v>86</v>
      </c>
      <c r="F362" s="2">
        <v>0</v>
      </c>
      <c r="G362" s="2">
        <f t="shared" si="134"/>
        <v>0</v>
      </c>
      <c r="H362" s="4">
        <f t="shared" si="135"/>
        <v>0</v>
      </c>
      <c r="I362" s="14">
        <f t="shared" si="136"/>
        <v>1</v>
      </c>
      <c r="J362">
        <f t="shared" si="115"/>
        <v>0</v>
      </c>
      <c r="K362">
        <f t="shared" si="137"/>
        <v>3</v>
      </c>
      <c r="L362">
        <f t="shared" si="138"/>
        <v>0</v>
      </c>
      <c r="M362" s="8">
        <f t="shared" si="116"/>
        <v>1.9606753651819395</v>
      </c>
      <c r="N362" s="8">
        <f t="shared" si="117"/>
        <v>1.9673933747286658</v>
      </c>
      <c r="O362" s="8">
        <f t="shared" si="118"/>
        <v>-0.16402504316428887</v>
      </c>
      <c r="P362" s="8">
        <f t="shared" si="119"/>
        <v>1.5541131402183039</v>
      </c>
      <c r="Q362" s="8">
        <f t="shared" si="120"/>
        <v>4.9352536892345908E-2</v>
      </c>
      <c r="R362" s="8">
        <f t="shared" si="121"/>
        <v>1.1746793622073199</v>
      </c>
      <c r="T362" s="8">
        <f t="shared" si="122"/>
        <v>1.0913030243310098</v>
      </c>
      <c r="U362" s="8">
        <f t="shared" si="123"/>
        <v>1.0832760201439113</v>
      </c>
      <c r="V362" s="8">
        <f t="shared" si="124"/>
        <v>-9.9915624249823989E-2</v>
      </c>
      <c r="W362" s="8">
        <f t="shared" si="125"/>
        <v>0.83747781274842614</v>
      </c>
      <c r="X362" s="8">
        <f t="shared" si="126"/>
        <v>0.33328984043094279</v>
      </c>
      <c r="Y362" s="8">
        <f t="shared" si="127"/>
        <v>0.47188560246740896</v>
      </c>
      <c r="AA362" s="8">
        <f t="shared" si="128"/>
        <v>-0.42295813100665958</v>
      </c>
      <c r="AB362" s="8">
        <f t="shared" si="129"/>
        <v>-0.42154498660515993</v>
      </c>
      <c r="AC362" s="8">
        <f t="shared" si="130"/>
        <v>-0.70828238250157893</v>
      </c>
      <c r="AD362" s="8">
        <f t="shared" si="131"/>
        <v>-0.42346053086685115</v>
      </c>
      <c r="AE362" s="8">
        <f t="shared" si="132"/>
        <v>-0.5675137579036752</v>
      </c>
      <c r="AF362" s="8">
        <f t="shared" si="133"/>
        <v>-0.22578031125615589</v>
      </c>
      <c r="AG362" s="8"/>
      <c r="AH362">
        <v>-1.2696423798227781</v>
      </c>
      <c r="AJ362">
        <v>-0.36415924146408812</v>
      </c>
      <c r="AK362">
        <v>-2</v>
      </c>
      <c r="AL362">
        <v>-2.3984662273019008</v>
      </c>
      <c r="AM362">
        <v>-2</v>
      </c>
      <c r="AN362">
        <v>-0.36415924146408812</v>
      </c>
      <c r="AO362">
        <v>-2</v>
      </c>
      <c r="AP362">
        <v>-2.3984662273019008</v>
      </c>
      <c r="AQ362">
        <v>-2</v>
      </c>
      <c r="AS362">
        <v>-0.36415924146408812</v>
      </c>
      <c r="AT362">
        <v>-2</v>
      </c>
      <c r="AU362">
        <v>-2.3984662273019008</v>
      </c>
      <c r="AV362">
        <v>-2</v>
      </c>
      <c r="AW362">
        <v>-0.36415924146408812</v>
      </c>
      <c r="AX362">
        <v>-2</v>
      </c>
      <c r="AY362">
        <v>-2.3984662273019008</v>
      </c>
      <c r="AZ362">
        <v>-2</v>
      </c>
      <c r="BB362">
        <f t="shared" si="139"/>
        <v>-1.2696423798227781</v>
      </c>
    </row>
    <row r="363" spans="1:54" x14ac:dyDescent="0.3">
      <c r="A363">
        <v>22</v>
      </c>
      <c r="B363" t="s">
        <v>90</v>
      </c>
      <c r="C363" t="s">
        <v>85</v>
      </c>
      <c r="D363" t="s">
        <v>86</v>
      </c>
      <c r="F363" s="2">
        <v>0</v>
      </c>
      <c r="G363" s="2">
        <f t="shared" si="134"/>
        <v>1</v>
      </c>
      <c r="H363" s="4">
        <f t="shared" si="135"/>
        <v>0</v>
      </c>
      <c r="I363" s="14">
        <f t="shared" si="136"/>
        <v>1</v>
      </c>
      <c r="J363">
        <f t="shared" si="115"/>
        <v>0</v>
      </c>
      <c r="K363">
        <f t="shared" si="137"/>
        <v>3</v>
      </c>
      <c r="L363">
        <f t="shared" si="138"/>
        <v>0</v>
      </c>
      <c r="M363" s="8">
        <f t="shared" si="116"/>
        <v>2.7396529537531129</v>
      </c>
      <c r="N363" s="8">
        <f t="shared" si="117"/>
        <v>2.7529734173372002</v>
      </c>
      <c r="O363" s="8">
        <f t="shared" si="118"/>
        <v>0.80004663515887831</v>
      </c>
      <c r="P363" s="8">
        <f t="shared" si="119"/>
        <v>3.3364132025038127</v>
      </c>
      <c r="Q363" s="8">
        <f t="shared" si="120"/>
        <v>8.6708258618833398E-2</v>
      </c>
      <c r="R363" s="8">
        <f t="shared" si="121"/>
        <v>1.2590676471045337</v>
      </c>
      <c r="T363" s="8">
        <f t="shared" si="122"/>
        <v>1.3689905601166807</v>
      </c>
      <c r="U363" s="8">
        <f t="shared" si="123"/>
        <v>1.3625062595409689</v>
      </c>
      <c r="V363" s="8">
        <f t="shared" si="124"/>
        <v>-5.8512041631856436E-2</v>
      </c>
      <c r="W363" s="8">
        <f t="shared" si="125"/>
        <v>1.7742793229860729</v>
      </c>
      <c r="X363" s="8">
        <f t="shared" si="126"/>
        <v>0.38901180702060617</v>
      </c>
      <c r="Y363" s="8">
        <f t="shared" si="127"/>
        <v>0.49422169430931756</v>
      </c>
      <c r="AA363" s="8">
        <f t="shared" si="128"/>
        <v>-0.31740636417178675</v>
      </c>
      <c r="AB363" s="8">
        <f t="shared" si="129"/>
        <v>-0.31867051679882108</v>
      </c>
      <c r="AC363" s="8">
        <f t="shared" si="130"/>
        <v>-0.68632542588139345</v>
      </c>
      <c r="AD363" s="8">
        <f t="shared" si="131"/>
        <v>-0.21325657740075171</v>
      </c>
      <c r="AE363" s="8">
        <f t="shared" si="132"/>
        <v>-0.5629058773603286</v>
      </c>
      <c r="AF363" s="8">
        <f t="shared" si="133"/>
        <v>-0.31786380317685492</v>
      </c>
      <c r="AG363" s="8"/>
      <c r="AH363">
        <v>-1.2696423798227769</v>
      </c>
      <c r="AJ363">
        <v>-0.36415924146408812</v>
      </c>
      <c r="AK363">
        <v>-2</v>
      </c>
      <c r="AL363">
        <v>-2.3984662273019008</v>
      </c>
      <c r="AM363">
        <v>-2</v>
      </c>
      <c r="AN363">
        <v>-0.36415924146408812</v>
      </c>
      <c r="AO363">
        <v>-2</v>
      </c>
      <c r="AP363">
        <v>-2.3984662273019008</v>
      </c>
      <c r="AQ363">
        <v>-2</v>
      </c>
      <c r="AS363">
        <v>-0.36415924146408812</v>
      </c>
      <c r="AT363">
        <v>-2</v>
      </c>
      <c r="AU363">
        <v>-2.3984662273019008</v>
      </c>
      <c r="AV363">
        <v>-2</v>
      </c>
      <c r="AW363">
        <v>-0.36415924146408812</v>
      </c>
      <c r="AX363">
        <v>-2</v>
      </c>
      <c r="AY363">
        <v>-2.3984662273019008</v>
      </c>
      <c r="AZ363">
        <v>-2</v>
      </c>
      <c r="BB363">
        <f t="shared" si="139"/>
        <v>-1.2696423798227769</v>
      </c>
    </row>
    <row r="364" spans="1:54" x14ac:dyDescent="0.3">
      <c r="A364">
        <v>22</v>
      </c>
      <c r="B364" t="s">
        <v>91</v>
      </c>
      <c r="C364" t="s">
        <v>85</v>
      </c>
      <c r="D364" t="s">
        <v>86</v>
      </c>
      <c r="F364" s="2">
        <v>0</v>
      </c>
      <c r="G364" s="2">
        <f t="shared" si="134"/>
        <v>0</v>
      </c>
      <c r="H364" s="4">
        <f t="shared" si="135"/>
        <v>0</v>
      </c>
      <c r="I364" s="14">
        <f t="shared" si="136"/>
        <v>1</v>
      </c>
      <c r="J364">
        <f t="shared" si="115"/>
        <v>0</v>
      </c>
      <c r="K364">
        <f t="shared" si="137"/>
        <v>3</v>
      </c>
      <c r="L364">
        <f t="shared" si="138"/>
        <v>0</v>
      </c>
      <c r="M364" s="8">
        <f t="shared" si="116"/>
        <v>0.16233290248266463</v>
      </c>
      <c r="N364" s="8">
        <f t="shared" si="117"/>
        <v>0.17027980231206746</v>
      </c>
      <c r="O364" s="8">
        <f t="shared" si="118"/>
        <v>-0.53394362179285737</v>
      </c>
      <c r="P364" s="8">
        <f t="shared" si="119"/>
        <v>-0.50596897432366783</v>
      </c>
      <c r="Q364" s="8">
        <f t="shared" si="120"/>
        <v>8.156426086454456E-2</v>
      </c>
      <c r="R364" s="8">
        <f t="shared" si="121"/>
        <v>-0.50241760662445079</v>
      </c>
      <c r="T364" s="8">
        <f t="shared" si="122"/>
        <v>-8.5240038861998116E-2</v>
      </c>
      <c r="U364" s="8">
        <f t="shared" si="123"/>
        <v>-8.6340120814327292E-2</v>
      </c>
      <c r="V364" s="8">
        <f t="shared" si="124"/>
        <v>-0.47186959622218771</v>
      </c>
      <c r="W364" s="8">
        <f t="shared" si="125"/>
        <v>-0.39353201310491431</v>
      </c>
      <c r="X364" s="8">
        <f t="shared" si="126"/>
        <v>0.38069018093018392</v>
      </c>
      <c r="Y364" s="8">
        <f t="shared" si="127"/>
        <v>-0.36152637442573365</v>
      </c>
      <c r="AA364" s="8">
        <f t="shared" si="128"/>
        <v>-0.64352799488684564</v>
      </c>
      <c r="AB364" s="8">
        <f t="shared" si="129"/>
        <v>-0.64126797394398116</v>
      </c>
      <c r="AC364" s="8">
        <f t="shared" si="130"/>
        <v>-0.79753884278569465</v>
      </c>
      <c r="AD364" s="8">
        <f t="shared" si="131"/>
        <v>-0.7435828677614561</v>
      </c>
      <c r="AE364" s="8">
        <f t="shared" si="132"/>
        <v>-0.56190011835611964</v>
      </c>
      <c r="AF364" s="8">
        <f t="shared" si="133"/>
        <v>-0.72286340126514825</v>
      </c>
      <c r="AG364" s="8"/>
      <c r="AH364">
        <v>-0.10510481345159681</v>
      </c>
      <c r="AJ364">
        <v>-9.7257023550719399E-3</v>
      </c>
      <c r="AK364">
        <v>0</v>
      </c>
      <c r="AL364">
        <v>-1.335165609974853</v>
      </c>
      <c r="AM364">
        <v>0</v>
      </c>
      <c r="AN364">
        <v>-9.7257023550719399E-3</v>
      </c>
      <c r="AO364">
        <v>0</v>
      </c>
      <c r="AP364">
        <v>-1.335165609974853</v>
      </c>
      <c r="AQ364">
        <v>0</v>
      </c>
      <c r="AS364">
        <v>-9.7257023550719399E-3</v>
      </c>
      <c r="AT364">
        <v>0</v>
      </c>
      <c r="AU364">
        <v>-1.335165609974853</v>
      </c>
      <c r="AV364">
        <v>0</v>
      </c>
      <c r="AW364">
        <v>-9.7257023550719399E-3</v>
      </c>
      <c r="AX364">
        <v>0</v>
      </c>
      <c r="AY364">
        <v>-1.335165609974853</v>
      </c>
      <c r="AZ364">
        <v>0</v>
      </c>
      <c r="BB364">
        <f t="shared" si="139"/>
        <v>-0.10510481345159681</v>
      </c>
    </row>
    <row r="365" spans="1:54" x14ac:dyDescent="0.3">
      <c r="A365">
        <v>22</v>
      </c>
      <c r="B365" t="s">
        <v>92</v>
      </c>
      <c r="C365" t="s">
        <v>85</v>
      </c>
      <c r="D365" t="s">
        <v>86</v>
      </c>
      <c r="F365" s="2">
        <v>0</v>
      </c>
      <c r="G365" s="2">
        <f t="shared" si="134"/>
        <v>0</v>
      </c>
      <c r="H365" s="4">
        <f t="shared" si="135"/>
        <v>1</v>
      </c>
      <c r="I365" s="14">
        <f t="shared" si="136"/>
        <v>0</v>
      </c>
      <c r="J365">
        <f t="shared" si="115"/>
        <v>1</v>
      </c>
      <c r="K365">
        <f t="shared" si="137"/>
        <v>3</v>
      </c>
      <c r="L365">
        <f t="shared" si="138"/>
        <v>3</v>
      </c>
      <c r="M365" s="8">
        <f t="shared" si="116"/>
        <v>-0.12988270643055241</v>
      </c>
      <c r="N365" s="8">
        <f t="shared" si="117"/>
        <v>-0.13160979428727515</v>
      </c>
      <c r="O365" s="8">
        <f t="shared" si="118"/>
        <v>-0.11702965231777086</v>
      </c>
      <c r="P365" s="8">
        <f t="shared" si="119"/>
        <v>-0.34592099385224107</v>
      </c>
      <c r="Q365" s="8">
        <f t="shared" si="120"/>
        <v>-0.27637245861833515</v>
      </c>
      <c r="R365" s="8">
        <f t="shared" si="121"/>
        <v>-0.73587630844849039</v>
      </c>
      <c r="T365" s="8">
        <f t="shared" si="122"/>
        <v>8.3250097805991144E-2</v>
      </c>
      <c r="U365" s="8">
        <f t="shared" si="123"/>
        <v>7.4277925069770101E-2</v>
      </c>
      <c r="V365" s="8">
        <f t="shared" si="124"/>
        <v>9.6882436013833451E-2</v>
      </c>
      <c r="W365" s="8">
        <f t="shared" si="125"/>
        <v>0.88998778502024922</v>
      </c>
      <c r="X365" s="8">
        <f t="shared" si="126"/>
        <v>-0.17237550582067024</v>
      </c>
      <c r="Y365" s="8">
        <f t="shared" si="127"/>
        <v>-0.44305446432595541</v>
      </c>
      <c r="AA365" s="8">
        <f t="shared" si="128"/>
        <v>-0.51511044078458212</v>
      </c>
      <c r="AB365" s="8">
        <f t="shared" si="129"/>
        <v>-0.51660121661907932</v>
      </c>
      <c r="AC365" s="8">
        <f t="shared" si="130"/>
        <v>-0.50767483049489548</v>
      </c>
      <c r="AD365" s="8">
        <f t="shared" si="131"/>
        <v>0.26829693786047948</v>
      </c>
      <c r="AE365" s="8">
        <f t="shared" si="132"/>
        <v>-0.66258666997967997</v>
      </c>
      <c r="AF365" s="8">
        <f t="shared" si="133"/>
        <v>-0.64618130041026689</v>
      </c>
      <c r="AG365" s="8"/>
      <c r="AH365">
        <v>0.61353642943569131</v>
      </c>
      <c r="AJ365">
        <v>0.36415924146408812</v>
      </c>
      <c r="AK365">
        <v>2</v>
      </c>
      <c r="AL365">
        <v>-1.335165609974853</v>
      </c>
      <c r="AM365">
        <v>2</v>
      </c>
      <c r="AN365">
        <v>0.36415924146408812</v>
      </c>
      <c r="AO365">
        <v>2</v>
      </c>
      <c r="AP365">
        <v>-1.335165609974853</v>
      </c>
      <c r="AQ365">
        <v>2</v>
      </c>
      <c r="AS365">
        <v>0.36415924146408812</v>
      </c>
      <c r="AT365">
        <v>2</v>
      </c>
      <c r="AU365">
        <v>-1.335165609974853</v>
      </c>
      <c r="AV365">
        <v>2</v>
      </c>
      <c r="AW365">
        <v>0.36415924146408812</v>
      </c>
      <c r="AX365">
        <v>2</v>
      </c>
      <c r="AY365">
        <v>-1.335165609974853</v>
      </c>
      <c r="AZ365">
        <v>2</v>
      </c>
      <c r="BB365">
        <f t="shared" si="139"/>
        <v>0.61353642943569131</v>
      </c>
    </row>
    <row r="366" spans="1:54" x14ac:dyDescent="0.3">
      <c r="A366">
        <v>22</v>
      </c>
      <c r="B366" t="s">
        <v>93</v>
      </c>
      <c r="C366" t="s">
        <v>85</v>
      </c>
      <c r="D366" t="s">
        <v>86</v>
      </c>
      <c r="F366" s="2">
        <v>0</v>
      </c>
      <c r="G366" s="2">
        <f t="shared" si="134"/>
        <v>1</v>
      </c>
      <c r="H366" s="4">
        <f t="shared" si="135"/>
        <v>0</v>
      </c>
      <c r="I366" s="14">
        <f t="shared" si="136"/>
        <v>0</v>
      </c>
      <c r="J366">
        <f t="shared" si="115"/>
        <v>1</v>
      </c>
      <c r="K366">
        <f t="shared" si="137"/>
        <v>3</v>
      </c>
      <c r="L366">
        <f t="shared" si="138"/>
        <v>0</v>
      </c>
      <c r="M366" s="8">
        <f t="shared" si="116"/>
        <v>-4.8171236710909122E-2</v>
      </c>
      <c r="N366" s="8">
        <f t="shared" si="117"/>
        <v>-4.9679074298961151E-2</v>
      </c>
      <c r="O366" s="8">
        <f t="shared" si="118"/>
        <v>-0.63157543397847637</v>
      </c>
      <c r="P366" s="8">
        <f t="shared" si="119"/>
        <v>-0.55852720496353969</v>
      </c>
      <c r="Q366" s="8">
        <f t="shared" si="120"/>
        <v>-0.27092858713805573</v>
      </c>
      <c r="R366" s="8">
        <f t="shared" si="121"/>
        <v>-0.35216715443194996</v>
      </c>
      <c r="T366" s="8">
        <f t="shared" si="122"/>
        <v>-9.8984394629273914E-2</v>
      </c>
      <c r="U366" s="8">
        <f t="shared" si="123"/>
        <v>-0.10852973749293703</v>
      </c>
      <c r="V366" s="8">
        <f t="shared" si="124"/>
        <v>-0.39675826082301313</v>
      </c>
      <c r="W366" s="8">
        <f t="shared" si="125"/>
        <v>-0.44886603234586353</v>
      </c>
      <c r="X366" s="8">
        <f t="shared" si="126"/>
        <v>-0.163255597053556</v>
      </c>
      <c r="Y366" s="8">
        <f t="shared" si="127"/>
        <v>-0.24322578321336064</v>
      </c>
      <c r="AA366" s="8">
        <f t="shared" si="128"/>
        <v>-0.70081576519393562</v>
      </c>
      <c r="AB366" s="8">
        <f t="shared" si="129"/>
        <v>-0.70389211400438512</v>
      </c>
      <c r="AC366" s="8">
        <f t="shared" si="130"/>
        <v>-0.78280955685839348</v>
      </c>
      <c r="AD366" s="8">
        <f t="shared" si="131"/>
        <v>-0.79247884345096287</v>
      </c>
      <c r="AE366" s="8">
        <f t="shared" si="132"/>
        <v>-0.65927917127164348</v>
      </c>
      <c r="AF366" s="8">
        <f t="shared" si="133"/>
        <v>-0.6839657827675486</v>
      </c>
      <c r="AG366" s="8"/>
      <c r="AH366">
        <v>0.76121076383868347</v>
      </c>
      <c r="AJ366">
        <v>9.7257023550719399E-3</v>
      </c>
      <c r="AK366">
        <v>0</v>
      </c>
      <c r="AL366">
        <v>-2.3984662273019008</v>
      </c>
      <c r="AM366">
        <v>0</v>
      </c>
      <c r="AN366">
        <v>9.7257023550719399E-3</v>
      </c>
      <c r="AO366">
        <v>0</v>
      </c>
      <c r="AP366">
        <v>-2.3984662273019008</v>
      </c>
      <c r="AQ366">
        <v>0</v>
      </c>
      <c r="AS366">
        <v>9.7257023550719399E-3</v>
      </c>
      <c r="AT366">
        <v>0</v>
      </c>
      <c r="AU366">
        <v>-2.3984662273019008</v>
      </c>
      <c r="AV366">
        <v>0</v>
      </c>
      <c r="AW366">
        <v>9.7257023550719399E-3</v>
      </c>
      <c r="AX366">
        <v>0</v>
      </c>
      <c r="AY366">
        <v>-2.3984662273019008</v>
      </c>
      <c r="AZ366">
        <v>0</v>
      </c>
      <c r="BB366">
        <f t="shared" si="139"/>
        <v>0.76121076383868347</v>
      </c>
    </row>
    <row r="367" spans="1:54" x14ac:dyDescent="0.3">
      <c r="A367">
        <v>23</v>
      </c>
      <c r="B367" t="s">
        <v>94</v>
      </c>
      <c r="C367" t="s">
        <v>95</v>
      </c>
      <c r="D367" t="s">
        <v>96</v>
      </c>
      <c r="F367" s="2">
        <v>0</v>
      </c>
      <c r="G367" s="2">
        <f t="shared" si="134"/>
        <v>0</v>
      </c>
      <c r="H367" s="4">
        <f t="shared" si="135"/>
        <v>0</v>
      </c>
      <c r="I367" s="14">
        <f t="shared" si="136"/>
        <v>0</v>
      </c>
      <c r="J367">
        <f t="shared" si="115"/>
        <v>1</v>
      </c>
      <c r="K367">
        <f t="shared" si="137"/>
        <v>4</v>
      </c>
      <c r="L367">
        <f t="shared" si="138"/>
        <v>0</v>
      </c>
      <c r="M367" s="8">
        <f t="shared" si="116"/>
        <v>4.2342445714667028E-4</v>
      </c>
      <c r="N367" s="8">
        <f t="shared" si="117"/>
        <v>8.5770114093537131E-3</v>
      </c>
      <c r="O367" s="8">
        <f t="shared" si="118"/>
        <v>-0.5508118197176588</v>
      </c>
      <c r="P367" s="8">
        <f t="shared" si="119"/>
        <v>-0.27177542510799585</v>
      </c>
      <c r="Q367" s="8">
        <f t="shared" si="120"/>
        <v>-4.7952828659433164E-2</v>
      </c>
      <c r="R367" s="8">
        <f t="shared" si="121"/>
        <v>-0.58812613527030844</v>
      </c>
      <c r="T367" s="8">
        <f t="shared" si="122"/>
        <v>-1.1624697614991955E-2</v>
      </c>
      <c r="U367" s="8">
        <f t="shared" si="123"/>
        <v>-1.7172891899714448E-2</v>
      </c>
      <c r="V367" s="8">
        <f t="shared" si="124"/>
        <v>-0.46896692531314105</v>
      </c>
      <c r="W367" s="8">
        <f t="shared" si="125"/>
        <v>-0.1397779731592852</v>
      </c>
      <c r="X367" s="8">
        <f t="shared" si="126"/>
        <v>0.22464813789538779</v>
      </c>
      <c r="Y367" s="8">
        <f t="shared" si="127"/>
        <v>-0.17114067748723957</v>
      </c>
      <c r="AA367" s="8">
        <f t="shared" si="128"/>
        <v>-0.59111076137998952</v>
      </c>
      <c r="AB367" s="8">
        <f t="shared" si="129"/>
        <v>-0.59411192997920004</v>
      </c>
      <c r="AC367" s="8">
        <f t="shared" si="130"/>
        <v>-0.71812572083512793</v>
      </c>
      <c r="AD367" s="8">
        <f t="shared" si="131"/>
        <v>-0.59628404261504497</v>
      </c>
      <c r="AE367" s="8">
        <f t="shared" si="132"/>
        <v>-0.53940640579419752</v>
      </c>
      <c r="AF367" s="8">
        <f t="shared" si="133"/>
        <v>-0.47423105444809305</v>
      </c>
      <c r="AG367" s="8"/>
      <c r="AH367">
        <v>0.34054563237898883</v>
      </c>
      <c r="AJ367">
        <v>-0.42259016103995528</v>
      </c>
      <c r="AK367">
        <v>-1.2</v>
      </c>
      <c r="AL367">
        <v>-2.48360859079754</v>
      </c>
      <c r="AM367">
        <v>-1.2</v>
      </c>
      <c r="AN367">
        <v>-0.42259016103995528</v>
      </c>
      <c r="AO367">
        <v>-1.2</v>
      </c>
      <c r="AP367">
        <v>-2.48360859079754</v>
      </c>
      <c r="AQ367">
        <v>-1.2</v>
      </c>
      <c r="AS367">
        <v>-0.42259016103995528</v>
      </c>
      <c r="AT367">
        <v>-1.2</v>
      </c>
      <c r="AU367">
        <v>-2.48360859079754</v>
      </c>
      <c r="AV367">
        <v>-1.2</v>
      </c>
      <c r="AW367">
        <v>-0.42259016103995528</v>
      </c>
      <c r="AX367">
        <v>-1.2</v>
      </c>
      <c r="AY367">
        <v>-2.48360859079754</v>
      </c>
      <c r="AZ367">
        <v>-1.2</v>
      </c>
      <c r="BB367">
        <f t="shared" si="139"/>
        <v>0.34054563237898883</v>
      </c>
    </row>
    <row r="368" spans="1:54" x14ac:dyDescent="0.3">
      <c r="A368">
        <v>23</v>
      </c>
      <c r="B368" t="s">
        <v>97</v>
      </c>
      <c r="C368" t="s">
        <v>95</v>
      </c>
      <c r="D368" t="s">
        <v>96</v>
      </c>
      <c r="F368" s="2">
        <v>0</v>
      </c>
      <c r="G368" s="2">
        <f t="shared" si="134"/>
        <v>1</v>
      </c>
      <c r="H368" s="4">
        <f t="shared" si="135"/>
        <v>0</v>
      </c>
      <c r="I368" s="14">
        <f t="shared" si="136"/>
        <v>1</v>
      </c>
      <c r="J368">
        <f t="shared" si="115"/>
        <v>0</v>
      </c>
      <c r="K368">
        <f t="shared" si="137"/>
        <v>4</v>
      </c>
      <c r="L368">
        <f t="shared" si="138"/>
        <v>0</v>
      </c>
      <c r="M368" s="8">
        <f t="shared" si="116"/>
        <v>4.7210646388428685</v>
      </c>
      <c r="N368" s="8">
        <f t="shared" si="117"/>
        <v>4.7630887426311661</v>
      </c>
      <c r="O368" s="8">
        <f t="shared" si="118"/>
        <v>4.2685604799640942</v>
      </c>
      <c r="P368" s="8">
        <f t="shared" si="119"/>
        <v>25.638207635579001</v>
      </c>
      <c r="Q368" s="8">
        <f t="shared" si="120"/>
        <v>-3.8066699913505267E-2</v>
      </c>
      <c r="R368" s="8">
        <f t="shared" si="121"/>
        <v>7.0770020152338908</v>
      </c>
      <c r="T368" s="8">
        <f t="shared" si="122"/>
        <v>2.626602074745588</v>
      </c>
      <c r="U368" s="8">
        <f t="shared" si="123"/>
        <v>2.6594217747939677</v>
      </c>
      <c r="V368" s="8">
        <f t="shared" si="124"/>
        <v>2.5246275365352693</v>
      </c>
      <c r="W368" s="8">
        <f t="shared" si="125"/>
        <v>14.798436927988334</v>
      </c>
      <c r="X368" s="8">
        <f t="shared" si="126"/>
        <v>0.23375226192289522</v>
      </c>
      <c r="Y368" s="8">
        <f t="shared" si="127"/>
        <v>5.3255396173774061</v>
      </c>
      <c r="AA368" s="8">
        <f t="shared" si="128"/>
        <v>0.34313255929072356</v>
      </c>
      <c r="AB368" s="8">
        <f t="shared" si="129"/>
        <v>0.37508832602044229</v>
      </c>
      <c r="AC368" s="8">
        <f t="shared" si="130"/>
        <v>0.58024109079206232</v>
      </c>
      <c r="AD368" s="8">
        <f t="shared" si="131"/>
        <v>5.504474769018084</v>
      </c>
      <c r="AE368" s="8">
        <f t="shared" si="132"/>
        <v>-0.54532685875813336</v>
      </c>
      <c r="AF368" s="8">
        <f t="shared" si="133"/>
        <v>3.3470948089578676</v>
      </c>
      <c r="AG368" s="8"/>
      <c r="AH368">
        <v>-2.7853996683675062</v>
      </c>
      <c r="AJ368">
        <v>0.38026311299744159</v>
      </c>
      <c r="AK368">
        <v>0.8</v>
      </c>
      <c r="AL368">
        <v>-1.680755316760143</v>
      </c>
      <c r="AM368">
        <v>0.8</v>
      </c>
      <c r="AN368">
        <v>0.38026311299744159</v>
      </c>
      <c r="AO368">
        <v>0.8</v>
      </c>
      <c r="AP368">
        <v>-1.680755316760143</v>
      </c>
      <c r="AQ368">
        <v>0.8</v>
      </c>
      <c r="AS368">
        <v>0.38026311299744159</v>
      </c>
      <c r="AT368">
        <v>0.8</v>
      </c>
      <c r="AU368">
        <v>-1.680755316760143</v>
      </c>
      <c r="AV368">
        <v>0.8</v>
      </c>
      <c r="AW368">
        <v>0.38026311299744159</v>
      </c>
      <c r="AX368">
        <v>0.8</v>
      </c>
      <c r="AY368">
        <v>-1.680755316760143</v>
      </c>
      <c r="AZ368">
        <v>0.8</v>
      </c>
      <c r="BB368">
        <f t="shared" si="139"/>
        <v>-2.7853996683675062</v>
      </c>
    </row>
    <row r="369" spans="1:54" x14ac:dyDescent="0.3">
      <c r="A369">
        <v>23</v>
      </c>
      <c r="B369" t="s">
        <v>98</v>
      </c>
      <c r="C369" t="s">
        <v>95</v>
      </c>
      <c r="D369" t="s">
        <v>96</v>
      </c>
      <c r="F369" s="2">
        <v>0</v>
      </c>
      <c r="G369" s="2">
        <f t="shared" si="134"/>
        <v>1</v>
      </c>
      <c r="H369" s="4">
        <f t="shared" si="135"/>
        <v>0</v>
      </c>
      <c r="I369" s="14">
        <f t="shared" si="136"/>
        <v>0</v>
      </c>
      <c r="J369">
        <f t="shared" si="115"/>
        <v>1</v>
      </c>
      <c r="K369">
        <f t="shared" si="137"/>
        <v>4</v>
      </c>
      <c r="L369">
        <f t="shared" si="138"/>
        <v>0</v>
      </c>
      <c r="M369" s="8">
        <f t="shared" si="116"/>
        <v>4.6286070133231633E-2</v>
      </c>
      <c r="N369" s="8">
        <f t="shared" si="117"/>
        <v>5.2624182746075734E-2</v>
      </c>
      <c r="O369" s="8">
        <f t="shared" si="118"/>
        <v>-0.69475706242028523</v>
      </c>
      <c r="P369" s="8">
        <f t="shared" si="119"/>
        <v>-0.58075458221149912</v>
      </c>
      <c r="Q369" s="8">
        <f t="shared" si="120"/>
        <v>-0.11050981640183297</v>
      </c>
      <c r="R369" s="8">
        <f t="shared" si="121"/>
        <v>-0.85357244792099374</v>
      </c>
      <c r="T369" s="8">
        <f t="shared" si="122"/>
        <v>9.3368228113415178E-2</v>
      </c>
      <c r="U369" s="8">
        <f t="shared" si="123"/>
        <v>9.1829965409555556E-2</v>
      </c>
      <c r="V369" s="8">
        <f t="shared" si="124"/>
        <v>-0.52738216753551903</v>
      </c>
      <c r="W369" s="8">
        <f t="shared" si="125"/>
        <v>-0.31561927366018883</v>
      </c>
      <c r="X369" s="8">
        <f t="shared" si="126"/>
        <v>0.12091909476826496</v>
      </c>
      <c r="Y369" s="8">
        <f t="shared" si="127"/>
        <v>-0.3796104395162806</v>
      </c>
      <c r="AA369" s="8">
        <f t="shared" si="128"/>
        <v>-0.57168877659418404</v>
      </c>
      <c r="AB369" s="8">
        <f t="shared" si="129"/>
        <v>-0.57273124910449014</v>
      </c>
      <c r="AC369" s="8">
        <f t="shared" si="130"/>
        <v>-0.7911827007911818</v>
      </c>
      <c r="AD369" s="8">
        <f t="shared" si="131"/>
        <v>-0.71136690637653133</v>
      </c>
      <c r="AE369" s="8">
        <f t="shared" si="132"/>
        <v>-0.57591003067265256</v>
      </c>
      <c r="AF369" s="8">
        <f t="shared" si="133"/>
        <v>-0.6321227898499342</v>
      </c>
      <c r="AG369" s="8"/>
      <c r="AH369">
        <v>0.43795531847424918</v>
      </c>
      <c r="AJ369">
        <v>-0.38026311299744159</v>
      </c>
      <c r="AK369">
        <v>-0.8</v>
      </c>
      <c r="AL369">
        <v>-2.48360859079754</v>
      </c>
      <c r="AM369">
        <v>-0.8</v>
      </c>
      <c r="AN369">
        <v>-0.38026311299744159</v>
      </c>
      <c r="AO369">
        <v>-0.8</v>
      </c>
      <c r="AP369">
        <v>-2.48360859079754</v>
      </c>
      <c r="AQ369">
        <v>-0.8</v>
      </c>
      <c r="AS369">
        <v>-0.38026311299744159</v>
      </c>
      <c r="AT369">
        <v>-0.8</v>
      </c>
      <c r="AU369">
        <v>-2.48360859079754</v>
      </c>
      <c r="AV369">
        <v>-0.8</v>
      </c>
      <c r="AW369">
        <v>-0.38026311299744159</v>
      </c>
      <c r="AX369">
        <v>-0.8</v>
      </c>
      <c r="AY369">
        <v>-2.48360859079754</v>
      </c>
      <c r="AZ369">
        <v>-0.8</v>
      </c>
      <c r="BB369">
        <f t="shared" si="139"/>
        <v>0.43795531847424918</v>
      </c>
    </row>
    <row r="370" spans="1:54" x14ac:dyDescent="0.3">
      <c r="A370">
        <v>23</v>
      </c>
      <c r="B370" t="s">
        <v>99</v>
      </c>
      <c r="C370" t="s">
        <v>95</v>
      </c>
      <c r="D370" t="s">
        <v>96</v>
      </c>
      <c r="F370" s="2">
        <v>0</v>
      </c>
      <c r="G370" s="2">
        <f t="shared" si="134"/>
        <v>0</v>
      </c>
      <c r="H370" s="4">
        <f t="shared" si="135"/>
        <v>0</v>
      </c>
      <c r="I370" s="14">
        <f t="shared" si="136"/>
        <v>1</v>
      </c>
      <c r="J370">
        <f t="shared" si="115"/>
        <v>0</v>
      </c>
      <c r="K370">
        <f t="shared" si="137"/>
        <v>4</v>
      </c>
      <c r="L370">
        <f t="shared" si="138"/>
        <v>0</v>
      </c>
      <c r="M370" s="8">
        <f t="shared" si="116"/>
        <v>1.8289939951826644</v>
      </c>
      <c r="N370" s="8">
        <f t="shared" si="117"/>
        <v>1.8434889156605732</v>
      </c>
      <c r="O370" s="8">
        <f t="shared" si="118"/>
        <v>3.623661075839149</v>
      </c>
      <c r="P370" s="8">
        <f t="shared" si="119"/>
        <v>5.0927993748472726</v>
      </c>
      <c r="Q370" s="8">
        <f t="shared" si="120"/>
        <v>-0.10506139334330301</v>
      </c>
      <c r="R370" s="8">
        <f t="shared" si="121"/>
        <v>18.205195127655088</v>
      </c>
      <c r="T370" s="8">
        <f t="shared" si="122"/>
        <v>1.836868569862053</v>
      </c>
      <c r="U370" s="8">
        <f t="shared" si="123"/>
        <v>1.8474370212940996</v>
      </c>
      <c r="V370" s="8">
        <f t="shared" si="124"/>
        <v>1.8894208400142947</v>
      </c>
      <c r="W370" s="8">
        <f t="shared" si="125"/>
        <v>1.7018404720912175</v>
      </c>
      <c r="X370" s="8">
        <f t="shared" si="126"/>
        <v>0.15055315523468715</v>
      </c>
      <c r="Y370" s="8">
        <f t="shared" si="127"/>
        <v>16.990840091092419</v>
      </c>
      <c r="AA370" s="8">
        <f t="shared" si="128"/>
        <v>4.2947549939111651E-2</v>
      </c>
      <c r="AB370" s="8">
        <f t="shared" si="129"/>
        <v>4.8448547603217575E-2</v>
      </c>
      <c r="AC370" s="8">
        <f t="shared" si="130"/>
        <v>0.20252013721399748</v>
      </c>
      <c r="AD370" s="8">
        <f t="shared" si="131"/>
        <v>0.10877624580200158</v>
      </c>
      <c r="AE370" s="8">
        <f t="shared" si="132"/>
        <v>-0.54393427057486365</v>
      </c>
      <c r="AF370" s="8">
        <f t="shared" si="133"/>
        <v>10.88285478516698</v>
      </c>
      <c r="AG370" s="8"/>
      <c r="AH370">
        <v>-0.6112676624892982</v>
      </c>
      <c r="AJ370">
        <v>0.42259016103995528</v>
      </c>
      <c r="AK370">
        <v>1.2</v>
      </c>
      <c r="AL370">
        <v>-1.680755316760143</v>
      </c>
      <c r="AM370">
        <v>1.2</v>
      </c>
      <c r="AN370">
        <v>0.42259016103995528</v>
      </c>
      <c r="AO370">
        <v>1.2</v>
      </c>
      <c r="AP370">
        <v>-1.680755316760143</v>
      </c>
      <c r="AQ370">
        <v>1.2</v>
      </c>
      <c r="AS370">
        <v>0.42259016103995528</v>
      </c>
      <c r="AT370">
        <v>1.2</v>
      </c>
      <c r="AU370">
        <v>-1.680755316760143</v>
      </c>
      <c r="AV370">
        <v>1.2</v>
      </c>
      <c r="AW370">
        <v>0.42259016103995528</v>
      </c>
      <c r="AX370">
        <v>1.2</v>
      </c>
      <c r="AY370">
        <v>-1.680755316760143</v>
      </c>
      <c r="AZ370">
        <v>1.2</v>
      </c>
      <c r="BB370">
        <f t="shared" si="139"/>
        <v>-0.6112676624892982</v>
      </c>
    </row>
    <row r="371" spans="1:54" x14ac:dyDescent="0.3">
      <c r="A371">
        <v>23</v>
      </c>
      <c r="B371" t="s">
        <v>100</v>
      </c>
      <c r="C371" t="s">
        <v>95</v>
      </c>
      <c r="D371" t="s">
        <v>96</v>
      </c>
      <c r="F371" s="2">
        <v>0</v>
      </c>
      <c r="G371" s="2">
        <f t="shared" si="134"/>
        <v>1</v>
      </c>
      <c r="H371" s="4">
        <f t="shared" si="135"/>
        <v>1</v>
      </c>
      <c r="I371" s="14">
        <f t="shared" si="136"/>
        <v>0</v>
      </c>
      <c r="J371">
        <f t="shared" si="115"/>
        <v>1</v>
      </c>
      <c r="K371">
        <f t="shared" si="137"/>
        <v>4</v>
      </c>
      <c r="L371">
        <f t="shared" si="138"/>
        <v>4</v>
      </c>
      <c r="M371" s="8">
        <f t="shared" si="116"/>
        <v>-0.32654452098268261</v>
      </c>
      <c r="N371" s="8">
        <f t="shared" si="117"/>
        <v>-0.32272915852143796</v>
      </c>
      <c r="O371" s="8">
        <f t="shared" si="118"/>
        <v>-0.12376823227955219</v>
      </c>
      <c r="P371" s="8">
        <f t="shared" si="119"/>
        <v>-2.6777708264401845E-2</v>
      </c>
      <c r="Q371" s="8">
        <f t="shared" si="120"/>
        <v>-0.15271099295041463</v>
      </c>
      <c r="R371" s="8">
        <f t="shared" si="121"/>
        <v>-0.68785839595716269</v>
      </c>
      <c r="T371" s="8">
        <f t="shared" si="122"/>
        <v>-0.21577198539615286</v>
      </c>
      <c r="U371" s="8">
        <f t="shared" si="123"/>
        <v>-0.21668226525829562</v>
      </c>
      <c r="V371" s="8">
        <f t="shared" si="124"/>
        <v>-9.2416617773683235E-2</v>
      </c>
      <c r="W371" s="8">
        <f t="shared" si="125"/>
        <v>2.9543456227905742E-2</v>
      </c>
      <c r="X371" s="8">
        <f t="shared" si="126"/>
        <v>6.0437653193823639E-2</v>
      </c>
      <c r="Y371" s="8">
        <f t="shared" si="127"/>
        <v>-0.3499317358983004</v>
      </c>
      <c r="AA371" s="8">
        <f t="shared" si="128"/>
        <v>-0.67612181437615115</v>
      </c>
      <c r="AB371" s="8">
        <f t="shared" si="129"/>
        <v>-0.67682854328030906</v>
      </c>
      <c r="AC371" s="8">
        <f t="shared" si="130"/>
        <v>-0.54459023637861237</v>
      </c>
      <c r="AD371" s="8">
        <f t="shared" si="131"/>
        <v>-0.57881829605990698</v>
      </c>
      <c r="AE371" s="8">
        <f t="shared" si="132"/>
        <v>-0.57082333852729084</v>
      </c>
      <c r="AF371" s="8">
        <f t="shared" si="133"/>
        <v>-0.58980215316490903</v>
      </c>
      <c r="AG371" s="8"/>
      <c r="AH371">
        <v>1.470658881440742</v>
      </c>
      <c r="AJ371">
        <v>-0.38026311299744159</v>
      </c>
      <c r="AK371">
        <v>-0.8</v>
      </c>
      <c r="AL371">
        <v>-2.48360859079754</v>
      </c>
      <c r="AM371">
        <v>-0.8</v>
      </c>
      <c r="AN371">
        <v>-0.38026311299744159</v>
      </c>
      <c r="AO371">
        <v>-0.8</v>
      </c>
      <c r="AP371">
        <v>-2.48360859079754</v>
      </c>
      <c r="AQ371">
        <v>-0.8</v>
      </c>
      <c r="AS371">
        <v>-0.38026311299744159</v>
      </c>
      <c r="AT371">
        <v>-0.8</v>
      </c>
      <c r="AU371">
        <v>-2.48360859079754</v>
      </c>
      <c r="AV371">
        <v>-0.8</v>
      </c>
      <c r="AW371">
        <v>-0.38026311299744159</v>
      </c>
      <c r="AX371">
        <v>-0.8</v>
      </c>
      <c r="AY371">
        <v>-2.48360859079754</v>
      </c>
      <c r="AZ371">
        <v>-0.8</v>
      </c>
      <c r="BB371">
        <f t="shared" si="139"/>
        <v>1.470658881440742</v>
      </c>
    </row>
    <row r="372" spans="1:54" x14ac:dyDescent="0.3">
      <c r="A372">
        <v>23</v>
      </c>
      <c r="B372" t="s">
        <v>101</v>
      </c>
      <c r="C372" t="s">
        <v>95</v>
      </c>
      <c r="D372" t="s">
        <v>96</v>
      </c>
      <c r="F372" s="2">
        <v>0</v>
      </c>
      <c r="G372" s="2">
        <f t="shared" si="134"/>
        <v>0</v>
      </c>
      <c r="H372" s="4">
        <f t="shared" si="135"/>
        <v>0</v>
      </c>
      <c r="I372" s="14">
        <f t="shared" si="136"/>
        <v>1</v>
      </c>
      <c r="J372">
        <f t="shared" si="115"/>
        <v>0</v>
      </c>
      <c r="K372">
        <f t="shared" si="137"/>
        <v>4</v>
      </c>
      <c r="L372">
        <f t="shared" si="138"/>
        <v>0</v>
      </c>
      <c r="M372" s="8">
        <f t="shared" si="116"/>
        <v>1.1197780584936414</v>
      </c>
      <c r="N372" s="8">
        <f t="shared" si="117"/>
        <v>1.1290169960492824</v>
      </c>
      <c r="O372" s="8">
        <f t="shared" si="118"/>
        <v>2.6795655167360843</v>
      </c>
      <c r="P372" s="8">
        <f t="shared" si="119"/>
        <v>2.932955098495523</v>
      </c>
      <c r="Q372" s="8">
        <f t="shared" si="120"/>
        <v>-0.1501310233364781</v>
      </c>
      <c r="R372" s="8">
        <f t="shared" si="121"/>
        <v>5.621937863638192</v>
      </c>
      <c r="T372" s="8">
        <f t="shared" si="122"/>
        <v>1.1180543416423085</v>
      </c>
      <c r="U372" s="8">
        <f t="shared" si="123"/>
        <v>1.1103601330031918</v>
      </c>
      <c r="V372" s="8">
        <f t="shared" si="124"/>
        <v>1.6572252792982587</v>
      </c>
      <c r="W372" s="8">
        <f t="shared" si="125"/>
        <v>1.0998034262954375</v>
      </c>
      <c r="X372" s="8">
        <f t="shared" si="126"/>
        <v>6.3472290331235082E-2</v>
      </c>
      <c r="Y372" s="8">
        <f t="shared" si="127"/>
        <v>3.5577074614204705</v>
      </c>
      <c r="AA372" s="8">
        <f t="shared" si="128"/>
        <v>-0.17337919450327072</v>
      </c>
      <c r="AB372" s="8">
        <f t="shared" si="129"/>
        <v>-0.17753982716169656</v>
      </c>
      <c r="AC372" s="8">
        <f t="shared" si="130"/>
        <v>0.27505513300885681</v>
      </c>
      <c r="AD372" s="8">
        <f t="shared" si="131"/>
        <v>-0.14757557060518264</v>
      </c>
      <c r="AE372" s="8">
        <f t="shared" si="132"/>
        <v>-0.57534802608100555</v>
      </c>
      <c r="AF372" s="8">
        <f t="shared" si="133"/>
        <v>1.9249592569483096</v>
      </c>
      <c r="AG372" s="8"/>
      <c r="AH372">
        <v>-0.29026346960569072</v>
      </c>
      <c r="AJ372">
        <v>0.42259016103995528</v>
      </c>
      <c r="AK372">
        <v>1.2</v>
      </c>
      <c r="AL372">
        <v>-1.680755316760143</v>
      </c>
      <c r="AM372">
        <v>1.2</v>
      </c>
      <c r="AN372">
        <v>0.42259016103995528</v>
      </c>
      <c r="AO372">
        <v>1.2</v>
      </c>
      <c r="AP372">
        <v>-1.680755316760143</v>
      </c>
      <c r="AQ372">
        <v>1.2</v>
      </c>
      <c r="AS372">
        <v>0.42259016103995528</v>
      </c>
      <c r="AT372">
        <v>1.2</v>
      </c>
      <c r="AU372">
        <v>-1.680755316760143</v>
      </c>
      <c r="AV372">
        <v>1.2</v>
      </c>
      <c r="AW372">
        <v>0.42259016103995528</v>
      </c>
      <c r="AX372">
        <v>1.2</v>
      </c>
      <c r="AY372">
        <v>-1.680755316760143</v>
      </c>
      <c r="AZ372">
        <v>1.2</v>
      </c>
      <c r="BB372">
        <f t="shared" si="139"/>
        <v>-0.29026346960569072</v>
      </c>
    </row>
    <row r="373" spans="1:54" x14ac:dyDescent="0.3">
      <c r="A373">
        <v>23</v>
      </c>
      <c r="B373" t="s">
        <v>102</v>
      </c>
      <c r="C373" t="s">
        <v>95</v>
      </c>
      <c r="D373" t="s">
        <v>96</v>
      </c>
      <c r="F373" s="2">
        <v>0</v>
      </c>
      <c r="G373" s="2">
        <f t="shared" si="134"/>
        <v>0</v>
      </c>
      <c r="H373" s="4">
        <f t="shared" si="135"/>
        <v>0</v>
      </c>
      <c r="I373" s="14">
        <f t="shared" si="136"/>
        <v>0</v>
      </c>
      <c r="J373">
        <f t="shared" si="115"/>
        <v>1</v>
      </c>
      <c r="K373">
        <f t="shared" si="137"/>
        <v>4</v>
      </c>
      <c r="L373">
        <f t="shared" si="138"/>
        <v>0</v>
      </c>
      <c r="M373" s="8">
        <f t="shared" si="116"/>
        <v>-0.37833052125946237</v>
      </c>
      <c r="N373" s="8">
        <f t="shared" si="117"/>
        <v>-0.37724410981509665</v>
      </c>
      <c r="O373" s="8">
        <f t="shared" si="118"/>
        <v>1.3517312012439636E-2</v>
      </c>
      <c r="P373" s="8">
        <f t="shared" si="119"/>
        <v>-4.647974440279222E-3</v>
      </c>
      <c r="Q373" s="8">
        <f t="shared" si="120"/>
        <v>-0.20751373320816033</v>
      </c>
      <c r="R373" s="8">
        <f t="shared" si="121"/>
        <v>-0.74274649466584419</v>
      </c>
      <c r="T373" s="8">
        <f t="shared" si="122"/>
        <v>-0.2462212239353348</v>
      </c>
      <c r="U373" s="8">
        <f t="shared" si="123"/>
        <v>-0.25074533105067415</v>
      </c>
      <c r="V373" s="8">
        <f t="shared" si="124"/>
        <v>0.12359459371082815</v>
      </c>
      <c r="W373" s="8">
        <f t="shared" si="125"/>
        <v>8.3322583473506948E-2</v>
      </c>
      <c r="X373" s="8">
        <f t="shared" si="126"/>
        <v>-5.5560438866378049E-2</v>
      </c>
      <c r="Y373" s="8">
        <f t="shared" si="127"/>
        <v>-0.44490727621185056</v>
      </c>
      <c r="AA373" s="8">
        <f t="shared" si="128"/>
        <v>-0.71744562820689084</v>
      </c>
      <c r="AB373" s="8">
        <f t="shared" si="129"/>
        <v>-0.72473248110061705</v>
      </c>
      <c r="AC373" s="8">
        <f t="shared" si="130"/>
        <v>-0.4052208290150352</v>
      </c>
      <c r="AD373" s="8">
        <f t="shared" si="131"/>
        <v>-0.54172434891038967</v>
      </c>
      <c r="AE373" s="8">
        <f t="shared" si="132"/>
        <v>-0.6408081361210306</v>
      </c>
      <c r="AF373" s="8">
        <f t="shared" si="133"/>
        <v>-0.64669694701283775</v>
      </c>
      <c r="AG373" s="8"/>
      <c r="AH373">
        <v>0.56098549971599987</v>
      </c>
      <c r="AJ373">
        <v>-0.42259016103995528</v>
      </c>
      <c r="AK373">
        <v>-1.2</v>
      </c>
      <c r="AL373">
        <v>-2.48360859079754</v>
      </c>
      <c r="AM373">
        <v>-1.2</v>
      </c>
      <c r="AN373">
        <v>-0.42259016103995528</v>
      </c>
      <c r="AO373">
        <v>-1.2</v>
      </c>
      <c r="AP373">
        <v>-2.48360859079754</v>
      </c>
      <c r="AQ373">
        <v>-1.2</v>
      </c>
      <c r="AS373">
        <v>-0.42259016103995528</v>
      </c>
      <c r="AT373">
        <v>-1.2</v>
      </c>
      <c r="AU373">
        <v>-2.48360859079754</v>
      </c>
      <c r="AV373">
        <v>-1.2</v>
      </c>
      <c r="AW373">
        <v>-0.42259016103995528</v>
      </c>
      <c r="AX373">
        <v>-1.2</v>
      </c>
      <c r="AY373">
        <v>-2.48360859079754</v>
      </c>
      <c r="AZ373">
        <v>-1.2</v>
      </c>
      <c r="BB373">
        <f t="shared" si="139"/>
        <v>0.56098549971599987</v>
      </c>
    </row>
    <row r="374" spans="1:54" x14ac:dyDescent="0.3">
      <c r="A374">
        <v>23</v>
      </c>
      <c r="B374" t="s">
        <v>103</v>
      </c>
      <c r="C374" t="s">
        <v>95</v>
      </c>
      <c r="D374" t="s">
        <v>96</v>
      </c>
      <c r="F374" s="2">
        <v>0</v>
      </c>
      <c r="G374" s="2">
        <f t="shared" si="134"/>
        <v>1</v>
      </c>
      <c r="H374" s="4">
        <f t="shared" si="135"/>
        <v>0</v>
      </c>
      <c r="I374" s="14">
        <f t="shared" si="136"/>
        <v>0</v>
      </c>
      <c r="J374">
        <f t="shared" si="115"/>
        <v>1</v>
      </c>
      <c r="K374">
        <f t="shared" si="137"/>
        <v>4</v>
      </c>
      <c r="L374">
        <f t="shared" si="138"/>
        <v>0</v>
      </c>
      <c r="M374" s="8">
        <f t="shared" si="116"/>
        <v>-6.3228310004130681E-5</v>
      </c>
      <c r="N374" s="8">
        <f t="shared" si="117"/>
        <v>3.9322943571265543E-3</v>
      </c>
      <c r="O374" s="8">
        <f t="shared" si="118"/>
        <v>1.5882334250591885</v>
      </c>
      <c r="P374" s="8">
        <f t="shared" si="119"/>
        <v>1.5413248214114486</v>
      </c>
      <c r="Q374" s="8">
        <f t="shared" si="120"/>
        <v>-0.20293093124639286</v>
      </c>
      <c r="R374" s="8">
        <f t="shared" si="121"/>
        <v>19.001361553439754</v>
      </c>
      <c r="T374" s="8">
        <f t="shared" si="122"/>
        <v>0.33557236895384646</v>
      </c>
      <c r="U374" s="8">
        <f t="shared" si="123"/>
        <v>0.3290531350705726</v>
      </c>
      <c r="V374" s="8">
        <f t="shared" si="124"/>
        <v>1.5042893992255086</v>
      </c>
      <c r="W374" s="8">
        <f t="shared" si="125"/>
        <v>0.79693815276784841</v>
      </c>
      <c r="X374" s="8">
        <f t="shared" si="126"/>
        <v>-4.7233924611865742E-2</v>
      </c>
      <c r="Y374" s="8">
        <f t="shared" si="127"/>
        <v>12.900893419025959</v>
      </c>
      <c r="AA374" s="8">
        <f t="shared" si="128"/>
        <v>-0.51705298652099085</v>
      </c>
      <c r="AB374" s="8">
        <f t="shared" si="129"/>
        <v>-0.52366462031501093</v>
      </c>
      <c r="AC374" s="8">
        <f t="shared" si="130"/>
        <v>0.13633201082086005</v>
      </c>
      <c r="AD374" s="8">
        <f t="shared" si="131"/>
        <v>-0.33567294466252634</v>
      </c>
      <c r="AE374" s="8">
        <f t="shared" si="132"/>
        <v>-0.63786424857838042</v>
      </c>
      <c r="AF374" s="8">
        <f t="shared" si="133"/>
        <v>7.2047481481747928</v>
      </c>
      <c r="AG374" s="8"/>
      <c r="AH374">
        <v>0.87678546845251526</v>
      </c>
      <c r="AJ374">
        <v>0.38026311299744159</v>
      </c>
      <c r="AK374">
        <v>0.8</v>
      </c>
      <c r="AL374">
        <v>-1.680755316760143</v>
      </c>
      <c r="AM374">
        <v>0.8</v>
      </c>
      <c r="AN374">
        <v>0.38026311299744159</v>
      </c>
      <c r="AO374">
        <v>0.8</v>
      </c>
      <c r="AP374">
        <v>-1.680755316760143</v>
      </c>
      <c r="AQ374">
        <v>0.8</v>
      </c>
      <c r="AS374">
        <v>0.38026311299744159</v>
      </c>
      <c r="AT374">
        <v>0.8</v>
      </c>
      <c r="AU374">
        <v>-1.680755316760143</v>
      </c>
      <c r="AV374">
        <v>0.8</v>
      </c>
      <c r="AW374">
        <v>0.38026311299744159</v>
      </c>
      <c r="AX374">
        <v>0.8</v>
      </c>
      <c r="AY374">
        <v>-1.680755316760143</v>
      </c>
      <c r="AZ374">
        <v>0.8</v>
      </c>
      <c r="BB374">
        <f t="shared" si="139"/>
        <v>0.87678546845251526</v>
      </c>
    </row>
    <row r="375" spans="1:54" x14ac:dyDescent="0.3">
      <c r="A375">
        <v>23</v>
      </c>
      <c r="B375" t="s">
        <v>104</v>
      </c>
      <c r="C375" t="s">
        <v>95</v>
      </c>
      <c r="D375" t="s">
        <v>96</v>
      </c>
      <c r="F375" s="2">
        <v>0</v>
      </c>
      <c r="G375" s="2">
        <f t="shared" si="134"/>
        <v>1</v>
      </c>
      <c r="H375" s="4">
        <f t="shared" si="135"/>
        <v>0</v>
      </c>
      <c r="I375" s="14">
        <f t="shared" si="136"/>
        <v>0</v>
      </c>
      <c r="J375">
        <f t="shared" si="115"/>
        <v>1</v>
      </c>
      <c r="K375">
        <f t="shared" si="137"/>
        <v>4</v>
      </c>
      <c r="L375">
        <f t="shared" si="138"/>
        <v>0</v>
      </c>
      <c r="M375" s="8">
        <f t="shared" ref="M375:M398" si="140">(N35-M35)/M35</f>
        <v>-0.12591607653856704</v>
      </c>
      <c r="N375" s="8">
        <f t="shared" ref="N375:N398" si="141">(O35-M35)/M35</f>
        <v>-0.10050083108550505</v>
      </c>
      <c r="O375" s="8">
        <f t="shared" ref="O375:O398" si="142">(Q35-P35)/P35</f>
        <v>-0.85379588268131812</v>
      </c>
      <c r="P375" s="8">
        <f t="shared" ref="P375:P398" si="143">(S35-R35)/R35</f>
        <v>-0.43506834701077829</v>
      </c>
      <c r="Q375" s="8">
        <f t="shared" ref="Q375:Q398" si="144">(U35-T35)/T35</f>
        <v>-0.22429094282623449</v>
      </c>
      <c r="R375" s="8">
        <f t="shared" ref="R375:R398" si="145">(W35-V35)/V35</f>
        <v>-0.81722261971836796</v>
      </c>
      <c r="T375" s="8">
        <f t="shared" ref="T375:T398" si="146">(Z35-Y35)/Y35</f>
        <v>-0.21585042855009887</v>
      </c>
      <c r="U375" s="8">
        <f t="shared" ref="U375:U398" si="147">(AA35-Y35)/Y35</f>
        <v>-0.19753303238941716</v>
      </c>
      <c r="V375" s="8">
        <f t="shared" ref="V375:V398" si="148">(AC35-AB35)/AB35</f>
        <v>-0.83754381542183498</v>
      </c>
      <c r="W375" s="8">
        <f t="shared" ref="W375:W398" si="149">(AE35-AD35)/AD35</f>
        <v>-0.29577272892256146</v>
      </c>
      <c r="X375" s="8">
        <f t="shared" ref="X375:X398" si="150">(AG35-AF35)/AF35</f>
        <v>-0.17708751537022066</v>
      </c>
      <c r="Y375" s="8">
        <f t="shared" ref="Y375:Y398" si="151">(AI35-AH35)/AH35</f>
        <v>-0.64120349014556899</v>
      </c>
      <c r="AA375" s="8">
        <f t="shared" ref="AA375:AA398" si="152">(AL35-AK35)/AK35</f>
        <v>-0.71933251653630448</v>
      </c>
      <c r="AB375" s="8">
        <f t="shared" ref="AB375:AB398" si="153">(AM35-AK35)/AK35</f>
        <v>-0.70316644990350174</v>
      </c>
      <c r="AC375" s="8">
        <f t="shared" ref="AC375:AC398" si="154">(AO35-AN35)/AN35</f>
        <v>-0.941849150899426</v>
      </c>
      <c r="AD375" s="8">
        <f t="shared" ref="AD375:AD398" si="155">(AQ35-AP35)/AP35</f>
        <v>-0.75503142826464831</v>
      </c>
      <c r="AE375" s="8">
        <f t="shared" ref="AE375:AE398" si="156">(AS35-AR35)/AR35</f>
        <v>-0.73261502655683752</v>
      </c>
      <c r="AF375" s="8">
        <f t="shared" ref="AF375:AF398" si="157">(AU35-AT35)/AT35</f>
        <v>-0.77350414295551895</v>
      </c>
      <c r="AG375" s="8"/>
      <c r="AH375">
        <v>0.87678546845251493</v>
      </c>
      <c r="AJ375">
        <v>0.38026311299744159</v>
      </c>
      <c r="AK375">
        <v>0.8</v>
      </c>
      <c r="AL375">
        <v>-1.680755316760143</v>
      </c>
      <c r="AM375">
        <v>0.8</v>
      </c>
      <c r="AN375">
        <v>0.38026311299744159</v>
      </c>
      <c r="AO375">
        <v>0.8</v>
      </c>
      <c r="AP375">
        <v>-1.680755316760143</v>
      </c>
      <c r="AQ375">
        <v>0.8</v>
      </c>
      <c r="AS375">
        <v>0.38026311299744159</v>
      </c>
      <c r="AT375">
        <v>0.8</v>
      </c>
      <c r="AU375">
        <v>-1.680755316760143</v>
      </c>
      <c r="AV375">
        <v>0.8</v>
      </c>
      <c r="AW375">
        <v>0.38026311299744159</v>
      </c>
      <c r="AX375">
        <v>0.8</v>
      </c>
      <c r="AY375">
        <v>-1.680755316760143</v>
      </c>
      <c r="AZ375">
        <v>0.8</v>
      </c>
      <c r="BB375">
        <f t="shared" si="139"/>
        <v>0.87678546845251493</v>
      </c>
    </row>
    <row r="376" spans="1:54" x14ac:dyDescent="0.3">
      <c r="A376">
        <v>23</v>
      </c>
      <c r="B376" t="s">
        <v>105</v>
      </c>
      <c r="C376" t="s">
        <v>95</v>
      </c>
      <c r="D376" t="s">
        <v>96</v>
      </c>
      <c r="F376" s="2">
        <v>0</v>
      </c>
      <c r="G376" s="2">
        <f t="shared" si="134"/>
        <v>0</v>
      </c>
      <c r="H376" s="4">
        <f t="shared" si="135"/>
        <v>0</v>
      </c>
      <c r="I376" s="14">
        <f t="shared" si="136"/>
        <v>0</v>
      </c>
      <c r="J376">
        <f t="shared" si="115"/>
        <v>1</v>
      </c>
      <c r="K376">
        <f t="shared" si="137"/>
        <v>4</v>
      </c>
      <c r="L376">
        <f t="shared" si="138"/>
        <v>0</v>
      </c>
      <c r="M376" s="8">
        <f t="shared" si="140"/>
        <v>-0.3813306131341419</v>
      </c>
      <c r="N376" s="8">
        <f t="shared" si="141"/>
        <v>-0.36925645803309448</v>
      </c>
      <c r="O376" s="8">
        <f t="shared" si="142"/>
        <v>-0.90894005719569071</v>
      </c>
      <c r="P376" s="8">
        <f t="shared" si="143"/>
        <v>-0.55565573813749536</v>
      </c>
      <c r="Q376" s="8">
        <f t="shared" si="144"/>
        <v>-0.22518117872844895</v>
      </c>
      <c r="R376" s="8">
        <f t="shared" si="145"/>
        <v>-0.86962426018230976</v>
      </c>
      <c r="T376" s="8">
        <f t="shared" si="146"/>
        <v>-0.42757031474889795</v>
      </c>
      <c r="U376" s="8">
        <f t="shared" si="147"/>
        <v>-0.42493749118981455</v>
      </c>
      <c r="V376" s="8">
        <f t="shared" si="148"/>
        <v>-0.89626625330833054</v>
      </c>
      <c r="W376" s="8">
        <f t="shared" si="149"/>
        <v>-0.46371587487228627</v>
      </c>
      <c r="X376" s="8">
        <f t="shared" si="150"/>
        <v>-0.1719126874747349</v>
      </c>
      <c r="Y376" s="8">
        <f t="shared" si="151"/>
        <v>-0.76487356645417215</v>
      </c>
      <c r="AA376" s="8">
        <f t="shared" si="152"/>
        <v>-0.7848122438956846</v>
      </c>
      <c r="AB376" s="8">
        <f t="shared" si="153"/>
        <v>-0.78115554442096768</v>
      </c>
      <c r="AC376" s="8">
        <f t="shared" si="154"/>
        <v>-0.96161830504918289</v>
      </c>
      <c r="AD376" s="8">
        <f t="shared" si="155"/>
        <v>-0.82148015051904522</v>
      </c>
      <c r="AE376" s="8">
        <f t="shared" si="156"/>
        <v>-0.72945577763229463</v>
      </c>
      <c r="AF376" s="8">
        <f t="shared" si="157"/>
        <v>-0.85362440018565267</v>
      </c>
      <c r="AG376" s="8"/>
      <c r="AH376">
        <v>0.56098549971599954</v>
      </c>
      <c r="AJ376">
        <v>-0.42259016103995528</v>
      </c>
      <c r="AK376">
        <v>-1.2</v>
      </c>
      <c r="AL376">
        <v>-2.48360859079754</v>
      </c>
      <c r="AM376">
        <v>-1.2</v>
      </c>
      <c r="AN376">
        <v>-0.42259016103995528</v>
      </c>
      <c r="AO376">
        <v>-1.2</v>
      </c>
      <c r="AP376">
        <v>-2.48360859079754</v>
      </c>
      <c r="AQ376">
        <v>-1.2</v>
      </c>
      <c r="AS376">
        <v>-0.42259016103995528</v>
      </c>
      <c r="AT376">
        <v>-1.2</v>
      </c>
      <c r="AU376">
        <v>-2.48360859079754</v>
      </c>
      <c r="AV376">
        <v>-1.2</v>
      </c>
      <c r="AW376">
        <v>-0.42259016103995528</v>
      </c>
      <c r="AX376">
        <v>-1.2</v>
      </c>
      <c r="AY376">
        <v>-2.48360859079754</v>
      </c>
      <c r="AZ376">
        <v>-1.2</v>
      </c>
      <c r="BB376">
        <f t="shared" si="139"/>
        <v>0.56098549971599954</v>
      </c>
    </row>
    <row r="377" spans="1:54" x14ac:dyDescent="0.3">
      <c r="A377">
        <v>23</v>
      </c>
      <c r="B377" t="s">
        <v>106</v>
      </c>
      <c r="C377" t="s">
        <v>95</v>
      </c>
      <c r="D377" t="s">
        <v>96</v>
      </c>
      <c r="F377" s="2">
        <v>0</v>
      </c>
      <c r="G377" s="2">
        <f t="shared" si="134"/>
        <v>0</v>
      </c>
      <c r="H377" s="4">
        <f t="shared" si="135"/>
        <v>0</v>
      </c>
      <c r="I377" s="14">
        <f t="shared" si="136"/>
        <v>1</v>
      </c>
      <c r="J377">
        <f t="shared" si="115"/>
        <v>0</v>
      </c>
      <c r="K377">
        <f t="shared" si="137"/>
        <v>4</v>
      </c>
      <c r="L377">
        <f t="shared" si="138"/>
        <v>0</v>
      </c>
      <c r="M377" s="8">
        <f t="shared" si="140"/>
        <v>0.15359909348057044</v>
      </c>
      <c r="N377" s="8">
        <f t="shared" si="141"/>
        <v>0.18225946759910108</v>
      </c>
      <c r="O377" s="8">
        <f t="shared" si="142"/>
        <v>-0.47445486479712112</v>
      </c>
      <c r="P377" s="8">
        <f t="shared" si="143"/>
        <v>-0.47891727621007418</v>
      </c>
      <c r="Q377" s="8">
        <f t="shared" si="144"/>
        <v>-0.15746937954695098</v>
      </c>
      <c r="R377" s="8">
        <f t="shared" si="145"/>
        <v>-0.86932430970703833</v>
      </c>
      <c r="T377" s="8">
        <f t="shared" si="146"/>
        <v>0.15579986604008536</v>
      </c>
      <c r="U377" s="8">
        <f t="shared" si="147"/>
        <v>0.17422797895083289</v>
      </c>
      <c r="V377" s="8">
        <f t="shared" si="148"/>
        <v>-0.33685029797087812</v>
      </c>
      <c r="W377" s="8">
        <f t="shared" si="149"/>
        <v>-0.29223666419328209</v>
      </c>
      <c r="X377" s="8">
        <f t="shared" si="150"/>
        <v>4.8032880360753686E-3</v>
      </c>
      <c r="Y377" s="8">
        <f t="shared" si="151"/>
        <v>-0.5108976243186989</v>
      </c>
      <c r="AA377" s="8">
        <f t="shared" si="152"/>
        <v>-0.5515593007161036</v>
      </c>
      <c r="AB377" s="8">
        <f t="shared" si="153"/>
        <v>-0.53740583542534559</v>
      </c>
      <c r="AC377" s="8">
        <f t="shared" si="154"/>
        <v>-0.72369901598968422</v>
      </c>
      <c r="AD377" s="8">
        <f t="shared" si="155"/>
        <v>-0.75023286383171295</v>
      </c>
      <c r="AE377" s="8">
        <f t="shared" si="156"/>
        <v>-0.60657691967552396</v>
      </c>
      <c r="AF377" s="8">
        <f t="shared" si="157"/>
        <v>-0.69850205828955181</v>
      </c>
      <c r="AG377" s="8"/>
      <c r="AH377">
        <v>-0.29026346960569022</v>
      </c>
      <c r="AJ377">
        <v>0.42259016103995528</v>
      </c>
      <c r="AK377">
        <v>1.2</v>
      </c>
      <c r="AL377">
        <v>-1.680755316760143</v>
      </c>
      <c r="AM377">
        <v>1.2</v>
      </c>
      <c r="AN377">
        <v>0.42259016103995528</v>
      </c>
      <c r="AO377">
        <v>1.2</v>
      </c>
      <c r="AP377">
        <v>-1.680755316760143</v>
      </c>
      <c r="AQ377">
        <v>1.2</v>
      </c>
      <c r="AS377">
        <v>0.42259016103995528</v>
      </c>
      <c r="AT377">
        <v>1.2</v>
      </c>
      <c r="AU377">
        <v>-1.680755316760143</v>
      </c>
      <c r="AV377">
        <v>1.2</v>
      </c>
      <c r="AW377">
        <v>0.42259016103995528</v>
      </c>
      <c r="AX377">
        <v>1.2</v>
      </c>
      <c r="AY377">
        <v>-1.680755316760143</v>
      </c>
      <c r="AZ377">
        <v>1.2</v>
      </c>
      <c r="BB377">
        <f t="shared" si="139"/>
        <v>-0.29026346960569022</v>
      </c>
    </row>
    <row r="378" spans="1:54" x14ac:dyDescent="0.3">
      <c r="A378">
        <v>23</v>
      </c>
      <c r="B378" t="s">
        <v>107</v>
      </c>
      <c r="C378" t="s">
        <v>95</v>
      </c>
      <c r="D378" t="s">
        <v>96</v>
      </c>
      <c r="F378" s="2">
        <v>0</v>
      </c>
      <c r="G378" s="2">
        <f t="shared" si="134"/>
        <v>1</v>
      </c>
      <c r="H378" s="4">
        <f t="shared" si="135"/>
        <v>1</v>
      </c>
      <c r="I378" s="14">
        <f t="shared" si="136"/>
        <v>0</v>
      </c>
      <c r="J378">
        <f t="shared" si="115"/>
        <v>1</v>
      </c>
      <c r="K378">
        <f t="shared" si="137"/>
        <v>4</v>
      </c>
      <c r="L378">
        <f t="shared" si="138"/>
        <v>4</v>
      </c>
      <c r="M378" s="8">
        <f t="shared" si="140"/>
        <v>-0.37851824440687892</v>
      </c>
      <c r="N378" s="8">
        <f t="shared" si="141"/>
        <v>-0.37057736033891275</v>
      </c>
      <c r="O378" s="8">
        <f t="shared" si="142"/>
        <v>-0.862706051548919</v>
      </c>
      <c r="P378" s="8">
        <f t="shared" si="143"/>
        <v>-0.84239963544926955</v>
      </c>
      <c r="Q378" s="8">
        <f t="shared" si="144"/>
        <v>-0.16139721806505453</v>
      </c>
      <c r="R378" s="8">
        <f t="shared" si="145"/>
        <v>-0.92428524282547686</v>
      </c>
      <c r="T378" s="8">
        <f t="shared" si="146"/>
        <v>-0.2873077746321076</v>
      </c>
      <c r="U378" s="8">
        <f t="shared" si="147"/>
        <v>-0.28551336499085844</v>
      </c>
      <c r="V378" s="8">
        <f t="shared" si="148"/>
        <v>-0.77349235933395188</v>
      </c>
      <c r="W378" s="8">
        <f t="shared" si="149"/>
        <v>-0.68468542874749905</v>
      </c>
      <c r="X378" s="8">
        <f t="shared" si="150"/>
        <v>2.00769354661099E-3</v>
      </c>
      <c r="Y378" s="8">
        <f t="shared" si="151"/>
        <v>-0.71671804461070832</v>
      </c>
      <c r="AA378" s="8">
        <f t="shared" si="152"/>
        <v>-0.71296455088162869</v>
      </c>
      <c r="AB378" s="8">
        <f t="shared" si="153"/>
        <v>-0.71005476969802461</v>
      </c>
      <c r="AC378" s="8">
        <f t="shared" si="154"/>
        <v>-0.90058257893939686</v>
      </c>
      <c r="AD378" s="8">
        <f t="shared" si="155"/>
        <v>-0.88279116577565997</v>
      </c>
      <c r="AE378" s="8">
        <f t="shared" si="156"/>
        <v>-0.60380929620155244</v>
      </c>
      <c r="AF378" s="8">
        <f t="shared" si="157"/>
        <v>-0.83662613785513185</v>
      </c>
      <c r="AG378" s="8"/>
      <c r="AH378">
        <v>1.470658881440742</v>
      </c>
      <c r="AJ378">
        <v>-0.38026311299744159</v>
      </c>
      <c r="AK378">
        <v>-0.8</v>
      </c>
      <c r="AL378">
        <v>-2.48360859079754</v>
      </c>
      <c r="AM378">
        <v>-0.8</v>
      </c>
      <c r="AN378">
        <v>-0.38026311299744159</v>
      </c>
      <c r="AO378">
        <v>-0.8</v>
      </c>
      <c r="AP378">
        <v>-2.48360859079754</v>
      </c>
      <c r="AQ378">
        <v>-0.8</v>
      </c>
      <c r="AS378">
        <v>-0.38026311299744159</v>
      </c>
      <c r="AT378">
        <v>-0.8</v>
      </c>
      <c r="AU378">
        <v>-2.48360859079754</v>
      </c>
      <c r="AV378">
        <v>-0.8</v>
      </c>
      <c r="AW378">
        <v>-0.38026311299744159</v>
      </c>
      <c r="AX378">
        <v>-0.8</v>
      </c>
      <c r="AY378">
        <v>-2.48360859079754</v>
      </c>
      <c r="AZ378">
        <v>-0.8</v>
      </c>
      <c r="BB378">
        <f t="shared" si="139"/>
        <v>1.470658881440742</v>
      </c>
    </row>
    <row r="379" spans="1:54" x14ac:dyDescent="0.3">
      <c r="A379">
        <v>23</v>
      </c>
      <c r="B379" t="s">
        <v>108</v>
      </c>
      <c r="C379" t="s">
        <v>95</v>
      </c>
      <c r="D379" t="s">
        <v>96</v>
      </c>
      <c r="F379" s="2">
        <v>0</v>
      </c>
      <c r="G379" s="2">
        <f t="shared" si="134"/>
        <v>0</v>
      </c>
      <c r="H379" s="4">
        <f t="shared" si="135"/>
        <v>0</v>
      </c>
      <c r="I379" s="14">
        <f t="shared" si="136"/>
        <v>1</v>
      </c>
      <c r="J379">
        <f t="shared" si="115"/>
        <v>0</v>
      </c>
      <c r="K379">
        <f t="shared" si="137"/>
        <v>4</v>
      </c>
      <c r="L379">
        <f t="shared" si="138"/>
        <v>0</v>
      </c>
      <c r="M379" s="8">
        <f t="shared" si="140"/>
        <v>0.41027071647435792</v>
      </c>
      <c r="N379" s="8">
        <f t="shared" si="141"/>
        <v>0.43132294454652442</v>
      </c>
      <c r="O379" s="8">
        <f t="shared" si="142"/>
        <v>-0.59773608005714918</v>
      </c>
      <c r="P379" s="8">
        <f t="shared" si="143"/>
        <v>-0.54320342489743489</v>
      </c>
      <c r="Q379" s="8">
        <f t="shared" si="144"/>
        <v>-0.1737435682516506</v>
      </c>
      <c r="R379" s="8">
        <f t="shared" si="145"/>
        <v>-0.25585874973960515</v>
      </c>
      <c r="T379" s="8">
        <f t="shared" si="146"/>
        <v>0.3874030806145109</v>
      </c>
      <c r="U379" s="8">
        <f t="shared" si="147"/>
        <v>0.38872720486034168</v>
      </c>
      <c r="V379" s="8">
        <f t="shared" si="148"/>
        <v>-0.488582492995912</v>
      </c>
      <c r="W379" s="8">
        <f t="shared" si="149"/>
        <v>-0.39033442104024868</v>
      </c>
      <c r="X379" s="8">
        <f t="shared" si="150"/>
        <v>-4.4377467376571951E-2</v>
      </c>
      <c r="Y379" s="8">
        <f t="shared" si="151"/>
        <v>3.6270673970844563E-3</v>
      </c>
      <c r="AA379" s="8">
        <f t="shared" si="152"/>
        <v>-0.55936212000375951</v>
      </c>
      <c r="AB379" s="8">
        <f t="shared" si="153"/>
        <v>-0.55287890644311188</v>
      </c>
      <c r="AC379" s="8">
        <f t="shared" si="154"/>
        <v>-0.81432037542370517</v>
      </c>
      <c r="AD379" s="8">
        <f t="shared" si="155"/>
        <v>-0.79249725946513383</v>
      </c>
      <c r="AE379" s="8">
        <f t="shared" si="156"/>
        <v>-0.66027221479674325</v>
      </c>
      <c r="AF379" s="8">
        <f t="shared" si="157"/>
        <v>-0.43579363126634213</v>
      </c>
      <c r="AG379" s="8"/>
      <c r="AH379">
        <v>-0.6112676624892982</v>
      </c>
      <c r="AJ379">
        <v>0.42259016103995528</v>
      </c>
      <c r="AK379">
        <v>1.2</v>
      </c>
      <c r="AL379">
        <v>-1.680755316760143</v>
      </c>
      <c r="AM379">
        <v>1.2</v>
      </c>
      <c r="AN379">
        <v>0.42259016103995528</v>
      </c>
      <c r="AO379">
        <v>1.2</v>
      </c>
      <c r="AP379">
        <v>-1.680755316760143</v>
      </c>
      <c r="AQ379">
        <v>1.2</v>
      </c>
      <c r="AS379">
        <v>0.42259016103995528</v>
      </c>
      <c r="AT379">
        <v>1.2</v>
      </c>
      <c r="AU379">
        <v>-1.680755316760143</v>
      </c>
      <c r="AV379">
        <v>1.2</v>
      </c>
      <c r="AW379">
        <v>0.42259016103995528</v>
      </c>
      <c r="AX379">
        <v>1.2</v>
      </c>
      <c r="AY379">
        <v>-1.680755316760143</v>
      </c>
      <c r="AZ379">
        <v>1.2</v>
      </c>
      <c r="BB379">
        <f t="shared" si="139"/>
        <v>-0.6112676624892982</v>
      </c>
    </row>
    <row r="380" spans="1:54" x14ac:dyDescent="0.3">
      <c r="A380">
        <v>23</v>
      </c>
      <c r="B380" t="s">
        <v>109</v>
      </c>
      <c r="C380" t="s">
        <v>95</v>
      </c>
      <c r="D380" t="s">
        <v>96</v>
      </c>
      <c r="F380" s="2">
        <v>0</v>
      </c>
      <c r="G380" s="2">
        <f t="shared" si="134"/>
        <v>1</v>
      </c>
      <c r="H380" s="4">
        <f t="shared" si="135"/>
        <v>0</v>
      </c>
      <c r="I380" s="14">
        <f t="shared" si="136"/>
        <v>0</v>
      </c>
      <c r="J380">
        <f t="shared" si="115"/>
        <v>1</v>
      </c>
      <c r="K380">
        <f t="shared" si="137"/>
        <v>4</v>
      </c>
      <c r="L380">
        <f t="shared" si="138"/>
        <v>0</v>
      </c>
      <c r="M380" s="8">
        <f t="shared" si="140"/>
        <v>5.9410396786376281E-2</v>
      </c>
      <c r="N380" s="8">
        <f t="shared" si="141"/>
        <v>8.6298105392588351E-2</v>
      </c>
      <c r="O380" s="8">
        <f t="shared" si="142"/>
        <v>-0.79291333394315788</v>
      </c>
      <c r="P380" s="8">
        <f t="shared" si="143"/>
        <v>-0.74438846944049508</v>
      </c>
      <c r="Q380" s="8">
        <f t="shared" si="144"/>
        <v>-0.17788017153409377</v>
      </c>
      <c r="R380" s="8">
        <f t="shared" si="145"/>
        <v>-0.57096917099468514</v>
      </c>
      <c r="T380" s="8">
        <f t="shared" si="146"/>
        <v>3.0526741232444934E-2</v>
      </c>
      <c r="U380" s="8">
        <f t="shared" si="147"/>
        <v>4.7922633849951664E-2</v>
      </c>
      <c r="V380" s="8">
        <f t="shared" si="148"/>
        <v>-0.71051472488754008</v>
      </c>
      <c r="W380" s="8">
        <f t="shared" si="149"/>
        <v>-0.61974443966350634</v>
      </c>
      <c r="X380" s="8">
        <f t="shared" si="150"/>
        <v>-4.8790065651520158E-2</v>
      </c>
      <c r="Y380" s="8">
        <f t="shared" si="151"/>
        <v>-0.29173742000890535</v>
      </c>
      <c r="AA380" s="8">
        <f t="shared" si="152"/>
        <v>-0.66147184790594271</v>
      </c>
      <c r="AB380" s="8">
        <f t="shared" si="153"/>
        <v>-0.64568201615793852</v>
      </c>
      <c r="AC380" s="8">
        <f t="shared" si="154"/>
        <v>-0.88749478017251948</v>
      </c>
      <c r="AD380" s="8">
        <f t="shared" si="155"/>
        <v>-0.86676206093687203</v>
      </c>
      <c r="AE380" s="8">
        <f t="shared" si="156"/>
        <v>-0.66681524027948946</v>
      </c>
      <c r="AF380" s="8">
        <f t="shared" si="157"/>
        <v>-0.63806236057535415</v>
      </c>
      <c r="AG380" s="8"/>
      <c r="AH380">
        <v>0.43795531847424901</v>
      </c>
      <c r="AJ380">
        <v>-0.38026311299744159</v>
      </c>
      <c r="AK380">
        <v>-0.8</v>
      </c>
      <c r="AL380">
        <v>-2.48360859079754</v>
      </c>
      <c r="AM380">
        <v>-0.8</v>
      </c>
      <c r="AN380">
        <v>-0.38026311299744159</v>
      </c>
      <c r="AO380">
        <v>-0.8</v>
      </c>
      <c r="AP380">
        <v>-2.48360859079754</v>
      </c>
      <c r="AQ380">
        <v>-0.8</v>
      </c>
      <c r="AS380">
        <v>-0.38026311299744159</v>
      </c>
      <c r="AT380">
        <v>-0.8</v>
      </c>
      <c r="AU380">
        <v>-2.48360859079754</v>
      </c>
      <c r="AV380">
        <v>-0.8</v>
      </c>
      <c r="AW380">
        <v>-0.38026311299744159</v>
      </c>
      <c r="AX380">
        <v>-0.8</v>
      </c>
      <c r="AY380">
        <v>-2.48360859079754</v>
      </c>
      <c r="AZ380">
        <v>-0.8</v>
      </c>
      <c r="BB380">
        <f t="shared" si="139"/>
        <v>0.43795531847424901</v>
      </c>
    </row>
    <row r="381" spans="1:54" x14ac:dyDescent="0.3">
      <c r="A381">
        <v>23</v>
      </c>
      <c r="B381" t="s">
        <v>110</v>
      </c>
      <c r="C381" t="s">
        <v>95</v>
      </c>
      <c r="D381" t="s">
        <v>96</v>
      </c>
      <c r="F381" s="2">
        <v>0</v>
      </c>
      <c r="G381" s="2">
        <f t="shared" si="134"/>
        <v>1</v>
      </c>
      <c r="H381" s="4">
        <f t="shared" si="135"/>
        <v>0</v>
      </c>
      <c r="I381" s="14">
        <f t="shared" si="136"/>
        <v>1</v>
      </c>
      <c r="J381">
        <f t="shared" si="115"/>
        <v>0</v>
      </c>
      <c r="K381">
        <f t="shared" si="137"/>
        <v>4</v>
      </c>
      <c r="L381">
        <f t="shared" si="138"/>
        <v>0</v>
      </c>
      <c r="M381" s="8">
        <f t="shared" si="140"/>
        <v>1.6112950731759366</v>
      </c>
      <c r="N381" s="8">
        <f t="shared" si="141"/>
        <v>1.6516653031965391</v>
      </c>
      <c r="O381" s="8">
        <f t="shared" si="142"/>
        <v>1.448765967051288</v>
      </c>
      <c r="P381" s="8">
        <f t="shared" si="143"/>
        <v>1.4097466064394559</v>
      </c>
      <c r="Q381" s="8">
        <f t="shared" si="144"/>
        <v>-8.8835330363242718E-2</v>
      </c>
      <c r="R381" s="8">
        <f t="shared" si="145"/>
        <v>10.769817632510685</v>
      </c>
      <c r="T381" s="8">
        <f t="shared" si="146"/>
        <v>1.5665473680318547</v>
      </c>
      <c r="U381" s="8">
        <f t="shared" si="147"/>
        <v>1.5578266919007784</v>
      </c>
      <c r="V381" s="8">
        <f t="shared" si="148"/>
        <v>1.4900593724264644</v>
      </c>
      <c r="W381" s="8">
        <f t="shared" si="149"/>
        <v>0.67345992187715942</v>
      </c>
      <c r="X381" s="8">
        <f t="shared" si="150"/>
        <v>0.28950790729637882</v>
      </c>
      <c r="Y381" s="8">
        <f t="shared" si="151"/>
        <v>8.7745212536145303</v>
      </c>
      <c r="AA381" s="8">
        <f t="shared" si="152"/>
        <v>4.5275405819996048E-2</v>
      </c>
      <c r="AB381" s="8">
        <f t="shared" si="153"/>
        <v>4.9306170821074788E-2</v>
      </c>
      <c r="AC381" s="8">
        <f t="shared" si="154"/>
        <v>0.18885163030741878</v>
      </c>
      <c r="AD381" s="8">
        <f t="shared" si="155"/>
        <v>-0.35836668212920147</v>
      </c>
      <c r="AE381" s="8">
        <f t="shared" si="156"/>
        <v>-0.45256982152585529</v>
      </c>
      <c r="AF381" s="8">
        <f t="shared" si="157"/>
        <v>5.3980725591779937</v>
      </c>
      <c r="AG381" s="8"/>
      <c r="AH381">
        <v>-2.7853996683675062</v>
      </c>
      <c r="AJ381">
        <v>0.38026311299744159</v>
      </c>
      <c r="AK381">
        <v>0.8</v>
      </c>
      <c r="AL381">
        <v>-1.680755316760143</v>
      </c>
      <c r="AM381">
        <v>0.8</v>
      </c>
      <c r="AN381">
        <v>0.38026311299744159</v>
      </c>
      <c r="AO381">
        <v>0.8</v>
      </c>
      <c r="AP381">
        <v>-1.680755316760143</v>
      </c>
      <c r="AQ381">
        <v>0.8</v>
      </c>
      <c r="AS381">
        <v>0.38026311299744159</v>
      </c>
      <c r="AT381">
        <v>0.8</v>
      </c>
      <c r="AU381">
        <v>-1.680755316760143</v>
      </c>
      <c r="AV381">
        <v>0.8</v>
      </c>
      <c r="AW381">
        <v>0.38026311299744159</v>
      </c>
      <c r="AX381">
        <v>0.8</v>
      </c>
      <c r="AY381">
        <v>-1.680755316760143</v>
      </c>
      <c r="AZ381">
        <v>0.8</v>
      </c>
      <c r="BB381">
        <f t="shared" si="139"/>
        <v>-2.7853996683675062</v>
      </c>
    </row>
    <row r="382" spans="1:54" x14ac:dyDescent="0.3">
      <c r="A382">
        <v>23</v>
      </c>
      <c r="B382" t="s">
        <v>111</v>
      </c>
      <c r="C382" t="s">
        <v>95</v>
      </c>
      <c r="D382" t="s">
        <v>96</v>
      </c>
      <c r="F382" s="2">
        <v>0</v>
      </c>
      <c r="G382" s="2">
        <f t="shared" si="134"/>
        <v>0</v>
      </c>
      <c r="H382" s="4">
        <f t="shared" si="135"/>
        <v>0</v>
      </c>
      <c r="I382" s="14">
        <f t="shared" si="136"/>
        <v>0</v>
      </c>
      <c r="J382">
        <f t="shared" si="115"/>
        <v>1</v>
      </c>
      <c r="K382">
        <f t="shared" si="137"/>
        <v>4</v>
      </c>
      <c r="L382">
        <f t="shared" si="138"/>
        <v>0</v>
      </c>
      <c r="M382" s="8">
        <f t="shared" si="140"/>
        <v>0.74388237540988222</v>
      </c>
      <c r="N382" s="8">
        <f t="shared" si="141"/>
        <v>0.75845912433537266</v>
      </c>
      <c r="O382" s="8">
        <f t="shared" si="142"/>
        <v>0.52045992584555223</v>
      </c>
      <c r="P382" s="8">
        <f t="shared" si="143"/>
        <v>0.50766828800509856</v>
      </c>
      <c r="Q382" s="8">
        <f t="shared" si="144"/>
        <v>-9.308241572404323E-2</v>
      </c>
      <c r="R382" s="8">
        <f t="shared" si="145"/>
        <v>3.4614047394986738</v>
      </c>
      <c r="T382" s="8">
        <f t="shared" si="146"/>
        <v>0.94035830191946135</v>
      </c>
      <c r="U382" s="8">
        <f t="shared" si="147"/>
        <v>0.93049476333817283</v>
      </c>
      <c r="V382" s="8">
        <f t="shared" si="148"/>
        <v>1.1779767619436303</v>
      </c>
      <c r="W382" s="8">
        <f t="shared" si="149"/>
        <v>0.46098154214651749</v>
      </c>
      <c r="X382" s="8">
        <f t="shared" si="150"/>
        <v>0.2857361693333641</v>
      </c>
      <c r="Y382" s="8">
        <f t="shared" si="151"/>
        <v>3.1232525052611715</v>
      </c>
      <c r="AA382" s="8">
        <f t="shared" si="152"/>
        <v>-0.16410453717090243</v>
      </c>
      <c r="AB382" s="8">
        <f t="shared" si="153"/>
        <v>-0.1661345247858324</v>
      </c>
      <c r="AC382" s="8">
        <f t="shared" si="154"/>
        <v>0.16872307661631455</v>
      </c>
      <c r="AD382" s="8">
        <f t="shared" si="155"/>
        <v>-0.41675801194405482</v>
      </c>
      <c r="AE382" s="8">
        <f t="shared" si="156"/>
        <v>-0.45558072325448151</v>
      </c>
      <c r="AF382" s="8">
        <f t="shared" si="157"/>
        <v>1.7899890186455802</v>
      </c>
      <c r="AG382" s="8"/>
      <c r="AH382">
        <v>0.34054563237898899</v>
      </c>
      <c r="AJ382">
        <v>-0.42259016103995528</v>
      </c>
      <c r="AK382">
        <v>-1.2</v>
      </c>
      <c r="AL382">
        <v>-2.48360859079754</v>
      </c>
      <c r="AM382">
        <v>-1.2</v>
      </c>
      <c r="AN382">
        <v>-0.42259016103995528</v>
      </c>
      <c r="AO382">
        <v>-1.2</v>
      </c>
      <c r="AP382">
        <v>-2.48360859079754</v>
      </c>
      <c r="AQ382">
        <v>-1.2</v>
      </c>
      <c r="AS382">
        <v>-0.42259016103995528</v>
      </c>
      <c r="AT382">
        <v>-1.2</v>
      </c>
      <c r="AU382">
        <v>-2.48360859079754</v>
      </c>
      <c r="AV382">
        <v>-1.2</v>
      </c>
      <c r="AW382">
        <v>-0.42259016103995528</v>
      </c>
      <c r="AX382">
        <v>-1.2</v>
      </c>
      <c r="AY382">
        <v>-2.48360859079754</v>
      </c>
      <c r="AZ382">
        <v>-1.2</v>
      </c>
      <c r="BB382">
        <f t="shared" si="139"/>
        <v>0.34054563237898899</v>
      </c>
    </row>
    <row r="383" spans="1:54" x14ac:dyDescent="0.3">
      <c r="A383">
        <v>24</v>
      </c>
      <c r="B383" t="s">
        <v>112</v>
      </c>
      <c r="C383" t="s">
        <v>113</v>
      </c>
      <c r="D383" t="s">
        <v>114</v>
      </c>
      <c r="F383" s="2">
        <v>0</v>
      </c>
      <c r="G383" s="2">
        <f t="shared" si="134"/>
        <v>0</v>
      </c>
      <c r="H383" s="4">
        <f t="shared" si="135"/>
        <v>1</v>
      </c>
      <c r="I383" s="14">
        <f t="shared" si="136"/>
        <v>0</v>
      </c>
      <c r="J383">
        <f t="shared" si="115"/>
        <v>1</v>
      </c>
      <c r="K383">
        <f t="shared" si="137"/>
        <v>3</v>
      </c>
      <c r="L383">
        <f t="shared" si="138"/>
        <v>3</v>
      </c>
      <c r="M383" s="8">
        <f t="shared" si="140"/>
        <v>-0.3808398312264844</v>
      </c>
      <c r="N383" s="8">
        <f t="shared" si="141"/>
        <v>-0.36447705304335826</v>
      </c>
      <c r="O383" s="8">
        <f t="shared" si="142"/>
        <v>-0.73557555910332795</v>
      </c>
      <c r="P383" s="8">
        <f t="shared" si="143"/>
        <v>-0.67890731998666332</v>
      </c>
      <c r="Q383" s="8">
        <f t="shared" si="144"/>
        <v>-0.10222632990577127</v>
      </c>
      <c r="R383" s="8">
        <f t="shared" si="145"/>
        <v>-0.8937237637762423</v>
      </c>
      <c r="T383" s="8">
        <f t="shared" si="146"/>
        <v>-0.35812067491285737</v>
      </c>
      <c r="U383" s="8">
        <f t="shared" si="147"/>
        <v>-0.36494373653279866</v>
      </c>
      <c r="V383" s="8">
        <f t="shared" si="148"/>
        <v>-0.61749976619138824</v>
      </c>
      <c r="W383" s="8">
        <f t="shared" si="149"/>
        <v>-0.48198562681604756</v>
      </c>
      <c r="X383" s="8">
        <f t="shared" si="150"/>
        <v>0.28322033348103953</v>
      </c>
      <c r="Y383" s="8">
        <f t="shared" si="151"/>
        <v>-0.63958607754009067</v>
      </c>
      <c r="AA383" s="8">
        <f t="shared" si="152"/>
        <v>-0.73729698890454665</v>
      </c>
      <c r="AB383" s="8">
        <f t="shared" si="153"/>
        <v>-0.74108272515250839</v>
      </c>
      <c r="AC383" s="8">
        <f t="shared" si="154"/>
        <v>-0.84210989435945538</v>
      </c>
      <c r="AD383" s="8">
        <f t="shared" si="155"/>
        <v>-0.73495454829335727</v>
      </c>
      <c r="AE383" s="8">
        <f t="shared" si="156"/>
        <v>-0.48829520059318776</v>
      </c>
      <c r="AF383" s="8">
        <f t="shared" si="157"/>
        <v>-0.81378950565566854</v>
      </c>
      <c r="AG383" s="8"/>
      <c r="AH383">
        <v>1.8936927650316751</v>
      </c>
      <c r="AJ383">
        <v>-0.17716364964369349</v>
      </c>
      <c r="AK383">
        <v>0.4</v>
      </c>
      <c r="AL383">
        <v>-1.8497395336723881</v>
      </c>
      <c r="AM383">
        <v>0.4</v>
      </c>
      <c r="AN383">
        <v>-0.46389312185817821</v>
      </c>
      <c r="AO383">
        <v>-0.2</v>
      </c>
      <c r="AP383">
        <v>-1.457782298098701</v>
      </c>
      <c r="AQ383">
        <v>-0.2</v>
      </c>
      <c r="AS383">
        <v>-0.17716364964369349</v>
      </c>
      <c r="AT383">
        <v>0.4</v>
      </c>
      <c r="AU383">
        <v>-1.8497395336723881</v>
      </c>
      <c r="AV383">
        <v>0.4</v>
      </c>
      <c r="AW383">
        <v>-0.46389312185817821</v>
      </c>
      <c r="AX383">
        <v>-0.2</v>
      </c>
      <c r="AY383">
        <v>-1.457782298098701</v>
      </c>
      <c r="AZ383">
        <v>-0.2</v>
      </c>
      <c r="BB383">
        <f t="shared" si="139"/>
        <v>1.8936927650316751</v>
      </c>
    </row>
    <row r="384" spans="1:54" x14ac:dyDescent="0.3">
      <c r="A384">
        <v>24</v>
      </c>
      <c r="B384" t="s">
        <v>115</v>
      </c>
      <c r="C384" t="s">
        <v>113</v>
      </c>
      <c r="D384" t="s">
        <v>114</v>
      </c>
      <c r="F384" s="2">
        <v>0</v>
      </c>
      <c r="G384" s="2">
        <f t="shared" si="134"/>
        <v>1</v>
      </c>
      <c r="H384" s="4">
        <f t="shared" si="135"/>
        <v>0</v>
      </c>
      <c r="I384" s="14">
        <f t="shared" si="136"/>
        <v>0</v>
      </c>
      <c r="J384">
        <f t="shared" si="115"/>
        <v>1</v>
      </c>
      <c r="K384">
        <f t="shared" si="137"/>
        <v>3</v>
      </c>
      <c r="L384">
        <f t="shared" si="138"/>
        <v>0</v>
      </c>
      <c r="M384" s="8">
        <f t="shared" si="140"/>
        <v>-0.3657318080041323</v>
      </c>
      <c r="N384" s="8">
        <f t="shared" si="141"/>
        <v>-0.35481574979719899</v>
      </c>
      <c r="O384" s="8">
        <f t="shared" si="142"/>
        <v>-0.63615468061484381</v>
      </c>
      <c r="P384" s="8">
        <f t="shared" si="143"/>
        <v>-0.73300179122524345</v>
      </c>
      <c r="Q384" s="8">
        <f t="shared" si="144"/>
        <v>-0.29721396118818033</v>
      </c>
      <c r="R384" s="8">
        <f t="shared" si="145"/>
        <v>-0.67533618882113877</v>
      </c>
      <c r="T384" s="8">
        <f t="shared" si="146"/>
        <v>-0.37881808111859261</v>
      </c>
      <c r="U384" s="8">
        <f t="shared" si="147"/>
        <v>-0.37864792550272874</v>
      </c>
      <c r="V384" s="8">
        <f t="shared" si="148"/>
        <v>-0.62741230023142203</v>
      </c>
      <c r="W384" s="8">
        <f t="shared" si="149"/>
        <v>-0.68748403755657395</v>
      </c>
      <c r="X384" s="8">
        <f t="shared" si="150"/>
        <v>-0.23387223195259271</v>
      </c>
      <c r="Y384" s="8">
        <f t="shared" si="151"/>
        <v>-0.39715856895453711</v>
      </c>
      <c r="AA384" s="8">
        <f t="shared" si="152"/>
        <v>-0.8128288355893093</v>
      </c>
      <c r="AB384" s="8">
        <f t="shared" si="153"/>
        <v>-0.80964188773741053</v>
      </c>
      <c r="AC384" s="8">
        <f t="shared" si="154"/>
        <v>-0.8758460120300734</v>
      </c>
      <c r="AD384" s="8">
        <f t="shared" si="155"/>
        <v>-0.90676774525468307</v>
      </c>
      <c r="AE384" s="8">
        <f t="shared" si="156"/>
        <v>-0.7716791661240755</v>
      </c>
      <c r="AF384" s="8">
        <f t="shared" si="157"/>
        <v>-0.67812285736713906</v>
      </c>
      <c r="AG384" s="8"/>
      <c r="AH384">
        <v>0.45851105944386461</v>
      </c>
      <c r="AJ384">
        <v>0.38761917636209808</v>
      </c>
      <c r="AK384">
        <v>0.4</v>
      </c>
      <c r="AL384">
        <v>-1.12338205454662</v>
      </c>
      <c r="AM384">
        <v>0.4</v>
      </c>
      <c r="AN384">
        <v>0.46389312185817821</v>
      </c>
      <c r="AO384">
        <v>0.2</v>
      </c>
      <c r="AP384">
        <v>-1.094428236683497</v>
      </c>
      <c r="AQ384">
        <v>0.2</v>
      </c>
      <c r="AS384">
        <v>0.38761917636209808</v>
      </c>
      <c r="AT384">
        <v>0.4</v>
      </c>
      <c r="AU384">
        <v>-1.12338205454662</v>
      </c>
      <c r="AV384">
        <v>0.4</v>
      </c>
      <c r="AW384">
        <v>0.46389312185817821</v>
      </c>
      <c r="AX384">
        <v>0.2</v>
      </c>
      <c r="AY384">
        <v>-1.094428236683497</v>
      </c>
      <c r="AZ384">
        <v>0.2</v>
      </c>
      <c r="BB384">
        <f t="shared" si="139"/>
        <v>0.45851105944386461</v>
      </c>
    </row>
    <row r="385" spans="1:54" x14ac:dyDescent="0.3">
      <c r="A385">
        <v>24</v>
      </c>
      <c r="B385" t="s">
        <v>116</v>
      </c>
      <c r="C385" t="s">
        <v>113</v>
      </c>
      <c r="D385" t="s">
        <v>114</v>
      </c>
      <c r="F385" s="2">
        <v>0</v>
      </c>
      <c r="G385" s="2">
        <f t="shared" si="134"/>
        <v>1</v>
      </c>
      <c r="H385" s="4">
        <f t="shared" si="135"/>
        <v>0</v>
      </c>
      <c r="I385" s="14">
        <f t="shared" si="136"/>
        <v>0</v>
      </c>
      <c r="J385">
        <f t="shared" si="115"/>
        <v>1</v>
      </c>
      <c r="K385">
        <f t="shared" si="137"/>
        <v>3</v>
      </c>
      <c r="L385">
        <f t="shared" si="138"/>
        <v>0</v>
      </c>
      <c r="M385" s="8">
        <f t="shared" si="140"/>
        <v>9.3026036748067101E-2</v>
      </c>
      <c r="N385" s="8">
        <f t="shared" si="141"/>
        <v>0.12187723872477739</v>
      </c>
      <c r="O385" s="8">
        <f t="shared" si="142"/>
        <v>-0.67842179338809327</v>
      </c>
      <c r="P385" s="8">
        <f t="shared" si="143"/>
        <v>-0.24458994059102029</v>
      </c>
      <c r="Q385" s="8">
        <f t="shared" si="144"/>
        <v>-0.29129617431706584</v>
      </c>
      <c r="R385" s="8">
        <f t="shared" si="145"/>
        <v>-0.62187848855497829</v>
      </c>
      <c r="T385" s="8">
        <f t="shared" si="146"/>
        <v>-1.0225508920007676E-3</v>
      </c>
      <c r="U385" s="8">
        <f t="shared" si="147"/>
        <v>1.9122671041624652E-3</v>
      </c>
      <c r="V385" s="8">
        <f t="shared" si="148"/>
        <v>-0.34839231247851588</v>
      </c>
      <c r="W385" s="8">
        <f t="shared" si="149"/>
        <v>-0.14889395738274017</v>
      </c>
      <c r="X385" s="8">
        <f t="shared" si="150"/>
        <v>-0.22728723819689173</v>
      </c>
      <c r="Y385" s="8">
        <f t="shared" si="151"/>
        <v>-0.24253321178922455</v>
      </c>
      <c r="AA385" s="8">
        <f t="shared" si="152"/>
        <v>-0.69724797515795456</v>
      </c>
      <c r="AB385" s="8">
        <f t="shared" si="153"/>
        <v>-0.69030411664386115</v>
      </c>
      <c r="AC385" s="8">
        <f t="shared" si="154"/>
        <v>-0.77463736898183577</v>
      </c>
      <c r="AD385" s="8">
        <f t="shared" si="155"/>
        <v>-0.70957366790519583</v>
      </c>
      <c r="AE385" s="8">
        <f t="shared" si="156"/>
        <v>-0.7677047946604254</v>
      </c>
      <c r="AF385" s="8">
        <f t="shared" si="157"/>
        <v>-0.56921960048854392</v>
      </c>
      <c r="AG385" s="8"/>
      <c r="AH385">
        <v>0.8753713954839929</v>
      </c>
      <c r="AJ385">
        <v>0.33873830276367001</v>
      </c>
      <c r="AK385">
        <v>0.4</v>
      </c>
      <c r="AL385">
        <v>-1.12338205454662</v>
      </c>
      <c r="AM385">
        <v>0.4</v>
      </c>
      <c r="AN385">
        <v>0.62546777497815464</v>
      </c>
      <c r="AO385">
        <v>1</v>
      </c>
      <c r="AP385">
        <v>-1.094428236683497</v>
      </c>
      <c r="AQ385">
        <v>1</v>
      </c>
      <c r="AS385">
        <v>0.33873830276367001</v>
      </c>
      <c r="AT385">
        <v>0.4</v>
      </c>
      <c r="AU385">
        <v>-1.12338205454662</v>
      </c>
      <c r="AV385">
        <v>0.4</v>
      </c>
      <c r="AW385">
        <v>0.62546777497815464</v>
      </c>
      <c r="AX385">
        <v>1</v>
      </c>
      <c r="AY385">
        <v>-1.094428236683497</v>
      </c>
      <c r="AZ385">
        <v>1</v>
      </c>
      <c r="BB385">
        <f t="shared" si="139"/>
        <v>0.8753713954839929</v>
      </c>
    </row>
    <row r="386" spans="1:54" x14ac:dyDescent="0.3">
      <c r="A386">
        <v>24</v>
      </c>
      <c r="B386" t="s">
        <v>117</v>
      </c>
      <c r="C386" t="s">
        <v>113</v>
      </c>
      <c r="D386" t="s">
        <v>114</v>
      </c>
      <c r="F386" s="2">
        <v>0</v>
      </c>
      <c r="G386" s="2">
        <f t="shared" si="134"/>
        <v>0</v>
      </c>
      <c r="H386" s="4">
        <f t="shared" si="135"/>
        <v>0</v>
      </c>
      <c r="I386" s="14">
        <f t="shared" si="136"/>
        <v>1</v>
      </c>
      <c r="J386">
        <f t="shared" si="115"/>
        <v>0</v>
      </c>
      <c r="K386">
        <f t="shared" si="137"/>
        <v>3</v>
      </c>
      <c r="L386">
        <f t="shared" si="138"/>
        <v>0</v>
      </c>
      <c r="M386" s="8">
        <f t="shared" si="140"/>
        <v>3.3072519609325157</v>
      </c>
      <c r="N386" s="8">
        <f t="shared" si="141"/>
        <v>3.2990827167964776</v>
      </c>
      <c r="O386" s="8">
        <f t="shared" si="142"/>
        <v>1.8873188395618719</v>
      </c>
      <c r="P386" s="8">
        <f t="shared" si="143"/>
        <v>6.0246487740724559</v>
      </c>
      <c r="Q386" s="8">
        <f t="shared" si="144"/>
        <v>-0.10464762711615601</v>
      </c>
      <c r="R386" s="8">
        <f t="shared" si="145"/>
        <v>1.4972060160389677</v>
      </c>
      <c r="T386" s="8">
        <f t="shared" si="146"/>
        <v>1.4110739939160868</v>
      </c>
      <c r="U386" s="8">
        <f t="shared" si="147"/>
        <v>1.3836295927805113</v>
      </c>
      <c r="V386" s="8">
        <f t="shared" si="148"/>
        <v>1.0784911709721345</v>
      </c>
      <c r="W386" s="8">
        <f t="shared" si="149"/>
        <v>3.3760189469441091</v>
      </c>
      <c r="X386" s="8">
        <f t="shared" si="150"/>
        <v>0.23100851867637712</v>
      </c>
      <c r="Y386" s="8">
        <f t="shared" si="151"/>
        <v>0.73602351024495749</v>
      </c>
      <c r="AA386" s="8">
        <f t="shared" si="152"/>
        <v>-0.24942478692209011</v>
      </c>
      <c r="AB386" s="8">
        <f t="shared" si="153"/>
        <v>-0.27920408181590251</v>
      </c>
      <c r="AC386" s="8">
        <f t="shared" si="154"/>
        <v>-0.2844174753381728</v>
      </c>
      <c r="AD386" s="8">
        <f t="shared" si="155"/>
        <v>0.55696678404569355</v>
      </c>
      <c r="AE386" s="8">
        <f t="shared" si="156"/>
        <v>-0.50755089955498467</v>
      </c>
      <c r="AF386" s="8">
        <f t="shared" si="157"/>
        <v>-2.775048169066505E-2</v>
      </c>
      <c r="AG386" s="8"/>
      <c r="AH386">
        <v>-3.2275752199595331</v>
      </c>
      <c r="AJ386">
        <v>-0.54919382948207462</v>
      </c>
      <c r="AK386">
        <v>-1.2</v>
      </c>
      <c r="AL386">
        <v>-1.8497395336723881</v>
      </c>
      <c r="AM386">
        <v>-1.2</v>
      </c>
      <c r="AN386">
        <v>-0.62546777497815464</v>
      </c>
      <c r="AO386">
        <v>-1</v>
      </c>
      <c r="AP386">
        <v>-1.457782298098701</v>
      </c>
      <c r="AQ386">
        <v>-1</v>
      </c>
      <c r="AS386">
        <v>-0.54919382948207462</v>
      </c>
      <c r="AT386">
        <v>-1.2</v>
      </c>
      <c r="AU386">
        <v>-1.8497395336723881</v>
      </c>
      <c r="AV386">
        <v>-1.2</v>
      </c>
      <c r="AW386">
        <v>-0.62546777497815464</v>
      </c>
      <c r="AX386">
        <v>-1</v>
      </c>
      <c r="AY386">
        <v>-1.457782298098701</v>
      </c>
      <c r="AZ386">
        <v>-1</v>
      </c>
      <c r="BB386">
        <f t="shared" si="139"/>
        <v>-3.2275752199595331</v>
      </c>
    </row>
    <row r="387" spans="1:54" x14ac:dyDescent="0.3">
      <c r="A387">
        <v>24</v>
      </c>
      <c r="B387" t="s">
        <v>118</v>
      </c>
      <c r="C387" t="s">
        <v>113</v>
      </c>
      <c r="D387" t="s">
        <v>114</v>
      </c>
      <c r="F387" s="2">
        <v>0</v>
      </c>
      <c r="G387" s="2">
        <f t="shared" si="134"/>
        <v>1</v>
      </c>
      <c r="H387" s="4">
        <f t="shared" si="135"/>
        <v>0</v>
      </c>
      <c r="I387" s="14">
        <f t="shared" si="136"/>
        <v>1</v>
      </c>
      <c r="J387">
        <f t="shared" si="115"/>
        <v>0</v>
      </c>
      <c r="K387">
        <f t="shared" si="137"/>
        <v>3</v>
      </c>
      <c r="L387">
        <f t="shared" si="138"/>
        <v>0</v>
      </c>
      <c r="M387" s="8">
        <f t="shared" si="140"/>
        <v>4.5840316256488345</v>
      </c>
      <c r="N387" s="8">
        <f t="shared" si="141"/>
        <v>4.5672604482367767</v>
      </c>
      <c r="O387" s="8">
        <f t="shared" si="142"/>
        <v>4.3710472569089562</v>
      </c>
      <c r="P387" s="8">
        <f t="shared" si="143"/>
        <v>19.457458901971407</v>
      </c>
      <c r="Q387" s="8">
        <f t="shared" si="144"/>
        <v>-9.1806115126726207E-2</v>
      </c>
      <c r="R387" s="8">
        <f t="shared" si="145"/>
        <v>6.5253632794742096</v>
      </c>
      <c r="T387" s="8">
        <f t="shared" si="146"/>
        <v>2.0060877890739</v>
      </c>
      <c r="U387" s="8">
        <f t="shared" si="147"/>
        <v>1.9837686680546496</v>
      </c>
      <c r="V387" s="8">
        <f t="shared" si="148"/>
        <v>1.8638528225002213</v>
      </c>
      <c r="W387" s="8">
        <f t="shared" si="149"/>
        <v>8.0887550493294302</v>
      </c>
      <c r="X387" s="8">
        <f t="shared" si="150"/>
        <v>0.3122531736526557</v>
      </c>
      <c r="Y387" s="8">
        <f t="shared" si="151"/>
        <v>1.9657754477387162</v>
      </c>
      <c r="AA387" s="8">
        <f t="shared" si="152"/>
        <v>-2.051440361802661E-2</v>
      </c>
      <c r="AB387" s="8">
        <f t="shared" si="153"/>
        <v>-5.0371620665841874E-2</v>
      </c>
      <c r="AC387" s="8">
        <f t="shared" si="154"/>
        <v>-4.4998963007822322E-2</v>
      </c>
      <c r="AD387" s="8">
        <f t="shared" si="155"/>
        <v>2.3990624572664001</v>
      </c>
      <c r="AE387" s="8">
        <f t="shared" si="156"/>
        <v>-0.4847726206490745</v>
      </c>
      <c r="AF387" s="8">
        <f t="shared" si="157"/>
        <v>0.66550418507065845</v>
      </c>
      <c r="AG387" s="8"/>
      <c r="AH387">
        <v>-3.2275752199595331</v>
      </c>
      <c r="AJ387">
        <v>-0.54919382948207462</v>
      </c>
      <c r="AK387">
        <v>-1.2</v>
      </c>
      <c r="AL387">
        <v>-1.8497395336723881</v>
      </c>
      <c r="AM387">
        <v>-1.2</v>
      </c>
      <c r="AN387">
        <v>-0.62546777497815464</v>
      </c>
      <c r="AO387">
        <v>-1</v>
      </c>
      <c r="AP387">
        <v>-1.457782298098701</v>
      </c>
      <c r="AQ387">
        <v>-1</v>
      </c>
      <c r="AS387">
        <v>-0.54919382948207462</v>
      </c>
      <c r="AT387">
        <v>-1.2</v>
      </c>
      <c r="AU387">
        <v>-1.8497395336723881</v>
      </c>
      <c r="AV387">
        <v>-1.2</v>
      </c>
      <c r="AW387">
        <v>-0.62546777497815464</v>
      </c>
      <c r="AX387">
        <v>-1</v>
      </c>
      <c r="AY387">
        <v>-1.457782298098701</v>
      </c>
      <c r="AZ387">
        <v>-1</v>
      </c>
      <c r="BB387">
        <f t="shared" si="139"/>
        <v>-3.2275752199595331</v>
      </c>
    </row>
    <row r="388" spans="1:54" x14ac:dyDescent="0.3">
      <c r="A388">
        <v>24</v>
      </c>
      <c r="B388" t="s">
        <v>119</v>
      </c>
      <c r="C388" t="s">
        <v>113</v>
      </c>
      <c r="D388" t="s">
        <v>114</v>
      </c>
      <c r="F388" s="2">
        <v>0</v>
      </c>
      <c r="G388" s="2">
        <f t="shared" si="134"/>
        <v>0</v>
      </c>
      <c r="H388" s="4">
        <f t="shared" si="135"/>
        <v>0</v>
      </c>
      <c r="I388" s="14">
        <f t="shared" si="136"/>
        <v>0</v>
      </c>
      <c r="J388">
        <f t="shared" si="115"/>
        <v>1</v>
      </c>
      <c r="K388">
        <f t="shared" si="137"/>
        <v>3</v>
      </c>
      <c r="L388">
        <f t="shared" si="138"/>
        <v>0</v>
      </c>
      <c r="M388" s="8">
        <f t="shared" si="140"/>
        <v>0.45612515752920818</v>
      </c>
      <c r="N388" s="8">
        <f t="shared" si="141"/>
        <v>0.46974118432614198</v>
      </c>
      <c r="O388" s="8">
        <f t="shared" si="142"/>
        <v>-0.78178484697108397</v>
      </c>
      <c r="P388" s="8">
        <f t="shared" si="143"/>
        <v>-0.34700061285322165</v>
      </c>
      <c r="Q388" s="8">
        <f t="shared" si="144"/>
        <v>-0.29341952418372713</v>
      </c>
      <c r="R388" s="8">
        <f t="shared" si="145"/>
        <v>-0.52164520954439864</v>
      </c>
      <c r="T388" s="8">
        <f t="shared" si="146"/>
        <v>0.2682691917884103</v>
      </c>
      <c r="U388" s="8">
        <f t="shared" si="147"/>
        <v>0.26043312544026392</v>
      </c>
      <c r="V388" s="8">
        <f t="shared" si="148"/>
        <v>-0.42225101987707353</v>
      </c>
      <c r="W388" s="8">
        <f t="shared" si="149"/>
        <v>-8.4500107540564723E-2</v>
      </c>
      <c r="X388" s="8">
        <f t="shared" si="150"/>
        <v>-0.23290788024016337</v>
      </c>
      <c r="Y388" s="8">
        <f t="shared" si="151"/>
        <v>-7.8742547903666346E-2</v>
      </c>
      <c r="AA388" s="8">
        <f t="shared" si="152"/>
        <v>-0.57706527616206271</v>
      </c>
      <c r="AB388" s="8">
        <f t="shared" si="153"/>
        <v>-0.58240354726668342</v>
      </c>
      <c r="AC388" s="8">
        <f t="shared" si="154"/>
        <v>-0.82467206367741419</v>
      </c>
      <c r="AD388" s="8">
        <f t="shared" si="155"/>
        <v>-0.69558458853596894</v>
      </c>
      <c r="AE388" s="8">
        <f t="shared" si="156"/>
        <v>-0.76737467537413506</v>
      </c>
      <c r="AF388" s="8">
        <f t="shared" si="157"/>
        <v>-0.44829984571796866</v>
      </c>
      <c r="AG388" s="8"/>
      <c r="AH388">
        <v>0.87537139548399323</v>
      </c>
      <c r="AJ388">
        <v>0.33873830276367001</v>
      </c>
      <c r="AK388">
        <v>0.4</v>
      </c>
      <c r="AL388">
        <v>-1.12338205454662</v>
      </c>
      <c r="AM388">
        <v>0.4</v>
      </c>
      <c r="AN388">
        <v>0.62546777497815464</v>
      </c>
      <c r="AO388">
        <v>1</v>
      </c>
      <c r="AP388">
        <v>-1.094428236683497</v>
      </c>
      <c r="AQ388">
        <v>1</v>
      </c>
      <c r="AS388">
        <v>0.33873830276367001</v>
      </c>
      <c r="AT388">
        <v>0.4</v>
      </c>
      <c r="AU388">
        <v>-1.12338205454662</v>
      </c>
      <c r="AV388">
        <v>0.4</v>
      </c>
      <c r="AW388">
        <v>0.62546777497815464</v>
      </c>
      <c r="AX388">
        <v>1</v>
      </c>
      <c r="AY388">
        <v>-1.094428236683497</v>
      </c>
      <c r="AZ388">
        <v>1</v>
      </c>
      <c r="BB388">
        <f t="shared" si="139"/>
        <v>0.87537139548399323</v>
      </c>
    </row>
    <row r="389" spans="1:54" x14ac:dyDescent="0.3">
      <c r="A389">
        <v>24</v>
      </c>
      <c r="B389" t="s">
        <v>120</v>
      </c>
      <c r="C389" t="s">
        <v>113</v>
      </c>
      <c r="D389" t="s">
        <v>114</v>
      </c>
      <c r="F389" s="2">
        <v>0</v>
      </c>
      <c r="G389" s="2">
        <f t="shared" si="134"/>
        <v>0</v>
      </c>
      <c r="H389" s="4">
        <f t="shared" si="135"/>
        <v>0</v>
      </c>
      <c r="I389" s="14">
        <f t="shared" si="136"/>
        <v>0</v>
      </c>
      <c r="J389">
        <f t="shared" si="115"/>
        <v>1</v>
      </c>
      <c r="K389">
        <f t="shared" si="137"/>
        <v>3</v>
      </c>
      <c r="L389">
        <f t="shared" si="138"/>
        <v>0</v>
      </c>
      <c r="M389" s="8">
        <f t="shared" si="140"/>
        <v>-0.31664129757645887</v>
      </c>
      <c r="N389" s="8">
        <f t="shared" si="141"/>
        <v>-0.30089140160928235</v>
      </c>
      <c r="O389" s="8">
        <f t="shared" si="142"/>
        <v>-0.47102712249707895</v>
      </c>
      <c r="P389" s="8">
        <f t="shared" si="143"/>
        <v>-0.57717179413524555</v>
      </c>
      <c r="Q389" s="8">
        <f t="shared" si="144"/>
        <v>-0.28963598768262816</v>
      </c>
      <c r="R389" s="8">
        <f t="shared" si="145"/>
        <v>-0.78032445708907161</v>
      </c>
      <c r="T389" s="8">
        <f t="shared" si="146"/>
        <v>-0.36195379658555377</v>
      </c>
      <c r="U389" s="8">
        <f t="shared" si="147"/>
        <v>-0.34900154917158566</v>
      </c>
      <c r="V389" s="8">
        <f t="shared" si="148"/>
        <v>-0.50797400386618319</v>
      </c>
      <c r="W389" s="8">
        <f t="shared" si="149"/>
        <v>-0.54216552677871821</v>
      </c>
      <c r="X389" s="8">
        <f t="shared" si="150"/>
        <v>-0.22532112486009453</v>
      </c>
      <c r="Y389" s="8">
        <f t="shared" si="151"/>
        <v>-0.58782971007351603</v>
      </c>
      <c r="AA389" s="8">
        <f t="shared" si="152"/>
        <v>-0.80419674640672134</v>
      </c>
      <c r="AB389" s="8">
        <f t="shared" si="153"/>
        <v>-0.79536052772569377</v>
      </c>
      <c r="AC389" s="8">
        <f t="shared" si="154"/>
        <v>-0.83735788747072193</v>
      </c>
      <c r="AD389" s="8">
        <f t="shared" si="155"/>
        <v>-0.85989858982176226</v>
      </c>
      <c r="AE389" s="8">
        <f t="shared" si="156"/>
        <v>-0.76881521350428406</v>
      </c>
      <c r="AF389" s="8">
        <f t="shared" si="157"/>
        <v>-0.78285928039526465</v>
      </c>
      <c r="AG389" s="8"/>
      <c r="AH389">
        <v>0.45851105944386489</v>
      </c>
      <c r="AJ389">
        <v>0.38761917636209808</v>
      </c>
      <c r="AK389">
        <v>0.4</v>
      </c>
      <c r="AL389">
        <v>-1.12338205454662</v>
      </c>
      <c r="AM389">
        <v>0.4</v>
      </c>
      <c r="AN389">
        <v>0.46389312185817799</v>
      </c>
      <c r="AO389">
        <v>0.2</v>
      </c>
      <c r="AP389">
        <v>-1.094428236683497</v>
      </c>
      <c r="AQ389">
        <v>0.2</v>
      </c>
      <c r="AS389">
        <v>0.38761917636209808</v>
      </c>
      <c r="AT389">
        <v>0.4</v>
      </c>
      <c r="AU389">
        <v>-1.12338205454662</v>
      </c>
      <c r="AV389">
        <v>0.4</v>
      </c>
      <c r="AW389">
        <v>0.46389312185817799</v>
      </c>
      <c r="AX389">
        <v>0.2</v>
      </c>
      <c r="AY389">
        <v>-1.094428236683497</v>
      </c>
      <c r="AZ389">
        <v>0.2</v>
      </c>
      <c r="BB389">
        <f t="shared" si="139"/>
        <v>0.45851105944386489</v>
      </c>
    </row>
    <row r="390" spans="1:54" x14ac:dyDescent="0.3">
      <c r="A390">
        <v>24</v>
      </c>
      <c r="B390" t="s">
        <v>121</v>
      </c>
      <c r="C390" t="s">
        <v>113</v>
      </c>
      <c r="D390" t="s">
        <v>114</v>
      </c>
      <c r="F390" s="2">
        <v>0</v>
      </c>
      <c r="G390" s="2">
        <f t="shared" si="134"/>
        <v>1</v>
      </c>
      <c r="H390" s="4">
        <f t="shared" si="135"/>
        <v>1</v>
      </c>
      <c r="I390" s="14">
        <f t="shared" si="136"/>
        <v>0</v>
      </c>
      <c r="J390">
        <f t="shared" si="115"/>
        <v>1</v>
      </c>
      <c r="K390">
        <f t="shared" si="137"/>
        <v>3</v>
      </c>
      <c r="L390">
        <f t="shared" si="138"/>
        <v>3</v>
      </c>
      <c r="M390" s="8">
        <f t="shared" si="140"/>
        <v>-0.25904594235418771</v>
      </c>
      <c r="N390" s="8">
        <f t="shared" si="141"/>
        <v>-0.22979269172755251</v>
      </c>
      <c r="O390" s="8">
        <f t="shared" si="142"/>
        <v>-0.44069652132179921</v>
      </c>
      <c r="P390" s="8">
        <f t="shared" si="143"/>
        <v>-0.37417090091269323</v>
      </c>
      <c r="Q390" s="8">
        <f t="shared" si="144"/>
        <v>-0.11643796579826238</v>
      </c>
      <c r="R390" s="8">
        <f t="shared" si="145"/>
        <v>-0.68896592882937402</v>
      </c>
      <c r="T390" s="8">
        <f t="shared" si="146"/>
        <v>-0.20587059122617324</v>
      </c>
      <c r="U390" s="8">
        <f t="shared" si="147"/>
        <v>-0.20342403206804349</v>
      </c>
      <c r="V390" s="8">
        <f t="shared" si="148"/>
        <v>-0.31080304918107676</v>
      </c>
      <c r="W390" s="8">
        <f t="shared" si="149"/>
        <v>-0.33406636819804975</v>
      </c>
      <c r="X390" s="8">
        <f t="shared" si="150"/>
        <v>0.21482938577020383</v>
      </c>
      <c r="Y390" s="8">
        <f t="shared" si="151"/>
        <v>-0.43005969822375079</v>
      </c>
      <c r="AA390" s="8">
        <f t="shared" si="152"/>
        <v>-0.68724429210584781</v>
      </c>
      <c r="AB390" s="8">
        <f t="shared" si="153"/>
        <v>-0.68120632165454387</v>
      </c>
      <c r="AC390" s="8">
        <f t="shared" si="154"/>
        <v>-0.68840744553771915</v>
      </c>
      <c r="AD390" s="8">
        <f t="shared" si="155"/>
        <v>-0.62892219430485119</v>
      </c>
      <c r="AE390" s="8">
        <f t="shared" si="156"/>
        <v>-0.51694134574920703</v>
      </c>
      <c r="AF390" s="8">
        <f t="shared" si="157"/>
        <v>-0.70417866150984498</v>
      </c>
      <c r="AG390" s="8"/>
      <c r="AH390">
        <v>1.8936927650316751</v>
      </c>
      <c r="AJ390">
        <v>-0.17716364964369349</v>
      </c>
      <c r="AK390">
        <v>0.4</v>
      </c>
      <c r="AL390">
        <v>-1.8497395336723881</v>
      </c>
      <c r="AM390">
        <v>0.4</v>
      </c>
      <c r="AN390">
        <v>-0.46389312185817821</v>
      </c>
      <c r="AO390">
        <v>-0.2</v>
      </c>
      <c r="AP390">
        <v>-1.457782298098701</v>
      </c>
      <c r="AQ390">
        <v>-0.2</v>
      </c>
      <c r="AS390">
        <v>-0.17716364964369349</v>
      </c>
      <c r="AT390">
        <v>0.4</v>
      </c>
      <c r="AU390">
        <v>-1.8497395336723881</v>
      </c>
      <c r="AV390">
        <v>0.4</v>
      </c>
      <c r="AW390">
        <v>-0.46389312185817821</v>
      </c>
      <c r="AX390">
        <v>-0.2</v>
      </c>
      <c r="AY390">
        <v>-1.457782298098701</v>
      </c>
      <c r="AZ390">
        <v>-0.2</v>
      </c>
      <c r="BB390">
        <f t="shared" si="139"/>
        <v>1.8936927650316751</v>
      </c>
    </row>
    <row r="391" spans="1:54" x14ac:dyDescent="0.3">
      <c r="A391">
        <v>24</v>
      </c>
      <c r="B391" t="s">
        <v>122</v>
      </c>
      <c r="C391" t="s">
        <v>123</v>
      </c>
      <c r="D391" t="s">
        <v>114</v>
      </c>
      <c r="F391" s="2">
        <v>0</v>
      </c>
      <c r="G391" s="2">
        <f t="shared" si="134"/>
        <v>0</v>
      </c>
      <c r="H391" s="4">
        <f t="shared" si="135"/>
        <v>0</v>
      </c>
      <c r="I391" s="14">
        <f t="shared" si="136"/>
        <v>0</v>
      </c>
      <c r="J391">
        <f t="shared" si="115"/>
        <v>1</v>
      </c>
      <c r="K391">
        <f t="shared" si="137"/>
        <v>3</v>
      </c>
      <c r="L391">
        <f t="shared" si="138"/>
        <v>0</v>
      </c>
      <c r="M391" s="8">
        <f t="shared" si="140"/>
        <v>0.21191143879817723</v>
      </c>
      <c r="N391" s="8">
        <f t="shared" si="141"/>
        <v>0.21645444893094687</v>
      </c>
      <c r="O391" s="8">
        <f t="shared" si="142"/>
        <v>-0.49970801373123536</v>
      </c>
      <c r="P391" s="8">
        <f t="shared" si="143"/>
        <v>-9.1961144906851117E-2</v>
      </c>
      <c r="Q391" s="8">
        <f t="shared" si="144"/>
        <v>0.13410417822615728</v>
      </c>
      <c r="R391" s="8">
        <f t="shared" si="145"/>
        <v>-0.5884934789005527</v>
      </c>
      <c r="T391" s="8">
        <f t="shared" si="146"/>
        <v>-4.7625317366021616E-3</v>
      </c>
      <c r="U391" s="8">
        <f t="shared" si="147"/>
        <v>-1.1445953004490984E-2</v>
      </c>
      <c r="V391" s="8">
        <f t="shared" si="148"/>
        <v>-0.44574985201815481</v>
      </c>
      <c r="W391" s="8">
        <f t="shared" si="149"/>
        <v>-7.4009490234975439E-2</v>
      </c>
      <c r="X391" s="8">
        <f t="shared" si="150"/>
        <v>0.85748666334774526</v>
      </c>
      <c r="Y391" s="8">
        <f t="shared" si="151"/>
        <v>-0.32199818431697746</v>
      </c>
      <c r="AA391" s="8">
        <f t="shared" si="152"/>
        <v>-0.60324713266352525</v>
      </c>
      <c r="AB391" s="8">
        <f t="shared" si="153"/>
        <v>-0.61367152377202605</v>
      </c>
      <c r="AC391" s="8">
        <f t="shared" si="154"/>
        <v>-0.75583739330496125</v>
      </c>
      <c r="AD391" s="8">
        <f t="shared" si="155"/>
        <v>-0.55533883380977755</v>
      </c>
      <c r="AE391" s="8">
        <f t="shared" si="156"/>
        <v>-0.27189912063836696</v>
      </c>
      <c r="AF391" s="8">
        <f t="shared" si="157"/>
        <v>-0.63624500643276305</v>
      </c>
      <c r="AG391" s="8"/>
      <c r="AH391">
        <v>0.14474539258622091</v>
      </c>
      <c r="AJ391">
        <v>-0.90780184626456584</v>
      </c>
      <c r="AK391">
        <v>-1</v>
      </c>
      <c r="AL391">
        <v>-2.766392820212451</v>
      </c>
      <c r="AM391">
        <v>-1</v>
      </c>
      <c r="AN391">
        <v>-0.90780184626456584</v>
      </c>
      <c r="AO391">
        <v>-1</v>
      </c>
      <c r="AP391">
        <v>-2.766392820212451</v>
      </c>
      <c r="AQ391">
        <v>-1</v>
      </c>
      <c r="AS391">
        <v>-0.90780184626456584</v>
      </c>
      <c r="AT391">
        <v>-1</v>
      </c>
      <c r="AU391">
        <v>-2.766392820212451</v>
      </c>
      <c r="AV391">
        <v>-1</v>
      </c>
      <c r="AW391">
        <v>-0.90780184626456584</v>
      </c>
      <c r="AX391">
        <v>-1</v>
      </c>
      <c r="AY391">
        <v>-2.766392820212451</v>
      </c>
      <c r="AZ391">
        <v>-1</v>
      </c>
      <c r="BB391">
        <f t="shared" si="139"/>
        <v>0.14474539258622091</v>
      </c>
    </row>
    <row r="392" spans="1:54" x14ac:dyDescent="0.3">
      <c r="A392">
        <v>24</v>
      </c>
      <c r="B392" t="s">
        <v>124</v>
      </c>
      <c r="C392" t="s">
        <v>123</v>
      </c>
      <c r="D392" t="s">
        <v>114</v>
      </c>
      <c r="F392" s="2">
        <v>0</v>
      </c>
      <c r="G392" s="2">
        <f t="shared" si="134"/>
        <v>1</v>
      </c>
      <c r="H392" s="4">
        <f t="shared" si="135"/>
        <v>0</v>
      </c>
      <c r="I392" s="14">
        <f t="shared" si="136"/>
        <v>0</v>
      </c>
      <c r="J392">
        <f t="shared" si="115"/>
        <v>1</v>
      </c>
      <c r="K392">
        <f t="shared" si="137"/>
        <v>3</v>
      </c>
      <c r="L392">
        <f t="shared" si="138"/>
        <v>0</v>
      </c>
      <c r="M392" s="8">
        <f t="shared" si="140"/>
        <v>-0.6599587677313441</v>
      </c>
      <c r="N392" s="8">
        <f t="shared" si="141"/>
        <v>-0.65656371552404746</v>
      </c>
      <c r="O392" s="8">
        <f t="shared" si="142"/>
        <v>-0.85889888777440315</v>
      </c>
      <c r="P392" s="8">
        <f t="shared" si="143"/>
        <v>-0.91332454577490563</v>
      </c>
      <c r="Q392" s="8">
        <f t="shared" si="144"/>
        <v>-0.49341411772744243</v>
      </c>
      <c r="R392" s="8">
        <f t="shared" si="145"/>
        <v>-0.85222269064693779</v>
      </c>
      <c r="T392" s="8">
        <f t="shared" si="146"/>
        <v>-0.59472535064853693</v>
      </c>
      <c r="U392" s="8">
        <f t="shared" si="147"/>
        <v>-0.59601027592658196</v>
      </c>
      <c r="V392" s="8">
        <f t="shared" si="148"/>
        <v>-0.73231358450004158</v>
      </c>
      <c r="W392" s="8">
        <f t="shared" si="149"/>
        <v>-0.84955525112540442</v>
      </c>
      <c r="X392" s="8">
        <f t="shared" si="150"/>
        <v>-0.45612566852496655</v>
      </c>
      <c r="Y392" s="8">
        <f t="shared" si="151"/>
        <v>-0.60636172588920667</v>
      </c>
      <c r="AA392" s="8">
        <f t="shared" si="152"/>
        <v>-0.85457060495061787</v>
      </c>
      <c r="AB392" s="8">
        <f t="shared" si="153"/>
        <v>-0.85599011448640816</v>
      </c>
      <c r="AC392" s="8">
        <f t="shared" si="154"/>
        <v>-0.88087554420979508</v>
      </c>
      <c r="AD392" s="8">
        <f t="shared" si="155"/>
        <v>-0.93827920592548231</v>
      </c>
      <c r="AE392" s="8">
        <f t="shared" si="156"/>
        <v>-0.78476792325090705</v>
      </c>
      <c r="AF392" s="8">
        <f t="shared" si="157"/>
        <v>-0.81184719860524257</v>
      </c>
      <c r="AG392" s="8"/>
      <c r="AH392">
        <v>1.0743317868128921</v>
      </c>
      <c r="AJ392">
        <v>0.90780184626456584</v>
      </c>
      <c r="AK392">
        <v>1</v>
      </c>
      <c r="AL392">
        <v>-0.95078912768331902</v>
      </c>
      <c r="AM392">
        <v>1</v>
      </c>
      <c r="AN392">
        <v>0.90780184626456584</v>
      </c>
      <c r="AO392">
        <v>1</v>
      </c>
      <c r="AP392">
        <v>-0.95078912768331902</v>
      </c>
      <c r="AQ392">
        <v>1</v>
      </c>
      <c r="AS392">
        <v>0.90780184626456584</v>
      </c>
      <c r="AT392">
        <v>1</v>
      </c>
      <c r="AU392">
        <v>-0.95078912768331902</v>
      </c>
      <c r="AV392">
        <v>1</v>
      </c>
      <c r="AW392">
        <v>0.90780184626456584</v>
      </c>
      <c r="AX392">
        <v>1</v>
      </c>
      <c r="AY392">
        <v>-0.95078912768331902</v>
      </c>
      <c r="AZ392">
        <v>1</v>
      </c>
      <c r="BB392">
        <f t="shared" si="139"/>
        <v>1.0743317868128921</v>
      </c>
    </row>
    <row r="393" spans="1:54" x14ac:dyDescent="0.3">
      <c r="A393">
        <v>24</v>
      </c>
      <c r="B393" t="s">
        <v>125</v>
      </c>
      <c r="C393" t="s">
        <v>123</v>
      </c>
      <c r="D393" t="s">
        <v>114</v>
      </c>
      <c r="F393" s="2">
        <v>0</v>
      </c>
      <c r="G393" s="2">
        <f t="shared" si="134"/>
        <v>1</v>
      </c>
      <c r="H393" s="4">
        <f t="shared" si="135"/>
        <v>1</v>
      </c>
      <c r="I393" s="14">
        <f t="shared" si="136"/>
        <v>0</v>
      </c>
      <c r="J393">
        <f t="shared" si="115"/>
        <v>1</v>
      </c>
      <c r="K393">
        <f t="shared" si="137"/>
        <v>3</v>
      </c>
      <c r="L393">
        <f t="shared" si="138"/>
        <v>3</v>
      </c>
      <c r="M393" s="8">
        <f t="shared" si="140"/>
        <v>-0.70226665767334751</v>
      </c>
      <c r="N393" s="8">
        <f t="shared" si="141"/>
        <v>-0.70326090831410326</v>
      </c>
      <c r="O393" s="8">
        <f t="shared" si="142"/>
        <v>-0.92544009298561936</v>
      </c>
      <c r="P393" s="8">
        <f t="shared" si="143"/>
        <v>-0.95235407091434765</v>
      </c>
      <c r="Q393" s="8">
        <f t="shared" si="144"/>
        <v>-0.49086378147028009</v>
      </c>
      <c r="R393" s="8">
        <f t="shared" si="145"/>
        <v>-0.94464243632700784</v>
      </c>
      <c r="T393" s="8">
        <f t="shared" si="146"/>
        <v>-0.53819818394693042</v>
      </c>
      <c r="U393" s="8">
        <f t="shared" si="147"/>
        <v>-0.55121995467671991</v>
      </c>
      <c r="V393" s="8">
        <f t="shared" si="148"/>
        <v>-0.68186215004217243</v>
      </c>
      <c r="W393" s="8">
        <f t="shared" si="149"/>
        <v>-0.8180310759748326</v>
      </c>
      <c r="X393" s="8">
        <f t="shared" si="150"/>
        <v>-0.45166511812755644</v>
      </c>
      <c r="Y393" s="8">
        <f t="shared" si="151"/>
        <v>-0.69606669069111748</v>
      </c>
      <c r="AA393" s="8">
        <f t="shared" si="152"/>
        <v>-0.78778500344337865</v>
      </c>
      <c r="AB393" s="8">
        <f t="shared" si="153"/>
        <v>-0.80011744483461378</v>
      </c>
      <c r="AC393" s="8">
        <f t="shared" si="154"/>
        <v>-0.84275702143993825</v>
      </c>
      <c r="AD393" s="8">
        <f t="shared" si="155"/>
        <v>-0.88340637102274966</v>
      </c>
      <c r="AE393" s="8">
        <f t="shared" si="156"/>
        <v>-0.78309042222970737</v>
      </c>
      <c r="AF393" s="8">
        <f t="shared" si="157"/>
        <v>-0.85795360514451824</v>
      </c>
      <c r="AG393" s="8"/>
      <c r="AH393">
        <v>2.704531161214736</v>
      </c>
      <c r="AJ393">
        <v>0.90780184626456584</v>
      </c>
      <c r="AK393">
        <v>1</v>
      </c>
      <c r="AL393">
        <v>-0.95078912768331902</v>
      </c>
      <c r="AM393">
        <v>1</v>
      </c>
      <c r="AN393">
        <v>0.90780184626456584</v>
      </c>
      <c r="AO393">
        <v>1</v>
      </c>
      <c r="AP393">
        <v>-0.95078912768331902</v>
      </c>
      <c r="AQ393">
        <v>1</v>
      </c>
      <c r="AS393">
        <v>0.90780184626456584</v>
      </c>
      <c r="AT393">
        <v>1</v>
      </c>
      <c r="AU393">
        <v>-0.95078912768331902</v>
      </c>
      <c r="AV393">
        <v>1</v>
      </c>
      <c r="AW393">
        <v>0.90780184626456584</v>
      </c>
      <c r="AX393">
        <v>1</v>
      </c>
      <c r="AY393">
        <v>-0.95078912768331902</v>
      </c>
      <c r="AZ393">
        <v>1</v>
      </c>
      <c r="BB393">
        <f t="shared" si="139"/>
        <v>2.704531161214736</v>
      </c>
    </row>
    <row r="394" spans="1:54" x14ac:dyDescent="0.3">
      <c r="A394">
        <v>24</v>
      </c>
      <c r="B394" t="s">
        <v>126</v>
      </c>
      <c r="C394" t="s">
        <v>123</v>
      </c>
      <c r="D394" t="s">
        <v>114</v>
      </c>
      <c r="F394" s="2">
        <v>0</v>
      </c>
      <c r="G394" s="2">
        <f t="shared" si="134"/>
        <v>0</v>
      </c>
      <c r="H394" s="4">
        <f t="shared" si="135"/>
        <v>0</v>
      </c>
      <c r="I394" s="14">
        <f t="shared" si="136"/>
        <v>1</v>
      </c>
      <c r="J394">
        <f t="shared" si="115"/>
        <v>0</v>
      </c>
      <c r="K394">
        <f t="shared" si="137"/>
        <v>3</v>
      </c>
      <c r="L394">
        <f t="shared" si="138"/>
        <v>0</v>
      </c>
      <c r="M394" s="8">
        <f t="shared" si="140"/>
        <v>4.8164115116071846</v>
      </c>
      <c r="N394" s="8">
        <f t="shared" si="141"/>
        <v>4.8354801646502343</v>
      </c>
      <c r="O394" s="8">
        <f t="shared" si="142"/>
        <v>2.4744120976826633</v>
      </c>
      <c r="P394" s="8">
        <f t="shared" si="143"/>
        <v>10.567254357095656</v>
      </c>
      <c r="Q394" s="8">
        <f t="shared" si="144"/>
        <v>0.10058020030402268</v>
      </c>
      <c r="R394" s="8">
        <f t="shared" si="145"/>
        <v>6.1389513869100858</v>
      </c>
      <c r="T394" s="8">
        <f t="shared" si="146"/>
        <v>2.0776890926199312</v>
      </c>
      <c r="U394" s="8">
        <f t="shared" si="147"/>
        <v>2.041652036560889</v>
      </c>
      <c r="V394" s="8">
        <f t="shared" si="148"/>
        <v>0.99516182147863208</v>
      </c>
      <c r="W394" s="8">
        <f t="shared" si="149"/>
        <v>4.8070756930465954</v>
      </c>
      <c r="X394" s="8">
        <f t="shared" si="150"/>
        <v>0.68982000488705641</v>
      </c>
      <c r="Y394" s="8">
        <f t="shared" si="151"/>
        <v>1.4531194604815314</v>
      </c>
      <c r="AA394" s="8">
        <f t="shared" si="152"/>
        <v>3.4753545428965485E-2</v>
      </c>
      <c r="AB394" s="8">
        <f t="shared" si="153"/>
        <v>1.2532153255486596E-2</v>
      </c>
      <c r="AC394" s="8">
        <f t="shared" si="154"/>
        <v>-0.28498537406353786</v>
      </c>
      <c r="AD394" s="8">
        <f t="shared" si="155"/>
        <v>1.2233200613198154</v>
      </c>
      <c r="AE394" s="8">
        <f t="shared" si="156"/>
        <v>-0.33109101060105867</v>
      </c>
      <c r="AF394" s="8">
        <f t="shared" si="157"/>
        <v>0.27029484457033004</v>
      </c>
      <c r="AG394" s="8"/>
      <c r="AH394">
        <v>-3.9236083406138489</v>
      </c>
      <c r="AJ394">
        <v>-0.90780184626456584</v>
      </c>
      <c r="AK394">
        <v>-1</v>
      </c>
      <c r="AL394">
        <v>-2.766392820212451</v>
      </c>
      <c r="AM394">
        <v>-1</v>
      </c>
      <c r="AN394">
        <v>-0.90780184626456584</v>
      </c>
      <c r="AO394">
        <v>-1</v>
      </c>
      <c r="AP394">
        <v>-2.766392820212451</v>
      </c>
      <c r="AQ394">
        <v>-1</v>
      </c>
      <c r="AS394">
        <v>-0.90780184626456584</v>
      </c>
      <c r="AT394">
        <v>-1</v>
      </c>
      <c r="AU394">
        <v>-2.766392820212451</v>
      </c>
      <c r="AV394">
        <v>-1</v>
      </c>
      <c r="AW394">
        <v>-0.90780184626456584</v>
      </c>
      <c r="AX394">
        <v>-1</v>
      </c>
      <c r="AY394">
        <v>-2.766392820212451</v>
      </c>
      <c r="AZ394">
        <v>-1</v>
      </c>
      <c r="BB394">
        <f t="shared" si="139"/>
        <v>-3.9236083406138489</v>
      </c>
    </row>
    <row r="395" spans="1:54" x14ac:dyDescent="0.3">
      <c r="A395">
        <v>24</v>
      </c>
      <c r="B395" t="s">
        <v>127</v>
      </c>
      <c r="C395" t="s">
        <v>123</v>
      </c>
      <c r="D395" t="s">
        <v>114</v>
      </c>
      <c r="F395" s="2">
        <v>0</v>
      </c>
      <c r="G395" s="2">
        <f t="shared" si="134"/>
        <v>1</v>
      </c>
      <c r="H395" s="4">
        <f t="shared" si="135"/>
        <v>0</v>
      </c>
      <c r="I395" s="14">
        <f t="shared" si="136"/>
        <v>1</v>
      </c>
      <c r="J395">
        <f t="shared" si="115"/>
        <v>0</v>
      </c>
      <c r="K395">
        <f t="shared" si="137"/>
        <v>3</v>
      </c>
      <c r="L395">
        <f t="shared" si="138"/>
        <v>0</v>
      </c>
      <c r="M395" s="8">
        <f t="shared" si="140"/>
        <v>5.5237496412257192</v>
      </c>
      <c r="N395" s="8">
        <f t="shared" si="141"/>
        <v>5.5651886787863454</v>
      </c>
      <c r="O395" s="8">
        <f t="shared" si="142"/>
        <v>3.9352188027705548</v>
      </c>
      <c r="P395" s="8">
        <f t="shared" si="143"/>
        <v>21.339701490779078</v>
      </c>
      <c r="Q395" s="8">
        <f t="shared" si="144"/>
        <v>0.13926250783896985</v>
      </c>
      <c r="R395" s="8">
        <f t="shared" si="145"/>
        <v>15.823003698184747</v>
      </c>
      <c r="T395" s="8">
        <f t="shared" si="146"/>
        <v>2.3128648883939071</v>
      </c>
      <c r="U395" s="8">
        <f t="shared" si="147"/>
        <v>2.2890703880092511</v>
      </c>
      <c r="V395" s="8">
        <f t="shared" si="148"/>
        <v>1.2628920253685245</v>
      </c>
      <c r="W395" s="8">
        <f t="shared" si="149"/>
        <v>8.0050181304198631</v>
      </c>
      <c r="X395" s="8">
        <f t="shared" si="150"/>
        <v>0.85340797805766111</v>
      </c>
      <c r="Y395" s="8">
        <f t="shared" si="151"/>
        <v>2.8365202263510256</v>
      </c>
      <c r="AA395" s="8">
        <f t="shared" si="152"/>
        <v>-2.4937472302612625E-2</v>
      </c>
      <c r="AB395" s="8">
        <f t="shared" si="153"/>
        <v>-5.2102375516549913E-2</v>
      </c>
      <c r="AC395" s="8">
        <f t="shared" si="154"/>
        <v>-0.16964064390408878</v>
      </c>
      <c r="AD395" s="8">
        <f t="shared" si="155"/>
        <v>2.5248317776457756</v>
      </c>
      <c r="AE395" s="8">
        <f t="shared" si="156"/>
        <v>-0.27221512445364049</v>
      </c>
      <c r="AF395" s="8">
        <f t="shared" si="157"/>
        <v>0.90418348175437835</v>
      </c>
      <c r="AG395" s="8"/>
      <c r="AH395">
        <v>-3.9236083406138489</v>
      </c>
      <c r="AJ395">
        <v>-0.90780184626456584</v>
      </c>
      <c r="AK395">
        <v>-1</v>
      </c>
      <c r="AL395">
        <v>-2.766392820212451</v>
      </c>
      <c r="AM395">
        <v>-1</v>
      </c>
      <c r="AN395">
        <v>-0.90780184626456584</v>
      </c>
      <c r="AO395">
        <v>-1</v>
      </c>
      <c r="AP395">
        <v>-2.766392820212451</v>
      </c>
      <c r="AQ395">
        <v>-1</v>
      </c>
      <c r="AS395">
        <v>-0.90780184626456584</v>
      </c>
      <c r="AT395">
        <v>-1</v>
      </c>
      <c r="AU395">
        <v>-2.766392820212451</v>
      </c>
      <c r="AV395">
        <v>-1</v>
      </c>
      <c r="AW395">
        <v>-0.90780184626456584</v>
      </c>
      <c r="AX395">
        <v>-1</v>
      </c>
      <c r="AY395">
        <v>-2.766392820212451</v>
      </c>
      <c r="AZ395">
        <v>-1</v>
      </c>
      <c r="BB395">
        <f t="shared" si="139"/>
        <v>-3.9236083406138489</v>
      </c>
    </row>
    <row r="396" spans="1:54" x14ac:dyDescent="0.3">
      <c r="A396">
        <v>24</v>
      </c>
      <c r="B396" t="s">
        <v>128</v>
      </c>
      <c r="C396" t="s">
        <v>123</v>
      </c>
      <c r="D396" t="s">
        <v>114</v>
      </c>
      <c r="F396" s="2">
        <v>0</v>
      </c>
      <c r="G396" s="2">
        <f t="shared" si="134"/>
        <v>0</v>
      </c>
      <c r="H396" s="4">
        <f t="shared" si="135"/>
        <v>1</v>
      </c>
      <c r="I396" s="14">
        <f t="shared" si="136"/>
        <v>0</v>
      </c>
      <c r="J396">
        <f t="shared" si="115"/>
        <v>1</v>
      </c>
      <c r="K396">
        <f t="shared" si="137"/>
        <v>3</v>
      </c>
      <c r="L396">
        <f t="shared" si="138"/>
        <v>3</v>
      </c>
      <c r="M396" s="8">
        <f t="shared" si="140"/>
        <v>-0.64325398936414147</v>
      </c>
      <c r="N396" s="8">
        <f t="shared" si="141"/>
        <v>-0.64063116244173479</v>
      </c>
      <c r="O396" s="8">
        <f t="shared" si="142"/>
        <v>-0.95954307405975148</v>
      </c>
      <c r="P396" s="8">
        <f t="shared" si="143"/>
        <v>-0.96326777199108748</v>
      </c>
      <c r="Q396" s="8">
        <f t="shared" si="144"/>
        <v>-0.49769514736050519</v>
      </c>
      <c r="R396" s="8">
        <f t="shared" si="145"/>
        <v>-0.92722745472740253</v>
      </c>
      <c r="T396" s="8">
        <f t="shared" si="146"/>
        <v>-0.46904436272878425</v>
      </c>
      <c r="U396" s="8">
        <f t="shared" si="147"/>
        <v>-0.48166810290903228</v>
      </c>
      <c r="V396" s="8">
        <f t="shared" si="148"/>
        <v>-0.73905576074502743</v>
      </c>
      <c r="W396" s="8">
        <f t="shared" si="149"/>
        <v>-0.81638422027277291</v>
      </c>
      <c r="X396" s="8">
        <f t="shared" si="150"/>
        <v>-0.46440582291530008</v>
      </c>
      <c r="Y396" s="8">
        <f t="shared" si="151"/>
        <v>-0.67744835441703344</v>
      </c>
      <c r="AA396" s="8">
        <f t="shared" si="152"/>
        <v>-0.75566922195570452</v>
      </c>
      <c r="AB396" s="8">
        <f t="shared" si="153"/>
        <v>-0.76784735568233142</v>
      </c>
      <c r="AC396" s="8">
        <f t="shared" si="154"/>
        <v>-0.87507966682870686</v>
      </c>
      <c r="AD396" s="8">
        <f t="shared" si="155"/>
        <v>-0.88265370821636746</v>
      </c>
      <c r="AE396" s="8">
        <f t="shared" si="156"/>
        <v>-0.78251133651095295</v>
      </c>
      <c r="AF396" s="8">
        <f t="shared" si="157"/>
        <v>-0.84272402544040903</v>
      </c>
      <c r="AG396" s="8"/>
      <c r="AH396">
        <v>2.704531161214736</v>
      </c>
      <c r="AJ396">
        <v>0.90780184626456584</v>
      </c>
      <c r="AK396">
        <v>1</v>
      </c>
      <c r="AL396">
        <v>-0.95078912768331902</v>
      </c>
      <c r="AM396">
        <v>1</v>
      </c>
      <c r="AN396">
        <v>0.90780184626456584</v>
      </c>
      <c r="AO396">
        <v>1</v>
      </c>
      <c r="AP396">
        <v>-0.95078912768331902</v>
      </c>
      <c r="AQ396">
        <v>1</v>
      </c>
      <c r="AS396">
        <v>0.90780184626456584</v>
      </c>
      <c r="AT396">
        <v>1</v>
      </c>
      <c r="AU396">
        <v>-0.95078912768331902</v>
      </c>
      <c r="AV396">
        <v>1</v>
      </c>
      <c r="AW396">
        <v>0.90780184626456584</v>
      </c>
      <c r="AX396">
        <v>1</v>
      </c>
      <c r="AY396">
        <v>-0.95078912768331902</v>
      </c>
      <c r="AZ396">
        <v>1</v>
      </c>
      <c r="BB396">
        <f t="shared" si="139"/>
        <v>2.704531161214736</v>
      </c>
    </row>
    <row r="397" spans="1:54" x14ac:dyDescent="0.3">
      <c r="A397">
        <v>24</v>
      </c>
      <c r="B397" t="s">
        <v>129</v>
      </c>
      <c r="C397" t="s">
        <v>123</v>
      </c>
      <c r="D397" t="s">
        <v>114</v>
      </c>
      <c r="F397" s="2">
        <v>0</v>
      </c>
      <c r="G397" s="2">
        <f t="shared" si="134"/>
        <v>0</v>
      </c>
      <c r="H397" s="4">
        <f t="shared" si="135"/>
        <v>0</v>
      </c>
      <c r="I397" s="14">
        <f t="shared" si="136"/>
        <v>0</v>
      </c>
      <c r="J397">
        <f t="shared" si="115"/>
        <v>1</v>
      </c>
      <c r="K397">
        <f t="shared" si="137"/>
        <v>3</v>
      </c>
      <c r="L397">
        <f t="shared" si="138"/>
        <v>0</v>
      </c>
      <c r="M397" s="8">
        <f t="shared" si="140"/>
        <v>-0.64237575192954999</v>
      </c>
      <c r="N397" s="8">
        <f t="shared" si="141"/>
        <v>-0.63993006445038003</v>
      </c>
      <c r="O397" s="8">
        <f t="shared" si="142"/>
        <v>-0.75329979903303335</v>
      </c>
      <c r="P397" s="8">
        <f t="shared" si="143"/>
        <v>-0.86410715254154469</v>
      </c>
      <c r="Q397" s="8">
        <f t="shared" si="144"/>
        <v>-0.48461767659867444</v>
      </c>
      <c r="R397" s="8">
        <f t="shared" si="145"/>
        <v>-0.9187831079946831</v>
      </c>
      <c r="T397" s="8">
        <f t="shared" si="146"/>
        <v>-0.59320997061949032</v>
      </c>
      <c r="U397" s="8">
        <f t="shared" si="147"/>
        <v>-0.59947848600263698</v>
      </c>
      <c r="V397" s="8">
        <f t="shared" si="148"/>
        <v>-0.60961123665116002</v>
      </c>
      <c r="W397" s="8">
        <f t="shared" si="149"/>
        <v>-0.7802765270162042</v>
      </c>
      <c r="X397" s="8">
        <f t="shared" si="150"/>
        <v>-0.44633497197387823</v>
      </c>
      <c r="Y397" s="8">
        <f t="shared" si="151"/>
        <v>-0.77694371244298566</v>
      </c>
      <c r="AA397" s="8">
        <f t="shared" si="152"/>
        <v>-0.84472574804411649</v>
      </c>
      <c r="AB397" s="8">
        <f t="shared" si="153"/>
        <v>-0.84798266948813983</v>
      </c>
      <c r="AC397" s="8">
        <f t="shared" si="154"/>
        <v>-0.84615621474637082</v>
      </c>
      <c r="AD397" s="8">
        <f t="shared" si="155"/>
        <v>-0.91214390629716213</v>
      </c>
      <c r="AE397" s="8">
        <f t="shared" si="156"/>
        <v>-0.7781019431034556</v>
      </c>
      <c r="AF397" s="8">
        <f t="shared" si="157"/>
        <v>-0.89121988981356726</v>
      </c>
      <c r="AG397" s="8"/>
      <c r="AH397">
        <v>1.0743317868128921</v>
      </c>
      <c r="AJ397">
        <v>0.90780184626456584</v>
      </c>
      <c r="AK397">
        <v>1</v>
      </c>
      <c r="AL397">
        <v>-0.95078912768331902</v>
      </c>
      <c r="AM397">
        <v>1</v>
      </c>
      <c r="AN397">
        <v>0.90780184626456584</v>
      </c>
      <c r="AO397">
        <v>1</v>
      </c>
      <c r="AP397">
        <v>-0.95078912768331902</v>
      </c>
      <c r="AQ397">
        <v>1</v>
      </c>
      <c r="AS397">
        <v>0.90780184626456584</v>
      </c>
      <c r="AT397">
        <v>1</v>
      </c>
      <c r="AU397">
        <v>-0.95078912768331902</v>
      </c>
      <c r="AV397">
        <v>1</v>
      </c>
      <c r="AW397">
        <v>0.90780184626456584</v>
      </c>
      <c r="AX397">
        <v>1</v>
      </c>
      <c r="AY397">
        <v>-0.95078912768331902</v>
      </c>
      <c r="AZ397">
        <v>1</v>
      </c>
      <c r="BB397">
        <f t="shared" si="139"/>
        <v>1.0743317868128921</v>
      </c>
    </row>
    <row r="398" spans="1:54" x14ac:dyDescent="0.3">
      <c r="A398">
        <v>24</v>
      </c>
      <c r="B398" t="s">
        <v>130</v>
      </c>
      <c r="C398" t="s">
        <v>123</v>
      </c>
      <c r="D398" t="s">
        <v>114</v>
      </c>
      <c r="F398" s="2">
        <v>0</v>
      </c>
      <c r="G398" s="2">
        <f t="shared" si="134"/>
        <v>1</v>
      </c>
      <c r="H398" s="4">
        <f t="shared" si="135"/>
        <v>0</v>
      </c>
      <c r="I398" s="14">
        <f t="shared" si="136"/>
        <v>0</v>
      </c>
      <c r="J398">
        <f t="shared" si="115"/>
        <v>1</v>
      </c>
      <c r="K398">
        <f t="shared" si="137"/>
        <v>3</v>
      </c>
      <c r="L398">
        <f t="shared" si="138"/>
        <v>0</v>
      </c>
      <c r="M398" s="8">
        <f t="shared" si="140"/>
        <v>0.38127363465049785</v>
      </c>
      <c r="N398" s="8">
        <f t="shared" si="141"/>
        <v>0.39530745738248835</v>
      </c>
      <c r="O398" s="8">
        <f t="shared" si="142"/>
        <v>8.4855071876359378E-2</v>
      </c>
      <c r="P398" s="8">
        <f t="shared" si="143"/>
        <v>0.63451693896735961</v>
      </c>
      <c r="Q398" s="8">
        <f t="shared" si="144"/>
        <v>9.5423301031377611E-2</v>
      </c>
      <c r="R398" s="8">
        <f t="shared" si="145"/>
        <v>6.5345555626181537E-2</v>
      </c>
      <c r="T398" s="8">
        <f t="shared" si="146"/>
        <v>0.22651778112164747</v>
      </c>
      <c r="U398" s="8">
        <f t="shared" si="147"/>
        <v>0.20132318466187341</v>
      </c>
      <c r="V398" s="8">
        <f t="shared" si="148"/>
        <v>2.7592519850166006E-2</v>
      </c>
      <c r="W398" s="8">
        <f t="shared" si="149"/>
        <v>0.26973615254335936</v>
      </c>
      <c r="X398" s="8">
        <f t="shared" si="150"/>
        <v>0.68151066340321853</v>
      </c>
      <c r="Y398" s="8">
        <f t="shared" si="151"/>
        <v>-1.1394832700972342E-2</v>
      </c>
      <c r="AA398" s="8">
        <f t="shared" si="152"/>
        <v>-0.54537675261334428</v>
      </c>
      <c r="AB398" s="8">
        <f t="shared" si="153"/>
        <v>-0.56697658812883245</v>
      </c>
      <c r="AC398" s="8">
        <f t="shared" si="154"/>
        <v>-0.57593721272248832</v>
      </c>
      <c r="AD398" s="8">
        <f t="shared" si="155"/>
        <v>-0.45526377299947762</v>
      </c>
      <c r="AE398" s="8">
        <f t="shared" si="156"/>
        <v>-0.32931964221379167</v>
      </c>
      <c r="AF398" s="8">
        <f t="shared" si="157"/>
        <v>-0.48051166209643731</v>
      </c>
      <c r="AG398" s="8"/>
      <c r="AH398">
        <v>0.14474539258622099</v>
      </c>
      <c r="AJ398">
        <v>-0.90780184626456584</v>
      </c>
      <c r="AK398">
        <v>-1</v>
      </c>
      <c r="AL398">
        <v>-2.766392820212451</v>
      </c>
      <c r="AM398">
        <v>-1</v>
      </c>
      <c r="AN398">
        <v>-0.90780184626456584</v>
      </c>
      <c r="AO398">
        <v>-1</v>
      </c>
      <c r="AP398">
        <v>-2.766392820212451</v>
      </c>
      <c r="AQ398">
        <v>-1</v>
      </c>
      <c r="AS398">
        <v>-0.90780184626456584</v>
      </c>
      <c r="AT398">
        <v>-1</v>
      </c>
      <c r="AU398">
        <v>-2.766392820212451</v>
      </c>
      <c r="AV398">
        <v>-1</v>
      </c>
      <c r="AW398">
        <v>-0.90780184626456584</v>
      </c>
      <c r="AX398">
        <v>-1</v>
      </c>
      <c r="AY398">
        <v>-2.766392820212451</v>
      </c>
      <c r="AZ398">
        <v>-1</v>
      </c>
      <c r="BB398">
        <f t="shared" si="139"/>
        <v>0.14474539258622099</v>
      </c>
    </row>
    <row r="399" spans="1:54" x14ac:dyDescent="0.3">
      <c r="F399" s="2"/>
      <c r="G399" s="2"/>
      <c r="H399" s="4"/>
      <c r="I399" s="14"/>
      <c r="M399" s="8"/>
      <c r="N399" s="8"/>
      <c r="O399" s="8"/>
      <c r="P399" s="8"/>
      <c r="Q399" s="8"/>
      <c r="R399" s="8"/>
      <c r="T399" s="8"/>
      <c r="U399" s="8"/>
      <c r="V399" s="8"/>
      <c r="W399" s="8"/>
      <c r="X399" s="8"/>
      <c r="Y399" s="8"/>
      <c r="AA399" s="8"/>
      <c r="AB399" s="8"/>
      <c r="AC399" s="8"/>
      <c r="AD399" s="8"/>
      <c r="AE399" s="8"/>
      <c r="AF399" s="8"/>
      <c r="AG399" s="8"/>
    </row>
    <row r="400" spans="1:54" x14ac:dyDescent="0.3">
      <c r="F400" s="2"/>
      <c r="G400" s="2"/>
      <c r="H400" s="4"/>
      <c r="I400" s="14"/>
      <c r="M400" s="8"/>
      <c r="N400" s="8"/>
      <c r="O400" s="8"/>
      <c r="P400" s="8"/>
      <c r="Q400" s="8"/>
      <c r="R400" s="8"/>
      <c r="T400" s="8"/>
      <c r="U400" s="8"/>
      <c r="V400" s="8"/>
      <c r="W400" s="8"/>
      <c r="X400" s="8"/>
      <c r="Y400" s="8"/>
      <c r="AA400" s="8"/>
      <c r="AB400" s="8"/>
      <c r="AC400" s="8"/>
      <c r="AD400" s="8"/>
      <c r="AE400" s="8"/>
      <c r="AF400" s="8"/>
      <c r="AG400" s="8"/>
    </row>
    <row r="401" spans="6:33" x14ac:dyDescent="0.3">
      <c r="F401" s="2"/>
      <c r="G401" s="2"/>
      <c r="H401" s="4"/>
      <c r="I401" s="14"/>
      <c r="M401" s="8"/>
      <c r="N401" s="8"/>
      <c r="O401" s="8"/>
      <c r="P401" s="8"/>
      <c r="Q401" s="8"/>
      <c r="R401" s="8"/>
      <c r="T401" s="8"/>
      <c r="U401" s="8"/>
      <c r="V401" s="8"/>
      <c r="W401" s="8"/>
      <c r="X401" s="8"/>
      <c r="Y401" s="8"/>
      <c r="AA401" s="8"/>
      <c r="AB401" s="8"/>
      <c r="AC401" s="8"/>
      <c r="AD401" s="8"/>
      <c r="AE401" s="8"/>
      <c r="AF401" s="8"/>
      <c r="AG401" s="8"/>
    </row>
    <row r="402" spans="6:33" x14ac:dyDescent="0.3">
      <c r="F402" s="2"/>
      <c r="G402" s="2"/>
      <c r="H402" s="4"/>
      <c r="I402" s="14"/>
      <c r="M402" s="8"/>
      <c r="N402" s="8"/>
      <c r="O402" s="8"/>
      <c r="P402" s="8"/>
      <c r="Q402" s="8"/>
      <c r="R402" s="8"/>
      <c r="T402" s="8"/>
      <c r="U402" s="8"/>
      <c r="V402" s="8"/>
      <c r="W402" s="8"/>
      <c r="X402" s="8"/>
      <c r="Y402" s="8"/>
      <c r="AA402" s="8"/>
      <c r="AB402" s="8"/>
      <c r="AC402" s="8"/>
      <c r="AD402" s="8"/>
      <c r="AE402" s="8"/>
      <c r="AF402" s="8"/>
      <c r="AG402" s="8"/>
    </row>
    <row r="403" spans="6:33" x14ac:dyDescent="0.3">
      <c r="F403" s="2"/>
      <c r="G403" s="2"/>
      <c r="H403" s="4"/>
      <c r="I403" s="14"/>
      <c r="M403" s="8"/>
      <c r="N403" s="8"/>
      <c r="O403" s="8"/>
      <c r="P403" s="8"/>
      <c r="Q403" s="8"/>
      <c r="R403" s="8"/>
      <c r="T403" s="8"/>
      <c r="U403" s="8"/>
      <c r="V403" s="8"/>
      <c r="W403" s="8"/>
      <c r="X403" s="8"/>
      <c r="Y403" s="8"/>
      <c r="AA403" s="8"/>
      <c r="AB403" s="8"/>
      <c r="AC403" s="8"/>
      <c r="AD403" s="8"/>
      <c r="AE403" s="8"/>
      <c r="AF403" s="8"/>
      <c r="AG403" s="8"/>
    </row>
    <row r="404" spans="6:33" x14ac:dyDescent="0.3">
      <c r="F404" s="2"/>
      <c r="G404" s="2"/>
      <c r="H404" s="4"/>
      <c r="I404" s="14"/>
      <c r="M404" s="8"/>
      <c r="N404" s="8"/>
      <c r="O404" s="8"/>
      <c r="P404" s="8"/>
      <c r="Q404" s="8"/>
      <c r="R404" s="8"/>
      <c r="T404" s="8"/>
      <c r="U404" s="8"/>
      <c r="V404" s="8"/>
      <c r="W404" s="8"/>
      <c r="X404" s="8"/>
      <c r="Y404" s="8"/>
      <c r="AA404" s="8"/>
      <c r="AB404" s="8"/>
      <c r="AC404" s="8"/>
      <c r="AD404" s="8"/>
      <c r="AE404" s="8"/>
      <c r="AF404" s="8"/>
      <c r="AG404" s="8"/>
    </row>
    <row r="405" spans="6:33" x14ac:dyDescent="0.3">
      <c r="F405" s="2"/>
      <c r="G405" s="2"/>
      <c r="H405" s="4"/>
      <c r="I405" s="14"/>
      <c r="M405" s="8"/>
      <c r="N405" s="8"/>
      <c r="O405" s="8"/>
      <c r="P405" s="8"/>
      <c r="Q405" s="8"/>
      <c r="R405" s="8"/>
      <c r="T405" s="8"/>
      <c r="U405" s="8"/>
      <c r="V405" s="8"/>
      <c r="W405" s="8"/>
      <c r="X405" s="8"/>
      <c r="Y405" s="8"/>
      <c r="AA405" s="8"/>
      <c r="AB405" s="8"/>
      <c r="AC405" s="8"/>
      <c r="AD405" s="8"/>
      <c r="AE405" s="8"/>
      <c r="AF405" s="8"/>
      <c r="AG405" s="8"/>
    </row>
    <row r="406" spans="6:33" x14ac:dyDescent="0.3">
      <c r="F406" s="2"/>
      <c r="G406" s="2"/>
      <c r="H406" s="4"/>
      <c r="I406" s="14"/>
      <c r="M406" s="8"/>
      <c r="N406" s="8"/>
      <c r="O406" s="8"/>
      <c r="P406" s="8"/>
      <c r="Q406" s="8"/>
      <c r="R406" s="8"/>
      <c r="T406" s="8"/>
      <c r="U406" s="8"/>
      <c r="V406" s="8"/>
      <c r="W406" s="8"/>
      <c r="X406" s="8"/>
      <c r="Y406" s="8"/>
      <c r="AA406" s="8"/>
      <c r="AB406" s="8"/>
      <c r="AC406" s="8"/>
      <c r="AD406" s="8"/>
      <c r="AE406" s="8"/>
      <c r="AF406" s="8"/>
      <c r="AG406" s="8"/>
    </row>
    <row r="407" spans="6:33" x14ac:dyDescent="0.3">
      <c r="F407" s="2"/>
      <c r="G407" s="2"/>
      <c r="H407" s="4"/>
      <c r="I407" s="14"/>
      <c r="M407" s="8"/>
      <c r="N407" s="8"/>
      <c r="O407" s="8"/>
      <c r="P407" s="8"/>
      <c r="Q407" s="8"/>
      <c r="R407" s="8"/>
      <c r="T407" s="8"/>
      <c r="U407" s="8"/>
      <c r="V407" s="8"/>
      <c r="W407" s="8"/>
      <c r="X407" s="8"/>
      <c r="Y407" s="8"/>
      <c r="AA407" s="8"/>
      <c r="AB407" s="8"/>
      <c r="AC407" s="8"/>
      <c r="AD407" s="8"/>
      <c r="AE407" s="8"/>
      <c r="AF407" s="8"/>
      <c r="AG407" s="8"/>
    </row>
    <row r="408" spans="6:33" x14ac:dyDescent="0.3">
      <c r="F408" s="2"/>
      <c r="G408" s="2"/>
      <c r="H408" s="4"/>
      <c r="I408" s="14"/>
      <c r="M408" s="8"/>
      <c r="N408" s="8"/>
      <c r="O408" s="8"/>
      <c r="P408" s="8"/>
      <c r="Q408" s="8"/>
      <c r="R408" s="8"/>
      <c r="T408" s="8"/>
      <c r="U408" s="8"/>
      <c r="V408" s="8"/>
      <c r="W408" s="8"/>
      <c r="X408" s="8"/>
      <c r="Y408" s="8"/>
      <c r="AA408" s="8"/>
      <c r="AB408" s="8"/>
      <c r="AC408" s="8"/>
      <c r="AD408" s="8"/>
      <c r="AE408" s="8"/>
      <c r="AF408" s="8"/>
      <c r="AG408" s="8"/>
    </row>
    <row r="409" spans="6:33" x14ac:dyDescent="0.3">
      <c r="F409" s="2"/>
      <c r="G409" s="2"/>
      <c r="H409" s="4"/>
      <c r="I409" s="14"/>
      <c r="M409" s="8"/>
      <c r="N409" s="8"/>
      <c r="O409" s="8"/>
      <c r="P409" s="8"/>
      <c r="Q409" s="8"/>
      <c r="R409" s="8"/>
      <c r="T409" s="8"/>
      <c r="U409" s="8"/>
      <c r="V409" s="8"/>
      <c r="W409" s="8"/>
      <c r="X409" s="8"/>
      <c r="Y409" s="8"/>
      <c r="AA409" s="8"/>
      <c r="AB409" s="8"/>
      <c r="AC409" s="8"/>
      <c r="AD409" s="8"/>
      <c r="AE409" s="8"/>
      <c r="AF409" s="8"/>
      <c r="AG409" s="8"/>
    </row>
    <row r="410" spans="6:33" x14ac:dyDescent="0.3">
      <c r="F410" s="2"/>
      <c r="G410" s="2"/>
      <c r="H410" s="4"/>
      <c r="I410" s="14"/>
      <c r="M410" s="8"/>
      <c r="N410" s="8"/>
      <c r="O410" s="8"/>
      <c r="P410" s="8"/>
      <c r="Q410" s="8"/>
      <c r="R410" s="8"/>
      <c r="T410" s="8"/>
      <c r="U410" s="8"/>
      <c r="V410" s="8"/>
      <c r="W410" s="8"/>
      <c r="X410" s="8"/>
      <c r="Y410" s="8"/>
      <c r="AA410" s="8"/>
      <c r="AB410" s="8"/>
      <c r="AC410" s="8"/>
      <c r="AD410" s="8"/>
      <c r="AE410" s="8"/>
      <c r="AF410" s="8"/>
      <c r="AG410" s="8"/>
    </row>
    <row r="411" spans="6:33" x14ac:dyDescent="0.3">
      <c r="F411" s="2"/>
      <c r="G411" s="2"/>
      <c r="H411" s="4"/>
      <c r="I411" s="14"/>
      <c r="M411" s="8"/>
      <c r="N411" s="8"/>
      <c r="O411" s="8"/>
      <c r="P411" s="8"/>
      <c r="Q411" s="8"/>
      <c r="R411" s="8"/>
      <c r="T411" s="8"/>
      <c r="U411" s="8"/>
      <c r="V411" s="8"/>
      <c r="W411" s="8"/>
      <c r="X411" s="8"/>
      <c r="Y411" s="8"/>
      <c r="AA411" s="8"/>
      <c r="AB411" s="8"/>
      <c r="AC411" s="8"/>
      <c r="AD411" s="8"/>
      <c r="AE411" s="8"/>
      <c r="AF411" s="8"/>
      <c r="AG411" s="8"/>
    </row>
    <row r="412" spans="6:33" x14ac:dyDescent="0.3">
      <c r="F412" s="2"/>
      <c r="G412" s="2"/>
      <c r="H412" s="4"/>
      <c r="I412" s="14"/>
      <c r="M412" s="8"/>
      <c r="N412" s="8"/>
      <c r="O412" s="8"/>
      <c r="P412" s="8"/>
      <c r="Q412" s="8"/>
      <c r="R412" s="8"/>
      <c r="T412" s="8"/>
      <c r="U412" s="8"/>
      <c r="V412" s="8"/>
      <c r="W412" s="8"/>
      <c r="X412" s="8"/>
      <c r="Y412" s="8"/>
      <c r="AA412" s="8"/>
      <c r="AB412" s="8"/>
      <c r="AC412" s="8"/>
      <c r="AD412" s="8"/>
      <c r="AE412" s="8"/>
      <c r="AF412" s="8"/>
      <c r="AG412" s="8"/>
    </row>
    <row r="413" spans="6:33" x14ac:dyDescent="0.3">
      <c r="F413" s="2"/>
      <c r="G413" s="2"/>
      <c r="H413" s="4"/>
      <c r="I413" s="14"/>
      <c r="M413" s="8"/>
      <c r="N413" s="8"/>
      <c r="O413" s="8"/>
      <c r="P413" s="8"/>
      <c r="Q413" s="8"/>
      <c r="R413" s="8"/>
      <c r="T413" s="8"/>
      <c r="U413" s="8"/>
      <c r="V413" s="8"/>
      <c r="W413" s="8"/>
      <c r="X413" s="8"/>
      <c r="Y413" s="8"/>
      <c r="AA413" s="8"/>
      <c r="AB413" s="8"/>
      <c r="AC413" s="8"/>
      <c r="AD413" s="8"/>
      <c r="AE413" s="8"/>
      <c r="AF413" s="8"/>
      <c r="AG413" s="8"/>
    </row>
    <row r="414" spans="6:33" x14ac:dyDescent="0.3">
      <c r="F414" s="2"/>
      <c r="G414" s="2"/>
      <c r="H414" s="4"/>
      <c r="I414" s="14"/>
      <c r="M414" s="8"/>
      <c r="N414" s="8"/>
      <c r="O414" s="8"/>
      <c r="P414" s="8"/>
      <c r="Q414" s="8"/>
      <c r="R414" s="8"/>
      <c r="T414" s="8"/>
      <c r="U414" s="8"/>
      <c r="V414" s="8"/>
      <c r="W414" s="8"/>
      <c r="X414" s="8"/>
      <c r="Y414" s="8"/>
      <c r="AA414" s="8"/>
      <c r="AB414" s="8"/>
      <c r="AC414" s="8"/>
      <c r="AD414" s="8"/>
      <c r="AE414" s="8"/>
      <c r="AF414" s="8"/>
      <c r="AG414" s="8"/>
    </row>
    <row r="415" spans="6:33" x14ac:dyDescent="0.3">
      <c r="F415" s="2"/>
      <c r="G415" s="2"/>
      <c r="H415" s="4"/>
      <c r="I415" s="14"/>
      <c r="M415" s="8"/>
      <c r="N415" s="8"/>
      <c r="O415" s="8"/>
      <c r="P415" s="8"/>
      <c r="Q415" s="8"/>
      <c r="R415" s="8"/>
      <c r="T415" s="8"/>
      <c r="U415" s="8"/>
      <c r="V415" s="8"/>
      <c r="W415" s="8"/>
      <c r="X415" s="8"/>
      <c r="Y415" s="8"/>
      <c r="AA415" s="8"/>
      <c r="AB415" s="8"/>
      <c r="AC415" s="8"/>
      <c r="AD415" s="8"/>
      <c r="AE415" s="8"/>
      <c r="AF415" s="8"/>
      <c r="AG415" s="8"/>
    </row>
    <row r="416" spans="6:33" x14ac:dyDescent="0.3">
      <c r="F416" s="2"/>
      <c r="G416" s="2"/>
      <c r="H416" s="4"/>
      <c r="I416" s="14"/>
      <c r="M416" s="8"/>
      <c r="N416" s="8"/>
      <c r="O416" s="8"/>
      <c r="P416" s="8"/>
      <c r="Q416" s="8"/>
      <c r="R416" s="8"/>
      <c r="T416" s="8"/>
      <c r="U416" s="8"/>
      <c r="V416" s="8"/>
      <c r="W416" s="8"/>
      <c r="X416" s="8"/>
      <c r="Y416" s="8"/>
      <c r="AA416" s="8"/>
      <c r="AB416" s="8"/>
      <c r="AC416" s="8"/>
      <c r="AD416" s="8"/>
      <c r="AE416" s="8"/>
      <c r="AF416" s="8"/>
      <c r="AG416" s="8"/>
    </row>
    <row r="417" spans="6:33" x14ac:dyDescent="0.3">
      <c r="F417" s="2"/>
      <c r="G417" s="2"/>
      <c r="H417" s="4"/>
      <c r="I417" s="14"/>
      <c r="M417" s="8"/>
      <c r="N417" s="8"/>
      <c r="O417" s="8"/>
      <c r="P417" s="8"/>
      <c r="Q417" s="8"/>
      <c r="R417" s="8"/>
      <c r="T417" s="8"/>
      <c r="U417" s="8"/>
      <c r="V417" s="8"/>
      <c r="W417" s="8"/>
      <c r="X417" s="8"/>
      <c r="Y417" s="8"/>
      <c r="AA417" s="8"/>
      <c r="AB417" s="8"/>
      <c r="AC417" s="8"/>
      <c r="AD417" s="8"/>
      <c r="AE417" s="8"/>
      <c r="AF417" s="8"/>
      <c r="AG417" s="8"/>
    </row>
    <row r="418" spans="6:33" x14ac:dyDescent="0.3">
      <c r="F418" s="2"/>
      <c r="G418" s="2"/>
      <c r="H418" s="4"/>
      <c r="I418" s="14"/>
      <c r="M418" s="8"/>
      <c r="N418" s="8"/>
      <c r="O418" s="8"/>
      <c r="P418" s="8"/>
      <c r="Q418" s="8"/>
      <c r="R418" s="8"/>
      <c r="T418" s="8"/>
      <c r="U418" s="8"/>
      <c r="V418" s="8"/>
      <c r="W418" s="8"/>
      <c r="X418" s="8"/>
      <c r="Y418" s="8"/>
      <c r="AA418" s="8"/>
      <c r="AB418" s="8"/>
      <c r="AC418" s="8"/>
      <c r="AD418" s="8"/>
      <c r="AE418" s="8"/>
      <c r="AF418" s="8"/>
      <c r="AG418" s="8"/>
    </row>
    <row r="419" spans="6:33" x14ac:dyDescent="0.3">
      <c r="F419" s="2"/>
      <c r="G419" s="2"/>
      <c r="H419" s="4"/>
      <c r="I419" s="14"/>
      <c r="M419" s="8"/>
      <c r="N419" s="8"/>
      <c r="O419" s="8"/>
      <c r="P419" s="8"/>
      <c r="Q419" s="8"/>
      <c r="R419" s="8"/>
      <c r="T419" s="8"/>
      <c r="U419" s="8"/>
      <c r="V419" s="8"/>
      <c r="W419" s="8"/>
      <c r="X419" s="8"/>
      <c r="Y419" s="8"/>
      <c r="AA419" s="8"/>
      <c r="AB419" s="8"/>
      <c r="AC419" s="8"/>
      <c r="AD419" s="8"/>
      <c r="AE419" s="8"/>
      <c r="AF419" s="8"/>
      <c r="AG419" s="8"/>
    </row>
    <row r="420" spans="6:33" x14ac:dyDescent="0.3">
      <c r="F420" s="2"/>
      <c r="G420" s="2"/>
      <c r="H420" s="4"/>
      <c r="I420" s="14"/>
      <c r="M420" s="8"/>
      <c r="N420" s="8"/>
      <c r="O420" s="8"/>
      <c r="P420" s="8"/>
      <c r="Q420" s="8"/>
      <c r="R420" s="8"/>
      <c r="T420" s="8"/>
      <c r="U420" s="8"/>
      <c r="V420" s="8"/>
      <c r="W420" s="8"/>
      <c r="X420" s="8"/>
      <c r="Y420" s="8"/>
      <c r="AA420" s="8"/>
      <c r="AB420" s="8"/>
      <c r="AC420" s="8"/>
      <c r="AD420" s="8"/>
      <c r="AE420" s="8"/>
      <c r="AF420" s="8"/>
      <c r="AG420" s="8"/>
    </row>
    <row r="421" spans="6:33" x14ac:dyDescent="0.3">
      <c r="F421" s="2"/>
      <c r="G421" s="2"/>
      <c r="H421" s="4"/>
      <c r="I421" s="14"/>
      <c r="M421" s="8"/>
      <c r="N421" s="8"/>
      <c r="O421" s="8"/>
      <c r="P421" s="8"/>
      <c r="Q421" s="8"/>
      <c r="R421" s="8"/>
      <c r="T421" s="8"/>
      <c r="U421" s="8"/>
      <c r="V421" s="8"/>
      <c r="W421" s="8"/>
      <c r="X421" s="8"/>
      <c r="Y421" s="8"/>
      <c r="AA421" s="8"/>
      <c r="AB421" s="8"/>
      <c r="AC421" s="8"/>
      <c r="AD421" s="8"/>
      <c r="AE421" s="8"/>
      <c r="AF421" s="8"/>
      <c r="AG421" s="8"/>
    </row>
    <row r="422" spans="6:33" x14ac:dyDescent="0.3">
      <c r="F422" s="2"/>
      <c r="G422" s="2"/>
      <c r="H422" s="4"/>
      <c r="I422" s="14"/>
      <c r="M422" s="8"/>
      <c r="N422" s="8"/>
      <c r="O422" s="8"/>
      <c r="P422" s="8"/>
      <c r="Q422" s="8"/>
      <c r="R422" s="8"/>
      <c r="T422" s="8"/>
      <c r="U422" s="8"/>
      <c r="V422" s="8"/>
      <c r="W422" s="8"/>
      <c r="X422" s="8"/>
      <c r="Y422" s="8"/>
      <c r="AA422" s="8"/>
      <c r="AB422" s="8"/>
      <c r="AC422" s="8"/>
      <c r="AD422" s="8"/>
      <c r="AE422" s="8"/>
      <c r="AF422" s="8"/>
      <c r="AG422" s="8"/>
    </row>
    <row r="423" spans="6:33" x14ac:dyDescent="0.3">
      <c r="F423" s="2"/>
      <c r="G423" s="2"/>
      <c r="H423" s="4"/>
      <c r="I423" s="14"/>
      <c r="M423" s="8"/>
      <c r="N423" s="8"/>
      <c r="O423" s="8"/>
      <c r="P423" s="8"/>
      <c r="Q423" s="8"/>
      <c r="R423" s="8"/>
      <c r="T423" s="8"/>
      <c r="U423" s="8"/>
      <c r="V423" s="8"/>
      <c r="W423" s="8"/>
      <c r="X423" s="8"/>
      <c r="Y423" s="8"/>
      <c r="AA423" s="8"/>
      <c r="AB423" s="8"/>
      <c r="AC423" s="8"/>
      <c r="AD423" s="8"/>
      <c r="AE423" s="8"/>
      <c r="AF423" s="8"/>
      <c r="AG423" s="8"/>
    </row>
    <row r="424" spans="6:33" x14ac:dyDescent="0.3">
      <c r="F424" s="2"/>
      <c r="G424" s="2"/>
      <c r="H424" s="4"/>
      <c r="I424" s="14"/>
      <c r="M424" s="8"/>
      <c r="N424" s="8"/>
      <c r="O424" s="8"/>
      <c r="P424" s="8"/>
      <c r="Q424" s="8"/>
      <c r="R424" s="8"/>
      <c r="T424" s="8"/>
      <c r="U424" s="8"/>
      <c r="V424" s="8"/>
      <c r="W424" s="8"/>
      <c r="X424" s="8"/>
      <c r="Y424" s="8"/>
      <c r="AA424" s="8"/>
      <c r="AB424" s="8"/>
      <c r="AC424" s="8"/>
      <c r="AD424" s="8"/>
      <c r="AE424" s="8"/>
      <c r="AF424" s="8"/>
      <c r="AG424" s="8"/>
    </row>
    <row r="425" spans="6:33" x14ac:dyDescent="0.3">
      <c r="F425" s="2"/>
      <c r="G425" s="2"/>
      <c r="H425" s="4"/>
      <c r="I425" s="14"/>
      <c r="M425" s="8"/>
      <c r="N425" s="8"/>
      <c r="O425" s="8"/>
      <c r="P425" s="8"/>
      <c r="Q425" s="8"/>
      <c r="R425" s="8"/>
      <c r="T425" s="8"/>
      <c r="U425" s="8"/>
      <c r="V425" s="8"/>
      <c r="W425" s="8"/>
      <c r="X425" s="8"/>
      <c r="Y425" s="8"/>
      <c r="AA425" s="8"/>
      <c r="AB425" s="8"/>
      <c r="AC425" s="8"/>
      <c r="AD425" s="8"/>
      <c r="AE425" s="8"/>
      <c r="AF425" s="8"/>
      <c r="AG425" s="8"/>
    </row>
    <row r="426" spans="6:33" x14ac:dyDescent="0.3">
      <c r="F426" s="2"/>
      <c r="G426" s="2"/>
      <c r="H426" s="4"/>
      <c r="I426" s="14"/>
      <c r="M426" s="8"/>
      <c r="N426" s="8"/>
      <c r="O426" s="8"/>
      <c r="P426" s="8"/>
      <c r="Q426" s="8"/>
      <c r="R426" s="8"/>
      <c r="T426" s="8"/>
      <c r="U426" s="8"/>
      <c r="V426" s="8"/>
      <c r="W426" s="8"/>
      <c r="X426" s="8"/>
      <c r="Y426" s="8"/>
      <c r="AA426" s="8"/>
      <c r="AB426" s="8"/>
      <c r="AC426" s="8"/>
      <c r="AD426" s="8"/>
      <c r="AE426" s="8"/>
      <c r="AF426" s="8"/>
      <c r="AG426" s="8"/>
    </row>
    <row r="427" spans="6:33" x14ac:dyDescent="0.3">
      <c r="F427" s="2"/>
      <c r="G427" s="2"/>
      <c r="H427" s="4"/>
      <c r="I427" s="14"/>
      <c r="M427" s="8"/>
      <c r="N427" s="8"/>
      <c r="O427" s="8"/>
      <c r="P427" s="8"/>
      <c r="Q427" s="8"/>
      <c r="R427" s="8"/>
      <c r="T427" s="8"/>
      <c r="U427" s="8"/>
      <c r="V427" s="8"/>
      <c r="W427" s="8"/>
      <c r="X427" s="8"/>
      <c r="Y427" s="8"/>
      <c r="AA427" s="8"/>
      <c r="AB427" s="8"/>
      <c r="AC427" s="8"/>
      <c r="AD427" s="8"/>
      <c r="AE427" s="8"/>
      <c r="AF427" s="8"/>
      <c r="AG427" s="8"/>
    </row>
    <row r="428" spans="6:33" x14ac:dyDescent="0.3">
      <c r="F428" s="2"/>
      <c r="G428" s="2"/>
      <c r="H428" s="4"/>
      <c r="I428" s="14"/>
      <c r="M428" s="8"/>
      <c r="N428" s="8"/>
      <c r="O428" s="8"/>
      <c r="P428" s="8"/>
      <c r="Q428" s="8"/>
      <c r="R428" s="8"/>
      <c r="T428" s="8"/>
      <c r="U428" s="8"/>
      <c r="V428" s="8"/>
      <c r="W428" s="8"/>
      <c r="X428" s="8"/>
      <c r="Y428" s="8"/>
      <c r="AA428" s="8"/>
      <c r="AB428" s="8"/>
      <c r="AC428" s="8"/>
      <c r="AD428" s="8"/>
      <c r="AE428" s="8"/>
      <c r="AF428" s="8"/>
      <c r="AG428" s="8"/>
    </row>
    <row r="429" spans="6:33" x14ac:dyDescent="0.3">
      <c r="F429" s="2"/>
      <c r="G429" s="2"/>
      <c r="H429" s="4"/>
      <c r="I429" s="14"/>
      <c r="M429" s="8"/>
      <c r="N429" s="8"/>
      <c r="O429" s="8"/>
      <c r="P429" s="8"/>
      <c r="Q429" s="8"/>
      <c r="R429" s="8"/>
      <c r="T429" s="8"/>
      <c r="U429" s="8"/>
      <c r="V429" s="8"/>
      <c r="W429" s="8"/>
      <c r="X429" s="8"/>
      <c r="Y429" s="8"/>
      <c r="AA429" s="8"/>
      <c r="AB429" s="8"/>
      <c r="AC429" s="8"/>
      <c r="AD429" s="8"/>
      <c r="AE429" s="8"/>
      <c r="AF429" s="8"/>
      <c r="AG429" s="8"/>
    </row>
    <row r="430" spans="6:33" x14ac:dyDescent="0.3">
      <c r="F430" s="2"/>
      <c r="G430" s="2"/>
      <c r="H430" s="4"/>
      <c r="I430" s="14"/>
      <c r="M430" s="8"/>
      <c r="N430" s="8"/>
      <c r="O430" s="8"/>
      <c r="P430" s="8"/>
      <c r="Q430" s="8"/>
      <c r="R430" s="8"/>
      <c r="T430" s="8"/>
      <c r="U430" s="8"/>
      <c r="V430" s="8"/>
      <c r="W430" s="8"/>
      <c r="X430" s="8"/>
      <c r="Y430" s="8"/>
      <c r="AA430" s="8"/>
      <c r="AB430" s="8"/>
      <c r="AC430" s="8"/>
      <c r="AD430" s="8"/>
      <c r="AE430" s="8"/>
      <c r="AF430" s="8"/>
      <c r="AG430" s="8"/>
    </row>
    <row r="431" spans="6:33" x14ac:dyDescent="0.3">
      <c r="F431" s="2"/>
      <c r="G431" s="2"/>
      <c r="H431" s="4"/>
      <c r="I431" s="14"/>
      <c r="M431" s="8"/>
      <c r="N431" s="8"/>
      <c r="O431" s="8"/>
      <c r="P431" s="8"/>
      <c r="Q431" s="8"/>
      <c r="R431" s="8"/>
      <c r="T431" s="8"/>
      <c r="U431" s="8"/>
      <c r="V431" s="8"/>
      <c r="W431" s="8"/>
      <c r="X431" s="8"/>
      <c r="Y431" s="8"/>
      <c r="AA431" s="8"/>
      <c r="AB431" s="8"/>
      <c r="AC431" s="8"/>
      <c r="AD431" s="8"/>
      <c r="AE431" s="8"/>
      <c r="AF431" s="8"/>
      <c r="AG431" s="8"/>
    </row>
    <row r="432" spans="6:33" x14ac:dyDescent="0.3">
      <c r="F432" s="2"/>
      <c r="G432" s="2"/>
      <c r="H432" s="4"/>
      <c r="I432" s="14"/>
      <c r="M432" s="8"/>
      <c r="N432" s="8"/>
      <c r="O432" s="8"/>
      <c r="P432" s="8"/>
      <c r="Q432" s="8"/>
      <c r="R432" s="8"/>
      <c r="T432" s="8"/>
      <c r="U432" s="8"/>
      <c r="V432" s="8"/>
      <c r="W432" s="8"/>
      <c r="X432" s="8"/>
      <c r="Y432" s="8"/>
      <c r="AA432" s="8"/>
      <c r="AB432" s="8"/>
      <c r="AC432" s="8"/>
      <c r="AD432" s="8"/>
      <c r="AE432" s="8"/>
      <c r="AF432" s="8"/>
      <c r="AG432" s="8"/>
    </row>
    <row r="433" spans="6:33" x14ac:dyDescent="0.3">
      <c r="F433" s="2"/>
      <c r="G433" s="2"/>
      <c r="H433" s="4"/>
      <c r="I433" s="14"/>
      <c r="M433" s="8"/>
      <c r="N433" s="8"/>
      <c r="O433" s="8"/>
      <c r="P433" s="8"/>
      <c r="Q433" s="8"/>
      <c r="R433" s="8"/>
      <c r="T433" s="8"/>
      <c r="U433" s="8"/>
      <c r="V433" s="8"/>
      <c r="W433" s="8"/>
      <c r="X433" s="8"/>
      <c r="Y433" s="8"/>
      <c r="AA433" s="8"/>
      <c r="AB433" s="8"/>
      <c r="AC433" s="8"/>
      <c r="AD433" s="8"/>
      <c r="AE433" s="8"/>
      <c r="AF433" s="8"/>
      <c r="AG433" s="8"/>
    </row>
    <row r="434" spans="6:33" x14ac:dyDescent="0.3">
      <c r="F434" s="2"/>
      <c r="G434" s="2"/>
      <c r="H434" s="4"/>
      <c r="I434" s="14"/>
      <c r="M434" s="8"/>
      <c r="N434" s="8"/>
      <c r="O434" s="8"/>
      <c r="P434" s="8"/>
      <c r="Q434" s="8"/>
      <c r="R434" s="8"/>
      <c r="T434" s="8"/>
      <c r="U434" s="8"/>
      <c r="V434" s="8"/>
      <c r="W434" s="8"/>
      <c r="X434" s="8"/>
      <c r="Y434" s="8"/>
      <c r="AA434" s="8"/>
      <c r="AB434" s="8"/>
      <c r="AC434" s="8"/>
      <c r="AD434" s="8"/>
      <c r="AE434" s="8"/>
      <c r="AF434" s="8"/>
      <c r="AG434" s="8"/>
    </row>
    <row r="435" spans="6:33" x14ac:dyDescent="0.3">
      <c r="F435" s="2"/>
      <c r="G435" s="2"/>
      <c r="H435" s="4"/>
      <c r="I435" s="14"/>
      <c r="M435" s="8"/>
      <c r="N435" s="8"/>
      <c r="O435" s="8"/>
      <c r="P435" s="8"/>
      <c r="Q435" s="8"/>
      <c r="R435" s="8"/>
      <c r="T435" s="8"/>
      <c r="U435" s="8"/>
      <c r="V435" s="8"/>
      <c r="W435" s="8"/>
      <c r="X435" s="8"/>
      <c r="Y435" s="8"/>
      <c r="AA435" s="8"/>
      <c r="AB435" s="8"/>
      <c r="AC435" s="8"/>
      <c r="AD435" s="8"/>
      <c r="AE435" s="8"/>
      <c r="AF435" s="8"/>
      <c r="AG435" s="8"/>
    </row>
    <row r="436" spans="6:33" x14ac:dyDescent="0.3">
      <c r="F436" s="2"/>
      <c r="G436" s="2"/>
      <c r="H436" s="4"/>
      <c r="I436" s="14"/>
      <c r="M436" s="8"/>
      <c r="N436" s="8"/>
      <c r="O436" s="8"/>
      <c r="P436" s="8"/>
      <c r="Q436" s="8"/>
      <c r="R436" s="8"/>
      <c r="T436" s="8"/>
      <c r="U436" s="8"/>
      <c r="V436" s="8"/>
      <c r="W436" s="8"/>
      <c r="X436" s="8"/>
      <c r="Y436" s="8"/>
      <c r="AA436" s="8"/>
      <c r="AB436" s="8"/>
      <c r="AC436" s="8"/>
      <c r="AD436" s="8"/>
      <c r="AE436" s="8"/>
      <c r="AF436" s="8"/>
      <c r="AG436" s="8"/>
    </row>
    <row r="437" spans="6:33" x14ac:dyDescent="0.3">
      <c r="F437" s="2"/>
      <c r="G437" s="2"/>
      <c r="H437" s="4"/>
      <c r="I437" s="14"/>
      <c r="M437" s="8"/>
      <c r="N437" s="8"/>
      <c r="O437" s="8"/>
      <c r="P437" s="8"/>
      <c r="Q437" s="8"/>
      <c r="R437" s="8"/>
      <c r="T437" s="8"/>
      <c r="U437" s="8"/>
      <c r="V437" s="8"/>
      <c r="W437" s="8"/>
      <c r="X437" s="8"/>
      <c r="Y437" s="8"/>
      <c r="AA437" s="8"/>
      <c r="AB437" s="8"/>
      <c r="AC437" s="8"/>
      <c r="AD437" s="8"/>
      <c r="AE437" s="8"/>
      <c r="AF437" s="8"/>
      <c r="AG437" s="8"/>
    </row>
    <row r="438" spans="6:33" x14ac:dyDescent="0.3">
      <c r="F438" s="2"/>
      <c r="G438" s="2"/>
      <c r="H438" s="4"/>
      <c r="I438" s="14"/>
      <c r="M438" s="8"/>
      <c r="N438" s="8"/>
      <c r="O438" s="8"/>
      <c r="P438" s="8"/>
      <c r="Q438" s="8"/>
      <c r="R438" s="8"/>
      <c r="T438" s="8"/>
      <c r="U438" s="8"/>
      <c r="V438" s="8"/>
      <c r="W438" s="8"/>
      <c r="X438" s="8"/>
      <c r="Y438" s="8"/>
      <c r="AA438" s="8"/>
      <c r="AB438" s="8"/>
      <c r="AC438" s="8"/>
      <c r="AD438" s="8"/>
      <c r="AE438" s="8"/>
      <c r="AF438" s="8"/>
      <c r="AG438" s="8"/>
    </row>
    <row r="439" spans="6:33" x14ac:dyDescent="0.3">
      <c r="F439" s="2"/>
      <c r="G439" s="2"/>
      <c r="H439" s="4"/>
      <c r="I439" s="14"/>
      <c r="M439" s="8"/>
      <c r="N439" s="8"/>
      <c r="O439" s="8"/>
      <c r="P439" s="8"/>
      <c r="Q439" s="8"/>
      <c r="R439" s="8"/>
      <c r="T439" s="8"/>
      <c r="U439" s="8"/>
      <c r="V439" s="8"/>
      <c r="W439" s="8"/>
      <c r="X439" s="8"/>
      <c r="Y439" s="8"/>
      <c r="AA439" s="8"/>
      <c r="AB439" s="8"/>
      <c r="AC439" s="8"/>
      <c r="AD439" s="8"/>
      <c r="AE439" s="8"/>
      <c r="AF439" s="8"/>
      <c r="AG439" s="8"/>
    </row>
    <row r="440" spans="6:33" x14ac:dyDescent="0.3">
      <c r="F440" s="2"/>
      <c r="G440" s="2"/>
      <c r="H440" s="4"/>
      <c r="I440" s="14"/>
      <c r="M440" s="8"/>
      <c r="N440" s="8"/>
      <c r="O440" s="8"/>
      <c r="P440" s="8"/>
      <c r="Q440" s="8"/>
      <c r="R440" s="8"/>
      <c r="T440" s="8"/>
      <c r="U440" s="8"/>
      <c r="V440" s="8"/>
      <c r="W440" s="8"/>
      <c r="X440" s="8"/>
      <c r="Y440" s="8"/>
      <c r="AA440" s="8"/>
      <c r="AB440" s="8"/>
      <c r="AC440" s="8"/>
      <c r="AD440" s="8"/>
      <c r="AE440" s="8"/>
      <c r="AF440" s="8"/>
      <c r="AG440" s="8"/>
    </row>
    <row r="441" spans="6:33" x14ac:dyDescent="0.3">
      <c r="F441" s="2"/>
      <c r="G441" s="2"/>
      <c r="H441" s="4"/>
      <c r="I441" s="14"/>
      <c r="M441" s="8"/>
      <c r="N441" s="8"/>
      <c r="O441" s="8"/>
      <c r="P441" s="8"/>
      <c r="Q441" s="8"/>
      <c r="R441" s="8"/>
      <c r="T441" s="8"/>
      <c r="U441" s="8"/>
      <c r="V441" s="8"/>
      <c r="W441" s="8"/>
      <c r="X441" s="8"/>
      <c r="Y441" s="8"/>
      <c r="AA441" s="8"/>
      <c r="AB441" s="8"/>
      <c r="AC441" s="8"/>
      <c r="AD441" s="8"/>
      <c r="AE441" s="8"/>
      <c r="AF441" s="8"/>
      <c r="AG441" s="8"/>
    </row>
    <row r="442" spans="6:33" x14ac:dyDescent="0.3">
      <c r="F442" s="2"/>
      <c r="G442" s="2"/>
      <c r="H442" s="4"/>
      <c r="I442" s="14"/>
      <c r="M442" s="8"/>
      <c r="N442" s="8"/>
      <c r="O442" s="8"/>
      <c r="P442" s="8"/>
      <c r="Q442" s="8"/>
      <c r="R442" s="8"/>
      <c r="T442" s="8"/>
      <c r="U442" s="8"/>
      <c r="V442" s="8"/>
      <c r="W442" s="8"/>
      <c r="X442" s="8"/>
      <c r="Y442" s="8"/>
      <c r="AA442" s="8"/>
      <c r="AB442" s="8"/>
      <c r="AC442" s="8"/>
      <c r="AD442" s="8"/>
      <c r="AE442" s="8"/>
      <c r="AF442" s="8"/>
      <c r="AG442" s="8"/>
    </row>
    <row r="443" spans="6:33" x14ac:dyDescent="0.3">
      <c r="F443" s="2"/>
      <c r="G443" s="2"/>
      <c r="H443" s="4"/>
      <c r="I443" s="14"/>
      <c r="M443" s="8"/>
      <c r="N443" s="8"/>
      <c r="O443" s="8"/>
      <c r="P443" s="8"/>
      <c r="Q443" s="8"/>
      <c r="R443" s="8"/>
      <c r="T443" s="8"/>
      <c r="U443" s="8"/>
      <c r="V443" s="8"/>
      <c r="W443" s="8"/>
      <c r="X443" s="8"/>
      <c r="Y443" s="8"/>
      <c r="AA443" s="8"/>
      <c r="AB443" s="8"/>
      <c r="AC443" s="8"/>
      <c r="AD443" s="8"/>
      <c r="AE443" s="8"/>
      <c r="AF443" s="8"/>
      <c r="AG443" s="8"/>
    </row>
    <row r="444" spans="6:33" x14ac:dyDescent="0.3">
      <c r="F444" s="2"/>
      <c r="G444" s="2"/>
      <c r="H444" s="4"/>
      <c r="I444" s="14"/>
      <c r="M444" s="8"/>
      <c r="N444" s="8"/>
      <c r="O444" s="8"/>
      <c r="P444" s="8"/>
      <c r="Q444" s="8"/>
      <c r="R444" s="8"/>
      <c r="T444" s="8"/>
      <c r="U444" s="8"/>
      <c r="V444" s="8"/>
      <c r="W444" s="8"/>
      <c r="X444" s="8"/>
      <c r="Y444" s="8"/>
      <c r="AA444" s="8"/>
      <c r="AB444" s="8"/>
      <c r="AC444" s="8"/>
      <c r="AD444" s="8"/>
      <c r="AE444" s="8"/>
      <c r="AF444" s="8"/>
      <c r="AG444" s="8"/>
    </row>
    <row r="445" spans="6:33" x14ac:dyDescent="0.3">
      <c r="F445" s="2"/>
      <c r="G445" s="2"/>
      <c r="H445" s="4"/>
      <c r="I445" s="14"/>
      <c r="M445" s="8"/>
      <c r="N445" s="8"/>
      <c r="O445" s="8"/>
      <c r="P445" s="8"/>
      <c r="Q445" s="8"/>
      <c r="R445" s="8"/>
      <c r="T445" s="8"/>
      <c r="U445" s="8"/>
      <c r="V445" s="8"/>
      <c r="W445" s="8"/>
      <c r="X445" s="8"/>
      <c r="Y445" s="8"/>
      <c r="AA445" s="8"/>
      <c r="AB445" s="8"/>
      <c r="AC445" s="8"/>
      <c r="AD445" s="8"/>
      <c r="AE445" s="8"/>
      <c r="AF445" s="8"/>
      <c r="AG445" s="8"/>
    </row>
    <row r="446" spans="6:33" x14ac:dyDescent="0.3">
      <c r="F446" s="2"/>
      <c r="G446" s="2"/>
      <c r="H446" s="4"/>
      <c r="I446" s="14"/>
      <c r="M446" s="8"/>
      <c r="N446" s="8"/>
      <c r="O446" s="8"/>
      <c r="P446" s="8"/>
      <c r="Q446" s="8"/>
      <c r="R446" s="8"/>
      <c r="T446" s="8"/>
      <c r="U446" s="8"/>
      <c r="V446" s="8"/>
      <c r="W446" s="8"/>
      <c r="X446" s="8"/>
      <c r="Y446" s="8"/>
      <c r="AA446" s="8"/>
      <c r="AB446" s="8"/>
      <c r="AC446" s="8"/>
      <c r="AD446" s="8"/>
      <c r="AE446" s="8"/>
      <c r="AF446" s="8"/>
      <c r="AG446" s="8"/>
    </row>
    <row r="447" spans="6:33" x14ac:dyDescent="0.3">
      <c r="F447" s="2"/>
      <c r="G447" s="2"/>
      <c r="H447" s="4"/>
      <c r="I447" s="14"/>
      <c r="M447" s="8"/>
      <c r="N447" s="8"/>
      <c r="O447" s="8"/>
      <c r="P447" s="8"/>
      <c r="Q447" s="8"/>
      <c r="R447" s="8"/>
      <c r="T447" s="8"/>
      <c r="U447" s="8"/>
      <c r="V447" s="8"/>
      <c r="W447" s="8"/>
      <c r="X447" s="8"/>
      <c r="Y447" s="8"/>
      <c r="AA447" s="8"/>
      <c r="AB447" s="8"/>
      <c r="AC447" s="8"/>
      <c r="AD447" s="8"/>
      <c r="AE447" s="8"/>
      <c r="AF447" s="8"/>
      <c r="AG447" s="8"/>
    </row>
    <row r="448" spans="6:33" x14ac:dyDescent="0.3">
      <c r="F448" s="2"/>
      <c r="G448" s="2"/>
      <c r="H448" s="4"/>
      <c r="I448" s="14"/>
      <c r="M448" s="8"/>
      <c r="N448" s="8"/>
      <c r="O448" s="8"/>
      <c r="P448" s="8"/>
      <c r="Q448" s="8"/>
      <c r="R448" s="8"/>
      <c r="T448" s="8"/>
      <c r="U448" s="8"/>
      <c r="V448" s="8"/>
      <c r="W448" s="8"/>
      <c r="X448" s="8"/>
      <c r="Y448" s="8"/>
      <c r="AA448" s="8"/>
      <c r="AB448" s="8"/>
      <c r="AC448" s="8"/>
      <c r="AD448" s="8"/>
      <c r="AE448" s="8"/>
      <c r="AF448" s="8"/>
      <c r="AG448" s="8"/>
    </row>
    <row r="449" spans="6:33" x14ac:dyDescent="0.3">
      <c r="F449" s="2"/>
      <c r="G449" s="2"/>
      <c r="H449" s="4"/>
      <c r="I449" s="14"/>
      <c r="M449" s="8"/>
      <c r="N449" s="8"/>
      <c r="O449" s="8"/>
      <c r="P449" s="8"/>
      <c r="Q449" s="8"/>
      <c r="R449" s="8"/>
      <c r="T449" s="8"/>
      <c r="U449" s="8"/>
      <c r="V449" s="8"/>
      <c r="W449" s="8"/>
      <c r="X449" s="8"/>
      <c r="Y449" s="8"/>
      <c r="AA449" s="8"/>
      <c r="AB449" s="8"/>
      <c r="AC449" s="8"/>
      <c r="AD449" s="8"/>
      <c r="AE449" s="8"/>
      <c r="AF449" s="8"/>
      <c r="AG449" s="8"/>
    </row>
    <row r="450" spans="6:33" x14ac:dyDescent="0.3">
      <c r="F450" s="2"/>
      <c r="G450" s="2"/>
      <c r="H450" s="4"/>
      <c r="I450" s="14"/>
      <c r="M450" s="8"/>
      <c r="N450" s="8"/>
      <c r="O450" s="8"/>
      <c r="P450" s="8"/>
      <c r="Q450" s="8"/>
      <c r="R450" s="8"/>
      <c r="T450" s="8"/>
      <c r="U450" s="8"/>
      <c r="V450" s="8"/>
      <c r="W450" s="8"/>
      <c r="X450" s="8"/>
      <c r="Y450" s="8"/>
      <c r="AA450" s="8"/>
      <c r="AB450" s="8"/>
      <c r="AC450" s="8"/>
      <c r="AD450" s="8"/>
      <c r="AE450" s="8"/>
      <c r="AF450" s="8"/>
      <c r="AG450" s="8"/>
    </row>
    <row r="451" spans="6:33" x14ac:dyDescent="0.3">
      <c r="F451" s="2"/>
      <c r="G451" s="2"/>
      <c r="H451" s="4"/>
      <c r="I451" s="14"/>
      <c r="M451" s="8"/>
      <c r="N451" s="8"/>
      <c r="O451" s="8"/>
      <c r="P451" s="8"/>
      <c r="Q451" s="8"/>
      <c r="R451" s="8"/>
      <c r="T451" s="8"/>
      <c r="U451" s="8"/>
      <c r="V451" s="8"/>
      <c r="W451" s="8"/>
      <c r="X451" s="8"/>
      <c r="Y451" s="8"/>
      <c r="AA451" s="8"/>
      <c r="AB451" s="8"/>
      <c r="AC451" s="8"/>
      <c r="AD451" s="8"/>
      <c r="AE451" s="8"/>
      <c r="AF451" s="8"/>
      <c r="AG451" s="8"/>
    </row>
    <row r="452" spans="6:33" x14ac:dyDescent="0.3">
      <c r="F452" s="2"/>
      <c r="G452" s="2"/>
      <c r="H452" s="4"/>
      <c r="I452" s="14"/>
      <c r="M452" s="8"/>
      <c r="N452" s="8"/>
      <c r="O452" s="8"/>
      <c r="P452" s="8"/>
      <c r="Q452" s="8"/>
      <c r="R452" s="8"/>
      <c r="T452" s="8"/>
      <c r="U452" s="8"/>
      <c r="V452" s="8"/>
      <c r="W452" s="8"/>
      <c r="X452" s="8"/>
      <c r="Y452" s="8"/>
      <c r="AA452" s="8"/>
      <c r="AB452" s="8"/>
      <c r="AC452" s="8"/>
      <c r="AD452" s="8"/>
      <c r="AE452" s="8"/>
      <c r="AF452" s="8"/>
      <c r="AG452" s="8"/>
    </row>
    <row r="453" spans="6:33" x14ac:dyDescent="0.3">
      <c r="F453" s="2"/>
      <c r="G453" s="2"/>
      <c r="H453" s="4"/>
      <c r="I453" s="14"/>
      <c r="M453" s="8"/>
      <c r="N453" s="8"/>
      <c r="O453" s="8"/>
      <c r="P453" s="8"/>
      <c r="Q453" s="8"/>
      <c r="R453" s="8"/>
      <c r="T453" s="8"/>
      <c r="U453" s="8"/>
      <c r="V453" s="8"/>
      <c r="W453" s="8"/>
      <c r="X453" s="8"/>
      <c r="Y453" s="8"/>
      <c r="AA453" s="8"/>
      <c r="AB453" s="8"/>
      <c r="AC453" s="8"/>
      <c r="AD453" s="8"/>
      <c r="AE453" s="8"/>
      <c r="AF453" s="8"/>
      <c r="AG453" s="8"/>
    </row>
    <row r="454" spans="6:33" x14ac:dyDescent="0.3">
      <c r="F454" s="2"/>
      <c r="G454" s="2"/>
      <c r="H454" s="4"/>
      <c r="I454" s="14"/>
      <c r="M454" s="8"/>
      <c r="N454" s="8"/>
      <c r="O454" s="8"/>
      <c r="P454" s="8"/>
      <c r="Q454" s="8"/>
      <c r="R454" s="8"/>
      <c r="T454" s="8"/>
      <c r="U454" s="8"/>
      <c r="V454" s="8"/>
      <c r="W454" s="8"/>
      <c r="X454" s="8"/>
      <c r="Y454" s="8"/>
      <c r="AA454" s="8"/>
      <c r="AB454" s="8"/>
      <c r="AC454" s="8"/>
      <c r="AD454" s="8"/>
      <c r="AE454" s="8"/>
      <c r="AF454" s="8"/>
      <c r="AG454" s="8"/>
    </row>
    <row r="455" spans="6:33" x14ac:dyDescent="0.3">
      <c r="F455" s="2"/>
      <c r="G455" s="2"/>
      <c r="H455" s="4"/>
      <c r="I455" s="14"/>
      <c r="M455" s="8"/>
      <c r="N455" s="8"/>
      <c r="O455" s="8"/>
      <c r="P455" s="8"/>
      <c r="Q455" s="8"/>
      <c r="R455" s="8"/>
      <c r="T455" s="8"/>
      <c r="U455" s="8"/>
      <c r="V455" s="8"/>
      <c r="W455" s="8"/>
      <c r="X455" s="8"/>
      <c r="Y455" s="8"/>
      <c r="AA455" s="8"/>
      <c r="AB455" s="8"/>
      <c r="AC455" s="8"/>
      <c r="AD455" s="8"/>
      <c r="AE455" s="8"/>
      <c r="AF455" s="8"/>
      <c r="AG455" s="8"/>
    </row>
    <row r="456" spans="6:33" x14ac:dyDescent="0.3">
      <c r="F456" s="2"/>
      <c r="G456" s="2"/>
      <c r="H456" s="4"/>
      <c r="I456" s="14"/>
      <c r="M456" s="8"/>
      <c r="N456" s="8"/>
      <c r="O456" s="8"/>
      <c r="P456" s="8"/>
      <c r="Q456" s="8"/>
      <c r="R456" s="8"/>
      <c r="T456" s="8"/>
      <c r="U456" s="8"/>
      <c r="V456" s="8"/>
      <c r="W456" s="8"/>
      <c r="X456" s="8"/>
      <c r="Y456" s="8"/>
      <c r="AA456" s="8"/>
      <c r="AB456" s="8"/>
      <c r="AC456" s="8"/>
      <c r="AD456" s="8"/>
      <c r="AE456" s="8"/>
      <c r="AF456" s="8"/>
      <c r="AG456" s="8"/>
    </row>
    <row r="457" spans="6:33" x14ac:dyDescent="0.3">
      <c r="F457" s="2"/>
      <c r="G457" s="2"/>
      <c r="H457" s="4"/>
      <c r="I457" s="14"/>
      <c r="M457" s="8"/>
      <c r="N457" s="8"/>
      <c r="O457" s="8"/>
      <c r="P457" s="8"/>
      <c r="Q457" s="8"/>
      <c r="R457" s="8"/>
      <c r="T457" s="8"/>
      <c r="U457" s="8"/>
      <c r="V457" s="8"/>
      <c r="W457" s="8"/>
      <c r="X457" s="8"/>
      <c r="Y457" s="8"/>
      <c r="AA457" s="8"/>
      <c r="AB457" s="8"/>
      <c r="AC457" s="8"/>
      <c r="AD457" s="8"/>
      <c r="AE457" s="8"/>
      <c r="AF457" s="8"/>
      <c r="AG457" s="8"/>
    </row>
    <row r="458" spans="6:33" x14ac:dyDescent="0.3">
      <c r="F458" s="2"/>
      <c r="G458" s="2"/>
      <c r="H458" s="4"/>
      <c r="I458" s="14"/>
      <c r="M458" s="8"/>
      <c r="N458" s="8"/>
      <c r="O458" s="8"/>
      <c r="P458" s="8"/>
      <c r="Q458" s="8"/>
      <c r="R458" s="8"/>
      <c r="T458" s="8"/>
      <c r="U458" s="8"/>
      <c r="V458" s="8"/>
      <c r="W458" s="8"/>
      <c r="X458" s="8"/>
      <c r="Y458" s="8"/>
      <c r="AA458" s="8"/>
      <c r="AB458" s="8"/>
      <c r="AC458" s="8"/>
      <c r="AD458" s="8"/>
      <c r="AE458" s="8"/>
      <c r="AF458" s="8"/>
      <c r="AG458" s="8"/>
    </row>
    <row r="459" spans="6:33" x14ac:dyDescent="0.3">
      <c r="F459" s="2"/>
      <c r="G459" s="2"/>
      <c r="H459" s="4"/>
      <c r="I459" s="14"/>
      <c r="M459" s="8"/>
      <c r="N459" s="8"/>
      <c r="O459" s="8"/>
      <c r="P459" s="8"/>
      <c r="Q459" s="8"/>
      <c r="R459" s="8"/>
      <c r="T459" s="8"/>
      <c r="U459" s="8"/>
      <c r="V459" s="8"/>
      <c r="W459" s="8"/>
      <c r="X459" s="8"/>
      <c r="Y459" s="8"/>
      <c r="AA459" s="8"/>
      <c r="AB459" s="8"/>
      <c r="AC459" s="8"/>
      <c r="AD459" s="8"/>
      <c r="AE459" s="8"/>
      <c r="AF459" s="8"/>
      <c r="AG459" s="8"/>
    </row>
    <row r="460" spans="6:33" x14ac:dyDescent="0.3">
      <c r="F460" s="2"/>
      <c r="G460" s="2"/>
      <c r="H460" s="4"/>
      <c r="I460" s="14"/>
      <c r="M460" s="8"/>
      <c r="N460" s="8"/>
      <c r="O460" s="8"/>
      <c r="P460" s="8"/>
      <c r="Q460" s="8"/>
      <c r="R460" s="8"/>
      <c r="T460" s="8"/>
      <c r="U460" s="8"/>
      <c r="V460" s="8"/>
      <c r="W460" s="8"/>
      <c r="X460" s="8"/>
      <c r="Y460" s="8"/>
      <c r="AA460" s="8"/>
      <c r="AB460" s="8"/>
      <c r="AC460" s="8"/>
      <c r="AD460" s="8"/>
      <c r="AE460" s="8"/>
      <c r="AF460" s="8"/>
      <c r="AG460" s="8"/>
    </row>
    <row r="461" spans="6:33" x14ac:dyDescent="0.3">
      <c r="F461" s="2"/>
      <c r="G461" s="2"/>
      <c r="H461" s="4"/>
      <c r="I461" s="14"/>
      <c r="M461" s="8"/>
      <c r="N461" s="8"/>
      <c r="O461" s="8"/>
      <c r="P461" s="8"/>
      <c r="Q461" s="8"/>
      <c r="R461" s="8"/>
      <c r="T461" s="8"/>
      <c r="U461" s="8"/>
      <c r="V461" s="8"/>
      <c r="W461" s="8"/>
      <c r="X461" s="8"/>
      <c r="Y461" s="8"/>
      <c r="AA461" s="8"/>
      <c r="AB461" s="8"/>
      <c r="AC461" s="8"/>
      <c r="AD461" s="8"/>
      <c r="AE461" s="8"/>
      <c r="AF461" s="8"/>
      <c r="AG461" s="8"/>
    </row>
    <row r="462" spans="6:33" x14ac:dyDescent="0.3">
      <c r="F462" s="2"/>
      <c r="G462" s="2"/>
      <c r="H462" s="4"/>
      <c r="I462" s="14"/>
      <c r="M462" s="8"/>
      <c r="N462" s="8"/>
      <c r="O462" s="8"/>
      <c r="P462" s="8"/>
      <c r="Q462" s="8"/>
      <c r="R462" s="8"/>
      <c r="T462" s="8"/>
      <c r="U462" s="8"/>
      <c r="V462" s="8"/>
      <c r="W462" s="8"/>
      <c r="X462" s="8"/>
      <c r="Y462" s="8"/>
      <c r="AA462" s="8"/>
      <c r="AB462" s="8"/>
      <c r="AC462" s="8"/>
      <c r="AD462" s="8"/>
      <c r="AE462" s="8"/>
      <c r="AF462" s="8"/>
      <c r="AG462" s="8"/>
    </row>
    <row r="463" spans="6:33" x14ac:dyDescent="0.3">
      <c r="F463" s="2"/>
      <c r="G463" s="2"/>
      <c r="H463" s="4"/>
      <c r="I463" s="14"/>
      <c r="M463" s="8"/>
      <c r="N463" s="8"/>
      <c r="O463" s="8"/>
      <c r="P463" s="8"/>
      <c r="Q463" s="8"/>
      <c r="R463" s="8"/>
      <c r="T463" s="8"/>
      <c r="U463" s="8"/>
      <c r="V463" s="8"/>
      <c r="W463" s="8"/>
      <c r="X463" s="8"/>
      <c r="Y463" s="8"/>
      <c r="AA463" s="8"/>
      <c r="AB463" s="8"/>
      <c r="AC463" s="8"/>
      <c r="AD463" s="8"/>
      <c r="AE463" s="8"/>
      <c r="AF463" s="8"/>
      <c r="AG463" s="8"/>
    </row>
    <row r="464" spans="6:33" x14ac:dyDescent="0.3">
      <c r="F464" s="2"/>
      <c r="G464" s="2"/>
      <c r="H464" s="4"/>
      <c r="I464" s="14"/>
      <c r="M464" s="8"/>
      <c r="N464" s="8"/>
      <c r="O464" s="8"/>
      <c r="P464" s="8"/>
      <c r="Q464" s="8"/>
      <c r="R464" s="8"/>
      <c r="T464" s="8"/>
      <c r="U464" s="8"/>
      <c r="V464" s="8"/>
      <c r="W464" s="8"/>
      <c r="X464" s="8"/>
      <c r="Y464" s="8"/>
      <c r="AA464" s="8"/>
      <c r="AB464" s="8"/>
      <c r="AC464" s="8"/>
      <c r="AD464" s="8"/>
      <c r="AE464" s="8"/>
      <c r="AF464" s="8"/>
      <c r="AG464" s="8"/>
    </row>
    <row r="465" spans="6:33" x14ac:dyDescent="0.3">
      <c r="F465" s="2"/>
      <c r="G465" s="2"/>
      <c r="H465" s="4"/>
      <c r="I465" s="14"/>
      <c r="M465" s="8"/>
      <c r="N465" s="8"/>
      <c r="O465" s="8"/>
      <c r="P465" s="8"/>
      <c r="Q465" s="8"/>
      <c r="R465" s="8"/>
      <c r="T465" s="8"/>
      <c r="U465" s="8"/>
      <c r="V465" s="8"/>
      <c r="W465" s="8"/>
      <c r="X465" s="8"/>
      <c r="Y465" s="8"/>
      <c r="AA465" s="8"/>
      <c r="AB465" s="8"/>
      <c r="AC465" s="8"/>
      <c r="AD465" s="8"/>
      <c r="AE465" s="8"/>
      <c r="AF465" s="8"/>
      <c r="AG465" s="8"/>
    </row>
    <row r="466" spans="6:33" x14ac:dyDescent="0.3">
      <c r="F466" s="2"/>
      <c r="G466" s="2"/>
      <c r="H466" s="4"/>
      <c r="I466" s="14"/>
      <c r="M466" s="8"/>
      <c r="N466" s="8"/>
      <c r="O466" s="8"/>
      <c r="P466" s="8"/>
      <c r="Q466" s="8"/>
      <c r="R466" s="8"/>
      <c r="T466" s="8"/>
      <c r="U466" s="8"/>
      <c r="V466" s="8"/>
      <c r="W466" s="8"/>
      <c r="X466" s="8"/>
      <c r="Y466" s="8"/>
      <c r="AA466" s="8"/>
      <c r="AB466" s="8"/>
      <c r="AC466" s="8"/>
      <c r="AD466" s="8"/>
      <c r="AE466" s="8"/>
      <c r="AF466" s="8"/>
      <c r="AG466" s="8"/>
    </row>
    <row r="467" spans="6:33" x14ac:dyDescent="0.3">
      <c r="F467" s="2"/>
      <c r="G467" s="2"/>
      <c r="H467" s="4"/>
      <c r="I467" s="14"/>
      <c r="M467" s="8"/>
      <c r="N467" s="8"/>
      <c r="O467" s="8"/>
      <c r="P467" s="8"/>
      <c r="Q467" s="8"/>
      <c r="R467" s="8"/>
      <c r="T467" s="8"/>
      <c r="U467" s="8"/>
      <c r="V467" s="8"/>
      <c r="W467" s="8"/>
      <c r="X467" s="8"/>
      <c r="Y467" s="8"/>
      <c r="AA467" s="8"/>
      <c r="AB467" s="8"/>
      <c r="AC467" s="8"/>
      <c r="AD467" s="8"/>
      <c r="AE467" s="8"/>
      <c r="AF467" s="8"/>
      <c r="AG467" s="8"/>
    </row>
    <row r="468" spans="6:33" x14ac:dyDescent="0.3">
      <c r="F468" s="2"/>
      <c r="G468" s="2"/>
      <c r="H468" s="4"/>
      <c r="I468" s="14"/>
      <c r="M468" s="8"/>
      <c r="N468" s="8"/>
      <c r="O468" s="8"/>
      <c r="P468" s="8"/>
      <c r="Q468" s="8"/>
      <c r="R468" s="8"/>
      <c r="T468" s="8"/>
      <c r="U468" s="8"/>
      <c r="V468" s="8"/>
      <c r="W468" s="8"/>
      <c r="X468" s="8"/>
      <c r="Y468" s="8"/>
      <c r="AA468" s="8"/>
      <c r="AB468" s="8"/>
      <c r="AC468" s="8"/>
      <c r="AD468" s="8"/>
      <c r="AE468" s="8"/>
      <c r="AF468" s="8"/>
      <c r="AG468" s="8"/>
    </row>
    <row r="469" spans="6:33" x14ac:dyDescent="0.3">
      <c r="F469" s="2"/>
      <c r="G469" s="2"/>
      <c r="H469" s="4"/>
      <c r="I469" s="14"/>
      <c r="M469" s="8"/>
      <c r="N469" s="8"/>
      <c r="O469" s="8"/>
      <c r="P469" s="8"/>
      <c r="Q469" s="8"/>
      <c r="R469" s="8"/>
      <c r="T469" s="8"/>
      <c r="U469" s="8"/>
      <c r="V469" s="8"/>
      <c r="W469" s="8"/>
      <c r="X469" s="8"/>
      <c r="Y469" s="8"/>
      <c r="AA469" s="8"/>
      <c r="AB469" s="8"/>
      <c r="AC469" s="8"/>
      <c r="AD469" s="8"/>
      <c r="AE469" s="8"/>
      <c r="AF469" s="8"/>
      <c r="AG469" s="8"/>
    </row>
    <row r="470" spans="6:33" x14ac:dyDescent="0.3">
      <c r="F470" s="2"/>
      <c r="G470" s="2"/>
      <c r="H470" s="4"/>
      <c r="I470" s="14"/>
      <c r="M470" s="8"/>
      <c r="N470" s="8"/>
      <c r="O470" s="8"/>
      <c r="P470" s="8"/>
      <c r="Q470" s="8"/>
      <c r="R470" s="8"/>
      <c r="T470" s="8"/>
      <c r="U470" s="8"/>
      <c r="V470" s="8"/>
      <c r="W470" s="8"/>
      <c r="X470" s="8"/>
      <c r="Y470" s="8"/>
      <c r="AA470" s="8"/>
      <c r="AB470" s="8"/>
      <c r="AC470" s="8"/>
      <c r="AD470" s="8"/>
      <c r="AE470" s="8"/>
      <c r="AF470" s="8"/>
      <c r="AG470" s="8"/>
    </row>
    <row r="471" spans="6:33" x14ac:dyDescent="0.3">
      <c r="F471" s="2"/>
      <c r="G471" s="2"/>
      <c r="H471" s="4"/>
      <c r="I471" s="14"/>
      <c r="M471" s="8"/>
      <c r="N471" s="8"/>
      <c r="O471" s="8"/>
      <c r="P471" s="8"/>
      <c r="Q471" s="8"/>
      <c r="R471" s="8"/>
      <c r="T471" s="8"/>
      <c r="U471" s="8"/>
      <c r="V471" s="8"/>
      <c r="W471" s="8"/>
      <c r="X471" s="8"/>
      <c r="Y471" s="8"/>
      <c r="AA471" s="8"/>
      <c r="AB471" s="8"/>
      <c r="AC471" s="8"/>
      <c r="AD471" s="8"/>
      <c r="AE471" s="8"/>
      <c r="AF471" s="8"/>
      <c r="AG471" s="8"/>
    </row>
    <row r="472" spans="6:33" x14ac:dyDescent="0.3">
      <c r="F472" s="2"/>
      <c r="G472" s="2"/>
      <c r="H472" s="4"/>
      <c r="I472" s="14"/>
      <c r="M472" s="8"/>
      <c r="N472" s="8"/>
      <c r="O472" s="8"/>
      <c r="P472" s="8"/>
      <c r="Q472" s="8"/>
      <c r="R472" s="8"/>
      <c r="T472" s="8"/>
      <c r="U472" s="8"/>
      <c r="V472" s="8"/>
      <c r="W472" s="8"/>
      <c r="X472" s="8"/>
      <c r="Y472" s="8"/>
      <c r="AA472" s="8"/>
      <c r="AB472" s="8"/>
      <c r="AC472" s="8"/>
      <c r="AD472" s="8"/>
      <c r="AE472" s="8"/>
      <c r="AF472" s="8"/>
      <c r="AG472" s="8"/>
    </row>
    <row r="473" spans="6:33" x14ac:dyDescent="0.3">
      <c r="F473" s="2"/>
      <c r="G473" s="2"/>
      <c r="H473" s="4"/>
      <c r="I473" s="14"/>
      <c r="M473" s="8"/>
      <c r="N473" s="8"/>
      <c r="O473" s="8"/>
      <c r="P473" s="8"/>
      <c r="Q473" s="8"/>
      <c r="R473" s="8"/>
      <c r="T473" s="8"/>
      <c r="U473" s="8"/>
      <c r="V473" s="8"/>
      <c r="W473" s="8"/>
      <c r="X473" s="8"/>
      <c r="Y473" s="8"/>
      <c r="AA473" s="8"/>
      <c r="AB473" s="8"/>
      <c r="AC473" s="8"/>
      <c r="AD473" s="8"/>
      <c r="AE473" s="8"/>
      <c r="AF473" s="8"/>
      <c r="AG473" s="8"/>
    </row>
    <row r="474" spans="6:33" x14ac:dyDescent="0.3">
      <c r="F474" s="2"/>
      <c r="G474" s="2"/>
      <c r="H474" s="4"/>
      <c r="I474" s="14"/>
      <c r="M474" s="8"/>
      <c r="N474" s="8"/>
      <c r="O474" s="8"/>
      <c r="P474" s="8"/>
      <c r="Q474" s="8"/>
      <c r="R474" s="8"/>
      <c r="T474" s="8"/>
      <c r="U474" s="8"/>
      <c r="V474" s="8"/>
      <c r="W474" s="8"/>
      <c r="X474" s="8"/>
      <c r="Y474" s="8"/>
      <c r="AA474" s="8"/>
      <c r="AB474" s="8"/>
      <c r="AC474" s="8"/>
      <c r="AD474" s="8"/>
      <c r="AE474" s="8"/>
      <c r="AF474" s="8"/>
      <c r="AG474" s="8"/>
    </row>
    <row r="475" spans="6:33" x14ac:dyDescent="0.3">
      <c r="F475" s="2"/>
      <c r="G475" s="2"/>
      <c r="H475" s="4"/>
      <c r="I475" s="14"/>
      <c r="M475" s="8"/>
      <c r="N475" s="8"/>
      <c r="O475" s="8"/>
      <c r="P475" s="8"/>
      <c r="Q475" s="8"/>
      <c r="R475" s="8"/>
      <c r="T475" s="8"/>
      <c r="U475" s="8"/>
      <c r="V475" s="8"/>
      <c r="W475" s="8"/>
      <c r="X475" s="8"/>
      <c r="Y475" s="8"/>
      <c r="AA475" s="8"/>
      <c r="AB475" s="8"/>
      <c r="AC475" s="8"/>
      <c r="AD475" s="8"/>
      <c r="AE475" s="8"/>
      <c r="AF475" s="8"/>
      <c r="AG475" s="8"/>
    </row>
    <row r="476" spans="6:33" x14ac:dyDescent="0.3">
      <c r="F476" s="2"/>
      <c r="G476" s="2"/>
      <c r="H476" s="4"/>
      <c r="I476" s="14"/>
      <c r="M476" s="8"/>
      <c r="N476" s="8"/>
      <c r="O476" s="8"/>
      <c r="P476" s="8"/>
      <c r="Q476" s="8"/>
      <c r="R476" s="8"/>
      <c r="T476" s="8"/>
      <c r="U476" s="8"/>
      <c r="V476" s="8"/>
      <c r="W476" s="8"/>
      <c r="X476" s="8"/>
      <c r="Y476" s="8"/>
      <c r="AA476" s="8"/>
      <c r="AB476" s="8"/>
      <c r="AC476" s="8"/>
      <c r="AD476" s="8"/>
      <c r="AE476" s="8"/>
      <c r="AF476" s="8"/>
      <c r="AG476" s="8"/>
    </row>
    <row r="477" spans="6:33" x14ac:dyDescent="0.3">
      <c r="F477" s="2"/>
      <c r="G477" s="2"/>
      <c r="H477" s="4"/>
      <c r="I477" s="14"/>
      <c r="M477" s="8"/>
      <c r="N477" s="8"/>
      <c r="O477" s="8"/>
      <c r="P477" s="8"/>
      <c r="Q477" s="8"/>
      <c r="R477" s="8"/>
      <c r="T477" s="8"/>
      <c r="U477" s="8"/>
      <c r="V477" s="8"/>
      <c r="W477" s="8"/>
      <c r="X477" s="8"/>
      <c r="Y477" s="8"/>
      <c r="AA477" s="8"/>
      <c r="AB477" s="8"/>
      <c r="AC477" s="8"/>
      <c r="AD477" s="8"/>
      <c r="AE477" s="8"/>
      <c r="AF477" s="8"/>
      <c r="AG477" s="8"/>
    </row>
    <row r="478" spans="6:33" x14ac:dyDescent="0.3">
      <c r="F478" s="2"/>
      <c r="G478" s="2"/>
      <c r="H478" s="4"/>
      <c r="I478" s="14"/>
      <c r="M478" s="8"/>
      <c r="N478" s="8"/>
      <c r="O478" s="8"/>
      <c r="P478" s="8"/>
      <c r="Q478" s="8"/>
      <c r="R478" s="8"/>
      <c r="T478" s="8"/>
      <c r="U478" s="8"/>
      <c r="V478" s="8"/>
      <c r="W478" s="8"/>
      <c r="X478" s="8"/>
      <c r="Y478" s="8"/>
      <c r="AA478" s="8"/>
      <c r="AB478" s="8"/>
      <c r="AC478" s="8"/>
      <c r="AD478" s="8"/>
      <c r="AE478" s="8"/>
      <c r="AF478" s="8"/>
      <c r="AG478" s="8"/>
    </row>
    <row r="479" spans="6:33" x14ac:dyDescent="0.3">
      <c r="F479" s="2"/>
      <c r="G479" s="2"/>
      <c r="H479" s="4"/>
      <c r="I479" s="14"/>
      <c r="M479" s="8"/>
      <c r="N479" s="8"/>
      <c r="O479" s="8"/>
      <c r="P479" s="8"/>
      <c r="Q479" s="8"/>
      <c r="R479" s="8"/>
      <c r="T479" s="8"/>
      <c r="U479" s="8"/>
      <c r="V479" s="8"/>
      <c r="W479" s="8"/>
      <c r="X479" s="8"/>
      <c r="Y479" s="8"/>
      <c r="AA479" s="8"/>
      <c r="AB479" s="8"/>
      <c r="AC479" s="8"/>
      <c r="AD479" s="8"/>
      <c r="AE479" s="8"/>
      <c r="AF479" s="8"/>
      <c r="AG479" s="8"/>
    </row>
    <row r="480" spans="6:33" x14ac:dyDescent="0.3">
      <c r="F480" s="2"/>
      <c r="G480" s="2"/>
      <c r="H480" s="4"/>
      <c r="I480" s="14"/>
      <c r="M480" s="8"/>
      <c r="N480" s="8"/>
      <c r="O480" s="8"/>
      <c r="P480" s="8"/>
      <c r="Q480" s="8"/>
      <c r="R480" s="8"/>
      <c r="T480" s="8"/>
      <c r="U480" s="8"/>
      <c r="V480" s="8"/>
      <c r="W480" s="8"/>
      <c r="X480" s="8"/>
      <c r="Y480" s="8"/>
      <c r="AA480" s="8"/>
      <c r="AB480" s="8"/>
      <c r="AC480" s="8"/>
      <c r="AD480" s="8"/>
      <c r="AE480" s="8"/>
      <c r="AF480" s="8"/>
      <c r="AG480" s="8"/>
    </row>
    <row r="481" spans="6:33" x14ac:dyDescent="0.3">
      <c r="F481" s="2"/>
      <c r="G481" s="2"/>
      <c r="H481" s="4"/>
      <c r="I481" s="14"/>
      <c r="M481" s="8"/>
      <c r="N481" s="8"/>
      <c r="O481" s="8"/>
      <c r="P481" s="8"/>
      <c r="Q481" s="8"/>
      <c r="R481" s="8"/>
      <c r="T481" s="8"/>
      <c r="U481" s="8"/>
      <c r="V481" s="8"/>
      <c r="W481" s="8"/>
      <c r="X481" s="8"/>
      <c r="Y481" s="8"/>
      <c r="AA481" s="8"/>
      <c r="AB481" s="8"/>
      <c r="AC481" s="8"/>
      <c r="AD481" s="8"/>
      <c r="AE481" s="8"/>
      <c r="AF481" s="8"/>
      <c r="AG481" s="8"/>
    </row>
    <row r="482" spans="6:33" x14ac:dyDescent="0.3">
      <c r="F482" s="2"/>
      <c r="G482" s="2"/>
      <c r="H482" s="4"/>
      <c r="I482" s="14"/>
      <c r="M482" s="8"/>
      <c r="N482" s="8"/>
      <c r="O482" s="8"/>
      <c r="P482" s="8"/>
      <c r="Q482" s="8"/>
      <c r="R482" s="8"/>
      <c r="T482" s="8"/>
      <c r="U482" s="8"/>
      <c r="V482" s="8"/>
      <c r="W482" s="8"/>
      <c r="X482" s="8"/>
      <c r="Y482" s="8"/>
      <c r="AA482" s="8"/>
      <c r="AB482" s="8"/>
      <c r="AC482" s="8"/>
      <c r="AD482" s="8"/>
      <c r="AE482" s="8"/>
      <c r="AF482" s="8"/>
      <c r="AG482" s="8"/>
    </row>
    <row r="483" spans="6:33" x14ac:dyDescent="0.3">
      <c r="F483" s="2"/>
      <c r="G483" s="2"/>
      <c r="H483" s="4"/>
      <c r="I483" s="14"/>
      <c r="M483" s="8"/>
      <c r="N483" s="8"/>
      <c r="O483" s="8"/>
      <c r="P483" s="8"/>
      <c r="Q483" s="8"/>
      <c r="R483" s="8"/>
      <c r="T483" s="8"/>
      <c r="U483" s="8"/>
      <c r="V483" s="8"/>
      <c r="W483" s="8"/>
      <c r="X483" s="8"/>
      <c r="Y483" s="8"/>
      <c r="AA483" s="8"/>
      <c r="AB483" s="8"/>
      <c r="AC483" s="8"/>
      <c r="AD483" s="8"/>
      <c r="AE483" s="8"/>
      <c r="AF483" s="8"/>
      <c r="AG483" s="8"/>
    </row>
    <row r="484" spans="6:33" x14ac:dyDescent="0.3">
      <c r="F484" s="2"/>
      <c r="G484" s="2"/>
      <c r="H484" s="4"/>
      <c r="I484" s="14"/>
      <c r="M484" s="8"/>
      <c r="N484" s="8"/>
      <c r="O484" s="8"/>
      <c r="P484" s="8"/>
      <c r="Q484" s="8"/>
      <c r="R484" s="8"/>
      <c r="T484" s="8"/>
      <c r="U484" s="8"/>
      <c r="V484" s="8"/>
      <c r="W484" s="8"/>
      <c r="X484" s="8"/>
      <c r="Y484" s="8"/>
      <c r="AA484" s="8"/>
      <c r="AB484" s="8"/>
      <c r="AC484" s="8"/>
      <c r="AD484" s="8"/>
      <c r="AE484" s="8"/>
      <c r="AF484" s="8"/>
      <c r="AG484" s="8"/>
    </row>
    <row r="485" spans="6:33" x14ac:dyDescent="0.3">
      <c r="F485" s="2"/>
      <c r="G485" s="2"/>
      <c r="H485" s="4"/>
      <c r="I485" s="14"/>
      <c r="M485" s="8"/>
      <c r="N485" s="8"/>
      <c r="O485" s="8"/>
      <c r="P485" s="8"/>
      <c r="Q485" s="8"/>
      <c r="R485" s="8"/>
      <c r="T485" s="8"/>
      <c r="U485" s="8"/>
      <c r="V485" s="8"/>
      <c r="W485" s="8"/>
      <c r="X485" s="8"/>
      <c r="Y485" s="8"/>
      <c r="AA485" s="8"/>
      <c r="AB485" s="8"/>
      <c r="AC485" s="8"/>
      <c r="AD485" s="8"/>
      <c r="AE485" s="8"/>
      <c r="AF485" s="8"/>
      <c r="AG485" s="8"/>
    </row>
    <row r="486" spans="6:33" x14ac:dyDescent="0.3">
      <c r="F486" s="2"/>
      <c r="G486" s="2"/>
      <c r="H486" s="4"/>
      <c r="I486" s="14"/>
      <c r="M486" s="8"/>
      <c r="N486" s="8"/>
      <c r="O486" s="8"/>
      <c r="P486" s="8"/>
      <c r="Q486" s="8"/>
      <c r="R486" s="8"/>
      <c r="T486" s="8"/>
      <c r="U486" s="8"/>
      <c r="V486" s="8"/>
      <c r="W486" s="8"/>
      <c r="X486" s="8"/>
      <c r="Y486" s="8"/>
      <c r="AA486" s="8"/>
      <c r="AB486" s="8"/>
      <c r="AC486" s="8"/>
      <c r="AD486" s="8"/>
      <c r="AE486" s="8"/>
      <c r="AF486" s="8"/>
      <c r="AG486" s="8"/>
    </row>
    <row r="487" spans="6:33" x14ac:dyDescent="0.3">
      <c r="F487" s="2"/>
      <c r="G487" s="2"/>
      <c r="H487" s="4"/>
      <c r="I487" s="14"/>
      <c r="M487" s="8"/>
      <c r="N487" s="8"/>
      <c r="O487" s="8"/>
      <c r="P487" s="8"/>
      <c r="Q487" s="8"/>
      <c r="R487" s="8"/>
      <c r="T487" s="8"/>
      <c r="U487" s="8"/>
      <c r="V487" s="8"/>
      <c r="W487" s="8"/>
      <c r="X487" s="8"/>
      <c r="Y487" s="8"/>
      <c r="AA487" s="8"/>
      <c r="AB487" s="8"/>
      <c r="AC487" s="8"/>
      <c r="AD487" s="8"/>
      <c r="AE487" s="8"/>
      <c r="AF487" s="8"/>
      <c r="AG487" s="8"/>
    </row>
    <row r="488" spans="6:33" x14ac:dyDescent="0.3">
      <c r="F488" s="2"/>
      <c r="G488" s="2"/>
      <c r="H488" s="4"/>
      <c r="I488" s="14"/>
      <c r="M488" s="8"/>
      <c r="N488" s="8"/>
      <c r="O488" s="8"/>
      <c r="P488" s="8"/>
      <c r="Q488" s="8"/>
      <c r="R488" s="8"/>
      <c r="T488" s="8"/>
      <c r="U488" s="8"/>
      <c r="V488" s="8"/>
      <c r="W488" s="8"/>
      <c r="X488" s="8"/>
      <c r="Y488" s="8"/>
      <c r="AA488" s="8"/>
      <c r="AB488" s="8"/>
      <c r="AC488" s="8"/>
      <c r="AD488" s="8"/>
      <c r="AE488" s="8"/>
      <c r="AF488" s="8"/>
      <c r="AG488" s="8"/>
    </row>
    <row r="489" spans="6:33" x14ac:dyDescent="0.3">
      <c r="F489" s="2"/>
      <c r="G489" s="2"/>
      <c r="H489" s="4"/>
      <c r="I489" s="14"/>
      <c r="M489" s="8"/>
      <c r="N489" s="8"/>
      <c r="O489" s="8"/>
      <c r="P489" s="8"/>
      <c r="Q489" s="8"/>
      <c r="R489" s="8"/>
      <c r="T489" s="8"/>
      <c r="U489" s="8"/>
      <c r="V489" s="8"/>
      <c r="W489" s="8"/>
      <c r="X489" s="8"/>
      <c r="Y489" s="8"/>
      <c r="AA489" s="8"/>
      <c r="AB489" s="8"/>
      <c r="AC489" s="8"/>
      <c r="AD489" s="8"/>
      <c r="AE489" s="8"/>
      <c r="AF489" s="8"/>
      <c r="AG489" s="8"/>
    </row>
    <row r="490" spans="6:33" x14ac:dyDescent="0.3">
      <c r="F490" s="2"/>
      <c r="G490" s="2"/>
      <c r="H490" s="4"/>
      <c r="I490" s="14"/>
      <c r="M490" s="8"/>
      <c r="N490" s="8"/>
      <c r="O490" s="8"/>
      <c r="P490" s="8"/>
      <c r="Q490" s="8"/>
      <c r="R490" s="8"/>
      <c r="T490" s="8"/>
      <c r="U490" s="8"/>
      <c r="V490" s="8"/>
      <c r="W490" s="8"/>
      <c r="X490" s="8"/>
      <c r="Y490" s="8"/>
      <c r="AA490" s="8"/>
      <c r="AB490" s="8"/>
      <c r="AC490" s="8"/>
      <c r="AD490" s="8"/>
      <c r="AE490" s="8"/>
      <c r="AF490" s="8"/>
      <c r="AG490" s="8"/>
    </row>
    <row r="491" spans="6:33" x14ac:dyDescent="0.3">
      <c r="F491" s="2"/>
      <c r="G491" s="2"/>
      <c r="H491" s="4"/>
      <c r="I491" s="14"/>
      <c r="M491" s="8"/>
      <c r="N491" s="8"/>
      <c r="O491" s="8"/>
      <c r="P491" s="8"/>
      <c r="Q491" s="8"/>
      <c r="R491" s="8"/>
      <c r="T491" s="8"/>
      <c r="U491" s="8"/>
      <c r="V491" s="8"/>
      <c r="W491" s="8"/>
      <c r="X491" s="8"/>
      <c r="Y491" s="8"/>
      <c r="AA491" s="8"/>
      <c r="AB491" s="8"/>
      <c r="AC491" s="8"/>
      <c r="AD491" s="8"/>
      <c r="AE491" s="8"/>
      <c r="AF491" s="8"/>
      <c r="AG491" s="8"/>
    </row>
    <row r="492" spans="6:33" x14ac:dyDescent="0.3">
      <c r="F492" s="2"/>
      <c r="G492" s="2"/>
      <c r="H492" s="4"/>
      <c r="I492" s="14"/>
      <c r="M492" s="8"/>
      <c r="N492" s="8"/>
      <c r="O492" s="8"/>
      <c r="P492" s="8"/>
      <c r="Q492" s="8"/>
      <c r="R492" s="8"/>
      <c r="T492" s="8"/>
      <c r="U492" s="8"/>
      <c r="V492" s="8"/>
      <c r="W492" s="8"/>
      <c r="X492" s="8"/>
      <c r="Y492" s="8"/>
      <c r="AA492" s="8"/>
      <c r="AB492" s="8"/>
      <c r="AC492" s="8"/>
      <c r="AD492" s="8"/>
      <c r="AE492" s="8"/>
      <c r="AF492" s="8"/>
      <c r="AG492" s="8"/>
    </row>
    <row r="493" spans="6:33" x14ac:dyDescent="0.3">
      <c r="F493" s="2"/>
      <c r="G493" s="2"/>
      <c r="H493" s="4"/>
      <c r="I493" s="14"/>
      <c r="M493" s="8"/>
      <c r="N493" s="8"/>
      <c r="O493" s="8"/>
      <c r="P493" s="8"/>
      <c r="Q493" s="8"/>
      <c r="R493" s="8"/>
      <c r="T493" s="8"/>
      <c r="U493" s="8"/>
      <c r="V493" s="8"/>
      <c r="W493" s="8"/>
      <c r="X493" s="8"/>
      <c r="Y493" s="8"/>
      <c r="AA493" s="8"/>
      <c r="AB493" s="8"/>
      <c r="AC493" s="8"/>
      <c r="AD493" s="8"/>
      <c r="AE493" s="8"/>
      <c r="AF493" s="8"/>
      <c r="AG493" s="8"/>
    </row>
    <row r="494" spans="6:33" x14ac:dyDescent="0.3">
      <c r="F494" s="2"/>
      <c r="G494" s="2"/>
      <c r="H494" s="4"/>
      <c r="I494" s="14"/>
      <c r="M494" s="8"/>
      <c r="N494" s="8"/>
      <c r="O494" s="8"/>
      <c r="P494" s="8"/>
      <c r="Q494" s="8"/>
      <c r="R494" s="8"/>
      <c r="T494" s="8"/>
      <c r="U494" s="8"/>
      <c r="V494" s="8"/>
      <c r="W494" s="8"/>
      <c r="X494" s="8"/>
      <c r="Y494" s="8"/>
      <c r="AA494" s="8"/>
      <c r="AB494" s="8"/>
      <c r="AC494" s="8"/>
      <c r="AD494" s="8"/>
      <c r="AE494" s="8"/>
      <c r="AF494" s="8"/>
      <c r="AG494" s="8"/>
    </row>
    <row r="495" spans="6:33" x14ac:dyDescent="0.3">
      <c r="F495" s="2"/>
      <c r="G495" s="2"/>
      <c r="H495" s="4"/>
      <c r="I495" s="14"/>
      <c r="M495" s="8"/>
      <c r="N495" s="8"/>
      <c r="O495" s="8"/>
      <c r="P495" s="8"/>
      <c r="Q495" s="8"/>
      <c r="R495" s="8"/>
      <c r="T495" s="8"/>
      <c r="U495" s="8"/>
      <c r="V495" s="8"/>
      <c r="W495" s="8"/>
      <c r="X495" s="8"/>
      <c r="Y495" s="8"/>
      <c r="AA495" s="8"/>
      <c r="AB495" s="8"/>
      <c r="AC495" s="8"/>
      <c r="AD495" s="8"/>
      <c r="AE495" s="8"/>
      <c r="AF495" s="8"/>
      <c r="AG495" s="8"/>
    </row>
    <row r="496" spans="6:33" x14ac:dyDescent="0.3">
      <c r="F496" s="2"/>
      <c r="G496" s="2"/>
      <c r="H496" s="4"/>
      <c r="I496" s="14"/>
      <c r="M496" s="8"/>
      <c r="N496" s="8"/>
      <c r="O496" s="8"/>
      <c r="P496" s="8"/>
      <c r="Q496" s="8"/>
      <c r="R496" s="8"/>
      <c r="T496" s="8"/>
      <c r="U496" s="8"/>
      <c r="V496" s="8"/>
      <c r="W496" s="8"/>
      <c r="X496" s="8"/>
      <c r="Y496" s="8"/>
      <c r="AA496" s="8"/>
      <c r="AB496" s="8"/>
      <c r="AC496" s="8"/>
      <c r="AD496" s="8"/>
      <c r="AE496" s="8"/>
      <c r="AF496" s="8"/>
      <c r="AG496" s="8"/>
    </row>
    <row r="497" spans="6:33" x14ac:dyDescent="0.3">
      <c r="F497" s="2"/>
      <c r="G497" s="2"/>
      <c r="H497" s="4"/>
      <c r="I497" s="14"/>
      <c r="M497" s="8"/>
      <c r="N497" s="8"/>
      <c r="O497" s="8"/>
      <c r="P497" s="8"/>
      <c r="Q497" s="8"/>
      <c r="R497" s="8"/>
      <c r="T497" s="8"/>
      <c r="U497" s="8"/>
      <c r="V497" s="8"/>
      <c r="W497" s="8"/>
      <c r="X497" s="8"/>
      <c r="Y497" s="8"/>
      <c r="AA497" s="8"/>
      <c r="AB497" s="8"/>
      <c r="AC497" s="8"/>
      <c r="AD497" s="8"/>
      <c r="AE497" s="8"/>
      <c r="AF497" s="8"/>
      <c r="AG497" s="8"/>
    </row>
    <row r="498" spans="6:33" x14ac:dyDescent="0.3">
      <c r="F498" s="2"/>
      <c r="G498" s="2"/>
      <c r="H498" s="4"/>
      <c r="I498" s="14"/>
      <c r="M498" s="8"/>
      <c r="N498" s="8"/>
      <c r="O498" s="8"/>
      <c r="P498" s="8"/>
      <c r="Q498" s="8"/>
      <c r="R498" s="8"/>
      <c r="T498" s="8"/>
      <c r="U498" s="8"/>
      <c r="V498" s="8"/>
      <c r="W498" s="8"/>
      <c r="X498" s="8"/>
      <c r="Y498" s="8"/>
      <c r="AA498" s="8"/>
      <c r="AB498" s="8"/>
      <c r="AC498" s="8"/>
      <c r="AD498" s="8"/>
      <c r="AE498" s="8"/>
      <c r="AF498" s="8"/>
      <c r="AG498" s="8"/>
    </row>
    <row r="499" spans="6:33" x14ac:dyDescent="0.3">
      <c r="F499" s="2"/>
      <c r="G499" s="2"/>
      <c r="H499" s="4"/>
      <c r="I499" s="14"/>
      <c r="M499" s="8"/>
      <c r="N499" s="8"/>
      <c r="O499" s="8"/>
      <c r="P499" s="8"/>
      <c r="Q499" s="8"/>
      <c r="R499" s="8"/>
      <c r="T499" s="8"/>
      <c r="U499" s="8"/>
      <c r="V499" s="8"/>
      <c r="W499" s="8"/>
      <c r="X499" s="8"/>
      <c r="Y499" s="8"/>
      <c r="AA499" s="8"/>
      <c r="AB499" s="8"/>
      <c r="AC499" s="8"/>
      <c r="AD499" s="8"/>
      <c r="AE499" s="8"/>
      <c r="AF499" s="8"/>
      <c r="AG499" s="8"/>
    </row>
    <row r="500" spans="6:33" x14ac:dyDescent="0.3">
      <c r="F500" s="2"/>
      <c r="G500" s="2"/>
      <c r="H500" s="4"/>
      <c r="I500" s="14"/>
      <c r="M500" s="8"/>
      <c r="N500" s="8"/>
      <c r="O500" s="8"/>
      <c r="P500" s="8"/>
      <c r="Q500" s="8"/>
      <c r="R500" s="8"/>
      <c r="T500" s="8"/>
      <c r="U500" s="8"/>
      <c r="V500" s="8"/>
      <c r="W500" s="8"/>
      <c r="X500" s="8"/>
      <c r="Y500" s="8"/>
      <c r="AA500" s="8"/>
      <c r="AB500" s="8"/>
      <c r="AC500" s="8"/>
      <c r="AD500" s="8"/>
      <c r="AE500" s="8"/>
      <c r="AF500" s="8"/>
      <c r="AG500" s="8"/>
    </row>
    <row r="501" spans="6:33" x14ac:dyDescent="0.3">
      <c r="F501" s="2"/>
      <c r="G501" s="2"/>
      <c r="H501" s="4"/>
      <c r="I501" s="14"/>
      <c r="M501" s="8"/>
      <c r="N501" s="8"/>
      <c r="O501" s="8"/>
      <c r="P501" s="8"/>
      <c r="Q501" s="8"/>
      <c r="R501" s="8"/>
      <c r="T501" s="8"/>
      <c r="U501" s="8"/>
      <c r="V501" s="8"/>
      <c r="W501" s="8"/>
      <c r="X501" s="8"/>
      <c r="Y501" s="8"/>
      <c r="AA501" s="8"/>
      <c r="AB501" s="8"/>
      <c r="AC501" s="8"/>
      <c r="AD501" s="8"/>
      <c r="AE501" s="8"/>
      <c r="AF501" s="8"/>
      <c r="AG501" s="8"/>
    </row>
    <row r="502" spans="6:33" x14ac:dyDescent="0.3">
      <c r="F502" s="2"/>
      <c r="G502" s="2"/>
      <c r="H502" s="4"/>
      <c r="I502" s="14"/>
      <c r="M502" s="8"/>
      <c r="N502" s="8"/>
      <c r="O502" s="8"/>
      <c r="P502" s="8"/>
      <c r="Q502" s="8"/>
      <c r="R502" s="8"/>
      <c r="T502" s="8"/>
      <c r="U502" s="8"/>
      <c r="V502" s="8"/>
      <c r="W502" s="8"/>
      <c r="X502" s="8"/>
      <c r="Y502" s="8"/>
      <c r="AA502" s="8"/>
      <c r="AB502" s="8"/>
      <c r="AC502" s="8"/>
      <c r="AD502" s="8"/>
      <c r="AE502" s="8"/>
      <c r="AF502" s="8"/>
      <c r="AG502" s="8"/>
    </row>
    <row r="503" spans="6:33" x14ac:dyDescent="0.3">
      <c r="F503" s="2"/>
      <c r="G503" s="2"/>
      <c r="H503" s="4"/>
      <c r="I503" s="14"/>
      <c r="M503" s="8"/>
      <c r="N503" s="8"/>
      <c r="O503" s="8"/>
      <c r="P503" s="8"/>
      <c r="Q503" s="8"/>
      <c r="R503" s="8"/>
      <c r="T503" s="8"/>
      <c r="U503" s="8"/>
      <c r="V503" s="8"/>
      <c r="W503" s="8"/>
      <c r="X503" s="8"/>
      <c r="Y503" s="8"/>
      <c r="AA503" s="8"/>
      <c r="AB503" s="8"/>
      <c r="AC503" s="8"/>
      <c r="AD503" s="8"/>
      <c r="AE503" s="8"/>
      <c r="AF503" s="8"/>
      <c r="AG503" s="8"/>
    </row>
    <row r="504" spans="6:33" x14ac:dyDescent="0.3">
      <c r="F504" s="2"/>
      <c r="G504" s="2"/>
      <c r="H504" s="4"/>
      <c r="I504" s="14"/>
      <c r="M504" s="8"/>
      <c r="N504" s="8"/>
      <c r="O504" s="8"/>
      <c r="P504" s="8"/>
      <c r="Q504" s="8"/>
      <c r="R504" s="8"/>
      <c r="T504" s="8"/>
      <c r="U504" s="8"/>
      <c r="V504" s="8"/>
      <c r="W504" s="8"/>
      <c r="X504" s="8"/>
      <c r="Y504" s="8"/>
      <c r="AA504" s="8"/>
      <c r="AB504" s="8"/>
      <c r="AC504" s="8"/>
      <c r="AD504" s="8"/>
      <c r="AE504" s="8"/>
      <c r="AF504" s="8"/>
      <c r="AG504" s="8"/>
    </row>
    <row r="505" spans="6:33" x14ac:dyDescent="0.3">
      <c r="F505" s="2"/>
      <c r="G505" s="2"/>
      <c r="H505" s="4"/>
      <c r="I505" s="14"/>
      <c r="M505" s="8"/>
      <c r="N505" s="8"/>
      <c r="O505" s="8"/>
      <c r="P505" s="8"/>
      <c r="Q505" s="8"/>
      <c r="R505" s="8"/>
      <c r="T505" s="8"/>
      <c r="U505" s="8"/>
      <c r="V505" s="8"/>
      <c r="W505" s="8"/>
      <c r="X505" s="8"/>
      <c r="Y505" s="8"/>
      <c r="AA505" s="8"/>
      <c r="AB505" s="8"/>
      <c r="AC505" s="8"/>
      <c r="AD505" s="8"/>
      <c r="AE505" s="8"/>
      <c r="AF505" s="8"/>
      <c r="AG505" s="8"/>
    </row>
    <row r="506" spans="6:33" x14ac:dyDescent="0.3">
      <c r="F506" s="2"/>
      <c r="G506" s="2"/>
      <c r="H506" s="4"/>
      <c r="I506" s="14"/>
      <c r="M506" s="8"/>
      <c r="N506" s="8"/>
      <c r="O506" s="8"/>
      <c r="P506" s="8"/>
      <c r="Q506" s="8"/>
      <c r="R506" s="8"/>
      <c r="T506" s="8"/>
      <c r="U506" s="8"/>
      <c r="V506" s="8"/>
      <c r="W506" s="8"/>
      <c r="X506" s="8"/>
      <c r="Y506" s="8"/>
      <c r="AA506" s="8"/>
      <c r="AB506" s="8"/>
      <c r="AC506" s="8"/>
      <c r="AD506" s="8"/>
      <c r="AE506" s="8"/>
      <c r="AF506" s="8"/>
      <c r="AG506" s="8"/>
    </row>
    <row r="507" spans="6:33" x14ac:dyDescent="0.3">
      <c r="F507" s="2"/>
      <c r="G507" s="2"/>
      <c r="H507" s="4"/>
      <c r="I507" s="14"/>
      <c r="M507" s="8"/>
      <c r="N507" s="8"/>
      <c r="O507" s="8"/>
      <c r="P507" s="8"/>
      <c r="Q507" s="8"/>
      <c r="R507" s="8"/>
      <c r="T507" s="8"/>
      <c r="U507" s="8"/>
      <c r="V507" s="8"/>
      <c r="W507" s="8"/>
      <c r="X507" s="8"/>
      <c r="Y507" s="8"/>
      <c r="AA507" s="8"/>
      <c r="AB507" s="8"/>
      <c r="AC507" s="8"/>
      <c r="AD507" s="8"/>
      <c r="AE507" s="8"/>
      <c r="AF507" s="8"/>
      <c r="AG507" s="8"/>
    </row>
    <row r="508" spans="6:33" x14ac:dyDescent="0.3">
      <c r="F508" s="2"/>
      <c r="G508" s="2"/>
      <c r="H508" s="4"/>
      <c r="I508" s="14"/>
      <c r="M508" s="8"/>
      <c r="N508" s="8"/>
      <c r="O508" s="8"/>
      <c r="P508" s="8"/>
      <c r="Q508" s="8"/>
      <c r="R508" s="8"/>
      <c r="T508" s="8"/>
      <c r="U508" s="8"/>
      <c r="V508" s="8"/>
      <c r="W508" s="8"/>
      <c r="X508" s="8"/>
      <c r="Y508" s="8"/>
      <c r="AA508" s="8"/>
      <c r="AB508" s="8"/>
      <c r="AC508" s="8"/>
      <c r="AD508" s="8"/>
      <c r="AE508" s="8"/>
      <c r="AF508" s="8"/>
      <c r="AG508" s="8"/>
    </row>
    <row r="509" spans="6:33" x14ac:dyDescent="0.3">
      <c r="F509" s="2"/>
      <c r="G509" s="2"/>
      <c r="H509" s="4"/>
      <c r="I509" s="14"/>
      <c r="M509" s="8"/>
      <c r="N509" s="8"/>
      <c r="O509" s="8"/>
      <c r="P509" s="8"/>
      <c r="Q509" s="8"/>
      <c r="R509" s="8"/>
      <c r="T509" s="8"/>
      <c r="U509" s="8"/>
      <c r="V509" s="8"/>
      <c r="W509" s="8"/>
      <c r="X509" s="8"/>
      <c r="Y509" s="8"/>
      <c r="AA509" s="8"/>
      <c r="AB509" s="8"/>
      <c r="AC509" s="8"/>
      <c r="AD509" s="8"/>
      <c r="AE509" s="8"/>
      <c r="AF509" s="8"/>
      <c r="AG509" s="8"/>
    </row>
    <row r="510" spans="6:33" x14ac:dyDescent="0.3">
      <c r="F510" s="2"/>
      <c r="G510" s="2"/>
      <c r="H510" s="4"/>
      <c r="I510" s="14"/>
      <c r="M510" s="8"/>
      <c r="N510" s="8"/>
      <c r="O510" s="8"/>
      <c r="P510" s="8"/>
      <c r="Q510" s="8"/>
      <c r="R510" s="8"/>
      <c r="T510" s="8"/>
      <c r="U510" s="8"/>
      <c r="V510" s="8"/>
      <c r="W510" s="8"/>
      <c r="X510" s="8"/>
      <c r="Y510" s="8"/>
      <c r="AA510" s="8"/>
      <c r="AB510" s="8"/>
      <c r="AC510" s="8"/>
      <c r="AD510" s="8"/>
      <c r="AE510" s="8"/>
      <c r="AF510" s="8"/>
      <c r="AG510" s="8"/>
    </row>
    <row r="511" spans="6:33" x14ac:dyDescent="0.3">
      <c r="F511" s="2"/>
      <c r="G511" s="2"/>
      <c r="H511" s="4"/>
      <c r="I511" s="14"/>
      <c r="M511" s="8"/>
      <c r="N511" s="8"/>
      <c r="O511" s="8"/>
      <c r="P511" s="8"/>
      <c r="Q511" s="8"/>
      <c r="R511" s="8"/>
      <c r="T511" s="8"/>
      <c r="U511" s="8"/>
      <c r="V511" s="8"/>
      <c r="W511" s="8"/>
      <c r="X511" s="8"/>
      <c r="Y511" s="8"/>
      <c r="AA511" s="8"/>
      <c r="AB511" s="8"/>
      <c r="AC511" s="8"/>
      <c r="AD511" s="8"/>
      <c r="AE511" s="8"/>
      <c r="AF511" s="8"/>
      <c r="AG511" s="8"/>
    </row>
    <row r="512" spans="6:33" x14ac:dyDescent="0.3">
      <c r="F512" s="2"/>
      <c r="G512" s="2"/>
      <c r="H512" s="4"/>
      <c r="I512" s="14"/>
      <c r="M512" s="8"/>
      <c r="N512" s="8"/>
      <c r="O512" s="8"/>
      <c r="P512" s="8"/>
      <c r="Q512" s="8"/>
      <c r="R512" s="8"/>
      <c r="T512" s="8"/>
      <c r="U512" s="8"/>
      <c r="V512" s="8"/>
      <c r="W512" s="8"/>
      <c r="X512" s="8"/>
      <c r="Y512" s="8"/>
      <c r="AA512" s="8"/>
      <c r="AB512" s="8"/>
      <c r="AC512" s="8"/>
      <c r="AD512" s="8"/>
      <c r="AE512" s="8"/>
      <c r="AF512" s="8"/>
      <c r="AG512" s="8"/>
    </row>
    <row r="513" spans="6:33" x14ac:dyDescent="0.3">
      <c r="F513" s="2"/>
      <c r="G513" s="2"/>
      <c r="H513" s="4"/>
      <c r="I513" s="14"/>
      <c r="M513" s="8"/>
      <c r="N513" s="8"/>
      <c r="O513" s="8"/>
      <c r="P513" s="8"/>
      <c r="Q513" s="8"/>
      <c r="R513" s="8"/>
      <c r="T513" s="8"/>
      <c r="U513" s="8"/>
      <c r="V513" s="8"/>
      <c r="W513" s="8"/>
      <c r="X513" s="8"/>
      <c r="Y513" s="8"/>
      <c r="AA513" s="8"/>
      <c r="AB513" s="8"/>
      <c r="AC513" s="8"/>
      <c r="AD513" s="8"/>
      <c r="AE513" s="8"/>
      <c r="AF513" s="8"/>
      <c r="AG513" s="8"/>
    </row>
    <row r="514" spans="6:33" x14ac:dyDescent="0.3">
      <c r="F514" s="2"/>
      <c r="G514" s="2"/>
      <c r="H514" s="4"/>
      <c r="I514" s="14"/>
      <c r="M514" s="8"/>
      <c r="N514" s="8"/>
      <c r="O514" s="8"/>
      <c r="P514" s="8"/>
      <c r="Q514" s="8"/>
      <c r="R514" s="8"/>
      <c r="T514" s="8"/>
      <c r="U514" s="8"/>
      <c r="V514" s="8"/>
      <c r="W514" s="8"/>
      <c r="X514" s="8"/>
      <c r="Y514" s="8"/>
      <c r="AA514" s="8"/>
      <c r="AB514" s="8"/>
      <c r="AC514" s="8"/>
      <c r="AD514" s="8"/>
      <c r="AE514" s="8"/>
      <c r="AF514" s="8"/>
      <c r="AG514" s="8"/>
    </row>
    <row r="515" spans="6:33" x14ac:dyDescent="0.3">
      <c r="F515" s="2"/>
      <c r="G515" s="2"/>
      <c r="H515" s="4"/>
      <c r="I515" s="14"/>
      <c r="M515" s="8"/>
      <c r="N515" s="8"/>
      <c r="O515" s="8"/>
      <c r="P515" s="8"/>
      <c r="Q515" s="8"/>
      <c r="R515" s="8"/>
      <c r="T515" s="8"/>
      <c r="U515" s="8"/>
      <c r="V515" s="8"/>
      <c r="W515" s="8"/>
      <c r="X515" s="8"/>
      <c r="Y515" s="8"/>
      <c r="AA515" s="8"/>
      <c r="AB515" s="8"/>
      <c r="AC515" s="8"/>
      <c r="AD515" s="8"/>
      <c r="AE515" s="8"/>
      <c r="AF515" s="8"/>
      <c r="AG515" s="8"/>
    </row>
    <row r="516" spans="6:33" x14ac:dyDescent="0.3">
      <c r="F516" s="2"/>
      <c r="G516" s="2"/>
      <c r="H516" s="4"/>
      <c r="I516" s="14"/>
      <c r="M516" s="8"/>
      <c r="N516" s="8"/>
      <c r="O516" s="8"/>
      <c r="P516" s="8"/>
      <c r="Q516" s="8"/>
      <c r="R516" s="8"/>
      <c r="T516" s="8"/>
      <c r="U516" s="8"/>
      <c r="V516" s="8"/>
      <c r="W516" s="8"/>
      <c r="X516" s="8"/>
      <c r="Y516" s="8"/>
      <c r="AA516" s="8"/>
      <c r="AB516" s="8"/>
      <c r="AC516" s="8"/>
      <c r="AD516" s="8"/>
      <c r="AE516" s="8"/>
      <c r="AF516" s="8"/>
      <c r="AG516" s="8"/>
    </row>
    <row r="517" spans="6:33" x14ac:dyDescent="0.3">
      <c r="F517" s="2"/>
      <c r="G517" s="2"/>
      <c r="H517" s="4"/>
      <c r="I517" s="14"/>
      <c r="M517" s="8"/>
      <c r="N517" s="8"/>
      <c r="O517" s="8"/>
      <c r="P517" s="8"/>
      <c r="Q517" s="8"/>
      <c r="R517" s="8"/>
      <c r="T517" s="8"/>
      <c r="U517" s="8"/>
      <c r="V517" s="8"/>
      <c r="W517" s="8"/>
      <c r="X517" s="8"/>
      <c r="Y517" s="8"/>
      <c r="AA517" s="8"/>
      <c r="AB517" s="8"/>
      <c r="AC517" s="8"/>
      <c r="AD517" s="8"/>
      <c r="AE517" s="8"/>
      <c r="AF517" s="8"/>
      <c r="AG517" s="8"/>
    </row>
    <row r="518" spans="6:33" x14ac:dyDescent="0.3">
      <c r="F518" s="2"/>
      <c r="G518" s="2"/>
      <c r="H518" s="4"/>
      <c r="I518" s="14"/>
      <c r="M518" s="8"/>
      <c r="N518" s="8"/>
      <c r="O518" s="8"/>
      <c r="P518" s="8"/>
      <c r="Q518" s="8"/>
      <c r="R518" s="8"/>
      <c r="T518" s="8"/>
      <c r="U518" s="8"/>
      <c r="V518" s="8"/>
      <c r="W518" s="8"/>
      <c r="X518" s="8"/>
      <c r="Y518" s="8"/>
      <c r="AA518" s="8"/>
      <c r="AB518" s="8"/>
      <c r="AC518" s="8"/>
      <c r="AD518" s="8"/>
      <c r="AE518" s="8"/>
      <c r="AF518" s="8"/>
      <c r="AG518" s="8"/>
    </row>
    <row r="519" spans="6:33" x14ac:dyDescent="0.3">
      <c r="F519" s="2"/>
      <c r="G519" s="2"/>
      <c r="H519" s="4"/>
      <c r="I519" s="14"/>
      <c r="M519" s="8"/>
      <c r="N519" s="8"/>
      <c r="O519" s="8"/>
      <c r="P519" s="8"/>
      <c r="Q519" s="8"/>
      <c r="R519" s="8"/>
      <c r="T519" s="8"/>
      <c r="U519" s="8"/>
      <c r="V519" s="8"/>
      <c r="W519" s="8"/>
      <c r="X519" s="8"/>
      <c r="Y519" s="8"/>
      <c r="AA519" s="8"/>
      <c r="AB519" s="8"/>
      <c r="AC519" s="8"/>
      <c r="AD519" s="8"/>
      <c r="AE519" s="8"/>
      <c r="AF519" s="8"/>
      <c r="AG519" s="8"/>
    </row>
    <row r="520" spans="6:33" x14ac:dyDescent="0.3">
      <c r="F520" s="2"/>
      <c r="G520" s="2"/>
      <c r="H520" s="4"/>
      <c r="I520" s="14"/>
      <c r="M520" s="8"/>
      <c r="N520" s="8"/>
      <c r="O520" s="8"/>
      <c r="P520" s="8"/>
      <c r="Q520" s="8"/>
      <c r="R520" s="8"/>
      <c r="T520" s="8"/>
      <c r="U520" s="8"/>
      <c r="V520" s="8"/>
      <c r="W520" s="8"/>
      <c r="X520" s="8"/>
      <c r="Y520" s="8"/>
      <c r="AA520" s="8"/>
      <c r="AB520" s="8"/>
      <c r="AC520" s="8"/>
      <c r="AD520" s="8"/>
      <c r="AE520" s="8"/>
      <c r="AF520" s="8"/>
      <c r="AG520" s="8"/>
    </row>
    <row r="521" spans="6:33" x14ac:dyDescent="0.3">
      <c r="F521" s="2"/>
      <c r="G521" s="2"/>
      <c r="H521" s="4"/>
      <c r="I521" s="14"/>
      <c r="M521" s="8"/>
      <c r="N521" s="8"/>
      <c r="O521" s="8"/>
      <c r="P521" s="8"/>
      <c r="Q521" s="8"/>
      <c r="R521" s="8"/>
      <c r="T521" s="8"/>
      <c r="U521" s="8"/>
      <c r="V521" s="8"/>
      <c r="W521" s="8"/>
      <c r="X521" s="8"/>
      <c r="Y521" s="8"/>
      <c r="AA521" s="8"/>
      <c r="AB521" s="8"/>
      <c r="AC521" s="8"/>
      <c r="AD521" s="8"/>
      <c r="AE521" s="8"/>
      <c r="AF521" s="8"/>
      <c r="AG521" s="8"/>
    </row>
    <row r="522" spans="6:33" x14ac:dyDescent="0.3">
      <c r="F522" s="2"/>
      <c r="G522" s="2"/>
      <c r="H522" s="4"/>
      <c r="I522" s="14"/>
      <c r="M522" s="8"/>
      <c r="N522" s="8"/>
      <c r="O522" s="8"/>
      <c r="P522" s="8"/>
      <c r="Q522" s="8"/>
      <c r="R522" s="8"/>
      <c r="T522" s="8"/>
      <c r="U522" s="8"/>
      <c r="V522" s="8"/>
      <c r="W522" s="8"/>
      <c r="X522" s="8"/>
      <c r="Y522" s="8"/>
      <c r="AA522" s="8"/>
      <c r="AB522" s="8"/>
      <c r="AC522" s="8"/>
      <c r="AD522" s="8"/>
      <c r="AE522" s="8"/>
      <c r="AF522" s="8"/>
      <c r="AG522" s="8"/>
    </row>
    <row r="523" spans="6:33" x14ac:dyDescent="0.3">
      <c r="F523" s="2"/>
      <c r="G523" s="2"/>
      <c r="H523" s="4"/>
      <c r="I523" s="14"/>
      <c r="M523" s="8"/>
      <c r="N523" s="8"/>
      <c r="O523" s="8"/>
      <c r="P523" s="8"/>
      <c r="Q523" s="8"/>
      <c r="R523" s="8"/>
      <c r="T523" s="8"/>
      <c r="U523" s="8"/>
      <c r="V523" s="8"/>
      <c r="W523" s="8"/>
      <c r="X523" s="8"/>
      <c r="Y523" s="8"/>
      <c r="AA523" s="8"/>
      <c r="AB523" s="8"/>
      <c r="AC523" s="8"/>
      <c r="AD523" s="8"/>
      <c r="AE523" s="8"/>
      <c r="AF523" s="8"/>
      <c r="AG523" s="8"/>
    </row>
    <row r="524" spans="6:33" x14ac:dyDescent="0.3">
      <c r="F524" s="2"/>
      <c r="G524" s="2"/>
      <c r="H524" s="4"/>
      <c r="I524" s="14"/>
      <c r="M524" s="8"/>
      <c r="N524" s="8"/>
      <c r="O524" s="8"/>
      <c r="P524" s="8"/>
      <c r="Q524" s="8"/>
      <c r="R524" s="8"/>
      <c r="T524" s="8"/>
      <c r="U524" s="8"/>
      <c r="V524" s="8"/>
      <c r="W524" s="8"/>
      <c r="X524" s="8"/>
      <c r="Y524" s="8"/>
      <c r="AA524" s="8"/>
      <c r="AB524" s="8"/>
      <c r="AC524" s="8"/>
      <c r="AD524" s="8"/>
      <c r="AE524" s="8"/>
      <c r="AF524" s="8"/>
      <c r="AG524" s="8"/>
    </row>
    <row r="525" spans="6:33" x14ac:dyDescent="0.3">
      <c r="F525" s="2"/>
      <c r="G525" s="2"/>
      <c r="H525" s="4"/>
      <c r="I525" s="14"/>
      <c r="M525" s="8"/>
      <c r="N525" s="8"/>
      <c r="O525" s="8"/>
      <c r="P525" s="8"/>
      <c r="Q525" s="8"/>
      <c r="R525" s="8"/>
      <c r="T525" s="8"/>
      <c r="U525" s="8"/>
      <c r="V525" s="8"/>
      <c r="W525" s="8"/>
      <c r="X525" s="8"/>
      <c r="Y525" s="8"/>
      <c r="AA525" s="8"/>
      <c r="AB525" s="8"/>
      <c r="AC525" s="8"/>
      <c r="AD525" s="8"/>
      <c r="AE525" s="8"/>
      <c r="AF525" s="8"/>
      <c r="AG525" s="8"/>
    </row>
    <row r="526" spans="6:33" x14ac:dyDescent="0.3">
      <c r="F526" s="2"/>
      <c r="G526" s="2"/>
      <c r="H526" s="4"/>
      <c r="I526" s="14"/>
      <c r="M526" s="8"/>
      <c r="N526" s="8"/>
      <c r="O526" s="8"/>
      <c r="P526" s="8"/>
      <c r="Q526" s="8"/>
      <c r="R526" s="8"/>
      <c r="T526" s="8"/>
      <c r="U526" s="8"/>
      <c r="V526" s="8"/>
      <c r="W526" s="8"/>
      <c r="X526" s="8"/>
      <c r="Y526" s="8"/>
      <c r="AA526" s="8"/>
      <c r="AB526" s="8"/>
      <c r="AC526" s="8"/>
      <c r="AD526" s="8"/>
      <c r="AE526" s="8"/>
      <c r="AF526" s="8"/>
      <c r="AG526" s="8"/>
    </row>
    <row r="527" spans="6:33" x14ac:dyDescent="0.3">
      <c r="F527" s="2"/>
      <c r="G527" s="2"/>
      <c r="H527" s="4"/>
      <c r="I527" s="14"/>
      <c r="M527" s="8"/>
      <c r="N527" s="8"/>
      <c r="O527" s="8"/>
      <c r="P527" s="8"/>
      <c r="Q527" s="8"/>
      <c r="R527" s="8"/>
      <c r="T527" s="8"/>
      <c r="U527" s="8"/>
      <c r="V527" s="8"/>
      <c r="W527" s="8"/>
      <c r="X527" s="8"/>
      <c r="Y527" s="8"/>
      <c r="AA527" s="8"/>
      <c r="AB527" s="8"/>
      <c r="AC527" s="8"/>
      <c r="AD527" s="8"/>
      <c r="AE527" s="8"/>
      <c r="AF527" s="8"/>
      <c r="AG527" s="8"/>
    </row>
    <row r="528" spans="6:33" x14ac:dyDescent="0.3">
      <c r="F528" s="2"/>
      <c r="G528" s="2"/>
      <c r="H528" s="4"/>
      <c r="I528" s="14"/>
      <c r="M528" s="8"/>
      <c r="N528" s="8"/>
      <c r="O528" s="8"/>
      <c r="P528" s="8"/>
      <c r="Q528" s="8"/>
      <c r="R528" s="8"/>
      <c r="T528" s="8"/>
      <c r="U528" s="8"/>
      <c r="V528" s="8"/>
      <c r="W528" s="8"/>
      <c r="X528" s="8"/>
      <c r="Y528" s="8"/>
      <c r="AA528" s="8"/>
      <c r="AB528" s="8"/>
      <c r="AC528" s="8"/>
      <c r="AD528" s="8"/>
      <c r="AE528" s="8"/>
      <c r="AF528" s="8"/>
      <c r="AG528" s="8"/>
    </row>
    <row r="529" spans="6:33" x14ac:dyDescent="0.3">
      <c r="F529" s="2"/>
      <c r="G529" s="2"/>
      <c r="H529" s="4"/>
      <c r="I529" s="14"/>
      <c r="M529" s="8"/>
      <c r="N529" s="8"/>
      <c r="O529" s="8"/>
      <c r="P529" s="8"/>
      <c r="Q529" s="8"/>
      <c r="R529" s="8"/>
      <c r="T529" s="8"/>
      <c r="U529" s="8"/>
      <c r="V529" s="8"/>
      <c r="W529" s="8"/>
      <c r="X529" s="8"/>
      <c r="Y529" s="8"/>
      <c r="AA529" s="8"/>
      <c r="AB529" s="8"/>
      <c r="AC529" s="8"/>
      <c r="AD529" s="8"/>
      <c r="AE529" s="8"/>
      <c r="AF529" s="8"/>
      <c r="AG529" s="8"/>
    </row>
    <row r="530" spans="6:33" x14ac:dyDescent="0.3">
      <c r="F530" s="2"/>
      <c r="G530" s="2"/>
      <c r="H530" s="4"/>
      <c r="I530" s="14"/>
      <c r="M530" s="8"/>
      <c r="N530" s="8"/>
      <c r="O530" s="8"/>
      <c r="P530" s="8"/>
      <c r="Q530" s="8"/>
      <c r="R530" s="8"/>
      <c r="T530" s="8"/>
      <c r="U530" s="8"/>
      <c r="V530" s="8"/>
      <c r="W530" s="8"/>
      <c r="X530" s="8"/>
      <c r="Y530" s="8"/>
      <c r="AA530" s="8"/>
      <c r="AB530" s="8"/>
      <c r="AC530" s="8"/>
      <c r="AD530" s="8"/>
      <c r="AE530" s="8"/>
      <c r="AF530" s="8"/>
      <c r="AG530" s="8"/>
    </row>
    <row r="531" spans="6:33" x14ac:dyDescent="0.3">
      <c r="F531" s="2"/>
      <c r="G531" s="2"/>
      <c r="H531" s="4"/>
      <c r="I531" s="14"/>
      <c r="M531" s="8"/>
      <c r="N531" s="8"/>
      <c r="O531" s="8"/>
      <c r="P531" s="8"/>
      <c r="Q531" s="8"/>
      <c r="R531" s="8"/>
      <c r="T531" s="8"/>
      <c r="U531" s="8"/>
      <c r="V531" s="8"/>
      <c r="W531" s="8"/>
      <c r="X531" s="8"/>
      <c r="Y531" s="8"/>
      <c r="AA531" s="8"/>
      <c r="AB531" s="8"/>
      <c r="AC531" s="8"/>
      <c r="AD531" s="8"/>
      <c r="AE531" s="8"/>
      <c r="AF531" s="8"/>
      <c r="AG531" s="8"/>
    </row>
    <row r="532" spans="6:33" x14ac:dyDescent="0.3">
      <c r="F532" s="2"/>
      <c r="G532" s="2"/>
      <c r="H532" s="4"/>
      <c r="I532" s="14"/>
      <c r="M532" s="8"/>
      <c r="N532" s="8"/>
      <c r="O532" s="8"/>
      <c r="P532" s="8"/>
      <c r="Q532" s="8"/>
      <c r="R532" s="8"/>
      <c r="T532" s="8"/>
      <c r="U532" s="8"/>
      <c r="V532" s="8"/>
      <c r="W532" s="8"/>
      <c r="X532" s="8"/>
      <c r="Y532" s="8"/>
      <c r="AA532" s="8"/>
      <c r="AB532" s="8"/>
      <c r="AC532" s="8"/>
      <c r="AD532" s="8"/>
      <c r="AE532" s="8"/>
      <c r="AF532" s="8"/>
      <c r="AG532" s="8"/>
    </row>
    <row r="533" spans="6:33" x14ac:dyDescent="0.3">
      <c r="F533" s="2"/>
      <c r="G533" s="2"/>
      <c r="H533" s="4"/>
      <c r="I533" s="14"/>
      <c r="M533" s="8"/>
      <c r="N533" s="8"/>
      <c r="O533" s="8"/>
      <c r="P533" s="8"/>
      <c r="Q533" s="8"/>
      <c r="R533" s="8"/>
      <c r="T533" s="8"/>
      <c r="U533" s="8"/>
      <c r="V533" s="8"/>
      <c r="W533" s="8"/>
      <c r="X533" s="8"/>
      <c r="Y533" s="8"/>
      <c r="AA533" s="8"/>
      <c r="AB533" s="8"/>
      <c r="AC533" s="8"/>
      <c r="AD533" s="8"/>
      <c r="AE533" s="8"/>
      <c r="AF533" s="8"/>
      <c r="AG533" s="8"/>
    </row>
    <row r="534" spans="6:33" x14ac:dyDescent="0.3">
      <c r="F534" s="2"/>
      <c r="G534" s="2"/>
      <c r="H534" s="4"/>
      <c r="I534" s="14"/>
      <c r="M534" s="8"/>
      <c r="N534" s="8"/>
      <c r="O534" s="8"/>
      <c r="P534" s="8"/>
      <c r="Q534" s="8"/>
      <c r="R534" s="8"/>
      <c r="T534" s="8"/>
      <c r="U534" s="8"/>
      <c r="V534" s="8"/>
      <c r="W534" s="8"/>
      <c r="X534" s="8"/>
      <c r="Y534" s="8"/>
      <c r="AA534" s="8"/>
      <c r="AB534" s="8"/>
      <c r="AC534" s="8"/>
      <c r="AD534" s="8"/>
      <c r="AE534" s="8"/>
      <c r="AF534" s="8"/>
      <c r="AG534" s="8"/>
    </row>
    <row r="535" spans="6:33" x14ac:dyDescent="0.3">
      <c r="F535" s="2"/>
      <c r="G535" s="2"/>
      <c r="H535" s="4"/>
      <c r="I535" s="14"/>
      <c r="M535" s="8"/>
      <c r="N535" s="8"/>
      <c r="O535" s="8"/>
      <c r="P535" s="8"/>
      <c r="Q535" s="8"/>
      <c r="R535" s="8"/>
      <c r="T535" s="8"/>
      <c r="U535" s="8"/>
      <c r="V535" s="8"/>
      <c r="W535" s="8"/>
      <c r="X535" s="8"/>
      <c r="Y535" s="8"/>
      <c r="AA535" s="8"/>
      <c r="AB535" s="8"/>
      <c r="AC535" s="8"/>
      <c r="AD535" s="8"/>
      <c r="AE535" s="8"/>
      <c r="AF535" s="8"/>
      <c r="AG535" s="8"/>
    </row>
    <row r="536" spans="6:33" x14ac:dyDescent="0.3">
      <c r="F536" s="2"/>
      <c r="G536" s="2"/>
      <c r="H536" s="4"/>
      <c r="I536" s="14"/>
      <c r="M536" s="8"/>
      <c r="N536" s="8"/>
      <c r="O536" s="8"/>
      <c r="P536" s="8"/>
      <c r="Q536" s="8"/>
      <c r="R536" s="8"/>
      <c r="T536" s="8"/>
      <c r="U536" s="8"/>
      <c r="V536" s="8"/>
      <c r="W536" s="8"/>
      <c r="X536" s="8"/>
      <c r="Y536" s="8"/>
      <c r="AA536" s="8"/>
      <c r="AB536" s="8"/>
      <c r="AC536" s="8"/>
      <c r="AD536" s="8"/>
      <c r="AE536" s="8"/>
      <c r="AF536" s="8"/>
      <c r="AG536" s="8"/>
    </row>
    <row r="537" spans="6:33" x14ac:dyDescent="0.3">
      <c r="F537" s="2"/>
      <c r="G537" s="2"/>
      <c r="H537" s="4"/>
      <c r="I537" s="14"/>
      <c r="M537" s="8"/>
      <c r="N537" s="8"/>
      <c r="O537" s="8"/>
      <c r="P537" s="8"/>
      <c r="Q537" s="8"/>
      <c r="R537" s="8"/>
      <c r="T537" s="8"/>
      <c r="U537" s="8"/>
      <c r="V537" s="8"/>
      <c r="W537" s="8"/>
      <c r="X537" s="8"/>
      <c r="Y537" s="8"/>
      <c r="AA537" s="8"/>
      <c r="AB537" s="8"/>
      <c r="AC537" s="8"/>
      <c r="AD537" s="8"/>
      <c r="AE537" s="8"/>
      <c r="AF537" s="8"/>
      <c r="AG537" s="8"/>
    </row>
    <row r="538" spans="6:33" x14ac:dyDescent="0.3">
      <c r="F538" s="2"/>
      <c r="G538" s="2"/>
      <c r="H538" s="4"/>
      <c r="I538" s="14"/>
      <c r="M538" s="8"/>
      <c r="N538" s="8"/>
      <c r="O538" s="8"/>
      <c r="P538" s="8"/>
      <c r="Q538" s="8"/>
      <c r="R538" s="8"/>
      <c r="T538" s="8"/>
      <c r="U538" s="8"/>
      <c r="V538" s="8"/>
      <c r="W538" s="8"/>
      <c r="X538" s="8"/>
      <c r="Y538" s="8"/>
      <c r="AA538" s="8"/>
      <c r="AB538" s="8"/>
      <c r="AC538" s="8"/>
      <c r="AD538" s="8"/>
      <c r="AE538" s="8"/>
      <c r="AF538" s="8"/>
      <c r="AG538" s="8"/>
    </row>
    <row r="539" spans="6:33" x14ac:dyDescent="0.3">
      <c r="F539" s="2"/>
      <c r="G539" s="2"/>
      <c r="H539" s="4"/>
      <c r="I539" s="14"/>
      <c r="M539" s="8"/>
      <c r="N539" s="8"/>
      <c r="O539" s="8"/>
      <c r="P539" s="8"/>
      <c r="Q539" s="8"/>
      <c r="R539" s="8"/>
      <c r="T539" s="8"/>
      <c r="U539" s="8"/>
      <c r="V539" s="8"/>
      <c r="W539" s="8"/>
      <c r="X539" s="8"/>
      <c r="Y539" s="8"/>
      <c r="AA539" s="8"/>
      <c r="AB539" s="8"/>
      <c r="AC539" s="8"/>
      <c r="AD539" s="8"/>
      <c r="AE539" s="8"/>
      <c r="AF539" s="8"/>
      <c r="AG539" s="8"/>
    </row>
    <row r="540" spans="6:33" x14ac:dyDescent="0.3">
      <c r="F540" s="2"/>
      <c r="G540" s="2"/>
      <c r="H540" s="4"/>
      <c r="I540" s="14"/>
      <c r="M540" s="8"/>
      <c r="N540" s="8"/>
      <c r="O540" s="8"/>
      <c r="P540" s="8"/>
      <c r="Q540" s="8"/>
      <c r="R540" s="8"/>
      <c r="T540" s="8"/>
      <c r="U540" s="8"/>
      <c r="V540" s="8"/>
      <c r="W540" s="8"/>
      <c r="X540" s="8"/>
      <c r="Y540" s="8"/>
      <c r="AA540" s="8"/>
      <c r="AB540" s="8"/>
      <c r="AC540" s="8"/>
      <c r="AD540" s="8"/>
      <c r="AE540" s="8"/>
      <c r="AF540" s="8"/>
      <c r="AG540" s="8"/>
    </row>
    <row r="541" spans="6:33" x14ac:dyDescent="0.3">
      <c r="F541" s="2"/>
      <c r="G541" s="2"/>
      <c r="H541" s="4"/>
      <c r="I541" s="14"/>
      <c r="M541" s="8"/>
      <c r="N541" s="8"/>
      <c r="O541" s="8"/>
      <c r="P541" s="8"/>
      <c r="Q541" s="8"/>
      <c r="R541" s="8"/>
      <c r="T541" s="8"/>
      <c r="U541" s="8"/>
      <c r="V541" s="8"/>
      <c r="W541" s="8"/>
      <c r="X541" s="8"/>
      <c r="Y541" s="8"/>
      <c r="AA541" s="8"/>
      <c r="AB541" s="8"/>
      <c r="AC541" s="8"/>
      <c r="AD541" s="8"/>
      <c r="AE541" s="8"/>
      <c r="AF541" s="8"/>
      <c r="AG541" s="8"/>
    </row>
    <row r="542" spans="6:33" x14ac:dyDescent="0.3">
      <c r="F542" s="2"/>
      <c r="G542" s="2"/>
      <c r="H542" s="4"/>
      <c r="I542" s="14"/>
      <c r="M542" s="8"/>
      <c r="N542" s="8"/>
      <c r="O542" s="8"/>
      <c r="P542" s="8"/>
      <c r="Q542" s="8"/>
      <c r="R542" s="8"/>
      <c r="T542" s="8"/>
      <c r="U542" s="8"/>
      <c r="V542" s="8"/>
      <c r="W542" s="8"/>
      <c r="X542" s="8"/>
      <c r="Y542" s="8"/>
      <c r="AA542" s="8"/>
      <c r="AB542" s="8"/>
      <c r="AC542" s="8"/>
      <c r="AD542" s="8"/>
      <c r="AE542" s="8"/>
      <c r="AF542" s="8"/>
      <c r="AG542" s="8"/>
    </row>
    <row r="543" spans="6:33" x14ac:dyDescent="0.3">
      <c r="F543" s="2"/>
      <c r="G543" s="2"/>
      <c r="H543" s="4"/>
      <c r="I543" s="14"/>
      <c r="M543" s="8"/>
      <c r="N543" s="8"/>
      <c r="O543" s="8"/>
      <c r="P543" s="8"/>
      <c r="Q543" s="8"/>
      <c r="R543" s="8"/>
      <c r="T543" s="8"/>
      <c r="U543" s="8"/>
      <c r="V543" s="8"/>
      <c r="W543" s="8"/>
      <c r="X543" s="8"/>
      <c r="Y543" s="8"/>
      <c r="AA543" s="8"/>
      <c r="AB543" s="8"/>
      <c r="AC543" s="8"/>
      <c r="AD543" s="8"/>
      <c r="AE543" s="8"/>
      <c r="AF543" s="8"/>
      <c r="AG543" s="8"/>
    </row>
    <row r="544" spans="6:33" x14ac:dyDescent="0.3">
      <c r="F544" s="2"/>
      <c r="G544" s="2"/>
      <c r="H544" s="4"/>
      <c r="I544" s="14"/>
      <c r="M544" s="8"/>
      <c r="N544" s="8"/>
      <c r="O544" s="8"/>
      <c r="P544" s="8"/>
      <c r="Q544" s="8"/>
      <c r="R544" s="8"/>
      <c r="T544" s="8"/>
      <c r="U544" s="8"/>
      <c r="V544" s="8"/>
      <c r="W544" s="8"/>
      <c r="X544" s="8"/>
      <c r="Y544" s="8"/>
      <c r="AA544" s="8"/>
      <c r="AB544" s="8"/>
      <c r="AC544" s="8"/>
      <c r="AD544" s="8"/>
      <c r="AE544" s="8"/>
      <c r="AF544" s="8"/>
      <c r="AG544" s="8"/>
    </row>
    <row r="545" spans="6:33" x14ac:dyDescent="0.3">
      <c r="F545" s="2"/>
      <c r="G545" s="2"/>
      <c r="H545" s="4"/>
      <c r="I545" s="14"/>
      <c r="M545" s="8"/>
      <c r="N545" s="8"/>
      <c r="O545" s="8"/>
      <c r="P545" s="8"/>
      <c r="Q545" s="8"/>
      <c r="R545" s="8"/>
      <c r="T545" s="8"/>
      <c r="U545" s="8"/>
      <c r="V545" s="8"/>
      <c r="W545" s="8"/>
      <c r="X545" s="8"/>
      <c r="Y545" s="8"/>
      <c r="AA545" s="8"/>
      <c r="AB545" s="8"/>
      <c r="AC545" s="8"/>
      <c r="AD545" s="8"/>
      <c r="AE545" s="8"/>
      <c r="AF545" s="8"/>
      <c r="AG545" s="8"/>
    </row>
    <row r="546" spans="6:33" x14ac:dyDescent="0.3">
      <c r="F546" s="2"/>
      <c r="G546" s="2"/>
      <c r="H546" s="4"/>
      <c r="I546" s="14"/>
      <c r="M546" s="8"/>
      <c r="N546" s="8"/>
      <c r="O546" s="8"/>
      <c r="P546" s="8"/>
      <c r="Q546" s="8"/>
      <c r="R546" s="8"/>
      <c r="T546" s="8"/>
      <c r="U546" s="8"/>
      <c r="V546" s="8"/>
      <c r="W546" s="8"/>
      <c r="X546" s="8"/>
      <c r="Y546" s="8"/>
      <c r="AA546" s="8"/>
      <c r="AB546" s="8"/>
      <c r="AC546" s="8"/>
      <c r="AD546" s="8"/>
      <c r="AE546" s="8"/>
      <c r="AF546" s="8"/>
      <c r="AG546" s="8"/>
    </row>
    <row r="547" spans="6:33" x14ac:dyDescent="0.3">
      <c r="F547" s="2"/>
      <c r="G547" s="2"/>
      <c r="H547" s="4"/>
      <c r="I547" s="14"/>
      <c r="M547" s="8"/>
      <c r="N547" s="8"/>
      <c r="O547" s="8"/>
      <c r="P547" s="8"/>
      <c r="Q547" s="8"/>
      <c r="R547" s="8"/>
      <c r="T547" s="8"/>
      <c r="U547" s="8"/>
      <c r="V547" s="8"/>
      <c r="W547" s="8"/>
      <c r="X547" s="8"/>
      <c r="Y547" s="8"/>
      <c r="AA547" s="8"/>
      <c r="AB547" s="8"/>
      <c r="AC547" s="8"/>
      <c r="AD547" s="8"/>
      <c r="AE547" s="8"/>
      <c r="AF547" s="8"/>
      <c r="AG547" s="8"/>
    </row>
    <row r="548" spans="6:33" x14ac:dyDescent="0.3">
      <c r="F548" s="2"/>
      <c r="G548" s="2"/>
      <c r="H548" s="4"/>
      <c r="I548" s="14"/>
      <c r="M548" s="8"/>
      <c r="N548" s="8"/>
      <c r="O548" s="8"/>
      <c r="P548" s="8"/>
      <c r="Q548" s="8"/>
      <c r="R548" s="8"/>
      <c r="T548" s="8"/>
      <c r="U548" s="8"/>
      <c r="V548" s="8"/>
      <c r="W548" s="8"/>
      <c r="X548" s="8"/>
      <c r="Y548" s="8"/>
      <c r="AA548" s="8"/>
      <c r="AB548" s="8"/>
      <c r="AC548" s="8"/>
      <c r="AD548" s="8"/>
      <c r="AE548" s="8"/>
      <c r="AF548" s="8"/>
      <c r="AG548" s="8"/>
    </row>
    <row r="549" spans="6:33" x14ac:dyDescent="0.3">
      <c r="F549" s="2"/>
      <c r="G549" s="2"/>
      <c r="H549" s="4"/>
      <c r="I549" s="14"/>
      <c r="M549" s="8"/>
      <c r="N549" s="8"/>
      <c r="O549" s="8"/>
      <c r="P549" s="8"/>
      <c r="Q549" s="8"/>
      <c r="R549" s="8"/>
      <c r="T549" s="8"/>
      <c r="U549" s="8"/>
      <c r="V549" s="8"/>
      <c r="W549" s="8"/>
      <c r="X549" s="8"/>
      <c r="Y549" s="8"/>
      <c r="AA549" s="8"/>
      <c r="AB549" s="8"/>
      <c r="AC549" s="8"/>
      <c r="AD549" s="8"/>
      <c r="AE549" s="8"/>
      <c r="AF549" s="8"/>
      <c r="AG549" s="8"/>
    </row>
    <row r="550" spans="6:33" x14ac:dyDescent="0.3">
      <c r="F550" s="2"/>
      <c r="G550" s="2"/>
      <c r="H550" s="4"/>
      <c r="I550" s="14"/>
      <c r="M550" s="8"/>
      <c r="N550" s="8"/>
      <c r="O550" s="8"/>
      <c r="P550" s="8"/>
      <c r="Q550" s="8"/>
      <c r="R550" s="8"/>
      <c r="T550" s="8"/>
      <c r="U550" s="8"/>
      <c r="V550" s="8"/>
      <c r="W550" s="8"/>
      <c r="X550" s="8"/>
      <c r="Y550" s="8"/>
      <c r="AA550" s="8"/>
      <c r="AB550" s="8"/>
      <c r="AC550" s="8"/>
      <c r="AD550" s="8"/>
      <c r="AE550" s="8"/>
      <c r="AF550" s="8"/>
      <c r="AG550" s="8"/>
    </row>
    <row r="551" spans="6:33" x14ac:dyDescent="0.3">
      <c r="F551" s="2"/>
      <c r="G551" s="2"/>
      <c r="H551" s="4"/>
      <c r="I551" s="14"/>
      <c r="M551" s="8"/>
      <c r="N551" s="8"/>
      <c r="O551" s="8"/>
      <c r="P551" s="8"/>
      <c r="Q551" s="8"/>
      <c r="R551" s="8"/>
      <c r="T551" s="8"/>
      <c r="U551" s="8"/>
      <c r="V551" s="8"/>
      <c r="W551" s="8"/>
      <c r="X551" s="8"/>
      <c r="Y551" s="8"/>
      <c r="AA551" s="8"/>
      <c r="AB551" s="8"/>
      <c r="AC551" s="8"/>
      <c r="AD551" s="8"/>
      <c r="AE551" s="8"/>
      <c r="AF551" s="8"/>
      <c r="AG551" s="8"/>
    </row>
    <row r="552" spans="6:33" x14ac:dyDescent="0.3">
      <c r="F552" s="2"/>
      <c r="G552" s="2"/>
      <c r="H552" s="4"/>
      <c r="I552" s="14"/>
      <c r="M552" s="8"/>
      <c r="N552" s="8"/>
      <c r="O552" s="8"/>
      <c r="P552" s="8"/>
      <c r="Q552" s="8"/>
      <c r="R552" s="8"/>
      <c r="T552" s="8"/>
      <c r="U552" s="8"/>
      <c r="V552" s="8"/>
      <c r="W552" s="8"/>
      <c r="X552" s="8"/>
      <c r="Y552" s="8"/>
      <c r="AA552" s="8"/>
      <c r="AB552" s="8"/>
      <c r="AC552" s="8"/>
      <c r="AD552" s="8"/>
      <c r="AE552" s="8"/>
      <c r="AF552" s="8"/>
      <c r="AG552" s="8"/>
    </row>
    <row r="553" spans="6:33" x14ac:dyDescent="0.3">
      <c r="F553" s="2"/>
      <c r="G553" s="2"/>
      <c r="H553" s="4"/>
      <c r="I553" s="14"/>
      <c r="M553" s="8"/>
      <c r="N553" s="8"/>
      <c r="O553" s="8"/>
      <c r="P553" s="8"/>
      <c r="Q553" s="8"/>
      <c r="R553" s="8"/>
      <c r="T553" s="8"/>
      <c r="U553" s="8"/>
      <c r="V553" s="8"/>
      <c r="W553" s="8"/>
      <c r="X553" s="8"/>
      <c r="Y553" s="8"/>
      <c r="AA553" s="8"/>
      <c r="AB553" s="8"/>
      <c r="AC553" s="8"/>
      <c r="AD553" s="8"/>
      <c r="AE553" s="8"/>
      <c r="AF553" s="8"/>
      <c r="AG553" s="8"/>
    </row>
    <row r="554" spans="6:33" x14ac:dyDescent="0.3">
      <c r="F554" s="2"/>
      <c r="G554" s="2"/>
      <c r="H554" s="4"/>
      <c r="I554" s="14"/>
      <c r="M554" s="8"/>
      <c r="N554" s="8"/>
      <c r="O554" s="8"/>
      <c r="P554" s="8"/>
      <c r="Q554" s="8"/>
      <c r="R554" s="8"/>
      <c r="T554" s="8"/>
      <c r="U554" s="8"/>
      <c r="V554" s="8"/>
      <c r="W554" s="8"/>
      <c r="X554" s="8"/>
      <c r="Y554" s="8"/>
      <c r="AA554" s="8"/>
      <c r="AB554" s="8"/>
      <c r="AC554" s="8"/>
      <c r="AD554" s="8"/>
      <c r="AE554" s="8"/>
      <c r="AF554" s="8"/>
      <c r="AG554" s="8"/>
    </row>
    <row r="555" spans="6:33" x14ac:dyDescent="0.3">
      <c r="F555" s="2"/>
      <c r="G555" s="2"/>
      <c r="H555" s="4"/>
      <c r="I555" s="14"/>
      <c r="M555" s="8"/>
      <c r="N555" s="8"/>
      <c r="O555" s="8"/>
      <c r="P555" s="8"/>
      <c r="Q555" s="8"/>
      <c r="R555" s="8"/>
      <c r="T555" s="8"/>
      <c r="U555" s="8"/>
      <c r="V555" s="8"/>
      <c r="W555" s="8"/>
      <c r="X555" s="8"/>
      <c r="Y555" s="8"/>
      <c r="AA555" s="8"/>
      <c r="AB555" s="8"/>
      <c r="AC555" s="8"/>
      <c r="AD555" s="8"/>
      <c r="AE555" s="8"/>
      <c r="AF555" s="8"/>
      <c r="AG555" s="8"/>
    </row>
    <row r="556" spans="6:33" x14ac:dyDescent="0.3">
      <c r="F556" s="2"/>
      <c r="G556" s="2"/>
      <c r="H556" s="4"/>
      <c r="I556" s="14"/>
      <c r="M556" s="8"/>
      <c r="N556" s="8"/>
      <c r="O556" s="8"/>
      <c r="P556" s="8"/>
      <c r="Q556" s="8"/>
      <c r="R556" s="8"/>
      <c r="T556" s="8"/>
      <c r="U556" s="8"/>
      <c r="V556" s="8"/>
      <c r="W556" s="8"/>
      <c r="X556" s="8"/>
      <c r="Y556" s="8"/>
      <c r="AA556" s="8"/>
      <c r="AB556" s="8"/>
      <c r="AC556" s="8"/>
      <c r="AD556" s="8"/>
      <c r="AE556" s="8"/>
      <c r="AF556" s="8"/>
      <c r="AG556" s="8"/>
    </row>
    <row r="557" spans="6:33" x14ac:dyDescent="0.3">
      <c r="F557" s="2"/>
      <c r="G557" s="2"/>
      <c r="H557" s="4"/>
      <c r="I557" s="14"/>
      <c r="M557" s="8"/>
      <c r="N557" s="8"/>
      <c r="O557" s="8"/>
      <c r="P557" s="8"/>
      <c r="Q557" s="8"/>
      <c r="R557" s="8"/>
      <c r="T557" s="8"/>
      <c r="U557" s="8"/>
      <c r="V557" s="8"/>
      <c r="W557" s="8"/>
      <c r="X557" s="8"/>
      <c r="Y557" s="8"/>
      <c r="AA557" s="8"/>
      <c r="AB557" s="8"/>
      <c r="AC557" s="8"/>
      <c r="AD557" s="8"/>
      <c r="AE557" s="8"/>
      <c r="AF557" s="8"/>
      <c r="AG557" s="8"/>
    </row>
    <row r="558" spans="6:33" x14ac:dyDescent="0.3">
      <c r="F558" s="2"/>
      <c r="G558" s="2"/>
      <c r="H558" s="4"/>
      <c r="I558" s="14"/>
      <c r="M558" s="8"/>
      <c r="N558" s="8"/>
      <c r="O558" s="8"/>
      <c r="P558" s="8"/>
      <c r="Q558" s="8"/>
      <c r="R558" s="8"/>
      <c r="T558" s="8"/>
      <c r="U558" s="8"/>
      <c r="V558" s="8"/>
      <c r="W558" s="8"/>
      <c r="X558" s="8"/>
      <c r="Y558" s="8"/>
      <c r="AA558" s="8"/>
      <c r="AB558" s="8"/>
      <c r="AC558" s="8"/>
      <c r="AD558" s="8"/>
      <c r="AE558" s="8"/>
      <c r="AF558" s="8"/>
      <c r="AG558" s="8"/>
    </row>
    <row r="559" spans="6:33" x14ac:dyDescent="0.3">
      <c r="F559" s="2"/>
      <c r="G559" s="2"/>
      <c r="H559" s="4"/>
      <c r="I559" s="14"/>
      <c r="M559" s="8"/>
      <c r="N559" s="8"/>
      <c r="O559" s="8"/>
      <c r="P559" s="8"/>
      <c r="Q559" s="8"/>
      <c r="R559" s="8"/>
      <c r="T559" s="8"/>
      <c r="U559" s="8"/>
      <c r="V559" s="8"/>
      <c r="W559" s="8"/>
      <c r="X559" s="8"/>
      <c r="Y559" s="8"/>
      <c r="AA559" s="8"/>
      <c r="AB559" s="8"/>
      <c r="AC559" s="8"/>
      <c r="AD559" s="8"/>
      <c r="AE559" s="8"/>
      <c r="AF559" s="8"/>
      <c r="AG559" s="8"/>
    </row>
    <row r="560" spans="6:33" x14ac:dyDescent="0.3">
      <c r="F560" s="2"/>
      <c r="G560" s="2"/>
      <c r="H560" s="4"/>
      <c r="I560" s="14"/>
      <c r="M560" s="8"/>
      <c r="N560" s="8"/>
      <c r="O560" s="8"/>
      <c r="P560" s="8"/>
      <c r="Q560" s="8"/>
      <c r="R560" s="8"/>
      <c r="T560" s="8"/>
      <c r="U560" s="8"/>
      <c r="V560" s="8"/>
      <c r="W560" s="8"/>
      <c r="X560" s="8"/>
      <c r="Y560" s="8"/>
      <c r="AA560" s="8"/>
      <c r="AB560" s="8"/>
      <c r="AC560" s="8"/>
      <c r="AD560" s="8"/>
      <c r="AE560" s="8"/>
      <c r="AF560" s="8"/>
      <c r="AG560" s="8"/>
    </row>
    <row r="561" spans="6:33" x14ac:dyDescent="0.3">
      <c r="F561" s="2"/>
      <c r="G561" s="2"/>
      <c r="H561" s="4"/>
      <c r="I561" s="14"/>
      <c r="M561" s="8"/>
      <c r="N561" s="8"/>
      <c r="O561" s="8"/>
      <c r="P561" s="8"/>
      <c r="Q561" s="8"/>
      <c r="R561" s="8"/>
      <c r="T561" s="8"/>
      <c r="U561" s="8"/>
      <c r="V561" s="8"/>
      <c r="W561" s="8"/>
      <c r="X561" s="8"/>
      <c r="Y561" s="8"/>
      <c r="AA561" s="8"/>
      <c r="AB561" s="8"/>
      <c r="AC561" s="8"/>
      <c r="AD561" s="8"/>
      <c r="AE561" s="8"/>
      <c r="AF561" s="8"/>
      <c r="AG561" s="8"/>
    </row>
    <row r="562" spans="6:33" x14ac:dyDescent="0.3">
      <c r="F562" s="2"/>
      <c r="G562" s="2"/>
      <c r="H562" s="4"/>
      <c r="I562" s="14"/>
      <c r="M562" s="8"/>
      <c r="N562" s="8"/>
      <c r="O562" s="8"/>
      <c r="P562" s="8"/>
      <c r="Q562" s="8"/>
      <c r="R562" s="8"/>
      <c r="T562" s="8"/>
      <c r="U562" s="8"/>
      <c r="V562" s="8"/>
      <c r="W562" s="8"/>
      <c r="X562" s="8"/>
      <c r="Y562" s="8"/>
      <c r="AA562" s="8"/>
      <c r="AB562" s="8"/>
      <c r="AC562" s="8"/>
      <c r="AD562" s="8"/>
      <c r="AE562" s="8"/>
      <c r="AF562" s="8"/>
      <c r="AG562" s="8"/>
    </row>
    <row r="563" spans="6:33" x14ac:dyDescent="0.3">
      <c r="F563" s="2"/>
      <c r="G563" s="2"/>
      <c r="H563" s="4"/>
      <c r="I563" s="14"/>
      <c r="M563" s="8"/>
      <c r="N563" s="8"/>
      <c r="O563" s="8"/>
      <c r="P563" s="8"/>
      <c r="Q563" s="8"/>
      <c r="R563" s="8"/>
      <c r="T563" s="8"/>
      <c r="U563" s="8"/>
      <c r="V563" s="8"/>
      <c r="W563" s="8"/>
      <c r="X563" s="8"/>
      <c r="Y563" s="8"/>
      <c r="AA563" s="8"/>
      <c r="AB563" s="8"/>
      <c r="AC563" s="8"/>
      <c r="AD563" s="8"/>
      <c r="AE563" s="8"/>
      <c r="AF563" s="8"/>
      <c r="AG563" s="8"/>
    </row>
    <row r="564" spans="6:33" x14ac:dyDescent="0.3">
      <c r="F564" s="2"/>
      <c r="G564" s="2"/>
      <c r="H564" s="4"/>
      <c r="I564" s="14"/>
      <c r="M564" s="8"/>
      <c r="N564" s="8"/>
      <c r="O564" s="8"/>
      <c r="P564" s="8"/>
      <c r="Q564" s="8"/>
      <c r="R564" s="8"/>
      <c r="T564" s="8"/>
      <c r="U564" s="8"/>
      <c r="V564" s="8"/>
      <c r="W564" s="8"/>
      <c r="X564" s="8"/>
      <c r="Y564" s="8"/>
      <c r="AA564" s="8"/>
      <c r="AB564" s="8"/>
      <c r="AC564" s="8"/>
      <c r="AD564" s="8"/>
      <c r="AE564" s="8"/>
      <c r="AF564" s="8"/>
      <c r="AG564" s="8"/>
    </row>
    <row r="565" spans="6:33" x14ac:dyDescent="0.3">
      <c r="F565" s="2"/>
      <c r="G565" s="2"/>
      <c r="H565" s="4"/>
      <c r="I565" s="14"/>
      <c r="M565" s="8"/>
      <c r="N565" s="8"/>
      <c r="O565" s="8"/>
      <c r="P565" s="8"/>
      <c r="Q565" s="8"/>
      <c r="R565" s="8"/>
      <c r="T565" s="8"/>
      <c r="U565" s="8"/>
      <c r="V565" s="8"/>
      <c r="W565" s="8"/>
      <c r="X565" s="8"/>
      <c r="Y565" s="8"/>
      <c r="AA565" s="8"/>
      <c r="AB565" s="8"/>
      <c r="AC565" s="8"/>
      <c r="AD565" s="8"/>
      <c r="AE565" s="8"/>
      <c r="AF565" s="8"/>
      <c r="AG565" s="8"/>
    </row>
    <row r="566" spans="6:33" x14ac:dyDescent="0.3">
      <c r="F566" s="2"/>
      <c r="G566" s="2"/>
      <c r="H566" s="4"/>
      <c r="I566" s="14"/>
      <c r="M566" s="8"/>
      <c r="N566" s="8"/>
      <c r="O566" s="8"/>
      <c r="P566" s="8"/>
      <c r="Q566" s="8"/>
      <c r="R566" s="8"/>
      <c r="T566" s="8"/>
      <c r="U566" s="8"/>
      <c r="V566" s="8"/>
      <c r="W566" s="8"/>
      <c r="X566" s="8"/>
      <c r="Y566" s="8"/>
      <c r="AA566" s="8"/>
      <c r="AB566" s="8"/>
      <c r="AC566" s="8"/>
      <c r="AD566" s="8"/>
      <c r="AE566" s="8"/>
      <c r="AF566" s="8"/>
      <c r="AG566" s="8"/>
    </row>
    <row r="567" spans="6:33" x14ac:dyDescent="0.3">
      <c r="F567" s="2"/>
      <c r="G567" s="2"/>
      <c r="H567" s="4"/>
      <c r="I567" s="14"/>
      <c r="M567" s="8"/>
      <c r="N567" s="8"/>
      <c r="O567" s="8"/>
      <c r="P567" s="8"/>
      <c r="Q567" s="8"/>
      <c r="R567" s="8"/>
      <c r="T567" s="8"/>
      <c r="U567" s="8"/>
      <c r="V567" s="8"/>
      <c r="W567" s="8"/>
      <c r="X567" s="8"/>
      <c r="Y567" s="8"/>
      <c r="AA567" s="8"/>
      <c r="AB567" s="8"/>
      <c r="AC567" s="8"/>
      <c r="AD567" s="8"/>
      <c r="AE567" s="8"/>
      <c r="AF567" s="8"/>
      <c r="AG567" s="8"/>
    </row>
    <row r="568" spans="6:33" x14ac:dyDescent="0.3">
      <c r="F568" s="2"/>
      <c r="G568" s="2"/>
      <c r="H568" s="4"/>
      <c r="I568" s="14"/>
      <c r="M568" s="8"/>
      <c r="N568" s="8"/>
      <c r="O568" s="8"/>
      <c r="P568" s="8"/>
      <c r="Q568" s="8"/>
      <c r="R568" s="8"/>
      <c r="T568" s="8"/>
      <c r="U568" s="8"/>
      <c r="V568" s="8"/>
      <c r="W568" s="8"/>
      <c r="X568" s="8"/>
      <c r="Y568" s="8"/>
      <c r="AA568" s="8"/>
      <c r="AB568" s="8"/>
      <c r="AC568" s="8"/>
      <c r="AD568" s="8"/>
      <c r="AE568" s="8"/>
      <c r="AF568" s="8"/>
      <c r="AG568" s="8"/>
    </row>
    <row r="569" spans="6:33" x14ac:dyDescent="0.3">
      <c r="F569" s="2"/>
      <c r="G569" s="2"/>
      <c r="H569" s="4"/>
      <c r="I569" s="14"/>
      <c r="M569" s="8"/>
      <c r="N569" s="8"/>
      <c r="O569" s="8"/>
      <c r="P569" s="8"/>
      <c r="Q569" s="8"/>
      <c r="R569" s="8"/>
      <c r="T569" s="8"/>
      <c r="U569" s="8"/>
      <c r="V569" s="8"/>
      <c r="W569" s="8"/>
      <c r="X569" s="8"/>
      <c r="Y569" s="8"/>
      <c r="AA569" s="8"/>
      <c r="AB569" s="8"/>
      <c r="AC569" s="8"/>
      <c r="AD569" s="8"/>
      <c r="AE569" s="8"/>
      <c r="AF569" s="8"/>
      <c r="AG569" s="8"/>
    </row>
    <row r="570" spans="6:33" x14ac:dyDescent="0.3">
      <c r="F570" s="2"/>
      <c r="G570" s="2"/>
      <c r="H570" s="4"/>
      <c r="I570" s="14"/>
      <c r="M570" s="8"/>
      <c r="N570" s="8"/>
      <c r="O570" s="8"/>
      <c r="P570" s="8"/>
      <c r="Q570" s="8"/>
      <c r="R570" s="8"/>
      <c r="T570" s="8"/>
      <c r="U570" s="8"/>
      <c r="V570" s="8"/>
      <c r="W570" s="8"/>
      <c r="X570" s="8"/>
      <c r="Y570" s="8"/>
      <c r="AA570" s="8"/>
      <c r="AB570" s="8"/>
      <c r="AC570" s="8"/>
      <c r="AD570" s="8"/>
      <c r="AE570" s="8"/>
      <c r="AF570" s="8"/>
      <c r="AG570" s="8"/>
    </row>
    <row r="571" spans="6:33" x14ac:dyDescent="0.3">
      <c r="F571" s="2"/>
      <c r="G571" s="2"/>
      <c r="H571" s="4"/>
      <c r="I571" s="14"/>
      <c r="M571" s="8"/>
      <c r="N571" s="8"/>
      <c r="O571" s="8"/>
      <c r="P571" s="8"/>
      <c r="Q571" s="8"/>
      <c r="R571" s="8"/>
      <c r="T571" s="8"/>
      <c r="U571" s="8"/>
      <c r="V571" s="8"/>
      <c r="W571" s="8"/>
      <c r="X571" s="8"/>
      <c r="Y571" s="8"/>
      <c r="AA571" s="8"/>
      <c r="AB571" s="8"/>
      <c r="AC571" s="8"/>
      <c r="AD571" s="8"/>
      <c r="AE571" s="8"/>
      <c r="AF571" s="8"/>
      <c r="AG571" s="8"/>
    </row>
    <row r="572" spans="6:33" x14ac:dyDescent="0.3">
      <c r="F572" s="2"/>
      <c r="G572" s="2"/>
      <c r="H572" s="4"/>
      <c r="I572" s="14"/>
      <c r="M572" s="8"/>
      <c r="N572" s="8"/>
      <c r="O572" s="8"/>
      <c r="P572" s="8"/>
      <c r="Q572" s="8"/>
      <c r="R572" s="8"/>
      <c r="T572" s="8"/>
      <c r="U572" s="8"/>
      <c r="V572" s="8"/>
      <c r="W572" s="8"/>
      <c r="X572" s="8"/>
      <c r="Y572" s="8"/>
      <c r="AA572" s="8"/>
      <c r="AB572" s="8"/>
      <c r="AC572" s="8"/>
      <c r="AD572" s="8"/>
      <c r="AE572" s="8"/>
      <c r="AF572" s="8"/>
      <c r="AG572" s="8"/>
    </row>
    <row r="573" spans="6:33" x14ac:dyDescent="0.3">
      <c r="F573" s="2"/>
      <c r="G573" s="2"/>
      <c r="H573" s="4"/>
      <c r="I573" s="14"/>
      <c r="M573" s="8"/>
      <c r="N573" s="8"/>
      <c r="O573" s="8"/>
      <c r="P573" s="8"/>
      <c r="Q573" s="8"/>
      <c r="R573" s="8"/>
      <c r="T573" s="8"/>
      <c r="U573" s="8"/>
      <c r="V573" s="8"/>
      <c r="W573" s="8"/>
      <c r="X573" s="8"/>
      <c r="Y573" s="8"/>
      <c r="AA573" s="8"/>
      <c r="AB573" s="8"/>
      <c r="AC573" s="8"/>
      <c r="AD573" s="8"/>
      <c r="AE573" s="8"/>
      <c r="AF573" s="8"/>
      <c r="AG573" s="8"/>
    </row>
    <row r="574" spans="6:33" x14ac:dyDescent="0.3">
      <c r="F574" s="2"/>
      <c r="G574" s="2"/>
      <c r="H574" s="4"/>
      <c r="I574" s="14"/>
      <c r="M574" s="8"/>
      <c r="N574" s="8"/>
      <c r="O574" s="8"/>
      <c r="P574" s="8"/>
      <c r="Q574" s="8"/>
      <c r="R574" s="8"/>
      <c r="T574" s="8"/>
      <c r="U574" s="8"/>
      <c r="V574" s="8"/>
      <c r="W574" s="8"/>
      <c r="X574" s="8"/>
      <c r="Y574" s="8"/>
      <c r="AA574" s="8"/>
      <c r="AB574" s="8"/>
      <c r="AC574" s="8"/>
      <c r="AD574" s="8"/>
      <c r="AE574" s="8"/>
      <c r="AF574" s="8"/>
      <c r="AG574" s="8"/>
    </row>
    <row r="575" spans="6:33" x14ac:dyDescent="0.3">
      <c r="F575" s="2"/>
      <c r="G575" s="2"/>
      <c r="H575" s="4"/>
      <c r="I575" s="14"/>
      <c r="M575" s="8"/>
      <c r="N575" s="8"/>
      <c r="O575" s="8"/>
      <c r="P575" s="8"/>
      <c r="Q575" s="8"/>
      <c r="R575" s="8"/>
      <c r="T575" s="8"/>
      <c r="U575" s="8"/>
      <c r="V575" s="8"/>
      <c r="W575" s="8"/>
      <c r="X575" s="8"/>
      <c r="Y575" s="8"/>
      <c r="AA575" s="8"/>
      <c r="AB575" s="8"/>
      <c r="AC575" s="8"/>
      <c r="AD575" s="8"/>
      <c r="AE575" s="8"/>
      <c r="AF575" s="8"/>
      <c r="AG575" s="8"/>
    </row>
    <row r="576" spans="6:33" x14ac:dyDescent="0.3">
      <c r="F576" s="2"/>
      <c r="G576" s="2"/>
      <c r="H576" s="4"/>
      <c r="I576" s="14"/>
      <c r="M576" s="8"/>
      <c r="N576" s="8"/>
      <c r="O576" s="8"/>
      <c r="P576" s="8"/>
      <c r="Q576" s="8"/>
      <c r="R576" s="8"/>
      <c r="T576" s="8"/>
      <c r="U576" s="8"/>
      <c r="V576" s="8"/>
      <c r="W576" s="8"/>
      <c r="X576" s="8"/>
      <c r="Y576" s="8"/>
      <c r="AA576" s="8"/>
      <c r="AB576" s="8"/>
      <c r="AC576" s="8"/>
      <c r="AD576" s="8"/>
      <c r="AE576" s="8"/>
      <c r="AF576" s="8"/>
      <c r="AG576" s="8"/>
    </row>
    <row r="577" spans="6:33" x14ac:dyDescent="0.3">
      <c r="F577" s="2"/>
      <c r="G577" s="2"/>
      <c r="H577" s="4"/>
      <c r="I577" s="14"/>
      <c r="M577" s="8"/>
      <c r="N577" s="8"/>
      <c r="O577" s="8"/>
      <c r="P577" s="8"/>
      <c r="Q577" s="8"/>
      <c r="R577" s="8"/>
      <c r="T577" s="8"/>
      <c r="U577" s="8"/>
      <c r="V577" s="8"/>
      <c r="W577" s="8"/>
      <c r="X577" s="8"/>
      <c r="Y577" s="8"/>
      <c r="AA577" s="8"/>
      <c r="AB577" s="8"/>
      <c r="AC577" s="8"/>
      <c r="AD577" s="8"/>
      <c r="AE577" s="8"/>
      <c r="AF577" s="8"/>
      <c r="AG577" s="8"/>
    </row>
    <row r="578" spans="6:33" x14ac:dyDescent="0.3">
      <c r="F578" s="2"/>
      <c r="G578" s="2"/>
      <c r="H578" s="4"/>
      <c r="I578" s="14"/>
      <c r="M578" s="8"/>
      <c r="N578" s="8"/>
      <c r="O578" s="8"/>
      <c r="P578" s="8"/>
      <c r="Q578" s="8"/>
      <c r="R578" s="8"/>
      <c r="T578" s="8"/>
      <c r="U578" s="8"/>
      <c r="V578" s="8"/>
      <c r="W578" s="8"/>
      <c r="X578" s="8"/>
      <c r="Y578" s="8"/>
      <c r="AA578" s="8"/>
      <c r="AB578" s="8"/>
      <c r="AC578" s="8"/>
      <c r="AD578" s="8"/>
      <c r="AE578" s="8"/>
      <c r="AF578" s="8"/>
      <c r="AG578" s="8"/>
    </row>
    <row r="579" spans="6:33" x14ac:dyDescent="0.3">
      <c r="F579" s="2"/>
      <c r="G579" s="2"/>
      <c r="H579" s="4"/>
      <c r="I579" s="14"/>
      <c r="M579" s="8"/>
      <c r="N579" s="8"/>
      <c r="O579" s="8"/>
      <c r="P579" s="8"/>
      <c r="Q579" s="8"/>
      <c r="R579" s="8"/>
      <c r="T579" s="8"/>
      <c r="U579" s="8"/>
      <c r="V579" s="8"/>
      <c r="W579" s="8"/>
      <c r="X579" s="8"/>
      <c r="Y579" s="8"/>
      <c r="AA579" s="8"/>
      <c r="AB579" s="8"/>
      <c r="AC579" s="8"/>
      <c r="AD579" s="8"/>
      <c r="AE579" s="8"/>
      <c r="AF579" s="8"/>
      <c r="AG579" s="8"/>
    </row>
    <row r="580" spans="6:33" x14ac:dyDescent="0.3">
      <c r="F580" s="2"/>
      <c r="G580" s="2"/>
      <c r="H580" s="4"/>
      <c r="I580" s="14"/>
      <c r="M580" s="8"/>
      <c r="N580" s="8"/>
      <c r="O580" s="8"/>
      <c r="P580" s="8"/>
      <c r="Q580" s="8"/>
      <c r="R580" s="8"/>
      <c r="T580" s="8"/>
      <c r="U580" s="8"/>
      <c r="V580" s="8"/>
      <c r="W580" s="8"/>
      <c r="X580" s="8"/>
      <c r="Y580" s="8"/>
      <c r="AA580" s="8"/>
      <c r="AB580" s="8"/>
      <c r="AC580" s="8"/>
      <c r="AD580" s="8"/>
      <c r="AE580" s="8"/>
      <c r="AF580" s="8"/>
      <c r="AG580" s="8"/>
    </row>
    <row r="581" spans="6:33" x14ac:dyDescent="0.3">
      <c r="F581" s="2"/>
      <c r="G581" s="2"/>
      <c r="H581" s="4"/>
      <c r="I581" s="14"/>
      <c r="M581" s="8"/>
      <c r="N581" s="8"/>
      <c r="O581" s="8"/>
      <c r="P581" s="8"/>
      <c r="Q581" s="8"/>
      <c r="R581" s="8"/>
      <c r="T581" s="8"/>
      <c r="U581" s="8"/>
      <c r="V581" s="8"/>
      <c r="W581" s="8"/>
      <c r="X581" s="8"/>
      <c r="Y581" s="8"/>
      <c r="AA581" s="8"/>
      <c r="AB581" s="8"/>
      <c r="AC581" s="8"/>
      <c r="AD581" s="8"/>
      <c r="AE581" s="8"/>
      <c r="AF581" s="8"/>
      <c r="AG581" s="8"/>
    </row>
    <row r="582" spans="6:33" x14ac:dyDescent="0.3">
      <c r="F582" s="2"/>
      <c r="G582" s="2"/>
      <c r="H582" s="4"/>
      <c r="I582" s="14"/>
      <c r="M582" s="8"/>
      <c r="N582" s="8"/>
      <c r="O582" s="8"/>
      <c r="P582" s="8"/>
      <c r="Q582" s="8"/>
      <c r="R582" s="8"/>
      <c r="T582" s="8"/>
      <c r="U582" s="8"/>
      <c r="V582" s="8"/>
      <c r="W582" s="8"/>
      <c r="X582" s="8"/>
      <c r="Y582" s="8"/>
      <c r="AA582" s="8"/>
      <c r="AB582" s="8"/>
      <c r="AC582" s="8"/>
      <c r="AD582" s="8"/>
      <c r="AE582" s="8"/>
      <c r="AF582" s="8"/>
      <c r="AG582" s="8"/>
    </row>
    <row r="583" spans="6:33" x14ac:dyDescent="0.3">
      <c r="F583" s="2"/>
      <c r="G583" s="2"/>
      <c r="H583" s="4"/>
      <c r="I583" s="14"/>
      <c r="M583" s="8"/>
      <c r="N583" s="8"/>
      <c r="O583" s="8"/>
      <c r="P583" s="8"/>
      <c r="Q583" s="8"/>
      <c r="R583" s="8"/>
      <c r="T583" s="8"/>
      <c r="U583" s="8"/>
      <c r="V583" s="8"/>
      <c r="W583" s="8"/>
      <c r="X583" s="8"/>
      <c r="Y583" s="8"/>
      <c r="AA583" s="8"/>
      <c r="AB583" s="8"/>
      <c r="AC583" s="8"/>
      <c r="AD583" s="8"/>
      <c r="AE583" s="8"/>
      <c r="AF583" s="8"/>
      <c r="AG583" s="8"/>
    </row>
    <row r="584" spans="6:33" x14ac:dyDescent="0.3">
      <c r="F584" s="2"/>
      <c r="G584" s="2"/>
      <c r="H584" s="4"/>
      <c r="I584" s="14"/>
      <c r="M584" s="8"/>
      <c r="N584" s="8"/>
      <c r="O584" s="8"/>
      <c r="P584" s="8"/>
      <c r="Q584" s="8"/>
      <c r="R584" s="8"/>
      <c r="T584" s="8"/>
      <c r="U584" s="8"/>
      <c r="V584" s="8"/>
      <c r="W584" s="8"/>
      <c r="X584" s="8"/>
      <c r="Y584" s="8"/>
      <c r="AA584" s="8"/>
      <c r="AB584" s="8"/>
      <c r="AC584" s="8"/>
      <c r="AD584" s="8"/>
      <c r="AE584" s="8"/>
      <c r="AF584" s="8"/>
      <c r="AG584" s="8"/>
    </row>
    <row r="585" spans="6:33" x14ac:dyDescent="0.3">
      <c r="F585" s="2"/>
      <c r="G585" s="2"/>
      <c r="H585" s="4"/>
      <c r="I585" s="14"/>
      <c r="M585" s="8"/>
      <c r="N585" s="8"/>
      <c r="O585" s="8"/>
      <c r="P585" s="8"/>
      <c r="Q585" s="8"/>
      <c r="R585" s="8"/>
      <c r="T585" s="8"/>
      <c r="U585" s="8"/>
      <c r="V585" s="8"/>
      <c r="W585" s="8"/>
      <c r="X585" s="8"/>
      <c r="Y585" s="8"/>
      <c r="AA585" s="8"/>
      <c r="AB585" s="8"/>
      <c r="AC585" s="8"/>
      <c r="AD585" s="8"/>
      <c r="AE585" s="8"/>
      <c r="AF585" s="8"/>
      <c r="AG585" s="8"/>
    </row>
    <row r="586" spans="6:33" x14ac:dyDescent="0.3">
      <c r="F586" s="2"/>
      <c r="G586" s="2"/>
      <c r="H586" s="4"/>
      <c r="I586" s="14"/>
      <c r="M586" s="8"/>
      <c r="N586" s="8"/>
      <c r="O586" s="8"/>
      <c r="P586" s="8"/>
      <c r="Q586" s="8"/>
      <c r="R586" s="8"/>
      <c r="T586" s="8"/>
      <c r="U586" s="8"/>
      <c r="V586" s="8"/>
      <c r="W586" s="8"/>
      <c r="X586" s="8"/>
      <c r="Y586" s="8"/>
      <c r="AA586" s="8"/>
      <c r="AB586" s="8"/>
      <c r="AC586" s="8"/>
      <c r="AD586" s="8"/>
      <c r="AE586" s="8"/>
      <c r="AF586" s="8"/>
      <c r="AG586" s="8"/>
    </row>
    <row r="587" spans="6:33" x14ac:dyDescent="0.3">
      <c r="F587" s="2"/>
      <c r="G587" s="2"/>
      <c r="H587" s="4"/>
      <c r="I587" s="14"/>
      <c r="M587" s="8"/>
      <c r="N587" s="8"/>
      <c r="O587" s="8"/>
      <c r="P587" s="8"/>
      <c r="Q587" s="8"/>
      <c r="R587" s="8"/>
      <c r="T587" s="8"/>
      <c r="U587" s="8"/>
      <c r="V587" s="8"/>
      <c r="W587" s="8"/>
      <c r="X587" s="8"/>
      <c r="Y587" s="8"/>
      <c r="AA587" s="8"/>
      <c r="AB587" s="8"/>
      <c r="AC587" s="8"/>
      <c r="AD587" s="8"/>
      <c r="AE587" s="8"/>
      <c r="AF587" s="8"/>
      <c r="AG587" s="8"/>
    </row>
    <row r="588" spans="6:33" x14ac:dyDescent="0.3">
      <c r="F588" s="2"/>
      <c r="G588" s="2"/>
      <c r="H588" s="4"/>
      <c r="I588" s="14"/>
      <c r="M588" s="8"/>
      <c r="N588" s="8"/>
      <c r="O588" s="8"/>
      <c r="P588" s="8"/>
      <c r="Q588" s="8"/>
      <c r="R588" s="8"/>
      <c r="T588" s="8"/>
      <c r="U588" s="8"/>
      <c r="V588" s="8"/>
      <c r="W588" s="8"/>
      <c r="X588" s="8"/>
      <c r="Y588" s="8"/>
      <c r="AA588" s="8"/>
      <c r="AB588" s="8"/>
      <c r="AC588" s="8"/>
      <c r="AD588" s="8"/>
      <c r="AE588" s="8"/>
      <c r="AF588" s="8"/>
      <c r="AG588" s="8"/>
    </row>
    <row r="589" spans="6:33" x14ac:dyDescent="0.3">
      <c r="F589" s="2"/>
      <c r="G589" s="2"/>
      <c r="H589" s="4"/>
      <c r="I589" s="14"/>
      <c r="M589" s="8"/>
      <c r="N589" s="8"/>
      <c r="O589" s="8"/>
      <c r="P589" s="8"/>
      <c r="Q589" s="8"/>
      <c r="R589" s="8"/>
      <c r="T589" s="8"/>
      <c r="U589" s="8"/>
      <c r="V589" s="8"/>
      <c r="W589" s="8"/>
      <c r="X589" s="8"/>
      <c r="Y589" s="8"/>
      <c r="AA589" s="8"/>
      <c r="AB589" s="8"/>
      <c r="AC589" s="8"/>
      <c r="AD589" s="8"/>
      <c r="AE589" s="8"/>
      <c r="AF589" s="8"/>
      <c r="AG589" s="8"/>
    </row>
    <row r="590" spans="6:33" x14ac:dyDescent="0.3">
      <c r="F590" s="2"/>
      <c r="G590" s="2"/>
      <c r="H590" s="4"/>
      <c r="I590" s="14"/>
      <c r="M590" s="8"/>
      <c r="N590" s="8"/>
      <c r="O590" s="8"/>
      <c r="P590" s="8"/>
      <c r="Q590" s="8"/>
      <c r="R590" s="8"/>
      <c r="T590" s="8"/>
      <c r="U590" s="8"/>
      <c r="V590" s="8"/>
      <c r="W590" s="8"/>
      <c r="X590" s="8"/>
      <c r="Y590" s="8"/>
      <c r="AA590" s="8"/>
      <c r="AB590" s="8"/>
      <c r="AC590" s="8"/>
      <c r="AD590" s="8"/>
      <c r="AE590" s="8"/>
      <c r="AF590" s="8"/>
      <c r="AG590" s="8"/>
    </row>
    <row r="591" spans="6:33" x14ac:dyDescent="0.3">
      <c r="F591" s="2"/>
      <c r="G591" s="2"/>
      <c r="H591" s="4"/>
      <c r="I591" s="14"/>
      <c r="M591" s="8"/>
      <c r="N591" s="8"/>
      <c r="O591" s="8"/>
      <c r="P591" s="8"/>
      <c r="Q591" s="8"/>
      <c r="R591" s="8"/>
      <c r="T591" s="8"/>
      <c r="U591" s="8"/>
      <c r="V591" s="8"/>
      <c r="W591" s="8"/>
      <c r="X591" s="8"/>
      <c r="Y591" s="8"/>
      <c r="AA591" s="8"/>
      <c r="AB591" s="8"/>
      <c r="AC591" s="8"/>
      <c r="AD591" s="8"/>
      <c r="AE591" s="8"/>
      <c r="AF591" s="8"/>
      <c r="AG591" s="8"/>
    </row>
    <row r="592" spans="6:33" x14ac:dyDescent="0.3">
      <c r="F592" s="2"/>
      <c r="G592" s="2"/>
      <c r="H592" s="4"/>
      <c r="I592" s="14"/>
      <c r="M592" s="8"/>
      <c r="N592" s="8"/>
      <c r="O592" s="8"/>
      <c r="P592" s="8"/>
      <c r="Q592" s="8"/>
      <c r="R592" s="8"/>
      <c r="T592" s="8"/>
      <c r="U592" s="8"/>
      <c r="V592" s="8"/>
      <c r="W592" s="8"/>
      <c r="X592" s="8"/>
      <c r="Y592" s="8"/>
      <c r="AA592" s="8"/>
      <c r="AB592" s="8"/>
      <c r="AC592" s="8"/>
      <c r="AD592" s="8"/>
      <c r="AE592" s="8"/>
      <c r="AF592" s="8"/>
      <c r="AG592" s="8"/>
    </row>
    <row r="593" spans="6:33" x14ac:dyDescent="0.3">
      <c r="F593" s="2"/>
      <c r="G593" s="2"/>
      <c r="H593" s="4"/>
      <c r="I593" s="14"/>
      <c r="M593" s="8"/>
      <c r="N593" s="8"/>
      <c r="O593" s="8"/>
      <c r="P593" s="8"/>
      <c r="Q593" s="8"/>
      <c r="R593" s="8"/>
      <c r="T593" s="8"/>
      <c r="U593" s="8"/>
      <c r="V593" s="8"/>
      <c r="W593" s="8"/>
      <c r="X593" s="8"/>
      <c r="Y593" s="8"/>
      <c r="AA593" s="8"/>
      <c r="AB593" s="8"/>
      <c r="AC593" s="8"/>
      <c r="AD593" s="8"/>
      <c r="AE593" s="8"/>
      <c r="AF593" s="8"/>
      <c r="AG593" s="8"/>
    </row>
    <row r="594" spans="6:33" x14ac:dyDescent="0.3">
      <c r="F594" s="2"/>
      <c r="G594" s="2"/>
      <c r="H594" s="4"/>
      <c r="I594" s="14"/>
      <c r="M594" s="8"/>
      <c r="N594" s="8"/>
      <c r="O594" s="8"/>
      <c r="P594" s="8"/>
      <c r="Q594" s="8"/>
      <c r="R594" s="8"/>
      <c r="T594" s="8"/>
      <c r="U594" s="8"/>
      <c r="V594" s="8"/>
      <c r="W594" s="8"/>
      <c r="X594" s="8"/>
      <c r="Y594" s="8"/>
      <c r="AA594" s="8"/>
      <c r="AB594" s="8"/>
      <c r="AC594" s="8"/>
      <c r="AD594" s="8"/>
      <c r="AE594" s="8"/>
      <c r="AF594" s="8"/>
      <c r="AG594" s="8"/>
    </row>
    <row r="595" spans="6:33" x14ac:dyDescent="0.3">
      <c r="F595" s="2"/>
      <c r="G595" s="2"/>
      <c r="H595" s="4"/>
      <c r="I595" s="14"/>
      <c r="M595" s="8"/>
      <c r="N595" s="8"/>
      <c r="O595" s="8"/>
      <c r="P595" s="8"/>
      <c r="Q595" s="8"/>
      <c r="R595" s="8"/>
      <c r="T595" s="8"/>
      <c r="U595" s="8"/>
      <c r="V595" s="8"/>
      <c r="W595" s="8"/>
      <c r="X595" s="8"/>
      <c r="Y595" s="8"/>
      <c r="AA595" s="8"/>
      <c r="AB595" s="8"/>
      <c r="AC595" s="8"/>
      <c r="AD595" s="8"/>
      <c r="AE595" s="8"/>
      <c r="AF595" s="8"/>
      <c r="AG595" s="8"/>
    </row>
    <row r="596" spans="6:33" x14ac:dyDescent="0.3">
      <c r="F596" s="2"/>
      <c r="G596" s="2"/>
      <c r="H596" s="4"/>
      <c r="I596" s="14"/>
      <c r="M596" s="8"/>
      <c r="N596" s="8"/>
      <c r="O596" s="8"/>
      <c r="P596" s="8"/>
      <c r="Q596" s="8"/>
      <c r="R596" s="8"/>
      <c r="T596" s="8"/>
      <c r="U596" s="8"/>
      <c r="V596" s="8"/>
      <c r="W596" s="8"/>
      <c r="X596" s="8"/>
      <c r="Y596" s="8"/>
      <c r="AA596" s="8"/>
      <c r="AB596" s="8"/>
      <c r="AC596" s="8"/>
      <c r="AD596" s="8"/>
      <c r="AE596" s="8"/>
      <c r="AF596" s="8"/>
      <c r="AG596" s="8"/>
    </row>
    <row r="597" spans="6:33" x14ac:dyDescent="0.3">
      <c r="F597" s="2"/>
      <c r="G597" s="2"/>
      <c r="H597" s="4"/>
      <c r="I597" s="14"/>
      <c r="M597" s="8"/>
      <c r="N597" s="8"/>
      <c r="O597" s="8"/>
      <c r="P597" s="8"/>
      <c r="Q597" s="8"/>
      <c r="R597" s="8"/>
      <c r="T597" s="8"/>
      <c r="U597" s="8"/>
      <c r="V597" s="8"/>
      <c r="W597" s="8"/>
      <c r="X597" s="8"/>
      <c r="Y597" s="8"/>
      <c r="AA597" s="8"/>
      <c r="AB597" s="8"/>
      <c r="AC597" s="8"/>
      <c r="AD597" s="8"/>
      <c r="AE597" s="8"/>
      <c r="AF597" s="8"/>
      <c r="AG597" s="8"/>
    </row>
    <row r="598" spans="6:33" x14ac:dyDescent="0.3">
      <c r="F598" s="2"/>
      <c r="G598" s="2"/>
      <c r="H598" s="4"/>
      <c r="I598" s="14"/>
      <c r="M598" s="8"/>
      <c r="N598" s="8"/>
      <c r="O598" s="8"/>
      <c r="P598" s="8"/>
      <c r="Q598" s="8"/>
      <c r="R598" s="8"/>
      <c r="T598" s="8"/>
      <c r="U598" s="8"/>
      <c r="V598" s="8"/>
      <c r="W598" s="8"/>
      <c r="X598" s="8"/>
      <c r="Y598" s="8"/>
      <c r="AA598" s="8"/>
      <c r="AB598" s="8"/>
      <c r="AC598" s="8"/>
      <c r="AD598" s="8"/>
      <c r="AE598" s="8"/>
      <c r="AF598" s="8"/>
      <c r="AG598" s="8"/>
    </row>
    <row r="599" spans="6:33" x14ac:dyDescent="0.3">
      <c r="F599" s="2"/>
      <c r="G599" s="2"/>
      <c r="H599" s="4"/>
      <c r="I599" s="14"/>
      <c r="M599" s="8"/>
      <c r="N599" s="8"/>
      <c r="O599" s="8"/>
      <c r="P599" s="8"/>
      <c r="Q599" s="8"/>
      <c r="R599" s="8"/>
      <c r="T599" s="8"/>
      <c r="U599" s="8"/>
      <c r="V599" s="8"/>
      <c r="W599" s="8"/>
      <c r="X599" s="8"/>
      <c r="Y599" s="8"/>
      <c r="AA599" s="8"/>
      <c r="AB599" s="8"/>
      <c r="AC599" s="8"/>
      <c r="AD599" s="8"/>
      <c r="AE599" s="8"/>
      <c r="AF599" s="8"/>
      <c r="AG599" s="8"/>
    </row>
    <row r="600" spans="6:33" x14ac:dyDescent="0.3">
      <c r="F600" s="2"/>
      <c r="G600" s="2"/>
      <c r="H600" s="4"/>
      <c r="I600" s="14"/>
      <c r="M600" s="8"/>
      <c r="N600" s="8"/>
      <c r="O600" s="8"/>
      <c r="P600" s="8"/>
      <c r="Q600" s="8"/>
      <c r="R600" s="8"/>
      <c r="T600" s="8"/>
      <c r="U600" s="8"/>
      <c r="V600" s="8"/>
      <c r="W600" s="8"/>
      <c r="X600" s="8"/>
      <c r="Y600" s="8"/>
      <c r="AA600" s="8"/>
      <c r="AB600" s="8"/>
      <c r="AC600" s="8"/>
      <c r="AD600" s="8"/>
      <c r="AE600" s="8"/>
      <c r="AF600" s="8"/>
      <c r="AG600" s="8"/>
    </row>
    <row r="601" spans="6:33" x14ac:dyDescent="0.3">
      <c r="F601" s="2"/>
      <c r="G601" s="2"/>
      <c r="H601" s="4"/>
      <c r="I601" s="14"/>
      <c r="M601" s="8"/>
      <c r="N601" s="8"/>
      <c r="O601" s="8"/>
      <c r="P601" s="8"/>
      <c r="Q601" s="8"/>
      <c r="R601" s="8"/>
      <c r="T601" s="8"/>
      <c r="U601" s="8"/>
      <c r="V601" s="8"/>
      <c r="W601" s="8"/>
      <c r="X601" s="8"/>
      <c r="Y601" s="8"/>
      <c r="AA601" s="8"/>
      <c r="AB601" s="8"/>
      <c r="AC601" s="8"/>
      <c r="AD601" s="8"/>
      <c r="AE601" s="8"/>
      <c r="AF601" s="8"/>
      <c r="AG601" s="8"/>
    </row>
    <row r="602" spans="6:33" x14ac:dyDescent="0.3">
      <c r="F602" s="2"/>
      <c r="G602" s="2"/>
      <c r="H602" s="4"/>
      <c r="I602" s="14"/>
      <c r="M602" s="8"/>
      <c r="N602" s="8"/>
      <c r="O602" s="8"/>
      <c r="P602" s="8"/>
      <c r="Q602" s="8"/>
      <c r="R602" s="8"/>
      <c r="T602" s="8"/>
      <c r="U602" s="8"/>
      <c r="V602" s="8"/>
      <c r="W602" s="8"/>
      <c r="X602" s="8"/>
      <c r="Y602" s="8"/>
      <c r="AA602" s="8"/>
      <c r="AB602" s="8"/>
      <c r="AC602" s="8"/>
      <c r="AD602" s="8"/>
      <c r="AE602" s="8"/>
      <c r="AF602" s="8"/>
      <c r="AG602" s="8"/>
    </row>
    <row r="603" spans="6:33" x14ac:dyDescent="0.3">
      <c r="F603" s="2"/>
      <c r="G603" s="2"/>
      <c r="H603" s="4"/>
      <c r="I603" s="14"/>
      <c r="M603" s="8"/>
      <c r="N603" s="8"/>
      <c r="O603" s="8"/>
      <c r="P603" s="8"/>
      <c r="Q603" s="8"/>
      <c r="R603" s="8"/>
      <c r="T603" s="8"/>
      <c r="U603" s="8"/>
      <c r="V603" s="8"/>
      <c r="W603" s="8"/>
      <c r="X603" s="8"/>
      <c r="Y603" s="8"/>
      <c r="AA603" s="8"/>
      <c r="AB603" s="8"/>
      <c r="AC603" s="8"/>
      <c r="AD603" s="8"/>
      <c r="AE603" s="8"/>
      <c r="AF603" s="8"/>
      <c r="AG603" s="8"/>
    </row>
    <row r="604" spans="6:33" x14ac:dyDescent="0.3">
      <c r="F604" s="2"/>
      <c r="G604" s="2"/>
      <c r="H604" s="4"/>
      <c r="I604" s="14"/>
      <c r="M604" s="8"/>
      <c r="N604" s="8"/>
      <c r="O604" s="8"/>
      <c r="P604" s="8"/>
      <c r="Q604" s="8"/>
      <c r="R604" s="8"/>
      <c r="T604" s="8"/>
      <c r="U604" s="8"/>
      <c r="V604" s="8"/>
      <c r="W604" s="8"/>
      <c r="X604" s="8"/>
      <c r="Y604" s="8"/>
      <c r="AA604" s="8"/>
      <c r="AB604" s="8"/>
      <c r="AC604" s="8"/>
      <c r="AD604" s="8"/>
      <c r="AE604" s="8"/>
      <c r="AF604" s="8"/>
      <c r="AG604" s="8"/>
    </row>
    <row r="605" spans="6:33" x14ac:dyDescent="0.3">
      <c r="F605" s="2"/>
      <c r="G605" s="2"/>
      <c r="H605" s="4"/>
      <c r="I605" s="14"/>
      <c r="M605" s="8"/>
      <c r="N605" s="8"/>
      <c r="O605" s="8"/>
      <c r="P605" s="8"/>
      <c r="Q605" s="8"/>
      <c r="R605" s="8"/>
      <c r="T605" s="8"/>
      <c r="U605" s="8"/>
      <c r="V605" s="8"/>
      <c r="W605" s="8"/>
      <c r="X605" s="8"/>
      <c r="Y605" s="8"/>
      <c r="AA605" s="8"/>
      <c r="AB605" s="8"/>
      <c r="AC605" s="8"/>
      <c r="AD605" s="8"/>
      <c r="AE605" s="8"/>
      <c r="AF605" s="8"/>
      <c r="AG605" s="8"/>
    </row>
    <row r="606" spans="6:33" x14ac:dyDescent="0.3">
      <c r="F606" s="2"/>
      <c r="G606" s="2"/>
      <c r="H606" s="4"/>
      <c r="I606" s="14"/>
      <c r="M606" s="8"/>
      <c r="N606" s="8"/>
      <c r="O606" s="8"/>
      <c r="P606" s="8"/>
      <c r="Q606" s="8"/>
      <c r="R606" s="8"/>
      <c r="T606" s="8"/>
      <c r="U606" s="8"/>
      <c r="V606" s="8"/>
      <c r="W606" s="8"/>
      <c r="X606" s="8"/>
      <c r="Y606" s="8"/>
      <c r="AA606" s="8"/>
      <c r="AB606" s="8"/>
      <c r="AC606" s="8"/>
      <c r="AD606" s="8"/>
      <c r="AE606" s="8"/>
      <c r="AF606" s="8"/>
      <c r="AG606" s="8"/>
    </row>
    <row r="607" spans="6:33" x14ac:dyDescent="0.3">
      <c r="F607" s="2"/>
      <c r="G607" s="2"/>
      <c r="H607" s="4"/>
      <c r="I607" s="14"/>
      <c r="M607" s="8"/>
      <c r="N607" s="8"/>
      <c r="O607" s="8"/>
      <c r="P607" s="8"/>
      <c r="Q607" s="8"/>
      <c r="R607" s="8"/>
      <c r="T607" s="8"/>
      <c r="U607" s="8"/>
      <c r="V607" s="8"/>
      <c r="W607" s="8"/>
      <c r="X607" s="8"/>
      <c r="Y607" s="8"/>
      <c r="AA607" s="8"/>
      <c r="AB607" s="8"/>
      <c r="AC607" s="8"/>
      <c r="AD607" s="8"/>
      <c r="AE607" s="8"/>
      <c r="AF607" s="8"/>
      <c r="AG607" s="8"/>
    </row>
    <row r="608" spans="6:33" x14ac:dyDescent="0.3">
      <c r="F608" s="2"/>
      <c r="G608" s="2"/>
      <c r="H608" s="4"/>
      <c r="I608" s="14"/>
      <c r="M608" s="8"/>
      <c r="N608" s="8"/>
      <c r="O608" s="8"/>
      <c r="P608" s="8"/>
      <c r="Q608" s="8"/>
      <c r="R608" s="8"/>
      <c r="T608" s="8"/>
      <c r="U608" s="8"/>
      <c r="V608" s="8"/>
      <c r="W608" s="8"/>
      <c r="X608" s="8"/>
      <c r="Y608" s="8"/>
      <c r="AA608" s="8"/>
      <c r="AB608" s="8"/>
      <c r="AC608" s="8"/>
      <c r="AD608" s="8"/>
      <c r="AE608" s="8"/>
      <c r="AF608" s="8"/>
      <c r="AG608" s="8"/>
    </row>
    <row r="609" spans="6:33" x14ac:dyDescent="0.3">
      <c r="F609" s="2"/>
      <c r="G609" s="2"/>
      <c r="H609" s="4"/>
      <c r="I609" s="14"/>
      <c r="M609" s="8"/>
      <c r="N609" s="8"/>
      <c r="O609" s="8"/>
      <c r="P609" s="8"/>
      <c r="Q609" s="8"/>
      <c r="R609" s="8"/>
      <c r="T609" s="8"/>
      <c r="U609" s="8"/>
      <c r="V609" s="8"/>
      <c r="W609" s="8"/>
      <c r="X609" s="8"/>
      <c r="Y609" s="8"/>
      <c r="AA609" s="8"/>
      <c r="AB609" s="8"/>
      <c r="AC609" s="8"/>
      <c r="AD609" s="8"/>
      <c r="AE609" s="8"/>
      <c r="AF609" s="8"/>
      <c r="AG609" s="8"/>
    </row>
    <row r="610" spans="6:33" x14ac:dyDescent="0.3">
      <c r="F610" s="2"/>
      <c r="G610" s="2"/>
      <c r="H610" s="4"/>
      <c r="I610" s="14"/>
      <c r="M610" s="8"/>
      <c r="N610" s="8"/>
      <c r="O610" s="8"/>
      <c r="P610" s="8"/>
      <c r="Q610" s="8"/>
      <c r="R610" s="8"/>
      <c r="T610" s="8"/>
      <c r="U610" s="8"/>
      <c r="V610" s="8"/>
      <c r="W610" s="8"/>
      <c r="X610" s="8"/>
      <c r="Y610" s="8"/>
      <c r="AA610" s="8"/>
      <c r="AB610" s="8"/>
      <c r="AC610" s="8"/>
      <c r="AD610" s="8"/>
      <c r="AE610" s="8"/>
      <c r="AF610" s="8"/>
      <c r="AG610" s="8"/>
    </row>
    <row r="611" spans="6:33" x14ac:dyDescent="0.3">
      <c r="F611" s="2"/>
      <c r="G611" s="2"/>
      <c r="H611" s="4"/>
      <c r="I611" s="14"/>
      <c r="M611" s="8"/>
      <c r="N611" s="8"/>
      <c r="O611" s="8"/>
      <c r="P611" s="8"/>
      <c r="Q611" s="8"/>
      <c r="R611" s="8"/>
      <c r="T611" s="8"/>
      <c r="U611" s="8"/>
      <c r="V611" s="8"/>
      <c r="W611" s="8"/>
      <c r="X611" s="8"/>
      <c r="Y611" s="8"/>
      <c r="AA611" s="8"/>
      <c r="AB611" s="8"/>
      <c r="AC611" s="8"/>
      <c r="AD611" s="8"/>
      <c r="AE611" s="8"/>
      <c r="AF611" s="8"/>
      <c r="AG611" s="8"/>
    </row>
    <row r="612" spans="6:33" x14ac:dyDescent="0.3">
      <c r="F612" s="2"/>
      <c r="G612" s="2"/>
      <c r="H612" s="4"/>
      <c r="I612" s="14"/>
      <c r="M612" s="8"/>
      <c r="N612" s="8"/>
      <c r="O612" s="8"/>
      <c r="P612" s="8"/>
      <c r="Q612" s="8"/>
      <c r="R612" s="8"/>
      <c r="T612" s="8"/>
      <c r="U612" s="8"/>
      <c r="V612" s="8"/>
      <c r="W612" s="8"/>
      <c r="X612" s="8"/>
      <c r="Y612" s="8"/>
      <c r="AA612" s="8"/>
      <c r="AB612" s="8"/>
      <c r="AC612" s="8"/>
      <c r="AD612" s="8"/>
      <c r="AE612" s="8"/>
      <c r="AF612" s="8"/>
      <c r="AG612" s="8"/>
    </row>
    <row r="613" spans="6:33" x14ac:dyDescent="0.3">
      <c r="F613" s="2"/>
      <c r="G613" s="2"/>
      <c r="H613" s="4"/>
      <c r="I613" s="14"/>
      <c r="M613" s="8"/>
      <c r="N613" s="8"/>
      <c r="O613" s="8"/>
      <c r="P613" s="8"/>
      <c r="Q613" s="8"/>
      <c r="R613" s="8"/>
      <c r="T613" s="8"/>
      <c r="U613" s="8"/>
      <c r="V613" s="8"/>
      <c r="W613" s="8"/>
      <c r="X613" s="8"/>
      <c r="Y613" s="8"/>
      <c r="AA613" s="8"/>
      <c r="AB613" s="8"/>
      <c r="AC613" s="8"/>
      <c r="AD613" s="8"/>
      <c r="AE613" s="8"/>
      <c r="AF613" s="8"/>
      <c r="AG613" s="8"/>
    </row>
    <row r="614" spans="6:33" x14ac:dyDescent="0.3">
      <c r="F614" s="2"/>
      <c r="G614" s="2"/>
      <c r="H614" s="4"/>
      <c r="I614" s="14"/>
      <c r="M614" s="8"/>
      <c r="N614" s="8"/>
      <c r="O614" s="8"/>
      <c r="P614" s="8"/>
      <c r="Q614" s="8"/>
      <c r="R614" s="8"/>
      <c r="T614" s="8"/>
      <c r="U614" s="8"/>
      <c r="V614" s="8"/>
      <c r="W614" s="8"/>
      <c r="X614" s="8"/>
      <c r="Y614" s="8"/>
      <c r="AA614" s="8"/>
      <c r="AB614" s="8"/>
      <c r="AC614" s="8"/>
      <c r="AD614" s="8"/>
      <c r="AE614" s="8"/>
      <c r="AF614" s="8"/>
      <c r="AG614" s="8"/>
    </row>
    <row r="615" spans="6:33" x14ac:dyDescent="0.3">
      <c r="F615" s="2"/>
      <c r="G615" s="2"/>
      <c r="H615" s="4"/>
      <c r="I615" s="14"/>
      <c r="M615" s="8"/>
      <c r="N615" s="8"/>
      <c r="O615" s="8"/>
      <c r="P615" s="8"/>
      <c r="Q615" s="8"/>
      <c r="R615" s="8"/>
      <c r="T615" s="8"/>
      <c r="U615" s="8"/>
      <c r="V615" s="8"/>
      <c r="W615" s="8"/>
      <c r="X615" s="8"/>
      <c r="Y615" s="8"/>
      <c r="AA615" s="8"/>
      <c r="AB615" s="8"/>
      <c r="AC615" s="8"/>
      <c r="AD615" s="8"/>
      <c r="AE615" s="8"/>
      <c r="AF615" s="8"/>
      <c r="AG615" s="8"/>
    </row>
    <row r="616" spans="6:33" x14ac:dyDescent="0.3">
      <c r="F616" s="2"/>
      <c r="G616" s="2"/>
      <c r="H616" s="4"/>
      <c r="I616" s="14"/>
      <c r="M616" s="8"/>
      <c r="N616" s="8"/>
      <c r="O616" s="8"/>
      <c r="P616" s="8"/>
      <c r="Q616" s="8"/>
      <c r="R616" s="8"/>
      <c r="T616" s="8"/>
      <c r="U616" s="8"/>
      <c r="V616" s="8"/>
      <c r="W616" s="8"/>
      <c r="X616" s="8"/>
      <c r="Y616" s="8"/>
      <c r="AA616" s="8"/>
      <c r="AB616" s="8"/>
      <c r="AC616" s="8"/>
      <c r="AD616" s="8"/>
      <c r="AE616" s="8"/>
      <c r="AF616" s="8"/>
      <c r="AG616" s="8"/>
    </row>
    <row r="617" spans="6:33" x14ac:dyDescent="0.3">
      <c r="F617" s="2"/>
      <c r="G617" s="2"/>
      <c r="H617" s="4"/>
      <c r="I617" s="14"/>
      <c r="M617" s="8"/>
      <c r="N617" s="8"/>
      <c r="O617" s="8"/>
      <c r="P617" s="8"/>
      <c r="Q617" s="8"/>
      <c r="R617" s="8"/>
      <c r="T617" s="8"/>
      <c r="U617" s="8"/>
      <c r="V617" s="8"/>
      <c r="W617" s="8"/>
      <c r="X617" s="8"/>
      <c r="Y617" s="8"/>
      <c r="AA617" s="8"/>
      <c r="AB617" s="8"/>
      <c r="AC617" s="8"/>
      <c r="AD617" s="8"/>
      <c r="AE617" s="8"/>
      <c r="AF617" s="8"/>
      <c r="AG617" s="8"/>
    </row>
    <row r="618" spans="6:33" x14ac:dyDescent="0.3">
      <c r="F618" s="2"/>
      <c r="G618" s="2"/>
      <c r="H618" s="4"/>
      <c r="I618" s="14"/>
      <c r="M618" s="8"/>
      <c r="N618" s="8"/>
      <c r="O618" s="8"/>
      <c r="P618" s="8"/>
      <c r="Q618" s="8"/>
      <c r="R618" s="8"/>
      <c r="T618" s="8"/>
      <c r="U618" s="8"/>
      <c r="V618" s="8"/>
      <c r="W618" s="8"/>
      <c r="X618" s="8"/>
      <c r="Y618" s="8"/>
      <c r="AA618" s="8"/>
      <c r="AB618" s="8"/>
      <c r="AC618" s="8"/>
      <c r="AD618" s="8"/>
      <c r="AE618" s="8"/>
      <c r="AF618" s="8"/>
      <c r="AG618" s="8"/>
    </row>
    <row r="619" spans="6:33" x14ac:dyDescent="0.3">
      <c r="F619" s="2"/>
      <c r="G619" s="2"/>
      <c r="H619" s="4"/>
      <c r="I619" s="14"/>
      <c r="M619" s="8"/>
      <c r="N619" s="8"/>
      <c r="O619" s="8"/>
      <c r="P619" s="8"/>
      <c r="Q619" s="8"/>
      <c r="R619" s="8"/>
      <c r="T619" s="8"/>
      <c r="U619" s="8"/>
      <c r="V619" s="8"/>
      <c r="W619" s="8"/>
      <c r="X619" s="8"/>
      <c r="Y619" s="8"/>
      <c r="AA619" s="8"/>
      <c r="AB619" s="8"/>
      <c r="AC619" s="8"/>
      <c r="AD619" s="8"/>
      <c r="AE619" s="8"/>
      <c r="AF619" s="8"/>
      <c r="AG619" s="8"/>
    </row>
    <row r="620" spans="6:33" x14ac:dyDescent="0.3">
      <c r="F620" s="2"/>
      <c r="G620" s="2"/>
      <c r="H620" s="4"/>
      <c r="I620" s="14"/>
      <c r="M620" s="8"/>
      <c r="N620" s="8"/>
      <c r="O620" s="8"/>
      <c r="P620" s="8"/>
      <c r="Q620" s="8"/>
      <c r="R620" s="8"/>
      <c r="T620" s="8"/>
      <c r="U620" s="8"/>
      <c r="V620" s="8"/>
      <c r="W620" s="8"/>
      <c r="X620" s="8"/>
      <c r="Y620" s="8"/>
      <c r="AA620" s="8"/>
      <c r="AB620" s="8"/>
      <c r="AC620" s="8"/>
      <c r="AD620" s="8"/>
      <c r="AE620" s="8"/>
      <c r="AF620" s="8"/>
      <c r="AG620" s="8"/>
    </row>
    <row r="621" spans="6:33" x14ac:dyDescent="0.3">
      <c r="F621" s="2"/>
      <c r="G621" s="2"/>
      <c r="H621" s="4"/>
      <c r="I621" s="14"/>
      <c r="M621" s="8"/>
      <c r="N621" s="8"/>
      <c r="O621" s="8"/>
      <c r="P621" s="8"/>
      <c r="Q621" s="8"/>
      <c r="R621" s="8"/>
      <c r="T621" s="8"/>
      <c r="U621" s="8"/>
      <c r="V621" s="8"/>
      <c r="W621" s="8"/>
      <c r="X621" s="8"/>
      <c r="Y621" s="8"/>
      <c r="AA621" s="8"/>
      <c r="AB621" s="8"/>
      <c r="AC621" s="8"/>
      <c r="AD621" s="8"/>
      <c r="AE621" s="8"/>
      <c r="AF621" s="8"/>
      <c r="AG621" s="8"/>
    </row>
    <row r="622" spans="6:33" x14ac:dyDescent="0.3">
      <c r="F622" s="2"/>
      <c r="G622" s="2"/>
      <c r="H622" s="4"/>
      <c r="I622" s="14"/>
      <c r="M622" s="8"/>
      <c r="N622" s="8"/>
      <c r="O622" s="8"/>
      <c r="P622" s="8"/>
      <c r="Q622" s="8"/>
      <c r="R622" s="8"/>
      <c r="T622" s="8"/>
      <c r="U622" s="8"/>
      <c r="V622" s="8"/>
      <c r="W622" s="8"/>
      <c r="X622" s="8"/>
      <c r="Y622" s="8"/>
      <c r="AA622" s="8"/>
      <c r="AB622" s="8"/>
      <c r="AC622" s="8"/>
      <c r="AD622" s="8"/>
      <c r="AE622" s="8"/>
      <c r="AF622" s="8"/>
      <c r="AG622" s="8"/>
    </row>
    <row r="623" spans="6:33" x14ac:dyDescent="0.3">
      <c r="F623" s="2"/>
      <c r="G623" s="2"/>
      <c r="H623" s="4"/>
      <c r="I623" s="14"/>
      <c r="M623" s="8"/>
      <c r="N623" s="8"/>
      <c r="O623" s="8"/>
      <c r="P623" s="8"/>
      <c r="Q623" s="8"/>
      <c r="R623" s="8"/>
      <c r="T623" s="8"/>
      <c r="U623" s="8"/>
      <c r="V623" s="8"/>
      <c r="W623" s="8"/>
      <c r="X623" s="8"/>
      <c r="Y623" s="8"/>
      <c r="AA623" s="8"/>
      <c r="AB623" s="8"/>
      <c r="AC623" s="8"/>
      <c r="AD623" s="8"/>
      <c r="AE623" s="8"/>
      <c r="AF623" s="8"/>
      <c r="AG623" s="8"/>
    </row>
    <row r="624" spans="6:33" x14ac:dyDescent="0.3">
      <c r="F624" s="2"/>
      <c r="G624" s="2"/>
      <c r="H624" s="4"/>
      <c r="I624" s="14"/>
      <c r="M624" s="8"/>
      <c r="N624" s="8"/>
      <c r="O624" s="8"/>
      <c r="P624" s="8"/>
      <c r="Q624" s="8"/>
      <c r="R624" s="8"/>
      <c r="T624" s="8"/>
      <c r="U624" s="8"/>
      <c r="V624" s="8"/>
      <c r="W624" s="8"/>
      <c r="X624" s="8"/>
      <c r="Y624" s="8"/>
      <c r="AA624" s="8"/>
      <c r="AB624" s="8"/>
      <c r="AC624" s="8"/>
      <c r="AD624" s="8"/>
      <c r="AE624" s="8"/>
      <c r="AF624" s="8"/>
      <c r="AG624" s="8"/>
    </row>
    <row r="625" spans="6:43" x14ac:dyDescent="0.3">
      <c r="F625" s="2"/>
      <c r="G625" s="2"/>
      <c r="H625" s="4"/>
      <c r="I625" s="14"/>
      <c r="M625" s="8"/>
      <c r="N625" s="8"/>
      <c r="O625" s="8"/>
      <c r="P625" s="8"/>
      <c r="Q625" s="8"/>
      <c r="R625" s="8"/>
      <c r="T625" s="8"/>
      <c r="U625" s="8"/>
      <c r="V625" s="8"/>
      <c r="W625" s="8"/>
      <c r="X625" s="8"/>
      <c r="Y625" s="8"/>
      <c r="AA625" s="8"/>
      <c r="AB625" s="8"/>
      <c r="AC625" s="8"/>
      <c r="AD625" s="8"/>
      <c r="AE625" s="8"/>
      <c r="AF625" s="8"/>
      <c r="AG625" s="8"/>
    </row>
    <row r="626" spans="6:43" x14ac:dyDescent="0.3">
      <c r="F626" s="2"/>
      <c r="G626" s="2"/>
      <c r="H626" s="4"/>
      <c r="I626" s="14"/>
      <c r="M626" s="8"/>
      <c r="N626" s="8"/>
      <c r="O626" s="8"/>
      <c r="P626" s="8"/>
      <c r="Q626" s="8"/>
      <c r="R626" s="8"/>
      <c r="T626" s="8"/>
      <c r="U626" s="8"/>
      <c r="V626" s="8"/>
      <c r="W626" s="8"/>
      <c r="X626" s="8"/>
      <c r="Y626" s="8"/>
      <c r="AA626" s="8"/>
      <c r="AB626" s="8"/>
      <c r="AC626" s="8"/>
      <c r="AD626" s="8"/>
      <c r="AE626" s="8"/>
      <c r="AF626" s="8"/>
      <c r="AG626" s="8"/>
    </row>
    <row r="627" spans="6:43" x14ac:dyDescent="0.3">
      <c r="F627" s="2"/>
      <c r="G627" s="2"/>
      <c r="H627" s="4"/>
      <c r="I627" s="14"/>
      <c r="M627" s="8"/>
      <c r="N627" s="8"/>
      <c r="O627" s="8"/>
      <c r="P627" s="8"/>
      <c r="Q627" s="8"/>
      <c r="R627" s="8"/>
      <c r="T627" s="8"/>
      <c r="U627" s="8"/>
      <c r="V627" s="8"/>
      <c r="W627" s="8"/>
      <c r="X627" s="8"/>
      <c r="Y627" s="8"/>
      <c r="AA627" s="8"/>
      <c r="AB627" s="8"/>
      <c r="AC627" s="8"/>
      <c r="AD627" s="8"/>
      <c r="AE627" s="8"/>
      <c r="AF627" s="8"/>
      <c r="AG627" s="8"/>
    </row>
    <row r="628" spans="6:43" x14ac:dyDescent="0.3">
      <c r="F628" s="2"/>
      <c r="G628" s="2"/>
      <c r="H628" s="4"/>
      <c r="I628" s="14"/>
      <c r="M628" s="8"/>
      <c r="N628" s="8"/>
      <c r="O628" s="8"/>
      <c r="P628" s="8"/>
      <c r="Q628" s="8"/>
      <c r="R628" s="8"/>
      <c r="T628" s="8"/>
      <c r="U628" s="8"/>
      <c r="V628" s="8"/>
      <c r="W628" s="8"/>
      <c r="X628" s="8"/>
      <c r="Y628" s="8"/>
      <c r="AA628" s="8"/>
      <c r="AB628" s="8"/>
      <c r="AC628" s="8"/>
      <c r="AD628" s="8"/>
      <c r="AE628" s="8"/>
      <c r="AF628" s="8"/>
      <c r="AG628" s="8"/>
    </row>
    <row r="629" spans="6:43" x14ac:dyDescent="0.3">
      <c r="F629" s="2"/>
      <c r="G629" s="2"/>
      <c r="H629" s="4"/>
      <c r="I629" s="14"/>
      <c r="M629" s="8"/>
      <c r="N629" s="8"/>
      <c r="O629" s="8"/>
      <c r="P629" s="8"/>
      <c r="Q629" s="8"/>
      <c r="R629" s="8"/>
      <c r="T629" s="8"/>
      <c r="U629" s="8"/>
      <c r="V629" s="8"/>
      <c r="W629" s="8"/>
      <c r="X629" s="8"/>
      <c r="Y629" s="8"/>
      <c r="AA629" s="8"/>
      <c r="AB629" s="8"/>
      <c r="AC629" s="8"/>
      <c r="AD629" s="8"/>
      <c r="AE629" s="8"/>
      <c r="AF629" s="8"/>
      <c r="AG629" s="8"/>
    </row>
    <row r="630" spans="6:43" x14ac:dyDescent="0.3">
      <c r="F630" s="2"/>
      <c r="G630" s="2"/>
      <c r="H630" s="4"/>
      <c r="I630" s="14"/>
      <c r="M630" s="8"/>
      <c r="N630" s="8"/>
      <c r="O630" s="8"/>
      <c r="P630" s="8"/>
      <c r="Q630" s="8"/>
      <c r="R630" s="8"/>
      <c r="T630" s="8"/>
      <c r="U630" s="8"/>
      <c r="V630" s="8"/>
      <c r="W630" s="8"/>
      <c r="X630" s="8"/>
      <c r="Y630" s="8"/>
      <c r="AA630" s="8"/>
      <c r="AB630" s="8"/>
      <c r="AC630" s="8"/>
      <c r="AD630" s="8"/>
      <c r="AE630" s="8"/>
      <c r="AF630" s="8"/>
      <c r="AG630" s="8"/>
    </row>
    <row r="632" spans="6:43" x14ac:dyDescent="0.3">
      <c r="G632" s="15"/>
      <c r="H632" s="15"/>
      <c r="I632" s="15"/>
      <c r="J632" s="15"/>
      <c r="K632" s="35" t="s">
        <v>60</v>
      </c>
      <c r="L632" s="15">
        <f>S632</f>
        <v>1</v>
      </c>
      <c r="M632" s="3" t="s">
        <v>3</v>
      </c>
      <c r="N632" s="3" t="s">
        <v>4</v>
      </c>
      <c r="O632" s="3" t="s">
        <v>6</v>
      </c>
      <c r="P632" s="3" t="s">
        <v>8</v>
      </c>
      <c r="Q632" s="3" t="s">
        <v>10</v>
      </c>
      <c r="R632" s="3" t="s">
        <v>12</v>
      </c>
      <c r="S632" s="7">
        <f>X292</f>
        <v>1</v>
      </c>
      <c r="T632" s="3" t="s">
        <v>3</v>
      </c>
      <c r="U632" s="3" t="s">
        <v>4</v>
      </c>
      <c r="V632" s="3" t="s">
        <v>6</v>
      </c>
      <c r="W632" s="3" t="s">
        <v>8</v>
      </c>
      <c r="X632" s="3" t="s">
        <v>10</v>
      </c>
      <c r="Y632" s="16" t="s">
        <v>12</v>
      </c>
      <c r="Z632" s="15">
        <f t="shared" ref="Z632:Z640" si="158">S632</f>
        <v>1</v>
      </c>
      <c r="AA632" s="3" t="s">
        <v>3</v>
      </c>
      <c r="AB632" s="3" t="s">
        <v>4</v>
      </c>
      <c r="AC632" s="3" t="s">
        <v>6</v>
      </c>
      <c r="AD632" s="3" t="s">
        <v>8</v>
      </c>
      <c r="AE632" s="3" t="s">
        <v>10</v>
      </c>
      <c r="AF632" s="16" t="s">
        <v>12</v>
      </c>
      <c r="AK632" s="15"/>
      <c r="AL632" s="15"/>
      <c r="AM632" s="15"/>
      <c r="AN632" s="15"/>
      <c r="AO632" s="15"/>
    </row>
    <row r="633" spans="6:43" x14ac:dyDescent="0.3">
      <c r="G633" s="8"/>
      <c r="H633" s="8"/>
      <c r="I633" s="8"/>
      <c r="J633" s="8"/>
      <c r="K633" s="8"/>
      <c r="L633" s="8" t="str">
        <f>S633</f>
        <v>ALL</v>
      </c>
      <c r="M633" s="8">
        <f>-1 *AVERAGE(M343:M630)</f>
        <v>-0.63846654377806011</v>
      </c>
      <c r="N633" s="8">
        <f t="shared" ref="N633:R633" si="159">-1 *AVERAGE(N343:N630)</f>
        <v>-0.65146582123269858</v>
      </c>
      <c r="O633" s="8">
        <f t="shared" si="159"/>
        <v>-0.16764006651898949</v>
      </c>
      <c r="P633" s="8">
        <f t="shared" si="159"/>
        <v>-1.568380586446013</v>
      </c>
      <c r="Q633" s="8">
        <f t="shared" si="159"/>
        <v>0.13346982827188755</v>
      </c>
      <c r="R633" s="8">
        <f t="shared" si="159"/>
        <v>-1.4366176986494381</v>
      </c>
      <c r="S633" s="8" t="s">
        <v>15</v>
      </c>
      <c r="T633" s="8">
        <f>-1 *AVERAGE(T343:T630)</f>
        <v>-0.29453727963190729</v>
      </c>
      <c r="U633" s="8">
        <f t="shared" ref="U633:Y633" si="160">-1 *AVERAGE(U343:U630)</f>
        <v>-0.29341413759926999</v>
      </c>
      <c r="V633" s="8">
        <f t="shared" si="160"/>
        <v>2.8615308400273933E-3</v>
      </c>
      <c r="W633" s="8">
        <f t="shared" si="160"/>
        <v>-0.65038128842473009</v>
      </c>
      <c r="X633" s="8">
        <f t="shared" si="160"/>
        <v>-0.17890312693747354</v>
      </c>
      <c r="Y633" s="8">
        <f t="shared" si="160"/>
        <v>-1.0542137306968307</v>
      </c>
      <c r="Z633" s="8" t="str">
        <f t="shared" si="158"/>
        <v>ALL</v>
      </c>
      <c r="AA633" s="8">
        <f>-1 *AVERAGE(AA343:AA630)</f>
        <v>0.5603226090302964</v>
      </c>
      <c r="AB633" s="8">
        <f t="shared" ref="AB633:AF633" si="161">-1 *AVERAGE(AB343:AB630)</f>
        <v>0.5599418796814396</v>
      </c>
      <c r="AC633" s="8">
        <f t="shared" si="161"/>
        <v>0.60613543072739329</v>
      </c>
      <c r="AD633" s="8">
        <f t="shared" si="161"/>
        <v>0.37527922967245692</v>
      </c>
      <c r="AE633" s="8">
        <f t="shared" si="161"/>
        <v>0.57642175860043487</v>
      </c>
      <c r="AF633" s="8">
        <f t="shared" si="161"/>
        <v>-0.29179026198899011</v>
      </c>
      <c r="AK633" s="8"/>
      <c r="AL633" s="8"/>
      <c r="AM633" s="8"/>
      <c r="AN633" s="8"/>
      <c r="AO633" s="8"/>
    </row>
    <row r="634" spans="6:43" x14ac:dyDescent="0.3">
      <c r="G634" s="8"/>
      <c r="H634" s="8"/>
      <c r="I634" s="8"/>
      <c r="J634" s="8"/>
      <c r="K634" s="8"/>
      <c r="L634" s="8" t="str">
        <f>S634</f>
        <v>Gain &gt; 1</v>
      </c>
      <c r="M634" s="8">
        <f t="shared" ref="M634:R634" si="162">-1* AVERAGEIF($BB343:$BB630,"&gt;"&amp;$S632,M343:M630)</f>
        <v>0.39481454609768402</v>
      </c>
      <c r="N634" s="8">
        <f t="shared" si="162"/>
        <v>0.38737232121485771</v>
      </c>
      <c r="O634" s="8">
        <f t="shared" si="162"/>
        <v>0.56949529435693302</v>
      </c>
      <c r="P634" s="8">
        <f t="shared" si="162"/>
        <v>0.56241311855009724</v>
      </c>
      <c r="Q634" s="8">
        <f t="shared" si="162"/>
        <v>0.27888230252728041</v>
      </c>
      <c r="R634" s="8">
        <f t="shared" si="162"/>
        <v>0.51723618666452686</v>
      </c>
      <c r="S634" s="8" t="str">
        <f>"Gain &gt; "&amp;S632</f>
        <v>Gain &gt; 1</v>
      </c>
      <c r="T634" s="8">
        <f t="shared" ref="T634:Y634" si="163">-1* AVERAGEIF($BB343:$BB630,"&gt;"&amp;$S632,T343:T630)</f>
        <v>0.30755220483701168</v>
      </c>
      <c r="U634" s="8">
        <f t="shared" si="163"/>
        <v>0.31112274028174908</v>
      </c>
      <c r="V634" s="8">
        <f t="shared" si="163"/>
        <v>0.43362098352385586</v>
      </c>
      <c r="W634" s="8">
        <f t="shared" si="163"/>
        <v>0.42825731091030655</v>
      </c>
      <c r="X634" s="8">
        <f t="shared" si="163"/>
        <v>4.3674969784774677E-2</v>
      </c>
      <c r="Y634" s="8">
        <f t="shared" si="163"/>
        <v>-0.25640018859226466</v>
      </c>
      <c r="Z634" s="8" t="str">
        <f t="shared" si="158"/>
        <v>Gain &gt; 1</v>
      </c>
      <c r="AA634" s="8">
        <f t="shared" ref="AA634:AF634" si="164">-1* AVERAGEIF($BB343:$BB630,"&gt;"&amp;$S632,AA343:AA630)</f>
        <v>0.71929166927705579</v>
      </c>
      <c r="AB634" s="8">
        <f t="shared" si="164"/>
        <v>0.72199182510776627</v>
      </c>
      <c r="AC634" s="8">
        <f t="shared" si="164"/>
        <v>0.75385017865701409</v>
      </c>
      <c r="AD634" s="8">
        <f t="shared" si="164"/>
        <v>0.76006616917874137</v>
      </c>
      <c r="AE634" s="8">
        <f t="shared" si="164"/>
        <v>0.62290592427634384</v>
      </c>
      <c r="AF634" s="8">
        <f t="shared" si="164"/>
        <v>7.0235792870094085E-2</v>
      </c>
      <c r="AK634" s="8"/>
      <c r="AL634" s="8"/>
      <c r="AM634" s="8"/>
      <c r="AN634" s="8"/>
      <c r="AO634" s="8"/>
    </row>
    <row r="635" spans="6:43" x14ac:dyDescent="0.3">
      <c r="L635" s="8" t="str">
        <f>S635</f>
        <v xml:space="preserve">Gain &gt; 0 </v>
      </c>
      <c r="M635" s="8">
        <f>-1* AVERAGEIF($J343:$J630,"=1",M343:M630)</f>
        <v>0.11904598486584238</v>
      </c>
      <c r="N635" s="8">
        <f t="shared" ref="N635:R635" si="165">-1* AVERAGEIF($J343:$J630,"=1",N343:N630)</f>
        <v>0.10766736590562914</v>
      </c>
      <c r="O635" s="8">
        <f t="shared" si="165"/>
        <v>0.4110713173816164</v>
      </c>
      <c r="P635" s="8">
        <f t="shared" si="165"/>
        <v>0.33645054691592324</v>
      </c>
      <c r="Q635" s="8">
        <f t="shared" si="165"/>
        <v>0.18936844567541355</v>
      </c>
      <c r="R635" s="8">
        <f t="shared" si="165"/>
        <v>-0.14806230996081213</v>
      </c>
      <c r="S635" s="8" t="s">
        <v>35</v>
      </c>
      <c r="T635" s="8">
        <f>-1* AVERAGEIF($J343:$J630,"=1",T343:T630)</f>
        <v>0.11899210084237566</v>
      </c>
      <c r="U635" s="8">
        <f t="shared" ref="U635:Y635" si="166">-1* AVERAGEIF($J343:$J630,"=1",U343:U630)</f>
        <v>0.11919620460295986</v>
      </c>
      <c r="V635" s="8">
        <f t="shared" si="166"/>
        <v>0.30117785623430648</v>
      </c>
      <c r="W635" s="8">
        <f t="shared" si="166"/>
        <v>0.24240607962580651</v>
      </c>
      <c r="X635" s="8">
        <f t="shared" si="166"/>
        <v>-6.7635704702575392E-2</v>
      </c>
      <c r="Y635" s="8">
        <f t="shared" si="166"/>
        <v>-0.44356182783692599</v>
      </c>
      <c r="Z635" s="8" t="str">
        <f t="shared" si="158"/>
        <v xml:space="preserve">Gain &gt; 0 </v>
      </c>
      <c r="AA635" s="8">
        <f>-1* AVERAGEIF($J343:$J630,"=1",AA343:AA630)</f>
        <v>0.6766921731959189</v>
      </c>
      <c r="AB635" s="8">
        <f t="shared" ref="AB635:AF635" si="167">-1* AVERAGEIF($J343:$J630,"=1",AB343:AB630)</f>
        <v>0.67598438389933535</v>
      </c>
      <c r="AC635" s="8">
        <f t="shared" si="167"/>
        <v>0.70608096373134099</v>
      </c>
      <c r="AD635" s="8">
        <f t="shared" si="167"/>
        <v>0.69053382337897362</v>
      </c>
      <c r="AE635" s="8">
        <f t="shared" si="167"/>
        <v>0.61064508114412186</v>
      </c>
      <c r="AF635" s="8">
        <f t="shared" si="167"/>
        <v>6.2847227264020325E-2</v>
      </c>
      <c r="AK635" s="8"/>
      <c r="AL635" s="8"/>
      <c r="AM635" s="8"/>
      <c r="AN635" s="8"/>
      <c r="AO635" s="8"/>
      <c r="AQ635" s="10"/>
    </row>
    <row r="636" spans="6:43" x14ac:dyDescent="0.3">
      <c r="L636" s="8" t="str">
        <f t="shared" ref="L636:L640" si="168">S636</f>
        <v>Gain &lt;= 0</v>
      </c>
      <c r="M636" s="8">
        <f>-1* AVERAGEIF($J343:$J630,"=0",M343:M630)</f>
        <v>-1.8091677244095459</v>
      </c>
      <c r="N636" s="8">
        <f t="shared" ref="N636:R636" si="169">-1* AVERAGEIF($J343:$J630,"=0",N343:N630)</f>
        <v>-1.824671655901023</v>
      </c>
      <c r="O636" s="8">
        <f t="shared" si="169"/>
        <v>-1.0620122052744714</v>
      </c>
      <c r="P636" s="8">
        <f t="shared" si="169"/>
        <v>-4.5122105198235509</v>
      </c>
      <c r="Q636" s="8">
        <f t="shared" si="169"/>
        <v>4.7081055920983765E-2</v>
      </c>
      <c r="R636" s="8">
        <f t="shared" si="169"/>
        <v>-3.4280214811682241</v>
      </c>
      <c r="S636" s="8" t="s">
        <v>36</v>
      </c>
      <c r="T636" s="8">
        <f>-1* AVERAGEIF($J343:$J630,"=0",T343:T630)</f>
        <v>-0.93362814036489006</v>
      </c>
      <c r="U636" s="8">
        <f t="shared" ref="U636:Y636" si="170">-1* AVERAGEIF($J343:$J630,"=0",U343:U630)</f>
        <v>-0.93108466645726184</v>
      </c>
      <c r="V636" s="8">
        <f t="shared" si="170"/>
        <v>-0.45817279022385848</v>
      </c>
      <c r="W636" s="8">
        <f t="shared" si="170"/>
        <v>-2.0301435845028317</v>
      </c>
      <c r="X636" s="8">
        <f t="shared" si="170"/>
        <v>-0.35086187039140732</v>
      </c>
      <c r="Y636" s="8">
        <f t="shared" si="170"/>
        <v>-1.9979484896621378</v>
      </c>
      <c r="Z636" s="8" t="str">
        <f t="shared" si="158"/>
        <v>Gain &lt;= 0</v>
      </c>
      <c r="AA636" s="8">
        <f>-1* AVERAGEIF($J343:$J630,"=0",AA343:AA630)</f>
        <v>0.38047873713797026</v>
      </c>
      <c r="AB636" s="8">
        <f t="shared" ref="AB636:AF636" si="171">-1* AVERAGEIF($J343:$J630,"=0",AB343:AB630)</f>
        <v>0.38060346407196394</v>
      </c>
      <c r="AC636" s="8">
        <f t="shared" si="171"/>
        <v>0.45167415244856479</v>
      </c>
      <c r="AD636" s="8">
        <f t="shared" si="171"/>
        <v>-0.11193241514670517</v>
      </c>
      <c r="AE636" s="8">
        <f t="shared" si="171"/>
        <v>0.5235311692147363</v>
      </c>
      <c r="AF636" s="8">
        <f t="shared" si="171"/>
        <v>-0.83986638174364259</v>
      </c>
      <c r="AK636" s="8"/>
      <c r="AL636" s="8"/>
      <c r="AM636" s="8"/>
      <c r="AN636" s="8"/>
      <c r="AO636" s="8"/>
      <c r="AQ636" s="10"/>
    </row>
    <row r="637" spans="6:43" x14ac:dyDescent="0.3">
      <c r="G637" s="15"/>
      <c r="H637" s="15"/>
      <c r="I637" s="15"/>
      <c r="J637" s="15"/>
      <c r="K637" s="15"/>
      <c r="L637" s="8" t="str">
        <f t="shared" si="168"/>
        <v>Target; Gain &gt; 1</v>
      </c>
      <c r="M637" s="8">
        <f t="shared" ref="M637:R637" si="172">-1* AVERAGEIFS(M343:M630,$H343:$H630,"=1",$BB$343:$BB$630,"&gt;="&amp;$L$632)</f>
        <v>0.35785271562568732</v>
      </c>
      <c r="N637" s="8">
        <f t="shared" si="172"/>
        <v>0.34965971567135901</v>
      </c>
      <c r="O637" s="8">
        <f t="shared" si="172"/>
        <v>0.55629991164229542</v>
      </c>
      <c r="P637" s="8">
        <f t="shared" si="172"/>
        <v>0.55199330674370517</v>
      </c>
      <c r="Q637" s="8">
        <f t="shared" si="172"/>
        <v>0.25003964555063685</v>
      </c>
      <c r="R637" s="8">
        <f t="shared" si="172"/>
        <v>0.37133752998080544</v>
      </c>
      <c r="S637" s="8" t="str">
        <f>"Target; Gain &gt; "&amp;S632</f>
        <v>Target; Gain &gt; 1</v>
      </c>
      <c r="T637" s="8">
        <f t="shared" ref="T637:Y637" si="173">-1* AVERAGEIFS(T343:T630,$H343:$H630,"=1",$BB$343:$BB$630,"&gt;="&amp;$L$632)</f>
        <v>0.22767696326174447</v>
      </c>
      <c r="U637" s="8">
        <f t="shared" si="173"/>
        <v>0.23247749474352158</v>
      </c>
      <c r="V637" s="8">
        <f t="shared" si="173"/>
        <v>0.38422429756854382</v>
      </c>
      <c r="W637" s="8">
        <f t="shared" si="173"/>
        <v>0.38439497717736759</v>
      </c>
      <c r="X637" s="8">
        <f t="shared" si="173"/>
        <v>1.4479348444142663E-2</v>
      </c>
      <c r="Y637" s="8">
        <f t="shared" si="173"/>
        <v>-0.62239745506304167</v>
      </c>
      <c r="Z637" s="8" t="str">
        <f t="shared" si="158"/>
        <v>Target; Gain &gt; 1</v>
      </c>
      <c r="AA637" s="8">
        <f t="shared" ref="AA637:AF637" si="174">-1* AVERAGEIFS(AA343:AA630,$H343:$H630,"=1",$BB$343:$BB$630,"&gt;="&amp;$L$632)</f>
        <v>0.674066680404379</v>
      </c>
      <c r="AB637" s="8">
        <f t="shared" si="174"/>
        <v>0.67839871494559878</v>
      </c>
      <c r="AC637" s="8">
        <f t="shared" si="174"/>
        <v>0.72266339306416261</v>
      </c>
      <c r="AD637" s="8">
        <f t="shared" si="174"/>
        <v>0.72269473758080138</v>
      </c>
      <c r="AE637" s="8">
        <f t="shared" si="174"/>
        <v>0.60389160729902991</v>
      </c>
      <c r="AF637" s="8">
        <f t="shared" si="174"/>
        <v>-0.24907235394722316</v>
      </c>
      <c r="AK637" s="8"/>
    </row>
    <row r="638" spans="6:43" x14ac:dyDescent="0.3">
      <c r="G638" s="15"/>
      <c r="H638" s="15"/>
      <c r="I638" s="15"/>
      <c r="J638" s="15"/>
      <c r="K638" s="15"/>
      <c r="L638" s="8" t="str">
        <f t="shared" si="168"/>
        <v>Target (or sym)</v>
      </c>
      <c r="M638" s="8">
        <f>-1* AVERAGEIFS(M343:M630,$H343:$H630,"=1")</f>
        <v>0.33719288390585039</v>
      </c>
      <c r="N638" s="8">
        <f t="shared" ref="N638:R638" si="175">-1* AVERAGEIFS(N343:N630,$H343:$H630,"=1")</f>
        <v>0.3305906057008845</v>
      </c>
      <c r="O638" s="8">
        <f t="shared" si="175"/>
        <v>0.51337907751997736</v>
      </c>
      <c r="P638" s="8">
        <f t="shared" si="175"/>
        <v>0.56652793425972936</v>
      </c>
      <c r="Q638" s="8">
        <f t="shared" si="175"/>
        <v>0.25599424157515527</v>
      </c>
      <c r="R638" s="8">
        <f t="shared" si="175"/>
        <v>0.46530239410767382</v>
      </c>
      <c r="S638" s="8" t="s">
        <v>38</v>
      </c>
      <c r="T638" s="8">
        <f>-1* AVERAGEIFS(T343:T630,$H343:$H630,"=1")</f>
        <v>0.20185656977123298</v>
      </c>
      <c r="U638" s="8">
        <f t="shared" ref="U638:Y638" si="176">-1* AVERAGEIFS(U343:U630,$H343:$H630,"=1")</f>
        <v>0.20708406805890184</v>
      </c>
      <c r="V638" s="8">
        <f t="shared" si="176"/>
        <v>0.33400969181955997</v>
      </c>
      <c r="W638" s="8">
        <f t="shared" si="176"/>
        <v>0.26651982800744073</v>
      </c>
      <c r="X638" s="8">
        <f t="shared" si="176"/>
        <v>4.7648453104752943E-2</v>
      </c>
      <c r="Y638" s="8">
        <f t="shared" si="176"/>
        <v>-0.3708871617485755</v>
      </c>
      <c r="Z638" s="8" t="str">
        <f t="shared" si="158"/>
        <v>Target (or sym)</v>
      </c>
      <c r="AA638" s="8">
        <f>-1* AVERAGEIFS(AA343:AA630,$H343:$H630,"=1")</f>
        <v>0.65891486561776158</v>
      </c>
      <c r="AB638" s="8">
        <f t="shared" ref="AB638:AF638" si="177">-1* AVERAGEIFS(AB343:AB630,$H343:$H630,"=1")</f>
        <v>0.66278256299982252</v>
      </c>
      <c r="AC638" s="8">
        <f t="shared" si="177"/>
        <v>0.699969101042627</v>
      </c>
      <c r="AD638" s="8">
        <f t="shared" si="177"/>
        <v>0.61542228336455507</v>
      </c>
      <c r="AE638" s="8">
        <f t="shared" si="177"/>
        <v>0.6147023367407255</v>
      </c>
      <c r="AF638" s="8">
        <f t="shared" si="177"/>
        <v>-4.6814315869180848E-2</v>
      </c>
      <c r="AK638" s="8"/>
    </row>
    <row r="639" spans="6:43" x14ac:dyDescent="0.3">
      <c r="G639" s="15"/>
      <c r="H639" s="15"/>
      <c r="I639" s="15"/>
      <c r="J639" s="15"/>
      <c r="K639" s="15"/>
      <c r="L639" s="8" t="str">
        <f t="shared" si="168"/>
        <v>Target (or sym); Gain &gt; 0</v>
      </c>
      <c r="M639" s="8">
        <f>-1* AVERAGEIFS(M343:M630,$H343:$H630,"=1",$J343:$J630,"=1")</f>
        <v>0.33719288390585039</v>
      </c>
      <c r="N639" s="8">
        <f t="shared" ref="N639:R639" si="178">-1* AVERAGEIFS(N343:N630,$H343:$H630,"=1",$J343:$J630,"=1")</f>
        <v>0.3305906057008845</v>
      </c>
      <c r="O639" s="8">
        <f t="shared" si="178"/>
        <v>0.51337907751997736</v>
      </c>
      <c r="P639" s="8">
        <f t="shared" si="178"/>
        <v>0.56652793425972936</v>
      </c>
      <c r="Q639" s="8">
        <f t="shared" si="178"/>
        <v>0.25599424157515527</v>
      </c>
      <c r="R639" s="8">
        <f t="shared" si="178"/>
        <v>0.46530239410767382</v>
      </c>
      <c r="S639" s="8" t="s">
        <v>52</v>
      </c>
      <c r="T639" s="8">
        <f>-1* AVERAGEIFS(T343:T630,$H343:$H630,"=1",$J343:$J630,"=1")</f>
        <v>0.20185656977123298</v>
      </c>
      <c r="U639" s="8">
        <f t="shared" ref="U639:Y639" si="179">-1* AVERAGEIFS(U343:U630,$H343:$H630,"=1",$J343:$J630,"=1")</f>
        <v>0.20708406805890184</v>
      </c>
      <c r="V639" s="8">
        <f t="shared" si="179"/>
        <v>0.33400969181955997</v>
      </c>
      <c r="W639" s="8">
        <f t="shared" si="179"/>
        <v>0.26651982800744073</v>
      </c>
      <c r="X639" s="8">
        <f t="shared" si="179"/>
        <v>4.7648453104752943E-2</v>
      </c>
      <c r="Y639" s="8">
        <f t="shared" si="179"/>
        <v>-0.3708871617485755</v>
      </c>
      <c r="Z639" s="8" t="str">
        <f t="shared" si="158"/>
        <v>Target (or sym); Gain &gt; 0</v>
      </c>
      <c r="AA639" s="8">
        <f>-1* AVERAGEIFS(AA343:AA630,$H343:$H630,"=1",$J343:$J630,"=1")</f>
        <v>0.65891486561776158</v>
      </c>
      <c r="AB639" s="8">
        <f t="shared" ref="AB639:AF639" si="180">-1* AVERAGEIFS(AB343:AB630,$H343:$H630,"=1",$J343:$J630,"=1")</f>
        <v>0.66278256299982252</v>
      </c>
      <c r="AC639" s="8">
        <f t="shared" si="180"/>
        <v>0.699969101042627</v>
      </c>
      <c r="AD639" s="8">
        <f t="shared" si="180"/>
        <v>0.61542228336455507</v>
      </c>
      <c r="AE639" s="8">
        <f t="shared" si="180"/>
        <v>0.6147023367407255</v>
      </c>
      <c r="AF639" s="8">
        <f t="shared" si="180"/>
        <v>-4.6814315869180848E-2</v>
      </c>
      <c r="AK639" s="8"/>
    </row>
    <row r="640" spans="6:43" x14ac:dyDescent="0.3">
      <c r="G640" s="15"/>
      <c r="H640" s="15"/>
      <c r="I640" s="15"/>
      <c r="J640" s="15"/>
      <c r="K640" s="15"/>
      <c r="L640" s="8" t="str">
        <f t="shared" si="168"/>
        <v>Target (or sym); Gain &lt;= 0</v>
      </c>
      <c r="M640" s="8" t="e">
        <f>-1* AVERAGEIFS(M343:M630,$H343:$H630,"=1",$J343:$J630,"=0")</f>
        <v>#DIV/0!</v>
      </c>
      <c r="N640" s="8" t="e">
        <f t="shared" ref="N640:R640" si="181">-1* AVERAGEIFS(N343:N630,$H343:$H630,"=1",$J343:$J630,"=0")</f>
        <v>#DIV/0!</v>
      </c>
      <c r="O640" s="8" t="e">
        <f t="shared" si="181"/>
        <v>#DIV/0!</v>
      </c>
      <c r="P640" s="8" t="e">
        <f t="shared" si="181"/>
        <v>#DIV/0!</v>
      </c>
      <c r="Q640" s="8" t="e">
        <f t="shared" si="181"/>
        <v>#DIV/0!</v>
      </c>
      <c r="R640" s="8" t="e">
        <f t="shared" si="181"/>
        <v>#DIV/0!</v>
      </c>
      <c r="S640" s="8" t="s">
        <v>132</v>
      </c>
      <c r="T640" s="8" t="e">
        <f>-1* AVERAGEIFS(T343:T630,$H343:$H630,"=1",$J343:$J630,"=0")</f>
        <v>#DIV/0!</v>
      </c>
      <c r="U640" s="8" t="e">
        <f t="shared" ref="U640:Y640" si="182">-1* AVERAGEIFS(U343:U630,$H343:$H630,"=1",$J343:$J630,"=0")</f>
        <v>#DIV/0!</v>
      </c>
      <c r="V640" s="8" t="e">
        <f t="shared" si="182"/>
        <v>#DIV/0!</v>
      </c>
      <c r="W640" s="8" t="e">
        <f t="shared" si="182"/>
        <v>#DIV/0!</v>
      </c>
      <c r="X640" s="8" t="e">
        <f t="shared" si="182"/>
        <v>#DIV/0!</v>
      </c>
      <c r="Y640" s="8" t="e">
        <f t="shared" si="182"/>
        <v>#DIV/0!</v>
      </c>
      <c r="Z640" s="8" t="str">
        <f t="shared" si="158"/>
        <v>Target (or sym); Gain &lt;= 0</v>
      </c>
      <c r="AA640" s="8" t="e">
        <f>-1* AVERAGEIFS(AA343:AA630,$H343:$H630,"=1",$J343:$J630,"=0")</f>
        <v>#DIV/0!</v>
      </c>
      <c r="AB640" s="8" t="e">
        <f t="shared" ref="AB640:AF640" si="183">-1* AVERAGEIFS(AB343:AB630,$H343:$H630,"=1",$J343:$J630,"=0")</f>
        <v>#DIV/0!</v>
      </c>
      <c r="AC640" s="8" t="e">
        <f t="shared" si="183"/>
        <v>#DIV/0!</v>
      </c>
      <c r="AD640" s="8" t="e">
        <f t="shared" si="183"/>
        <v>#DIV/0!</v>
      </c>
      <c r="AE640" s="8" t="e">
        <f t="shared" si="183"/>
        <v>#DIV/0!</v>
      </c>
      <c r="AF640" s="8" t="e">
        <f t="shared" si="183"/>
        <v>#DIV/0!</v>
      </c>
      <c r="AK640" s="8"/>
    </row>
    <row r="641" spans="1:52" x14ac:dyDescent="0.3">
      <c r="G641" s="15"/>
      <c r="H641" s="15"/>
      <c r="I641" s="15"/>
      <c r="J641" s="15"/>
      <c r="K641" s="15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  <c r="AA641" s="8"/>
      <c r="AB641" s="8"/>
      <c r="AC641" s="8"/>
      <c r="AD641" s="8"/>
      <c r="AE641" s="8"/>
      <c r="AF641" s="8"/>
      <c r="AK641" s="8"/>
    </row>
    <row r="642" spans="1:52" x14ac:dyDescent="0.3">
      <c r="G642" s="15"/>
      <c r="H642" s="15"/>
      <c r="I642" s="15"/>
      <c r="J642" s="15"/>
      <c r="K642" s="35" t="s">
        <v>61</v>
      </c>
      <c r="L642" s="15">
        <f>S642</f>
        <v>1</v>
      </c>
      <c r="M642" s="3" t="s">
        <v>3</v>
      </c>
      <c r="N642" s="3" t="s">
        <v>4</v>
      </c>
      <c r="O642" s="3" t="s">
        <v>6</v>
      </c>
      <c r="P642" s="3" t="s">
        <v>8</v>
      </c>
      <c r="Q642" s="3" t="s">
        <v>10</v>
      </c>
      <c r="R642" s="3" t="s">
        <v>12</v>
      </c>
      <c r="S642" s="7">
        <f>X292</f>
        <v>1</v>
      </c>
      <c r="T642" s="3" t="s">
        <v>3</v>
      </c>
      <c r="U642" s="3" t="s">
        <v>4</v>
      </c>
      <c r="V642" s="3" t="s">
        <v>6</v>
      </c>
      <c r="W642" s="3" t="s">
        <v>8</v>
      </c>
      <c r="X642" s="3" t="s">
        <v>10</v>
      </c>
      <c r="Y642" s="16" t="s">
        <v>12</v>
      </c>
      <c r="Z642" s="15">
        <f t="shared" ref="Z642:Z650" si="184">S642</f>
        <v>1</v>
      </c>
      <c r="AA642" s="3" t="s">
        <v>3</v>
      </c>
      <c r="AB642" s="3" t="s">
        <v>4</v>
      </c>
      <c r="AC642" s="3" t="s">
        <v>6</v>
      </c>
      <c r="AD642" s="3" t="s">
        <v>8</v>
      </c>
      <c r="AE642" s="3" t="s">
        <v>10</v>
      </c>
      <c r="AF642" s="16" t="s">
        <v>12</v>
      </c>
      <c r="AK642" s="15"/>
      <c r="AL642" s="15"/>
      <c r="AM642" s="15"/>
      <c r="AN642" s="15"/>
      <c r="AO642" s="15"/>
    </row>
    <row r="643" spans="1:52" x14ac:dyDescent="0.3">
      <c r="G643" s="8"/>
      <c r="H643" s="8"/>
      <c r="I643" s="8"/>
      <c r="J643" s="8"/>
      <c r="K643" s="8"/>
      <c r="L643" s="8" t="str">
        <f>S643</f>
        <v>ALL</v>
      </c>
      <c r="M643" s="8">
        <f>-1 *MEDIAN(M343:M630)</f>
        <v>-8.5945782607306287E-2</v>
      </c>
      <c r="N643" s="8">
        <f t="shared" ref="N643:R643" si="185">-1 *MEDIAN(N343:N630)</f>
        <v>-0.10814021629892324</v>
      </c>
      <c r="O643" s="8">
        <f t="shared" si="185"/>
        <v>0.38567277616869855</v>
      </c>
      <c r="P643" s="8">
        <f t="shared" si="185"/>
        <v>0.24060629775710268</v>
      </c>
      <c r="Q643" s="8">
        <f t="shared" si="185"/>
        <v>0.14853447789874585</v>
      </c>
      <c r="R643" s="8">
        <f t="shared" si="185"/>
        <v>0.50661598303271227</v>
      </c>
      <c r="S643" s="8" t="s">
        <v>15</v>
      </c>
      <c r="T643" s="8">
        <f>-1 *MEDIAN(T343:T630)</f>
        <v>-1.4752095170222084E-2</v>
      </c>
      <c r="U643" s="8">
        <f t="shared" ref="U643:Y643" si="186">-1 *MEDIAN(U343:U630)</f>
        <v>-2.4917450477057065E-2</v>
      </c>
      <c r="V643" s="8">
        <f t="shared" si="186"/>
        <v>0.33351457132515738</v>
      </c>
      <c r="W643" s="8">
        <f t="shared" si="186"/>
        <v>0.13390158533145186</v>
      </c>
      <c r="X643" s="8">
        <f t="shared" si="186"/>
        <v>-0.15209967249635808</v>
      </c>
      <c r="Y643" s="8">
        <f t="shared" si="186"/>
        <v>7.6927696936221035E-2</v>
      </c>
      <c r="Z643" s="8" t="str">
        <f t="shared" si="184"/>
        <v>ALL</v>
      </c>
      <c r="AA643" s="8">
        <f>-1 *MEDIAN(AA343:AA630)</f>
        <v>0.65461765358484802</v>
      </c>
      <c r="AB643" s="8">
        <f t="shared" ref="AB643:AF643" si="187">-1 *MEDIAN(AB343:AB630)</f>
        <v>0.64832729448810067</v>
      </c>
      <c r="AC643" s="8">
        <f t="shared" si="187"/>
        <v>0.75248222859865133</v>
      </c>
      <c r="AD643" s="8">
        <f t="shared" si="187"/>
        <v>0.70257912822058244</v>
      </c>
      <c r="AE643" s="8">
        <f t="shared" si="187"/>
        <v>0.56519755113448467</v>
      </c>
      <c r="AF643" s="8">
        <f t="shared" si="187"/>
        <v>0.46126545008303088</v>
      </c>
      <c r="AK643" s="8"/>
      <c r="AL643" s="8"/>
      <c r="AM643" s="8"/>
      <c r="AN643" s="8"/>
      <c r="AO643" s="8"/>
    </row>
    <row r="644" spans="1:52" x14ac:dyDescent="0.3">
      <c r="G644" s="8"/>
      <c r="H644" s="8"/>
      <c r="I644" s="8"/>
      <c r="J644" s="8"/>
      <c r="K644" s="8"/>
      <c r="L644" s="8" t="str">
        <f>S644</f>
        <v>Gain &gt; 1</v>
      </c>
      <c r="M644" s="8" cm="1">
        <f t="array" ref="M644">-1* MEDIAN(_xlfn._xlws.FILTER(M343:M630, $BB343:$BB630 &gt; $S632))</f>
        <v>0.37668178320368428</v>
      </c>
      <c r="N644" s="8" cm="1">
        <f t="array" ref="N644">-1* MEDIAN(_xlfn._xlws.FILTER(N343:N630, $BB343:$BB630 &gt; $S632))</f>
        <v>0.36670356123247094</v>
      </c>
      <c r="O644" s="8" cm="1">
        <f t="array" ref="O644">-1* MEDIAN(_xlfn._xlws.FILTER(O343:O630, $BB343:$BB630 &gt; $S632))</f>
        <v>0.60570708583571609</v>
      </c>
      <c r="P644" s="8" cm="1">
        <f t="array" ref="P644">-1* MEDIAN(_xlfn._xlws.FILTER(P343:P630, $BB343:$BB630 &gt; $S632))</f>
        <v>0.56317016278856924</v>
      </c>
      <c r="Q644" s="8" cm="1">
        <f t="array" ref="Q644">-1* MEDIAN(_xlfn._xlws.FILTER(Q343:Q630, $BB343:$BB630 &gt; $S632))</f>
        <v>0.22261569223175737</v>
      </c>
      <c r="R644" s="8" cm="1">
        <f t="array" ref="R644">-1* MEDIAN(_xlfn._xlws.FILTER(R343:R630, $BB343:$BB630 &gt; $S632))</f>
        <v>0.81221463402354099</v>
      </c>
      <c r="S644" s="8" t="str">
        <f>"Gain &gt; "&amp;S642</f>
        <v>Gain &gt; 1</v>
      </c>
      <c r="T644" s="8" cm="1">
        <f t="array" ref="T644">-1* MEDIAN(_xlfn._xlws.FILTER(T343:T630, $BB343:$BB630 &gt; $S632))</f>
        <v>0.33668276783529255</v>
      </c>
      <c r="U644" s="8" cm="1">
        <f t="array" ref="U644">-1* MEDIAN(_xlfn._xlws.FILTER(U343:U630, $BB343:$BB630 &gt; $S632))</f>
        <v>0.33802155151647029</v>
      </c>
      <c r="V644" s="8" cm="1">
        <f t="array" ref="V644">-1* MEDIAN(_xlfn._xlws.FILTER(V343:V630, $BB343:$BB630 &gt; $S632))</f>
        <v>0.51037230511589071</v>
      </c>
      <c r="W644" s="8" cm="1">
        <f t="array" ref="W644">-1* MEDIAN(_xlfn._xlws.FILTER(W343:W630, $BB343:$BB630 &gt; $S632))</f>
        <v>0.43290076887256501</v>
      </c>
      <c r="X644" s="8" cm="1">
        <f t="array" ref="X644">-1* MEDIAN(_xlfn._xlws.FILTER(X343:X630, $BB343:$BB630 &gt; $S632))</f>
        <v>-7.3266275466915887E-2</v>
      </c>
      <c r="Y644" s="8" cm="1">
        <f t="array" ref="Y644">-1* MEDIAN(_xlfn._xlws.FILTER(Y343:Y630, $BB343:$BB630 &gt; $S632))</f>
        <v>0.51821071205647873</v>
      </c>
      <c r="Z644" s="8" t="str">
        <f t="shared" si="184"/>
        <v>Gain &gt; 1</v>
      </c>
      <c r="AA644" s="8" cm="1">
        <f t="array" ref="AA644">-1* MEDIAN(_xlfn._xlws.FILTER(AA343:AA630, $BB343:$BB630 &gt; $S632))</f>
        <v>0.74648310543012553</v>
      </c>
      <c r="AB644" s="8" cm="1">
        <f t="array" ref="AB644">-1* MEDIAN(_xlfn._xlws.FILTER(AB343:AB630, $BB343:$BB630 &gt; $S632))</f>
        <v>0.75044057236777639</v>
      </c>
      <c r="AC644" s="8" cm="1">
        <f t="array" ref="AC644">-1* MEDIAN(_xlfn._xlws.FILTER(AC343:AC630, $BB343:$BB630 &gt; $S632))</f>
        <v>0.81542303544090933</v>
      </c>
      <c r="AD644" s="8" cm="1">
        <f t="array" ref="AD644">-1* MEDIAN(_xlfn._xlws.FILTER(AD343:AD630, $BB343:$BB630 &gt; $S632))</f>
        <v>0.76576338409499689</v>
      </c>
      <c r="AE644" s="8" cm="1">
        <f t="array" ref="AE644">-1* MEDIAN(_xlfn._xlws.FILTER(AE343:AE630, $BB343:$BB630 &gt; $S632))</f>
        <v>0.57592899800668385</v>
      </c>
      <c r="AF644" s="8" cm="1">
        <f t="array" ref="AF644">-1* MEDIAN(_xlfn._xlws.FILTER(AF343:AF630, $BB343:$BB630 &gt; $S632))</f>
        <v>0.75801293005754378</v>
      </c>
      <c r="AK644" s="8"/>
      <c r="AL644" s="8"/>
      <c r="AM644" s="8"/>
      <c r="AN644" s="8"/>
      <c r="AO644" s="8"/>
    </row>
    <row r="645" spans="1:52" x14ac:dyDescent="0.3">
      <c r="L645" s="8" t="str">
        <f>S645</f>
        <v xml:space="preserve">Gain &gt; 0 </v>
      </c>
      <c r="M645" s="8" cm="1">
        <f t="array" ref="M645">-1* MEDIAN(_xlfn._xlws.FILTER(M343:M630, $J343:$J630 = 1))</f>
        <v>0.12789939148455973</v>
      </c>
      <c r="N645" s="8" cm="1">
        <f t="array" ref="N645">-1* MEDIAN(_xlfn._xlws.FILTER(N343:N630, $J343:$J630 = 1))</f>
        <v>0.12171702769538467</v>
      </c>
      <c r="O645" s="8" cm="1">
        <f t="array" ref="O645">-1* MEDIAN(_xlfn._xlws.FILTER(O343:O630, $J343:$J630 = 1))</f>
        <v>0.49729839837587358</v>
      </c>
      <c r="P645" s="8" cm="1">
        <f t="array" ref="P645">-1* MEDIAN(_xlfn._xlws.FILTER(P343:P630, $J343:$J630 = 1))</f>
        <v>0.37149849348206193</v>
      </c>
      <c r="Q645" s="8" cm="1">
        <f t="array" ref="Q645">-1* MEDIAN(_xlfn._xlws.FILTER(Q343:Q630, $J343:$J630 = 1))</f>
        <v>0.21440723617164992</v>
      </c>
      <c r="R645" s="8" cm="1">
        <f t="array" ref="R645">-1* MEDIAN(_xlfn._xlws.FILTER(R343:R630, $J343:$J630 = 1))</f>
        <v>0.68159729238915068</v>
      </c>
      <c r="S645" s="8" t="s">
        <v>35</v>
      </c>
      <c r="T645" s="8" cm="1">
        <f t="array" ref="T645">-1* MEDIAN(_xlfn._xlws.FILTER(T343:T630, $J343:$J630 = 1))</f>
        <v>0.19536907003364934</v>
      </c>
      <c r="U645" s="8" cm="1">
        <f t="array" ref="U645">-1* MEDIAN(_xlfn._xlws.FILTER(U343:U630, $J343:$J630 = 1))</f>
        <v>0.18878919769388822</v>
      </c>
      <c r="V645" s="8" cm="1">
        <f t="array" ref="V645">-1* MEDIAN(_xlfn._xlws.FILTER(V343:V630, $J343:$J630 = 1))</f>
        <v>0.40394581720181721</v>
      </c>
      <c r="W645" s="8" cm="1">
        <f t="array" ref="W645">-1* MEDIAN(_xlfn._xlws.FILTER(W343:W630, $J343:$J630 = 1))</f>
        <v>0.29081980030986898</v>
      </c>
      <c r="X645" s="8" cm="1">
        <f t="array" ref="X645">-1* MEDIAN(_xlfn._xlws.FILTER(X343:X630, $J343:$J630 = 1))</f>
        <v>2.2613115532627376E-2</v>
      </c>
      <c r="Y645" s="8" cm="1">
        <f t="array" ref="Y645">-1* MEDIAN(_xlfn._xlws.FILTER(Y343:Y630, $J343:$J630 = 1))</f>
        <v>0.30916122020973019</v>
      </c>
      <c r="Z645" s="8" t="str">
        <f t="shared" si="184"/>
        <v xml:space="preserve">Gain &gt; 0 </v>
      </c>
      <c r="AA645" s="8" cm="1">
        <f t="array" ref="AA645">-1* MEDIAN(_xlfn._xlws.FILTER(AA343:AA630, $J343:$J630 = 1))</f>
        <v>0.71520508954425976</v>
      </c>
      <c r="AB645" s="8" cm="1">
        <f t="array" ref="AB645">-1* MEDIAN(_xlfn._xlws.FILTER(AB343:AB630, $J343:$J630 = 1))</f>
        <v>0.70216704650349637</v>
      </c>
      <c r="AC645" s="8" cm="1">
        <f t="array" ref="AC645">-1* MEDIAN(_xlfn._xlws.FILTER(AC343:AC630, $J343:$J630 = 1))</f>
        <v>0.78577286669037838</v>
      </c>
      <c r="AD645" s="8" cm="1">
        <f t="array" ref="AD645">-1* MEDIAN(_xlfn._xlws.FILTER(AD343:AD630, $J343:$J630 = 1))</f>
        <v>0.74499298827900273</v>
      </c>
      <c r="AE645" s="8" cm="1">
        <f t="array" ref="AE645">-1* MEDIAN(_xlfn._xlws.FILTER(AE343:AE630, $J343:$J630 = 1))</f>
        <v>0.61869909323751626</v>
      </c>
      <c r="AF645" s="8" cm="1">
        <f t="array" ref="AF645">-1* MEDIAN(_xlfn._xlws.FILTER(AF343:AF630, $J343:$J630 = 1))</f>
        <v>0.63418389814134857</v>
      </c>
      <c r="AK645" s="8"/>
      <c r="AL645" s="8"/>
      <c r="AM645" s="8"/>
      <c r="AN645" s="8"/>
      <c r="AO645" s="8"/>
      <c r="AQ645" s="10"/>
    </row>
    <row r="646" spans="1:52" x14ac:dyDescent="0.3">
      <c r="L646" s="8" t="str">
        <f t="shared" ref="L646:L650" si="188">S646</f>
        <v>Gain &lt;= 0</v>
      </c>
      <c r="M646" s="8" cm="1">
        <f t="array" ref="M646">-1* MEDIAN(_xlfn._xlws.FILTER(M343:M630, $J343:$J630 = 0))</f>
        <v>-1.2947452994598778</v>
      </c>
      <c r="N646" s="8" cm="1">
        <f t="array" ref="N646">-1* MEDIAN(_xlfn._xlws.FILTER(N343:N630, $J343:$J630 = 0))</f>
        <v>-1.3081460170692729</v>
      </c>
      <c r="O646" s="8" cm="1">
        <f t="array" ref="O646">-1* MEDIAN(_xlfn._xlws.FILTER(O343:O630, $J343:$J630 = 0))</f>
        <v>-0.40187897242789106</v>
      </c>
      <c r="P646" s="8" cm="1">
        <f t="array" ref="P646">-1* MEDIAN(_xlfn._xlws.FILTER(P343:P630, $J343:$J630 = 0))</f>
        <v>-1.1741031901849719</v>
      </c>
      <c r="Q646" s="8" cm="1">
        <f t="array" ref="Q646">-1* MEDIAN(_xlfn._xlws.FILTER(Q343:Q630, $J343:$J630 = 0))</f>
        <v>6.3451015138373992E-2</v>
      </c>
      <c r="R646" s="8" cm="1">
        <f t="array" ref="R646">-1* MEDIAN(_xlfn._xlws.FILTER(R343:R630, $J343:$J630 = 0))</f>
        <v>-1.2168735046559269</v>
      </c>
      <c r="S646" s="8" t="s">
        <v>36</v>
      </c>
      <c r="T646" s="8" cm="1">
        <f t="array" ref="T646">-1* MEDIAN(_xlfn._xlws.FILTER(T343:T630, $J343:$J630 = 0))</f>
        <v>-0.85562711690510529</v>
      </c>
      <c r="U646" s="8" cm="1">
        <f t="array" ref="U646">-1* MEDIAN(_xlfn._xlws.FILTER(U343:U630, $J343:$J630 = 0))</f>
        <v>-0.85050762111019396</v>
      </c>
      <c r="V646" s="8" cm="1">
        <f t="array" ref="V646">-1* MEDIAN(_xlfn._xlws.FILTER(V343:V630, $J343:$J630 = 0))</f>
        <v>-3.1421759369791059E-2</v>
      </c>
      <c r="W646" s="8" cm="1">
        <f t="array" ref="W646">-1* MEDIAN(_xlfn._xlws.FILTER(W343:W630, $J343:$J630 = 0))</f>
        <v>-0.38563470851027315</v>
      </c>
      <c r="X646" s="8" cm="1">
        <f t="array" ref="X646">-1* MEDIAN(_xlfn._xlws.FILTER(X343:X630, $J343:$J630 = 0))</f>
        <v>-0.32197968970201973</v>
      </c>
      <c r="Y646" s="8" cm="1">
        <f t="array" ref="Y646">-1* MEDIAN(_xlfn._xlws.FILTER(Y343:Y630, $J343:$J630 = 0))</f>
        <v>-0.48305364838836329</v>
      </c>
      <c r="Z646" s="8" t="str">
        <f t="shared" si="184"/>
        <v>Gain &lt;= 0</v>
      </c>
      <c r="AA646" s="8" cm="1">
        <f t="array" ref="AA646">-1* MEDIAN(_xlfn._xlws.FILTER(AA343:AA630, $J343:$J630 = 0))</f>
        <v>0.54379734863783091</v>
      </c>
      <c r="AB646" s="8" cm="1">
        <f t="array" ref="AB646">-1* MEDIAN(_xlfn._xlws.FILTER(AB343:AB630, $J343:$J630 = 0))</f>
        <v>0.5321171148147037</v>
      </c>
      <c r="AC646" s="8" cm="1">
        <f t="array" ref="AC646">-1* MEDIAN(_xlfn._xlws.FILTER(AC343:AC630, $J343:$J630 = 0))</f>
        <v>0.69517235745981809</v>
      </c>
      <c r="AD646" s="8" cm="1">
        <f t="array" ref="AD646">-1* MEDIAN(_xlfn._xlws.FILTER(AD343:AD630, $J343:$J630 = 0))</f>
        <v>0.62825395952358454</v>
      </c>
      <c r="AE646" s="8" cm="1">
        <f t="array" ref="AE646">-1* MEDIAN(_xlfn._xlws.FILTER(AE343:AE630, $J343:$J630 = 0))</f>
        <v>0.54580837888827993</v>
      </c>
      <c r="AF646" s="8" cm="1">
        <f t="array" ref="AF646">-1* MEDIAN(_xlfn._xlws.FILTER(AF343:AF630, $J343:$J630 = 0))</f>
        <v>0.20214251905874603</v>
      </c>
      <c r="AK646" s="8"/>
      <c r="AL646" s="8"/>
      <c r="AM646" s="8"/>
      <c r="AN646" s="8"/>
      <c r="AO646" s="8"/>
      <c r="AQ646" s="10"/>
    </row>
    <row r="647" spans="1:52" x14ac:dyDescent="0.3">
      <c r="G647" s="15"/>
      <c r="H647" s="15"/>
      <c r="I647" s="15"/>
      <c r="J647" s="15"/>
      <c r="K647" s="15"/>
      <c r="L647" s="8" t="str">
        <f t="shared" si="188"/>
        <v>Target; Gain &gt; 1</v>
      </c>
      <c r="M647" s="8" cm="1">
        <f t="array" ref="M647">-1* MEDIAN(_xlfn._xlws.FILTER(M343:M630, ($H$343:$H$630=1)*($BB$343:$BB$630&gt;=$L$632)))</f>
        <v>0.35253138269478079</v>
      </c>
      <c r="N647" s="8" cm="1">
        <f t="array" ref="N647">-1* MEDIAN(_xlfn._xlws.FILTER(N343:N630, ($H$343:$H$630=1)*($BB$343:$BB$630&gt;=$L$632)))</f>
        <v>0.34360310578239811</v>
      </c>
      <c r="O647" s="8" cm="1">
        <f t="array" ref="O647">-1* MEDIAN(_xlfn._xlws.FILTER(O343:O630, ($H$343:$H$630=1)*($BB$343:$BB$630&gt;=$L$632)))</f>
        <v>0.60570708583571609</v>
      </c>
      <c r="P647" s="8" cm="1">
        <f t="array" ref="P647">-1* MEDIAN(_xlfn._xlws.FILTER(P343:P630, ($H$343:$H$630=1)*($BB$343:$BB$630&gt;=$L$632)))</f>
        <v>0.5567378622203315</v>
      </c>
      <c r="Q647" s="8" cm="1">
        <f t="array" ref="Q647">-1* MEDIAN(_xlfn._xlws.FILTER(Q343:Q630, ($H$343:$H$630=1)*($BB$343:$BB$630&gt;=$L$632)))</f>
        <v>0.19266393169671486</v>
      </c>
      <c r="R647" s="8" cm="1">
        <f t="array" ref="R647">-1* MEDIAN(_xlfn._xlws.FILTER(R343:R630, ($H$343:$H$630=1)*($BB$343:$BB$630&gt;=$L$632)))</f>
        <v>0.7913448463028081</v>
      </c>
      <c r="S647" s="8" t="str">
        <f>"Target; Gain &gt; "&amp;S642</f>
        <v>Target; Gain &gt; 1</v>
      </c>
      <c r="T647" s="8" cm="1">
        <f t="array" ref="T647">-1* MEDIAN(_xlfn._xlws.FILTER(T343:T630, ($H$343:$H$630=1)*($BB$343:$BB$630&gt;=$L$632)))</f>
        <v>0.25153988001413025</v>
      </c>
      <c r="U647" s="8" cm="1">
        <f t="array" ref="U647">-1* MEDIAN(_xlfn._xlws.FILTER(U343:U630, ($H$343:$H$630=1)*($BB$343:$BB$630&gt;=$L$632)))</f>
        <v>0.25109781512457702</v>
      </c>
      <c r="V647" s="8" cm="1">
        <f t="array" ref="V647">-1* MEDIAN(_xlfn._xlws.FILTER(V343:V630, ($H$343:$H$630=1)*($BB$343:$BB$630&gt;=$L$632)))</f>
        <v>0.46415140768623253</v>
      </c>
      <c r="W647" s="8" cm="1">
        <f t="array" ref="W647">-1* MEDIAN(_xlfn._xlws.FILTER(W343:W630, ($H$343:$H$630=1)*($BB$343:$BB$630&gt;=$L$632)))</f>
        <v>0.40802599750704865</v>
      </c>
      <c r="X647" s="8" cm="1">
        <f t="array" ref="X647">-1* MEDIAN(_xlfn._xlws.FILTER(X343:X630, ($H$343:$H$630=1)*($BB$343:$BB$630&gt;=$L$632)))</f>
        <v>-7.3266275466915887E-2</v>
      </c>
      <c r="Y647" s="8" cm="1">
        <f t="array" ref="Y647">-1* MEDIAN(_xlfn._xlws.FILTER(Y343:Y630, ($H$343:$H$630=1)*($BB$343:$BB$630&gt;=$L$632)))</f>
        <v>0.53482288788192078</v>
      </c>
      <c r="Z647" s="8" t="str">
        <f t="shared" si="184"/>
        <v>Target; Gain &gt; 1</v>
      </c>
      <c r="AA647" s="8" cm="1">
        <f t="array" ref="AA647">-1* MEDIAN(_xlfn._xlws.FILTER(AA343:AA630, ($H$343:$H$630=1)*($BB$343:$BB$630&gt;=$L$632)))</f>
        <v>0.70010442149373819</v>
      </c>
      <c r="AB647" s="8" cm="1">
        <f t="array" ref="AB647">-1* MEDIAN(_xlfn._xlws.FILTER(AB343:AB630, ($H$343:$H$630=1)*($BB$343:$BB$630&gt;=$L$632)))</f>
        <v>0.69563054567628424</v>
      </c>
      <c r="AC647" s="8" cm="1">
        <f t="array" ref="AC647">-1* MEDIAN(_xlfn._xlws.FILTER(AC343:AC630, ($H$343:$H$630=1)*($BB$343:$BB$630&gt;=$L$632)))</f>
        <v>0.7810932074438055</v>
      </c>
      <c r="AD647" s="8" cm="1">
        <f t="array" ref="AD647">-1* MEDIAN(_xlfn._xlws.FILTER(AD343:AD630, ($H$343:$H$630=1)*($BB$343:$BB$630&gt;=$L$632)))</f>
        <v>0.68193837129910428</v>
      </c>
      <c r="AE647" s="8" cm="1">
        <f t="array" ref="AE647">-1* MEDIAN(_xlfn._xlws.FILTER(AE343:AE630, ($H$343:$H$630=1)*($BB$343:$BB$630&gt;=$L$632)))</f>
        <v>0.57532330954568278</v>
      </c>
      <c r="AF647" s="8" cm="1">
        <f t="array" ref="AF647">-1* MEDIAN(_xlfn._xlws.FILTER(AF343:AF630, ($H$343:$H$630=1)*($BB$343:$BB$630&gt;=$L$632)))</f>
        <v>0.75898408358275682</v>
      </c>
      <c r="AK647" s="8"/>
    </row>
    <row r="648" spans="1:52" x14ac:dyDescent="0.3">
      <c r="G648" s="15"/>
      <c r="H648" s="15"/>
      <c r="I648" s="15"/>
      <c r="J648" s="15"/>
      <c r="K648" s="15"/>
      <c r="L648" s="8" t="str">
        <f t="shared" si="188"/>
        <v>Target (or sym)</v>
      </c>
      <c r="M648" s="8" cm="1">
        <f t="array" ref="M648">-1* MEDIAN(_xlfn._xlws.FILTER(M343:M630, $H$343:$H$630=1))</f>
        <v>0.35253138269478079</v>
      </c>
      <c r="N648" s="8" cm="1">
        <f t="array" ref="N648">-1* MEDIAN(_xlfn._xlws.FILTER(N343:N630, $H$343:$H$630=1))</f>
        <v>0.34360310578239811</v>
      </c>
      <c r="O648" s="8" cm="1">
        <f t="array" ref="O648">-1* MEDIAN(_xlfn._xlws.FILTER(O343:O630, $H$343:$H$630=1))</f>
        <v>0.52110022115587173</v>
      </c>
      <c r="P648" s="8" cm="1">
        <f t="array" ref="P648">-1* MEDIAN(_xlfn._xlws.FILTER(P343:P630, $H$343:$H$630=1))</f>
        <v>0.5567378622203315</v>
      </c>
      <c r="Q648" s="8" cm="1">
        <f t="array" ref="Q648">-1* MEDIAN(_xlfn._xlws.FILTER(Q343:Q630, $H$343:$H$630=1))</f>
        <v>0.23949286442740325</v>
      </c>
      <c r="R648" s="8" cm="1">
        <f t="array" ref="R648">-1* MEDIAN(_xlfn._xlws.FILTER(R343:R630, $H$343:$H$630=1))</f>
        <v>0.8148000361123664</v>
      </c>
      <c r="S648" s="8" t="s">
        <v>38</v>
      </c>
      <c r="T648" s="8" cm="1">
        <f t="array" ref="T648">-1* MEDIAN(IF($H$343:$H$630=1, T343:T630))</f>
        <v>0.24808603741025903</v>
      </c>
      <c r="U648" s="8" cm="1">
        <f t="array" ref="U648">-1* MEDIAN(IF($H$343:$H$630=1, U343:U630))</f>
        <v>0.25099045648445562</v>
      </c>
      <c r="V648" s="8" cm="1">
        <f t="array" ref="V648">-1* MEDIAN(IF($H$343:$H$630=1, V343:V630))</f>
        <v>0.33699401142107976</v>
      </c>
      <c r="W648" s="8" cm="1">
        <f t="array" ref="W648">-1* MEDIAN(IF($H$343:$H$630=1, W343:W630))</f>
        <v>0.40704630793688257</v>
      </c>
      <c r="X648" s="8" cm="1">
        <f t="array" ref="X648">-1* MEDIAN(IF($H$343:$H$630=1, X343:X630))</f>
        <v>-3.1222673370217315E-2</v>
      </c>
      <c r="Y648" s="8" cm="1">
        <f t="array" ref="Y648">-1* MEDIAN(IF($H$343:$H$630=1, Y343:Y630))</f>
        <v>0.54132027093302304</v>
      </c>
      <c r="Z648" s="8" t="str">
        <f t="shared" si="184"/>
        <v>Target (or sym)</v>
      </c>
      <c r="AA648" s="8" cm="1">
        <f t="array" ref="AA648">-1* MEDIAN(IF($H$343:$H$630=1, AA343:AA630))</f>
        <v>0.68437453213192478</v>
      </c>
      <c r="AB648" s="8" cm="1">
        <f t="array" ref="AB648">-1* MEDIAN(IF($H$343:$H$630=1, AB343:AB630))</f>
        <v>0.68262050773445027</v>
      </c>
      <c r="AC648" s="8" cm="1">
        <f t="array" ref="AC648">-1* MEDIAN(IF($H$343:$H$630=1, AC343:AC630))</f>
        <v>0.71539277797311507</v>
      </c>
      <c r="AD648" s="8" cm="1">
        <f t="array" ref="AD648">-1* MEDIAN(IF($H$343:$H$630=1, AD343:AD630))</f>
        <v>0.63494203258223503</v>
      </c>
      <c r="AE648" s="8" cm="1">
        <f t="array" ref="AE648">-1* MEDIAN(IF($H$343:$H$630=1, AE343:AE630))</f>
        <v>0.59181628838281353</v>
      </c>
      <c r="AF648" s="8" cm="1">
        <f t="array" ref="AF648">-1* MEDIAN(IF($H$343:$H$630=1, AF343:AF630))</f>
        <v>0.75898408358275682</v>
      </c>
      <c r="AK648" s="8"/>
    </row>
    <row r="649" spans="1:52" x14ac:dyDescent="0.3">
      <c r="G649" s="15"/>
      <c r="H649" s="15"/>
      <c r="I649" s="15"/>
      <c r="J649" s="15"/>
      <c r="K649" s="15"/>
      <c r="L649" s="8" t="str">
        <f t="shared" si="188"/>
        <v>Target (or sym); Gain &gt; 0</v>
      </c>
      <c r="M649" s="8" cm="1">
        <f t="array" ref="M649">-1* MEDIAN(_xlfn._xlws.FILTER(M343:M630, ($H$343:$H$630=1)*($J$343:$J$630=1)))</f>
        <v>0.35253138269478079</v>
      </c>
      <c r="N649" s="8" cm="1">
        <f t="array" ref="N649">-1* MEDIAN(_xlfn._xlws.FILTER(N343:N630, ($H$343:$H$630=1)*($J$343:$J$630=1)))</f>
        <v>0.34360310578239811</v>
      </c>
      <c r="O649" s="8" cm="1">
        <f t="array" ref="O649">-1* MEDIAN(_xlfn._xlws.FILTER(O343:O630, ($H$343:$H$630=1)*($J$343:$J$630=1)))</f>
        <v>0.52110022115587173</v>
      </c>
      <c r="P649" s="8" cm="1">
        <f t="array" ref="P649">-1* MEDIAN(_xlfn._xlws.FILTER(P343:P630, ($H$343:$H$630=1)*($J$343:$J$630=1)))</f>
        <v>0.5567378622203315</v>
      </c>
      <c r="Q649" s="8" cm="1">
        <f t="array" ref="Q649">-1* MEDIAN(_xlfn._xlws.FILTER(Q343:Q630, ($H$343:$H$630=1)*($J$343:$J$630=1)))</f>
        <v>0.23949286442740325</v>
      </c>
      <c r="R649" s="8" cm="1">
        <f t="array" ref="R649">-1* MEDIAN(_xlfn._xlws.FILTER(R343:R630, ($H$343:$H$630=1)*($J$343:$J$630=1)))</f>
        <v>0.8148000361123664</v>
      </c>
      <c r="S649" s="8" t="s">
        <v>52</v>
      </c>
      <c r="T649" s="8" cm="1">
        <f t="array" ref="T649">-1* MEDIAN(_xlfn._xlws.FILTER(T343:T630, ($H$343:$H$630=1)*($J$343:$J$630=1)))</f>
        <v>0.24808603741025903</v>
      </c>
      <c r="U649" s="8" cm="1">
        <f t="array" ref="U649">-1* MEDIAN(_xlfn._xlws.FILTER(U343:U630, ($H$343:$H$630=1)*($J$343:$J$630=1)))</f>
        <v>0.25099045648445562</v>
      </c>
      <c r="V649" s="8" cm="1">
        <f t="array" ref="V649">-1* MEDIAN(_xlfn._xlws.FILTER(V343:V630, ($H$343:$H$630=1)*($J$343:$J$630=1)))</f>
        <v>0.33699401142107976</v>
      </c>
      <c r="W649" s="8" cm="1">
        <f t="array" ref="W649">-1* MEDIAN(_xlfn._xlws.FILTER(W343:W630, ($H$343:$H$630=1)*($J$343:$J$630=1)))</f>
        <v>0.40704630793688257</v>
      </c>
      <c r="X649" s="8" cm="1">
        <f t="array" ref="X649">-1* MEDIAN(_xlfn._xlws.FILTER(X343:X630, ($H$343:$H$630=1)*($J$343:$J$630=1)))</f>
        <v>-3.1222673370217315E-2</v>
      </c>
      <c r="Y649" s="8" cm="1">
        <f t="array" ref="Y649">-1* MEDIAN(_xlfn._xlws.FILTER(Y343:Y630, ($H$343:$H$630=1)*($J$343:$J$630=1)))</f>
        <v>0.54132027093302304</v>
      </c>
      <c r="Z649" s="8" t="str">
        <f t="shared" si="184"/>
        <v>Target (or sym); Gain &gt; 0</v>
      </c>
      <c r="AA649" s="8" cm="1">
        <f t="array" ref="AA649">-1* MEDIAN(_xlfn._xlws.FILTER(AA343:AA630, ($H$343:$H$630=1)*($J$343:$J$630=1)))</f>
        <v>0.68437453213192478</v>
      </c>
      <c r="AB649" s="8" cm="1">
        <f t="array" ref="AB649">-1* MEDIAN(_xlfn._xlws.FILTER(AB343:AB630, ($H$343:$H$630=1)*($J$343:$J$630=1)))</f>
        <v>0.68262050773445027</v>
      </c>
      <c r="AC649" s="8" cm="1">
        <f t="array" ref="AC649">-1* MEDIAN(_xlfn._xlws.FILTER(AC343:AC630, ($H$343:$H$630=1)*($J$343:$J$630=1)))</f>
        <v>0.71539277797311507</v>
      </c>
      <c r="AD649" s="8" cm="1">
        <f t="array" ref="AD649">-1* MEDIAN(_xlfn._xlws.FILTER(AD343:AD630, ($H$343:$H$630=1)*($J$343:$J$630=1)))</f>
        <v>0.63494203258223503</v>
      </c>
      <c r="AE649" s="8" cm="1">
        <f t="array" ref="AE649">-1* MEDIAN(_xlfn._xlws.FILTER(AE343:AE630, ($H$343:$H$630=1)*($J$343:$J$630=1)))</f>
        <v>0.59181628838281353</v>
      </c>
      <c r="AF649" s="8" cm="1">
        <f t="array" ref="AF649">-1* MEDIAN(_xlfn._xlws.FILTER(AF343:AF630, ($H$343:$H$630=1)*($J$343:$J$630=1)))</f>
        <v>0.75898408358275682</v>
      </c>
      <c r="AK649" s="8"/>
    </row>
    <row r="650" spans="1:52" x14ac:dyDescent="0.3">
      <c r="G650" s="15"/>
      <c r="H650" s="15"/>
      <c r="I650" s="15"/>
      <c r="J650" s="15"/>
      <c r="K650" s="15"/>
      <c r="L650" s="8" t="str">
        <f t="shared" si="188"/>
        <v>Target (or sym); Gain &lt;= 0</v>
      </c>
      <c r="M650" s="8" t="e" cm="1" vm="1">
        <f t="array" ref="M650">-1* MEDIAN(_xlfn._xlws.FILTER(M343:M630, ($H$343:$H$630=1)*($J$343:$J$630=0)))</f>
        <v>#VALUE!</v>
      </c>
      <c r="N650" s="8" t="e" cm="1" vm="1">
        <f t="array" ref="N650">-1* MEDIAN(_xlfn._xlws.FILTER(N343:N630, ($H$343:$H$630=1)*($J$343:$J$630=0)))</f>
        <v>#VALUE!</v>
      </c>
      <c r="O650" s="8" t="e" cm="1" vm="1">
        <f t="array" ref="O650">-1* MEDIAN(_xlfn._xlws.FILTER(O343:O630, ($H$343:$H$630=1)*($J$343:$J$630=0)))</f>
        <v>#VALUE!</v>
      </c>
      <c r="P650" s="8" t="e" cm="1" vm="1">
        <f t="array" ref="P650">-1* MEDIAN(_xlfn._xlws.FILTER(P343:P630, ($H$343:$H$630=1)*($J$343:$J$630=0)))</f>
        <v>#VALUE!</v>
      </c>
      <c r="Q650" s="8" t="e" cm="1" vm="1">
        <f t="array" ref="Q650">-1* MEDIAN(_xlfn._xlws.FILTER(Q343:Q630, ($H$343:$H$630=1)*($J$343:$J$630=0)))</f>
        <v>#VALUE!</v>
      </c>
      <c r="R650" s="8" t="e" cm="1" vm="1">
        <f t="array" ref="R650">-1* MEDIAN(_xlfn._xlws.FILTER(R343:R630, ($H$343:$H$630=1)*($J$343:$J$630=0)))</f>
        <v>#VALUE!</v>
      </c>
      <c r="S650" s="8" t="s">
        <v>132</v>
      </c>
      <c r="T650" s="8" t="e" cm="1" vm="1">
        <f t="array" ref="T650">-1* MEDIAN(_xlfn._xlws.FILTER(T343:T630, ($H$343:$H$630=1)*($J$343:$J$630=0)))</f>
        <v>#VALUE!</v>
      </c>
      <c r="U650" s="8" t="e" cm="1" vm="1">
        <f t="array" ref="U650">-1* MEDIAN(_xlfn._xlws.FILTER(U343:U630, ($H$343:$H$630=1)*($J$343:$J$630=0)))</f>
        <v>#VALUE!</v>
      </c>
      <c r="V650" s="8" t="e" cm="1" vm="1">
        <f t="array" ref="V650">-1* MEDIAN(_xlfn._xlws.FILTER(V343:V630, ($H$343:$H$630=1)*($J$343:$J$630=0)))</f>
        <v>#VALUE!</v>
      </c>
      <c r="W650" s="8" t="e" cm="1" vm="1">
        <f t="array" ref="W650">-1* MEDIAN(_xlfn._xlws.FILTER(W343:W630, ($H$343:$H$630=1)*($J$343:$J$630=0)))</f>
        <v>#VALUE!</v>
      </c>
      <c r="X650" s="8" t="e" cm="1" vm="1">
        <f t="array" ref="X650">-1* MEDIAN(_xlfn._xlws.FILTER(X343:X630, ($H$343:$H$630=1)*($J$343:$J$630=0)))</f>
        <v>#VALUE!</v>
      </c>
      <c r="Y650" s="8" t="e" cm="1" vm="1">
        <f t="array" ref="Y650">-1* MEDIAN(_xlfn._xlws.FILTER(Y343:Y630, ($H$343:$H$630=1)*($J$343:$J$630=0)))</f>
        <v>#VALUE!</v>
      </c>
      <c r="Z650" s="8" t="str">
        <f t="shared" si="184"/>
        <v>Target (or sym); Gain &lt;= 0</v>
      </c>
      <c r="AA650" s="8" t="e" cm="1" vm="1">
        <f t="array" ref="AA650">-1* MEDIAN(_xlfn._xlws.FILTER(AA343:AA630, ($H$343:$H$630=1)*($J$343:$J$630=0)))</f>
        <v>#VALUE!</v>
      </c>
      <c r="AB650" s="8" t="e" cm="1" vm="1">
        <f t="array" ref="AB650">-1* MEDIAN(_xlfn._xlws.FILTER(AB343:AB630, ($H$343:$H$630=1)*($J$343:$J$630=0)))</f>
        <v>#VALUE!</v>
      </c>
      <c r="AC650" s="8" t="e" cm="1" vm="1">
        <f t="array" ref="AC650">-1* MEDIAN(_xlfn._xlws.FILTER(AC343:AC630, ($H$343:$H$630=1)*($J$343:$J$630=0)))</f>
        <v>#VALUE!</v>
      </c>
      <c r="AD650" s="8" t="e" cm="1" vm="1">
        <f t="array" ref="AD650">-1* MEDIAN(_xlfn._xlws.FILTER(AD343:AD630, ($H$343:$H$630=1)*($J$343:$J$630=0)))</f>
        <v>#VALUE!</v>
      </c>
      <c r="AE650" s="8" t="e" cm="1" vm="1">
        <f t="array" ref="AE650">-1* MEDIAN(_xlfn._xlws.FILTER(AE343:AE630, ($H$343:$H$630=1)*($J$343:$J$630=0)))</f>
        <v>#VALUE!</v>
      </c>
      <c r="AF650" s="8" t="e" cm="1" vm="1">
        <f t="array" ref="AF650">-1* MEDIAN(_xlfn._xlws.FILTER(AF343:AF630, ($H$343:$H$630=1)*($J$343:$J$630=0)))</f>
        <v>#VALUE!</v>
      </c>
      <c r="AK650" s="8"/>
    </row>
    <row r="651" spans="1:52" x14ac:dyDescent="0.3">
      <c r="G651" s="8"/>
      <c r="H651" s="8"/>
      <c r="I651" s="8"/>
      <c r="J651" s="8"/>
      <c r="K651" s="8"/>
      <c r="L651" s="8"/>
    </row>
    <row r="652" spans="1:52" x14ac:dyDescent="0.3">
      <c r="G652" s="8"/>
      <c r="H652" s="8"/>
      <c r="I652" s="8"/>
      <c r="J652" s="8"/>
      <c r="K652" s="8"/>
      <c r="L652" s="8"/>
    </row>
    <row r="653" spans="1:52" x14ac:dyDescent="0.3">
      <c r="G653" s="8"/>
      <c r="H653" s="8"/>
      <c r="I653" s="8"/>
      <c r="J653" s="8"/>
      <c r="K653" s="8"/>
      <c r="L653" s="8"/>
      <c r="M653" s="45" t="s">
        <v>37</v>
      </c>
      <c r="N653" s="46"/>
      <c r="O653" s="46"/>
      <c r="P653" s="46"/>
      <c r="Q653" s="46"/>
      <c r="R653" s="46"/>
      <c r="S653" s="46"/>
      <c r="T653" s="46"/>
      <c r="U653" s="46"/>
      <c r="V653" s="46"/>
      <c r="W653" s="46"/>
      <c r="Y653" s="45" t="s">
        <v>57</v>
      </c>
      <c r="Z653" s="46"/>
      <c r="AA653" s="46"/>
      <c r="AB653" s="46"/>
      <c r="AC653" s="46"/>
      <c r="AD653" s="46"/>
      <c r="AE653" s="46"/>
      <c r="AF653" s="46"/>
      <c r="AG653" s="46"/>
      <c r="AH653" s="46"/>
      <c r="AI653" s="46"/>
      <c r="AK653" s="45" t="s">
        <v>56</v>
      </c>
      <c r="AL653" s="46"/>
      <c r="AM653" s="46"/>
      <c r="AN653" s="46"/>
      <c r="AO653" s="46"/>
      <c r="AP653" s="46"/>
      <c r="AQ653" s="46"/>
      <c r="AR653" s="46"/>
      <c r="AS653" s="46"/>
      <c r="AT653" s="46"/>
      <c r="AU653" s="46"/>
    </row>
    <row r="654" spans="1:52" x14ac:dyDescent="0.3">
      <c r="F654" s="2" t="s">
        <v>23</v>
      </c>
      <c r="G654" s="2" t="s">
        <v>24</v>
      </c>
      <c r="H654" t="s">
        <v>38</v>
      </c>
      <c r="I654" t="s">
        <v>18</v>
      </c>
      <c r="J654" t="s">
        <v>17</v>
      </c>
      <c r="K654" t="s">
        <v>25</v>
      </c>
      <c r="L654" t="s">
        <v>26</v>
      </c>
      <c r="M654" s="3" t="s">
        <v>2</v>
      </c>
      <c r="N654" s="3" t="s">
        <v>3</v>
      </c>
      <c r="O654" s="3" t="s">
        <v>4</v>
      </c>
      <c r="P654" s="3" t="s">
        <v>5</v>
      </c>
      <c r="Q654" s="3" t="s">
        <v>6</v>
      </c>
      <c r="R654" s="3" t="s">
        <v>7</v>
      </c>
      <c r="S654" s="3" t="s">
        <v>8</v>
      </c>
      <c r="T654" s="3" t="s">
        <v>9</v>
      </c>
      <c r="U654" s="3" t="s">
        <v>10</v>
      </c>
      <c r="V654" s="3" t="s">
        <v>11</v>
      </c>
      <c r="W654" s="3" t="s">
        <v>12</v>
      </c>
      <c r="Y654" s="3" t="s">
        <v>2</v>
      </c>
      <c r="Z654" s="3" t="s">
        <v>3</v>
      </c>
      <c r="AA654" s="3" t="s">
        <v>4</v>
      </c>
      <c r="AB654" s="3" t="s">
        <v>5</v>
      </c>
      <c r="AC654" s="3" t="s">
        <v>6</v>
      </c>
      <c r="AD654" s="3" t="s">
        <v>7</v>
      </c>
      <c r="AE654" s="3" t="s">
        <v>8</v>
      </c>
      <c r="AF654" s="3" t="s">
        <v>9</v>
      </c>
      <c r="AG654" s="3" t="s">
        <v>10</v>
      </c>
      <c r="AH654" s="3" t="s">
        <v>11</v>
      </c>
      <c r="AI654" s="3" t="s">
        <v>12</v>
      </c>
      <c r="AK654" s="3" t="s">
        <v>2</v>
      </c>
      <c r="AL654" s="3" t="s">
        <v>3</v>
      </c>
      <c r="AM654" s="3" t="s">
        <v>4</v>
      </c>
      <c r="AN654" s="3" t="s">
        <v>5</v>
      </c>
      <c r="AO654" s="3" t="s">
        <v>6</v>
      </c>
      <c r="AP654" s="3" t="s">
        <v>7</v>
      </c>
      <c r="AQ654" s="3" t="s">
        <v>8</v>
      </c>
      <c r="AR654" s="3" t="s">
        <v>9</v>
      </c>
      <c r="AS654" s="3" t="s">
        <v>10</v>
      </c>
      <c r="AT654" s="3" t="s">
        <v>11</v>
      </c>
      <c r="AU654" s="3" t="s">
        <v>12</v>
      </c>
      <c r="AW654" s="3" t="s">
        <v>14</v>
      </c>
      <c r="AX654" s="30" t="s">
        <v>39</v>
      </c>
      <c r="AY654" s="30" t="s">
        <v>40</v>
      </c>
      <c r="AZ654" s="30" t="s">
        <v>41</v>
      </c>
    </row>
    <row r="655" spans="1:52" x14ac:dyDescent="0.3">
      <c r="A655">
        <v>21</v>
      </c>
      <c r="B655" t="s">
        <v>66</v>
      </c>
      <c r="C655" t="s">
        <v>67</v>
      </c>
      <c r="D655" t="s">
        <v>68</v>
      </c>
      <c r="E655" t="s">
        <v>42</v>
      </c>
      <c r="F655" s="2">
        <v>0</v>
      </c>
      <c r="G655" s="2">
        <f>MOD(LEN(B655)-LEN(SUBSTITUTE(B655,"N","")),2)</f>
        <v>0</v>
      </c>
      <c r="H655" s="4">
        <f>IF(E655&lt;&gt;"",1,0)</f>
        <v>1</v>
      </c>
      <c r="I655">
        <f>1-J655</f>
        <v>0</v>
      </c>
      <c r="J655">
        <f t="shared" ref="J655:J686" si="189">J343</f>
        <v>1</v>
      </c>
      <c r="K655">
        <f>LEN(D655) - LEN(SUBSTITUTE(D655, ",", "")) + 1</f>
        <v>4</v>
      </c>
      <c r="L655">
        <f>H655*K655</f>
        <v>4</v>
      </c>
      <c r="M655" s="8">
        <f t="shared" ref="M655:W655" si="190">(M3-$M3)/$M3</f>
        <v>0</v>
      </c>
      <c r="N655" s="8">
        <f t="shared" si="190"/>
        <v>-2.475745320226368E-2</v>
      </c>
      <c r="O655" s="8">
        <f t="shared" si="190"/>
        <v>-1.8922194314060069E-2</v>
      </c>
      <c r="P655" s="8">
        <f t="shared" si="190"/>
        <v>1.9685443170760784E-2</v>
      </c>
      <c r="Q655" s="8">
        <f t="shared" si="190"/>
        <v>-0.46552026336350649</v>
      </c>
      <c r="R655" s="8">
        <f t="shared" si="190"/>
        <v>-0.10510249530382608</v>
      </c>
      <c r="S655" s="8">
        <f t="shared" si="190"/>
        <v>-0.49399667606950809</v>
      </c>
      <c r="T655" s="8">
        <f t="shared" si="190"/>
        <v>3.2504991684080782</v>
      </c>
      <c r="U655" s="8">
        <f t="shared" si="190"/>
        <v>2.2986821466587348</v>
      </c>
      <c r="V655" s="8">
        <f t="shared" si="190"/>
        <v>0.41783853529335413</v>
      </c>
      <c r="W655" s="8">
        <f t="shared" si="190"/>
        <v>-0.30641374790324905</v>
      </c>
      <c r="Y655" s="8">
        <f t="shared" ref="Y655:AI655" si="191">(Y3-$Y3)/$Y3</f>
        <v>0</v>
      </c>
      <c r="Z655" s="8">
        <f t="shared" si="191"/>
        <v>-9.9684436062873277E-2</v>
      </c>
      <c r="AA655" s="8">
        <f t="shared" si="191"/>
        <v>-9.7536735949006734E-2</v>
      </c>
      <c r="AB655" s="8">
        <f t="shared" si="191"/>
        <v>0.16659218838938328</v>
      </c>
      <c r="AC655" s="8">
        <f t="shared" si="191"/>
        <v>-0.18405804877198584</v>
      </c>
      <c r="AD655" s="8">
        <f t="shared" si="191"/>
        <v>-0.19917970803339693</v>
      </c>
      <c r="AE655" s="8">
        <f t="shared" si="191"/>
        <v>-0.26730361076179526</v>
      </c>
      <c r="AF655" s="8">
        <f t="shared" si="191"/>
        <v>0.1369006477400668</v>
      </c>
      <c r="AG655" s="8">
        <f t="shared" si="191"/>
        <v>0.31158110039876324</v>
      </c>
      <c r="AH655" s="8">
        <f t="shared" si="191"/>
        <v>1.2151865083410947</v>
      </c>
      <c r="AI655" s="8">
        <f t="shared" si="191"/>
        <v>0.5587730141286632</v>
      </c>
      <c r="AK655" s="8">
        <f t="shared" ref="AK655:AU655" si="192">(AK3-$AK3)/$AK3</f>
        <v>0</v>
      </c>
      <c r="AL655" s="8">
        <f t="shared" si="192"/>
        <v>-0.65051651669080257</v>
      </c>
      <c r="AM655" s="8">
        <f t="shared" si="192"/>
        <v>-0.65097257281826282</v>
      </c>
      <c r="AN655" s="8">
        <f t="shared" si="192"/>
        <v>0.16659218838938328</v>
      </c>
      <c r="AO655" s="8">
        <f t="shared" si="192"/>
        <v>-0.6734434555013703</v>
      </c>
      <c r="AP655" s="8">
        <f t="shared" si="192"/>
        <v>-0.19917970803339693</v>
      </c>
      <c r="AQ655" s="8">
        <f t="shared" si="192"/>
        <v>-0.65276712364488021</v>
      </c>
      <c r="AR655" s="8">
        <f t="shared" si="192"/>
        <v>-0.2718176056464664</v>
      </c>
      <c r="AS655" s="8">
        <f t="shared" si="192"/>
        <v>-0.69403471038953501</v>
      </c>
      <c r="AT655" s="8">
        <f t="shared" si="192"/>
        <v>1.2151865083410947</v>
      </c>
      <c r="AU655" s="8">
        <f t="shared" si="192"/>
        <v>-9.3305366098790865E-2</v>
      </c>
      <c r="AW655">
        <f t="shared" ref="AW655:AW686" si="193">BB343</f>
        <v>1.2118473786748321</v>
      </c>
      <c r="AX655">
        <f>IF(H655=1,AW655,"")</f>
        <v>1.2118473786748321</v>
      </c>
      <c r="AY655" t="str">
        <f>IF(I655=1,AW655,"")</f>
        <v/>
      </c>
      <c r="AZ655">
        <f>IF(J655=1,AW655,"")</f>
        <v>1.2118473786748321</v>
      </c>
    </row>
    <row r="656" spans="1:52" x14ac:dyDescent="0.3">
      <c r="A656">
        <v>21</v>
      </c>
      <c r="B656" t="s">
        <v>69</v>
      </c>
      <c r="C656" t="s">
        <v>67</v>
      </c>
      <c r="D656" t="s">
        <v>68</v>
      </c>
      <c r="F656" s="2">
        <v>0</v>
      </c>
      <c r="G656" s="2">
        <f t="shared" ref="G656:G710" si="194">MOD(LEN(B656)-LEN(SUBSTITUTE(B656,"N","")),2)</f>
        <v>1</v>
      </c>
      <c r="H656" s="4">
        <f t="shared" ref="H656:H710" si="195">IF(E656&lt;&gt;"",1,0)</f>
        <v>0</v>
      </c>
      <c r="I656">
        <f t="shared" ref="I656:I710" si="196">1-J656</f>
        <v>0</v>
      </c>
      <c r="J656">
        <f t="shared" si="189"/>
        <v>1</v>
      </c>
      <c r="K656">
        <f t="shared" ref="K656:K710" si="197">LEN(D656) - LEN(SUBSTITUTE(D656, ",", "")) + 1</f>
        <v>4</v>
      </c>
      <c r="L656">
        <f t="shared" ref="L656:L710" si="198">H656*K656</f>
        <v>0</v>
      </c>
      <c r="M656" s="8">
        <f t="shared" ref="M656:W656" si="199">(M4-$M4)/$M4</f>
        <v>0</v>
      </c>
      <c r="N656" s="8">
        <f t="shared" si="199"/>
        <v>0.41375858138787763</v>
      </c>
      <c r="O656" s="8">
        <f t="shared" si="199"/>
        <v>0.44644548938721473</v>
      </c>
      <c r="P656" s="8">
        <f t="shared" si="199"/>
        <v>0.50888631745661483</v>
      </c>
      <c r="Q656" s="8">
        <f t="shared" si="199"/>
        <v>-2.0834924279163496E-2</v>
      </c>
      <c r="R656" s="8">
        <f t="shared" si="199"/>
        <v>0.69549961837762408</v>
      </c>
      <c r="S656" s="8">
        <f t="shared" si="199"/>
        <v>0.40149794455937449</v>
      </c>
      <c r="T656" s="8">
        <f t="shared" si="199"/>
        <v>-0.49792428120965082</v>
      </c>
      <c r="U656" s="8">
        <f t="shared" si="199"/>
        <v>-0.40672128061419721</v>
      </c>
      <c r="V656" s="8">
        <f t="shared" si="199"/>
        <v>1.1579238719631348</v>
      </c>
      <c r="W656" s="8">
        <f t="shared" si="199"/>
        <v>0.21930391260131404</v>
      </c>
      <c r="Y656" s="8">
        <f t="shared" ref="Y656:AI656" si="200">(Y4-$Y4)/$Y4</f>
        <v>0</v>
      </c>
      <c r="Z656" s="8">
        <f t="shared" si="200"/>
        <v>5.2202532459170718E-2</v>
      </c>
      <c r="AA656" s="8">
        <f t="shared" si="200"/>
        <v>7.7888516582292927E-2</v>
      </c>
      <c r="AB656" s="8">
        <f t="shared" si="200"/>
        <v>-5.4079550261877149E-2</v>
      </c>
      <c r="AC656" s="8">
        <f t="shared" si="200"/>
        <v>-0.40707111168478233</v>
      </c>
      <c r="AD656" s="8">
        <f t="shared" si="200"/>
        <v>0.37085058734722648</v>
      </c>
      <c r="AE656" s="8">
        <f t="shared" si="200"/>
        <v>-2.1030181621962164E-2</v>
      </c>
      <c r="AF656" s="8">
        <f t="shared" si="200"/>
        <v>-0.73208994457403553</v>
      </c>
      <c r="AG656" s="8">
        <f t="shared" si="200"/>
        <v>-0.48005120477127022</v>
      </c>
      <c r="AH656" s="8">
        <f t="shared" si="200"/>
        <v>5.0028355215819388E-3</v>
      </c>
      <c r="AI656" s="8">
        <f t="shared" si="200"/>
        <v>0.73139614456538615</v>
      </c>
      <c r="AK656" s="8">
        <f t="shared" ref="AK656:AU656" si="201">(AK4-$AK4)/$AK4</f>
        <v>0</v>
      </c>
      <c r="AL656" s="8">
        <f t="shared" si="201"/>
        <v>-0.72091863300931813</v>
      </c>
      <c r="AM656" s="8">
        <f t="shared" si="201"/>
        <v>-0.70116764310349089</v>
      </c>
      <c r="AN656" s="8">
        <f t="shared" si="201"/>
        <v>-5.4079550261877149E-2</v>
      </c>
      <c r="AO656" s="8">
        <f t="shared" si="201"/>
        <v>-0.84081063648302357</v>
      </c>
      <c r="AP656" s="8">
        <f t="shared" si="201"/>
        <v>0.37085058734722648</v>
      </c>
      <c r="AQ656" s="8">
        <f t="shared" si="201"/>
        <v>-0.773317936878402</v>
      </c>
      <c r="AR656" s="8">
        <f t="shared" si="201"/>
        <v>-0.84909153182169894</v>
      </c>
      <c r="AS656" s="8">
        <f t="shared" si="201"/>
        <v>-0.91872388462342991</v>
      </c>
      <c r="AT656" s="8">
        <f t="shared" si="201"/>
        <v>5.0028355215819388E-3</v>
      </c>
      <c r="AU656" s="8">
        <f t="shared" si="201"/>
        <v>0.28643014860178073</v>
      </c>
      <c r="AW656">
        <f t="shared" si="193"/>
        <v>0.23396082216078609</v>
      </c>
      <c r="AX656" t="str">
        <f t="shared" ref="AX656:AX710" si="202">IF(H656=1,AW656,"")</f>
        <v/>
      </c>
      <c r="AY656" t="str">
        <f t="shared" ref="AY656:AY710" si="203">IF(I656=1,AW656,"")</f>
        <v/>
      </c>
      <c r="AZ656">
        <f t="shared" ref="AZ656:AZ710" si="204">IF(J656=1,AW656,"")</f>
        <v>0.23396082216078609</v>
      </c>
    </row>
    <row r="657" spans="1:52" x14ac:dyDescent="0.3">
      <c r="A657">
        <v>21</v>
      </c>
      <c r="B657" t="s">
        <v>70</v>
      </c>
      <c r="C657" t="s">
        <v>67</v>
      </c>
      <c r="D657" t="s">
        <v>68</v>
      </c>
      <c r="F657" s="2">
        <v>0</v>
      </c>
      <c r="G657" s="2">
        <f t="shared" si="194"/>
        <v>1</v>
      </c>
      <c r="H657" s="4">
        <f t="shared" si="195"/>
        <v>0</v>
      </c>
      <c r="I657">
        <f t="shared" si="196"/>
        <v>0</v>
      </c>
      <c r="J657">
        <f t="shared" si="189"/>
        <v>1</v>
      </c>
      <c r="K657">
        <f t="shared" si="197"/>
        <v>4</v>
      </c>
      <c r="L657">
        <f t="shared" si="198"/>
        <v>0</v>
      </c>
      <c r="M657" s="8">
        <f t="shared" ref="M657:W657" si="205">(M5-$M5)/$M5</f>
        <v>0</v>
      </c>
      <c r="N657" s="8">
        <f t="shared" si="205"/>
        <v>-0.37484532200048959</v>
      </c>
      <c r="O657" s="8">
        <f t="shared" si="205"/>
        <v>-0.36893006942158357</v>
      </c>
      <c r="P657" s="8">
        <f t="shared" si="205"/>
        <v>-0.70462029525030789</v>
      </c>
      <c r="Q657" s="8">
        <f t="shared" si="205"/>
        <v>-0.81901101060666293</v>
      </c>
      <c r="R657" s="8">
        <f t="shared" si="205"/>
        <v>-0.85762689924903612</v>
      </c>
      <c r="S657" s="8">
        <f t="shared" si="205"/>
        <v>-0.87302401829535947</v>
      </c>
      <c r="T657" s="8">
        <f t="shared" si="205"/>
        <v>-2.6178497833976744E-2</v>
      </c>
      <c r="U657" s="8">
        <f t="shared" si="205"/>
        <v>-0.24168591604900955</v>
      </c>
      <c r="V657" s="8">
        <f t="shared" si="205"/>
        <v>-0.391058597611392</v>
      </c>
      <c r="W657" s="8">
        <f t="shared" si="205"/>
        <v>-0.86128715378714293</v>
      </c>
      <c r="Y657" s="8">
        <f t="shared" ref="Y657:AI657" si="206">(Y5-$Y5)/$Y5</f>
        <v>0</v>
      </c>
      <c r="Z657" s="8">
        <f t="shared" si="206"/>
        <v>-0.36603056992442939</v>
      </c>
      <c r="AA657" s="8">
        <f t="shared" si="206"/>
        <v>-0.36706479700345446</v>
      </c>
      <c r="AB657" s="8">
        <f t="shared" si="206"/>
        <v>-0.39348830928878226</v>
      </c>
      <c r="AC657" s="8">
        <f t="shared" si="206"/>
        <v>-0.62190014318078768</v>
      </c>
      <c r="AD657" s="8">
        <f t="shared" si="206"/>
        <v>-0.54554342351145158</v>
      </c>
      <c r="AE657" s="8">
        <f t="shared" si="206"/>
        <v>-0.56839360217282375</v>
      </c>
      <c r="AF657" s="8">
        <f t="shared" si="206"/>
        <v>-0.58435881626625008</v>
      </c>
      <c r="AG657" s="8">
        <f t="shared" si="206"/>
        <v>-0.53576951386648386</v>
      </c>
      <c r="AH657" s="8">
        <f t="shared" si="206"/>
        <v>-3.7607492811646298E-2</v>
      </c>
      <c r="AI657" s="8">
        <f t="shared" si="206"/>
        <v>-0.31590183507423208</v>
      </c>
      <c r="AK657" s="8">
        <f t="shared" ref="AK657:AU657" si="207">(AK5-$AK5)/$AK5</f>
        <v>0</v>
      </c>
      <c r="AL657" s="8">
        <f t="shared" si="207"/>
        <v>-0.77432893648874113</v>
      </c>
      <c r="AM657" s="8">
        <f t="shared" si="207"/>
        <v>-0.77294097817081464</v>
      </c>
      <c r="AN657" s="8">
        <f t="shared" si="207"/>
        <v>-0.39348830928878226</v>
      </c>
      <c r="AO657" s="8">
        <f t="shared" si="207"/>
        <v>-0.8478426313676567</v>
      </c>
      <c r="AP657" s="8">
        <f t="shared" si="207"/>
        <v>-0.54554342351145158</v>
      </c>
      <c r="AQ657" s="8">
        <f t="shared" si="207"/>
        <v>-0.86013680639410706</v>
      </c>
      <c r="AR657" s="8">
        <f t="shared" si="207"/>
        <v>-0.72315369805849072</v>
      </c>
      <c r="AS657" s="8">
        <f t="shared" si="207"/>
        <v>-0.88151939361279108</v>
      </c>
      <c r="AT657" s="8">
        <f t="shared" si="207"/>
        <v>-3.7607492811646298E-2</v>
      </c>
      <c r="AU657" s="8">
        <f t="shared" si="207"/>
        <v>-0.59106476147130604</v>
      </c>
      <c r="AW657">
        <f t="shared" si="193"/>
        <v>1.066866592246575</v>
      </c>
      <c r="AX657" t="str">
        <f t="shared" si="202"/>
        <v/>
      </c>
      <c r="AY657" t="str">
        <f t="shared" si="203"/>
        <v/>
      </c>
      <c r="AZ657">
        <f t="shared" si="204"/>
        <v>1.066866592246575</v>
      </c>
    </row>
    <row r="658" spans="1:52" x14ac:dyDescent="0.3">
      <c r="A658">
        <v>21</v>
      </c>
      <c r="B658" t="s">
        <v>71</v>
      </c>
      <c r="C658" t="s">
        <v>67</v>
      </c>
      <c r="D658" t="s">
        <v>68</v>
      </c>
      <c r="F658" s="2">
        <v>0</v>
      </c>
      <c r="G658" s="2">
        <f t="shared" si="194"/>
        <v>0</v>
      </c>
      <c r="H658" s="4">
        <f t="shared" si="195"/>
        <v>0</v>
      </c>
      <c r="I658">
        <f t="shared" si="196"/>
        <v>0</v>
      </c>
      <c r="J658">
        <f t="shared" si="189"/>
        <v>1</v>
      </c>
      <c r="K658">
        <f t="shared" si="197"/>
        <v>4</v>
      </c>
      <c r="L658">
        <f t="shared" si="198"/>
        <v>0</v>
      </c>
      <c r="M658" s="8">
        <f t="shared" ref="M658:W658" si="208">(M6-$M6)/$M6</f>
        <v>0</v>
      </c>
      <c r="N658" s="8">
        <f t="shared" si="208"/>
        <v>0.35850203236788558</v>
      </c>
      <c r="O658" s="8">
        <f t="shared" si="208"/>
        <v>0.37106231979226034</v>
      </c>
      <c r="P658" s="8">
        <f t="shared" si="208"/>
        <v>-0.69237539049483265</v>
      </c>
      <c r="Q658" s="8">
        <f t="shared" si="208"/>
        <v>-0.70436464964348977</v>
      </c>
      <c r="R658" s="8">
        <f t="shared" si="208"/>
        <v>-0.78523387666414601</v>
      </c>
      <c r="S658" s="8">
        <f t="shared" si="208"/>
        <v>-0.76702992714292884</v>
      </c>
      <c r="T658" s="8">
        <f t="shared" si="208"/>
        <v>-4.2294905816604791E-2</v>
      </c>
      <c r="U658" s="8">
        <f t="shared" si="208"/>
        <v>-5.8440952311905645E-2</v>
      </c>
      <c r="V658" s="8">
        <f t="shared" si="208"/>
        <v>0.71903078362280737</v>
      </c>
      <c r="W658" s="8">
        <f t="shared" si="208"/>
        <v>-0.10324772383926933</v>
      </c>
      <c r="Y658" s="8">
        <f t="shared" ref="Y658:AI658" si="209">(Y6-$Y6)/$Y6</f>
        <v>0</v>
      </c>
      <c r="Z658" s="8">
        <f t="shared" si="209"/>
        <v>8.2846392423638324E-2</v>
      </c>
      <c r="AA658" s="8">
        <f t="shared" si="209"/>
        <v>8.954534518816816E-2</v>
      </c>
      <c r="AB658" s="8">
        <f t="shared" si="209"/>
        <v>-0.42164631764892557</v>
      </c>
      <c r="AC658" s="8">
        <f t="shared" si="209"/>
        <v>-0.5811694647120732</v>
      </c>
      <c r="AD658" s="8">
        <f t="shared" si="209"/>
        <v>-0.33515857534778515</v>
      </c>
      <c r="AE658" s="8">
        <f t="shared" si="209"/>
        <v>-0.44207719563579961</v>
      </c>
      <c r="AF658" s="8">
        <f t="shared" si="209"/>
        <v>-0.56185115384459416</v>
      </c>
      <c r="AG658" s="8">
        <f t="shared" si="209"/>
        <v>-0.33840155381648918</v>
      </c>
      <c r="AH658" s="8">
        <f t="shared" si="209"/>
        <v>0.15583945665443966</v>
      </c>
      <c r="AI658" s="8">
        <f t="shared" si="209"/>
        <v>0.41779160920583297</v>
      </c>
      <c r="AK658" s="8">
        <f t="shared" ref="AK658:AU658" si="210">(AK6-$AK6)/$AK6</f>
        <v>0</v>
      </c>
      <c r="AL658" s="8">
        <f t="shared" si="210"/>
        <v>-0.73678266715496887</v>
      </c>
      <c r="AM658" s="8">
        <f t="shared" si="210"/>
        <v>-0.73067591404357191</v>
      </c>
      <c r="AN658" s="8">
        <f t="shared" si="210"/>
        <v>-0.42164631764892557</v>
      </c>
      <c r="AO658" s="8">
        <f t="shared" si="210"/>
        <v>-0.8731495627871908</v>
      </c>
      <c r="AP658" s="8">
        <f t="shared" si="210"/>
        <v>-0.33515857534778515</v>
      </c>
      <c r="AQ658" s="8">
        <f t="shared" si="210"/>
        <v>-0.84760953838379305</v>
      </c>
      <c r="AR658" s="8">
        <f t="shared" si="210"/>
        <v>-0.74634374349186972</v>
      </c>
      <c r="AS658" s="8">
        <f t="shared" si="210"/>
        <v>-0.88663076842863464</v>
      </c>
      <c r="AT658" s="8">
        <f t="shared" si="210"/>
        <v>0.15583945665443966</v>
      </c>
      <c r="AU658" s="8">
        <f t="shared" si="210"/>
        <v>-0.11199221319579676</v>
      </c>
      <c r="AW658">
        <f t="shared" si="193"/>
        <v>0.1500848764253318</v>
      </c>
      <c r="AX658" t="str">
        <f t="shared" si="202"/>
        <v/>
      </c>
      <c r="AY658" t="str">
        <f t="shared" si="203"/>
        <v/>
      </c>
      <c r="AZ658">
        <f t="shared" si="204"/>
        <v>0.1500848764253318</v>
      </c>
    </row>
    <row r="659" spans="1:52" x14ac:dyDescent="0.3">
      <c r="A659">
        <v>21</v>
      </c>
      <c r="B659" t="s">
        <v>72</v>
      </c>
      <c r="C659" t="s">
        <v>67</v>
      </c>
      <c r="D659" t="s">
        <v>68</v>
      </c>
      <c r="F659" s="2">
        <v>0</v>
      </c>
      <c r="G659" s="2">
        <f t="shared" si="194"/>
        <v>1</v>
      </c>
      <c r="H659" s="4">
        <f t="shared" si="195"/>
        <v>0</v>
      </c>
      <c r="I659">
        <f t="shared" si="196"/>
        <v>1</v>
      </c>
      <c r="J659">
        <f t="shared" si="189"/>
        <v>0</v>
      </c>
      <c r="K659">
        <f t="shared" si="197"/>
        <v>4</v>
      </c>
      <c r="L659">
        <f t="shared" si="198"/>
        <v>0</v>
      </c>
      <c r="M659" s="8">
        <f t="shared" ref="M659:W659" si="211">(M7-$M7)/$M7</f>
        <v>0</v>
      </c>
      <c r="N659" s="8">
        <f t="shared" si="211"/>
        <v>2.3436886408927862</v>
      </c>
      <c r="O659" s="8">
        <f t="shared" si="211"/>
        <v>2.3798467915504182</v>
      </c>
      <c r="P659" s="8">
        <f t="shared" si="211"/>
        <v>1.7144328417696293</v>
      </c>
      <c r="Q659" s="8">
        <f t="shared" si="211"/>
        <v>1.1371387803905939</v>
      </c>
      <c r="R659" s="8">
        <f t="shared" si="211"/>
        <v>0.16806010362694293</v>
      </c>
      <c r="S659" s="8">
        <f t="shared" si="211"/>
        <v>2.2646541251494621</v>
      </c>
      <c r="T659" s="8">
        <f t="shared" si="211"/>
        <v>2.7283456357114386</v>
      </c>
      <c r="U659" s="8">
        <f t="shared" si="211"/>
        <v>2.8296851335193303</v>
      </c>
      <c r="V659" s="8">
        <f t="shared" si="211"/>
        <v>5.1043644479872459</v>
      </c>
      <c r="W659" s="8">
        <f t="shared" si="211"/>
        <v>2.239122359505779</v>
      </c>
      <c r="Y659" s="8">
        <f t="shared" ref="Y659:AI659" si="212">(Y7-$Y7)/$Y7</f>
        <v>0</v>
      </c>
      <c r="Z659" s="8">
        <f t="shared" si="212"/>
        <v>0.89333211006582258</v>
      </c>
      <c r="AA659" s="8">
        <f t="shared" si="212"/>
        <v>0.89114413398827674</v>
      </c>
      <c r="AB659" s="8">
        <f t="shared" si="212"/>
        <v>0.79502657352045758</v>
      </c>
      <c r="AC659" s="8">
        <f t="shared" si="212"/>
        <v>0.46835416513435352</v>
      </c>
      <c r="AD659" s="8">
        <f t="shared" si="212"/>
        <v>0.66079314996001626</v>
      </c>
      <c r="AE659" s="8">
        <f t="shared" si="212"/>
        <v>1.4601895913716996</v>
      </c>
      <c r="AF659" s="8">
        <f t="shared" si="212"/>
        <v>0.17574568699610474</v>
      </c>
      <c r="AG659" s="8">
        <f t="shared" si="212"/>
        <v>0.93472667371768003</v>
      </c>
      <c r="AH659" s="8">
        <f t="shared" si="212"/>
        <v>1.7660470792346423</v>
      </c>
      <c r="AI659" s="8">
        <f t="shared" si="212"/>
        <v>2.1935657778269135</v>
      </c>
      <c r="AK659" s="8">
        <f t="shared" ref="AK659:AU659" si="213">(AK7-$AK7)/$AK7</f>
        <v>0</v>
      </c>
      <c r="AL659" s="8">
        <f t="shared" si="213"/>
        <v>-0.53603539655955812</v>
      </c>
      <c r="AM659" s="8">
        <f t="shared" si="213"/>
        <v>-0.5268283942040618</v>
      </c>
      <c r="AN659" s="8">
        <f t="shared" si="213"/>
        <v>0.79502657352045758</v>
      </c>
      <c r="AO659" s="8">
        <f t="shared" si="213"/>
        <v>-0.62171714565986569</v>
      </c>
      <c r="AP659" s="8">
        <f t="shared" si="213"/>
        <v>0.66079314996001626</v>
      </c>
      <c r="AQ659" s="8">
        <f t="shared" si="213"/>
        <v>-0.48607823005653572</v>
      </c>
      <c r="AR659" s="8">
        <f t="shared" si="213"/>
        <v>-0.35717971639878615</v>
      </c>
      <c r="AS659" s="8">
        <f t="shared" si="213"/>
        <v>-0.71464448184509299</v>
      </c>
      <c r="AT659" s="8">
        <f t="shared" si="213"/>
        <v>1.7660470792346423</v>
      </c>
      <c r="AU659" s="8">
        <f t="shared" si="213"/>
        <v>0.99019825189126476</v>
      </c>
      <c r="AW659">
        <f t="shared" si="193"/>
        <v>-1.1557795371120141</v>
      </c>
      <c r="AX659" t="str">
        <f t="shared" si="202"/>
        <v/>
      </c>
      <c r="AY659">
        <f t="shared" si="203"/>
        <v>-1.1557795371120141</v>
      </c>
      <c r="AZ659" t="str">
        <f t="shared" si="204"/>
        <v/>
      </c>
    </row>
    <row r="660" spans="1:52" x14ac:dyDescent="0.3">
      <c r="A660">
        <v>21</v>
      </c>
      <c r="B660" t="s">
        <v>73</v>
      </c>
      <c r="C660" t="s">
        <v>67</v>
      </c>
      <c r="D660" t="s">
        <v>68</v>
      </c>
      <c r="F660" s="2">
        <v>0</v>
      </c>
      <c r="G660" s="2">
        <f t="shared" si="194"/>
        <v>0</v>
      </c>
      <c r="H660" s="4">
        <f t="shared" si="195"/>
        <v>0</v>
      </c>
      <c r="I660">
        <f t="shared" si="196"/>
        <v>1</v>
      </c>
      <c r="J660">
        <f t="shared" si="189"/>
        <v>0</v>
      </c>
      <c r="K660">
        <f t="shared" si="197"/>
        <v>4</v>
      </c>
      <c r="L660">
        <f t="shared" si="198"/>
        <v>0</v>
      </c>
      <c r="M660" s="8">
        <f t="shared" ref="M660:W660" si="214">(M8-$M8)/$M8</f>
        <v>0</v>
      </c>
      <c r="N660" s="8">
        <f t="shared" si="214"/>
        <v>0.13111540035088812</v>
      </c>
      <c r="O660" s="8">
        <f t="shared" si="214"/>
        <v>0.15062112587453286</v>
      </c>
      <c r="P660" s="8">
        <f t="shared" si="214"/>
        <v>0.1609743719952301</v>
      </c>
      <c r="Q660" s="8">
        <f t="shared" si="214"/>
        <v>-0.40557963710806999</v>
      </c>
      <c r="R660" s="8">
        <f t="shared" si="214"/>
        <v>-0.14630474864163073</v>
      </c>
      <c r="S660" s="8">
        <f t="shared" si="214"/>
        <v>0.1746316875418493</v>
      </c>
      <c r="T660" s="8">
        <f t="shared" si="214"/>
        <v>-0.16603968767863855</v>
      </c>
      <c r="U660" s="8">
        <f t="shared" si="214"/>
        <v>-0.26754881982224182</v>
      </c>
      <c r="V660" s="8">
        <f t="shared" si="214"/>
        <v>4.0212966039463574</v>
      </c>
      <c r="W660" s="8">
        <f t="shared" si="214"/>
        <v>0.47003241858479611</v>
      </c>
      <c r="Y660" s="8">
        <f t="shared" ref="Y660:AI660" si="215">(Y8-$Y8)/$Y8</f>
        <v>0</v>
      </c>
      <c r="Z660" s="8">
        <f t="shared" si="215"/>
        <v>-0.11069445307201191</v>
      </c>
      <c r="AA660" s="8">
        <f t="shared" si="215"/>
        <v>-9.6941398437452836E-2</v>
      </c>
      <c r="AB660" s="8">
        <f t="shared" si="215"/>
        <v>0.33337954463295721</v>
      </c>
      <c r="AC660" s="8">
        <f t="shared" si="215"/>
        <v>-0.3658616576900473</v>
      </c>
      <c r="AD660" s="8">
        <f t="shared" si="215"/>
        <v>0.18707703315386562</v>
      </c>
      <c r="AE660" s="8">
        <f t="shared" si="215"/>
        <v>3.5101261532332471E-2</v>
      </c>
      <c r="AF660" s="8">
        <f t="shared" si="215"/>
        <v>-0.70608489938072594</v>
      </c>
      <c r="AG660" s="8">
        <f t="shared" si="215"/>
        <v>-0.56982016950916747</v>
      </c>
      <c r="AH660" s="8">
        <f t="shared" si="215"/>
        <v>0.60984486354860734</v>
      </c>
      <c r="AI660" s="8">
        <f t="shared" si="215"/>
        <v>0.48128276722630631</v>
      </c>
      <c r="AK660" s="8">
        <f t="shared" ref="AK660:AU660" si="216">(AK8-$AK8)/$AK8</f>
        <v>0</v>
      </c>
      <c r="AL660" s="8">
        <f t="shared" si="216"/>
        <v>-0.73577506284264793</v>
      </c>
      <c r="AM660" s="8">
        <f t="shared" si="216"/>
        <v>-0.72535803680463107</v>
      </c>
      <c r="AN660" s="8">
        <f t="shared" si="216"/>
        <v>0.33337954463295721</v>
      </c>
      <c r="AO660" s="8">
        <f t="shared" si="216"/>
        <v>-0.81043190078996186</v>
      </c>
      <c r="AP660" s="8">
        <f t="shared" si="216"/>
        <v>0.18707703315386562</v>
      </c>
      <c r="AQ660" s="8">
        <f t="shared" si="216"/>
        <v>-0.762369854573547</v>
      </c>
      <c r="AR660" s="8">
        <f t="shared" si="216"/>
        <v>-0.80389944092980214</v>
      </c>
      <c r="AS660" s="8">
        <f t="shared" si="216"/>
        <v>-0.89620052522363713</v>
      </c>
      <c r="AT660" s="8">
        <f t="shared" si="216"/>
        <v>0.60984486354860734</v>
      </c>
      <c r="AU660" s="8">
        <f t="shared" si="216"/>
        <v>-3.1406532629785933E-2</v>
      </c>
      <c r="AW660">
        <f t="shared" si="193"/>
        <v>-0.30306973479717858</v>
      </c>
      <c r="AX660" t="str">
        <f t="shared" si="202"/>
        <v/>
      </c>
      <c r="AY660">
        <f t="shared" si="203"/>
        <v>-0.30306973479717858</v>
      </c>
      <c r="AZ660" t="str">
        <f t="shared" si="204"/>
        <v/>
      </c>
    </row>
    <row r="661" spans="1:52" x14ac:dyDescent="0.3">
      <c r="A661">
        <v>21</v>
      </c>
      <c r="B661" t="s">
        <v>74</v>
      </c>
      <c r="C661" t="s">
        <v>67</v>
      </c>
      <c r="D661" t="s">
        <v>68</v>
      </c>
      <c r="F661" s="2">
        <v>0</v>
      </c>
      <c r="G661" s="2">
        <f t="shared" si="194"/>
        <v>0</v>
      </c>
      <c r="H661" s="4">
        <f t="shared" si="195"/>
        <v>0</v>
      </c>
      <c r="I661">
        <f t="shared" si="196"/>
        <v>1</v>
      </c>
      <c r="J661">
        <f t="shared" si="189"/>
        <v>0</v>
      </c>
      <c r="K661">
        <f t="shared" si="197"/>
        <v>4</v>
      </c>
      <c r="L661">
        <f t="shared" si="198"/>
        <v>0</v>
      </c>
      <c r="M661" s="8">
        <f t="shared" ref="M661:W661" si="217">(M9-$M9)/$M9</f>
        <v>0</v>
      </c>
      <c r="N661" s="8">
        <f t="shared" si="217"/>
        <v>1.428739359649827</v>
      </c>
      <c r="O661" s="8">
        <f t="shared" si="217"/>
        <v>1.4333239787102436</v>
      </c>
      <c r="P661" s="8">
        <f t="shared" si="217"/>
        <v>-0.27284163873238398</v>
      </c>
      <c r="Q661" s="8">
        <f t="shared" si="217"/>
        <v>-0.35875714380061996</v>
      </c>
      <c r="R661" s="8">
        <f t="shared" si="217"/>
        <v>-0.71786709836971607</v>
      </c>
      <c r="S661" s="8">
        <f t="shared" si="217"/>
        <v>-0.56813382404246682</v>
      </c>
      <c r="T661" s="8">
        <f t="shared" si="217"/>
        <v>1.0860087158986942</v>
      </c>
      <c r="U661" s="8">
        <f t="shared" si="217"/>
        <v>1.0480648644930401</v>
      </c>
      <c r="V661" s="8">
        <f t="shared" si="217"/>
        <v>-0.73672203030202688</v>
      </c>
      <c r="W661" s="8">
        <f t="shared" si="217"/>
        <v>0.2888408798736502</v>
      </c>
      <c r="Y661" s="8">
        <f t="shared" ref="Y661:AI661" si="218">(Y9-$Y9)/$Y9</f>
        <v>0</v>
      </c>
      <c r="Z661" s="8">
        <f t="shared" si="218"/>
        <v>0.81792212374438789</v>
      </c>
      <c r="AA661" s="8">
        <f t="shared" si="218"/>
        <v>0.80987110823211117</v>
      </c>
      <c r="AB661" s="8">
        <f t="shared" si="218"/>
        <v>-9.1853540115194768E-2</v>
      </c>
      <c r="AC661" s="8">
        <f t="shared" si="218"/>
        <v>-0.14080663265561996</v>
      </c>
      <c r="AD661" s="8">
        <f t="shared" si="218"/>
        <v>-0.22399367397640957</v>
      </c>
      <c r="AE661" s="8">
        <f t="shared" si="218"/>
        <v>9.9793566263561471E-4</v>
      </c>
      <c r="AF661" s="8">
        <f t="shared" si="218"/>
        <v>-0.12912568366640267</v>
      </c>
      <c r="AG661" s="8">
        <f t="shared" si="218"/>
        <v>0.30365053235493378</v>
      </c>
      <c r="AH661" s="8">
        <f t="shared" si="218"/>
        <v>0.43723418268810649</v>
      </c>
      <c r="AI661" s="8">
        <f t="shared" si="218"/>
        <v>1.3603480453671906</v>
      </c>
      <c r="AK661" s="8">
        <f t="shared" ref="AK661:AU661" si="219">(AK9-$AK9)/$AK9</f>
        <v>0</v>
      </c>
      <c r="AL661" s="8">
        <f t="shared" si="219"/>
        <v>-0.55491234496816821</v>
      </c>
      <c r="AM661" s="8">
        <f t="shared" si="219"/>
        <v>-0.55651118587462101</v>
      </c>
      <c r="AN661" s="8">
        <f t="shared" si="219"/>
        <v>-9.1853540115194768E-2</v>
      </c>
      <c r="AO661" s="8">
        <f t="shared" si="219"/>
        <v>-0.73449466434979827</v>
      </c>
      <c r="AP661" s="8">
        <f t="shared" si="219"/>
        <v>-0.22399367397640957</v>
      </c>
      <c r="AQ661" s="8">
        <f t="shared" si="219"/>
        <v>-0.71600402429639243</v>
      </c>
      <c r="AR661" s="8">
        <f t="shared" si="219"/>
        <v>-0.49014837747221979</v>
      </c>
      <c r="AS661" s="8">
        <f t="shared" si="219"/>
        <v>-0.7686751688573018</v>
      </c>
      <c r="AT661" s="8">
        <f t="shared" si="219"/>
        <v>0.43723418268810649</v>
      </c>
      <c r="AU661" s="8">
        <f t="shared" si="219"/>
        <v>0.44377514045131294</v>
      </c>
      <c r="AW661">
        <f t="shared" si="193"/>
        <v>-1.058862520302984</v>
      </c>
      <c r="AX661" t="str">
        <f t="shared" si="202"/>
        <v/>
      </c>
      <c r="AY661">
        <f t="shared" si="203"/>
        <v>-1.058862520302984</v>
      </c>
      <c r="AZ661" t="str">
        <f t="shared" si="204"/>
        <v/>
      </c>
    </row>
    <row r="662" spans="1:52" x14ac:dyDescent="0.3">
      <c r="A662">
        <v>21</v>
      </c>
      <c r="B662" t="s">
        <v>75</v>
      </c>
      <c r="C662" t="s">
        <v>67</v>
      </c>
      <c r="D662" t="s">
        <v>68</v>
      </c>
      <c r="F662" s="2">
        <v>0</v>
      </c>
      <c r="G662" s="2">
        <f t="shared" si="194"/>
        <v>1</v>
      </c>
      <c r="H662" s="4">
        <f t="shared" si="195"/>
        <v>0</v>
      </c>
      <c r="I662">
        <f t="shared" si="196"/>
        <v>1</v>
      </c>
      <c r="J662">
        <f t="shared" si="189"/>
        <v>0</v>
      </c>
      <c r="K662">
        <f t="shared" si="197"/>
        <v>4</v>
      </c>
      <c r="L662">
        <f t="shared" si="198"/>
        <v>0</v>
      </c>
      <c r="M662" s="8">
        <f t="shared" ref="M662:W662" si="220">(M10-$M10)/$M10</f>
        <v>0</v>
      </c>
      <c r="N662" s="8">
        <f t="shared" si="220"/>
        <v>0.35210947709822371</v>
      </c>
      <c r="O662" s="8">
        <f t="shared" si="220"/>
        <v>0.35643869921512067</v>
      </c>
      <c r="P662" s="8">
        <f t="shared" si="220"/>
        <v>-0.55716014797319446</v>
      </c>
      <c r="Q662" s="8">
        <f t="shared" si="220"/>
        <v>-0.27463714263690969</v>
      </c>
      <c r="R662" s="8">
        <f t="shared" si="220"/>
        <v>-0.7332279786313245</v>
      </c>
      <c r="S662" s="8">
        <f t="shared" si="220"/>
        <v>-0.48287316776669803</v>
      </c>
      <c r="T662" s="8">
        <f t="shared" si="220"/>
        <v>1.7858298661309786</v>
      </c>
      <c r="U662" s="8">
        <f t="shared" si="220"/>
        <v>1.1012624617754545</v>
      </c>
      <c r="V662" s="8">
        <f t="shared" si="220"/>
        <v>-0.83015680521942681</v>
      </c>
      <c r="W662" s="8">
        <f t="shared" si="220"/>
        <v>-0.60569862729972468</v>
      </c>
      <c r="Y662" s="8">
        <f t="shared" ref="Y662:AI662" si="221">(Y10-$Y10)/$Y10</f>
        <v>0</v>
      </c>
      <c r="Z662" s="8">
        <f t="shared" si="221"/>
        <v>0.1877731322370437</v>
      </c>
      <c r="AA662" s="8">
        <f t="shared" si="221"/>
        <v>0.19521615048160271</v>
      </c>
      <c r="AB662" s="8">
        <f t="shared" si="221"/>
        <v>-0.20083764357558556</v>
      </c>
      <c r="AC662" s="8">
        <f t="shared" si="221"/>
        <v>-2.7898851824206213E-3</v>
      </c>
      <c r="AD662" s="8">
        <f t="shared" si="221"/>
        <v>6.7945443199132996E-2</v>
      </c>
      <c r="AE662" s="8">
        <f t="shared" si="221"/>
        <v>0.28389926848656727</v>
      </c>
      <c r="AF662" s="8">
        <f t="shared" si="221"/>
        <v>-0.25983324459309254</v>
      </c>
      <c r="AG662" s="8">
        <f t="shared" si="221"/>
        <v>-0.18460480899436343</v>
      </c>
      <c r="AH662" s="8">
        <f t="shared" si="221"/>
        <v>-0.11045495472682743</v>
      </c>
      <c r="AI662" s="8">
        <f t="shared" si="221"/>
        <v>0.55149692853026189</v>
      </c>
      <c r="AK662" s="8">
        <f t="shared" ref="AK662:AU662" si="222">(AK10-$AK10)/$AK10</f>
        <v>0</v>
      </c>
      <c r="AL662" s="8">
        <f t="shared" si="222"/>
        <v>-0.65037022831357172</v>
      </c>
      <c r="AM662" s="8">
        <f t="shared" si="222"/>
        <v>-0.64352272892071827</v>
      </c>
      <c r="AN662" s="8">
        <f t="shared" si="222"/>
        <v>-0.20083764357558556</v>
      </c>
      <c r="AO662" s="8">
        <f t="shared" si="222"/>
        <v>-0.65577591954907954</v>
      </c>
      <c r="AP662" s="8">
        <f t="shared" si="222"/>
        <v>6.7945443199132996E-2</v>
      </c>
      <c r="AQ662" s="8">
        <f t="shared" si="222"/>
        <v>-0.59682830835680101</v>
      </c>
      <c r="AR662" s="8">
        <f t="shared" si="222"/>
        <v>-0.52062446946198915</v>
      </c>
      <c r="AS662" s="8">
        <f t="shared" si="222"/>
        <v>-0.77482138439212245</v>
      </c>
      <c r="AT662" s="8">
        <f t="shared" si="222"/>
        <v>-0.11045495472682743</v>
      </c>
      <c r="AU662" s="8">
        <f t="shared" si="222"/>
        <v>-0.26924295006416998</v>
      </c>
      <c r="AW662">
        <f t="shared" si="193"/>
        <v>-0.14504787729534549</v>
      </c>
      <c r="AX662" t="str">
        <f t="shared" si="202"/>
        <v/>
      </c>
      <c r="AY662">
        <f t="shared" si="203"/>
        <v>-0.14504787729534549</v>
      </c>
      <c r="AZ662" t="str">
        <f t="shared" si="204"/>
        <v/>
      </c>
    </row>
    <row r="663" spans="1:52" s="17" customFormat="1" x14ac:dyDescent="0.3">
      <c r="A663">
        <v>21</v>
      </c>
      <c r="B663" t="s">
        <v>76</v>
      </c>
      <c r="C663" t="s">
        <v>67</v>
      </c>
      <c r="D663" t="s">
        <v>68</v>
      </c>
      <c r="E663"/>
      <c r="F663" s="2">
        <v>0</v>
      </c>
      <c r="G663" s="2">
        <f t="shared" si="194"/>
        <v>1</v>
      </c>
      <c r="H663" s="4">
        <f t="shared" si="195"/>
        <v>0</v>
      </c>
      <c r="I663">
        <f t="shared" si="196"/>
        <v>1</v>
      </c>
      <c r="J663">
        <f t="shared" si="189"/>
        <v>0</v>
      </c>
      <c r="K663">
        <f t="shared" si="197"/>
        <v>4</v>
      </c>
      <c r="L663">
        <f t="shared" si="198"/>
        <v>0</v>
      </c>
      <c r="M663" s="8">
        <f t="shared" ref="M663:W663" si="223">(M11-$M11)/$M11</f>
        <v>0</v>
      </c>
      <c r="N663" s="8">
        <f t="shared" si="223"/>
        <v>7.8865528466545487E-2</v>
      </c>
      <c r="O663" s="8">
        <f t="shared" si="223"/>
        <v>9.4403193873069099E-2</v>
      </c>
      <c r="P663" s="8">
        <f t="shared" si="223"/>
        <v>0.36421581808078335</v>
      </c>
      <c r="Q663" s="8">
        <f t="shared" si="223"/>
        <v>-0.26719876711604701</v>
      </c>
      <c r="R663" s="8">
        <f t="shared" si="223"/>
        <v>0.49990405767804136</v>
      </c>
      <c r="S663" s="8">
        <f t="shared" si="223"/>
        <v>5.8427950459734049E-2</v>
      </c>
      <c r="T663" s="8">
        <f t="shared" si="223"/>
        <v>-0.31686503334518257</v>
      </c>
      <c r="U663" s="8">
        <f t="shared" si="223"/>
        <v>-0.44694597003520847</v>
      </c>
      <c r="V663" s="8">
        <f t="shared" si="223"/>
        <v>2.1207390614815447</v>
      </c>
      <c r="W663" s="8">
        <f t="shared" si="223"/>
        <v>0.18861891051846411</v>
      </c>
      <c r="X663"/>
      <c r="Y663" s="8">
        <f t="shared" ref="Y663:AI663" si="224">(Y11-$Y11)/$Y11</f>
        <v>0</v>
      </c>
      <c r="Z663" s="8">
        <f t="shared" si="224"/>
        <v>-0.1105259422691221</v>
      </c>
      <c r="AA663" s="8">
        <f t="shared" si="224"/>
        <v>-0.10440261385439595</v>
      </c>
      <c r="AB663" s="8">
        <f t="shared" si="224"/>
        <v>0.52575267389281033</v>
      </c>
      <c r="AC663" s="8">
        <f t="shared" si="224"/>
        <v>-0.13701161216801147</v>
      </c>
      <c r="AD663" s="8">
        <f t="shared" si="224"/>
        <v>0.409510955879682</v>
      </c>
      <c r="AE663" s="8">
        <f t="shared" si="224"/>
        <v>0.17485455888122323</v>
      </c>
      <c r="AF663" s="8">
        <f t="shared" si="224"/>
        <v>-0.73994624113456198</v>
      </c>
      <c r="AG663" s="8">
        <f t="shared" si="224"/>
        <v>-0.67830273105981953</v>
      </c>
      <c r="AH663" s="8">
        <f t="shared" si="224"/>
        <v>0.64486253408429917</v>
      </c>
      <c r="AI663" s="8">
        <f t="shared" si="224"/>
        <v>0.52131222792181509</v>
      </c>
      <c r="AK663" s="8">
        <f t="shared" ref="AK663:AU663" si="225">(AK11-$AK11)/$AK11</f>
        <v>0</v>
      </c>
      <c r="AL663" s="8">
        <f t="shared" si="225"/>
        <v>-0.73045027814392927</v>
      </c>
      <c r="AM663" s="8">
        <f t="shared" si="225"/>
        <v>-0.72293246656308485</v>
      </c>
      <c r="AN663" s="8">
        <f t="shared" si="225"/>
        <v>0.52575267389281033</v>
      </c>
      <c r="AO663" s="8">
        <f t="shared" si="225"/>
        <v>-0.76900409598922548</v>
      </c>
      <c r="AP663" s="8">
        <f t="shared" si="225"/>
        <v>0.409510955879682</v>
      </c>
      <c r="AQ663" s="8">
        <f t="shared" si="225"/>
        <v>-0.6430062785226025</v>
      </c>
      <c r="AR663" s="8">
        <f t="shared" si="225"/>
        <v>-0.83498507518306986</v>
      </c>
      <c r="AS663" s="8">
        <f t="shared" si="225"/>
        <v>-0.92395527305648084</v>
      </c>
      <c r="AT663" s="8">
        <f t="shared" si="225"/>
        <v>0.64486253408429917</v>
      </c>
      <c r="AU663" s="8">
        <f t="shared" si="225"/>
        <v>1.726985253025146E-2</v>
      </c>
      <c r="AW663">
        <f t="shared" si="193"/>
        <v>-0.14504787729534541</v>
      </c>
      <c r="AX663" t="str">
        <f t="shared" si="202"/>
        <v/>
      </c>
      <c r="AY663">
        <f t="shared" si="203"/>
        <v>-0.14504787729534541</v>
      </c>
      <c r="AZ663" t="str">
        <f t="shared" si="204"/>
        <v/>
      </c>
    </row>
    <row r="664" spans="1:52" s="17" customFormat="1" x14ac:dyDescent="0.3">
      <c r="A664">
        <v>21</v>
      </c>
      <c r="B664" t="s">
        <v>77</v>
      </c>
      <c r="C664" t="s">
        <v>67</v>
      </c>
      <c r="D664" t="s">
        <v>68</v>
      </c>
      <c r="E664"/>
      <c r="F664" s="2">
        <v>0</v>
      </c>
      <c r="G664" s="2">
        <f t="shared" si="194"/>
        <v>0</v>
      </c>
      <c r="H664" s="4">
        <f t="shared" si="195"/>
        <v>0</v>
      </c>
      <c r="I664">
        <f t="shared" si="196"/>
        <v>1</v>
      </c>
      <c r="J664">
        <f t="shared" si="189"/>
        <v>0</v>
      </c>
      <c r="K664">
        <f t="shared" si="197"/>
        <v>4</v>
      </c>
      <c r="L664">
        <f t="shared" si="198"/>
        <v>0</v>
      </c>
      <c r="M664" s="8">
        <f t="shared" ref="M664:W664" si="226">(M12-$M12)/$M12</f>
        <v>0</v>
      </c>
      <c r="N664" s="8">
        <f t="shared" si="226"/>
        <v>1.1607512392699286</v>
      </c>
      <c r="O664" s="8">
        <f t="shared" si="226"/>
        <v>1.1829680554283024</v>
      </c>
      <c r="P664" s="8">
        <f t="shared" si="226"/>
        <v>1.3526539780380409</v>
      </c>
      <c r="Q664" s="8">
        <f t="shared" si="226"/>
        <v>0.78957271647336458</v>
      </c>
      <c r="R664" s="8">
        <f t="shared" si="226"/>
        <v>0.53776340738938699</v>
      </c>
      <c r="S664" s="8">
        <f t="shared" si="226"/>
        <v>0.7631943281614153</v>
      </c>
      <c r="T664" s="8">
        <f t="shared" si="226"/>
        <v>-0.20152682688976156</v>
      </c>
      <c r="U664" s="8">
        <f t="shared" si="226"/>
        <v>-7.5116818369945437E-2</v>
      </c>
      <c r="V664" s="8">
        <f t="shared" si="226"/>
        <v>4.1826367804362263</v>
      </c>
      <c r="W664" s="8">
        <f t="shared" si="226"/>
        <v>2.0452113683203952</v>
      </c>
      <c r="X664"/>
      <c r="Y664" s="8">
        <f t="shared" ref="Y664:AI664" si="227">(Y12-$Y12)/$Y12</f>
        <v>0</v>
      </c>
      <c r="Z664" s="8">
        <f t="shared" si="227"/>
        <v>0.46248036328071662</v>
      </c>
      <c r="AA664" s="8">
        <f t="shared" si="227"/>
        <v>0.47273950273214438</v>
      </c>
      <c r="AB664" s="8">
        <f t="shared" si="227"/>
        <v>1.0695275810192968</v>
      </c>
      <c r="AC664" s="8">
        <f t="shared" si="227"/>
        <v>0.40691690670431729</v>
      </c>
      <c r="AD664" s="8">
        <f t="shared" si="227"/>
        <v>0.65642356725522244</v>
      </c>
      <c r="AE664" s="8">
        <f t="shared" si="227"/>
        <v>0.51666292431093608</v>
      </c>
      <c r="AF664" s="8">
        <f t="shared" si="227"/>
        <v>-0.62653834843319722</v>
      </c>
      <c r="AG664" s="8">
        <f t="shared" si="227"/>
        <v>-0.28054535978247713</v>
      </c>
      <c r="AH664" s="8">
        <f t="shared" si="227"/>
        <v>0.92862554763111771</v>
      </c>
      <c r="AI664" s="8">
        <f t="shared" si="227"/>
        <v>1.7437264132931309</v>
      </c>
      <c r="AK664" s="8">
        <f t="shared" ref="AK664:AU664" si="228">(AK12-$AK12)/$AK12</f>
        <v>0</v>
      </c>
      <c r="AL664" s="8">
        <f t="shared" si="228"/>
        <v>-0.63169762826111298</v>
      </c>
      <c r="AM664" s="8">
        <f t="shared" si="228"/>
        <v>-0.62220425288828007</v>
      </c>
      <c r="AN664" s="8">
        <f t="shared" si="228"/>
        <v>1.0695275810192968</v>
      </c>
      <c r="AO664" s="8">
        <f t="shared" si="228"/>
        <v>-0.56724222238998911</v>
      </c>
      <c r="AP664" s="8">
        <f t="shared" si="228"/>
        <v>0.65642356725522244</v>
      </c>
      <c r="AQ664" s="8">
        <f t="shared" si="228"/>
        <v>-0.62776138567182027</v>
      </c>
      <c r="AR664" s="8">
        <f t="shared" si="228"/>
        <v>-0.79059513071621601</v>
      </c>
      <c r="AS664" s="8">
        <f t="shared" si="228"/>
        <v>-0.89441791708772744</v>
      </c>
      <c r="AT664" s="8">
        <f t="shared" si="228"/>
        <v>0.92862554763111771</v>
      </c>
      <c r="AU664" s="8">
        <f t="shared" si="228"/>
        <v>0.8413930122822485</v>
      </c>
      <c r="AW664">
        <f t="shared" si="193"/>
        <v>-1.0588625203029851</v>
      </c>
      <c r="AX664" t="str">
        <f t="shared" si="202"/>
        <v/>
      </c>
      <c r="AY664">
        <f t="shared" si="203"/>
        <v>-1.0588625203029851</v>
      </c>
      <c r="AZ664" t="str">
        <f t="shared" si="204"/>
        <v/>
      </c>
    </row>
    <row r="665" spans="1:52" s="17" customFormat="1" x14ac:dyDescent="0.3">
      <c r="A665">
        <v>21</v>
      </c>
      <c r="B665" t="s">
        <v>78</v>
      </c>
      <c r="C665" t="s">
        <v>67</v>
      </c>
      <c r="D665" t="s">
        <v>68</v>
      </c>
      <c r="E665"/>
      <c r="F665" s="2">
        <v>0</v>
      </c>
      <c r="G665" s="2">
        <f t="shared" si="194"/>
        <v>0</v>
      </c>
      <c r="H665" s="4">
        <f t="shared" si="195"/>
        <v>0</v>
      </c>
      <c r="I665">
        <f t="shared" si="196"/>
        <v>1</v>
      </c>
      <c r="J665">
        <f t="shared" si="189"/>
        <v>0</v>
      </c>
      <c r="K665">
        <f t="shared" si="197"/>
        <v>4</v>
      </c>
      <c r="L665">
        <f t="shared" si="198"/>
        <v>0</v>
      </c>
      <c r="M665" s="8">
        <f t="shared" ref="M665:W665" si="229">(M13-$M13)/$M13</f>
        <v>0</v>
      </c>
      <c r="N665" s="8">
        <f t="shared" si="229"/>
        <v>-5.6287348429756384E-2</v>
      </c>
      <c r="O665" s="8">
        <f t="shared" si="229"/>
        <v>-4.9430198674624476E-2</v>
      </c>
      <c r="P665" s="8">
        <f t="shared" si="229"/>
        <v>9.5549748035275162E-2</v>
      </c>
      <c r="Q665" s="8">
        <f t="shared" si="229"/>
        <v>-0.50770571997969061</v>
      </c>
      <c r="R665" s="8">
        <f t="shared" si="229"/>
        <v>-0.23860511662513587</v>
      </c>
      <c r="S665" s="8">
        <f t="shared" si="229"/>
        <v>-0.62879373716947917</v>
      </c>
      <c r="T665" s="8">
        <f t="shared" si="229"/>
        <v>-3.4926817562614405E-2</v>
      </c>
      <c r="U665" s="8">
        <f t="shared" si="229"/>
        <v>-0.24062096245550005</v>
      </c>
      <c r="V665" s="8">
        <f t="shared" si="229"/>
        <v>0.34506560849773721</v>
      </c>
      <c r="W665" s="8">
        <f t="shared" si="229"/>
        <v>-0.13992752904837213</v>
      </c>
      <c r="X665"/>
      <c r="Y665" s="8">
        <f t="shared" ref="Y665:AI665" si="230">(Y13-$Y13)/$Y13</f>
        <v>0</v>
      </c>
      <c r="Z665" s="8">
        <f t="shared" si="230"/>
        <v>-0.10149820173452509</v>
      </c>
      <c r="AA665" s="8">
        <f t="shared" si="230"/>
        <v>-9.8992424651117336E-2</v>
      </c>
      <c r="AB665" s="8">
        <f t="shared" si="230"/>
        <v>-0.2441769425412206</v>
      </c>
      <c r="AC665" s="8">
        <f t="shared" si="230"/>
        <v>-0.54257245554492339</v>
      </c>
      <c r="AD665" s="8">
        <f t="shared" si="230"/>
        <v>-0.24445749136626052</v>
      </c>
      <c r="AE665" s="8">
        <f t="shared" si="230"/>
        <v>-0.42496410677099933</v>
      </c>
      <c r="AF665" s="8">
        <f t="shared" si="230"/>
        <v>-0.58942167242369603</v>
      </c>
      <c r="AG665" s="8">
        <f t="shared" si="230"/>
        <v>-0.52941944964070764</v>
      </c>
      <c r="AH665" s="8">
        <f t="shared" si="230"/>
        <v>0.13193614804331819</v>
      </c>
      <c r="AI665" s="8">
        <f t="shared" si="230"/>
        <v>0.15148616880357901</v>
      </c>
      <c r="AK665" s="8">
        <f t="shared" ref="AK665:AU665" si="231">(AK13-$AK13)/$AK13</f>
        <v>0</v>
      </c>
      <c r="AL665" s="8">
        <f t="shared" si="231"/>
        <v>-0.75913539081945725</v>
      </c>
      <c r="AM665" s="8">
        <f t="shared" si="231"/>
        <v>-0.7563191965262781</v>
      </c>
      <c r="AN665" s="8">
        <f t="shared" si="231"/>
        <v>-0.2441769425412206</v>
      </c>
      <c r="AO665" s="8">
        <f t="shared" si="231"/>
        <v>-0.86051260022560383</v>
      </c>
      <c r="AP665" s="8">
        <f t="shared" si="231"/>
        <v>-0.24445749136626052</v>
      </c>
      <c r="AQ665" s="8">
        <f t="shared" si="231"/>
        <v>-0.83864751941391291</v>
      </c>
      <c r="AR665" s="8">
        <f t="shared" si="231"/>
        <v>-0.72687099743721051</v>
      </c>
      <c r="AS665" s="8">
        <f t="shared" si="231"/>
        <v>-0.88083122789822788</v>
      </c>
      <c r="AT665" s="8">
        <f t="shared" si="231"/>
        <v>0.13193614804331819</v>
      </c>
      <c r="AU665" s="8">
        <f t="shared" si="231"/>
        <v>-0.33910166803000236</v>
      </c>
      <c r="AW665">
        <f t="shared" si="193"/>
        <v>-0.30306973479717858</v>
      </c>
      <c r="AX665" t="str">
        <f t="shared" si="202"/>
        <v/>
      </c>
      <c r="AY665">
        <f t="shared" si="203"/>
        <v>-0.30306973479717858</v>
      </c>
      <c r="AZ665" t="str">
        <f t="shared" si="204"/>
        <v/>
      </c>
    </row>
    <row r="666" spans="1:52" s="17" customFormat="1" x14ac:dyDescent="0.3">
      <c r="A666">
        <v>21</v>
      </c>
      <c r="B666" t="s">
        <v>79</v>
      </c>
      <c r="C666" t="s">
        <v>67</v>
      </c>
      <c r="D666" t="s">
        <v>68</v>
      </c>
      <c r="E666"/>
      <c r="F666" s="2">
        <v>0</v>
      </c>
      <c r="G666" s="2">
        <f t="shared" si="194"/>
        <v>1</v>
      </c>
      <c r="H666" s="4">
        <f t="shared" si="195"/>
        <v>0</v>
      </c>
      <c r="I666">
        <f t="shared" si="196"/>
        <v>1</v>
      </c>
      <c r="J666">
        <f t="shared" si="189"/>
        <v>0</v>
      </c>
      <c r="K666">
        <f t="shared" si="197"/>
        <v>4</v>
      </c>
      <c r="L666">
        <f t="shared" si="198"/>
        <v>0</v>
      </c>
      <c r="M666" s="8">
        <f t="shared" ref="M666:W666" si="232">(M14-$M14)/$M14</f>
        <v>0</v>
      </c>
      <c r="N666" s="8">
        <f t="shared" si="232"/>
        <v>1.122512546395795</v>
      </c>
      <c r="O666" s="8">
        <f t="shared" si="232"/>
        <v>1.128379462021011</v>
      </c>
      <c r="P666" s="8">
        <f t="shared" si="232"/>
        <v>0.96435775049828798</v>
      </c>
      <c r="Q666" s="8">
        <f t="shared" si="232"/>
        <v>1.2900047792515776</v>
      </c>
      <c r="R666" s="8">
        <f t="shared" si="232"/>
        <v>0.51559233695306772</v>
      </c>
      <c r="S666" s="8">
        <f t="shared" si="232"/>
        <v>0.75488221313075865</v>
      </c>
      <c r="T666" s="8">
        <f t="shared" si="232"/>
        <v>1.6247274530260141</v>
      </c>
      <c r="U666" s="8">
        <f t="shared" si="232"/>
        <v>1.5438604743045821</v>
      </c>
      <c r="V666" s="8">
        <f t="shared" si="232"/>
        <v>3.2380594999613392</v>
      </c>
      <c r="W666" s="8">
        <f t="shared" si="232"/>
        <v>3.4798049661540422</v>
      </c>
      <c r="X666"/>
      <c r="Y666" s="8">
        <f t="shared" ref="Y666:AI666" si="233">(Y14-$Y14)/$Y14</f>
        <v>0</v>
      </c>
      <c r="Z666" s="8">
        <f t="shared" si="233"/>
        <v>0.54800399273077072</v>
      </c>
      <c r="AA666" s="8">
        <f t="shared" si="233"/>
        <v>0.54038180435042471</v>
      </c>
      <c r="AB666" s="8">
        <f t="shared" si="233"/>
        <v>0.57578207941006287</v>
      </c>
      <c r="AC666" s="8">
        <f t="shared" si="233"/>
        <v>0.75975136192047288</v>
      </c>
      <c r="AD666" s="8">
        <f t="shared" si="233"/>
        <v>0.76021289144705517</v>
      </c>
      <c r="AE666" s="8">
        <f t="shared" si="233"/>
        <v>0.91932017046009817</v>
      </c>
      <c r="AF666" s="8">
        <f t="shared" si="233"/>
        <v>-1.467996715886355E-3</v>
      </c>
      <c r="AG666" s="8">
        <f t="shared" si="233"/>
        <v>0.48052213422852985</v>
      </c>
      <c r="AH666" s="8">
        <f t="shared" si="233"/>
        <v>2.0296965229833317</v>
      </c>
      <c r="AI666" s="8">
        <f t="shared" si="233"/>
        <v>2.1318671688605129</v>
      </c>
      <c r="AK666" s="8">
        <f t="shared" ref="AK666:AU666" si="234">(AK14-$AK14)/$AK14</f>
        <v>0</v>
      </c>
      <c r="AL666" s="8">
        <f t="shared" si="234"/>
        <v>-0.61647638899565105</v>
      </c>
      <c r="AM666" s="8">
        <f t="shared" si="234"/>
        <v>-0.61826070667270294</v>
      </c>
      <c r="AN666" s="8">
        <f t="shared" si="234"/>
        <v>0.57578207941006287</v>
      </c>
      <c r="AO666" s="8">
        <f t="shared" si="234"/>
        <v>-0.53359889981541331</v>
      </c>
      <c r="AP666" s="8">
        <f t="shared" si="234"/>
        <v>0.76021289144705517</v>
      </c>
      <c r="AQ666" s="8">
        <f t="shared" si="234"/>
        <v>-0.53262071357937768</v>
      </c>
      <c r="AR666" s="8">
        <f t="shared" si="234"/>
        <v>-0.42110121806423578</v>
      </c>
      <c r="AS666" s="8">
        <f t="shared" si="234"/>
        <v>-0.75513854264238212</v>
      </c>
      <c r="AT666" s="8">
        <f t="shared" si="234"/>
        <v>2.0296965229833317</v>
      </c>
      <c r="AU666" s="8">
        <f t="shared" si="234"/>
        <v>0.39066998662386693</v>
      </c>
      <c r="AW666">
        <f t="shared" si="193"/>
        <v>-1.155779537112015</v>
      </c>
      <c r="AX666" t="str">
        <f t="shared" si="202"/>
        <v/>
      </c>
      <c r="AY666">
        <f t="shared" si="203"/>
        <v>-1.155779537112015</v>
      </c>
      <c r="AZ666" t="str">
        <f t="shared" si="204"/>
        <v/>
      </c>
    </row>
    <row r="667" spans="1:52" s="17" customFormat="1" x14ac:dyDescent="0.3">
      <c r="A667">
        <v>21</v>
      </c>
      <c r="B667" t="s">
        <v>80</v>
      </c>
      <c r="C667" t="s">
        <v>67</v>
      </c>
      <c r="D667" t="s">
        <v>68</v>
      </c>
      <c r="E667"/>
      <c r="F667" s="2">
        <v>0</v>
      </c>
      <c r="G667" s="2">
        <f t="shared" si="194"/>
        <v>0</v>
      </c>
      <c r="H667" s="4">
        <f t="shared" si="195"/>
        <v>0</v>
      </c>
      <c r="I667">
        <f t="shared" si="196"/>
        <v>0</v>
      </c>
      <c r="J667">
        <f t="shared" si="189"/>
        <v>1</v>
      </c>
      <c r="K667">
        <f t="shared" si="197"/>
        <v>4</v>
      </c>
      <c r="L667">
        <f t="shared" si="198"/>
        <v>0</v>
      </c>
      <c r="M667" s="8">
        <f t="shared" ref="M667:W667" si="235">(M15-$M15)/$M15</f>
        <v>0</v>
      </c>
      <c r="N667" s="8">
        <f t="shared" si="235"/>
        <v>0.23718136450748609</v>
      </c>
      <c r="O667" s="8">
        <f t="shared" si="235"/>
        <v>0.28011952670575269</v>
      </c>
      <c r="P667" s="8">
        <f t="shared" si="235"/>
        <v>0.55035276421250579</v>
      </c>
      <c r="Q667" s="8">
        <f t="shared" si="235"/>
        <v>-0.21689942852110766</v>
      </c>
      <c r="R667" s="8">
        <f t="shared" si="235"/>
        <v>0.5082284814715412</v>
      </c>
      <c r="S667" s="8">
        <f t="shared" si="235"/>
        <v>0.15134745395498125</v>
      </c>
      <c r="T667" s="8">
        <f t="shared" si="235"/>
        <v>-0.5973806625992153</v>
      </c>
      <c r="U667" s="8">
        <f t="shared" si="235"/>
        <v>-0.5686064946862448</v>
      </c>
      <c r="V667" s="8">
        <f t="shared" si="235"/>
        <v>1.2321552048501014</v>
      </c>
      <c r="W667" s="8">
        <f t="shared" si="235"/>
        <v>-2.9654595576593459E-2</v>
      </c>
      <c r="X667"/>
      <c r="Y667" s="8">
        <f t="shared" ref="Y667:AI667" si="236">(Y15-$Y15)/$Y15</f>
        <v>0</v>
      </c>
      <c r="Z667" s="8">
        <f t="shared" si="236"/>
        <v>-5.0070357111648298E-2</v>
      </c>
      <c r="AA667" s="8">
        <f t="shared" si="236"/>
        <v>-2.2480134728018134E-2</v>
      </c>
      <c r="AB667" s="8">
        <f t="shared" si="236"/>
        <v>6.7566460105540974E-2</v>
      </c>
      <c r="AC667" s="8">
        <f t="shared" si="236"/>
        <v>-0.41667695660809312</v>
      </c>
      <c r="AD667" s="8">
        <f t="shared" si="236"/>
        <v>0.36840154876905901</v>
      </c>
      <c r="AE667" s="8">
        <f t="shared" si="236"/>
        <v>-1.9768781993967716E-2</v>
      </c>
      <c r="AF667" s="8">
        <f t="shared" si="236"/>
        <v>-0.79621349059493174</v>
      </c>
      <c r="AG667" s="8">
        <f t="shared" si="236"/>
        <v>-0.64252943647220395</v>
      </c>
      <c r="AH667" s="8">
        <f t="shared" si="236"/>
        <v>0.19992905412046402</v>
      </c>
      <c r="AI667" s="8">
        <f t="shared" si="236"/>
        <v>0.52187446035451979</v>
      </c>
      <c r="AK667" s="8">
        <f t="shared" ref="AK667:AU667" si="237">(AK15-$AK15)/$AK15</f>
        <v>0</v>
      </c>
      <c r="AL667" s="8">
        <f t="shared" si="237"/>
        <v>-0.71807054818597682</v>
      </c>
      <c r="AM667" s="8">
        <f t="shared" si="237"/>
        <v>-0.69191000755591114</v>
      </c>
      <c r="AN667" s="8">
        <f t="shared" si="237"/>
        <v>6.7566460105540974E-2</v>
      </c>
      <c r="AO667" s="8">
        <f t="shared" si="237"/>
        <v>-0.82355702552131926</v>
      </c>
      <c r="AP667" s="8">
        <f t="shared" si="237"/>
        <v>0.36840154876905901</v>
      </c>
      <c r="AQ667" s="8">
        <f t="shared" si="237"/>
        <v>-0.71668344216367053</v>
      </c>
      <c r="AR667" s="8">
        <f t="shared" si="237"/>
        <v>-0.88844350971909436</v>
      </c>
      <c r="AS667" s="8">
        <f t="shared" si="237"/>
        <v>-0.94184224258030502</v>
      </c>
      <c r="AT667" s="8">
        <f t="shared" si="237"/>
        <v>0.19992905412046402</v>
      </c>
      <c r="AU667" s="8">
        <f t="shared" si="237"/>
        <v>0.12867547376930236</v>
      </c>
      <c r="AW667">
        <f t="shared" si="193"/>
        <v>0.15008487642533211</v>
      </c>
      <c r="AX667" t="str">
        <f t="shared" si="202"/>
        <v/>
      </c>
      <c r="AY667" t="str">
        <f t="shared" si="203"/>
        <v/>
      </c>
      <c r="AZ667">
        <f t="shared" si="204"/>
        <v>0.15008487642533211</v>
      </c>
    </row>
    <row r="668" spans="1:52" s="17" customFormat="1" x14ac:dyDescent="0.3">
      <c r="A668">
        <v>21</v>
      </c>
      <c r="B668" t="s">
        <v>81</v>
      </c>
      <c r="C668" t="s">
        <v>67</v>
      </c>
      <c r="D668" t="s">
        <v>68</v>
      </c>
      <c r="E668"/>
      <c r="F668" s="2">
        <v>0</v>
      </c>
      <c r="G668" s="2">
        <f t="shared" si="194"/>
        <v>1</v>
      </c>
      <c r="H668" s="4">
        <f t="shared" si="195"/>
        <v>0</v>
      </c>
      <c r="I668">
        <f t="shared" si="196"/>
        <v>0</v>
      </c>
      <c r="J668">
        <f t="shared" si="189"/>
        <v>1</v>
      </c>
      <c r="K668">
        <f t="shared" si="197"/>
        <v>4</v>
      </c>
      <c r="L668">
        <f t="shared" si="198"/>
        <v>0</v>
      </c>
      <c r="M668" s="8">
        <f t="shared" ref="M668:W668" si="238">(M16-$M16)/$M16</f>
        <v>0</v>
      </c>
      <c r="N668" s="8">
        <f t="shared" si="238"/>
        <v>-0.19777298650532577</v>
      </c>
      <c r="O668" s="8">
        <f t="shared" si="238"/>
        <v>-0.18576627981140956</v>
      </c>
      <c r="P668" s="8">
        <f t="shared" si="238"/>
        <v>-0.23484523008392957</v>
      </c>
      <c r="Q668" s="8">
        <f t="shared" si="238"/>
        <v>-0.52872501708312059</v>
      </c>
      <c r="R668" s="8">
        <f t="shared" si="238"/>
        <v>-0.11228828271902701</v>
      </c>
      <c r="S668" s="8">
        <f t="shared" si="238"/>
        <v>-0.50947980447993491</v>
      </c>
      <c r="T668" s="8">
        <f t="shared" si="238"/>
        <v>-2.0984037663270904E-2</v>
      </c>
      <c r="U668" s="8">
        <f t="shared" si="238"/>
        <v>-0.16483861901535943</v>
      </c>
      <c r="V668" s="8">
        <f t="shared" si="238"/>
        <v>2.906420273004001</v>
      </c>
      <c r="W668" s="8">
        <f t="shared" si="238"/>
        <v>0.19957719307114602</v>
      </c>
      <c r="X668"/>
      <c r="Y668" s="8">
        <f t="shared" ref="Y668:AI668" si="239">(Y16-$Y16)/$Y16</f>
        <v>0</v>
      </c>
      <c r="Z668" s="8">
        <f t="shared" si="239"/>
        <v>-0.31524486075772773</v>
      </c>
      <c r="AA668" s="8">
        <f t="shared" si="239"/>
        <v>-0.31109936650014186</v>
      </c>
      <c r="AB668" s="8">
        <f t="shared" si="239"/>
        <v>-5.0760412878985049E-2</v>
      </c>
      <c r="AC668" s="8">
        <f t="shared" si="239"/>
        <v>-0.44102448666832406</v>
      </c>
      <c r="AD668" s="8">
        <f t="shared" si="239"/>
        <v>0.16363326942905881</v>
      </c>
      <c r="AE668" s="8">
        <f t="shared" si="239"/>
        <v>-0.28298769386424194</v>
      </c>
      <c r="AF668" s="8">
        <f t="shared" si="239"/>
        <v>-0.65600380274267089</v>
      </c>
      <c r="AG668" s="8">
        <f t="shared" si="239"/>
        <v>-0.526216187369133</v>
      </c>
      <c r="AH668" s="8">
        <f t="shared" si="239"/>
        <v>0.56597530650550998</v>
      </c>
      <c r="AI668" s="8">
        <f t="shared" si="239"/>
        <v>0.20595340955404029</v>
      </c>
      <c r="AK668" s="8">
        <f t="shared" ref="AK668:AU668" si="240">(AK16-$AK16)/$AK16</f>
        <v>0</v>
      </c>
      <c r="AL668" s="8">
        <f t="shared" si="240"/>
        <v>-0.76534129860616218</v>
      </c>
      <c r="AM668" s="8">
        <f t="shared" si="240"/>
        <v>-0.75979841958304439</v>
      </c>
      <c r="AN668" s="8">
        <f t="shared" si="240"/>
        <v>-5.0760412878985049E-2</v>
      </c>
      <c r="AO668" s="8">
        <f t="shared" si="240"/>
        <v>-0.79946001542848111</v>
      </c>
      <c r="AP668" s="8">
        <f t="shared" si="240"/>
        <v>0.16363326942905881</v>
      </c>
      <c r="AQ668" s="8">
        <f t="shared" si="240"/>
        <v>-0.76328466714562748</v>
      </c>
      <c r="AR668" s="8">
        <f t="shared" si="240"/>
        <v>-0.76821907574504888</v>
      </c>
      <c r="AS668" s="8">
        <f t="shared" si="240"/>
        <v>-0.88615700969371736</v>
      </c>
      <c r="AT668" s="8">
        <f t="shared" si="240"/>
        <v>0.56597530650550998</v>
      </c>
      <c r="AU668" s="8">
        <f t="shared" si="240"/>
        <v>-0.30667460058009016</v>
      </c>
      <c r="AW668">
        <f t="shared" si="193"/>
        <v>1.0668665922465741</v>
      </c>
      <c r="AX668" t="str">
        <f t="shared" si="202"/>
        <v/>
      </c>
      <c r="AY668" t="str">
        <f t="shared" si="203"/>
        <v/>
      </c>
      <c r="AZ668">
        <f t="shared" si="204"/>
        <v>1.0668665922465741</v>
      </c>
    </row>
    <row r="669" spans="1:52" s="17" customFormat="1" x14ac:dyDescent="0.3">
      <c r="A669">
        <v>21</v>
      </c>
      <c r="B669" t="s">
        <v>82</v>
      </c>
      <c r="C669" t="s">
        <v>67</v>
      </c>
      <c r="D669" t="s">
        <v>68</v>
      </c>
      <c r="E669"/>
      <c r="F669" s="2">
        <v>0</v>
      </c>
      <c r="G669" s="2">
        <f t="shared" si="194"/>
        <v>1</v>
      </c>
      <c r="H669" s="4">
        <f t="shared" si="195"/>
        <v>0</v>
      </c>
      <c r="I669">
        <f t="shared" si="196"/>
        <v>0</v>
      </c>
      <c r="J669">
        <f t="shared" si="189"/>
        <v>1</v>
      </c>
      <c r="K669">
        <f t="shared" si="197"/>
        <v>4</v>
      </c>
      <c r="L669">
        <f t="shared" si="198"/>
        <v>0</v>
      </c>
      <c r="M669" s="8">
        <f t="shared" ref="M669:W669" si="241">(M17-$M17)/$M17</f>
        <v>0</v>
      </c>
      <c r="N669" s="8">
        <f t="shared" si="241"/>
        <v>-6.7314901629486792E-2</v>
      </c>
      <c r="O669" s="8">
        <f t="shared" si="241"/>
        <v>-5.0280752322591181E-2</v>
      </c>
      <c r="P669" s="8">
        <f t="shared" si="241"/>
        <v>0.22649687825686823</v>
      </c>
      <c r="Q669" s="8">
        <f t="shared" si="241"/>
        <v>-0.14586956879328167</v>
      </c>
      <c r="R669" s="8">
        <f t="shared" si="241"/>
        <v>-0.13837119929232336</v>
      </c>
      <c r="S669" s="8">
        <f t="shared" si="241"/>
        <v>-0.38471699049593749</v>
      </c>
      <c r="T669" s="8">
        <f t="shared" si="241"/>
        <v>-0.35652428076328863</v>
      </c>
      <c r="U669" s="8">
        <f t="shared" si="241"/>
        <v>-0.36070302591660475</v>
      </c>
      <c r="V669" s="8">
        <f t="shared" si="241"/>
        <v>-0.20383820669427588</v>
      </c>
      <c r="W669" s="8">
        <f t="shared" si="241"/>
        <v>-0.26636912080145625</v>
      </c>
      <c r="X669"/>
      <c r="Y669" s="8">
        <f t="shared" ref="Y669:AI669" si="242">(Y17-$Y17)/$Y17</f>
        <v>0</v>
      </c>
      <c r="Z669" s="8">
        <f t="shared" si="242"/>
        <v>-0.1886124501669921</v>
      </c>
      <c r="AA669" s="8">
        <f t="shared" si="242"/>
        <v>-0.18004536299835927</v>
      </c>
      <c r="AB669" s="8">
        <f t="shared" si="242"/>
        <v>-0.23104228667397519</v>
      </c>
      <c r="AC669" s="8">
        <f t="shared" si="242"/>
        <v>-0.48493585606730355</v>
      </c>
      <c r="AD669" s="8">
        <f t="shared" si="242"/>
        <v>-0.26791294704543961</v>
      </c>
      <c r="AE669" s="8">
        <f t="shared" si="242"/>
        <v>-0.43315818033744885</v>
      </c>
      <c r="AF669" s="8">
        <f t="shared" si="242"/>
        <v>-0.68214457660394123</v>
      </c>
      <c r="AG669" s="8">
        <f t="shared" si="242"/>
        <v>-0.50977391861894927</v>
      </c>
      <c r="AH669" s="8">
        <f t="shared" si="242"/>
        <v>-0.2438347713408329</v>
      </c>
      <c r="AI669" s="8">
        <f t="shared" si="242"/>
        <v>0.13927186041479603</v>
      </c>
      <c r="AK669" s="8">
        <f t="shared" ref="AK669:AU669" si="243">(AK17-$AK17)/$AK17</f>
        <v>0</v>
      </c>
      <c r="AL669" s="8">
        <f t="shared" si="243"/>
        <v>-0.81175417476383016</v>
      </c>
      <c r="AM669" s="8">
        <f t="shared" si="243"/>
        <v>-0.80152781837299214</v>
      </c>
      <c r="AN669" s="8">
        <f t="shared" si="243"/>
        <v>-0.23104228667397519</v>
      </c>
      <c r="AO669" s="8">
        <f t="shared" si="243"/>
        <v>-0.85311531258611106</v>
      </c>
      <c r="AP669" s="8">
        <f t="shared" si="243"/>
        <v>-0.26791294704543961</v>
      </c>
      <c r="AQ669" s="8">
        <f t="shared" si="243"/>
        <v>-0.85075549298880793</v>
      </c>
      <c r="AR669" s="8">
        <f t="shared" si="243"/>
        <v>-0.81271869434619293</v>
      </c>
      <c r="AS669" s="8">
        <f t="shared" si="243"/>
        <v>-0.91195986502134119</v>
      </c>
      <c r="AT669" s="8">
        <f t="shared" si="243"/>
        <v>-0.2438347713408329</v>
      </c>
      <c r="AU669" s="8">
        <f t="shared" si="243"/>
        <v>-0.25045454173331172</v>
      </c>
      <c r="AW669">
        <f t="shared" si="193"/>
        <v>0.23396082216078579</v>
      </c>
      <c r="AX669" t="str">
        <f t="shared" si="202"/>
        <v/>
      </c>
      <c r="AY669" t="str">
        <f t="shared" si="203"/>
        <v/>
      </c>
      <c r="AZ669">
        <f t="shared" si="204"/>
        <v>0.23396082216078579</v>
      </c>
    </row>
    <row r="670" spans="1:52" s="17" customFormat="1" x14ac:dyDescent="0.3">
      <c r="A670">
        <v>21</v>
      </c>
      <c r="B670" t="s">
        <v>83</v>
      </c>
      <c r="C670" t="s">
        <v>67</v>
      </c>
      <c r="D670" t="s">
        <v>68</v>
      </c>
      <c r="E670" t="s">
        <v>42</v>
      </c>
      <c r="F670" s="2">
        <v>0</v>
      </c>
      <c r="G670" s="2">
        <f t="shared" si="194"/>
        <v>0</v>
      </c>
      <c r="H670" s="4">
        <f t="shared" si="195"/>
        <v>1</v>
      </c>
      <c r="I670">
        <f t="shared" si="196"/>
        <v>0</v>
      </c>
      <c r="J670">
        <f t="shared" si="189"/>
        <v>1</v>
      </c>
      <c r="K670">
        <f t="shared" si="197"/>
        <v>4</v>
      </c>
      <c r="L670">
        <f t="shared" si="198"/>
        <v>4</v>
      </c>
      <c r="M670" s="8">
        <f t="shared" ref="M670:W670" si="244">(M18-$M18)/$M18</f>
        <v>0</v>
      </c>
      <c r="N670" s="8">
        <f t="shared" si="244"/>
        <v>-0.14759508579551225</v>
      </c>
      <c r="O670" s="8">
        <f t="shared" si="244"/>
        <v>-0.14688719666971262</v>
      </c>
      <c r="P670" s="8">
        <f t="shared" si="244"/>
        <v>-0.46284414661386936</v>
      </c>
      <c r="Q670" s="8">
        <f t="shared" si="244"/>
        <v>-0.42354107015940701</v>
      </c>
      <c r="R670" s="8">
        <f t="shared" si="244"/>
        <v>-0.48535729515686876</v>
      </c>
      <c r="S670" s="8">
        <f t="shared" si="244"/>
        <v>-0.55920885369073003</v>
      </c>
      <c r="T670" s="8">
        <f t="shared" si="244"/>
        <v>6.6763216570210178</v>
      </c>
      <c r="U670" s="8">
        <f t="shared" si="244"/>
        <v>4.7184367956137683</v>
      </c>
      <c r="V670" s="8">
        <f t="shared" si="244"/>
        <v>-0.9868104376078789</v>
      </c>
      <c r="W670" s="8">
        <f t="shared" si="244"/>
        <v>-0.95242765763021631</v>
      </c>
      <c r="X670"/>
      <c r="Y670" s="8">
        <f t="shared" ref="Y670:AI670" si="245">(Y18-$Y18)/$Y18</f>
        <v>0</v>
      </c>
      <c r="Z670" s="8">
        <f t="shared" si="245"/>
        <v>0.35258230281192326</v>
      </c>
      <c r="AA670" s="8">
        <f t="shared" si="245"/>
        <v>0.34116823443658234</v>
      </c>
      <c r="AB670" s="8">
        <f t="shared" si="245"/>
        <v>-0.22004798007063878</v>
      </c>
      <c r="AC670" s="8">
        <f t="shared" si="245"/>
        <v>0.12462206559836189</v>
      </c>
      <c r="AD670" s="8">
        <f t="shared" si="245"/>
        <v>0.88064739835227812</v>
      </c>
      <c r="AE670" s="8">
        <f t="shared" si="245"/>
        <v>1.097894330770925</v>
      </c>
      <c r="AF670" s="8">
        <f t="shared" si="245"/>
        <v>0.98373232353200024</v>
      </c>
      <c r="AG670" s="8">
        <f t="shared" si="245"/>
        <v>1.1545215550700365</v>
      </c>
      <c r="AH670" s="8">
        <f t="shared" si="245"/>
        <v>-0.93942764738667428</v>
      </c>
      <c r="AI670" s="8">
        <f t="shared" si="245"/>
        <v>-0.40728047979559362</v>
      </c>
      <c r="AK670" s="8">
        <f t="shared" ref="AK670:AU670" si="246">(AK18-$AK18)/$AK18</f>
        <v>0</v>
      </c>
      <c r="AL670" s="8">
        <f t="shared" si="246"/>
        <v>-0.38493505487697216</v>
      </c>
      <c r="AM670" s="8">
        <f t="shared" si="246"/>
        <v>-0.39907998644419562</v>
      </c>
      <c r="AN670" s="8">
        <f t="shared" si="246"/>
        <v>-0.22004798007063878</v>
      </c>
      <c r="AO670" s="8">
        <f t="shared" si="246"/>
        <v>-0.50683928640830189</v>
      </c>
      <c r="AP670" s="8">
        <f t="shared" si="246"/>
        <v>0.88064739835227812</v>
      </c>
      <c r="AQ670" s="8">
        <f t="shared" si="246"/>
        <v>-0.29213958590346945</v>
      </c>
      <c r="AR670" s="8">
        <f t="shared" si="246"/>
        <v>0.29421116361771082</v>
      </c>
      <c r="AS670" s="8">
        <f t="shared" si="246"/>
        <v>-0.36045084869211874</v>
      </c>
      <c r="AT670" s="8">
        <f t="shared" si="246"/>
        <v>-0.93942764738667428</v>
      </c>
      <c r="AU670" s="8">
        <f t="shared" si="246"/>
        <v>-0.50158981944310144</v>
      </c>
      <c r="AW670">
        <f t="shared" si="193"/>
        <v>1.2118473786748321</v>
      </c>
      <c r="AX670">
        <f t="shared" si="202"/>
        <v>1.2118473786748321</v>
      </c>
      <c r="AY670" t="str">
        <f t="shared" si="203"/>
        <v/>
      </c>
      <c r="AZ670">
        <f t="shared" si="204"/>
        <v>1.2118473786748321</v>
      </c>
    </row>
    <row r="671" spans="1:52" s="17" customFormat="1" x14ac:dyDescent="0.3">
      <c r="A671">
        <v>22</v>
      </c>
      <c r="B671" t="s">
        <v>84</v>
      </c>
      <c r="C671" t="s">
        <v>85</v>
      </c>
      <c r="D671" t="s">
        <v>86</v>
      </c>
      <c r="E671"/>
      <c r="F671" s="2">
        <v>0</v>
      </c>
      <c r="G671" s="2">
        <f t="shared" si="194"/>
        <v>0</v>
      </c>
      <c r="H671" s="4">
        <f t="shared" si="195"/>
        <v>0</v>
      </c>
      <c r="I671">
        <f t="shared" si="196"/>
        <v>0</v>
      </c>
      <c r="J671">
        <f t="shared" si="189"/>
        <v>1</v>
      </c>
      <c r="K671">
        <f t="shared" si="197"/>
        <v>3</v>
      </c>
      <c r="L671">
        <f t="shared" si="198"/>
        <v>0</v>
      </c>
      <c r="M671" s="8">
        <f t="shared" ref="M671:W671" si="247">(M19-$M19)/$M19</f>
        <v>0</v>
      </c>
      <c r="N671" s="8">
        <f t="shared" si="247"/>
        <v>-0.11896264782610061</v>
      </c>
      <c r="O671" s="8">
        <f t="shared" si="247"/>
        <v>-0.11182426110349418</v>
      </c>
      <c r="P671" s="8">
        <f t="shared" si="247"/>
        <v>1.396588036865009</v>
      </c>
      <c r="Q671" s="8">
        <f t="shared" si="247"/>
        <v>1.4499512030815751</v>
      </c>
      <c r="R671" s="8">
        <f t="shared" si="247"/>
        <v>1.5386080086386402</v>
      </c>
      <c r="S671" s="8">
        <f t="shared" si="247"/>
        <v>0.60230315279363411</v>
      </c>
      <c r="T671" s="8">
        <f t="shared" si="247"/>
        <v>-0.25106279887750677</v>
      </c>
      <c r="U671" s="8">
        <f t="shared" si="247"/>
        <v>-0.44561547899622506</v>
      </c>
      <c r="V671" s="8">
        <f t="shared" si="247"/>
        <v>1.4593239682447889</v>
      </c>
      <c r="W671" s="8">
        <f t="shared" si="247"/>
        <v>1.2979963897163593</v>
      </c>
      <c r="X671"/>
      <c r="Y671" s="8">
        <f t="shared" ref="Y671:AI671" si="248">(Y19-$Y19)/$Y19</f>
        <v>0</v>
      </c>
      <c r="Z671" s="8">
        <f t="shared" si="248"/>
        <v>-0.20212568990030658</v>
      </c>
      <c r="AA671" s="8">
        <f t="shared" si="248"/>
        <v>-0.19804087769607495</v>
      </c>
      <c r="AB671" s="8">
        <f t="shared" si="248"/>
        <v>1.5296418967477119</v>
      </c>
      <c r="AC671" s="8">
        <f t="shared" si="248"/>
        <v>1.5757709167805876</v>
      </c>
      <c r="AD671" s="8">
        <f t="shared" si="248"/>
        <v>1.125418245715194</v>
      </c>
      <c r="AE671" s="8">
        <f t="shared" si="248"/>
        <v>0.38781434263762932</v>
      </c>
      <c r="AF671" s="8">
        <f t="shared" si="248"/>
        <v>-0.58828231399184827</v>
      </c>
      <c r="AG671" s="8">
        <f t="shared" si="248"/>
        <v>-0.64999391510990367</v>
      </c>
      <c r="AH671" s="8">
        <f t="shared" si="248"/>
        <v>0.50217498320648557</v>
      </c>
      <c r="AI671" s="8">
        <f t="shared" si="248"/>
        <v>0.65608612082288209</v>
      </c>
      <c r="AK671" s="8">
        <f t="shared" ref="AK671:AU671" si="249">(AK19-$AK19)/$AK19</f>
        <v>0</v>
      </c>
      <c r="AL671" s="8">
        <f t="shared" si="249"/>
        <v>-0.72409483928215856</v>
      </c>
      <c r="AM671" s="8">
        <f t="shared" si="249"/>
        <v>-0.72002073672836031</v>
      </c>
      <c r="AN671" s="8">
        <f t="shared" si="249"/>
        <v>1.5296418967477119</v>
      </c>
      <c r="AO671" s="8">
        <f t="shared" si="249"/>
        <v>-0.1362468951850288</v>
      </c>
      <c r="AP671" s="8">
        <f t="shared" si="249"/>
        <v>1.125418245715194</v>
      </c>
      <c r="AQ671" s="8">
        <f t="shared" si="249"/>
        <v>-0.51153787754274982</v>
      </c>
      <c r="AR671" s="8">
        <f t="shared" si="249"/>
        <v>-0.78647272771978438</v>
      </c>
      <c r="AS671" s="8">
        <f t="shared" si="249"/>
        <v>-0.92176123520692943</v>
      </c>
      <c r="AT671" s="8">
        <f t="shared" si="249"/>
        <v>0.50217498320648557</v>
      </c>
      <c r="AU671" s="8">
        <f t="shared" si="249"/>
        <v>-0.16927018847371922</v>
      </c>
      <c r="AW671">
        <f t="shared" si="193"/>
        <v>0.76121076383868336</v>
      </c>
      <c r="AX671" t="str">
        <f t="shared" si="202"/>
        <v/>
      </c>
      <c r="AY671" t="str">
        <f t="shared" si="203"/>
        <v/>
      </c>
      <c r="AZ671">
        <f t="shared" si="204"/>
        <v>0.76121076383868336</v>
      </c>
    </row>
    <row r="672" spans="1:52" s="17" customFormat="1" x14ac:dyDescent="0.3">
      <c r="A672">
        <v>22</v>
      </c>
      <c r="B672" t="s">
        <v>87</v>
      </c>
      <c r="C672" t="s">
        <v>85</v>
      </c>
      <c r="D672" t="s">
        <v>86</v>
      </c>
      <c r="E672" t="s">
        <v>42</v>
      </c>
      <c r="F672" s="2">
        <v>0</v>
      </c>
      <c r="G672" s="2">
        <f t="shared" si="194"/>
        <v>1</v>
      </c>
      <c r="H672" s="4">
        <f t="shared" si="195"/>
        <v>1</v>
      </c>
      <c r="I672">
        <f t="shared" si="196"/>
        <v>0</v>
      </c>
      <c r="J672">
        <f t="shared" si="189"/>
        <v>1</v>
      </c>
      <c r="K672">
        <f t="shared" si="197"/>
        <v>3</v>
      </c>
      <c r="L672">
        <f t="shared" si="198"/>
        <v>3</v>
      </c>
      <c r="M672" s="8">
        <f t="shared" ref="M672:W672" si="250">(M20-$M20)/$M20</f>
        <v>0</v>
      </c>
      <c r="N672" s="8">
        <f t="shared" si="250"/>
        <v>-0.37922440762245296</v>
      </c>
      <c r="O672" s="8">
        <f t="shared" si="250"/>
        <v>-0.37701853735069746</v>
      </c>
      <c r="P672" s="8">
        <f t="shared" si="250"/>
        <v>-7.0490314971007426E-2</v>
      </c>
      <c r="Q672" s="8">
        <f t="shared" si="250"/>
        <v>-0.5969291209484614</v>
      </c>
      <c r="R672" s="8">
        <f t="shared" si="250"/>
        <v>-0.25547333746074624</v>
      </c>
      <c r="S672" s="8">
        <f t="shared" si="250"/>
        <v>-0.92808758039103678</v>
      </c>
      <c r="T672" s="8">
        <f t="shared" si="250"/>
        <v>7.1123913626370312</v>
      </c>
      <c r="U672" s="8">
        <f t="shared" si="250"/>
        <v>4.8145338534665898</v>
      </c>
      <c r="V672" s="8">
        <f t="shared" si="250"/>
        <v>2.5970070780119476</v>
      </c>
      <c r="W672" s="8">
        <f t="shared" si="250"/>
        <v>-0.80737089279016028</v>
      </c>
      <c r="X672"/>
      <c r="Y672" s="8">
        <f t="shared" ref="Y672:AI672" si="251">(Y20-$Y20)/$Y20</f>
        <v>0</v>
      </c>
      <c r="Z672" s="8">
        <f t="shared" si="251"/>
        <v>-0.28040008942436517</v>
      </c>
      <c r="AA672" s="8">
        <f t="shared" si="251"/>
        <v>-0.28529864771061558</v>
      </c>
      <c r="AB672" s="8">
        <f t="shared" si="251"/>
        <v>5.2231794649206457E-2</v>
      </c>
      <c r="AC672" s="8">
        <f t="shared" si="251"/>
        <v>-0.32992298197581948</v>
      </c>
      <c r="AD672" s="8">
        <f t="shared" si="251"/>
        <v>-0.34765348088250742</v>
      </c>
      <c r="AE672" s="8">
        <f t="shared" si="251"/>
        <v>-0.66079693263879169</v>
      </c>
      <c r="AF672" s="8">
        <f t="shared" si="251"/>
        <v>1.5820708289837051</v>
      </c>
      <c r="AG672" s="8">
        <f t="shared" si="251"/>
        <v>1.0959334120372533</v>
      </c>
      <c r="AH672" s="8">
        <f t="shared" si="251"/>
        <v>2.7362346203452019</v>
      </c>
      <c r="AI672" s="8">
        <f t="shared" si="251"/>
        <v>-0.35457876544594713</v>
      </c>
      <c r="AK672" s="8">
        <f t="shared" ref="AK672:AU672" si="252">(AK20-$AK20)/$AK20</f>
        <v>0</v>
      </c>
      <c r="AL672" s="8">
        <f t="shared" si="252"/>
        <v>-0.68150477215800187</v>
      </c>
      <c r="AM672" s="8">
        <f t="shared" si="252"/>
        <v>-0.68403469381435655</v>
      </c>
      <c r="AN672" s="8">
        <f t="shared" si="252"/>
        <v>5.2231794649206457E-2</v>
      </c>
      <c r="AO672" s="8">
        <f t="shared" si="252"/>
        <v>-0.69559884916216064</v>
      </c>
      <c r="AP672" s="8">
        <f t="shared" si="252"/>
        <v>-0.34765348088250742</v>
      </c>
      <c r="AQ672" s="8">
        <f t="shared" si="252"/>
        <v>-0.76578272622481547</v>
      </c>
      <c r="AR672" s="8">
        <f t="shared" si="252"/>
        <v>0.34570726523207829</v>
      </c>
      <c r="AS672" s="8">
        <f t="shared" si="252"/>
        <v>-0.53344845736178126</v>
      </c>
      <c r="AT672" s="8">
        <f t="shared" si="252"/>
        <v>2.7362346203452019</v>
      </c>
      <c r="AU672" s="8">
        <f t="shared" si="252"/>
        <v>-0.54512977156809594</v>
      </c>
      <c r="AW672">
        <f t="shared" si="193"/>
        <v>0.61353642943569164</v>
      </c>
      <c r="AX672">
        <f t="shared" si="202"/>
        <v>0.61353642943569164</v>
      </c>
      <c r="AY672" t="str">
        <f t="shared" si="203"/>
        <v/>
      </c>
      <c r="AZ672">
        <f t="shared" si="204"/>
        <v>0.61353642943569164</v>
      </c>
    </row>
    <row r="673" spans="1:52" s="17" customFormat="1" x14ac:dyDescent="0.3">
      <c r="A673">
        <v>22</v>
      </c>
      <c r="B673" t="s">
        <v>88</v>
      </c>
      <c r="C673" t="s">
        <v>85</v>
      </c>
      <c r="D673" t="s">
        <v>86</v>
      </c>
      <c r="E673"/>
      <c r="F673" s="2">
        <v>0</v>
      </c>
      <c r="G673" s="2">
        <f t="shared" si="194"/>
        <v>1</v>
      </c>
      <c r="H673" s="4">
        <f t="shared" si="195"/>
        <v>0</v>
      </c>
      <c r="I673">
        <f t="shared" si="196"/>
        <v>1</v>
      </c>
      <c r="J673">
        <f t="shared" si="189"/>
        <v>0</v>
      </c>
      <c r="K673">
        <f t="shared" si="197"/>
        <v>3</v>
      </c>
      <c r="L673">
        <f t="shared" si="198"/>
        <v>0</v>
      </c>
      <c r="M673" s="8">
        <f t="shared" ref="M673:W673" si="253">(M21-$M21)/$M21</f>
        <v>0</v>
      </c>
      <c r="N673" s="8">
        <f t="shared" si="253"/>
        <v>0.30108755683376831</v>
      </c>
      <c r="O673" s="8">
        <f t="shared" si="253"/>
        <v>0.30772434929348119</v>
      </c>
      <c r="P673" s="8">
        <f t="shared" si="253"/>
        <v>-0.41331053781233029</v>
      </c>
      <c r="Q673" s="8">
        <f t="shared" si="253"/>
        <v>0.12276030084688881</v>
      </c>
      <c r="R673" s="8">
        <f t="shared" si="253"/>
        <v>0.73922803108566371</v>
      </c>
      <c r="S673" s="8">
        <f t="shared" si="253"/>
        <v>1.2708906504438726</v>
      </c>
      <c r="T673" s="8">
        <f t="shared" si="253"/>
        <v>1.3152840521090509E-3</v>
      </c>
      <c r="U673" s="8">
        <f t="shared" si="253"/>
        <v>5.2403752852632095E-2</v>
      </c>
      <c r="V673" s="8">
        <f t="shared" si="253"/>
        <v>0.76811074778355615</v>
      </c>
      <c r="W673" s="8">
        <f t="shared" si="253"/>
        <v>1.2041559328179627</v>
      </c>
      <c r="X673"/>
      <c r="Y673" s="8">
        <f t="shared" ref="Y673:AI673" si="254">(Y21-$Y21)/$Y21</f>
        <v>0</v>
      </c>
      <c r="Z673" s="8">
        <f t="shared" si="254"/>
        <v>7.8981352518578532E-2</v>
      </c>
      <c r="AA673" s="8">
        <f t="shared" si="254"/>
        <v>7.9282750139096816E-2</v>
      </c>
      <c r="AB673" s="8">
        <f t="shared" si="254"/>
        <v>-0.18310022803384868</v>
      </c>
      <c r="AC673" s="8">
        <f t="shared" si="254"/>
        <v>7.7403840423452053E-2</v>
      </c>
      <c r="AD673" s="8">
        <f t="shared" si="254"/>
        <v>0.74165615407379371</v>
      </c>
      <c r="AE673" s="8">
        <f t="shared" si="254"/>
        <v>0.96983474147520832</v>
      </c>
      <c r="AF673" s="8">
        <f t="shared" si="254"/>
        <v>-0.43372646516749658</v>
      </c>
      <c r="AG673" s="8">
        <f t="shared" si="254"/>
        <v>-0.24589001951078282</v>
      </c>
      <c r="AH673" s="8">
        <f t="shared" si="254"/>
        <v>0.37335431867922425</v>
      </c>
      <c r="AI673" s="8">
        <f t="shared" si="254"/>
        <v>0.86482807403532391</v>
      </c>
      <c r="AK673" s="8">
        <f t="shared" ref="AK673:AU673" si="255">(AK21-$AK21)/$AK21</f>
        <v>0</v>
      </c>
      <c r="AL673" s="8">
        <f t="shared" si="255"/>
        <v>-0.65871879047889337</v>
      </c>
      <c r="AM673" s="8">
        <f t="shared" si="255"/>
        <v>-0.65572831445263946</v>
      </c>
      <c r="AN673" s="8">
        <f t="shared" si="255"/>
        <v>-0.18310022803384868</v>
      </c>
      <c r="AO673" s="8">
        <f t="shared" si="255"/>
        <v>-0.66207356951294793</v>
      </c>
      <c r="AP673" s="8">
        <f t="shared" si="255"/>
        <v>0.74165615407379371</v>
      </c>
      <c r="AQ673" s="8">
        <f t="shared" si="255"/>
        <v>-0.36628982893478468</v>
      </c>
      <c r="AR673" s="8">
        <f t="shared" si="255"/>
        <v>-0.67823996976945744</v>
      </c>
      <c r="AS673" s="8">
        <f t="shared" si="255"/>
        <v>-0.86058285213842201</v>
      </c>
      <c r="AT673" s="8">
        <f t="shared" si="255"/>
        <v>0.37335431867922425</v>
      </c>
      <c r="AU673" s="8">
        <f t="shared" si="255"/>
        <v>2.9087838016254947E-2</v>
      </c>
      <c r="AW673">
        <f t="shared" si="193"/>
        <v>-0.1051048134515972</v>
      </c>
      <c r="AX673" t="str">
        <f t="shared" si="202"/>
        <v/>
      </c>
      <c r="AY673">
        <f t="shared" si="203"/>
        <v>-0.1051048134515972</v>
      </c>
      <c r="AZ673" t="str">
        <f t="shared" si="204"/>
        <v/>
      </c>
    </row>
    <row r="674" spans="1:52" s="17" customFormat="1" x14ac:dyDescent="0.3">
      <c r="A674">
        <v>22</v>
      </c>
      <c r="B674" t="s">
        <v>89</v>
      </c>
      <c r="C674" t="s">
        <v>85</v>
      </c>
      <c r="D674" t="s">
        <v>86</v>
      </c>
      <c r="E674"/>
      <c r="F674" s="2">
        <v>0</v>
      </c>
      <c r="G674" s="2">
        <f t="shared" si="194"/>
        <v>0</v>
      </c>
      <c r="H674" s="4">
        <f t="shared" si="195"/>
        <v>0</v>
      </c>
      <c r="I674">
        <f t="shared" si="196"/>
        <v>1</v>
      </c>
      <c r="J674">
        <f t="shared" si="189"/>
        <v>0</v>
      </c>
      <c r="K674">
        <f t="shared" si="197"/>
        <v>3</v>
      </c>
      <c r="L674">
        <f t="shared" si="198"/>
        <v>0</v>
      </c>
      <c r="M674" s="8">
        <f t="shared" ref="M674:W674" si="256">(M22-$M22)/$M22</f>
        <v>0</v>
      </c>
      <c r="N674" s="8">
        <f t="shared" si="256"/>
        <v>1.9606753651819395</v>
      </c>
      <c r="O674" s="8">
        <f t="shared" si="256"/>
        <v>1.9673933747286658</v>
      </c>
      <c r="P674" s="8">
        <f t="shared" si="256"/>
        <v>5.2474995688309569</v>
      </c>
      <c r="Q674" s="8">
        <f t="shared" si="256"/>
        <v>4.222753182384583</v>
      </c>
      <c r="R674" s="8">
        <f t="shared" si="256"/>
        <v>0.62700144323261742</v>
      </c>
      <c r="S674" s="8">
        <f t="shared" si="256"/>
        <v>3.1555457653145731</v>
      </c>
      <c r="T674" s="8">
        <f t="shared" si="256"/>
        <v>2.4012130791617055</v>
      </c>
      <c r="U674" s="8">
        <f t="shared" si="256"/>
        <v>2.5690715731297629</v>
      </c>
      <c r="V674" s="8">
        <f t="shared" si="256"/>
        <v>1.5958118156307197</v>
      </c>
      <c r="W674" s="8">
        <f t="shared" si="256"/>
        <v>4.6450583836260391</v>
      </c>
      <c r="X674"/>
      <c r="Y674" s="8">
        <f t="shared" ref="Y674:AI674" si="257">(Y22-$Y22)/$Y22</f>
        <v>0</v>
      </c>
      <c r="Z674" s="8">
        <f t="shared" si="257"/>
        <v>1.0913030243310098</v>
      </c>
      <c r="AA674" s="8">
        <f t="shared" si="257"/>
        <v>1.0832760201439113</v>
      </c>
      <c r="AB674" s="8">
        <f t="shared" si="257"/>
        <v>1.3506526448707881</v>
      </c>
      <c r="AC674" s="8">
        <f t="shared" si="257"/>
        <v>1.1157857184640234</v>
      </c>
      <c r="AD674" s="8">
        <f t="shared" si="257"/>
        <v>0.55151103339512642</v>
      </c>
      <c r="AE674" s="8">
        <f t="shared" si="257"/>
        <v>1.8508671000979271</v>
      </c>
      <c r="AF674" s="8">
        <f t="shared" si="257"/>
        <v>0.5192184976521661</v>
      </c>
      <c r="AG674" s="8">
        <f t="shared" si="257"/>
        <v>1.0255585883143932</v>
      </c>
      <c r="AH674" s="8">
        <f t="shared" si="257"/>
        <v>1.7447188136284275</v>
      </c>
      <c r="AI674" s="8">
        <f t="shared" si="257"/>
        <v>3.0399121046011106</v>
      </c>
      <c r="AK674" s="8">
        <f t="shared" ref="AK674:AU674" si="258">(AK22-$AK22)/$AK22</f>
        <v>0</v>
      </c>
      <c r="AL674" s="8">
        <f t="shared" si="258"/>
        <v>-0.42295813100665958</v>
      </c>
      <c r="AM674" s="8">
        <f t="shared" si="258"/>
        <v>-0.42154498660515993</v>
      </c>
      <c r="AN674" s="8">
        <f t="shared" si="258"/>
        <v>1.3506526448707881</v>
      </c>
      <c r="AO674" s="8">
        <f t="shared" si="258"/>
        <v>-0.31427321087193183</v>
      </c>
      <c r="AP674" s="8">
        <f t="shared" si="258"/>
        <v>0.55151103339512642</v>
      </c>
      <c r="AQ674" s="8">
        <f t="shared" si="258"/>
        <v>-0.10549265245215067</v>
      </c>
      <c r="AR674" s="8">
        <f t="shared" si="258"/>
        <v>-0.13911565214559846</v>
      </c>
      <c r="AS674" s="8">
        <f t="shared" si="258"/>
        <v>-0.62767936351690456</v>
      </c>
      <c r="AT674" s="8">
        <f t="shared" si="258"/>
        <v>1.7447188136284275</v>
      </c>
      <c r="AU674" s="8">
        <f t="shared" si="258"/>
        <v>1.1250153455767744</v>
      </c>
      <c r="AW674">
        <f t="shared" si="193"/>
        <v>-1.2696423798227781</v>
      </c>
      <c r="AX674" t="str">
        <f t="shared" si="202"/>
        <v/>
      </c>
      <c r="AY674">
        <f t="shared" si="203"/>
        <v>-1.2696423798227781</v>
      </c>
      <c r="AZ674" t="str">
        <f t="shared" si="204"/>
        <v/>
      </c>
    </row>
    <row r="675" spans="1:52" s="17" customFormat="1" x14ac:dyDescent="0.3">
      <c r="A675">
        <v>22</v>
      </c>
      <c r="B675" t="s">
        <v>90</v>
      </c>
      <c r="C675" t="s">
        <v>85</v>
      </c>
      <c r="D675" t="s">
        <v>86</v>
      </c>
      <c r="E675"/>
      <c r="F675" s="2">
        <v>0</v>
      </c>
      <c r="G675" s="2">
        <f t="shared" si="194"/>
        <v>1</v>
      </c>
      <c r="H675" s="4">
        <f t="shared" si="195"/>
        <v>0</v>
      </c>
      <c r="I675">
        <f t="shared" si="196"/>
        <v>1</v>
      </c>
      <c r="J675">
        <f t="shared" si="189"/>
        <v>0</v>
      </c>
      <c r="K675">
        <f t="shared" si="197"/>
        <v>3</v>
      </c>
      <c r="L675">
        <f t="shared" si="198"/>
        <v>0</v>
      </c>
      <c r="M675" s="8">
        <f t="shared" ref="M675:W675" si="259">(M23-$M23)/$M23</f>
        <v>0</v>
      </c>
      <c r="N675" s="8">
        <f t="shared" si="259"/>
        <v>2.7396529537531129</v>
      </c>
      <c r="O675" s="8">
        <f t="shared" si="259"/>
        <v>2.7529734173372002</v>
      </c>
      <c r="P675" s="8">
        <f t="shared" si="259"/>
        <v>1.0887832897792009</v>
      </c>
      <c r="Q675" s="8">
        <f t="shared" si="259"/>
        <v>2.7599073323431429</v>
      </c>
      <c r="R675" s="8">
        <f t="shared" si="259"/>
        <v>0.20950797106627897</v>
      </c>
      <c r="S675" s="8">
        <f t="shared" si="259"/>
        <v>4.2449263342654113</v>
      </c>
      <c r="T675" s="8">
        <f t="shared" si="259"/>
        <v>3.9187218891493081</v>
      </c>
      <c r="U675" s="8">
        <f t="shared" si="259"/>
        <v>4.3452156987877828</v>
      </c>
      <c r="V675" s="8">
        <f t="shared" si="259"/>
        <v>4.4769921748222377</v>
      </c>
      <c r="W675" s="8">
        <f t="shared" si="259"/>
        <v>11.372895825585616</v>
      </c>
      <c r="X675"/>
      <c r="Y675" s="8">
        <f t="shared" ref="Y675:AI675" si="260">(Y23-$Y23)/$Y23</f>
        <v>0</v>
      </c>
      <c r="Z675" s="8">
        <f t="shared" si="260"/>
        <v>1.3689905601166807</v>
      </c>
      <c r="AA675" s="8">
        <f t="shared" si="260"/>
        <v>1.3625062595409689</v>
      </c>
      <c r="AB675" s="8">
        <f t="shared" si="260"/>
        <v>0.80713708221853686</v>
      </c>
      <c r="AC675" s="8">
        <f t="shared" si="260"/>
        <v>0.70139780202929425</v>
      </c>
      <c r="AD675" s="8">
        <f t="shared" si="260"/>
        <v>0.11056302439108313</v>
      </c>
      <c r="AE675" s="8">
        <f t="shared" si="260"/>
        <v>2.0810120354410602</v>
      </c>
      <c r="AF675" s="8">
        <f t="shared" si="260"/>
        <v>0.94501888108901855</v>
      </c>
      <c r="AG675" s="8">
        <f t="shared" si="260"/>
        <v>1.7016541907106553</v>
      </c>
      <c r="AH675" s="8">
        <f t="shared" si="260"/>
        <v>2.8753268080506347</v>
      </c>
      <c r="AI675" s="8">
        <f t="shared" si="260"/>
        <v>4.7905973891277389</v>
      </c>
      <c r="AK675" s="8">
        <f t="shared" ref="AK675:AU675" si="261">(AK23-$AK23)/$AK23</f>
        <v>0</v>
      </c>
      <c r="AL675" s="8">
        <f t="shared" si="261"/>
        <v>-0.31740636417178675</v>
      </c>
      <c r="AM675" s="8">
        <f t="shared" si="261"/>
        <v>-0.31867051679882108</v>
      </c>
      <c r="AN675" s="8">
        <f t="shared" si="261"/>
        <v>0.80713708221853686</v>
      </c>
      <c r="AO675" s="8">
        <f t="shared" si="261"/>
        <v>-0.43314704536115922</v>
      </c>
      <c r="AP675" s="8">
        <f t="shared" si="261"/>
        <v>0.11056302439108313</v>
      </c>
      <c r="AQ675" s="8">
        <f t="shared" si="261"/>
        <v>-0.1262718451783868</v>
      </c>
      <c r="AR675" s="8">
        <f t="shared" si="261"/>
        <v>0.11744678799589772</v>
      </c>
      <c r="AS675" s="8">
        <f t="shared" si="261"/>
        <v>-0.51157057660441418</v>
      </c>
      <c r="AT675" s="8">
        <f t="shared" si="261"/>
        <v>2.8753268080506347</v>
      </c>
      <c r="AU675" s="8">
        <f t="shared" si="261"/>
        <v>1.6435006902904383</v>
      </c>
      <c r="AW675">
        <f t="shared" si="193"/>
        <v>-1.2696423798227769</v>
      </c>
      <c r="AX675" t="str">
        <f t="shared" si="202"/>
        <v/>
      </c>
      <c r="AY675">
        <f t="shared" si="203"/>
        <v>-1.2696423798227769</v>
      </c>
      <c r="AZ675" t="str">
        <f t="shared" si="204"/>
        <v/>
      </c>
    </row>
    <row r="676" spans="1:52" s="17" customFormat="1" x14ac:dyDescent="0.3">
      <c r="A676">
        <v>22</v>
      </c>
      <c r="B676" t="s">
        <v>91</v>
      </c>
      <c r="C676" t="s">
        <v>85</v>
      </c>
      <c r="D676" t="s">
        <v>86</v>
      </c>
      <c r="E676"/>
      <c r="F676" s="2">
        <v>0</v>
      </c>
      <c r="G676" s="2">
        <f t="shared" si="194"/>
        <v>0</v>
      </c>
      <c r="H676" s="4">
        <f t="shared" si="195"/>
        <v>0</v>
      </c>
      <c r="I676">
        <f t="shared" si="196"/>
        <v>1</v>
      </c>
      <c r="J676">
        <f t="shared" si="189"/>
        <v>0</v>
      </c>
      <c r="K676">
        <f t="shared" si="197"/>
        <v>3</v>
      </c>
      <c r="L676">
        <f t="shared" si="198"/>
        <v>0</v>
      </c>
      <c r="M676" s="8">
        <f t="shared" ref="M676:W676" si="262">(M24-$M24)/$M24</f>
        <v>0</v>
      </c>
      <c r="N676" s="8">
        <f t="shared" si="262"/>
        <v>0.16233290248266463</v>
      </c>
      <c r="O676" s="8">
        <f t="shared" si="262"/>
        <v>0.17027980231206746</v>
      </c>
      <c r="P676" s="8">
        <f t="shared" si="262"/>
        <v>-6.6330484578673521E-2</v>
      </c>
      <c r="Q676" s="8">
        <f t="shared" si="262"/>
        <v>-0.56485736720031876</v>
      </c>
      <c r="R676" s="8">
        <f t="shared" si="262"/>
        <v>-9.8189756261773842E-2</v>
      </c>
      <c r="S676" s="8">
        <f t="shared" si="262"/>
        <v>-0.55447776032058094</v>
      </c>
      <c r="T676" s="8">
        <f t="shared" si="262"/>
        <v>1.3000677000337912</v>
      </c>
      <c r="U676" s="8">
        <f t="shared" si="262"/>
        <v>1.4876710219254603</v>
      </c>
      <c r="V676" s="8">
        <f t="shared" si="262"/>
        <v>2.4557412493419828</v>
      </c>
      <c r="W676" s="8">
        <f t="shared" si="262"/>
        <v>0.7195160017341945</v>
      </c>
      <c r="X676"/>
      <c r="Y676" s="8">
        <f t="shared" ref="Y676:AI676" si="263">(Y24-$Y24)/$Y24</f>
        <v>0</v>
      </c>
      <c r="Z676" s="8">
        <f t="shared" si="263"/>
        <v>-8.5240038861998116E-2</v>
      </c>
      <c r="AA676" s="8">
        <f t="shared" si="263"/>
        <v>-8.6340120814327292E-2</v>
      </c>
      <c r="AB676" s="8">
        <f t="shared" si="263"/>
        <v>4.6295727894678479E-2</v>
      </c>
      <c r="AC676" s="8">
        <f t="shared" si="263"/>
        <v>-0.44741941475598346</v>
      </c>
      <c r="AD676" s="8">
        <f t="shared" si="263"/>
        <v>1.5723420132347169E-3</v>
      </c>
      <c r="AE676" s="8">
        <f t="shared" si="263"/>
        <v>-0.39257843800943731</v>
      </c>
      <c r="AF676" s="8">
        <f t="shared" si="263"/>
        <v>0.13050972764597807</v>
      </c>
      <c r="AG676" s="8">
        <f t="shared" si="263"/>
        <v>0.56088368040685832</v>
      </c>
      <c r="AH676" s="8">
        <f t="shared" si="263"/>
        <v>1.5680296258653126</v>
      </c>
      <c r="AI676" s="8">
        <f t="shared" si="263"/>
        <v>0.63961918580835286</v>
      </c>
      <c r="AK676" s="8">
        <f t="shared" ref="AK676:AU676" si="264">(AK24-$AK24)/$AK24</f>
        <v>0</v>
      </c>
      <c r="AL676" s="8">
        <f t="shared" si="264"/>
        <v>-0.64352799488684564</v>
      </c>
      <c r="AM676" s="8">
        <f t="shared" si="264"/>
        <v>-0.64126797394398116</v>
      </c>
      <c r="AN676" s="8">
        <f t="shared" si="264"/>
        <v>4.6295727894678479E-2</v>
      </c>
      <c r="AO676" s="8">
        <f t="shared" si="264"/>
        <v>-0.78816575614205953</v>
      </c>
      <c r="AP676" s="8">
        <f t="shared" si="264"/>
        <v>1.5723420132347169E-3</v>
      </c>
      <c r="AQ676" s="8">
        <f t="shared" si="264"/>
        <v>-0.74317969233152426</v>
      </c>
      <c r="AR676" s="8">
        <f t="shared" si="264"/>
        <v>-0.34962470317444377</v>
      </c>
      <c r="AS676" s="8">
        <f t="shared" si="264"/>
        <v>-0.71507065943662029</v>
      </c>
      <c r="AT676" s="8">
        <f t="shared" si="264"/>
        <v>1.5680296258653126</v>
      </c>
      <c r="AU676" s="8">
        <f t="shared" si="264"/>
        <v>-0.28830500403735343</v>
      </c>
      <c r="AW676">
        <f t="shared" si="193"/>
        <v>-0.10510481345159681</v>
      </c>
      <c r="AX676" t="str">
        <f t="shared" si="202"/>
        <v/>
      </c>
      <c r="AY676">
        <f t="shared" si="203"/>
        <v>-0.10510481345159681</v>
      </c>
      <c r="AZ676" t="str">
        <f t="shared" si="204"/>
        <v/>
      </c>
    </row>
    <row r="677" spans="1:52" s="17" customFormat="1" x14ac:dyDescent="0.3">
      <c r="A677">
        <v>22</v>
      </c>
      <c r="B677" t="s">
        <v>92</v>
      </c>
      <c r="C677" t="s">
        <v>85</v>
      </c>
      <c r="D677" t="s">
        <v>86</v>
      </c>
      <c r="E677" t="s">
        <v>42</v>
      </c>
      <c r="F677" s="2">
        <v>0</v>
      </c>
      <c r="G677" s="2">
        <f t="shared" si="194"/>
        <v>0</v>
      </c>
      <c r="H677" s="4">
        <f t="shared" si="195"/>
        <v>1</v>
      </c>
      <c r="I677">
        <f t="shared" si="196"/>
        <v>0</v>
      </c>
      <c r="J677">
        <f t="shared" si="189"/>
        <v>1</v>
      </c>
      <c r="K677">
        <f t="shared" si="197"/>
        <v>3</v>
      </c>
      <c r="L677">
        <f t="shared" si="198"/>
        <v>3</v>
      </c>
      <c r="M677" s="8">
        <f t="shared" ref="M677:W677" si="265">(M25-$M25)/$M25</f>
        <v>0</v>
      </c>
      <c r="N677" s="8">
        <f t="shared" si="265"/>
        <v>-0.12988270643055241</v>
      </c>
      <c r="O677" s="8">
        <f t="shared" si="265"/>
        <v>-0.13160979428727515</v>
      </c>
      <c r="P677" s="8">
        <f t="shared" si="265"/>
        <v>-0.35256358554623179</v>
      </c>
      <c r="Q677" s="8">
        <f t="shared" si="265"/>
        <v>-0.42833284402762051</v>
      </c>
      <c r="R677" s="8">
        <f t="shared" si="265"/>
        <v>-0.87361663596407746</v>
      </c>
      <c r="S677" s="8">
        <f t="shared" si="265"/>
        <v>-0.91733529485777343</v>
      </c>
      <c r="T677" s="8">
        <f t="shared" si="265"/>
        <v>10.887072005368383</v>
      </c>
      <c r="U677" s="8">
        <f t="shared" si="265"/>
        <v>7.6018126894715392</v>
      </c>
      <c r="V677" s="8">
        <f t="shared" si="265"/>
        <v>2.5253014069421192E-2</v>
      </c>
      <c r="W677" s="8">
        <f t="shared" si="265"/>
        <v>-0.72920638914967262</v>
      </c>
      <c r="X677"/>
      <c r="Y677" s="8">
        <f t="shared" ref="Y677:AI677" si="266">(Y25-$Y25)/$Y25</f>
        <v>0</v>
      </c>
      <c r="Z677" s="8">
        <f t="shared" si="266"/>
        <v>8.3250097805991144E-2</v>
      </c>
      <c r="AA677" s="8">
        <f t="shared" si="266"/>
        <v>7.4277925069770101E-2</v>
      </c>
      <c r="AB677" s="8">
        <f t="shared" si="266"/>
        <v>-0.13265649026616042</v>
      </c>
      <c r="AC677" s="8">
        <f t="shared" si="266"/>
        <v>-4.8626138182357982E-2</v>
      </c>
      <c r="AD677" s="8">
        <f t="shared" si="266"/>
        <v>-0.71834930647714401</v>
      </c>
      <c r="AE677" s="8">
        <f t="shared" si="266"/>
        <v>-0.46768362959932053</v>
      </c>
      <c r="AF677" s="8">
        <f t="shared" si="266"/>
        <v>2.6011423267165537</v>
      </c>
      <c r="AG677" s="8">
        <f t="shared" si="266"/>
        <v>1.9803935966165622</v>
      </c>
      <c r="AH677" s="8">
        <f t="shared" si="266"/>
        <v>0.60299289508438969</v>
      </c>
      <c r="AI677" s="8">
        <f t="shared" si="266"/>
        <v>-0.10722026336553706</v>
      </c>
      <c r="AK677" s="8">
        <f t="shared" ref="AK677:AU677" si="267">(AK25-$AK25)/$AK25</f>
        <v>0</v>
      </c>
      <c r="AL677" s="8">
        <f t="shared" si="267"/>
        <v>-0.51511044078458212</v>
      </c>
      <c r="AM677" s="8">
        <f t="shared" si="267"/>
        <v>-0.51660121661907932</v>
      </c>
      <c r="AN677" s="8">
        <f t="shared" si="267"/>
        <v>-0.13265649026616042</v>
      </c>
      <c r="AO677" s="8">
        <f t="shared" si="267"/>
        <v>-0.57298495955113515</v>
      </c>
      <c r="AP677" s="8">
        <f t="shared" si="267"/>
        <v>-0.71834930647714401</v>
      </c>
      <c r="AQ677" s="8">
        <f t="shared" si="267"/>
        <v>-0.64278328785868144</v>
      </c>
      <c r="AR677" s="8">
        <f t="shared" si="267"/>
        <v>1.0805223449496058</v>
      </c>
      <c r="AS677" s="8">
        <f t="shared" si="267"/>
        <v>-0.29800402740886855</v>
      </c>
      <c r="AT677" s="8">
        <f t="shared" si="267"/>
        <v>0.60299289508438969</v>
      </c>
      <c r="AU677" s="8">
        <f t="shared" si="267"/>
        <v>-0.43283113840965975</v>
      </c>
      <c r="AW677">
        <f t="shared" si="193"/>
        <v>0.61353642943569131</v>
      </c>
      <c r="AX677">
        <f t="shared" si="202"/>
        <v>0.61353642943569131</v>
      </c>
      <c r="AY677" t="str">
        <f t="shared" si="203"/>
        <v/>
      </c>
      <c r="AZ677">
        <f t="shared" si="204"/>
        <v>0.61353642943569131</v>
      </c>
    </row>
    <row r="678" spans="1:52" s="17" customFormat="1" x14ac:dyDescent="0.3">
      <c r="A678">
        <v>22</v>
      </c>
      <c r="B678" t="s">
        <v>93</v>
      </c>
      <c r="C678" t="s">
        <v>85</v>
      </c>
      <c r="D678" t="s">
        <v>86</v>
      </c>
      <c r="E678"/>
      <c r="F678" s="2">
        <v>0</v>
      </c>
      <c r="G678" s="2">
        <f t="shared" si="194"/>
        <v>1</v>
      </c>
      <c r="H678" s="4">
        <f t="shared" si="195"/>
        <v>0</v>
      </c>
      <c r="I678">
        <f t="shared" si="196"/>
        <v>0</v>
      </c>
      <c r="J678">
        <f t="shared" si="189"/>
        <v>1</v>
      </c>
      <c r="K678">
        <f t="shared" si="197"/>
        <v>3</v>
      </c>
      <c r="L678">
        <f t="shared" si="198"/>
        <v>0</v>
      </c>
      <c r="M678" s="8">
        <f t="shared" ref="M678:W678" si="268">(M26-$M26)/$M26</f>
        <v>0</v>
      </c>
      <c r="N678" s="8">
        <f t="shared" si="268"/>
        <v>-4.8171236710909122E-2</v>
      </c>
      <c r="O678" s="8">
        <f t="shared" si="268"/>
        <v>-4.9679074298961151E-2</v>
      </c>
      <c r="P678" s="8">
        <f t="shared" si="268"/>
        <v>0.30932156669256106</v>
      </c>
      <c r="Q678" s="8">
        <f t="shared" si="268"/>
        <v>-0.51761377000867181</v>
      </c>
      <c r="R678" s="8">
        <f t="shared" si="268"/>
        <v>0.28097056282625776</v>
      </c>
      <c r="S678" s="8">
        <f t="shared" si="268"/>
        <v>-0.43448634526966434</v>
      </c>
      <c r="T678" s="8">
        <f t="shared" si="268"/>
        <v>1.420574358445202</v>
      </c>
      <c r="U678" s="8">
        <f t="shared" si="268"/>
        <v>0.76477156744903763</v>
      </c>
      <c r="V678" s="8">
        <f t="shared" si="268"/>
        <v>2.336338341644236</v>
      </c>
      <c r="W678" s="8">
        <f t="shared" si="268"/>
        <v>1.1613895616451744</v>
      </c>
      <c r="X678"/>
      <c r="Y678" s="8">
        <f t="shared" ref="Y678:AI678" si="269">(Y26-$Y26)/$Y26</f>
        <v>0</v>
      </c>
      <c r="Z678" s="8">
        <f t="shared" si="269"/>
        <v>-9.8984394629273914E-2</v>
      </c>
      <c r="AA678" s="8">
        <f t="shared" si="269"/>
        <v>-0.10852973749293703</v>
      </c>
      <c r="AB678" s="8">
        <f t="shared" si="269"/>
        <v>-0.14101425081985522</v>
      </c>
      <c r="AC678" s="8">
        <f t="shared" si="269"/>
        <v>-0.48182394273632245</v>
      </c>
      <c r="AD678" s="8">
        <f t="shared" si="269"/>
        <v>0.49838107162391954</v>
      </c>
      <c r="AE678" s="8">
        <f t="shared" si="269"/>
        <v>-0.17419129493805241</v>
      </c>
      <c r="AF678" s="8">
        <f t="shared" si="269"/>
        <v>0.15037942471993718</v>
      </c>
      <c r="AG678" s="8">
        <f t="shared" si="269"/>
        <v>-3.7426455100842436E-2</v>
      </c>
      <c r="AH678" s="8">
        <f t="shared" si="269"/>
        <v>1.3431523486826948</v>
      </c>
      <c r="AI678" s="8">
        <f t="shared" si="269"/>
        <v>0.77323728348612086</v>
      </c>
      <c r="AK678" s="8">
        <f t="shared" ref="AK678:AU678" si="270">(AK26-$AK26)/$AK26</f>
        <v>0</v>
      </c>
      <c r="AL678" s="8">
        <f t="shared" si="270"/>
        <v>-0.70081576519393562</v>
      </c>
      <c r="AM678" s="8">
        <f t="shared" si="270"/>
        <v>-0.70389211400438512</v>
      </c>
      <c r="AN678" s="8">
        <f t="shared" si="270"/>
        <v>-0.14101425081985522</v>
      </c>
      <c r="AO678" s="8">
        <f t="shared" si="270"/>
        <v>-0.81343650448323956</v>
      </c>
      <c r="AP678" s="8">
        <f t="shared" si="270"/>
        <v>0.49838107162391954</v>
      </c>
      <c r="AQ678" s="8">
        <f t="shared" si="270"/>
        <v>-0.68905422706541841</v>
      </c>
      <c r="AR678" s="8">
        <f t="shared" si="270"/>
        <v>-0.32870410789120563</v>
      </c>
      <c r="AS678" s="8">
        <f t="shared" si="270"/>
        <v>-0.77127550731875016</v>
      </c>
      <c r="AT678" s="8">
        <f t="shared" si="270"/>
        <v>1.3431523486826948</v>
      </c>
      <c r="AU678" s="8">
        <f t="shared" si="270"/>
        <v>-0.25948368162768437</v>
      </c>
      <c r="AW678">
        <f t="shared" si="193"/>
        <v>0.76121076383868347</v>
      </c>
      <c r="AX678" t="str">
        <f t="shared" si="202"/>
        <v/>
      </c>
      <c r="AY678" t="str">
        <f t="shared" si="203"/>
        <v/>
      </c>
      <c r="AZ678">
        <f t="shared" si="204"/>
        <v>0.76121076383868347</v>
      </c>
    </row>
    <row r="679" spans="1:52" s="17" customFormat="1" x14ac:dyDescent="0.3">
      <c r="A679">
        <v>23</v>
      </c>
      <c r="B679" t="s">
        <v>94</v>
      </c>
      <c r="C679" t="s">
        <v>95</v>
      </c>
      <c r="D679" t="s">
        <v>96</v>
      </c>
      <c r="E679"/>
      <c r="F679" s="2">
        <v>0</v>
      </c>
      <c r="G679" s="2">
        <f t="shared" si="194"/>
        <v>0</v>
      </c>
      <c r="H679" s="4">
        <f t="shared" si="195"/>
        <v>0</v>
      </c>
      <c r="I679">
        <f t="shared" si="196"/>
        <v>0</v>
      </c>
      <c r="J679">
        <f t="shared" si="189"/>
        <v>1</v>
      </c>
      <c r="K679">
        <f t="shared" si="197"/>
        <v>4</v>
      </c>
      <c r="L679">
        <f t="shared" si="198"/>
        <v>0</v>
      </c>
      <c r="M679" s="8">
        <f t="shared" ref="M679:W679" si="271">(M27-$M27)/$M27</f>
        <v>0</v>
      </c>
      <c r="N679" s="8">
        <f t="shared" si="271"/>
        <v>4.2342445714667028E-4</v>
      </c>
      <c r="O679" s="8">
        <f t="shared" si="271"/>
        <v>8.5770114093537131E-3</v>
      </c>
      <c r="P679" s="8">
        <f t="shared" si="271"/>
        <v>0.30395447634105965</v>
      </c>
      <c r="Q679" s="8">
        <f t="shared" si="271"/>
        <v>-0.41427906160134625</v>
      </c>
      <c r="R679" s="8">
        <f t="shared" si="271"/>
        <v>-9.6229823893739422E-2</v>
      </c>
      <c r="S679" s="8">
        <f t="shared" si="271"/>
        <v>-0.34185234770494666</v>
      </c>
      <c r="T679" s="8">
        <f t="shared" si="271"/>
        <v>1.3008319184623529</v>
      </c>
      <c r="U679" s="8">
        <f t="shared" si="271"/>
        <v>1.190500519702173</v>
      </c>
      <c r="V679" s="8">
        <f t="shared" si="271"/>
        <v>0.52389830150309757</v>
      </c>
      <c r="W679" s="8">
        <f t="shared" si="271"/>
        <v>-0.37234611710490645</v>
      </c>
      <c r="X679"/>
      <c r="Y679" s="8">
        <f t="shared" ref="Y679:AI679" si="272">(Y27-$Y27)/$Y27</f>
        <v>0</v>
      </c>
      <c r="Z679" s="8">
        <f t="shared" si="272"/>
        <v>-1.1624697614991955E-2</v>
      </c>
      <c r="AA679" s="8">
        <f t="shared" si="272"/>
        <v>-1.7172891899714448E-2</v>
      </c>
      <c r="AB679" s="8">
        <f t="shared" si="272"/>
        <v>0.6232702737477146</v>
      </c>
      <c r="AC679" s="8">
        <f t="shared" si="272"/>
        <v>-0.13798979548397192</v>
      </c>
      <c r="AD679" s="8">
        <f t="shared" si="272"/>
        <v>0.12929945530257497</v>
      </c>
      <c r="AE679" s="8">
        <f t="shared" si="272"/>
        <v>-2.8551733649503759E-2</v>
      </c>
      <c r="AF679" s="8">
        <f t="shared" si="272"/>
        <v>0.2773100953033108</v>
      </c>
      <c r="AG679" s="8">
        <f t="shared" si="272"/>
        <v>0.56425542972817988</v>
      </c>
      <c r="AH679" s="8">
        <f t="shared" si="272"/>
        <v>0.7951551401019924</v>
      </c>
      <c r="AI679" s="8">
        <f t="shared" si="272"/>
        <v>0.48793107323023688</v>
      </c>
      <c r="AK679" s="8">
        <f t="shared" ref="AK679:AU679" si="273">(AK27-$AK27)/$AK27</f>
        <v>0</v>
      </c>
      <c r="AL679" s="8">
        <f t="shared" si="273"/>
        <v>-0.59111076137998952</v>
      </c>
      <c r="AM679" s="8">
        <f t="shared" si="273"/>
        <v>-0.59411192997920004</v>
      </c>
      <c r="AN679" s="8">
        <f t="shared" si="273"/>
        <v>0.6232702737477146</v>
      </c>
      <c r="AO679" s="8">
        <f t="shared" si="273"/>
        <v>-0.54244186169759845</v>
      </c>
      <c r="AP679" s="8">
        <f t="shared" si="273"/>
        <v>0.12929945530257497</v>
      </c>
      <c r="AQ679" s="8">
        <f t="shared" si="273"/>
        <v>-0.54408378922821277</v>
      </c>
      <c r="AR679" s="8">
        <f t="shared" si="273"/>
        <v>-0.34357655629523021</v>
      </c>
      <c r="AS679" s="8">
        <f t="shared" si="273"/>
        <v>-0.69765556674306983</v>
      </c>
      <c r="AT679" s="8">
        <f t="shared" si="273"/>
        <v>0.7951551401019924</v>
      </c>
      <c r="AU679" s="8">
        <f t="shared" si="273"/>
        <v>-5.6163174886489642E-2</v>
      </c>
      <c r="AW679">
        <f t="shared" si="193"/>
        <v>0.34054563237898883</v>
      </c>
      <c r="AX679" t="str">
        <f t="shared" si="202"/>
        <v/>
      </c>
      <c r="AY679" t="str">
        <f t="shared" si="203"/>
        <v/>
      </c>
      <c r="AZ679">
        <f t="shared" si="204"/>
        <v>0.34054563237898883</v>
      </c>
    </row>
    <row r="680" spans="1:52" s="17" customFormat="1" x14ac:dyDescent="0.3">
      <c r="A680">
        <v>23</v>
      </c>
      <c r="B680" t="s">
        <v>97</v>
      </c>
      <c r="C680" t="s">
        <v>95</v>
      </c>
      <c r="D680" t="s">
        <v>96</v>
      </c>
      <c r="E680"/>
      <c r="F680" s="2">
        <v>0</v>
      </c>
      <c r="G680" s="2">
        <f t="shared" si="194"/>
        <v>1</v>
      </c>
      <c r="H680" s="4">
        <f t="shared" si="195"/>
        <v>0</v>
      </c>
      <c r="I680">
        <f t="shared" si="196"/>
        <v>1</v>
      </c>
      <c r="J680">
        <f t="shared" si="189"/>
        <v>0</v>
      </c>
      <c r="K680">
        <f t="shared" si="197"/>
        <v>4</v>
      </c>
      <c r="L680">
        <f t="shared" si="198"/>
        <v>0</v>
      </c>
      <c r="M680" s="8">
        <f t="shared" ref="M680:W680" si="274">(M28-$M28)/$M28</f>
        <v>0</v>
      </c>
      <c r="N680" s="8">
        <f t="shared" si="274"/>
        <v>4.7210646388428685</v>
      </c>
      <c r="O680" s="8">
        <f t="shared" si="274"/>
        <v>4.7630887426311661</v>
      </c>
      <c r="P680" s="8">
        <f t="shared" si="274"/>
        <v>-0.26312675257174473</v>
      </c>
      <c r="Q680" s="8">
        <f t="shared" si="274"/>
        <v>2.8822612701433092</v>
      </c>
      <c r="R680" s="8">
        <f t="shared" si="274"/>
        <v>-0.74702503640333473</v>
      </c>
      <c r="S680" s="8">
        <f t="shared" si="274"/>
        <v>5.7387996068910061</v>
      </c>
      <c r="T680" s="8">
        <f t="shared" si="274"/>
        <v>8.1264747465089631</v>
      </c>
      <c r="U680" s="8">
        <f t="shared" si="274"/>
        <v>7.7790599710654229</v>
      </c>
      <c r="V680" s="8">
        <f t="shared" si="274"/>
        <v>-0.39896605124523693</v>
      </c>
      <c r="W680" s="8">
        <f t="shared" si="274"/>
        <v>3.8545524153162036</v>
      </c>
      <c r="X680"/>
      <c r="Y680" s="8">
        <f t="shared" ref="Y680:AI680" si="275">(Y28-$Y28)/$Y28</f>
        <v>0</v>
      </c>
      <c r="Z680" s="8">
        <f t="shared" si="275"/>
        <v>2.626602074745588</v>
      </c>
      <c r="AA680" s="8">
        <f t="shared" si="275"/>
        <v>2.6594217747939677</v>
      </c>
      <c r="AB680" s="8">
        <f t="shared" si="275"/>
        <v>3.5985225589407276E-2</v>
      </c>
      <c r="AC680" s="8">
        <f t="shared" si="275"/>
        <v>2.6514620535561275</v>
      </c>
      <c r="AD680" s="8">
        <f t="shared" si="275"/>
        <v>-0.68404720077106884</v>
      </c>
      <c r="AE680" s="8">
        <f t="shared" si="275"/>
        <v>3.9915603708396303</v>
      </c>
      <c r="AF680" s="8">
        <f t="shared" si="275"/>
        <v>2.4728220134412608</v>
      </c>
      <c r="AG680" s="8">
        <f t="shared" si="275"/>
        <v>3.2846020143387782</v>
      </c>
      <c r="AH680" s="8">
        <f t="shared" si="275"/>
        <v>3.9642376144750273E-4</v>
      </c>
      <c r="AI680" s="8">
        <f t="shared" si="275"/>
        <v>5.3280472115857114</v>
      </c>
      <c r="AK680" s="8">
        <f t="shared" ref="AK680:AU680" si="276">(AK28-$AK28)/$AK28</f>
        <v>0</v>
      </c>
      <c r="AL680" s="8">
        <f t="shared" si="276"/>
        <v>0.34313255929072356</v>
      </c>
      <c r="AM680" s="8">
        <f t="shared" si="276"/>
        <v>0.37508832602044229</v>
      </c>
      <c r="AN680" s="8">
        <f t="shared" si="276"/>
        <v>3.5985225589407276E-2</v>
      </c>
      <c r="AO680" s="8">
        <f t="shared" si="276"/>
        <v>0.63710642292986563</v>
      </c>
      <c r="AP680" s="8">
        <f t="shared" si="276"/>
        <v>-0.68404720077106884</v>
      </c>
      <c r="AQ680" s="8">
        <f t="shared" si="276"/>
        <v>1.055107010785219</v>
      </c>
      <c r="AR680" s="8">
        <f t="shared" si="276"/>
        <v>0.80279922119774694</v>
      </c>
      <c r="AS680" s="8">
        <f t="shared" si="276"/>
        <v>-0.18031561506962956</v>
      </c>
      <c r="AT680" s="8">
        <f t="shared" si="276"/>
        <v>3.9642376144750273E-4</v>
      </c>
      <c r="AU680" s="8">
        <f t="shared" si="276"/>
        <v>3.3488181006334035</v>
      </c>
      <c r="AW680">
        <f t="shared" si="193"/>
        <v>-2.7853996683675062</v>
      </c>
      <c r="AX680" t="str">
        <f t="shared" si="202"/>
        <v/>
      </c>
      <c r="AY680">
        <f t="shared" si="203"/>
        <v>-2.7853996683675062</v>
      </c>
      <c r="AZ680" t="str">
        <f t="shared" si="204"/>
        <v/>
      </c>
    </row>
    <row r="681" spans="1:52" s="17" customFormat="1" x14ac:dyDescent="0.3">
      <c r="A681">
        <v>23</v>
      </c>
      <c r="B681" t="s">
        <v>98</v>
      </c>
      <c r="C681" t="s">
        <v>95</v>
      </c>
      <c r="D681" t="s">
        <v>96</v>
      </c>
      <c r="E681"/>
      <c r="F681" s="2">
        <v>0</v>
      </c>
      <c r="G681" s="2">
        <f t="shared" si="194"/>
        <v>1</v>
      </c>
      <c r="H681" s="4">
        <f t="shared" si="195"/>
        <v>0</v>
      </c>
      <c r="I681">
        <f t="shared" si="196"/>
        <v>0</v>
      </c>
      <c r="J681">
        <f t="shared" si="189"/>
        <v>1</v>
      </c>
      <c r="K681">
        <f t="shared" si="197"/>
        <v>4</v>
      </c>
      <c r="L681">
        <f t="shared" si="198"/>
        <v>0</v>
      </c>
      <c r="M681" s="8">
        <f t="shared" ref="M681:W681" si="277">(M29-$M29)/$M29</f>
        <v>0</v>
      </c>
      <c r="N681" s="8">
        <f t="shared" si="277"/>
        <v>4.6286070133231633E-2</v>
      </c>
      <c r="O681" s="8">
        <f t="shared" si="277"/>
        <v>5.2624182746075734E-2</v>
      </c>
      <c r="P681" s="8">
        <f t="shared" si="277"/>
        <v>0.30575705570204975</v>
      </c>
      <c r="Q681" s="8">
        <f t="shared" si="277"/>
        <v>-0.60142688055206728</v>
      </c>
      <c r="R681" s="8">
        <f t="shared" si="277"/>
        <v>-0.2078670143140412</v>
      </c>
      <c r="S681" s="8">
        <f t="shared" si="277"/>
        <v>-0.66790187547203761</v>
      </c>
      <c r="T681" s="8">
        <f t="shared" si="277"/>
        <v>1.7441726855144228</v>
      </c>
      <c r="U681" s="8">
        <f t="shared" si="277"/>
        <v>1.4409146658632992</v>
      </c>
      <c r="V681" s="8">
        <f t="shared" si="277"/>
        <v>1.7334863137695011</v>
      </c>
      <c r="W681" s="8">
        <f t="shared" si="277"/>
        <v>-0.59974229043326577</v>
      </c>
      <c r="X681"/>
      <c r="Y681" s="8">
        <f t="shared" ref="Y681:AI681" si="278">(Y29-$Y29)/$Y29</f>
        <v>0</v>
      </c>
      <c r="Z681" s="8">
        <f t="shared" si="278"/>
        <v>9.3368228113415178E-2</v>
      </c>
      <c r="AA681" s="8">
        <f t="shared" si="278"/>
        <v>9.1829965409555556E-2</v>
      </c>
      <c r="AB681" s="8">
        <f t="shared" si="278"/>
        <v>0.54899603743105518</v>
      </c>
      <c r="AC681" s="8">
        <f t="shared" si="278"/>
        <v>-0.26791685029326473</v>
      </c>
      <c r="AD681" s="8">
        <f t="shared" si="278"/>
        <v>0.44920718660558229</v>
      </c>
      <c r="AE681" s="8">
        <f t="shared" si="278"/>
        <v>-8.1905330139973708E-3</v>
      </c>
      <c r="AF681" s="8">
        <f t="shared" si="278"/>
        <v>0.71782192630714836</v>
      </c>
      <c r="AG681" s="8">
        <f t="shared" si="278"/>
        <v>0.92553939860928591</v>
      </c>
      <c r="AH681" s="8">
        <f t="shared" si="278"/>
        <v>1.2131399352474941</v>
      </c>
      <c r="AI681" s="8">
        <f t="shared" si="278"/>
        <v>0.37300891171716005</v>
      </c>
      <c r="AK681" s="8">
        <f t="shared" ref="AK681:AU681" si="279">(AK29-$AK29)/$AK29</f>
        <v>0</v>
      </c>
      <c r="AL681" s="8">
        <f t="shared" si="279"/>
        <v>-0.57168877659418404</v>
      </c>
      <c r="AM681" s="8">
        <f t="shared" si="279"/>
        <v>-0.57273124910449014</v>
      </c>
      <c r="AN681" s="8">
        <f t="shared" si="279"/>
        <v>0.54899603743105518</v>
      </c>
      <c r="AO681" s="8">
        <f t="shared" si="279"/>
        <v>-0.67654283097848567</v>
      </c>
      <c r="AP681" s="8">
        <f t="shared" si="279"/>
        <v>0.44920718660558229</v>
      </c>
      <c r="AQ681" s="8">
        <f t="shared" si="279"/>
        <v>-0.58171084642866733</v>
      </c>
      <c r="AR681" s="8">
        <f t="shared" si="279"/>
        <v>-0.10219811012938279</v>
      </c>
      <c r="AS681" s="8">
        <f t="shared" si="279"/>
        <v>-0.61925122406273536</v>
      </c>
      <c r="AT681" s="8">
        <f t="shared" si="279"/>
        <v>1.2131399352474941</v>
      </c>
      <c r="AU681" s="8">
        <f t="shared" si="279"/>
        <v>-0.18583625494945452</v>
      </c>
      <c r="AW681">
        <f t="shared" si="193"/>
        <v>0.43795531847424918</v>
      </c>
      <c r="AX681" t="str">
        <f t="shared" si="202"/>
        <v/>
      </c>
      <c r="AY681" t="str">
        <f t="shared" si="203"/>
        <v/>
      </c>
      <c r="AZ681">
        <f t="shared" si="204"/>
        <v>0.43795531847424918</v>
      </c>
    </row>
    <row r="682" spans="1:52" s="17" customFormat="1" x14ac:dyDescent="0.3">
      <c r="A682">
        <v>23</v>
      </c>
      <c r="B682" t="s">
        <v>99</v>
      </c>
      <c r="C682" t="s">
        <v>95</v>
      </c>
      <c r="D682" t="s">
        <v>96</v>
      </c>
      <c r="E682"/>
      <c r="F682" s="2">
        <v>0</v>
      </c>
      <c r="G682" s="2">
        <f t="shared" si="194"/>
        <v>0</v>
      </c>
      <c r="H682" s="4">
        <f t="shared" si="195"/>
        <v>0</v>
      </c>
      <c r="I682">
        <f t="shared" si="196"/>
        <v>1</v>
      </c>
      <c r="J682">
        <f t="shared" si="189"/>
        <v>0</v>
      </c>
      <c r="K682">
        <f t="shared" si="197"/>
        <v>4</v>
      </c>
      <c r="L682">
        <f t="shared" si="198"/>
        <v>0</v>
      </c>
      <c r="M682" s="8">
        <f t="shared" ref="M682:W682" si="280">(M30-$M30)/$M30</f>
        <v>0</v>
      </c>
      <c r="N682" s="8">
        <f t="shared" si="280"/>
        <v>1.8289939951826644</v>
      </c>
      <c r="O682" s="8">
        <f t="shared" si="280"/>
        <v>1.8434889156605732</v>
      </c>
      <c r="P682" s="8">
        <f t="shared" si="280"/>
        <v>-0.7665138355349429</v>
      </c>
      <c r="Q682" s="8">
        <f t="shared" si="280"/>
        <v>7.9560890384062291E-2</v>
      </c>
      <c r="R682" s="8">
        <f t="shared" si="280"/>
        <v>-0.85004553973204455</v>
      </c>
      <c r="S682" s="8">
        <f t="shared" si="280"/>
        <v>-8.6357558223840697E-2</v>
      </c>
      <c r="T682" s="8">
        <f t="shared" si="280"/>
        <v>4.2362600906562031</v>
      </c>
      <c r="U682" s="8">
        <f t="shared" si="280"/>
        <v>3.6861313096239323</v>
      </c>
      <c r="V682" s="8">
        <f t="shared" si="280"/>
        <v>-0.93212875124724781</v>
      </c>
      <c r="W682" s="8">
        <f t="shared" si="280"/>
        <v>0.30348057585422278</v>
      </c>
      <c r="X682"/>
      <c r="Y682" s="8">
        <f t="shared" ref="Y682:AI682" si="281">(Y30-$Y30)/$Y30</f>
        <v>0</v>
      </c>
      <c r="Z682" s="8">
        <f t="shared" si="281"/>
        <v>1.836868569862053</v>
      </c>
      <c r="AA682" s="8">
        <f t="shared" si="281"/>
        <v>1.8474370212940996</v>
      </c>
      <c r="AB682" s="8">
        <f t="shared" si="281"/>
        <v>-0.33016447675578037</v>
      </c>
      <c r="AC682" s="8">
        <f t="shared" si="281"/>
        <v>0.9354367202437277</v>
      </c>
      <c r="AD682" s="8">
        <f t="shared" si="281"/>
        <v>-0.13657845041240474</v>
      </c>
      <c r="AE682" s="8">
        <f t="shared" si="281"/>
        <v>1.332827287151479</v>
      </c>
      <c r="AF682" s="8">
        <f t="shared" si="281"/>
        <v>2.3112876611075284</v>
      </c>
      <c r="AG682" s="8">
        <f t="shared" si="281"/>
        <v>2.8098124663769544</v>
      </c>
      <c r="AH682" s="8">
        <f t="shared" si="281"/>
        <v>-0.78562817089164272</v>
      </c>
      <c r="AI682" s="8">
        <f t="shared" si="281"/>
        <v>2.8567292975234473</v>
      </c>
      <c r="AK682" s="8">
        <f t="shared" ref="AK682:AU682" si="282">(AK30-$AK30)/$AK30</f>
        <v>0</v>
      </c>
      <c r="AL682" s="8">
        <f t="shared" si="282"/>
        <v>4.2947549939111651E-2</v>
      </c>
      <c r="AM682" s="8">
        <f t="shared" si="282"/>
        <v>4.8448547603217575E-2</v>
      </c>
      <c r="AN682" s="8">
        <f t="shared" si="282"/>
        <v>-0.33016447675578037</v>
      </c>
      <c r="AO682" s="8">
        <f t="shared" si="282"/>
        <v>-0.19450929467755121</v>
      </c>
      <c r="AP682" s="8">
        <f t="shared" si="282"/>
        <v>-0.13657845041240474</v>
      </c>
      <c r="AQ682" s="8">
        <f t="shared" si="282"/>
        <v>-4.2658695703719385E-2</v>
      </c>
      <c r="AR682" s="8">
        <f t="shared" si="282"/>
        <v>0.73154072902499734</v>
      </c>
      <c r="AS682" s="8">
        <f t="shared" si="282"/>
        <v>-0.21030361438788225</v>
      </c>
      <c r="AT682" s="8">
        <f t="shared" si="282"/>
        <v>-0.78562817089164272</v>
      </c>
      <c r="AU682" s="8">
        <f t="shared" si="282"/>
        <v>1.5473493153252416</v>
      </c>
      <c r="AW682">
        <f t="shared" si="193"/>
        <v>-0.6112676624892982</v>
      </c>
      <c r="AX682" t="str">
        <f t="shared" si="202"/>
        <v/>
      </c>
      <c r="AY682">
        <f t="shared" si="203"/>
        <v>-0.6112676624892982</v>
      </c>
      <c r="AZ682" t="str">
        <f t="shared" si="204"/>
        <v/>
      </c>
    </row>
    <row r="683" spans="1:52" s="17" customFormat="1" x14ac:dyDescent="0.3">
      <c r="A683">
        <v>23</v>
      </c>
      <c r="B683" t="s">
        <v>100</v>
      </c>
      <c r="C683" t="s">
        <v>95</v>
      </c>
      <c r="D683" t="s">
        <v>96</v>
      </c>
      <c r="E683" t="s">
        <v>42</v>
      </c>
      <c r="F683" s="2">
        <v>0</v>
      </c>
      <c r="G683" s="2">
        <f t="shared" si="194"/>
        <v>1</v>
      </c>
      <c r="H683" s="4">
        <f t="shared" si="195"/>
        <v>1</v>
      </c>
      <c r="I683">
        <f t="shared" si="196"/>
        <v>0</v>
      </c>
      <c r="J683">
        <f t="shared" si="189"/>
        <v>1</v>
      </c>
      <c r="K683">
        <f t="shared" si="197"/>
        <v>4</v>
      </c>
      <c r="L683">
        <f t="shared" si="198"/>
        <v>4</v>
      </c>
      <c r="M683" s="8">
        <f t="shared" ref="M683:W683" si="283">(M31-$M31)/$M31</f>
        <v>0</v>
      </c>
      <c r="N683" s="8">
        <f t="shared" si="283"/>
        <v>-0.32654452098268261</v>
      </c>
      <c r="O683" s="8">
        <f t="shared" si="283"/>
        <v>-0.32272915852143796</v>
      </c>
      <c r="P683" s="8">
        <f t="shared" si="283"/>
        <v>-0.60656820379167598</v>
      </c>
      <c r="Q683" s="8">
        <f t="shared" si="283"/>
        <v>-0.65526256173094932</v>
      </c>
      <c r="R683" s="8">
        <f t="shared" si="283"/>
        <v>-0.68666501030667593</v>
      </c>
      <c r="S683" s="8">
        <f t="shared" si="283"/>
        <v>-0.69505540324971316</v>
      </c>
      <c r="T683" s="8">
        <f t="shared" si="283"/>
        <v>1.0306142590502356</v>
      </c>
      <c r="U683" s="8">
        <f t="shared" si="283"/>
        <v>0.72051713925140359</v>
      </c>
      <c r="V683" s="8">
        <f t="shared" si="283"/>
        <v>4.0853026602505699E-2</v>
      </c>
      <c r="W683" s="8">
        <f t="shared" si="283"/>
        <v>-0.67510646670345187</v>
      </c>
      <c r="X683"/>
      <c r="Y683" s="8">
        <f t="shared" ref="Y683:AI683" si="284">(Y31-$Y31)/$Y31</f>
        <v>0</v>
      </c>
      <c r="Z683" s="8">
        <f t="shared" si="284"/>
        <v>-0.21577198539615286</v>
      </c>
      <c r="AA683" s="8">
        <f t="shared" si="284"/>
        <v>-0.21668226525829562</v>
      </c>
      <c r="AB683" s="8">
        <f t="shared" si="284"/>
        <v>-0.33444262272278374</v>
      </c>
      <c r="AC683" s="8">
        <f t="shared" si="284"/>
        <v>-0.39595118446506733</v>
      </c>
      <c r="AD683" s="8">
        <f t="shared" si="284"/>
        <v>-0.11223356320453302</v>
      </c>
      <c r="AE683" s="8">
        <f t="shared" si="284"/>
        <v>-8.6005874338462296E-2</v>
      </c>
      <c r="AF683" s="8">
        <f t="shared" si="284"/>
        <v>0.15222594512539123</v>
      </c>
      <c r="AG683" s="8">
        <f t="shared" si="284"/>
        <v>0.22186377719780528</v>
      </c>
      <c r="AH683" s="8">
        <f t="shared" si="284"/>
        <v>0.46279664566621342</v>
      </c>
      <c r="AI683" s="8">
        <f t="shared" si="284"/>
        <v>-4.9082323817975712E-2</v>
      </c>
      <c r="AK683" s="8">
        <f t="shared" ref="AK683:AU683" si="285">(AK31-$AK31)/$AK31</f>
        <v>0</v>
      </c>
      <c r="AL683" s="8">
        <f t="shared" si="285"/>
        <v>-0.67612181437615115</v>
      </c>
      <c r="AM683" s="8">
        <f t="shared" si="285"/>
        <v>-0.67682854328030906</v>
      </c>
      <c r="AN683" s="8">
        <f t="shared" si="285"/>
        <v>-0.33444262272278374</v>
      </c>
      <c r="AO683" s="8">
        <f t="shared" si="285"/>
        <v>-0.69689867213771217</v>
      </c>
      <c r="AP683" s="8">
        <f t="shared" si="285"/>
        <v>-0.11223356320453302</v>
      </c>
      <c r="AQ683" s="8">
        <f t="shared" si="285"/>
        <v>-0.62608901944966033</v>
      </c>
      <c r="AR683" s="8">
        <f t="shared" si="285"/>
        <v>-0.40395247089758574</v>
      </c>
      <c r="AS683" s="8">
        <f t="shared" si="285"/>
        <v>-0.74419031138076841</v>
      </c>
      <c r="AT683" s="8">
        <f t="shared" si="285"/>
        <v>0.46279664566621342</v>
      </c>
      <c r="AU683" s="8">
        <f t="shared" si="285"/>
        <v>-0.39996396559012559</v>
      </c>
      <c r="AW683">
        <f t="shared" si="193"/>
        <v>1.470658881440742</v>
      </c>
      <c r="AX683">
        <f t="shared" si="202"/>
        <v>1.470658881440742</v>
      </c>
      <c r="AY683" t="str">
        <f t="shared" si="203"/>
        <v/>
      </c>
      <c r="AZ683">
        <f t="shared" si="204"/>
        <v>1.470658881440742</v>
      </c>
    </row>
    <row r="684" spans="1:52" s="17" customFormat="1" x14ac:dyDescent="0.3">
      <c r="A684">
        <v>23</v>
      </c>
      <c r="B684" t="s">
        <v>101</v>
      </c>
      <c r="C684" t="s">
        <v>95</v>
      </c>
      <c r="D684" t="s">
        <v>96</v>
      </c>
      <c r="E684"/>
      <c r="F684" s="2">
        <v>0</v>
      </c>
      <c r="G684" s="2">
        <f t="shared" si="194"/>
        <v>0</v>
      </c>
      <c r="H684" s="4">
        <f t="shared" si="195"/>
        <v>0</v>
      </c>
      <c r="I684">
        <f t="shared" si="196"/>
        <v>1</v>
      </c>
      <c r="J684">
        <f t="shared" si="189"/>
        <v>0</v>
      </c>
      <c r="K684">
        <f t="shared" si="197"/>
        <v>4</v>
      </c>
      <c r="L684">
        <f t="shared" si="198"/>
        <v>0</v>
      </c>
      <c r="M684" s="8">
        <f t="shared" ref="M684:W684" si="286">(M32-$M32)/$M32</f>
        <v>0</v>
      </c>
      <c r="N684" s="8">
        <f t="shared" si="286"/>
        <v>1.1197780584936414</v>
      </c>
      <c r="O684" s="8">
        <f t="shared" si="286"/>
        <v>1.1290169960492824</v>
      </c>
      <c r="P684" s="8">
        <f t="shared" si="286"/>
        <v>-0.60116667852632943</v>
      </c>
      <c r="Q684" s="8">
        <f t="shared" si="286"/>
        <v>0.46753333661983543</v>
      </c>
      <c r="R684" s="8">
        <f t="shared" si="286"/>
        <v>-0.69336689432014342</v>
      </c>
      <c r="S684" s="8">
        <f t="shared" si="286"/>
        <v>0.20597423635110812</v>
      </c>
      <c r="T684" s="8">
        <f t="shared" si="286"/>
        <v>4.0065938237999115</v>
      </c>
      <c r="U684" s="8">
        <f t="shared" si="286"/>
        <v>3.2549487696027399</v>
      </c>
      <c r="V684" s="8">
        <f t="shared" si="286"/>
        <v>-0.76149162287699956</v>
      </c>
      <c r="W684" s="8">
        <f t="shared" si="286"/>
        <v>0.57938765326569397</v>
      </c>
      <c r="X684"/>
      <c r="Y684" s="8">
        <f t="shared" ref="Y684:AI684" si="287">(Y32-$Y32)/$Y32</f>
        <v>0</v>
      </c>
      <c r="Z684" s="8">
        <f t="shared" si="287"/>
        <v>1.1180543416423085</v>
      </c>
      <c r="AA684" s="8">
        <f t="shared" si="287"/>
        <v>1.1103601330031918</v>
      </c>
      <c r="AB684" s="8">
        <f t="shared" si="287"/>
        <v>-0.27962897081481825</v>
      </c>
      <c r="AC684" s="8">
        <f t="shared" si="287"/>
        <v>0.91418810922496851</v>
      </c>
      <c r="AD684" s="8">
        <f t="shared" si="287"/>
        <v>0.21153527296705402</v>
      </c>
      <c r="AE684" s="8">
        <f t="shared" si="287"/>
        <v>1.5439859172539983</v>
      </c>
      <c r="AF684" s="8">
        <f t="shared" si="287"/>
        <v>1.4763885256532925</v>
      </c>
      <c r="AG684" s="8">
        <f t="shared" si="287"/>
        <v>1.6335705771264974</v>
      </c>
      <c r="AH684" s="8">
        <f t="shared" si="287"/>
        <v>-0.25648011949666527</v>
      </c>
      <c r="AI684" s="8">
        <f t="shared" si="287"/>
        <v>2.3887461070845055</v>
      </c>
      <c r="AK684" s="8">
        <f t="shared" ref="AK684:AU684" si="288">(AK32-$AK32)/$AK32</f>
        <v>0</v>
      </c>
      <c r="AL684" s="8">
        <f t="shared" si="288"/>
        <v>-0.17337919450327072</v>
      </c>
      <c r="AM684" s="8">
        <f t="shared" si="288"/>
        <v>-0.17753982716169656</v>
      </c>
      <c r="AN684" s="8">
        <f t="shared" si="288"/>
        <v>-0.27962897081481825</v>
      </c>
      <c r="AO684" s="8">
        <f t="shared" si="288"/>
        <v>-8.1487221566561033E-2</v>
      </c>
      <c r="AP684" s="8">
        <f t="shared" si="288"/>
        <v>0.21153527296705402</v>
      </c>
      <c r="AQ684" s="8">
        <f t="shared" si="288"/>
        <v>3.2742263750635318E-2</v>
      </c>
      <c r="AR684" s="8">
        <f t="shared" si="288"/>
        <v>0.28082318030416359</v>
      </c>
      <c r="AS684" s="8">
        <f t="shared" si="288"/>
        <v>-0.4560959082426328</v>
      </c>
      <c r="AT684" s="8">
        <f t="shared" si="288"/>
        <v>-0.25648011949666527</v>
      </c>
      <c r="AU684" s="8">
        <f t="shared" si="288"/>
        <v>1.1747653572033299</v>
      </c>
      <c r="AW684">
        <f t="shared" si="193"/>
        <v>-0.29026346960569072</v>
      </c>
      <c r="AX684" t="str">
        <f t="shared" si="202"/>
        <v/>
      </c>
      <c r="AY684">
        <f t="shared" si="203"/>
        <v>-0.29026346960569072</v>
      </c>
      <c r="AZ684" t="str">
        <f t="shared" si="204"/>
        <v/>
      </c>
    </row>
    <row r="685" spans="1:52" s="17" customFormat="1" x14ac:dyDescent="0.3">
      <c r="A685">
        <v>23</v>
      </c>
      <c r="B685" t="s">
        <v>102</v>
      </c>
      <c r="C685" t="s">
        <v>95</v>
      </c>
      <c r="D685" t="s">
        <v>96</v>
      </c>
      <c r="E685"/>
      <c r="F685" s="2">
        <v>0</v>
      </c>
      <c r="G685" s="2">
        <f t="shared" si="194"/>
        <v>0</v>
      </c>
      <c r="H685" s="4">
        <f t="shared" si="195"/>
        <v>0</v>
      </c>
      <c r="I685">
        <f t="shared" si="196"/>
        <v>0</v>
      </c>
      <c r="J685">
        <f t="shared" si="189"/>
        <v>1</v>
      </c>
      <c r="K685">
        <f t="shared" si="197"/>
        <v>4</v>
      </c>
      <c r="L685">
        <f t="shared" si="198"/>
        <v>0</v>
      </c>
      <c r="M685" s="8">
        <f t="shared" ref="M685:W685" si="289">(M33-$M33)/$M33</f>
        <v>0</v>
      </c>
      <c r="N685" s="8">
        <f t="shared" si="289"/>
        <v>-0.37833052125946237</v>
      </c>
      <c r="O685" s="8">
        <f t="shared" si="289"/>
        <v>-0.37724410981509665</v>
      </c>
      <c r="P685" s="8">
        <f t="shared" si="289"/>
        <v>-0.82430711471764073</v>
      </c>
      <c r="Q685" s="8">
        <f t="shared" si="289"/>
        <v>-0.82193221916891324</v>
      </c>
      <c r="R685" s="8">
        <f t="shared" si="289"/>
        <v>-0.82544836225921048</v>
      </c>
      <c r="S685" s="8">
        <f t="shared" si="289"/>
        <v>-0.82625967380993848</v>
      </c>
      <c r="T685" s="8">
        <f t="shared" si="289"/>
        <v>0.74183743349727671</v>
      </c>
      <c r="U685" s="8">
        <f t="shared" si="289"/>
        <v>0.38038224503053614</v>
      </c>
      <c r="V685" s="8">
        <f t="shared" si="289"/>
        <v>-0.48312841050972222</v>
      </c>
      <c r="W685" s="8">
        <f t="shared" si="289"/>
        <v>-0.86703297179598926</v>
      </c>
      <c r="X685"/>
      <c r="Y685" s="8">
        <f t="shared" ref="Y685:AI685" si="290">(Y33-$Y33)/$Y33</f>
        <v>0</v>
      </c>
      <c r="Z685" s="8">
        <f t="shared" si="290"/>
        <v>-0.2462212239353348</v>
      </c>
      <c r="AA685" s="8">
        <f t="shared" si="290"/>
        <v>-0.25074533105067415</v>
      </c>
      <c r="AB685" s="8">
        <f t="shared" si="290"/>
        <v>-0.65274290869714013</v>
      </c>
      <c r="AC685" s="8">
        <f t="shared" si="290"/>
        <v>-0.60982380958435922</v>
      </c>
      <c r="AD685" s="8">
        <f t="shared" si="290"/>
        <v>-0.36488895576639474</v>
      </c>
      <c r="AE685" s="8">
        <f t="shared" si="290"/>
        <v>-0.31196986276829397</v>
      </c>
      <c r="AF685" s="8">
        <f t="shared" si="290"/>
        <v>0.21766514618724844</v>
      </c>
      <c r="AG685" s="8">
        <f t="shared" si="290"/>
        <v>0.15001113627279256</v>
      </c>
      <c r="AH685" s="8">
        <f t="shared" si="290"/>
        <v>0.13070154157420716</v>
      </c>
      <c r="AI685" s="8">
        <f t="shared" si="290"/>
        <v>-0.37235580149611386</v>
      </c>
      <c r="AK685" s="8">
        <f t="shared" ref="AK685:AU685" si="291">(AK33-$AK33)/$AK33</f>
        <v>0</v>
      </c>
      <c r="AL685" s="8">
        <f t="shared" si="291"/>
        <v>-0.71744562820689084</v>
      </c>
      <c r="AM685" s="8">
        <f t="shared" si="291"/>
        <v>-0.72473248110061705</v>
      </c>
      <c r="AN685" s="8">
        <f t="shared" si="291"/>
        <v>-0.65274290869714013</v>
      </c>
      <c r="AO685" s="8">
        <f t="shared" si="291"/>
        <v>-0.79345871511623478</v>
      </c>
      <c r="AP685" s="8">
        <f t="shared" si="291"/>
        <v>-0.36488895576639474</v>
      </c>
      <c r="AQ685" s="8">
        <f t="shared" si="291"/>
        <v>-0.70894407268964221</v>
      </c>
      <c r="AR685" s="8">
        <f t="shared" si="291"/>
        <v>-0.36974030492170168</v>
      </c>
      <c r="AS685" s="8">
        <f t="shared" si="291"/>
        <v>-0.7736158453970351</v>
      </c>
      <c r="AT685" s="8">
        <f t="shared" si="291"/>
        <v>0.13070154157420716</v>
      </c>
      <c r="AU685" s="8">
        <f t="shared" si="291"/>
        <v>-0.60051969334454192</v>
      </c>
      <c r="AW685">
        <f t="shared" si="193"/>
        <v>0.56098549971599987</v>
      </c>
      <c r="AX685" t="str">
        <f t="shared" si="202"/>
        <v/>
      </c>
      <c r="AY685" t="str">
        <f t="shared" si="203"/>
        <v/>
      </c>
      <c r="AZ685">
        <f t="shared" si="204"/>
        <v>0.56098549971599987</v>
      </c>
    </row>
    <row r="686" spans="1:52" s="17" customFormat="1" x14ac:dyDescent="0.3">
      <c r="A686">
        <v>23</v>
      </c>
      <c r="B686" t="s">
        <v>103</v>
      </c>
      <c r="C686" t="s">
        <v>95</v>
      </c>
      <c r="D686" t="s">
        <v>96</v>
      </c>
      <c r="E686"/>
      <c r="F686" s="2">
        <v>0</v>
      </c>
      <c r="G686" s="2">
        <f t="shared" si="194"/>
        <v>1</v>
      </c>
      <c r="H686" s="4">
        <f t="shared" si="195"/>
        <v>0</v>
      </c>
      <c r="I686">
        <f t="shared" si="196"/>
        <v>0</v>
      </c>
      <c r="J686">
        <f t="shared" si="189"/>
        <v>1</v>
      </c>
      <c r="K686">
        <f t="shared" si="197"/>
        <v>4</v>
      </c>
      <c r="L686">
        <f t="shared" si="198"/>
        <v>0</v>
      </c>
      <c r="M686" s="8">
        <f t="shared" ref="M686:W686" si="292">(M34-$M34)/$M34</f>
        <v>0</v>
      </c>
      <c r="N686" s="8">
        <f t="shared" si="292"/>
        <v>-6.3228310004130681E-5</v>
      </c>
      <c r="O686" s="8">
        <f t="shared" si="292"/>
        <v>3.9322943571265543E-3</v>
      </c>
      <c r="P686" s="8">
        <f t="shared" si="292"/>
        <v>-0.88181301415030355</v>
      </c>
      <c r="Q686" s="8">
        <f t="shared" si="292"/>
        <v>-0.69410449281681863</v>
      </c>
      <c r="R686" s="8">
        <f t="shared" si="292"/>
        <v>-0.88341957214869804</v>
      </c>
      <c r="S686" s="8">
        <f t="shared" si="292"/>
        <v>-0.70373126501071959</v>
      </c>
      <c r="T686" s="8">
        <f t="shared" si="292"/>
        <v>1.3078157614378396</v>
      </c>
      <c r="U686" s="8">
        <f t="shared" si="292"/>
        <v>0.83948855982415571</v>
      </c>
      <c r="V686" s="8">
        <f t="shared" si="292"/>
        <v>-0.9821045542984902</v>
      </c>
      <c r="W686" s="8">
        <f t="shared" si="292"/>
        <v>-0.64206672036415313</v>
      </c>
      <c r="X686"/>
      <c r="Y686" s="8">
        <f t="shared" ref="Y686:AI686" si="293">(Y34-$Y34)/$Y34</f>
        <v>0</v>
      </c>
      <c r="Z686" s="8">
        <f t="shared" si="293"/>
        <v>0.33557236895384646</v>
      </c>
      <c r="AA686" s="8">
        <f t="shared" si="293"/>
        <v>0.3290531350705726</v>
      </c>
      <c r="AB686" s="8">
        <f t="shared" si="293"/>
        <v>-0.71791400732824773</v>
      </c>
      <c r="AC686" s="8">
        <f t="shared" si="293"/>
        <v>-0.29357503888212638</v>
      </c>
      <c r="AD686" s="8">
        <f t="shared" si="293"/>
        <v>-0.35286570067372863</v>
      </c>
      <c r="AE686" s="8">
        <f t="shared" si="293"/>
        <v>0.16286031242406593</v>
      </c>
      <c r="AF686" s="8">
        <f t="shared" si="293"/>
        <v>0.74542354848680736</v>
      </c>
      <c r="AG686" s="8">
        <f t="shared" si="293"/>
        <v>0.6629803441818064</v>
      </c>
      <c r="AH686" s="8">
        <f t="shared" si="293"/>
        <v>-0.89368577227822787</v>
      </c>
      <c r="AI686" s="8">
        <f t="shared" si="293"/>
        <v>0.47786274848640931</v>
      </c>
      <c r="AK686" s="8">
        <f t="shared" ref="AK686:AU686" si="294">(AK34-$AK34)/$AK34</f>
        <v>0</v>
      </c>
      <c r="AL686" s="8">
        <f t="shared" si="294"/>
        <v>-0.51705298652099085</v>
      </c>
      <c r="AM686" s="8">
        <f t="shared" si="294"/>
        <v>-0.52366462031501093</v>
      </c>
      <c r="AN686" s="8">
        <f t="shared" si="294"/>
        <v>-0.71791400732824773</v>
      </c>
      <c r="AO686" s="8">
        <f t="shared" si="294"/>
        <v>-0.67945665672290945</v>
      </c>
      <c r="AP686" s="8">
        <f t="shared" si="294"/>
        <v>-0.35286570067372863</v>
      </c>
      <c r="AQ686" s="8">
        <f t="shared" si="294"/>
        <v>-0.57009117652069885</v>
      </c>
      <c r="AR686" s="8">
        <f t="shared" si="294"/>
        <v>-9.9862493266800523E-2</v>
      </c>
      <c r="AS686" s="8">
        <f t="shared" si="294"/>
        <v>-0.67402802761638969</v>
      </c>
      <c r="AT686" s="8">
        <f t="shared" si="294"/>
        <v>-0.89368577227822787</v>
      </c>
      <c r="AU686" s="8">
        <f t="shared" si="294"/>
        <v>-0.12771853697515695</v>
      </c>
      <c r="AW686">
        <f t="shared" si="193"/>
        <v>0.87678546845251526</v>
      </c>
      <c r="AX686" t="str">
        <f t="shared" si="202"/>
        <v/>
      </c>
      <c r="AY686" t="str">
        <f t="shared" si="203"/>
        <v/>
      </c>
      <c r="AZ686">
        <f t="shared" si="204"/>
        <v>0.87678546845251526</v>
      </c>
    </row>
    <row r="687" spans="1:52" s="17" customFormat="1" x14ac:dyDescent="0.3">
      <c r="A687">
        <v>23</v>
      </c>
      <c r="B687" t="s">
        <v>104</v>
      </c>
      <c r="C687" t="s">
        <v>95</v>
      </c>
      <c r="D687" t="s">
        <v>96</v>
      </c>
      <c r="E687"/>
      <c r="F687" s="2">
        <v>0</v>
      </c>
      <c r="G687" s="2">
        <f t="shared" si="194"/>
        <v>1</v>
      </c>
      <c r="H687" s="4">
        <f t="shared" si="195"/>
        <v>0</v>
      </c>
      <c r="I687">
        <f t="shared" si="196"/>
        <v>0</v>
      </c>
      <c r="J687">
        <f t="shared" ref="J687:J710" si="295">J375</f>
        <v>1</v>
      </c>
      <c r="K687">
        <f t="shared" si="197"/>
        <v>4</v>
      </c>
      <c r="L687">
        <f t="shared" si="198"/>
        <v>0</v>
      </c>
      <c r="M687" s="8">
        <f t="shared" ref="M687:W687" si="296">(M35-$M35)/$M35</f>
        <v>0</v>
      </c>
      <c r="N687" s="8">
        <f t="shared" si="296"/>
        <v>-0.12591607653856704</v>
      </c>
      <c r="O687" s="8">
        <f t="shared" si="296"/>
        <v>-0.10050083108550505</v>
      </c>
      <c r="P687" s="8">
        <f t="shared" si="296"/>
        <v>4.5604683692091683</v>
      </c>
      <c r="Q687" s="8">
        <f t="shared" si="296"/>
        <v>-0.18703663020132277</v>
      </c>
      <c r="R687" s="8">
        <f t="shared" si="296"/>
        <v>0.61337610837779022</v>
      </c>
      <c r="S687" s="8">
        <f t="shared" si="296"/>
        <v>-8.8552768200817228E-2</v>
      </c>
      <c r="T687" s="8">
        <f t="shared" si="296"/>
        <v>2.9010893425545296E-2</v>
      </c>
      <c r="U687" s="8">
        <f t="shared" si="296"/>
        <v>-0.20178693003933618</v>
      </c>
      <c r="V687" s="8">
        <f t="shared" si="296"/>
        <v>8.2002909984741787</v>
      </c>
      <c r="W687" s="8">
        <f t="shared" si="296"/>
        <v>0.68160508652979113</v>
      </c>
      <c r="X687"/>
      <c r="Y687" s="8">
        <f t="shared" ref="Y687:AI687" si="297">(Y35-$Y35)/$Y35</f>
        <v>0</v>
      </c>
      <c r="Z687" s="8">
        <f t="shared" si="297"/>
        <v>-0.21585042855009887</v>
      </c>
      <c r="AA687" s="8">
        <f t="shared" si="297"/>
        <v>-0.19753303238941716</v>
      </c>
      <c r="AB687" s="8">
        <f t="shared" si="297"/>
        <v>4.1239904445618238</v>
      </c>
      <c r="AC687" s="8">
        <f t="shared" si="297"/>
        <v>-0.1675760625615105</v>
      </c>
      <c r="AD687" s="8">
        <f t="shared" si="297"/>
        <v>0.35548470698202994</v>
      </c>
      <c r="AE687" s="8">
        <f t="shared" si="297"/>
        <v>-4.5430703814843626E-2</v>
      </c>
      <c r="AF687" s="8">
        <f t="shared" si="297"/>
        <v>-7.5742352663797141E-2</v>
      </c>
      <c r="AG687" s="8">
        <f t="shared" si="297"/>
        <v>-0.23941684299249094</v>
      </c>
      <c r="AH687" s="8">
        <f t="shared" si="297"/>
        <v>3.5956484067898922</v>
      </c>
      <c r="AI687" s="8">
        <f t="shared" si="297"/>
        <v>0.64890260887428963</v>
      </c>
      <c r="AK687" s="8">
        <f t="shared" ref="AK687:AU687" si="298">(AK35-$AK35)/$AK35</f>
        <v>0</v>
      </c>
      <c r="AL687" s="8">
        <f t="shared" si="298"/>
        <v>-0.71933251653630448</v>
      </c>
      <c r="AM687" s="8">
        <f t="shared" si="298"/>
        <v>-0.70316644990350174</v>
      </c>
      <c r="AN687" s="8">
        <f t="shared" si="298"/>
        <v>4.1239904445618238</v>
      </c>
      <c r="AO687" s="8">
        <f t="shared" si="298"/>
        <v>-0.70203560486550287</v>
      </c>
      <c r="AP687" s="8">
        <f t="shared" si="298"/>
        <v>0.35548470698202994</v>
      </c>
      <c r="AQ687" s="8">
        <f t="shared" si="298"/>
        <v>-0.66794884732150028</v>
      </c>
      <c r="AR687" s="8">
        <f t="shared" si="298"/>
        <v>-0.51189029136151476</v>
      </c>
      <c r="AS687" s="8">
        <f t="shared" si="298"/>
        <v>-0.86948679851834887</v>
      </c>
      <c r="AT687" s="8">
        <f t="shared" si="298"/>
        <v>3.5956484067898922</v>
      </c>
      <c r="AU687" s="8">
        <f t="shared" si="298"/>
        <v>4.0895324570980662E-2</v>
      </c>
      <c r="AW687">
        <f t="shared" ref="AW687:AW710" si="299">BB375</f>
        <v>0.87678546845251493</v>
      </c>
      <c r="AX687" t="str">
        <f t="shared" si="202"/>
        <v/>
      </c>
      <c r="AY687" t="str">
        <f t="shared" si="203"/>
        <v/>
      </c>
      <c r="AZ687">
        <f t="shared" si="204"/>
        <v>0.87678546845251493</v>
      </c>
    </row>
    <row r="688" spans="1:52" s="17" customFormat="1" x14ac:dyDescent="0.3">
      <c r="A688">
        <v>23</v>
      </c>
      <c r="B688" t="s">
        <v>105</v>
      </c>
      <c r="C688" t="s">
        <v>95</v>
      </c>
      <c r="D688" t="s">
        <v>96</v>
      </c>
      <c r="E688"/>
      <c r="F688" s="2">
        <v>0</v>
      </c>
      <c r="G688" s="2">
        <f t="shared" si="194"/>
        <v>0</v>
      </c>
      <c r="H688" s="4">
        <f t="shared" si="195"/>
        <v>0</v>
      </c>
      <c r="I688">
        <f t="shared" si="196"/>
        <v>0</v>
      </c>
      <c r="J688">
        <f t="shared" si="295"/>
        <v>1</v>
      </c>
      <c r="K688">
        <f t="shared" si="197"/>
        <v>4</v>
      </c>
      <c r="L688">
        <f t="shared" si="198"/>
        <v>0</v>
      </c>
      <c r="M688" s="8">
        <f t="shared" ref="M688:W688" si="300">(M36-$M36)/$M36</f>
        <v>0</v>
      </c>
      <c r="N688" s="8">
        <f t="shared" si="300"/>
        <v>-0.3813306131341419</v>
      </c>
      <c r="O688" s="8">
        <f t="shared" si="300"/>
        <v>-0.36925645803309448</v>
      </c>
      <c r="P688" s="8">
        <f t="shared" si="300"/>
        <v>4.8485112211255457</v>
      </c>
      <c r="Q688" s="8">
        <f t="shared" si="300"/>
        <v>-0.46743490271394644</v>
      </c>
      <c r="R688" s="8">
        <f t="shared" si="300"/>
        <v>0.22952558357564257</v>
      </c>
      <c r="S688" s="8">
        <f t="shared" si="300"/>
        <v>-0.45366736212501585</v>
      </c>
      <c r="T688" s="8">
        <f t="shared" si="300"/>
        <v>-0.25819195987513144</v>
      </c>
      <c r="U688" s="8">
        <f t="shared" si="300"/>
        <v>-0.42523316874068989</v>
      </c>
      <c r="V688" s="8">
        <f t="shared" si="300"/>
        <v>7.718243789093612</v>
      </c>
      <c r="W688" s="8">
        <f t="shared" si="300"/>
        <v>0.13664748391406231</v>
      </c>
      <c r="X688"/>
      <c r="Y688" s="8">
        <f t="shared" ref="Y688:AI688" si="301">(Y36-$Y36)/$Y36</f>
        <v>0</v>
      </c>
      <c r="Z688" s="8">
        <f t="shared" si="301"/>
        <v>-0.42757031474889795</v>
      </c>
      <c r="AA688" s="8">
        <f t="shared" si="301"/>
        <v>-0.42493749118981455</v>
      </c>
      <c r="AB688" s="8">
        <f t="shared" si="301"/>
        <v>4.5192731845763721</v>
      </c>
      <c r="AC688" s="8">
        <f t="shared" si="301"/>
        <v>-0.42746511354903083</v>
      </c>
      <c r="AD688" s="8">
        <f t="shared" si="301"/>
        <v>9.1745323638175461E-2</v>
      </c>
      <c r="AE688" s="8">
        <f t="shared" si="301"/>
        <v>-0.4145143142504284</v>
      </c>
      <c r="AF688" s="8">
        <f t="shared" si="301"/>
        <v>-0.31817876760573249</v>
      </c>
      <c r="AG688" s="8">
        <f t="shared" si="301"/>
        <v>-0.4353924880439668</v>
      </c>
      <c r="AH688" s="8">
        <f t="shared" si="301"/>
        <v>3.817913269874857</v>
      </c>
      <c r="AI688" s="8">
        <f t="shared" si="301"/>
        <v>0.13281876427879249</v>
      </c>
      <c r="AK688" s="8">
        <f t="shared" ref="AK688:AU688" si="302">(AK36-$AK36)/$AK36</f>
        <v>0</v>
      </c>
      <c r="AL688" s="8">
        <f t="shared" si="302"/>
        <v>-0.7848122438956846</v>
      </c>
      <c r="AM688" s="8">
        <f t="shared" si="302"/>
        <v>-0.78115554442096768</v>
      </c>
      <c r="AN688" s="8">
        <f t="shared" si="302"/>
        <v>4.5192731845763721</v>
      </c>
      <c r="AO688" s="8">
        <f t="shared" si="302"/>
        <v>-0.7881609402793649</v>
      </c>
      <c r="AP688" s="8">
        <f t="shared" si="302"/>
        <v>9.1745323638175461E-2</v>
      </c>
      <c r="AQ688" s="8">
        <f t="shared" si="302"/>
        <v>-0.8051017891525768</v>
      </c>
      <c r="AR688" s="8">
        <f t="shared" si="302"/>
        <v>-0.63986063039959806</v>
      </c>
      <c r="AS688" s="8">
        <f t="shared" si="302"/>
        <v>-0.90256637430746356</v>
      </c>
      <c r="AT688" s="8">
        <f t="shared" si="302"/>
        <v>3.817913269874857</v>
      </c>
      <c r="AU688" s="8">
        <f t="shared" si="302"/>
        <v>-0.29477505526856407</v>
      </c>
      <c r="AW688">
        <f t="shared" si="299"/>
        <v>0.56098549971599954</v>
      </c>
      <c r="AX688" t="str">
        <f t="shared" si="202"/>
        <v/>
      </c>
      <c r="AY688" t="str">
        <f t="shared" si="203"/>
        <v/>
      </c>
      <c r="AZ688">
        <f t="shared" si="204"/>
        <v>0.56098549971599954</v>
      </c>
    </row>
    <row r="689" spans="1:52" s="17" customFormat="1" x14ac:dyDescent="0.3">
      <c r="A689">
        <v>23</v>
      </c>
      <c r="B689" t="s">
        <v>106</v>
      </c>
      <c r="C689" t="s">
        <v>95</v>
      </c>
      <c r="D689" t="s">
        <v>96</v>
      </c>
      <c r="E689"/>
      <c r="F689" s="2">
        <v>0</v>
      </c>
      <c r="G689" s="2">
        <f t="shared" si="194"/>
        <v>0</v>
      </c>
      <c r="H689" s="4">
        <f t="shared" si="195"/>
        <v>0</v>
      </c>
      <c r="I689">
        <f t="shared" si="196"/>
        <v>1</v>
      </c>
      <c r="J689">
        <f t="shared" si="295"/>
        <v>0</v>
      </c>
      <c r="K689">
        <f t="shared" si="197"/>
        <v>4</v>
      </c>
      <c r="L689">
        <f t="shared" si="198"/>
        <v>0</v>
      </c>
      <c r="M689" s="8">
        <f t="shared" ref="M689:W689" si="303">(M37-$M37)/$M37</f>
        <v>0</v>
      </c>
      <c r="N689" s="8">
        <f t="shared" si="303"/>
        <v>0.15359909348057044</v>
      </c>
      <c r="O689" s="8">
        <f t="shared" si="303"/>
        <v>0.18225946759910108</v>
      </c>
      <c r="P689" s="8">
        <f t="shared" si="303"/>
        <v>0.32010750293901741</v>
      </c>
      <c r="Q689" s="8">
        <f t="shared" si="303"/>
        <v>-0.30622392388557929</v>
      </c>
      <c r="R689" s="8">
        <f t="shared" si="303"/>
        <v>0.12984201955319383</v>
      </c>
      <c r="S689" s="8">
        <f t="shared" si="303"/>
        <v>-0.41125884299891113</v>
      </c>
      <c r="T689" s="8">
        <f t="shared" si="303"/>
        <v>1.3711986662615885</v>
      </c>
      <c r="U689" s="8">
        <f t="shared" si="303"/>
        <v>0.99780748350281845</v>
      </c>
      <c r="V689" s="8">
        <f t="shared" si="303"/>
        <v>6.5284709183509806</v>
      </c>
      <c r="W689" s="8">
        <f t="shared" si="303"/>
        <v>-1.6211865893999099E-2</v>
      </c>
      <c r="X689"/>
      <c r="Y689" s="8">
        <f t="shared" ref="Y689:AI689" si="304">(Y37-$Y37)/$Y37</f>
        <v>0</v>
      </c>
      <c r="Z689" s="8">
        <f t="shared" si="304"/>
        <v>0.15579986604008536</v>
      </c>
      <c r="AA689" s="8">
        <f t="shared" si="304"/>
        <v>0.17422797895083289</v>
      </c>
      <c r="AB689" s="8">
        <f t="shared" si="304"/>
        <v>0.42583028740352491</v>
      </c>
      <c r="AC689" s="8">
        <f t="shared" si="304"/>
        <v>-5.4461069764255229E-2</v>
      </c>
      <c r="AD689" s="8">
        <f t="shared" si="304"/>
        <v>0.68668496998202777</v>
      </c>
      <c r="AE689" s="8">
        <f t="shared" si="304"/>
        <v>0.19377378080953384</v>
      </c>
      <c r="AF689" s="8">
        <f t="shared" si="304"/>
        <v>0.48102315281262154</v>
      </c>
      <c r="AG689" s="8">
        <f t="shared" si="304"/>
        <v>0.48813693360367699</v>
      </c>
      <c r="AH689" s="8">
        <f t="shared" si="304"/>
        <v>2.8879885350834229</v>
      </c>
      <c r="AI689" s="8">
        <f t="shared" si="304"/>
        <v>0.90162442913096374</v>
      </c>
      <c r="AK689" s="8">
        <f t="shared" ref="AK689:AU689" si="305">(AK37-$AK37)/$AK37</f>
        <v>0</v>
      </c>
      <c r="AL689" s="8">
        <f t="shared" si="305"/>
        <v>-0.5515593007161036</v>
      </c>
      <c r="AM689" s="8">
        <f t="shared" si="305"/>
        <v>-0.53740583542534559</v>
      </c>
      <c r="AN689" s="8">
        <f t="shared" si="305"/>
        <v>0.42583028740352491</v>
      </c>
      <c r="AO689" s="8">
        <f t="shared" si="305"/>
        <v>-0.60604168855869478</v>
      </c>
      <c r="AP689" s="8">
        <f t="shared" si="305"/>
        <v>0.68668496998202777</v>
      </c>
      <c r="AQ689" s="8">
        <f t="shared" si="305"/>
        <v>-0.57872152542949573</v>
      </c>
      <c r="AR689" s="8">
        <f t="shared" si="305"/>
        <v>-0.24670016175448031</v>
      </c>
      <c r="AS689" s="8">
        <f t="shared" si="305"/>
        <v>-0.70363445722951812</v>
      </c>
      <c r="AT689" s="8">
        <f t="shared" si="305"/>
        <v>2.8879885350834229</v>
      </c>
      <c r="AU689" s="8">
        <f t="shared" si="305"/>
        <v>0.1722205407214725</v>
      </c>
      <c r="AW689">
        <f t="shared" si="299"/>
        <v>-0.29026346960569022</v>
      </c>
      <c r="AX689" t="str">
        <f t="shared" si="202"/>
        <v/>
      </c>
      <c r="AY689">
        <f t="shared" si="203"/>
        <v>-0.29026346960569022</v>
      </c>
      <c r="AZ689" t="str">
        <f t="shared" si="204"/>
        <v/>
      </c>
    </row>
    <row r="690" spans="1:52" s="17" customFormat="1" x14ac:dyDescent="0.3">
      <c r="A690">
        <v>23</v>
      </c>
      <c r="B690" t="s">
        <v>107</v>
      </c>
      <c r="C690" t="s">
        <v>95</v>
      </c>
      <c r="D690" t="s">
        <v>96</v>
      </c>
      <c r="E690" t="s">
        <v>42</v>
      </c>
      <c r="F690" s="2">
        <v>0</v>
      </c>
      <c r="G690" s="2">
        <f t="shared" si="194"/>
        <v>1</v>
      </c>
      <c r="H690" s="4">
        <f t="shared" si="195"/>
        <v>1</v>
      </c>
      <c r="I690">
        <f t="shared" si="196"/>
        <v>0</v>
      </c>
      <c r="J690">
        <f t="shared" si="295"/>
        <v>1</v>
      </c>
      <c r="K690">
        <f t="shared" si="197"/>
        <v>4</v>
      </c>
      <c r="L690">
        <f t="shared" si="198"/>
        <v>4</v>
      </c>
      <c r="M690" s="8">
        <f t="shared" ref="M690:W690" si="306">(M38-$M38)/$M38</f>
        <v>0</v>
      </c>
      <c r="N690" s="8">
        <f t="shared" si="306"/>
        <v>-0.37851824440687892</v>
      </c>
      <c r="O690" s="8">
        <f t="shared" si="306"/>
        <v>-0.37057736033891275</v>
      </c>
      <c r="P690" s="8">
        <f t="shared" si="306"/>
        <v>1.5533283250240357</v>
      </c>
      <c r="Q690" s="8">
        <f t="shared" si="306"/>
        <v>-0.6494434725654652</v>
      </c>
      <c r="R690" s="8">
        <f t="shared" si="306"/>
        <v>0.87617512509911633</v>
      </c>
      <c r="S690" s="8">
        <f t="shared" si="306"/>
        <v>-0.70431411632336705</v>
      </c>
      <c r="T690" s="8">
        <f t="shared" si="306"/>
        <v>0.58397169757443324</v>
      </c>
      <c r="U690" s="8">
        <f t="shared" si="306"/>
        <v>0.32832307209213779</v>
      </c>
      <c r="V690" s="8">
        <f t="shared" si="306"/>
        <v>6.8639152196625952</v>
      </c>
      <c r="W690" s="8">
        <f t="shared" si="306"/>
        <v>-0.40458556870221002</v>
      </c>
      <c r="X690"/>
      <c r="Y690" s="8">
        <f t="shared" ref="Y690:AI690" si="307">(Y38-$Y38)/$Y38</f>
        <v>0</v>
      </c>
      <c r="Z690" s="8">
        <f t="shared" si="307"/>
        <v>-0.2873077746321076</v>
      </c>
      <c r="AA690" s="8">
        <f t="shared" si="307"/>
        <v>-0.28551336499085844</v>
      </c>
      <c r="AB690" s="8">
        <f t="shared" si="307"/>
        <v>1.5408324960961508</v>
      </c>
      <c r="AC690" s="8">
        <f t="shared" si="307"/>
        <v>-0.42448202598163515</v>
      </c>
      <c r="AD690" s="8">
        <f t="shared" si="307"/>
        <v>1.3656043779278315</v>
      </c>
      <c r="AE690" s="8">
        <f t="shared" si="307"/>
        <v>-0.25409046982064648</v>
      </c>
      <c r="AF690" s="8">
        <f t="shared" si="307"/>
        <v>8.0760598017485474E-2</v>
      </c>
      <c r="AG690" s="8">
        <f t="shared" si="307"/>
        <v>8.2930434095556615E-2</v>
      </c>
      <c r="AH690" s="8">
        <f t="shared" si="307"/>
        <v>2.8851853463709642</v>
      </c>
      <c r="AI690" s="8">
        <f t="shared" si="307"/>
        <v>0.10060290196978926</v>
      </c>
      <c r="AK690" s="8">
        <f t="shared" ref="AK690:AU690" si="308">(AK38-$AK38)/$AK38</f>
        <v>0</v>
      </c>
      <c r="AL690" s="8">
        <f t="shared" si="308"/>
        <v>-0.71296455088162869</v>
      </c>
      <c r="AM690" s="8">
        <f t="shared" si="308"/>
        <v>-0.71005476969802461</v>
      </c>
      <c r="AN690" s="8">
        <f t="shared" si="308"/>
        <v>1.5408324960961508</v>
      </c>
      <c r="AO690" s="8">
        <f t="shared" si="308"/>
        <v>-0.74739698589114578</v>
      </c>
      <c r="AP690" s="8">
        <f t="shared" si="308"/>
        <v>1.3656043779278315</v>
      </c>
      <c r="AQ690" s="8">
        <f t="shared" si="308"/>
        <v>-0.72273026862708367</v>
      </c>
      <c r="AR690" s="8">
        <f t="shared" si="308"/>
        <v>-0.45008881408499718</v>
      </c>
      <c r="AS690" s="8">
        <f t="shared" si="308"/>
        <v>-0.78213030022569607</v>
      </c>
      <c r="AT690" s="8">
        <f t="shared" si="308"/>
        <v>2.8851853463709642</v>
      </c>
      <c r="AU690" s="8">
        <f t="shared" si="308"/>
        <v>-0.36526226481472795</v>
      </c>
      <c r="AW690">
        <f t="shared" si="299"/>
        <v>1.470658881440742</v>
      </c>
      <c r="AX690">
        <f t="shared" si="202"/>
        <v>1.470658881440742</v>
      </c>
      <c r="AY690" t="str">
        <f t="shared" si="203"/>
        <v/>
      </c>
      <c r="AZ690">
        <f t="shared" si="204"/>
        <v>1.470658881440742</v>
      </c>
    </row>
    <row r="691" spans="1:52" s="17" customFormat="1" x14ac:dyDescent="0.3">
      <c r="A691">
        <v>23</v>
      </c>
      <c r="B691" t="s">
        <v>108</v>
      </c>
      <c r="C691" t="s">
        <v>95</v>
      </c>
      <c r="D691" t="s">
        <v>96</v>
      </c>
      <c r="E691"/>
      <c r="F691" s="2">
        <v>0</v>
      </c>
      <c r="G691" s="2">
        <f t="shared" si="194"/>
        <v>0</v>
      </c>
      <c r="H691" s="4">
        <f t="shared" si="195"/>
        <v>0</v>
      </c>
      <c r="I691">
        <f t="shared" si="196"/>
        <v>1</v>
      </c>
      <c r="J691">
        <f t="shared" si="295"/>
        <v>0</v>
      </c>
      <c r="K691">
        <f t="shared" si="197"/>
        <v>4</v>
      </c>
      <c r="L691">
        <f t="shared" si="198"/>
        <v>0</v>
      </c>
      <c r="M691" s="8">
        <f t="shared" ref="M691:W691" si="309">(M39-$M39)/$M39</f>
        <v>0</v>
      </c>
      <c r="N691" s="8">
        <f t="shared" si="309"/>
        <v>0.41027071647435792</v>
      </c>
      <c r="O691" s="8">
        <f t="shared" si="309"/>
        <v>0.43132294454652442</v>
      </c>
      <c r="P691" s="8">
        <f t="shared" si="309"/>
        <v>2.4010276470430725</v>
      </c>
      <c r="Q691" s="8">
        <f t="shared" si="309"/>
        <v>0.36811071313355676</v>
      </c>
      <c r="R691" s="8">
        <f t="shared" si="309"/>
        <v>1.2919435525723533</v>
      </c>
      <c r="S691" s="8">
        <f t="shared" si="309"/>
        <v>4.6951965143456849E-2</v>
      </c>
      <c r="T691" s="8">
        <f t="shared" si="309"/>
        <v>1.3884095076398513</v>
      </c>
      <c r="U691" s="8">
        <f t="shared" si="309"/>
        <v>0.97343871733633558</v>
      </c>
      <c r="V691" s="8">
        <f t="shared" si="309"/>
        <v>2.3554916173940983</v>
      </c>
      <c r="W691" s="8">
        <f t="shared" si="309"/>
        <v>1.4969597274059188</v>
      </c>
      <c r="X691"/>
      <c r="Y691" s="8">
        <f t="shared" ref="Y691:AI691" si="310">(Y39-$Y39)/$Y39</f>
        <v>0</v>
      </c>
      <c r="Z691" s="8">
        <f t="shared" si="310"/>
        <v>0.3874030806145109</v>
      </c>
      <c r="AA691" s="8">
        <f t="shared" si="310"/>
        <v>0.38872720486034168</v>
      </c>
      <c r="AB691" s="8">
        <f t="shared" si="310"/>
        <v>1.8152892751523113</v>
      </c>
      <c r="AC691" s="8">
        <f t="shared" si="310"/>
        <v>0.43978822259374101</v>
      </c>
      <c r="AD691" s="8">
        <f t="shared" si="310"/>
        <v>1.6815591903710607</v>
      </c>
      <c r="AE691" s="8">
        <f t="shared" si="310"/>
        <v>0.63485433631241472</v>
      </c>
      <c r="AF691" s="8">
        <f t="shared" si="310"/>
        <v>0.68132337592132264</v>
      </c>
      <c r="AG691" s="8">
        <f t="shared" si="310"/>
        <v>0.60671050265690629</v>
      </c>
      <c r="AH691" s="8">
        <f t="shared" si="310"/>
        <v>1.358230032281085</v>
      </c>
      <c r="AI691" s="8">
        <f t="shared" si="310"/>
        <v>1.3667834915459971</v>
      </c>
      <c r="AK691" s="8">
        <f t="shared" ref="AK691:AU691" si="311">(AK39-$AK39)/$AK39</f>
        <v>0</v>
      </c>
      <c r="AL691" s="8">
        <f t="shared" si="311"/>
        <v>-0.55936212000375951</v>
      </c>
      <c r="AM691" s="8">
        <f t="shared" si="311"/>
        <v>-0.55287890644311188</v>
      </c>
      <c r="AN691" s="8">
        <f t="shared" si="311"/>
        <v>1.8152892751523113</v>
      </c>
      <c r="AO691" s="8">
        <f t="shared" si="311"/>
        <v>-0.47725814431604952</v>
      </c>
      <c r="AP691" s="8">
        <f t="shared" si="311"/>
        <v>1.6815591903710607</v>
      </c>
      <c r="AQ691" s="8">
        <f t="shared" si="311"/>
        <v>-0.44356911909154778</v>
      </c>
      <c r="AR691" s="8">
        <f t="shared" si="311"/>
        <v>-0.13683156010865433</v>
      </c>
      <c r="AS691" s="8">
        <f t="shared" si="311"/>
        <v>-0.70675769765836272</v>
      </c>
      <c r="AT691" s="8">
        <f t="shared" si="311"/>
        <v>1.358230032281085</v>
      </c>
      <c r="AU691" s="8">
        <f t="shared" si="311"/>
        <v>0.33052840315196769</v>
      </c>
      <c r="AW691">
        <f t="shared" si="299"/>
        <v>-0.6112676624892982</v>
      </c>
      <c r="AX691" t="str">
        <f t="shared" si="202"/>
        <v/>
      </c>
      <c r="AY691">
        <f t="shared" si="203"/>
        <v>-0.6112676624892982</v>
      </c>
      <c r="AZ691" t="str">
        <f t="shared" si="204"/>
        <v/>
      </c>
    </row>
    <row r="692" spans="1:52" s="17" customFormat="1" x14ac:dyDescent="0.3">
      <c r="A692">
        <v>23</v>
      </c>
      <c r="B692" t="s">
        <v>109</v>
      </c>
      <c r="C692" t="s">
        <v>95</v>
      </c>
      <c r="D692" t="s">
        <v>96</v>
      </c>
      <c r="E692"/>
      <c r="F692" s="2">
        <v>0</v>
      </c>
      <c r="G692" s="2">
        <f t="shared" si="194"/>
        <v>1</v>
      </c>
      <c r="H692" s="4">
        <f t="shared" si="195"/>
        <v>0</v>
      </c>
      <c r="I692">
        <f t="shared" si="196"/>
        <v>0</v>
      </c>
      <c r="J692">
        <f t="shared" si="295"/>
        <v>1</v>
      </c>
      <c r="K692">
        <f t="shared" si="197"/>
        <v>4</v>
      </c>
      <c r="L692">
        <f t="shared" si="198"/>
        <v>0</v>
      </c>
      <c r="M692" s="8">
        <f t="shared" ref="M692:W692" si="312">(M40-$M40)/$M40</f>
        <v>0</v>
      </c>
      <c r="N692" s="8">
        <f t="shared" si="312"/>
        <v>5.9410396786376281E-2</v>
      </c>
      <c r="O692" s="8">
        <f t="shared" si="312"/>
        <v>8.6298105392588351E-2</v>
      </c>
      <c r="P692" s="8">
        <f t="shared" si="312"/>
        <v>3.8134494673887072</v>
      </c>
      <c r="Q692" s="8">
        <f t="shared" si="312"/>
        <v>-3.198797565390175E-3</v>
      </c>
      <c r="R692" s="8">
        <f t="shared" si="312"/>
        <v>2.1721877192152377</v>
      </c>
      <c r="S692" s="8">
        <f t="shared" si="312"/>
        <v>-0.18915224186932786</v>
      </c>
      <c r="T692" s="8">
        <f t="shared" si="312"/>
        <v>1.2011003998809204</v>
      </c>
      <c r="U692" s="8">
        <f t="shared" si="312"/>
        <v>0.80956828318634</v>
      </c>
      <c r="V692" s="8">
        <f t="shared" si="312"/>
        <v>3.6741110092004643</v>
      </c>
      <c r="W692" s="8">
        <f t="shared" si="312"/>
        <v>1.0053377211401442</v>
      </c>
      <c r="X692"/>
      <c r="Y692" s="8">
        <f t="shared" ref="Y692:AI692" si="313">(Y40-$Y40)/$Y40</f>
        <v>0</v>
      </c>
      <c r="Z692" s="8">
        <f t="shared" si="313"/>
        <v>3.0526741232444934E-2</v>
      </c>
      <c r="AA692" s="8">
        <f t="shared" si="313"/>
        <v>4.7922633849951664E-2</v>
      </c>
      <c r="AB692" s="8">
        <f t="shared" si="313"/>
        <v>2.6378892433698966</v>
      </c>
      <c r="AC692" s="8">
        <f t="shared" si="313"/>
        <v>5.3115368445593204E-2</v>
      </c>
      <c r="AD692" s="8">
        <f t="shared" si="313"/>
        <v>2.350854931810904</v>
      </c>
      <c r="AE692" s="8">
        <f t="shared" si="313"/>
        <v>0.27418121970205855</v>
      </c>
      <c r="AF692" s="8">
        <f t="shared" si="313"/>
        <v>0.47543729242542265</v>
      </c>
      <c r="AG692" s="8">
        <f t="shared" si="313"/>
        <v>0.40345061006328514</v>
      </c>
      <c r="AH692" s="8">
        <f t="shared" si="313"/>
        <v>1.4929509392334483</v>
      </c>
      <c r="AI692" s="8">
        <f t="shared" si="313"/>
        <v>0.76566386401270481</v>
      </c>
      <c r="AK692" s="8">
        <f t="shared" ref="AK692:AU692" si="314">(AK40-$AK40)/$AK40</f>
        <v>0</v>
      </c>
      <c r="AL692" s="8">
        <f t="shared" si="314"/>
        <v>-0.66147184790594271</v>
      </c>
      <c r="AM692" s="8">
        <f t="shared" si="314"/>
        <v>-0.64568201615793852</v>
      </c>
      <c r="AN692" s="8">
        <f t="shared" si="314"/>
        <v>2.6378892433698966</v>
      </c>
      <c r="AO692" s="8">
        <f t="shared" si="314"/>
        <v>-0.59071847096664287</v>
      </c>
      <c r="AP692" s="8">
        <f t="shared" si="314"/>
        <v>2.350854931810904</v>
      </c>
      <c r="AQ692" s="8">
        <f t="shared" si="314"/>
        <v>-0.553538994785997</v>
      </c>
      <c r="AR692" s="8">
        <f t="shared" si="314"/>
        <v>-0.24029927283871838</v>
      </c>
      <c r="AS692" s="8">
        <f t="shared" si="314"/>
        <v>-0.74687929576127132</v>
      </c>
      <c r="AT692" s="8">
        <f t="shared" si="314"/>
        <v>1.4929509392334483</v>
      </c>
      <c r="AU692" s="8">
        <f t="shared" si="314"/>
        <v>-9.7707221852392126E-2</v>
      </c>
      <c r="AW692">
        <f t="shared" si="299"/>
        <v>0.43795531847424901</v>
      </c>
      <c r="AX692" t="str">
        <f t="shared" si="202"/>
        <v/>
      </c>
      <c r="AY692" t="str">
        <f t="shared" si="203"/>
        <v/>
      </c>
      <c r="AZ692">
        <f t="shared" si="204"/>
        <v>0.43795531847424901</v>
      </c>
    </row>
    <row r="693" spans="1:52" s="17" customFormat="1" x14ac:dyDescent="0.3">
      <c r="A693">
        <v>23</v>
      </c>
      <c r="B693" t="s">
        <v>110</v>
      </c>
      <c r="C693" t="s">
        <v>95</v>
      </c>
      <c r="D693" t="s">
        <v>96</v>
      </c>
      <c r="E693"/>
      <c r="F693" s="2">
        <v>0</v>
      </c>
      <c r="G693" s="2">
        <f t="shared" si="194"/>
        <v>1</v>
      </c>
      <c r="H693" s="4">
        <f t="shared" si="195"/>
        <v>0</v>
      </c>
      <c r="I693">
        <f t="shared" si="196"/>
        <v>1</v>
      </c>
      <c r="J693">
        <f t="shared" si="295"/>
        <v>0</v>
      </c>
      <c r="K693">
        <f t="shared" si="197"/>
        <v>4</v>
      </c>
      <c r="L693">
        <f t="shared" si="198"/>
        <v>0</v>
      </c>
      <c r="M693" s="8">
        <f t="shared" ref="M693:W693" si="315">(M41-$M41)/$M41</f>
        <v>0</v>
      </c>
      <c r="N693" s="8">
        <f t="shared" si="315"/>
        <v>1.6112950731759366</v>
      </c>
      <c r="O693" s="8">
        <f t="shared" si="315"/>
        <v>1.6516653031965391</v>
      </c>
      <c r="P693" s="8">
        <f t="shared" si="315"/>
        <v>-0.51813973881566888</v>
      </c>
      <c r="Q693" s="8">
        <f t="shared" si="315"/>
        <v>0.17996300846263491</v>
      </c>
      <c r="R693" s="8">
        <f t="shared" si="315"/>
        <v>-0.5266300764181685</v>
      </c>
      <c r="S693" s="8">
        <f t="shared" si="315"/>
        <v>0.14070156694182301</v>
      </c>
      <c r="T693" s="8">
        <f t="shared" si="315"/>
        <v>5.4068227771560844</v>
      </c>
      <c r="U693" s="8">
        <f t="shared" si="315"/>
        <v>4.8376705591686751</v>
      </c>
      <c r="V693" s="8">
        <f t="shared" si="315"/>
        <v>-0.92822937215620727</v>
      </c>
      <c r="W693" s="8">
        <f t="shared" si="315"/>
        <v>-0.15527279890776474</v>
      </c>
      <c r="X693"/>
      <c r="Y693" s="8">
        <f t="shared" ref="Y693:AI693" si="316">(Y41-$Y41)/$Y41</f>
        <v>0</v>
      </c>
      <c r="Z693" s="8">
        <f t="shared" si="316"/>
        <v>1.5665473680318547</v>
      </c>
      <c r="AA693" s="8">
        <f t="shared" si="316"/>
        <v>1.5578266919007784</v>
      </c>
      <c r="AB693" s="8">
        <f t="shared" si="316"/>
        <v>-0.26103698072914627</v>
      </c>
      <c r="AC693" s="8">
        <f t="shared" si="316"/>
        <v>0.84006179201194731</v>
      </c>
      <c r="AD693" s="8">
        <f t="shared" si="316"/>
        <v>0.65956763474615288</v>
      </c>
      <c r="AE693" s="8">
        <f t="shared" si="316"/>
        <v>1.7772199243921594</v>
      </c>
      <c r="AF693" s="8">
        <f t="shared" si="316"/>
        <v>1.5108406404290837</v>
      </c>
      <c r="AG693" s="8">
        <f t="shared" si="316"/>
        <v>2.2377488597944071</v>
      </c>
      <c r="AH693" s="8">
        <f t="shared" si="316"/>
        <v>-0.68944340229588608</v>
      </c>
      <c r="AI693" s="8">
        <f t="shared" si="316"/>
        <v>2.0355420647090785</v>
      </c>
      <c r="AK693" s="8">
        <f t="shared" ref="AK693:AU693" si="317">(AK41-$AK41)/$AK41</f>
        <v>0</v>
      </c>
      <c r="AL693" s="8">
        <f t="shared" si="317"/>
        <v>4.5275405819996048E-2</v>
      </c>
      <c r="AM693" s="8">
        <f t="shared" si="317"/>
        <v>4.9306170821074788E-2</v>
      </c>
      <c r="AN693" s="8">
        <f t="shared" si="317"/>
        <v>-0.26103698072914627</v>
      </c>
      <c r="AO693" s="8">
        <f t="shared" si="317"/>
        <v>-0.12148260980295306</v>
      </c>
      <c r="AP693" s="8">
        <f t="shared" si="317"/>
        <v>0.65956763474615288</v>
      </c>
      <c r="AQ693" s="8">
        <f t="shared" si="317"/>
        <v>6.4833887713167629E-2</v>
      </c>
      <c r="AR693" s="8">
        <f t="shared" si="317"/>
        <v>0.3455380171991731</v>
      </c>
      <c r="AS693" s="8">
        <f t="shared" si="317"/>
        <v>-0.26341188310090985</v>
      </c>
      <c r="AT693" s="8">
        <f t="shared" si="317"/>
        <v>-0.68944340229588608</v>
      </c>
      <c r="AU693" s="8">
        <f t="shared" si="317"/>
        <v>0.98696364584237095</v>
      </c>
      <c r="AW693">
        <f t="shared" si="299"/>
        <v>-2.7853996683675062</v>
      </c>
      <c r="AX693" t="str">
        <f t="shared" si="202"/>
        <v/>
      </c>
      <c r="AY693">
        <f t="shared" si="203"/>
        <v>-2.7853996683675062</v>
      </c>
      <c r="AZ693" t="str">
        <f t="shared" si="204"/>
        <v/>
      </c>
    </row>
    <row r="694" spans="1:52" s="17" customFormat="1" x14ac:dyDescent="0.3">
      <c r="A694">
        <v>23</v>
      </c>
      <c r="B694" t="s">
        <v>111</v>
      </c>
      <c r="C694" t="s">
        <v>95</v>
      </c>
      <c r="D694" t="s">
        <v>96</v>
      </c>
      <c r="E694"/>
      <c r="F694" s="2">
        <v>0</v>
      </c>
      <c r="G694" s="2">
        <f t="shared" si="194"/>
        <v>0</v>
      </c>
      <c r="H694" s="4">
        <f t="shared" si="195"/>
        <v>0</v>
      </c>
      <c r="I694">
        <f t="shared" si="196"/>
        <v>0</v>
      </c>
      <c r="J694">
        <f t="shared" si="295"/>
        <v>1</v>
      </c>
      <c r="K694">
        <f t="shared" si="197"/>
        <v>4</v>
      </c>
      <c r="L694">
        <f t="shared" si="198"/>
        <v>0</v>
      </c>
      <c r="M694" s="8">
        <f t="shared" ref="M694:W694" si="318">(M42-$M42)/$M42</f>
        <v>0</v>
      </c>
      <c r="N694" s="8">
        <f t="shared" si="318"/>
        <v>0.74388237540988222</v>
      </c>
      <c r="O694" s="8">
        <f t="shared" si="318"/>
        <v>0.75845912433537266</v>
      </c>
      <c r="P694" s="8">
        <f t="shared" si="318"/>
        <v>-0.58727579586145462</v>
      </c>
      <c r="Q694" s="8">
        <f t="shared" si="318"/>
        <v>-0.37246938718084271</v>
      </c>
      <c r="R694" s="8">
        <f t="shared" si="318"/>
        <v>-0.5979370734665751</v>
      </c>
      <c r="S694" s="8">
        <f t="shared" si="318"/>
        <v>-0.39382247588303165</v>
      </c>
      <c r="T694" s="8">
        <f t="shared" si="318"/>
        <v>4.6165777703007311</v>
      </c>
      <c r="U694" s="8">
        <f t="shared" si="318"/>
        <v>4.0937731433391784</v>
      </c>
      <c r="V694" s="8">
        <f t="shared" si="318"/>
        <v>-0.91252304230924197</v>
      </c>
      <c r="W694" s="8">
        <f t="shared" si="318"/>
        <v>-0.60972988636152736</v>
      </c>
      <c r="X694"/>
      <c r="Y694" s="8">
        <f t="shared" ref="Y694:AI694" si="319">(Y42-$Y42)/$Y42</f>
        <v>0</v>
      </c>
      <c r="Z694" s="8">
        <f t="shared" si="319"/>
        <v>0.94035830191946135</v>
      </c>
      <c r="AA694" s="8">
        <f t="shared" si="319"/>
        <v>0.93049476333817283</v>
      </c>
      <c r="AB694" s="8">
        <f t="shared" si="319"/>
        <v>-0.402429606907588</v>
      </c>
      <c r="AC694" s="8">
        <f t="shared" si="319"/>
        <v>0.30149442978079394</v>
      </c>
      <c r="AD694" s="8">
        <f t="shared" si="319"/>
        <v>0.4604376625014876</v>
      </c>
      <c r="AE694" s="8">
        <f t="shared" si="319"/>
        <v>1.1336724683702786</v>
      </c>
      <c r="AF694" s="8">
        <f t="shared" si="319"/>
        <v>1.3322671691492596</v>
      </c>
      <c r="AG694" s="8">
        <f t="shared" si="319"/>
        <v>1.9986802559239381</v>
      </c>
      <c r="AH694" s="8">
        <f t="shared" si="319"/>
        <v>-0.60734656811761589</v>
      </c>
      <c r="AI694" s="8">
        <f t="shared" si="319"/>
        <v>0.61900924670843716</v>
      </c>
      <c r="AK694" s="8">
        <f t="shared" ref="AK694:AU694" si="320">(AK42-$AK42)/$AK42</f>
        <v>0</v>
      </c>
      <c r="AL694" s="8">
        <f t="shared" si="320"/>
        <v>-0.16410453717090243</v>
      </c>
      <c r="AM694" s="8">
        <f t="shared" si="320"/>
        <v>-0.1661345247858324</v>
      </c>
      <c r="AN694" s="8">
        <f t="shared" si="320"/>
        <v>-0.402429606907588</v>
      </c>
      <c r="AO694" s="8">
        <f t="shared" si="320"/>
        <v>-0.30160569169021573</v>
      </c>
      <c r="AP694" s="8">
        <f t="shared" si="320"/>
        <v>0.4604376625014876</v>
      </c>
      <c r="AQ694" s="8">
        <f t="shared" si="320"/>
        <v>-0.1482114342908549</v>
      </c>
      <c r="AR694" s="8">
        <f t="shared" si="320"/>
        <v>0.2645363434306518</v>
      </c>
      <c r="AS694" s="8">
        <f t="shared" si="320"/>
        <v>-0.31156203849106201</v>
      </c>
      <c r="AT694" s="8">
        <f t="shared" si="320"/>
        <v>-0.60734656811761589</v>
      </c>
      <c r="AU694" s="8">
        <f t="shared" si="320"/>
        <v>9.5498763085352142E-2</v>
      </c>
      <c r="AW694">
        <f t="shared" si="299"/>
        <v>0.34054563237898899</v>
      </c>
      <c r="AX694" t="str">
        <f t="shared" si="202"/>
        <v/>
      </c>
      <c r="AY694" t="str">
        <f t="shared" si="203"/>
        <v/>
      </c>
      <c r="AZ694">
        <f t="shared" si="204"/>
        <v>0.34054563237898899</v>
      </c>
    </row>
    <row r="695" spans="1:52" s="17" customFormat="1" x14ac:dyDescent="0.3">
      <c r="A695">
        <v>24</v>
      </c>
      <c r="B695" t="s">
        <v>112</v>
      </c>
      <c r="C695" t="s">
        <v>113</v>
      </c>
      <c r="D695" t="s">
        <v>114</v>
      </c>
      <c r="E695" t="s">
        <v>42</v>
      </c>
      <c r="F695" s="2">
        <v>0</v>
      </c>
      <c r="G695" s="2">
        <f t="shared" si="194"/>
        <v>0</v>
      </c>
      <c r="H695" s="4">
        <f t="shared" si="195"/>
        <v>1</v>
      </c>
      <c r="I695">
        <f t="shared" si="196"/>
        <v>0</v>
      </c>
      <c r="J695">
        <f t="shared" si="295"/>
        <v>1</v>
      </c>
      <c r="K695">
        <f t="shared" si="197"/>
        <v>3</v>
      </c>
      <c r="L695">
        <f t="shared" si="198"/>
        <v>3</v>
      </c>
      <c r="M695" s="8">
        <f t="shared" ref="M695:W695" si="321">(M43-$M43)/$M43</f>
        <v>0</v>
      </c>
      <c r="N695" s="8">
        <f t="shared" si="321"/>
        <v>-0.3808398312264844</v>
      </c>
      <c r="O695" s="8">
        <f t="shared" si="321"/>
        <v>-0.36447705304335826</v>
      </c>
      <c r="P695" s="8">
        <f t="shared" si="321"/>
        <v>0.36788966651797583</v>
      </c>
      <c r="Q695" s="8">
        <f t="shared" si="321"/>
        <v>-0.63829653972264888</v>
      </c>
      <c r="R695" s="8">
        <f t="shared" si="321"/>
        <v>-3.4956465946664218E-2</v>
      </c>
      <c r="S695" s="8">
        <f t="shared" si="321"/>
        <v>-0.69013158532127261</v>
      </c>
      <c r="T695" s="8">
        <f t="shared" si="321"/>
        <v>1.3151814427185413</v>
      </c>
      <c r="U695" s="8">
        <f t="shared" si="321"/>
        <v>1.0785089407634763</v>
      </c>
      <c r="V695" s="8">
        <f t="shared" si="321"/>
        <v>4.2707899035546779</v>
      </c>
      <c r="W695" s="8">
        <f t="shared" si="321"/>
        <v>-0.43984028712402606</v>
      </c>
      <c r="X695"/>
      <c r="Y695" s="8">
        <f t="shared" ref="Y695:AI695" si="322">(Y43-$Y43)/$Y43</f>
        <v>0</v>
      </c>
      <c r="Z695" s="8">
        <f t="shared" si="322"/>
        <v>-0.35812067491285737</v>
      </c>
      <c r="AA695" s="8">
        <f t="shared" si="322"/>
        <v>-0.36494373653279866</v>
      </c>
      <c r="AB695" s="8">
        <f t="shared" si="322"/>
        <v>0.44803069516207727</v>
      </c>
      <c r="AC695" s="8">
        <f t="shared" si="322"/>
        <v>-0.44612792053845873</v>
      </c>
      <c r="AD695" s="8">
        <f t="shared" si="322"/>
        <v>-0.19802511225804151</v>
      </c>
      <c r="AE695" s="8">
        <f t="shared" si="322"/>
        <v>-0.58456548121707874</v>
      </c>
      <c r="AF695" s="8">
        <f t="shared" si="322"/>
        <v>-0.26834612892841642</v>
      </c>
      <c r="AG695" s="8">
        <f t="shared" si="322"/>
        <v>-6.1126875570829006E-2</v>
      </c>
      <c r="AH695" s="8">
        <f t="shared" si="322"/>
        <v>2.2947977847076149</v>
      </c>
      <c r="AI695" s="8">
        <f t="shared" si="322"/>
        <v>0.1874909932986914</v>
      </c>
      <c r="AK695" s="8">
        <f t="shared" ref="AK695:AU695" si="323">(AK43-$AK43)/$AK43</f>
        <v>0</v>
      </c>
      <c r="AL695" s="8">
        <f t="shared" si="323"/>
        <v>-0.73729698890454665</v>
      </c>
      <c r="AM695" s="8">
        <f t="shared" si="323"/>
        <v>-0.74108272515250839</v>
      </c>
      <c r="AN695" s="8">
        <f t="shared" si="323"/>
        <v>0.44803069516207727</v>
      </c>
      <c r="AO695" s="8">
        <f t="shared" si="323"/>
        <v>-0.77137028057010826</v>
      </c>
      <c r="AP695" s="8">
        <f t="shared" si="323"/>
        <v>-0.19802511225804151</v>
      </c>
      <c r="AQ695" s="8">
        <f t="shared" si="323"/>
        <v>-0.78744020362104861</v>
      </c>
      <c r="AR695" s="8">
        <f t="shared" si="323"/>
        <v>-0.61944193061261965</v>
      </c>
      <c r="AS695" s="8">
        <f t="shared" si="323"/>
        <v>-0.80526660944148676</v>
      </c>
      <c r="AT695" s="8">
        <f t="shared" si="323"/>
        <v>2.2947977847076149</v>
      </c>
      <c r="AU695" s="8">
        <f t="shared" si="323"/>
        <v>-0.38647407574498682</v>
      </c>
      <c r="AW695">
        <f t="shared" si="299"/>
        <v>1.8936927650316751</v>
      </c>
      <c r="AX695">
        <f t="shared" si="202"/>
        <v>1.8936927650316751</v>
      </c>
      <c r="AY695" t="str">
        <f t="shared" si="203"/>
        <v/>
      </c>
      <c r="AZ695">
        <f t="shared" si="204"/>
        <v>1.8936927650316751</v>
      </c>
    </row>
    <row r="696" spans="1:52" s="17" customFormat="1" x14ac:dyDescent="0.3">
      <c r="A696">
        <v>24</v>
      </c>
      <c r="B696" t="s">
        <v>115</v>
      </c>
      <c r="C696" t="s">
        <v>113</v>
      </c>
      <c r="D696" t="s">
        <v>114</v>
      </c>
      <c r="E696"/>
      <c r="F696" s="2">
        <v>0</v>
      </c>
      <c r="G696" s="2">
        <f t="shared" si="194"/>
        <v>1</v>
      </c>
      <c r="H696" s="4">
        <f t="shared" si="195"/>
        <v>0</v>
      </c>
      <c r="I696">
        <f t="shared" si="196"/>
        <v>0</v>
      </c>
      <c r="J696">
        <f t="shared" si="295"/>
        <v>1</v>
      </c>
      <c r="K696">
        <f t="shared" si="197"/>
        <v>3</v>
      </c>
      <c r="L696">
        <f t="shared" si="198"/>
        <v>0</v>
      </c>
      <c r="M696" s="8">
        <f t="shared" ref="M696:W696" si="324">(M44-$M44)/$M44</f>
        <v>0</v>
      </c>
      <c r="N696" s="8">
        <f t="shared" si="324"/>
        <v>-0.3657318080041323</v>
      </c>
      <c r="O696" s="8">
        <f t="shared" si="324"/>
        <v>-0.35481574979719899</v>
      </c>
      <c r="P696" s="8">
        <f t="shared" si="324"/>
        <v>-2.1675431747778872E-2</v>
      </c>
      <c r="Q696" s="8">
        <f t="shared" si="324"/>
        <v>-0.64404118500192564</v>
      </c>
      <c r="R696" s="8">
        <f t="shared" si="324"/>
        <v>1.2689974334506307</v>
      </c>
      <c r="S696" s="8">
        <f t="shared" si="324"/>
        <v>-0.39418174955416174</v>
      </c>
      <c r="T696" s="8">
        <f t="shared" si="324"/>
        <v>7.9246650126719748E-2</v>
      </c>
      <c r="U696" s="8">
        <f t="shared" si="324"/>
        <v>-0.24152052185651673</v>
      </c>
      <c r="V696" s="8">
        <f t="shared" si="324"/>
        <v>1.9771093531144601</v>
      </c>
      <c r="W696" s="8">
        <f t="shared" si="324"/>
        <v>-3.3440331121625283E-2</v>
      </c>
      <c r="X696"/>
      <c r="Y696" s="8">
        <f t="shared" ref="Y696:AI696" si="325">(Y44-$Y44)/$Y44</f>
        <v>0</v>
      </c>
      <c r="Z696" s="8">
        <f t="shared" si="325"/>
        <v>-0.37881808111859261</v>
      </c>
      <c r="AA696" s="8">
        <f t="shared" si="325"/>
        <v>-0.37864792550272874</v>
      </c>
      <c r="AB696" s="8">
        <f t="shared" si="325"/>
        <v>1.3317488768583255E-2</v>
      </c>
      <c r="AC696" s="8">
        <f t="shared" si="325"/>
        <v>-0.62245036772444173</v>
      </c>
      <c r="AD696" s="8">
        <f t="shared" si="325"/>
        <v>1.0299663347969705</v>
      </c>
      <c r="AE696" s="8">
        <f t="shared" si="325"/>
        <v>-0.36560311715317084</v>
      </c>
      <c r="AF696" s="8">
        <f t="shared" si="325"/>
        <v>-0.17403164415925715</v>
      </c>
      <c r="AG696" s="8">
        <f t="shared" si="325"/>
        <v>-0.36720270706194497</v>
      </c>
      <c r="AH696" s="8">
        <f t="shared" si="325"/>
        <v>0.80626777931307037</v>
      </c>
      <c r="AI696" s="8">
        <f t="shared" si="325"/>
        <v>8.8893052932401698E-2</v>
      </c>
      <c r="AK696" s="8">
        <f t="shared" ref="AK696:AU696" si="326">(AK44-$AK44)/$AK44</f>
        <v>0</v>
      </c>
      <c r="AL696" s="8">
        <f t="shared" si="326"/>
        <v>-0.8128288355893093</v>
      </c>
      <c r="AM696" s="8">
        <f t="shared" si="326"/>
        <v>-0.80964188773741053</v>
      </c>
      <c r="AN696" s="8">
        <f t="shared" si="326"/>
        <v>1.3317488768583255E-2</v>
      </c>
      <c r="AO696" s="8">
        <f t="shared" si="326"/>
        <v>-0.87419259268970906</v>
      </c>
      <c r="AP696" s="8">
        <f t="shared" si="326"/>
        <v>1.0299663347969705</v>
      </c>
      <c r="AQ696" s="8">
        <f t="shared" si="326"/>
        <v>-0.81074166154979155</v>
      </c>
      <c r="AR696" s="8">
        <f t="shared" si="326"/>
        <v>-0.55140300318188618</v>
      </c>
      <c r="AS696" s="8">
        <f t="shared" si="326"/>
        <v>-0.89757595961225289</v>
      </c>
      <c r="AT696" s="8">
        <f t="shared" si="326"/>
        <v>0.80626777931307037</v>
      </c>
      <c r="AU696" s="8">
        <f t="shared" si="326"/>
        <v>-0.4186036883649058</v>
      </c>
      <c r="AW696">
        <f t="shared" si="299"/>
        <v>0.45851105944386461</v>
      </c>
      <c r="AX696" t="str">
        <f t="shared" si="202"/>
        <v/>
      </c>
      <c r="AY696" t="str">
        <f t="shared" si="203"/>
        <v/>
      </c>
      <c r="AZ696">
        <f t="shared" si="204"/>
        <v>0.45851105944386461</v>
      </c>
    </row>
    <row r="697" spans="1:52" s="17" customFormat="1" x14ac:dyDescent="0.3">
      <c r="A697">
        <v>24</v>
      </c>
      <c r="B697" t="s">
        <v>116</v>
      </c>
      <c r="C697" t="s">
        <v>113</v>
      </c>
      <c r="D697" t="s">
        <v>114</v>
      </c>
      <c r="E697"/>
      <c r="F697" s="2">
        <v>0</v>
      </c>
      <c r="G697" s="2">
        <f t="shared" si="194"/>
        <v>1</v>
      </c>
      <c r="H697" s="4">
        <f t="shared" si="195"/>
        <v>0</v>
      </c>
      <c r="I697">
        <f t="shared" si="196"/>
        <v>0</v>
      </c>
      <c r="J697">
        <f t="shared" si="295"/>
        <v>1</v>
      </c>
      <c r="K697">
        <f t="shared" si="197"/>
        <v>3</v>
      </c>
      <c r="L697">
        <f t="shared" si="198"/>
        <v>0</v>
      </c>
      <c r="M697" s="8">
        <f t="shared" ref="M697:W697" si="327">(M45-$M45)/$M45</f>
        <v>0</v>
      </c>
      <c r="N697" s="8">
        <f t="shared" si="327"/>
        <v>9.3026036748067101E-2</v>
      </c>
      <c r="O697" s="8">
        <f t="shared" si="327"/>
        <v>0.12187723872477739</v>
      </c>
      <c r="P697" s="8">
        <f t="shared" si="327"/>
        <v>0.74553405831199437</v>
      </c>
      <c r="Q697" s="8">
        <f t="shared" si="327"/>
        <v>-0.43867428794802538</v>
      </c>
      <c r="R697" s="8">
        <f t="shared" si="327"/>
        <v>0.6575965315798008</v>
      </c>
      <c r="S697" s="8">
        <f t="shared" si="327"/>
        <v>0.25216509439681606</v>
      </c>
      <c r="T697" s="8">
        <f t="shared" si="327"/>
        <v>1.7061701115362771</v>
      </c>
      <c r="U697" s="8">
        <f t="shared" si="327"/>
        <v>0.91787311099457236</v>
      </c>
      <c r="V697" s="8">
        <f t="shared" si="327"/>
        <v>3.9319937353642263</v>
      </c>
      <c r="W697" s="8">
        <f t="shared" si="327"/>
        <v>0.86489292565330012</v>
      </c>
      <c r="X697"/>
      <c r="Y697" s="8">
        <f t="shared" ref="Y697:AI697" si="328">(Y45-$Y45)/$Y45</f>
        <v>0</v>
      </c>
      <c r="Z697" s="8">
        <f t="shared" si="328"/>
        <v>-1.0225508920007676E-3</v>
      </c>
      <c r="AA697" s="8">
        <f t="shared" si="328"/>
        <v>1.9122671041624652E-3</v>
      </c>
      <c r="AB697" s="8">
        <f t="shared" si="328"/>
        <v>0.10724275850649045</v>
      </c>
      <c r="AC697" s="8">
        <f t="shared" si="328"/>
        <v>-0.27851210660467668</v>
      </c>
      <c r="AD697" s="8">
        <f t="shared" si="328"/>
        <v>0.35827072301076623</v>
      </c>
      <c r="AE697" s="8">
        <f t="shared" si="328"/>
        <v>0.15603241986457753</v>
      </c>
      <c r="AF697" s="8">
        <f t="shared" si="328"/>
        <v>0.73480211067275591</v>
      </c>
      <c r="AG697" s="8">
        <f t="shared" si="328"/>
        <v>0.34050373011980672</v>
      </c>
      <c r="AH697" s="8">
        <f t="shared" si="328"/>
        <v>1.6951963541496888</v>
      </c>
      <c r="AI697" s="8">
        <f t="shared" si="328"/>
        <v>1.0415217259751566</v>
      </c>
      <c r="AK697" s="8">
        <f t="shared" ref="AK697:AU697" si="329">(AK45-$AK45)/$AK45</f>
        <v>0</v>
      </c>
      <c r="AL697" s="8">
        <f t="shared" si="329"/>
        <v>-0.69724797515795456</v>
      </c>
      <c r="AM697" s="8">
        <f t="shared" si="329"/>
        <v>-0.69030411664386115</v>
      </c>
      <c r="AN697" s="8">
        <f t="shared" si="329"/>
        <v>0.10724275850649045</v>
      </c>
      <c r="AO697" s="8">
        <f t="shared" si="329"/>
        <v>-0.75046885876716751</v>
      </c>
      <c r="AP697" s="8">
        <f t="shared" si="329"/>
        <v>0.35827072301076623</v>
      </c>
      <c r="AQ697" s="8">
        <f t="shared" si="329"/>
        <v>-0.6055224159242254</v>
      </c>
      <c r="AR697" s="8">
        <f t="shared" si="329"/>
        <v>-6.6729209511471765E-2</v>
      </c>
      <c r="AS697" s="8">
        <f t="shared" si="329"/>
        <v>-0.78320567008604014</v>
      </c>
      <c r="AT697" s="8">
        <f t="shared" si="329"/>
        <v>1.6951963541496888</v>
      </c>
      <c r="AU697" s="8">
        <f t="shared" si="329"/>
        <v>0.16103776220242272</v>
      </c>
      <c r="AW697">
        <f t="shared" si="299"/>
        <v>0.8753713954839929</v>
      </c>
      <c r="AX697" t="str">
        <f t="shared" si="202"/>
        <v/>
      </c>
      <c r="AY697" t="str">
        <f t="shared" si="203"/>
        <v/>
      </c>
      <c r="AZ697">
        <f t="shared" si="204"/>
        <v>0.8753713954839929</v>
      </c>
    </row>
    <row r="698" spans="1:52" s="17" customFormat="1" x14ac:dyDescent="0.3">
      <c r="A698">
        <v>24</v>
      </c>
      <c r="B698" t="s">
        <v>117</v>
      </c>
      <c r="C698" t="s">
        <v>113</v>
      </c>
      <c r="D698" t="s">
        <v>114</v>
      </c>
      <c r="E698"/>
      <c r="F698" s="2">
        <v>0</v>
      </c>
      <c r="G698" s="2">
        <f t="shared" si="194"/>
        <v>0</v>
      </c>
      <c r="H698" s="4">
        <f t="shared" si="195"/>
        <v>0</v>
      </c>
      <c r="I698">
        <f t="shared" si="196"/>
        <v>1</v>
      </c>
      <c r="J698">
        <f t="shared" si="295"/>
        <v>0</v>
      </c>
      <c r="K698">
        <f t="shared" si="197"/>
        <v>3</v>
      </c>
      <c r="L698">
        <f t="shared" si="198"/>
        <v>0</v>
      </c>
      <c r="M698" s="8">
        <f t="shared" ref="M698:W698" si="330">(M46-$M46)/$M46</f>
        <v>0</v>
      </c>
      <c r="N698" s="8">
        <f t="shared" si="330"/>
        <v>3.3072519609325157</v>
      </c>
      <c r="O698" s="8">
        <f t="shared" si="330"/>
        <v>3.2990827167964776</v>
      </c>
      <c r="P698" s="8">
        <f t="shared" si="330"/>
        <v>-0.14040861192395723</v>
      </c>
      <c r="Q698" s="8">
        <f t="shared" si="330"/>
        <v>1.4819144091170986</v>
      </c>
      <c r="R698" s="8">
        <f t="shared" si="330"/>
        <v>-0.5512474578268507</v>
      </c>
      <c r="S698" s="8">
        <f t="shared" si="330"/>
        <v>2.1523289952385114</v>
      </c>
      <c r="T698" s="8">
        <f t="shared" si="330"/>
        <v>7.5213590840401015</v>
      </c>
      <c r="U698" s="8">
        <f t="shared" si="330"/>
        <v>6.6296190760906049</v>
      </c>
      <c r="V698" s="8">
        <f t="shared" si="330"/>
        <v>0.71015676352078705</v>
      </c>
      <c r="W698" s="8">
        <f t="shared" si="330"/>
        <v>3.2706137582338402</v>
      </c>
      <c r="X698"/>
      <c r="Y698" s="8">
        <f t="shared" ref="Y698:AI698" si="331">(Y46-$Y46)/$Y46</f>
        <v>0</v>
      </c>
      <c r="Z698" s="8">
        <f t="shared" si="331"/>
        <v>1.4110739939160868</v>
      </c>
      <c r="AA698" s="8">
        <f t="shared" si="331"/>
        <v>1.3836295927805113</v>
      </c>
      <c r="AB698" s="8">
        <f t="shared" si="331"/>
        <v>3.4044073789960272E-2</v>
      </c>
      <c r="AC698" s="8">
        <f t="shared" si="331"/>
        <v>1.1492514777684908</v>
      </c>
      <c r="AD698" s="8">
        <f t="shared" si="331"/>
        <v>-0.56084502772599798</v>
      </c>
      <c r="AE698" s="8">
        <f t="shared" si="331"/>
        <v>0.92175047931574738</v>
      </c>
      <c r="AF698" s="8">
        <f t="shared" si="331"/>
        <v>0.95927692665566411</v>
      </c>
      <c r="AG698" s="8">
        <f t="shared" si="331"/>
        <v>1.4118865871591941</v>
      </c>
      <c r="AH698" s="8">
        <f t="shared" si="331"/>
        <v>1.6413191075802449</v>
      </c>
      <c r="AI698" s="8">
        <f t="shared" si="331"/>
        <v>3.5853920688185354</v>
      </c>
      <c r="AK698" s="8">
        <f t="shared" ref="AK698:AU698" si="332">(AK46-$AK46)/$AK46</f>
        <v>0</v>
      </c>
      <c r="AL698" s="8">
        <f t="shared" si="332"/>
        <v>-0.24942478692209011</v>
      </c>
      <c r="AM698" s="8">
        <f t="shared" si="332"/>
        <v>-0.27920408181590251</v>
      </c>
      <c r="AN698" s="8">
        <f t="shared" si="332"/>
        <v>3.4044073789960272E-2</v>
      </c>
      <c r="AO698" s="8">
        <f t="shared" si="332"/>
        <v>-0.26005613106577946</v>
      </c>
      <c r="AP698" s="8">
        <f t="shared" si="332"/>
        <v>-0.56084502772599798</v>
      </c>
      <c r="AQ698" s="8">
        <f t="shared" si="332"/>
        <v>-0.31625029512087144</v>
      </c>
      <c r="AR698" s="8">
        <f t="shared" si="332"/>
        <v>1.7129013280674569E-2</v>
      </c>
      <c r="AS698" s="8">
        <f t="shared" si="332"/>
        <v>-0.49911573237340578</v>
      </c>
      <c r="AT698" s="8">
        <f t="shared" si="332"/>
        <v>1.6413191075802449</v>
      </c>
      <c r="AU698" s="8">
        <f t="shared" si="332"/>
        <v>1.5680212300461358</v>
      </c>
      <c r="AW698">
        <f t="shared" si="299"/>
        <v>-3.2275752199595331</v>
      </c>
      <c r="AX698" t="str">
        <f t="shared" si="202"/>
        <v/>
      </c>
      <c r="AY698">
        <f t="shared" si="203"/>
        <v>-3.2275752199595331</v>
      </c>
      <c r="AZ698" t="str">
        <f t="shared" si="204"/>
        <v/>
      </c>
    </row>
    <row r="699" spans="1:52" s="17" customFormat="1" x14ac:dyDescent="0.3">
      <c r="A699">
        <v>24</v>
      </c>
      <c r="B699" t="s">
        <v>118</v>
      </c>
      <c r="C699" t="s">
        <v>113</v>
      </c>
      <c r="D699" t="s">
        <v>114</v>
      </c>
      <c r="E699"/>
      <c r="F699" s="2">
        <v>0</v>
      </c>
      <c r="G699" s="2">
        <f t="shared" si="194"/>
        <v>1</v>
      </c>
      <c r="H699" s="4">
        <f t="shared" si="195"/>
        <v>0</v>
      </c>
      <c r="I699">
        <f t="shared" si="196"/>
        <v>1</v>
      </c>
      <c r="J699">
        <f t="shared" si="295"/>
        <v>0</v>
      </c>
      <c r="K699">
        <f t="shared" si="197"/>
        <v>3</v>
      </c>
      <c r="L699">
        <f t="shared" si="198"/>
        <v>0</v>
      </c>
      <c r="M699" s="8">
        <f t="shared" ref="M699:W699" si="333">(M47-$M47)/$M47</f>
        <v>0</v>
      </c>
      <c r="N699" s="8">
        <f t="shared" si="333"/>
        <v>4.5840316256488345</v>
      </c>
      <c r="O699" s="8">
        <f t="shared" si="333"/>
        <v>4.5672604482367767</v>
      </c>
      <c r="P699" s="8">
        <f t="shared" si="333"/>
        <v>-0.28483394223612452</v>
      </c>
      <c r="Q699" s="8">
        <f t="shared" si="333"/>
        <v>2.8411906927870558</v>
      </c>
      <c r="R699" s="8">
        <f t="shared" si="333"/>
        <v>-0.79351992839108587</v>
      </c>
      <c r="S699" s="8">
        <f t="shared" si="333"/>
        <v>3.2240575790154744</v>
      </c>
      <c r="T699" s="8">
        <f t="shared" si="333"/>
        <v>9.3249595010726747</v>
      </c>
      <c r="U699" s="8">
        <f t="shared" si="333"/>
        <v>8.3770650804384115</v>
      </c>
      <c r="V699" s="8">
        <f t="shared" si="333"/>
        <v>2.0616143139992615E-2</v>
      </c>
      <c r="W699" s="8">
        <f t="shared" si="333"/>
        <v>6.6805072460242947</v>
      </c>
      <c r="X699"/>
      <c r="Y699" s="8">
        <f t="shared" ref="Y699:AI699" si="334">(Y47-$Y47)/$Y47</f>
        <v>0</v>
      </c>
      <c r="Z699" s="8">
        <f t="shared" si="334"/>
        <v>2.0060877890739</v>
      </c>
      <c r="AA699" s="8">
        <f t="shared" si="334"/>
        <v>1.9837686680546496</v>
      </c>
      <c r="AB699" s="8">
        <f t="shared" si="334"/>
        <v>4.7443148354316497E-2</v>
      </c>
      <c r="AC699" s="8">
        <f t="shared" si="334"/>
        <v>1.9997230168230276</v>
      </c>
      <c r="AD699" s="8">
        <f t="shared" si="334"/>
        <v>-0.72098081636278577</v>
      </c>
      <c r="AE699" s="8">
        <f t="shared" si="334"/>
        <v>1.5359370141425064</v>
      </c>
      <c r="AF699" s="8">
        <f t="shared" si="334"/>
        <v>1.1308816384290583</v>
      </c>
      <c r="AG699" s="8">
        <f t="shared" si="334"/>
        <v>1.7962561927067027</v>
      </c>
      <c r="AH699" s="8">
        <f t="shared" si="334"/>
        <v>1.0779975340656149</v>
      </c>
      <c r="AI699" s="8">
        <f t="shared" si="334"/>
        <v>5.162874066993397</v>
      </c>
      <c r="AK699" s="8">
        <f t="shared" ref="AK699:AU699" si="335">(AK47-$AK47)/$AK47</f>
        <v>0</v>
      </c>
      <c r="AL699" s="8">
        <f t="shared" si="335"/>
        <v>-2.051440361802661E-2</v>
      </c>
      <c r="AM699" s="8">
        <f t="shared" si="335"/>
        <v>-5.0371620665841874E-2</v>
      </c>
      <c r="AN699" s="8">
        <f t="shared" si="335"/>
        <v>4.7443148354316497E-2</v>
      </c>
      <c r="AO699" s="8">
        <f t="shared" si="335"/>
        <v>3.0929286872365743E-4</v>
      </c>
      <c r="AP699" s="8">
        <f t="shared" si="335"/>
        <v>-0.72098081636278577</v>
      </c>
      <c r="AQ699" s="8">
        <f t="shared" si="335"/>
        <v>-5.1596368041625706E-2</v>
      </c>
      <c r="AR699" s="8">
        <f t="shared" si="335"/>
        <v>0.10438580716278552</v>
      </c>
      <c r="AS699" s="8">
        <f t="shared" si="335"/>
        <v>-0.43099019478316142</v>
      </c>
      <c r="AT699" s="8">
        <f t="shared" si="335"/>
        <v>1.0779975340656149</v>
      </c>
      <c r="AU699" s="8">
        <f t="shared" si="335"/>
        <v>2.4609135895527894</v>
      </c>
      <c r="AW699">
        <f t="shared" si="299"/>
        <v>-3.2275752199595331</v>
      </c>
      <c r="AX699" t="str">
        <f t="shared" si="202"/>
        <v/>
      </c>
      <c r="AY699">
        <f t="shared" si="203"/>
        <v>-3.2275752199595331</v>
      </c>
      <c r="AZ699" t="str">
        <f t="shared" si="204"/>
        <v/>
      </c>
    </row>
    <row r="700" spans="1:52" s="17" customFormat="1" x14ac:dyDescent="0.3">
      <c r="A700">
        <v>24</v>
      </c>
      <c r="B700" t="s">
        <v>119</v>
      </c>
      <c r="C700" t="s">
        <v>113</v>
      </c>
      <c r="D700" t="s">
        <v>114</v>
      </c>
      <c r="E700"/>
      <c r="F700" s="2">
        <v>0</v>
      </c>
      <c r="G700" s="2">
        <f t="shared" si="194"/>
        <v>0</v>
      </c>
      <c r="H700" s="4">
        <f t="shared" si="195"/>
        <v>0</v>
      </c>
      <c r="I700">
        <f t="shared" si="196"/>
        <v>0</v>
      </c>
      <c r="J700">
        <f t="shared" si="295"/>
        <v>1</v>
      </c>
      <c r="K700">
        <f t="shared" si="197"/>
        <v>3</v>
      </c>
      <c r="L700">
        <f t="shared" si="198"/>
        <v>0</v>
      </c>
      <c r="M700" s="8">
        <f t="shared" ref="M700:W700" si="336">(M48-$M48)/$M48</f>
        <v>0</v>
      </c>
      <c r="N700" s="8">
        <f t="shared" si="336"/>
        <v>0.45612515752920818</v>
      </c>
      <c r="O700" s="8">
        <f t="shared" si="336"/>
        <v>0.46974118432614198</v>
      </c>
      <c r="P700" s="8">
        <f t="shared" si="336"/>
        <v>2.4711132247490082</v>
      </c>
      <c r="Q700" s="8">
        <f t="shared" si="336"/>
        <v>-0.24255049648070118</v>
      </c>
      <c r="R700" s="8">
        <f t="shared" si="336"/>
        <v>1.3468299711815563</v>
      </c>
      <c r="S700" s="8">
        <f t="shared" si="336"/>
        <v>0.53247853291924785</v>
      </c>
      <c r="T700" s="8">
        <f t="shared" si="336"/>
        <v>2.4716572164428392</v>
      </c>
      <c r="U700" s="8">
        <f t="shared" si="336"/>
        <v>1.4530052078651787</v>
      </c>
      <c r="V700" s="8">
        <f t="shared" si="336"/>
        <v>3.404827685517585</v>
      </c>
      <c r="W700" s="8">
        <f t="shared" si="336"/>
        <v>1.1070704244987959</v>
      </c>
      <c r="X700"/>
      <c r="Y700" s="8">
        <f t="shared" ref="Y700:AI700" si="337">(Y48-$Y48)/$Y48</f>
        <v>0</v>
      </c>
      <c r="Z700" s="8">
        <f t="shared" si="337"/>
        <v>0.2682691917884103</v>
      </c>
      <c r="AA700" s="8">
        <f t="shared" si="337"/>
        <v>0.26043312544026392</v>
      </c>
      <c r="AB700" s="8">
        <f t="shared" si="337"/>
        <v>0.52371212188186433</v>
      </c>
      <c r="AC700" s="8">
        <f t="shared" si="337"/>
        <v>-0.11967687558181266</v>
      </c>
      <c r="AD700" s="8">
        <f t="shared" si="337"/>
        <v>0.60502288727056674</v>
      </c>
      <c r="AE700" s="8">
        <f t="shared" si="337"/>
        <v>0.46939828069113615</v>
      </c>
      <c r="AF700" s="8">
        <f t="shared" si="337"/>
        <v>1.17290426084107</v>
      </c>
      <c r="AG700" s="8">
        <f t="shared" si="337"/>
        <v>0.66681773548375733</v>
      </c>
      <c r="AH700" s="8">
        <f t="shared" si="337"/>
        <v>1.6438349596825494</v>
      </c>
      <c r="AI700" s="8">
        <f t="shared" si="337"/>
        <v>1.4356526587203584</v>
      </c>
      <c r="AK700" s="8">
        <f t="shared" ref="AK700:AU700" si="338">(AK48-$AK48)/$AK48</f>
        <v>0</v>
      </c>
      <c r="AL700" s="8">
        <f t="shared" si="338"/>
        <v>-0.57706527616206271</v>
      </c>
      <c r="AM700" s="8">
        <f t="shared" si="338"/>
        <v>-0.58240354726668342</v>
      </c>
      <c r="AN700" s="8">
        <f t="shared" si="338"/>
        <v>0.52371212188186433</v>
      </c>
      <c r="AO700" s="8">
        <f t="shared" si="338"/>
        <v>-0.73285069812074444</v>
      </c>
      <c r="AP700" s="8">
        <f t="shared" si="338"/>
        <v>0.60502288727056674</v>
      </c>
      <c r="AQ700" s="8">
        <f t="shared" si="338"/>
        <v>-0.51140629736234311</v>
      </c>
      <c r="AR700" s="8">
        <f t="shared" si="338"/>
        <v>0.17601448533249345</v>
      </c>
      <c r="AS700" s="8">
        <f t="shared" si="338"/>
        <v>-0.72642924858480917</v>
      </c>
      <c r="AT700" s="8">
        <f t="shared" si="338"/>
        <v>1.6438349596825494</v>
      </c>
      <c r="AU700" s="8">
        <f t="shared" si="338"/>
        <v>0.45860415515309066</v>
      </c>
      <c r="AW700">
        <f t="shared" si="299"/>
        <v>0.87537139548399323</v>
      </c>
      <c r="AX700" t="str">
        <f t="shared" si="202"/>
        <v/>
      </c>
      <c r="AY700" t="str">
        <f t="shared" si="203"/>
        <v/>
      </c>
      <c r="AZ700">
        <f t="shared" si="204"/>
        <v>0.87537139548399323</v>
      </c>
    </row>
    <row r="701" spans="1:52" s="17" customFormat="1" x14ac:dyDescent="0.3">
      <c r="A701">
        <v>24</v>
      </c>
      <c r="B701" t="s">
        <v>120</v>
      </c>
      <c r="C701" t="s">
        <v>113</v>
      </c>
      <c r="D701" t="s">
        <v>114</v>
      </c>
      <c r="E701"/>
      <c r="F701" s="2">
        <v>0</v>
      </c>
      <c r="G701" s="2">
        <f t="shared" si="194"/>
        <v>0</v>
      </c>
      <c r="H701" s="4">
        <f t="shared" si="195"/>
        <v>0</v>
      </c>
      <c r="I701">
        <f t="shared" si="196"/>
        <v>0</v>
      </c>
      <c r="J701">
        <f t="shared" si="295"/>
        <v>1</v>
      </c>
      <c r="K701">
        <f t="shared" si="197"/>
        <v>3</v>
      </c>
      <c r="L701">
        <f t="shared" si="198"/>
        <v>0</v>
      </c>
      <c r="M701" s="8">
        <f t="shared" ref="M701:W701" si="339">(M49-$M49)/$M49</f>
        <v>0</v>
      </c>
      <c r="N701" s="8">
        <f t="shared" si="339"/>
        <v>-0.31664129757645887</v>
      </c>
      <c r="O701" s="8">
        <f t="shared" si="339"/>
        <v>-0.30089140160928235</v>
      </c>
      <c r="P701" s="8">
        <f t="shared" si="339"/>
        <v>-0.4129544148662434</v>
      </c>
      <c r="Q701" s="8">
        <f t="shared" si="339"/>
        <v>-0.68946880760641072</v>
      </c>
      <c r="R701" s="8">
        <f t="shared" si="339"/>
        <v>0.55544727161699237</v>
      </c>
      <c r="S701" s="8">
        <f t="shared" si="339"/>
        <v>-0.34231302082495968</v>
      </c>
      <c r="T701" s="8">
        <f t="shared" si="339"/>
        <v>8.3941546951067036E-2</v>
      </c>
      <c r="U701" s="8">
        <f t="shared" si="339"/>
        <v>-0.23000693359034113</v>
      </c>
      <c r="V701" s="8">
        <f t="shared" si="339"/>
        <v>5.3571467037346521</v>
      </c>
      <c r="W701" s="8">
        <f t="shared" si="339"/>
        <v>0.39650965350732931</v>
      </c>
      <c r="X701"/>
      <c r="Y701" s="8">
        <f t="shared" ref="Y701:AI701" si="340">(Y49-$Y49)/$Y49</f>
        <v>0</v>
      </c>
      <c r="Z701" s="8">
        <f t="shared" si="340"/>
        <v>-0.36195379658555377</v>
      </c>
      <c r="AA701" s="8">
        <f t="shared" si="340"/>
        <v>-0.34900154917158566</v>
      </c>
      <c r="AB701" s="8">
        <f t="shared" si="340"/>
        <v>-0.32346910993267436</v>
      </c>
      <c r="AC701" s="8">
        <f t="shared" si="340"/>
        <v>-0.66712921489932642</v>
      </c>
      <c r="AD701" s="8">
        <f t="shared" si="340"/>
        <v>0.47509605173807212</v>
      </c>
      <c r="AE701" s="8">
        <f t="shared" si="340"/>
        <v>-0.32465017620170716</v>
      </c>
      <c r="AF701" s="8">
        <f t="shared" si="340"/>
        <v>-0.18107757247562359</v>
      </c>
      <c r="AG701" s="8">
        <f t="shared" si="340"/>
        <v>-0.36559809501857532</v>
      </c>
      <c r="AH701" s="8">
        <f t="shared" si="340"/>
        <v>1.8816674164715523</v>
      </c>
      <c r="AI701" s="8">
        <f t="shared" si="340"/>
        <v>0.18773769451878183</v>
      </c>
      <c r="AK701" s="8">
        <f t="shared" ref="AK701:AU701" si="341">(AK49-$AK49)/$AK49</f>
        <v>0</v>
      </c>
      <c r="AL701" s="8">
        <f t="shared" si="341"/>
        <v>-0.80419674640672134</v>
      </c>
      <c r="AM701" s="8">
        <f t="shared" si="341"/>
        <v>-0.79536052772569377</v>
      </c>
      <c r="AN701" s="8">
        <f t="shared" si="341"/>
        <v>-0.32346910993267436</v>
      </c>
      <c r="AO701" s="8">
        <f t="shared" si="341"/>
        <v>-0.88996758684813748</v>
      </c>
      <c r="AP701" s="8">
        <f t="shared" si="341"/>
        <v>0.47509605173807212</v>
      </c>
      <c r="AQ701" s="8">
        <f t="shared" si="341"/>
        <v>-0.79333696300314538</v>
      </c>
      <c r="AR701" s="8">
        <f t="shared" si="341"/>
        <v>-0.55962445739929323</v>
      </c>
      <c r="AS701" s="8">
        <f t="shared" si="341"/>
        <v>-0.8981918742059205</v>
      </c>
      <c r="AT701" s="8">
        <f t="shared" si="341"/>
        <v>1.8816674164715523</v>
      </c>
      <c r="AU701" s="8">
        <f t="shared" si="341"/>
        <v>-0.37427266352584831</v>
      </c>
      <c r="AW701">
        <f t="shared" si="299"/>
        <v>0.45851105944386489</v>
      </c>
      <c r="AX701" t="str">
        <f t="shared" si="202"/>
        <v/>
      </c>
      <c r="AY701" t="str">
        <f t="shared" si="203"/>
        <v/>
      </c>
      <c r="AZ701">
        <f t="shared" si="204"/>
        <v>0.45851105944386489</v>
      </c>
    </row>
    <row r="702" spans="1:52" s="17" customFormat="1" x14ac:dyDescent="0.3">
      <c r="A702">
        <v>24</v>
      </c>
      <c r="B702" t="s">
        <v>121</v>
      </c>
      <c r="C702" t="s">
        <v>113</v>
      </c>
      <c r="D702" t="s">
        <v>114</v>
      </c>
      <c r="E702" t="s">
        <v>42</v>
      </c>
      <c r="F702" s="2">
        <v>0</v>
      </c>
      <c r="G702" s="2">
        <f t="shared" si="194"/>
        <v>1</v>
      </c>
      <c r="H702" s="4">
        <f t="shared" si="195"/>
        <v>1</v>
      </c>
      <c r="I702">
        <f t="shared" si="196"/>
        <v>0</v>
      </c>
      <c r="J702">
        <f t="shared" si="295"/>
        <v>1</v>
      </c>
      <c r="K702">
        <f t="shared" si="197"/>
        <v>3</v>
      </c>
      <c r="L702">
        <f t="shared" si="198"/>
        <v>3</v>
      </c>
      <c r="M702" s="8">
        <f t="shared" ref="M702:W702" si="342">(M50-$M50)/$M50</f>
        <v>0</v>
      </c>
      <c r="N702" s="8">
        <f t="shared" si="342"/>
        <v>-0.25904594235418771</v>
      </c>
      <c r="O702" s="8">
        <f t="shared" si="342"/>
        <v>-0.22979269172755251</v>
      </c>
      <c r="P702" s="8">
        <f t="shared" si="342"/>
        <v>-0.25844050071626451</v>
      </c>
      <c r="Q702" s="8">
        <f t="shared" si="342"/>
        <v>-0.58524319240374201</v>
      </c>
      <c r="R702" s="8">
        <f t="shared" si="342"/>
        <v>-0.3523485370908529</v>
      </c>
      <c r="S702" s="8">
        <f t="shared" si="342"/>
        <v>-0.59468086844499224</v>
      </c>
      <c r="T702" s="8">
        <f t="shared" si="342"/>
        <v>1.7206571199659175</v>
      </c>
      <c r="U702" s="8">
        <f t="shared" si="342"/>
        <v>1.4038693392825272</v>
      </c>
      <c r="V702" s="8">
        <f t="shared" si="342"/>
        <v>1.4927998993807787</v>
      </c>
      <c r="W702" s="8">
        <f t="shared" si="342"/>
        <v>-0.2246542986818697</v>
      </c>
      <c r="X702"/>
      <c r="Y702" s="8">
        <f t="shared" ref="Y702:AI702" si="343">(Y50-$Y50)/$Y50</f>
        <v>0</v>
      </c>
      <c r="Z702" s="8">
        <f t="shared" si="343"/>
        <v>-0.20587059122617324</v>
      </c>
      <c r="AA702" s="8">
        <f t="shared" si="343"/>
        <v>-0.20342403206804349</v>
      </c>
      <c r="AB702" s="8">
        <f t="shared" si="343"/>
        <v>-6.0722451810970586E-2</v>
      </c>
      <c r="AC702" s="8">
        <f t="shared" si="343"/>
        <v>-0.35265277781544668</v>
      </c>
      <c r="AD702" s="8">
        <f t="shared" si="343"/>
        <v>-0.22950175113542995</v>
      </c>
      <c r="AE702" s="8">
        <f t="shared" si="343"/>
        <v>-0.48689930283657396</v>
      </c>
      <c r="AF702" s="8">
        <f t="shared" si="343"/>
        <v>-1.32321899867599E-2</v>
      </c>
      <c r="AG702" s="8">
        <f t="shared" si="343"/>
        <v>0.19875453253619368</v>
      </c>
      <c r="AH702" s="8">
        <f t="shared" si="343"/>
        <v>1.3973132640091623</v>
      </c>
      <c r="AI702" s="8">
        <f t="shared" si="343"/>
        <v>0.3663254451415871</v>
      </c>
      <c r="AK702" s="8">
        <f t="shared" ref="AK702:AU702" si="344">(AK50-$AK50)/$AK50</f>
        <v>0</v>
      </c>
      <c r="AL702" s="8">
        <f t="shared" si="344"/>
        <v>-0.68724429210584781</v>
      </c>
      <c r="AM702" s="8">
        <f t="shared" si="344"/>
        <v>-0.68120632165454387</v>
      </c>
      <c r="AN702" s="8">
        <f t="shared" si="344"/>
        <v>-6.0722451810970586E-2</v>
      </c>
      <c r="AO702" s="8">
        <f t="shared" si="344"/>
        <v>-0.70732810941071222</v>
      </c>
      <c r="AP702" s="8">
        <f t="shared" si="344"/>
        <v>-0.22950175113542995</v>
      </c>
      <c r="AQ702" s="8">
        <f t="shared" si="344"/>
        <v>-0.71408520051938074</v>
      </c>
      <c r="AR702" s="8">
        <f t="shared" si="344"/>
        <v>-0.48793769590317326</v>
      </c>
      <c r="AS702" s="8">
        <f t="shared" si="344"/>
        <v>-0.75264387249042652</v>
      </c>
      <c r="AT702" s="8">
        <f t="shared" si="344"/>
        <v>1.3973132640091623</v>
      </c>
      <c r="AU702" s="8">
        <f t="shared" si="344"/>
        <v>-0.29082358146060705</v>
      </c>
      <c r="AW702">
        <f t="shared" si="299"/>
        <v>1.8936927650316751</v>
      </c>
      <c r="AX702">
        <f t="shared" si="202"/>
        <v>1.8936927650316751</v>
      </c>
      <c r="AY702" t="str">
        <f t="shared" si="203"/>
        <v/>
      </c>
      <c r="AZ702">
        <f t="shared" si="204"/>
        <v>1.8936927650316751</v>
      </c>
    </row>
    <row r="703" spans="1:52" s="17" customFormat="1" x14ac:dyDescent="0.3">
      <c r="A703">
        <v>24</v>
      </c>
      <c r="B703" t="s">
        <v>122</v>
      </c>
      <c r="C703" t="s">
        <v>123</v>
      </c>
      <c r="D703" t="s">
        <v>114</v>
      </c>
      <c r="E703"/>
      <c r="F703" s="2">
        <v>0</v>
      </c>
      <c r="G703" s="2">
        <f t="shared" si="194"/>
        <v>0</v>
      </c>
      <c r="H703" s="4">
        <f t="shared" si="195"/>
        <v>0</v>
      </c>
      <c r="I703">
        <f t="shared" si="196"/>
        <v>0</v>
      </c>
      <c r="J703">
        <f t="shared" si="295"/>
        <v>1</v>
      </c>
      <c r="K703">
        <f t="shared" si="197"/>
        <v>3</v>
      </c>
      <c r="L703">
        <f t="shared" si="198"/>
        <v>0</v>
      </c>
      <c r="M703" s="8">
        <f t="shared" ref="M703:W703" si="345">(M51-$M51)/$M51</f>
        <v>0</v>
      </c>
      <c r="N703" s="8">
        <f t="shared" si="345"/>
        <v>0.21191143879817723</v>
      </c>
      <c r="O703" s="8">
        <f t="shared" si="345"/>
        <v>0.21645444893094687</v>
      </c>
      <c r="P703" s="8">
        <f t="shared" si="345"/>
        <v>0.36788966651797583</v>
      </c>
      <c r="Q703" s="8">
        <f t="shared" si="345"/>
        <v>-0.3156557617412038</v>
      </c>
      <c r="R703" s="8">
        <f t="shared" si="345"/>
        <v>-3.4956465946664218E-2</v>
      </c>
      <c r="S703" s="8">
        <f t="shared" si="345"/>
        <v>-0.12370297422316273</v>
      </c>
      <c r="T703" s="8">
        <f t="shared" si="345"/>
        <v>1.3151814427185413</v>
      </c>
      <c r="U703" s="8">
        <f t="shared" si="345"/>
        <v>1.6256569475387608</v>
      </c>
      <c r="V703" s="8">
        <f t="shared" si="345"/>
        <v>4.2707899035546779</v>
      </c>
      <c r="W703" s="8">
        <f t="shared" si="345"/>
        <v>1.1689644166578768</v>
      </c>
      <c r="X703"/>
      <c r="Y703" s="8">
        <f t="shared" ref="Y703:AI703" si="346">(Y51-$Y51)/$Y51</f>
        <v>0</v>
      </c>
      <c r="Z703" s="8">
        <f t="shared" si="346"/>
        <v>-4.7625317366021616E-3</v>
      </c>
      <c r="AA703" s="8">
        <f t="shared" si="346"/>
        <v>-1.1445953004490984E-2</v>
      </c>
      <c r="AB703" s="8">
        <f t="shared" si="346"/>
        <v>0.37770729361321165</v>
      </c>
      <c r="AC703" s="8">
        <f t="shared" si="346"/>
        <v>-0.23640552863920999</v>
      </c>
      <c r="AD703" s="8">
        <f t="shared" si="346"/>
        <v>-0.1989974910257038</v>
      </c>
      <c r="AE703" s="8">
        <f t="shared" si="346"/>
        <v>-0.25827927839182779</v>
      </c>
      <c r="AF703" s="8">
        <f t="shared" si="346"/>
        <v>-0.28279376209403145</v>
      </c>
      <c r="AG703" s="8">
        <f t="shared" si="346"/>
        <v>0.33220102178014665</v>
      </c>
      <c r="AH703" s="8">
        <f t="shared" si="346"/>
        <v>1.724569491394343</v>
      </c>
      <c r="AI703" s="8">
        <f t="shared" si="346"/>
        <v>0.84726306211993374</v>
      </c>
      <c r="AK703" s="8">
        <f t="shared" ref="AK703:AU703" si="347">(AK51-$AK51)/$AK51</f>
        <v>0</v>
      </c>
      <c r="AL703" s="8">
        <f t="shared" si="347"/>
        <v>-0.60324713266352525</v>
      </c>
      <c r="AM703" s="8">
        <f t="shared" si="347"/>
        <v>-0.61367152377202605</v>
      </c>
      <c r="AN703" s="8">
        <f t="shared" si="347"/>
        <v>0.37770729361321165</v>
      </c>
      <c r="AO703" s="8">
        <f t="shared" si="347"/>
        <v>-0.66361539592863106</v>
      </c>
      <c r="AP703" s="8">
        <f t="shared" si="347"/>
        <v>-0.1989974910257038</v>
      </c>
      <c r="AQ703" s="8">
        <f t="shared" si="347"/>
        <v>-0.64382529023819535</v>
      </c>
      <c r="AR703" s="8">
        <f t="shared" si="347"/>
        <v>-0.62740856590901528</v>
      </c>
      <c r="AS703" s="8">
        <f t="shared" si="347"/>
        <v>-0.72871584919574195</v>
      </c>
      <c r="AT703" s="8">
        <f t="shared" si="347"/>
        <v>1.724569491394343</v>
      </c>
      <c r="AU703" s="8">
        <f t="shared" si="347"/>
        <v>-8.9242421843610011E-3</v>
      </c>
      <c r="AW703">
        <f t="shared" si="299"/>
        <v>0.14474539258622091</v>
      </c>
      <c r="AX703" t="str">
        <f t="shared" si="202"/>
        <v/>
      </c>
      <c r="AY703" t="str">
        <f t="shared" si="203"/>
        <v/>
      </c>
      <c r="AZ703">
        <f t="shared" si="204"/>
        <v>0.14474539258622091</v>
      </c>
    </row>
    <row r="704" spans="1:52" s="17" customFormat="1" x14ac:dyDescent="0.3">
      <c r="A704">
        <v>24</v>
      </c>
      <c r="B704" t="s">
        <v>124</v>
      </c>
      <c r="C704" t="s">
        <v>123</v>
      </c>
      <c r="D704" t="s">
        <v>114</v>
      </c>
      <c r="E704"/>
      <c r="F704" s="2">
        <v>0</v>
      </c>
      <c r="G704" s="2">
        <f t="shared" si="194"/>
        <v>1</v>
      </c>
      <c r="H704" s="4">
        <f t="shared" si="195"/>
        <v>0</v>
      </c>
      <c r="I704">
        <f t="shared" si="196"/>
        <v>0</v>
      </c>
      <c r="J704">
        <f t="shared" si="295"/>
        <v>1</v>
      </c>
      <c r="K704">
        <f t="shared" si="197"/>
        <v>3</v>
      </c>
      <c r="L704">
        <f t="shared" si="198"/>
        <v>0</v>
      </c>
      <c r="M704" s="8">
        <f t="shared" ref="M704:W704" si="348">(M52-$M52)/$M52</f>
        <v>0</v>
      </c>
      <c r="N704" s="8">
        <f t="shared" si="348"/>
        <v>-0.6599587677313441</v>
      </c>
      <c r="O704" s="8">
        <f t="shared" si="348"/>
        <v>-0.65656371552404746</v>
      </c>
      <c r="P704" s="8">
        <f t="shared" si="348"/>
        <v>-2.1675431747778872E-2</v>
      </c>
      <c r="Q704" s="8">
        <f t="shared" si="348"/>
        <v>-0.86195731530198472</v>
      </c>
      <c r="R704" s="8">
        <f t="shared" si="348"/>
        <v>1.2689974334506307</v>
      </c>
      <c r="S704" s="8">
        <f t="shared" si="348"/>
        <v>-0.80333361682009319</v>
      </c>
      <c r="T704" s="8">
        <f t="shared" si="348"/>
        <v>7.9246650126719748E-2</v>
      </c>
      <c r="U704" s="8">
        <f t="shared" si="348"/>
        <v>-0.45326888355585343</v>
      </c>
      <c r="V704" s="8">
        <f t="shared" si="348"/>
        <v>1.9771093531144601</v>
      </c>
      <c r="W704" s="8">
        <f t="shared" si="348"/>
        <v>-0.56005079014690917</v>
      </c>
      <c r="X704"/>
      <c r="Y704" s="8">
        <f t="shared" ref="Y704:AI704" si="349">(Y52-$Y52)/$Y52</f>
        <v>0</v>
      </c>
      <c r="Z704" s="8">
        <f t="shared" si="349"/>
        <v>-0.59472535064853693</v>
      </c>
      <c r="AA704" s="8">
        <f t="shared" si="349"/>
        <v>-0.59601027592658196</v>
      </c>
      <c r="AB704" s="8">
        <f t="shared" si="349"/>
        <v>-7.1798942737206495E-2</v>
      </c>
      <c r="AC704" s="8">
        <f t="shared" si="349"/>
        <v>-0.75153318611805109</v>
      </c>
      <c r="AD704" s="8">
        <f t="shared" si="349"/>
        <v>1.0448183896936565</v>
      </c>
      <c r="AE704" s="8">
        <f t="shared" si="349"/>
        <v>-0.69236781086838284</v>
      </c>
      <c r="AF704" s="8">
        <f t="shared" si="349"/>
        <v>-0.17111989125678162</v>
      </c>
      <c r="AG704" s="8">
        <f t="shared" si="349"/>
        <v>-0.54919338498432912</v>
      </c>
      <c r="AH704" s="8">
        <f t="shared" si="349"/>
        <v>0.55476230644232005</v>
      </c>
      <c r="AI704" s="8">
        <f t="shared" si="349"/>
        <v>-0.3879860490395286</v>
      </c>
      <c r="AK704" s="8">
        <f t="shared" ref="AK704:AU704" si="350">(AK52-$AK52)/$AK52</f>
        <v>0</v>
      </c>
      <c r="AL704" s="8">
        <f t="shared" si="350"/>
        <v>-0.85457060495061787</v>
      </c>
      <c r="AM704" s="8">
        <f t="shared" si="350"/>
        <v>-0.85599011448640816</v>
      </c>
      <c r="AN704" s="8">
        <f t="shared" si="350"/>
        <v>-7.1798942737206495E-2</v>
      </c>
      <c r="AO704" s="8">
        <f t="shared" si="350"/>
        <v>-0.88942855418967681</v>
      </c>
      <c r="AP704" s="8">
        <f t="shared" si="350"/>
        <v>1.0448183896936565</v>
      </c>
      <c r="AQ704" s="8">
        <f t="shared" si="350"/>
        <v>-0.87379218524993107</v>
      </c>
      <c r="AR704" s="8">
        <f t="shared" si="350"/>
        <v>-0.54934127740867578</v>
      </c>
      <c r="AS704" s="8">
        <f t="shared" si="350"/>
        <v>-0.90300378723157604</v>
      </c>
      <c r="AT704" s="8">
        <f t="shared" si="350"/>
        <v>0.55476230644232005</v>
      </c>
      <c r="AU704" s="8">
        <f t="shared" si="350"/>
        <v>-0.70746711653990324</v>
      </c>
      <c r="AW704">
        <f t="shared" si="299"/>
        <v>1.0743317868128921</v>
      </c>
      <c r="AX704" t="str">
        <f t="shared" si="202"/>
        <v/>
      </c>
      <c r="AY704" t="str">
        <f t="shared" si="203"/>
        <v/>
      </c>
      <c r="AZ704">
        <f t="shared" si="204"/>
        <v>1.0743317868128921</v>
      </c>
    </row>
    <row r="705" spans="1:52" s="17" customFormat="1" x14ac:dyDescent="0.3">
      <c r="A705">
        <v>24</v>
      </c>
      <c r="B705" t="s">
        <v>125</v>
      </c>
      <c r="C705" t="s">
        <v>123</v>
      </c>
      <c r="D705" t="s">
        <v>114</v>
      </c>
      <c r="E705" t="s">
        <v>42</v>
      </c>
      <c r="F705" s="2">
        <v>0</v>
      </c>
      <c r="G705" s="2">
        <f t="shared" si="194"/>
        <v>1</v>
      </c>
      <c r="H705" s="4">
        <f t="shared" si="195"/>
        <v>1</v>
      </c>
      <c r="I705">
        <f t="shared" si="196"/>
        <v>0</v>
      </c>
      <c r="J705">
        <f t="shared" si="295"/>
        <v>1</v>
      </c>
      <c r="K705">
        <f t="shared" si="197"/>
        <v>3</v>
      </c>
      <c r="L705">
        <f t="shared" si="198"/>
        <v>3</v>
      </c>
      <c r="M705" s="8">
        <f t="shared" ref="M705:W705" si="351">(M53-$M53)/$M53</f>
        <v>0</v>
      </c>
      <c r="N705" s="8">
        <f t="shared" si="351"/>
        <v>-0.70226665767334751</v>
      </c>
      <c r="O705" s="8">
        <f t="shared" si="351"/>
        <v>-0.70326090831410326</v>
      </c>
      <c r="P705" s="8">
        <f t="shared" si="351"/>
        <v>0.74553405831199437</v>
      </c>
      <c r="Q705" s="8">
        <f t="shared" si="351"/>
        <v>-0.86985314292182347</v>
      </c>
      <c r="R705" s="8">
        <f t="shared" si="351"/>
        <v>0.6575965315798008</v>
      </c>
      <c r="S705" s="8">
        <f t="shared" si="351"/>
        <v>-0.92102227320372543</v>
      </c>
      <c r="T705" s="8">
        <f t="shared" si="351"/>
        <v>1.7061701115362771</v>
      </c>
      <c r="U705" s="8">
        <f t="shared" si="351"/>
        <v>0.37780921728573058</v>
      </c>
      <c r="V705" s="8">
        <f t="shared" si="351"/>
        <v>3.9319937353642263</v>
      </c>
      <c r="W705" s="8">
        <f t="shared" si="351"/>
        <v>-0.72697684275977659</v>
      </c>
      <c r="X705"/>
      <c r="Y705" s="8">
        <f t="shared" ref="Y705:AI705" si="352">(Y53-$Y53)/$Y53</f>
        <v>0</v>
      </c>
      <c r="Z705" s="8">
        <f t="shared" si="352"/>
        <v>-0.53819818394693042</v>
      </c>
      <c r="AA705" s="8">
        <f t="shared" si="352"/>
        <v>-0.55121995467671991</v>
      </c>
      <c r="AB705" s="8">
        <f t="shared" si="352"/>
        <v>4.2854858918158704E-2</v>
      </c>
      <c r="AC705" s="8">
        <f t="shared" si="352"/>
        <v>-0.6682283973657035</v>
      </c>
      <c r="AD705" s="8">
        <f t="shared" si="352"/>
        <v>0.38033174250959007</v>
      </c>
      <c r="AE705" s="8">
        <f t="shared" si="352"/>
        <v>-0.74882251801774546</v>
      </c>
      <c r="AF705" s="8">
        <f t="shared" si="352"/>
        <v>0.76348560001664179</v>
      </c>
      <c r="AG705" s="8">
        <f t="shared" si="352"/>
        <v>-3.3019331831119533E-2</v>
      </c>
      <c r="AH705" s="8">
        <f t="shared" si="352"/>
        <v>1.4444667994850013</v>
      </c>
      <c r="AI705" s="8">
        <f t="shared" si="352"/>
        <v>-0.2570451161368309</v>
      </c>
      <c r="AK705" s="8">
        <f t="shared" ref="AK705:AU705" si="353">(AK53-$AK53)/$AK53</f>
        <v>0</v>
      </c>
      <c r="AL705" s="8">
        <f t="shared" si="353"/>
        <v>-0.78778500344337865</v>
      </c>
      <c r="AM705" s="8">
        <f t="shared" si="353"/>
        <v>-0.80011744483461378</v>
      </c>
      <c r="AN705" s="8">
        <f t="shared" si="353"/>
        <v>4.2854858918158704E-2</v>
      </c>
      <c r="AO705" s="8">
        <f t="shared" si="353"/>
        <v>-0.83601839577787573</v>
      </c>
      <c r="AP705" s="8">
        <f t="shared" si="353"/>
        <v>0.38033174250959007</v>
      </c>
      <c r="AQ705" s="8">
        <f t="shared" si="353"/>
        <v>-0.83906211294831534</v>
      </c>
      <c r="AR705" s="8">
        <f t="shared" si="353"/>
        <v>-5.2064299546647798E-2</v>
      </c>
      <c r="AS705" s="8">
        <f t="shared" si="353"/>
        <v>-0.79438366746127675</v>
      </c>
      <c r="AT705" s="8">
        <f t="shared" si="353"/>
        <v>1.4444667994850013</v>
      </c>
      <c r="AU705" s="8">
        <f t="shared" si="353"/>
        <v>-0.65277230378923756</v>
      </c>
      <c r="AW705">
        <f t="shared" si="299"/>
        <v>2.704531161214736</v>
      </c>
      <c r="AX705">
        <f t="shared" si="202"/>
        <v>2.704531161214736</v>
      </c>
      <c r="AY705" t="str">
        <f t="shared" si="203"/>
        <v/>
      </c>
      <c r="AZ705">
        <f t="shared" si="204"/>
        <v>2.704531161214736</v>
      </c>
    </row>
    <row r="706" spans="1:52" s="17" customFormat="1" x14ac:dyDescent="0.3">
      <c r="A706">
        <v>24</v>
      </c>
      <c r="B706" t="s">
        <v>126</v>
      </c>
      <c r="C706" t="s">
        <v>123</v>
      </c>
      <c r="D706" t="s">
        <v>114</v>
      </c>
      <c r="E706"/>
      <c r="F706" s="2">
        <v>0</v>
      </c>
      <c r="G706" s="2">
        <f t="shared" si="194"/>
        <v>0</v>
      </c>
      <c r="H706" s="4">
        <f t="shared" si="195"/>
        <v>0</v>
      </c>
      <c r="I706">
        <f t="shared" si="196"/>
        <v>1</v>
      </c>
      <c r="J706">
        <f t="shared" si="295"/>
        <v>0</v>
      </c>
      <c r="K706">
        <f t="shared" si="197"/>
        <v>3</v>
      </c>
      <c r="L706">
        <f t="shared" si="198"/>
        <v>0</v>
      </c>
      <c r="M706" s="8">
        <f t="shared" ref="M706:W706" si="354">(M54-$M54)/$M54</f>
        <v>0</v>
      </c>
      <c r="N706" s="8">
        <f t="shared" si="354"/>
        <v>4.8164115116071846</v>
      </c>
      <c r="O706" s="8">
        <f t="shared" si="354"/>
        <v>4.8354801646502343</v>
      </c>
      <c r="P706" s="8">
        <f t="shared" si="354"/>
        <v>-0.14040861192395723</v>
      </c>
      <c r="Q706" s="8">
        <f t="shared" si="354"/>
        <v>1.9865747177952362</v>
      </c>
      <c r="R706" s="8">
        <f t="shared" si="354"/>
        <v>-0.5512474578268507</v>
      </c>
      <c r="S706" s="8">
        <f t="shared" si="354"/>
        <v>4.1908347987101138</v>
      </c>
      <c r="T706" s="8">
        <f t="shared" si="354"/>
        <v>7.5213590840401015</v>
      </c>
      <c r="U706" s="8">
        <f t="shared" si="354"/>
        <v>8.3784390875753587</v>
      </c>
      <c r="V706" s="8">
        <f t="shared" si="354"/>
        <v>0.71015676352078705</v>
      </c>
      <c r="W706" s="8">
        <f t="shared" si="354"/>
        <v>11.208725998770387</v>
      </c>
      <c r="X706"/>
      <c r="Y706" s="8">
        <f t="shared" ref="Y706:AI706" si="355">(Y54-$Y54)/$Y54</f>
        <v>0</v>
      </c>
      <c r="Z706" s="8">
        <f t="shared" si="355"/>
        <v>2.0776890926199312</v>
      </c>
      <c r="AA706" s="8">
        <f t="shared" si="355"/>
        <v>2.041652036560889</v>
      </c>
      <c r="AB706" s="8">
        <f t="shared" si="355"/>
        <v>-8.2529919674508109E-2</v>
      </c>
      <c r="AC706" s="8">
        <f t="shared" si="355"/>
        <v>0.83050127661435524</v>
      </c>
      <c r="AD706" s="8">
        <f t="shared" si="355"/>
        <v>-0.55385420903706317</v>
      </c>
      <c r="AE706" s="8">
        <f t="shared" si="355"/>
        <v>1.5908023782559182</v>
      </c>
      <c r="AF706" s="8">
        <f t="shared" si="355"/>
        <v>1.0181504980466241</v>
      </c>
      <c r="AG706" s="8">
        <f t="shared" si="355"/>
        <v>2.4103110844719615</v>
      </c>
      <c r="AH706" s="8">
        <f t="shared" si="355"/>
        <v>1.3613997849749147</v>
      </c>
      <c r="AI706" s="8">
        <f t="shared" si="355"/>
        <v>4.7927957664988661</v>
      </c>
      <c r="AK706" s="8">
        <f t="shared" ref="AK706:AU706" si="356">(AK54-$AK54)/$AK54</f>
        <v>0</v>
      </c>
      <c r="AL706" s="8">
        <f t="shared" si="356"/>
        <v>3.4753545428965485E-2</v>
      </c>
      <c r="AM706" s="8">
        <f t="shared" si="356"/>
        <v>1.2532153255486596E-2</v>
      </c>
      <c r="AN706" s="8">
        <f t="shared" si="356"/>
        <v>-8.2529919674508109E-2</v>
      </c>
      <c r="AO706" s="8">
        <f t="shared" si="356"/>
        <v>-0.34399547370817252</v>
      </c>
      <c r="AP706" s="8">
        <f t="shared" si="356"/>
        <v>-0.55385420903706317</v>
      </c>
      <c r="AQ706" s="8">
        <f t="shared" si="356"/>
        <v>-8.0751126787056808E-3</v>
      </c>
      <c r="AR706" s="8">
        <f t="shared" si="356"/>
        <v>5.0182710972342705E-2</v>
      </c>
      <c r="AS706" s="8">
        <f t="shared" si="356"/>
        <v>-0.29752334411924974</v>
      </c>
      <c r="AT706" s="8">
        <f t="shared" si="356"/>
        <v>1.3613997849749147</v>
      </c>
      <c r="AU706" s="8">
        <f t="shared" si="356"/>
        <v>1.9996739728231199</v>
      </c>
      <c r="AW706">
        <f t="shared" si="299"/>
        <v>-3.9236083406138489</v>
      </c>
      <c r="AX706" t="str">
        <f t="shared" si="202"/>
        <v/>
      </c>
      <c r="AY706">
        <f t="shared" si="203"/>
        <v>-3.9236083406138489</v>
      </c>
      <c r="AZ706" t="str">
        <f t="shared" si="204"/>
        <v/>
      </c>
    </row>
    <row r="707" spans="1:52" s="17" customFormat="1" x14ac:dyDescent="0.3">
      <c r="A707">
        <v>24</v>
      </c>
      <c r="B707" t="s">
        <v>127</v>
      </c>
      <c r="C707" t="s">
        <v>123</v>
      </c>
      <c r="D707" t="s">
        <v>114</v>
      </c>
      <c r="E707"/>
      <c r="F707" s="2">
        <v>0</v>
      </c>
      <c r="G707" s="2">
        <f t="shared" si="194"/>
        <v>1</v>
      </c>
      <c r="H707" s="4">
        <f t="shared" si="195"/>
        <v>0</v>
      </c>
      <c r="I707">
        <f t="shared" si="196"/>
        <v>1</v>
      </c>
      <c r="J707">
        <f t="shared" si="295"/>
        <v>0</v>
      </c>
      <c r="K707">
        <f t="shared" si="197"/>
        <v>3</v>
      </c>
      <c r="L707">
        <f t="shared" si="198"/>
        <v>0</v>
      </c>
      <c r="M707" s="8">
        <f t="shared" ref="M707:W707" si="357">(M55-$M55)/$M55</f>
        <v>0</v>
      </c>
      <c r="N707" s="8">
        <f t="shared" si="357"/>
        <v>5.5237496412257192</v>
      </c>
      <c r="O707" s="8">
        <f t="shared" si="357"/>
        <v>5.5651886787863454</v>
      </c>
      <c r="P707" s="8">
        <f t="shared" si="357"/>
        <v>-0.28483394223612452</v>
      </c>
      <c r="Q707" s="8">
        <f t="shared" si="357"/>
        <v>2.529500975379571</v>
      </c>
      <c r="R707" s="8">
        <f t="shared" si="357"/>
        <v>-0.79351992839108587</v>
      </c>
      <c r="S707" s="8">
        <f t="shared" si="357"/>
        <v>3.6127031635378306</v>
      </c>
      <c r="T707" s="8">
        <f t="shared" si="357"/>
        <v>9.3249595010726747</v>
      </c>
      <c r="U707" s="8">
        <f t="shared" si="357"/>
        <v>10.762839254527854</v>
      </c>
      <c r="V707" s="8">
        <f t="shared" si="357"/>
        <v>2.0616143139992615E-2</v>
      </c>
      <c r="W707" s="8">
        <f t="shared" si="357"/>
        <v>16.169829150471152</v>
      </c>
      <c r="X707"/>
      <c r="Y707" s="8">
        <f t="shared" ref="Y707:AI707" si="358">(Y55-$Y55)/$Y55</f>
        <v>0</v>
      </c>
      <c r="Z707" s="8">
        <f t="shared" si="358"/>
        <v>2.3128648883939071</v>
      </c>
      <c r="AA707" s="8">
        <f t="shared" si="358"/>
        <v>2.2890703880092511</v>
      </c>
      <c r="AB707" s="8">
        <f t="shared" si="358"/>
        <v>-8.7482098029138311E-2</v>
      </c>
      <c r="AC707" s="8">
        <f t="shared" si="358"/>
        <v>1.06492948337588</v>
      </c>
      <c r="AD707" s="8">
        <f t="shared" si="358"/>
        <v>-0.73065926857494068</v>
      </c>
      <c r="AE707" s="8">
        <f t="shared" si="358"/>
        <v>1.4254181697432053</v>
      </c>
      <c r="AF707" s="8">
        <f t="shared" si="358"/>
        <v>1.1174790962108929</v>
      </c>
      <c r="AG707" s="8">
        <f t="shared" si="358"/>
        <v>2.9245526502875947</v>
      </c>
      <c r="AH707" s="8">
        <f t="shared" si="358"/>
        <v>0.75684211418994951</v>
      </c>
      <c r="AI707" s="8">
        <f t="shared" si="358"/>
        <v>5.7401603055950394</v>
      </c>
      <c r="AK707" s="8">
        <f t="shared" ref="AK707:AU707" si="359">(AK55-$AK55)/$AK55</f>
        <v>0</v>
      </c>
      <c r="AL707" s="8">
        <f t="shared" si="359"/>
        <v>-2.4937472302612625E-2</v>
      </c>
      <c r="AM707" s="8">
        <f t="shared" si="359"/>
        <v>-5.2102375516549913E-2</v>
      </c>
      <c r="AN707" s="8">
        <f t="shared" si="359"/>
        <v>-8.7482098029138311E-2</v>
      </c>
      <c r="AO707" s="8">
        <f t="shared" si="359"/>
        <v>-0.24228222249348344</v>
      </c>
      <c r="AP707" s="8">
        <f t="shared" si="359"/>
        <v>-0.73065926857494068</v>
      </c>
      <c r="AQ707" s="8">
        <f t="shared" si="359"/>
        <v>-5.0619230858595203E-2</v>
      </c>
      <c r="AR707" s="8">
        <f t="shared" si="359"/>
        <v>9.8453748306794195E-2</v>
      </c>
      <c r="AS707" s="8">
        <f t="shared" si="359"/>
        <v>-0.20056197549510768</v>
      </c>
      <c r="AT707" s="8">
        <f t="shared" si="359"/>
        <v>0.75684211418994951</v>
      </c>
      <c r="AU707" s="8">
        <f t="shared" si="359"/>
        <v>2.345349733890941</v>
      </c>
      <c r="AW707">
        <f t="shared" si="299"/>
        <v>-3.9236083406138489</v>
      </c>
      <c r="AX707" t="str">
        <f t="shared" si="202"/>
        <v/>
      </c>
      <c r="AY707">
        <f t="shared" si="203"/>
        <v>-3.9236083406138489</v>
      </c>
      <c r="AZ707" t="str">
        <f t="shared" si="204"/>
        <v/>
      </c>
    </row>
    <row r="708" spans="1:52" s="17" customFormat="1" x14ac:dyDescent="0.3">
      <c r="A708">
        <v>24</v>
      </c>
      <c r="B708" t="s">
        <v>128</v>
      </c>
      <c r="C708" t="s">
        <v>123</v>
      </c>
      <c r="D708" t="s">
        <v>114</v>
      </c>
      <c r="E708" t="s">
        <v>42</v>
      </c>
      <c r="F708" s="2">
        <v>0</v>
      </c>
      <c r="G708" s="2">
        <f t="shared" si="194"/>
        <v>0</v>
      </c>
      <c r="H708" s="4">
        <f t="shared" si="195"/>
        <v>1</v>
      </c>
      <c r="I708">
        <f t="shared" si="196"/>
        <v>0</v>
      </c>
      <c r="J708">
        <f t="shared" si="295"/>
        <v>1</v>
      </c>
      <c r="K708">
        <f t="shared" si="197"/>
        <v>3</v>
      </c>
      <c r="L708">
        <f t="shared" si="198"/>
        <v>3</v>
      </c>
      <c r="M708" s="8">
        <f t="shared" ref="M708:W708" si="360">(M56-$M56)/$M56</f>
        <v>0</v>
      </c>
      <c r="N708" s="8">
        <f t="shared" si="360"/>
        <v>-0.64325398936414147</v>
      </c>
      <c r="O708" s="8">
        <f t="shared" si="360"/>
        <v>-0.64063116244173479</v>
      </c>
      <c r="P708" s="8">
        <f t="shared" si="360"/>
        <v>2.4711132247490082</v>
      </c>
      <c r="Q708" s="8">
        <f t="shared" si="360"/>
        <v>-0.8595694293361118</v>
      </c>
      <c r="R708" s="8">
        <f t="shared" si="360"/>
        <v>1.3468299711815563</v>
      </c>
      <c r="S708" s="8">
        <f t="shared" si="360"/>
        <v>-0.91379570640040941</v>
      </c>
      <c r="T708" s="8">
        <f t="shared" si="360"/>
        <v>2.4716572164428392</v>
      </c>
      <c r="U708" s="8">
        <f t="shared" si="360"/>
        <v>0.74383026652015916</v>
      </c>
      <c r="V708" s="8">
        <f t="shared" si="360"/>
        <v>3.404827685517585</v>
      </c>
      <c r="W708" s="8">
        <f t="shared" si="360"/>
        <v>-0.67944947783768117</v>
      </c>
      <c r="X708"/>
      <c r="Y708" s="8">
        <f t="shared" ref="Y708:AI708" si="361">(Y56-$Y56)/$Y56</f>
        <v>0</v>
      </c>
      <c r="Z708" s="8">
        <f t="shared" si="361"/>
        <v>-0.46904436272878425</v>
      </c>
      <c r="AA708" s="8">
        <f t="shared" si="361"/>
        <v>-0.48166810290903228</v>
      </c>
      <c r="AB708" s="8">
        <f t="shared" si="361"/>
        <v>0.48122116442429053</v>
      </c>
      <c r="AC708" s="8">
        <f t="shared" si="361"/>
        <v>-0.61348387008093885</v>
      </c>
      <c r="AD708" s="8">
        <f t="shared" si="361"/>
        <v>0.60819650345790521</v>
      </c>
      <c r="AE708" s="8">
        <f t="shared" si="361"/>
        <v>-0.70470974506297657</v>
      </c>
      <c r="AF708" s="8">
        <f t="shared" si="361"/>
        <v>1.1527344513500817</v>
      </c>
      <c r="AG708" s="8">
        <f t="shared" si="361"/>
        <v>0.15299203695273003</v>
      </c>
      <c r="AH708" s="8">
        <f t="shared" si="361"/>
        <v>1.4026124890713765</v>
      </c>
      <c r="AI708" s="8">
        <f t="shared" si="361"/>
        <v>-0.22503338795184011</v>
      </c>
      <c r="AK708" s="8">
        <f t="shared" ref="AK708:AU708" si="362">(AK56-$AK56)/$AK56</f>
        <v>0</v>
      </c>
      <c r="AL708" s="8">
        <f t="shared" si="362"/>
        <v>-0.75566922195570452</v>
      </c>
      <c r="AM708" s="8">
        <f t="shared" si="362"/>
        <v>-0.76784735568233142</v>
      </c>
      <c r="AN708" s="8">
        <f t="shared" si="362"/>
        <v>0.48122116442429053</v>
      </c>
      <c r="AO708" s="8">
        <f t="shared" si="362"/>
        <v>-0.81496535863974695</v>
      </c>
      <c r="AP708" s="8">
        <f t="shared" si="362"/>
        <v>0.60819650345790521</v>
      </c>
      <c r="AQ708" s="8">
        <f t="shared" si="362"/>
        <v>-0.81128410385981109</v>
      </c>
      <c r="AR708" s="8">
        <f t="shared" si="362"/>
        <v>0.16326450402774914</v>
      </c>
      <c r="AS708" s="8">
        <f t="shared" si="362"/>
        <v>-0.74700315773475556</v>
      </c>
      <c r="AT708" s="8">
        <f t="shared" si="362"/>
        <v>1.4026124890713765</v>
      </c>
      <c r="AU708" s="8">
        <f t="shared" si="362"/>
        <v>-0.62212677929225457</v>
      </c>
      <c r="AW708">
        <f t="shared" si="299"/>
        <v>2.704531161214736</v>
      </c>
      <c r="AX708">
        <f t="shared" si="202"/>
        <v>2.704531161214736</v>
      </c>
      <c r="AY708" t="str">
        <f t="shared" si="203"/>
        <v/>
      </c>
      <c r="AZ708">
        <f t="shared" si="204"/>
        <v>2.704531161214736</v>
      </c>
    </row>
    <row r="709" spans="1:52" s="17" customFormat="1" x14ac:dyDescent="0.3">
      <c r="A709">
        <v>24</v>
      </c>
      <c r="B709" t="s">
        <v>129</v>
      </c>
      <c r="C709" t="s">
        <v>123</v>
      </c>
      <c r="D709" t="s">
        <v>114</v>
      </c>
      <c r="E709"/>
      <c r="F709" s="2">
        <v>0</v>
      </c>
      <c r="G709" s="2">
        <f t="shared" si="194"/>
        <v>0</v>
      </c>
      <c r="H709" s="4">
        <f t="shared" si="195"/>
        <v>0</v>
      </c>
      <c r="I709">
        <f t="shared" si="196"/>
        <v>0</v>
      </c>
      <c r="J709">
        <f t="shared" si="295"/>
        <v>1</v>
      </c>
      <c r="K709">
        <f t="shared" si="197"/>
        <v>3</v>
      </c>
      <c r="L709">
        <f t="shared" si="198"/>
        <v>0</v>
      </c>
      <c r="M709" s="8">
        <f t="shared" ref="M709:W709" si="363">(M57-$M57)/$M57</f>
        <v>0</v>
      </c>
      <c r="N709" s="8">
        <f t="shared" si="363"/>
        <v>-0.64237575192954999</v>
      </c>
      <c r="O709" s="8">
        <f t="shared" si="363"/>
        <v>-0.63993006445038003</v>
      </c>
      <c r="P709" s="8">
        <f t="shared" si="363"/>
        <v>-0.4129544148662434</v>
      </c>
      <c r="Q709" s="8">
        <f t="shared" si="363"/>
        <v>-0.85517573617073173</v>
      </c>
      <c r="R709" s="8">
        <f t="shared" si="363"/>
        <v>0.55544727161699237</v>
      </c>
      <c r="S709" s="8">
        <f t="shared" si="363"/>
        <v>-0.78862584118848134</v>
      </c>
      <c r="T709" s="8">
        <f t="shared" si="363"/>
        <v>8.3941546951067036E-2</v>
      </c>
      <c r="U709" s="8">
        <f t="shared" si="363"/>
        <v>-0.44135568710113204</v>
      </c>
      <c r="V709" s="8">
        <f t="shared" si="363"/>
        <v>5.3571467037346521</v>
      </c>
      <c r="W709" s="8">
        <f t="shared" si="363"/>
        <v>-0.4836923027008268</v>
      </c>
      <c r="X709"/>
      <c r="Y709" s="8">
        <f t="shared" ref="Y709:AI709" si="364">(Y57-$Y57)/$Y57</f>
        <v>0</v>
      </c>
      <c r="Z709" s="8">
        <f t="shared" si="364"/>
        <v>-0.59320997061949032</v>
      </c>
      <c r="AA709" s="8">
        <f t="shared" si="364"/>
        <v>-0.59947848600263698</v>
      </c>
      <c r="AB709" s="8">
        <f t="shared" si="364"/>
        <v>-0.3447117603100926</v>
      </c>
      <c r="AC709" s="8">
        <f t="shared" si="364"/>
        <v>-0.74418283447041889</v>
      </c>
      <c r="AD709" s="8">
        <f t="shared" si="364"/>
        <v>0.40804888184461086</v>
      </c>
      <c r="AE709" s="8">
        <f t="shared" si="364"/>
        <v>-0.69061860955015175</v>
      </c>
      <c r="AF709" s="8">
        <f t="shared" si="364"/>
        <v>-0.2250898323582681</v>
      </c>
      <c r="AG709" s="8">
        <f t="shared" si="364"/>
        <v>-0.5709593403149138</v>
      </c>
      <c r="AH709" s="8">
        <f t="shared" si="364"/>
        <v>1.7147619546802251</v>
      </c>
      <c r="AI709" s="8">
        <f t="shared" si="364"/>
        <v>-0.39445527678800529</v>
      </c>
      <c r="AK709" s="8">
        <f t="shared" ref="AK709:AU709" si="365">(AK57-$AK57)/$AK57</f>
        <v>0</v>
      </c>
      <c r="AL709" s="8">
        <f t="shared" si="365"/>
        <v>-0.84472574804411649</v>
      </c>
      <c r="AM709" s="8">
        <f t="shared" si="365"/>
        <v>-0.84798266948813983</v>
      </c>
      <c r="AN709" s="8">
        <f t="shared" si="365"/>
        <v>-0.3447117603100926</v>
      </c>
      <c r="AO709" s="8">
        <f t="shared" si="365"/>
        <v>-0.89918797677391726</v>
      </c>
      <c r="AP709" s="8">
        <f t="shared" si="365"/>
        <v>0.40804888184461086</v>
      </c>
      <c r="AQ709" s="8">
        <f t="shared" si="365"/>
        <v>-0.87629432549848374</v>
      </c>
      <c r="AR709" s="8">
        <f t="shared" si="365"/>
        <v>-0.58316438067425136</v>
      </c>
      <c r="AS709" s="8">
        <f t="shared" si="365"/>
        <v>-0.90750498602634866</v>
      </c>
      <c r="AT709" s="8">
        <f t="shared" si="365"/>
        <v>1.7147619546802251</v>
      </c>
      <c r="AU709" s="8">
        <f t="shared" si="365"/>
        <v>-0.7046878954399497</v>
      </c>
      <c r="AW709">
        <f t="shared" si="299"/>
        <v>1.0743317868128921</v>
      </c>
      <c r="AX709" t="str">
        <f t="shared" si="202"/>
        <v/>
      </c>
      <c r="AY709" t="str">
        <f t="shared" si="203"/>
        <v/>
      </c>
      <c r="AZ709">
        <f t="shared" si="204"/>
        <v>1.0743317868128921</v>
      </c>
    </row>
    <row r="710" spans="1:52" s="17" customFormat="1" x14ac:dyDescent="0.3">
      <c r="A710">
        <v>24</v>
      </c>
      <c r="B710" t="s">
        <v>130</v>
      </c>
      <c r="C710" t="s">
        <v>123</v>
      </c>
      <c r="D710" t="s">
        <v>114</v>
      </c>
      <c r="E710"/>
      <c r="F710" s="2">
        <v>0</v>
      </c>
      <c r="G710" s="2">
        <f t="shared" si="194"/>
        <v>1</v>
      </c>
      <c r="H710" s="4">
        <f t="shared" si="195"/>
        <v>0</v>
      </c>
      <c r="I710">
        <f t="shared" si="196"/>
        <v>0</v>
      </c>
      <c r="J710">
        <f t="shared" si="295"/>
        <v>1</v>
      </c>
      <c r="K710">
        <f t="shared" si="197"/>
        <v>3</v>
      </c>
      <c r="L710">
        <f t="shared" si="198"/>
        <v>0</v>
      </c>
      <c r="M710" s="8">
        <f t="shared" ref="M710:W710" si="366">(M58-$M58)/$M58</f>
        <v>0</v>
      </c>
      <c r="N710" s="8">
        <f t="shared" si="366"/>
        <v>0.38127363465049785</v>
      </c>
      <c r="O710" s="8">
        <f t="shared" si="366"/>
        <v>0.39530745738248835</v>
      </c>
      <c r="P710" s="8">
        <f t="shared" si="366"/>
        <v>-0.25844050071626451</v>
      </c>
      <c r="Q710" s="8">
        <f t="shared" si="366"/>
        <v>-0.19551541610394607</v>
      </c>
      <c r="R710" s="8">
        <f t="shared" si="366"/>
        <v>-0.3523485370908529</v>
      </c>
      <c r="S710" s="8">
        <f t="shared" si="366"/>
        <v>5.8597286671991551E-2</v>
      </c>
      <c r="T710" s="8">
        <f t="shared" si="366"/>
        <v>1.7206571199659175</v>
      </c>
      <c r="U710" s="8">
        <f t="shared" si="366"/>
        <v>1.9802712033275862</v>
      </c>
      <c r="V710" s="8">
        <f t="shared" si="366"/>
        <v>1.4927998993807787</v>
      </c>
      <c r="W710" s="8">
        <f t="shared" si="366"/>
        <v>1.655693293870705</v>
      </c>
      <c r="X710"/>
      <c r="Y710" s="8">
        <f t="shared" ref="Y710:AI710" si="367">(Y58-$Y58)/$Y58</f>
        <v>0</v>
      </c>
      <c r="Z710" s="8">
        <f t="shared" si="367"/>
        <v>0.22651778112164747</v>
      </c>
      <c r="AA710" s="8">
        <f t="shared" si="367"/>
        <v>0.20132318466187341</v>
      </c>
      <c r="AB710" s="8">
        <f t="shared" si="367"/>
        <v>-4.5941840275487505E-2</v>
      </c>
      <c r="AC710" s="8">
        <f t="shared" si="367"/>
        <v>-1.9616971565076045E-2</v>
      </c>
      <c r="AD710" s="8">
        <f t="shared" si="367"/>
        <v>-0.23932447684100269</v>
      </c>
      <c r="AE710" s="8">
        <f t="shared" si="367"/>
        <v>-3.4142787890187702E-2</v>
      </c>
      <c r="AF710" s="8">
        <f t="shared" si="367"/>
        <v>-2.4900113288796911E-2</v>
      </c>
      <c r="AG710" s="8">
        <f t="shared" si="367"/>
        <v>0.63964085738815835</v>
      </c>
      <c r="AH710" s="8">
        <f t="shared" si="367"/>
        <v>1.3149497610143674</v>
      </c>
      <c r="AI710" s="8">
        <f t="shared" si="367"/>
        <v>1.2885712957764526</v>
      </c>
      <c r="AK710" s="8">
        <f t="shared" ref="AK710:AU710" si="368">(AK58-$AK58)/$AK58</f>
        <v>0</v>
      </c>
      <c r="AL710" s="8">
        <f t="shared" si="368"/>
        <v>-0.54537675261334428</v>
      </c>
      <c r="AM710" s="8">
        <f t="shared" si="368"/>
        <v>-0.56697658812883245</v>
      </c>
      <c r="AN710" s="8">
        <f t="shared" si="368"/>
        <v>-4.5941840275487505E-2</v>
      </c>
      <c r="AO710" s="8">
        <f t="shared" si="368"/>
        <v>-0.59541943756236981</v>
      </c>
      <c r="AP710" s="8">
        <f t="shared" si="368"/>
        <v>-0.23932447684100269</v>
      </c>
      <c r="AQ710" s="8">
        <f t="shared" si="368"/>
        <v>-0.58563248554271929</v>
      </c>
      <c r="AR710" s="8">
        <f t="shared" si="368"/>
        <v>-0.4930953671902556</v>
      </c>
      <c r="AS710" s="8">
        <f t="shared" si="368"/>
        <v>-0.66002901950367399</v>
      </c>
      <c r="AT710" s="8">
        <f t="shared" si="368"/>
        <v>1.3149497610143674</v>
      </c>
      <c r="AU710" s="8">
        <f t="shared" si="368"/>
        <v>0.20258940367960337</v>
      </c>
      <c r="AW710">
        <f t="shared" si="299"/>
        <v>0.14474539258622099</v>
      </c>
      <c r="AX710" t="str">
        <f t="shared" si="202"/>
        <v/>
      </c>
      <c r="AY710" t="str">
        <f t="shared" si="203"/>
        <v/>
      </c>
      <c r="AZ710">
        <f t="shared" si="204"/>
        <v>0.14474539258622099</v>
      </c>
    </row>
    <row r="711" spans="1:52" s="17" customFormat="1" x14ac:dyDescent="0.3">
      <c r="A711"/>
      <c r="B711"/>
      <c r="C711"/>
      <c r="D711"/>
      <c r="E711"/>
      <c r="F711" s="2"/>
      <c r="G711" s="2"/>
      <c r="H711" s="4"/>
      <c r="I711"/>
      <c r="J711"/>
      <c r="K711"/>
      <c r="L711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/>
      <c r="Y711" s="8"/>
      <c r="Z711" s="8"/>
      <c r="AA711" s="8"/>
      <c r="AB711" s="8"/>
      <c r="AC711" s="8"/>
      <c r="AD711" s="8"/>
      <c r="AE711" s="8"/>
      <c r="AF711" s="8"/>
      <c r="AG711" s="8"/>
      <c r="AH711" s="8"/>
      <c r="AI711" s="8"/>
      <c r="AK711" s="8"/>
      <c r="AL711" s="8"/>
      <c r="AM711" s="8"/>
      <c r="AN711" s="8"/>
      <c r="AO711" s="8"/>
      <c r="AP711" s="8"/>
      <c r="AQ711" s="8"/>
      <c r="AR711" s="8"/>
      <c r="AS711" s="8"/>
      <c r="AT711" s="8"/>
      <c r="AU711" s="8"/>
      <c r="AW711"/>
      <c r="AX711"/>
      <c r="AY711"/>
      <c r="AZ711"/>
    </row>
    <row r="712" spans="1:52" s="17" customFormat="1" x14ac:dyDescent="0.3">
      <c r="A712"/>
      <c r="B712"/>
      <c r="C712"/>
      <c r="D712"/>
      <c r="E712"/>
      <c r="F712" s="2"/>
      <c r="G712" s="2"/>
      <c r="H712" s="4"/>
      <c r="I712"/>
      <c r="J712"/>
      <c r="K712"/>
      <c r="L712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/>
      <c r="Y712" s="8"/>
      <c r="Z712" s="8"/>
      <c r="AA712" s="8"/>
      <c r="AB712" s="8"/>
      <c r="AC712" s="8"/>
      <c r="AD712" s="8"/>
      <c r="AE712" s="8"/>
      <c r="AF712" s="8"/>
      <c r="AG712" s="8"/>
      <c r="AH712" s="8"/>
      <c r="AI712" s="8"/>
      <c r="AK712" s="8"/>
      <c r="AL712" s="8"/>
      <c r="AM712" s="8"/>
      <c r="AN712" s="8"/>
      <c r="AO712" s="8"/>
      <c r="AP712" s="8"/>
      <c r="AQ712" s="8"/>
      <c r="AR712" s="8"/>
      <c r="AS712" s="8"/>
      <c r="AT712" s="8"/>
      <c r="AU712" s="8"/>
      <c r="AW712"/>
      <c r="AX712"/>
      <c r="AY712"/>
      <c r="AZ712"/>
    </row>
    <row r="713" spans="1:52" s="17" customFormat="1" x14ac:dyDescent="0.3">
      <c r="A713"/>
      <c r="B713"/>
      <c r="C713"/>
      <c r="D713"/>
      <c r="E713"/>
      <c r="F713" s="2"/>
      <c r="G713" s="2"/>
      <c r="H713" s="4"/>
      <c r="I713"/>
      <c r="J713"/>
      <c r="K713"/>
      <c r="L713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/>
      <c r="Y713" s="8"/>
      <c r="Z713" s="8"/>
      <c r="AA713" s="8"/>
      <c r="AB713" s="8"/>
      <c r="AC713" s="8"/>
      <c r="AD713" s="8"/>
      <c r="AE713" s="8"/>
      <c r="AF713" s="8"/>
      <c r="AG713" s="8"/>
      <c r="AH713" s="8"/>
      <c r="AI713" s="8"/>
      <c r="AK713" s="8"/>
      <c r="AL713" s="8"/>
      <c r="AM713" s="8"/>
      <c r="AN713" s="8"/>
      <c r="AO713" s="8"/>
      <c r="AP713" s="8"/>
      <c r="AQ713" s="8"/>
      <c r="AR713" s="8"/>
      <c r="AS713" s="8"/>
      <c r="AT713" s="8"/>
      <c r="AU713" s="8"/>
      <c r="AW713"/>
      <c r="AX713"/>
      <c r="AY713"/>
      <c r="AZ713"/>
    </row>
    <row r="714" spans="1:52" s="17" customFormat="1" x14ac:dyDescent="0.3">
      <c r="A714"/>
      <c r="B714"/>
      <c r="C714"/>
      <c r="D714"/>
      <c r="E714"/>
      <c r="F714" s="2"/>
      <c r="G714" s="2"/>
      <c r="H714" s="4"/>
      <c r="I714"/>
      <c r="J714"/>
      <c r="K714"/>
      <c r="L714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/>
      <c r="Y714" s="8"/>
      <c r="Z714" s="8"/>
      <c r="AA714" s="8"/>
      <c r="AB714" s="8"/>
      <c r="AC714" s="8"/>
      <c r="AD714" s="8"/>
      <c r="AE714" s="8"/>
      <c r="AF714" s="8"/>
      <c r="AG714" s="8"/>
      <c r="AH714" s="8"/>
      <c r="AI714" s="8"/>
      <c r="AK714" s="8"/>
      <c r="AL714" s="8"/>
      <c r="AM714" s="8"/>
      <c r="AN714" s="8"/>
      <c r="AO714" s="8"/>
      <c r="AP714" s="8"/>
      <c r="AQ714" s="8"/>
      <c r="AR714" s="8"/>
      <c r="AS714" s="8"/>
      <c r="AT714" s="8"/>
      <c r="AU714" s="8"/>
      <c r="AW714"/>
      <c r="AX714"/>
      <c r="AY714"/>
      <c r="AZ714"/>
    </row>
    <row r="715" spans="1:52" s="17" customFormat="1" x14ac:dyDescent="0.3">
      <c r="A715"/>
      <c r="B715"/>
      <c r="C715"/>
      <c r="D715"/>
      <c r="E715"/>
      <c r="F715" s="2"/>
      <c r="G715" s="2"/>
      <c r="H715" s="4"/>
      <c r="I715"/>
      <c r="J715"/>
      <c r="K715"/>
      <c r="L715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/>
      <c r="Y715" s="8"/>
      <c r="Z715" s="8"/>
      <c r="AA715" s="8"/>
      <c r="AB715" s="8"/>
      <c r="AC715" s="8"/>
      <c r="AD715" s="8"/>
      <c r="AE715" s="8"/>
      <c r="AF715" s="8"/>
      <c r="AG715" s="8"/>
      <c r="AH715" s="8"/>
      <c r="AI715" s="8"/>
      <c r="AK715" s="8"/>
      <c r="AL715" s="8"/>
      <c r="AM715" s="8"/>
      <c r="AN715" s="8"/>
      <c r="AO715" s="8"/>
      <c r="AP715" s="8"/>
      <c r="AQ715" s="8"/>
      <c r="AR715" s="8"/>
      <c r="AS715" s="8"/>
      <c r="AT715" s="8"/>
      <c r="AU715" s="8"/>
      <c r="AW715"/>
      <c r="AX715"/>
      <c r="AY715"/>
      <c r="AZ715"/>
    </row>
    <row r="716" spans="1:52" s="17" customFormat="1" x14ac:dyDescent="0.3">
      <c r="A716"/>
      <c r="B716"/>
      <c r="C716"/>
      <c r="D716"/>
      <c r="E716"/>
      <c r="F716" s="2"/>
      <c r="G716" s="2"/>
      <c r="H716" s="4"/>
      <c r="I716"/>
      <c r="J716"/>
      <c r="K716"/>
      <c r="L716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/>
      <c r="Y716" s="8"/>
      <c r="Z716" s="8"/>
      <c r="AA716" s="8"/>
      <c r="AB716" s="8"/>
      <c r="AC716" s="8"/>
      <c r="AD716" s="8"/>
      <c r="AE716" s="8"/>
      <c r="AF716" s="8"/>
      <c r="AG716" s="8"/>
      <c r="AH716" s="8"/>
      <c r="AI716" s="8"/>
      <c r="AK716" s="8"/>
      <c r="AL716" s="8"/>
      <c r="AM716" s="8"/>
      <c r="AN716" s="8"/>
      <c r="AO716" s="8"/>
      <c r="AP716" s="8"/>
      <c r="AQ716" s="8"/>
      <c r="AR716" s="8"/>
      <c r="AS716" s="8"/>
      <c r="AT716" s="8"/>
      <c r="AU716" s="8"/>
      <c r="AW716"/>
      <c r="AX716"/>
      <c r="AY716"/>
      <c r="AZ716"/>
    </row>
    <row r="717" spans="1:52" s="17" customFormat="1" x14ac:dyDescent="0.3">
      <c r="A717"/>
      <c r="B717"/>
      <c r="C717"/>
      <c r="D717"/>
      <c r="E717"/>
      <c r="F717" s="2"/>
      <c r="G717" s="2"/>
      <c r="H717" s="4"/>
      <c r="I717"/>
      <c r="J717"/>
      <c r="K717"/>
      <c r="L717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/>
      <c r="Y717" s="8"/>
      <c r="Z717" s="8"/>
      <c r="AA717" s="8"/>
      <c r="AB717" s="8"/>
      <c r="AC717" s="8"/>
      <c r="AD717" s="8"/>
      <c r="AE717" s="8"/>
      <c r="AF717" s="8"/>
      <c r="AG717" s="8"/>
      <c r="AH717" s="8"/>
      <c r="AI717" s="8"/>
      <c r="AK717" s="8"/>
      <c r="AL717" s="8"/>
      <c r="AM717" s="8"/>
      <c r="AN717" s="8"/>
      <c r="AO717" s="8"/>
      <c r="AP717" s="8"/>
      <c r="AQ717" s="8"/>
      <c r="AR717" s="8"/>
      <c r="AS717" s="8"/>
      <c r="AT717" s="8"/>
      <c r="AU717" s="8"/>
      <c r="AW717"/>
      <c r="AX717"/>
      <c r="AY717"/>
      <c r="AZ717"/>
    </row>
    <row r="718" spans="1:52" s="17" customFormat="1" x14ac:dyDescent="0.3">
      <c r="A718"/>
      <c r="B718"/>
      <c r="C718"/>
      <c r="D718"/>
      <c r="E718"/>
      <c r="F718" s="2"/>
      <c r="G718" s="2"/>
      <c r="H718" s="4"/>
      <c r="I718"/>
      <c r="J718"/>
      <c r="K718"/>
      <c r="L71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/>
      <c r="Y718" s="8"/>
      <c r="Z718" s="8"/>
      <c r="AA718" s="8"/>
      <c r="AB718" s="8"/>
      <c r="AC718" s="8"/>
      <c r="AD718" s="8"/>
      <c r="AE718" s="8"/>
      <c r="AF718" s="8"/>
      <c r="AG718" s="8"/>
      <c r="AH718" s="8"/>
      <c r="AI718" s="8"/>
      <c r="AK718" s="8"/>
      <c r="AL718" s="8"/>
      <c r="AM718" s="8"/>
      <c r="AN718" s="8"/>
      <c r="AO718" s="8"/>
      <c r="AP718" s="8"/>
      <c r="AQ718" s="8"/>
      <c r="AR718" s="8"/>
      <c r="AS718" s="8"/>
      <c r="AT718" s="8"/>
      <c r="AU718" s="8"/>
      <c r="AW718"/>
      <c r="AX718"/>
      <c r="AY718"/>
      <c r="AZ718"/>
    </row>
    <row r="719" spans="1:52" s="17" customFormat="1" x14ac:dyDescent="0.3">
      <c r="A719"/>
      <c r="B719"/>
      <c r="C719"/>
      <c r="D719"/>
      <c r="E719"/>
      <c r="F719" s="2"/>
      <c r="G719" s="2"/>
      <c r="H719" s="4"/>
      <c r="I719"/>
      <c r="J719"/>
      <c r="K719"/>
      <c r="L719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/>
      <c r="Y719" s="8"/>
      <c r="Z719" s="8"/>
      <c r="AA719" s="8"/>
      <c r="AB719" s="8"/>
      <c r="AC719" s="8"/>
      <c r="AD719" s="8"/>
      <c r="AE719" s="8"/>
      <c r="AF719" s="8"/>
      <c r="AG719" s="8"/>
      <c r="AH719" s="8"/>
      <c r="AI719" s="8"/>
      <c r="AK719" s="8"/>
      <c r="AL719" s="8"/>
      <c r="AM719" s="8"/>
      <c r="AN719" s="8"/>
      <c r="AO719" s="8"/>
      <c r="AP719" s="8"/>
      <c r="AQ719" s="8"/>
      <c r="AR719" s="8"/>
      <c r="AS719" s="8"/>
      <c r="AT719" s="8"/>
      <c r="AU719" s="8"/>
      <c r="AW719"/>
      <c r="AX719"/>
      <c r="AY719"/>
      <c r="AZ719"/>
    </row>
    <row r="720" spans="1:52" s="17" customFormat="1" x14ac:dyDescent="0.3">
      <c r="A720"/>
      <c r="B720"/>
      <c r="C720"/>
      <c r="D720"/>
      <c r="E720"/>
      <c r="F720" s="2"/>
      <c r="G720" s="2"/>
      <c r="H720" s="4"/>
      <c r="I720"/>
      <c r="J720"/>
      <c r="K720"/>
      <c r="L720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/>
      <c r="Y720" s="8"/>
      <c r="Z720" s="8"/>
      <c r="AA720" s="8"/>
      <c r="AB720" s="8"/>
      <c r="AC720" s="8"/>
      <c r="AD720" s="8"/>
      <c r="AE720" s="8"/>
      <c r="AF720" s="8"/>
      <c r="AG720" s="8"/>
      <c r="AH720" s="8"/>
      <c r="AI720" s="8"/>
      <c r="AK720" s="8"/>
      <c r="AL720" s="8"/>
      <c r="AM720" s="8"/>
      <c r="AN720" s="8"/>
      <c r="AO720" s="8"/>
      <c r="AP720" s="8"/>
      <c r="AQ720" s="8"/>
      <c r="AR720" s="8"/>
      <c r="AS720" s="8"/>
      <c r="AT720" s="8"/>
      <c r="AU720" s="8"/>
      <c r="AW720"/>
      <c r="AX720"/>
      <c r="AY720"/>
      <c r="AZ720"/>
    </row>
    <row r="721" spans="1:52" s="17" customFormat="1" x14ac:dyDescent="0.3">
      <c r="A721"/>
      <c r="B721"/>
      <c r="C721"/>
      <c r="D721"/>
      <c r="E721"/>
      <c r="F721" s="2"/>
      <c r="G721" s="2"/>
      <c r="H721" s="4"/>
      <c r="I721"/>
      <c r="J721"/>
      <c r="K721"/>
      <c r="L721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/>
      <c r="Y721" s="8"/>
      <c r="Z721" s="8"/>
      <c r="AA721" s="8"/>
      <c r="AB721" s="8"/>
      <c r="AC721" s="8"/>
      <c r="AD721" s="8"/>
      <c r="AE721" s="8"/>
      <c r="AF721" s="8"/>
      <c r="AG721" s="8"/>
      <c r="AH721" s="8"/>
      <c r="AI721" s="8"/>
      <c r="AK721" s="8"/>
      <c r="AL721" s="8"/>
      <c r="AM721" s="8"/>
      <c r="AN721" s="8"/>
      <c r="AO721" s="8"/>
      <c r="AP721" s="8"/>
      <c r="AQ721" s="8"/>
      <c r="AR721" s="8"/>
      <c r="AS721" s="8"/>
      <c r="AT721" s="8"/>
      <c r="AU721" s="8"/>
      <c r="AW721"/>
      <c r="AX721"/>
      <c r="AY721"/>
      <c r="AZ721"/>
    </row>
    <row r="722" spans="1:52" s="17" customFormat="1" x14ac:dyDescent="0.3">
      <c r="A722"/>
      <c r="B722"/>
      <c r="C722"/>
      <c r="D722"/>
      <c r="E722"/>
      <c r="F722" s="2"/>
      <c r="G722" s="2"/>
      <c r="H722" s="4"/>
      <c r="I722"/>
      <c r="J722"/>
      <c r="K722"/>
      <c r="L722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/>
      <c r="Y722" s="8"/>
      <c r="Z722" s="8"/>
      <c r="AA722" s="8"/>
      <c r="AB722" s="8"/>
      <c r="AC722" s="8"/>
      <c r="AD722" s="8"/>
      <c r="AE722" s="8"/>
      <c r="AF722" s="8"/>
      <c r="AG722" s="8"/>
      <c r="AH722" s="8"/>
      <c r="AI722" s="8"/>
      <c r="AK722" s="8"/>
      <c r="AL722" s="8"/>
      <c r="AM722" s="8"/>
      <c r="AN722" s="8"/>
      <c r="AO722" s="8"/>
      <c r="AP722" s="8"/>
      <c r="AQ722" s="8"/>
      <c r="AR722" s="8"/>
      <c r="AS722" s="8"/>
      <c r="AT722" s="8"/>
      <c r="AU722" s="8"/>
      <c r="AW722"/>
      <c r="AX722"/>
      <c r="AY722"/>
      <c r="AZ722"/>
    </row>
    <row r="723" spans="1:52" s="17" customFormat="1" x14ac:dyDescent="0.3">
      <c r="A723"/>
      <c r="B723"/>
      <c r="C723"/>
      <c r="D723"/>
      <c r="E723"/>
      <c r="F723" s="2"/>
      <c r="G723" s="2"/>
      <c r="H723" s="4"/>
      <c r="I723"/>
      <c r="J723"/>
      <c r="K723"/>
      <c r="L723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/>
      <c r="Y723" s="8"/>
      <c r="Z723" s="8"/>
      <c r="AA723" s="8"/>
      <c r="AB723" s="8"/>
      <c r="AC723" s="8"/>
      <c r="AD723" s="8"/>
      <c r="AE723" s="8"/>
      <c r="AF723" s="8"/>
      <c r="AG723" s="8"/>
      <c r="AH723" s="8"/>
      <c r="AI723" s="8"/>
      <c r="AK723" s="8"/>
      <c r="AL723" s="8"/>
      <c r="AM723" s="8"/>
      <c r="AN723" s="8"/>
      <c r="AO723" s="8"/>
      <c r="AP723" s="8"/>
      <c r="AQ723" s="8"/>
      <c r="AR723" s="8"/>
      <c r="AS723" s="8"/>
      <c r="AT723" s="8"/>
      <c r="AU723" s="8"/>
      <c r="AW723"/>
      <c r="AX723"/>
      <c r="AY723"/>
      <c r="AZ723"/>
    </row>
    <row r="724" spans="1:52" s="17" customFormat="1" x14ac:dyDescent="0.3">
      <c r="A724"/>
      <c r="B724"/>
      <c r="C724"/>
      <c r="D724"/>
      <c r="E724"/>
      <c r="F724" s="2"/>
      <c r="G724" s="2"/>
      <c r="H724" s="4"/>
      <c r="I724"/>
      <c r="J724"/>
      <c r="K724"/>
      <c r="L724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/>
      <c r="Y724" s="8"/>
      <c r="Z724" s="8"/>
      <c r="AA724" s="8"/>
      <c r="AB724" s="8"/>
      <c r="AC724" s="8"/>
      <c r="AD724" s="8"/>
      <c r="AE724" s="8"/>
      <c r="AF724" s="8"/>
      <c r="AG724" s="8"/>
      <c r="AH724" s="8"/>
      <c r="AI724" s="8"/>
      <c r="AK724" s="8"/>
      <c r="AL724" s="8"/>
      <c r="AM724" s="8"/>
      <c r="AN724" s="8"/>
      <c r="AO724" s="8"/>
      <c r="AP724" s="8"/>
      <c r="AQ724" s="8"/>
      <c r="AR724" s="8"/>
      <c r="AS724" s="8"/>
      <c r="AT724" s="8"/>
      <c r="AU724" s="8"/>
      <c r="AW724"/>
      <c r="AX724"/>
      <c r="AY724"/>
      <c r="AZ724"/>
    </row>
    <row r="725" spans="1:52" s="17" customFormat="1" x14ac:dyDescent="0.3">
      <c r="A725"/>
      <c r="B725"/>
      <c r="C725"/>
      <c r="D725"/>
      <c r="E725"/>
      <c r="F725" s="2"/>
      <c r="G725" s="2"/>
      <c r="H725" s="4"/>
      <c r="I725"/>
      <c r="J725"/>
      <c r="K725"/>
      <c r="L725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/>
      <c r="Y725" s="8"/>
      <c r="Z725" s="8"/>
      <c r="AA725" s="8"/>
      <c r="AB725" s="8"/>
      <c r="AC725" s="8"/>
      <c r="AD725" s="8"/>
      <c r="AE725" s="8"/>
      <c r="AF725" s="8"/>
      <c r="AG725" s="8"/>
      <c r="AH725" s="8"/>
      <c r="AI725" s="8"/>
      <c r="AK725" s="8"/>
      <c r="AL725" s="8"/>
      <c r="AM725" s="8"/>
      <c r="AN725" s="8"/>
      <c r="AO725" s="8"/>
      <c r="AP725" s="8"/>
      <c r="AQ725" s="8"/>
      <c r="AR725" s="8"/>
      <c r="AS725" s="8"/>
      <c r="AT725" s="8"/>
      <c r="AU725" s="8"/>
      <c r="AW725"/>
      <c r="AX725"/>
      <c r="AY725"/>
      <c r="AZ725"/>
    </row>
    <row r="726" spans="1:52" s="17" customFormat="1" x14ac:dyDescent="0.3">
      <c r="A726"/>
      <c r="B726"/>
      <c r="C726"/>
      <c r="D726"/>
      <c r="E726"/>
      <c r="F726" s="2"/>
      <c r="G726" s="2"/>
      <c r="H726" s="4"/>
      <c r="I726"/>
      <c r="J726"/>
      <c r="K726"/>
      <c r="L726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/>
      <c r="Y726" s="8"/>
      <c r="Z726" s="8"/>
      <c r="AA726" s="8"/>
      <c r="AB726" s="8"/>
      <c r="AC726" s="8"/>
      <c r="AD726" s="8"/>
      <c r="AE726" s="8"/>
      <c r="AF726" s="8"/>
      <c r="AG726" s="8"/>
      <c r="AH726" s="8"/>
      <c r="AI726" s="8"/>
      <c r="AK726" s="8"/>
      <c r="AL726" s="8"/>
      <c r="AM726" s="8"/>
      <c r="AN726" s="8"/>
      <c r="AO726" s="8"/>
      <c r="AP726" s="8"/>
      <c r="AQ726" s="8"/>
      <c r="AR726" s="8"/>
      <c r="AS726" s="8"/>
      <c r="AT726" s="8"/>
      <c r="AU726" s="8"/>
      <c r="AW726"/>
      <c r="AX726"/>
      <c r="AY726"/>
      <c r="AZ726"/>
    </row>
    <row r="727" spans="1:52" s="17" customFormat="1" x14ac:dyDescent="0.3">
      <c r="A727"/>
      <c r="B727"/>
      <c r="C727"/>
      <c r="D727"/>
      <c r="E727"/>
      <c r="F727" s="2"/>
      <c r="G727" s="2"/>
      <c r="H727" s="4"/>
      <c r="I727"/>
      <c r="J727"/>
      <c r="K727"/>
      <c r="L727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/>
      <c r="Y727" s="8"/>
      <c r="Z727" s="8"/>
      <c r="AA727" s="8"/>
      <c r="AB727" s="8"/>
      <c r="AC727" s="8"/>
      <c r="AD727" s="8"/>
      <c r="AE727" s="8"/>
      <c r="AF727" s="8"/>
      <c r="AG727" s="8"/>
      <c r="AH727" s="8"/>
      <c r="AI727" s="8"/>
      <c r="AK727" s="8"/>
      <c r="AL727" s="8"/>
      <c r="AM727" s="8"/>
      <c r="AN727" s="8"/>
      <c r="AO727" s="8"/>
      <c r="AP727" s="8"/>
      <c r="AQ727" s="8"/>
      <c r="AR727" s="8"/>
      <c r="AS727" s="8"/>
      <c r="AT727" s="8"/>
      <c r="AU727" s="8"/>
      <c r="AW727"/>
      <c r="AX727"/>
      <c r="AY727"/>
      <c r="AZ727"/>
    </row>
    <row r="728" spans="1:52" s="17" customFormat="1" x14ac:dyDescent="0.3">
      <c r="A728"/>
      <c r="B728"/>
      <c r="C728"/>
      <c r="D728"/>
      <c r="E728"/>
      <c r="F728" s="2"/>
      <c r="G728" s="2"/>
      <c r="H728" s="4"/>
      <c r="I728"/>
      <c r="J728"/>
      <c r="K728"/>
      <c r="L72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/>
      <c r="Y728" s="8"/>
      <c r="Z728" s="8"/>
      <c r="AA728" s="8"/>
      <c r="AB728" s="8"/>
      <c r="AC728" s="8"/>
      <c r="AD728" s="8"/>
      <c r="AE728" s="8"/>
      <c r="AF728" s="8"/>
      <c r="AG728" s="8"/>
      <c r="AH728" s="8"/>
      <c r="AI728" s="8"/>
      <c r="AK728" s="8"/>
      <c r="AL728" s="8"/>
      <c r="AM728" s="8"/>
      <c r="AN728" s="8"/>
      <c r="AO728" s="8"/>
      <c r="AP728" s="8"/>
      <c r="AQ728" s="8"/>
      <c r="AR728" s="8"/>
      <c r="AS728" s="8"/>
      <c r="AT728" s="8"/>
      <c r="AU728" s="8"/>
      <c r="AW728"/>
      <c r="AX728"/>
      <c r="AY728"/>
      <c r="AZ728"/>
    </row>
    <row r="729" spans="1:52" s="17" customFormat="1" x14ac:dyDescent="0.3">
      <c r="A729"/>
      <c r="B729"/>
      <c r="C729"/>
      <c r="D729"/>
      <c r="E729"/>
      <c r="F729" s="2"/>
      <c r="G729" s="2"/>
      <c r="H729" s="4"/>
      <c r="I729"/>
      <c r="J729"/>
      <c r="K729"/>
      <c r="L729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/>
      <c r="Y729" s="8"/>
      <c r="Z729" s="8"/>
      <c r="AA729" s="8"/>
      <c r="AB729" s="8"/>
      <c r="AC729" s="8"/>
      <c r="AD729" s="8"/>
      <c r="AE729" s="8"/>
      <c r="AF729" s="8"/>
      <c r="AG729" s="8"/>
      <c r="AH729" s="8"/>
      <c r="AI729" s="8"/>
      <c r="AK729" s="8"/>
      <c r="AL729" s="8"/>
      <c r="AM729" s="8"/>
      <c r="AN729" s="8"/>
      <c r="AO729" s="8"/>
      <c r="AP729" s="8"/>
      <c r="AQ729" s="8"/>
      <c r="AR729" s="8"/>
      <c r="AS729" s="8"/>
      <c r="AT729" s="8"/>
      <c r="AU729" s="8"/>
      <c r="AW729"/>
      <c r="AX729"/>
      <c r="AY729"/>
      <c r="AZ729"/>
    </row>
    <row r="730" spans="1:52" s="17" customFormat="1" x14ac:dyDescent="0.3">
      <c r="A730"/>
      <c r="B730"/>
      <c r="C730"/>
      <c r="D730"/>
      <c r="E730"/>
      <c r="F730" s="2"/>
      <c r="G730" s="2"/>
      <c r="H730" s="4"/>
      <c r="I730"/>
      <c r="J730"/>
      <c r="K730"/>
      <c r="L730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/>
      <c r="Y730" s="8"/>
      <c r="Z730" s="8"/>
      <c r="AA730" s="8"/>
      <c r="AB730" s="8"/>
      <c r="AC730" s="8"/>
      <c r="AD730" s="8"/>
      <c r="AE730" s="8"/>
      <c r="AF730" s="8"/>
      <c r="AG730" s="8"/>
      <c r="AH730" s="8"/>
      <c r="AI730" s="8"/>
      <c r="AK730" s="8"/>
      <c r="AL730" s="8"/>
      <c r="AM730" s="8"/>
      <c r="AN730" s="8"/>
      <c r="AO730" s="8"/>
      <c r="AP730" s="8"/>
      <c r="AQ730" s="8"/>
      <c r="AR730" s="8"/>
      <c r="AS730" s="8"/>
      <c r="AT730" s="8"/>
      <c r="AU730" s="8"/>
      <c r="AW730"/>
      <c r="AX730"/>
      <c r="AY730"/>
      <c r="AZ730"/>
    </row>
    <row r="731" spans="1:52" s="17" customFormat="1" x14ac:dyDescent="0.3">
      <c r="A731"/>
      <c r="B731"/>
      <c r="C731"/>
      <c r="D731"/>
      <c r="E731"/>
      <c r="F731" s="2"/>
      <c r="G731" s="2"/>
      <c r="H731" s="4"/>
      <c r="I731"/>
      <c r="J731"/>
      <c r="K731"/>
      <c r="L731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/>
      <c r="Y731" s="8"/>
      <c r="Z731" s="8"/>
      <c r="AA731" s="8"/>
      <c r="AB731" s="8"/>
      <c r="AC731" s="8"/>
      <c r="AD731" s="8"/>
      <c r="AE731" s="8"/>
      <c r="AF731" s="8"/>
      <c r="AG731" s="8"/>
      <c r="AH731" s="8"/>
      <c r="AI731" s="8"/>
      <c r="AK731" s="8"/>
      <c r="AL731" s="8"/>
      <c r="AM731" s="8"/>
      <c r="AN731" s="8"/>
      <c r="AO731" s="8"/>
      <c r="AP731" s="8"/>
      <c r="AQ731" s="8"/>
      <c r="AR731" s="8"/>
      <c r="AS731" s="8"/>
      <c r="AT731" s="8"/>
      <c r="AU731" s="8"/>
      <c r="AW731"/>
      <c r="AX731"/>
      <c r="AY731"/>
      <c r="AZ731"/>
    </row>
    <row r="732" spans="1:52" s="17" customFormat="1" x14ac:dyDescent="0.3">
      <c r="A732"/>
      <c r="B732"/>
      <c r="C732"/>
      <c r="D732"/>
      <c r="E732"/>
      <c r="F732" s="2"/>
      <c r="G732" s="2"/>
      <c r="H732" s="4"/>
      <c r="I732"/>
      <c r="J732"/>
      <c r="K732"/>
      <c r="L732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/>
      <c r="Y732" s="8"/>
      <c r="Z732" s="8"/>
      <c r="AA732" s="8"/>
      <c r="AB732" s="8"/>
      <c r="AC732" s="8"/>
      <c r="AD732" s="8"/>
      <c r="AE732" s="8"/>
      <c r="AF732" s="8"/>
      <c r="AG732" s="8"/>
      <c r="AH732" s="8"/>
      <c r="AI732" s="8"/>
      <c r="AK732" s="8"/>
      <c r="AL732" s="8"/>
      <c r="AM732" s="8"/>
      <c r="AN732" s="8"/>
      <c r="AO732" s="8"/>
      <c r="AP732" s="8"/>
      <c r="AQ732" s="8"/>
      <c r="AR732" s="8"/>
      <c r="AS732" s="8"/>
      <c r="AT732" s="8"/>
      <c r="AU732" s="8"/>
      <c r="AW732"/>
      <c r="AX732"/>
      <c r="AY732"/>
      <c r="AZ732"/>
    </row>
    <row r="733" spans="1:52" s="17" customFormat="1" x14ac:dyDescent="0.3">
      <c r="A733"/>
      <c r="B733"/>
      <c r="C733"/>
      <c r="D733"/>
      <c r="E733"/>
      <c r="F733" s="2"/>
      <c r="G733" s="2"/>
      <c r="H733" s="4"/>
      <c r="I733"/>
      <c r="J733"/>
      <c r="K733"/>
      <c r="L733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/>
      <c r="Y733" s="8"/>
      <c r="Z733" s="8"/>
      <c r="AA733" s="8"/>
      <c r="AB733" s="8"/>
      <c r="AC733" s="8"/>
      <c r="AD733" s="8"/>
      <c r="AE733" s="8"/>
      <c r="AF733" s="8"/>
      <c r="AG733" s="8"/>
      <c r="AH733" s="8"/>
      <c r="AI733" s="8"/>
      <c r="AK733" s="8"/>
      <c r="AL733" s="8"/>
      <c r="AM733" s="8"/>
      <c r="AN733" s="8"/>
      <c r="AO733" s="8"/>
      <c r="AP733" s="8"/>
      <c r="AQ733" s="8"/>
      <c r="AR733" s="8"/>
      <c r="AS733" s="8"/>
      <c r="AT733" s="8"/>
      <c r="AU733" s="8"/>
      <c r="AW733"/>
      <c r="AX733"/>
      <c r="AY733"/>
      <c r="AZ733"/>
    </row>
    <row r="734" spans="1:52" s="17" customFormat="1" x14ac:dyDescent="0.3">
      <c r="A734"/>
      <c r="B734"/>
      <c r="C734"/>
      <c r="D734"/>
      <c r="E734"/>
      <c r="F734" s="2"/>
      <c r="G734" s="2"/>
      <c r="H734" s="4"/>
      <c r="I734"/>
      <c r="J734"/>
      <c r="K734"/>
      <c r="L734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/>
      <c r="Y734" s="8"/>
      <c r="Z734" s="8"/>
      <c r="AA734" s="8"/>
      <c r="AB734" s="8"/>
      <c r="AC734" s="8"/>
      <c r="AD734" s="8"/>
      <c r="AE734" s="8"/>
      <c r="AF734" s="8"/>
      <c r="AG734" s="8"/>
      <c r="AH734" s="8"/>
      <c r="AI734" s="8"/>
      <c r="AK734" s="8"/>
      <c r="AL734" s="8"/>
      <c r="AM734" s="8"/>
      <c r="AN734" s="8"/>
      <c r="AO734" s="8"/>
      <c r="AP734" s="8"/>
      <c r="AQ734" s="8"/>
      <c r="AR734" s="8"/>
      <c r="AS734" s="8"/>
      <c r="AT734" s="8"/>
      <c r="AU734" s="8"/>
      <c r="AW734"/>
      <c r="AX734"/>
      <c r="AY734"/>
      <c r="AZ734"/>
    </row>
    <row r="735" spans="1:52" s="17" customFormat="1" x14ac:dyDescent="0.3">
      <c r="A735"/>
      <c r="B735"/>
      <c r="C735"/>
      <c r="D735"/>
      <c r="E735"/>
      <c r="F735" s="2"/>
      <c r="G735" s="2"/>
      <c r="H735" s="4"/>
      <c r="I735"/>
      <c r="J735"/>
      <c r="K735"/>
      <c r="L735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/>
      <c r="Y735" s="8"/>
      <c r="Z735" s="8"/>
      <c r="AA735" s="8"/>
      <c r="AB735" s="8"/>
      <c r="AC735" s="8"/>
      <c r="AD735" s="8"/>
      <c r="AE735" s="8"/>
      <c r="AF735" s="8"/>
      <c r="AG735" s="8"/>
      <c r="AH735" s="8"/>
      <c r="AI735" s="8"/>
      <c r="AK735" s="8"/>
      <c r="AL735" s="8"/>
      <c r="AM735" s="8"/>
      <c r="AN735" s="8"/>
      <c r="AO735" s="8"/>
      <c r="AP735" s="8"/>
      <c r="AQ735" s="8"/>
      <c r="AR735" s="8"/>
      <c r="AS735" s="8"/>
      <c r="AT735" s="8"/>
      <c r="AU735" s="8"/>
      <c r="AW735"/>
      <c r="AX735"/>
      <c r="AY735"/>
      <c r="AZ735"/>
    </row>
    <row r="736" spans="1:52" s="17" customFormat="1" x14ac:dyDescent="0.3">
      <c r="A736"/>
      <c r="B736"/>
      <c r="C736"/>
      <c r="D736"/>
      <c r="E736"/>
      <c r="F736" s="2"/>
      <c r="G736" s="2"/>
      <c r="H736" s="4"/>
      <c r="I736"/>
      <c r="J736"/>
      <c r="K736"/>
      <c r="L736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/>
      <c r="Y736" s="8"/>
      <c r="Z736" s="8"/>
      <c r="AA736" s="8"/>
      <c r="AB736" s="8"/>
      <c r="AC736" s="8"/>
      <c r="AD736" s="8"/>
      <c r="AE736" s="8"/>
      <c r="AF736" s="8"/>
      <c r="AG736" s="8"/>
      <c r="AH736" s="8"/>
      <c r="AI736" s="8"/>
      <c r="AK736" s="8"/>
      <c r="AL736" s="8"/>
      <c r="AM736" s="8"/>
      <c r="AN736" s="8"/>
      <c r="AO736" s="8"/>
      <c r="AP736" s="8"/>
      <c r="AQ736" s="8"/>
      <c r="AR736" s="8"/>
      <c r="AS736" s="8"/>
      <c r="AT736" s="8"/>
      <c r="AU736" s="8"/>
      <c r="AW736"/>
      <c r="AX736"/>
      <c r="AY736"/>
      <c r="AZ736"/>
    </row>
    <row r="737" spans="1:52" s="17" customFormat="1" x14ac:dyDescent="0.3">
      <c r="A737"/>
      <c r="B737"/>
      <c r="C737"/>
      <c r="D737"/>
      <c r="E737"/>
      <c r="F737" s="2"/>
      <c r="G737" s="2"/>
      <c r="H737" s="4"/>
      <c r="I737"/>
      <c r="J737"/>
      <c r="K737"/>
      <c r="L737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/>
      <c r="Y737" s="8"/>
      <c r="Z737" s="8"/>
      <c r="AA737" s="8"/>
      <c r="AB737" s="8"/>
      <c r="AC737" s="8"/>
      <c r="AD737" s="8"/>
      <c r="AE737" s="8"/>
      <c r="AF737" s="8"/>
      <c r="AG737" s="8"/>
      <c r="AH737" s="8"/>
      <c r="AI737" s="8"/>
      <c r="AK737" s="8"/>
      <c r="AL737" s="8"/>
      <c r="AM737" s="8"/>
      <c r="AN737" s="8"/>
      <c r="AO737" s="8"/>
      <c r="AP737" s="8"/>
      <c r="AQ737" s="8"/>
      <c r="AR737" s="8"/>
      <c r="AS737" s="8"/>
      <c r="AT737" s="8"/>
      <c r="AU737" s="8"/>
      <c r="AW737"/>
      <c r="AX737"/>
      <c r="AY737"/>
      <c r="AZ737"/>
    </row>
    <row r="738" spans="1:52" s="17" customFormat="1" x14ac:dyDescent="0.3">
      <c r="A738"/>
      <c r="B738"/>
      <c r="C738"/>
      <c r="D738"/>
      <c r="E738"/>
      <c r="F738" s="2"/>
      <c r="G738" s="2"/>
      <c r="H738" s="4"/>
      <c r="I738"/>
      <c r="J738"/>
      <c r="K738"/>
      <c r="L73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/>
      <c r="Y738" s="8"/>
      <c r="Z738" s="8"/>
      <c r="AA738" s="8"/>
      <c r="AB738" s="8"/>
      <c r="AC738" s="8"/>
      <c r="AD738" s="8"/>
      <c r="AE738" s="8"/>
      <c r="AF738" s="8"/>
      <c r="AG738" s="8"/>
      <c r="AH738" s="8"/>
      <c r="AI738" s="8"/>
      <c r="AK738" s="8"/>
      <c r="AL738" s="8"/>
      <c r="AM738" s="8"/>
      <c r="AN738" s="8"/>
      <c r="AO738" s="8"/>
      <c r="AP738" s="8"/>
      <c r="AQ738" s="8"/>
      <c r="AR738" s="8"/>
      <c r="AS738" s="8"/>
      <c r="AT738" s="8"/>
      <c r="AU738" s="8"/>
      <c r="AW738"/>
      <c r="AX738"/>
      <c r="AY738"/>
      <c r="AZ738"/>
    </row>
    <row r="739" spans="1:52" s="17" customFormat="1" x14ac:dyDescent="0.3">
      <c r="A739"/>
      <c r="B739"/>
      <c r="C739"/>
      <c r="D739"/>
      <c r="E739"/>
      <c r="F739" s="2"/>
      <c r="G739" s="2"/>
      <c r="H739" s="4"/>
      <c r="I739"/>
      <c r="J739"/>
      <c r="K739"/>
      <c r="L739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/>
      <c r="Y739" s="8"/>
      <c r="Z739" s="8"/>
      <c r="AA739" s="8"/>
      <c r="AB739" s="8"/>
      <c r="AC739" s="8"/>
      <c r="AD739" s="8"/>
      <c r="AE739" s="8"/>
      <c r="AF739" s="8"/>
      <c r="AG739" s="8"/>
      <c r="AH739" s="8"/>
      <c r="AI739" s="8"/>
      <c r="AK739" s="8"/>
      <c r="AL739" s="8"/>
      <c r="AM739" s="8"/>
      <c r="AN739" s="8"/>
      <c r="AO739" s="8"/>
      <c r="AP739" s="8"/>
      <c r="AQ739" s="8"/>
      <c r="AR739" s="8"/>
      <c r="AS739" s="8"/>
      <c r="AT739" s="8"/>
      <c r="AU739" s="8"/>
      <c r="AW739"/>
      <c r="AX739"/>
      <c r="AY739"/>
      <c r="AZ739"/>
    </row>
    <row r="740" spans="1:52" s="17" customFormat="1" x14ac:dyDescent="0.3">
      <c r="A740"/>
      <c r="B740"/>
      <c r="C740"/>
      <c r="D740"/>
      <c r="E740"/>
      <c r="F740" s="2"/>
      <c r="G740" s="2"/>
      <c r="H740" s="4"/>
      <c r="I740"/>
      <c r="J740"/>
      <c r="K740"/>
      <c r="L740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/>
      <c r="Y740" s="8"/>
      <c r="Z740" s="8"/>
      <c r="AA740" s="8"/>
      <c r="AB740" s="8"/>
      <c r="AC740" s="8"/>
      <c r="AD740" s="8"/>
      <c r="AE740" s="8"/>
      <c r="AF740" s="8"/>
      <c r="AG740" s="8"/>
      <c r="AH740" s="8"/>
      <c r="AI740" s="8"/>
      <c r="AK740" s="8"/>
      <c r="AL740" s="8"/>
      <c r="AM740" s="8"/>
      <c r="AN740" s="8"/>
      <c r="AO740" s="8"/>
      <c r="AP740" s="8"/>
      <c r="AQ740" s="8"/>
      <c r="AR740" s="8"/>
      <c r="AS740" s="8"/>
      <c r="AT740" s="8"/>
      <c r="AU740" s="8"/>
      <c r="AW740"/>
      <c r="AX740"/>
      <c r="AY740"/>
      <c r="AZ740"/>
    </row>
    <row r="741" spans="1:52" s="17" customFormat="1" x14ac:dyDescent="0.3">
      <c r="A741"/>
      <c r="B741"/>
      <c r="C741"/>
      <c r="D741"/>
      <c r="E741"/>
      <c r="F741" s="2"/>
      <c r="G741" s="2"/>
      <c r="H741" s="4"/>
      <c r="I741"/>
      <c r="J741"/>
      <c r="K741"/>
      <c r="L741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/>
      <c r="Y741" s="8"/>
      <c r="Z741" s="8"/>
      <c r="AA741" s="8"/>
      <c r="AB741" s="8"/>
      <c r="AC741" s="8"/>
      <c r="AD741" s="8"/>
      <c r="AE741" s="8"/>
      <c r="AF741" s="8"/>
      <c r="AG741" s="8"/>
      <c r="AH741" s="8"/>
      <c r="AI741" s="8"/>
      <c r="AK741" s="8"/>
      <c r="AL741" s="8"/>
      <c r="AM741" s="8"/>
      <c r="AN741" s="8"/>
      <c r="AO741" s="8"/>
      <c r="AP741" s="8"/>
      <c r="AQ741" s="8"/>
      <c r="AR741" s="8"/>
      <c r="AS741" s="8"/>
      <c r="AT741" s="8"/>
      <c r="AU741" s="8"/>
      <c r="AW741"/>
      <c r="AX741"/>
      <c r="AY741"/>
      <c r="AZ741"/>
    </row>
    <row r="742" spans="1:52" s="17" customFormat="1" x14ac:dyDescent="0.3">
      <c r="A742"/>
      <c r="B742"/>
      <c r="C742"/>
      <c r="D742"/>
      <c r="E742"/>
      <c r="F742" s="2"/>
      <c r="G742" s="2"/>
      <c r="H742" s="4"/>
      <c r="I742"/>
      <c r="J742"/>
      <c r="K742"/>
      <c r="L742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/>
      <c r="Y742" s="8"/>
      <c r="Z742" s="8"/>
      <c r="AA742" s="8"/>
      <c r="AB742" s="8"/>
      <c r="AC742" s="8"/>
      <c r="AD742" s="8"/>
      <c r="AE742" s="8"/>
      <c r="AF742" s="8"/>
      <c r="AG742" s="8"/>
      <c r="AH742" s="8"/>
      <c r="AI742" s="8"/>
      <c r="AK742" s="8"/>
      <c r="AL742" s="8"/>
      <c r="AM742" s="8"/>
      <c r="AN742" s="8"/>
      <c r="AO742" s="8"/>
      <c r="AP742" s="8"/>
      <c r="AQ742" s="8"/>
      <c r="AR742" s="8"/>
      <c r="AS742" s="8"/>
      <c r="AT742" s="8"/>
      <c r="AU742" s="8"/>
      <c r="AW742"/>
      <c r="AX742"/>
      <c r="AY742"/>
      <c r="AZ742"/>
    </row>
    <row r="743" spans="1:52" s="17" customFormat="1" x14ac:dyDescent="0.3">
      <c r="A743"/>
      <c r="B743"/>
      <c r="C743"/>
      <c r="D743"/>
      <c r="E743"/>
      <c r="F743" s="2"/>
      <c r="G743" s="2"/>
      <c r="H743" s="4"/>
      <c r="I743"/>
      <c r="J743"/>
      <c r="K743"/>
      <c r="L743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/>
      <c r="Y743" s="8"/>
      <c r="Z743" s="8"/>
      <c r="AA743" s="8"/>
      <c r="AB743" s="8"/>
      <c r="AC743" s="8"/>
      <c r="AD743" s="8"/>
      <c r="AE743" s="8"/>
      <c r="AF743" s="8"/>
      <c r="AG743" s="8"/>
      <c r="AH743" s="8"/>
      <c r="AI743" s="8"/>
      <c r="AK743" s="8"/>
      <c r="AL743" s="8"/>
      <c r="AM743" s="8"/>
      <c r="AN743" s="8"/>
      <c r="AO743" s="8"/>
      <c r="AP743" s="8"/>
      <c r="AQ743" s="8"/>
      <c r="AR743" s="8"/>
      <c r="AS743" s="8"/>
      <c r="AT743" s="8"/>
      <c r="AU743" s="8"/>
      <c r="AW743"/>
      <c r="AX743"/>
      <c r="AY743"/>
      <c r="AZ743"/>
    </row>
    <row r="744" spans="1:52" s="17" customFormat="1" x14ac:dyDescent="0.3">
      <c r="A744"/>
      <c r="B744"/>
      <c r="C744"/>
      <c r="D744"/>
      <c r="E744"/>
      <c r="F744" s="2"/>
      <c r="G744" s="2"/>
      <c r="H744" s="4"/>
      <c r="I744"/>
      <c r="J744"/>
      <c r="K744"/>
      <c r="L744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/>
      <c r="Y744" s="8"/>
      <c r="Z744" s="8"/>
      <c r="AA744" s="8"/>
      <c r="AB744" s="8"/>
      <c r="AC744" s="8"/>
      <c r="AD744" s="8"/>
      <c r="AE744" s="8"/>
      <c r="AF744" s="8"/>
      <c r="AG744" s="8"/>
      <c r="AH744" s="8"/>
      <c r="AI744" s="8"/>
      <c r="AK744" s="8"/>
      <c r="AL744" s="8"/>
      <c r="AM744" s="8"/>
      <c r="AN744" s="8"/>
      <c r="AO744" s="8"/>
      <c r="AP744" s="8"/>
      <c r="AQ744" s="8"/>
      <c r="AR744" s="8"/>
      <c r="AS744" s="8"/>
      <c r="AT744" s="8"/>
      <c r="AU744" s="8"/>
      <c r="AW744"/>
      <c r="AX744"/>
      <c r="AY744"/>
      <c r="AZ744"/>
    </row>
    <row r="745" spans="1:52" s="17" customFormat="1" x14ac:dyDescent="0.3">
      <c r="A745"/>
      <c r="B745"/>
      <c r="C745"/>
      <c r="D745"/>
      <c r="E745"/>
      <c r="F745" s="2"/>
      <c r="G745" s="2"/>
      <c r="H745" s="4"/>
      <c r="I745"/>
      <c r="J745"/>
      <c r="K745"/>
      <c r="L745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/>
      <c r="Y745" s="8"/>
      <c r="Z745" s="8"/>
      <c r="AA745" s="8"/>
      <c r="AB745" s="8"/>
      <c r="AC745" s="8"/>
      <c r="AD745" s="8"/>
      <c r="AE745" s="8"/>
      <c r="AF745" s="8"/>
      <c r="AG745" s="8"/>
      <c r="AH745" s="8"/>
      <c r="AI745" s="8"/>
      <c r="AK745" s="8"/>
      <c r="AL745" s="8"/>
      <c r="AM745" s="8"/>
      <c r="AN745" s="8"/>
      <c r="AO745" s="8"/>
      <c r="AP745" s="8"/>
      <c r="AQ745" s="8"/>
      <c r="AR745" s="8"/>
      <c r="AS745" s="8"/>
      <c r="AT745" s="8"/>
      <c r="AU745" s="8"/>
      <c r="AW745"/>
      <c r="AX745"/>
      <c r="AY745"/>
      <c r="AZ745"/>
    </row>
    <row r="746" spans="1:52" s="17" customFormat="1" x14ac:dyDescent="0.3">
      <c r="A746"/>
      <c r="B746"/>
      <c r="C746"/>
      <c r="D746"/>
      <c r="E746"/>
      <c r="F746" s="2"/>
      <c r="G746" s="2"/>
      <c r="H746" s="4"/>
      <c r="I746"/>
      <c r="J746"/>
      <c r="K746"/>
      <c r="L746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/>
      <c r="Y746" s="8"/>
      <c r="Z746" s="8"/>
      <c r="AA746" s="8"/>
      <c r="AB746" s="8"/>
      <c r="AC746" s="8"/>
      <c r="AD746" s="8"/>
      <c r="AE746" s="8"/>
      <c r="AF746" s="8"/>
      <c r="AG746" s="8"/>
      <c r="AH746" s="8"/>
      <c r="AI746" s="8"/>
      <c r="AK746" s="8"/>
      <c r="AL746" s="8"/>
      <c r="AM746" s="8"/>
      <c r="AN746" s="8"/>
      <c r="AO746" s="8"/>
      <c r="AP746" s="8"/>
      <c r="AQ746" s="8"/>
      <c r="AR746" s="8"/>
      <c r="AS746" s="8"/>
      <c r="AT746" s="8"/>
      <c r="AU746" s="8"/>
      <c r="AW746"/>
      <c r="AX746"/>
      <c r="AY746"/>
      <c r="AZ746"/>
    </row>
    <row r="747" spans="1:52" s="17" customFormat="1" x14ac:dyDescent="0.3">
      <c r="A747"/>
      <c r="B747"/>
      <c r="C747"/>
      <c r="D747"/>
      <c r="E747"/>
      <c r="F747" s="2"/>
      <c r="G747" s="2"/>
      <c r="H747" s="4"/>
      <c r="I747"/>
      <c r="J747"/>
      <c r="K747"/>
      <c r="L747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/>
      <c r="Y747" s="8"/>
      <c r="Z747" s="8"/>
      <c r="AA747" s="8"/>
      <c r="AB747" s="8"/>
      <c r="AC747" s="8"/>
      <c r="AD747" s="8"/>
      <c r="AE747" s="8"/>
      <c r="AF747" s="8"/>
      <c r="AG747" s="8"/>
      <c r="AH747" s="8"/>
      <c r="AI747" s="8"/>
      <c r="AK747" s="8"/>
      <c r="AL747" s="8"/>
      <c r="AM747" s="8"/>
      <c r="AN747" s="8"/>
      <c r="AO747" s="8"/>
      <c r="AP747" s="8"/>
      <c r="AQ747" s="8"/>
      <c r="AR747" s="8"/>
      <c r="AS747" s="8"/>
      <c r="AT747" s="8"/>
      <c r="AU747" s="8"/>
      <c r="AW747"/>
      <c r="AX747"/>
      <c r="AY747"/>
      <c r="AZ747"/>
    </row>
    <row r="748" spans="1:52" s="17" customFormat="1" x14ac:dyDescent="0.3">
      <c r="A748"/>
      <c r="B748"/>
      <c r="C748"/>
      <c r="D748"/>
      <c r="E748"/>
      <c r="F748" s="2"/>
      <c r="G748" s="2"/>
      <c r="H748" s="4"/>
      <c r="I748"/>
      <c r="J748"/>
      <c r="K748"/>
      <c r="L74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/>
      <c r="Y748" s="8"/>
      <c r="Z748" s="8"/>
      <c r="AA748" s="8"/>
      <c r="AB748" s="8"/>
      <c r="AC748" s="8"/>
      <c r="AD748" s="8"/>
      <c r="AE748" s="8"/>
      <c r="AF748" s="8"/>
      <c r="AG748" s="8"/>
      <c r="AH748" s="8"/>
      <c r="AI748" s="8"/>
      <c r="AK748" s="8"/>
      <c r="AL748" s="8"/>
      <c r="AM748" s="8"/>
      <c r="AN748" s="8"/>
      <c r="AO748" s="8"/>
      <c r="AP748" s="8"/>
      <c r="AQ748" s="8"/>
      <c r="AR748" s="8"/>
      <c r="AS748" s="8"/>
      <c r="AT748" s="8"/>
      <c r="AU748" s="8"/>
      <c r="AW748"/>
      <c r="AX748"/>
      <c r="AY748"/>
      <c r="AZ748"/>
    </row>
    <row r="749" spans="1:52" s="17" customFormat="1" x14ac:dyDescent="0.3">
      <c r="A749"/>
      <c r="B749"/>
      <c r="C749"/>
      <c r="D749"/>
      <c r="E749"/>
      <c r="F749" s="2"/>
      <c r="G749" s="2"/>
      <c r="H749" s="4"/>
      <c r="I749"/>
      <c r="J749"/>
      <c r="K749"/>
      <c r="L749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/>
      <c r="Y749" s="8"/>
      <c r="Z749" s="8"/>
      <c r="AA749" s="8"/>
      <c r="AB749" s="8"/>
      <c r="AC749" s="8"/>
      <c r="AD749" s="8"/>
      <c r="AE749" s="8"/>
      <c r="AF749" s="8"/>
      <c r="AG749" s="8"/>
      <c r="AH749" s="8"/>
      <c r="AI749" s="8"/>
      <c r="AK749" s="8"/>
      <c r="AL749" s="8"/>
      <c r="AM749" s="8"/>
      <c r="AN749" s="8"/>
      <c r="AO749" s="8"/>
      <c r="AP749" s="8"/>
      <c r="AQ749" s="8"/>
      <c r="AR749" s="8"/>
      <c r="AS749" s="8"/>
      <c r="AT749" s="8"/>
      <c r="AU749" s="8"/>
      <c r="AW749"/>
      <c r="AX749"/>
      <c r="AY749"/>
      <c r="AZ749"/>
    </row>
    <row r="750" spans="1:52" s="17" customFormat="1" x14ac:dyDescent="0.3">
      <c r="A750"/>
      <c r="B750"/>
      <c r="C750"/>
      <c r="D750"/>
      <c r="E750"/>
      <c r="F750" s="2"/>
      <c r="G750" s="2"/>
      <c r="H750" s="4"/>
      <c r="I750"/>
      <c r="J750"/>
      <c r="K750"/>
      <c r="L750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/>
      <c r="Y750" s="8"/>
      <c r="Z750" s="8"/>
      <c r="AA750" s="8"/>
      <c r="AB750" s="8"/>
      <c r="AC750" s="8"/>
      <c r="AD750" s="8"/>
      <c r="AE750" s="8"/>
      <c r="AF750" s="8"/>
      <c r="AG750" s="8"/>
      <c r="AH750" s="8"/>
      <c r="AI750" s="8"/>
      <c r="AK750" s="8"/>
      <c r="AL750" s="8"/>
      <c r="AM750" s="8"/>
      <c r="AN750" s="8"/>
      <c r="AO750" s="8"/>
      <c r="AP750" s="8"/>
      <c r="AQ750" s="8"/>
      <c r="AR750" s="8"/>
      <c r="AS750" s="8"/>
      <c r="AT750" s="8"/>
      <c r="AU750" s="8"/>
      <c r="AW750"/>
      <c r="AX750"/>
      <c r="AY750"/>
      <c r="AZ750"/>
    </row>
    <row r="751" spans="1:52" s="17" customFormat="1" x14ac:dyDescent="0.3">
      <c r="A751"/>
      <c r="B751"/>
      <c r="C751"/>
      <c r="D751"/>
      <c r="E751"/>
      <c r="F751" s="2"/>
      <c r="G751" s="2"/>
      <c r="H751" s="4"/>
      <c r="I751"/>
      <c r="J751"/>
      <c r="K751"/>
      <c r="L751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/>
      <c r="Y751" s="8"/>
      <c r="Z751" s="8"/>
      <c r="AA751" s="8"/>
      <c r="AB751" s="8"/>
      <c r="AC751" s="8"/>
      <c r="AD751" s="8"/>
      <c r="AE751" s="8"/>
      <c r="AF751" s="8"/>
      <c r="AG751" s="8"/>
      <c r="AH751" s="8"/>
      <c r="AI751" s="8"/>
      <c r="AK751" s="8"/>
      <c r="AL751" s="8"/>
      <c r="AM751" s="8"/>
      <c r="AN751" s="8"/>
      <c r="AO751" s="8"/>
      <c r="AP751" s="8"/>
      <c r="AQ751" s="8"/>
      <c r="AR751" s="8"/>
      <c r="AS751" s="8"/>
      <c r="AT751" s="8"/>
      <c r="AU751" s="8"/>
      <c r="AW751"/>
      <c r="AX751"/>
      <c r="AY751"/>
      <c r="AZ751"/>
    </row>
    <row r="752" spans="1:52" s="17" customFormat="1" x14ac:dyDescent="0.3">
      <c r="A752"/>
      <c r="B752"/>
      <c r="C752"/>
      <c r="D752"/>
      <c r="E752"/>
      <c r="F752" s="2"/>
      <c r="G752" s="2"/>
      <c r="H752" s="4"/>
      <c r="I752"/>
      <c r="J752"/>
      <c r="K752"/>
      <c r="L752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/>
      <c r="Y752" s="8"/>
      <c r="Z752" s="8"/>
      <c r="AA752" s="8"/>
      <c r="AB752" s="8"/>
      <c r="AC752" s="8"/>
      <c r="AD752" s="8"/>
      <c r="AE752" s="8"/>
      <c r="AF752" s="8"/>
      <c r="AG752" s="8"/>
      <c r="AH752" s="8"/>
      <c r="AI752" s="8"/>
      <c r="AK752" s="8"/>
      <c r="AL752" s="8"/>
      <c r="AM752" s="8"/>
      <c r="AN752" s="8"/>
      <c r="AO752" s="8"/>
      <c r="AP752" s="8"/>
      <c r="AQ752" s="8"/>
      <c r="AR752" s="8"/>
      <c r="AS752" s="8"/>
      <c r="AT752" s="8"/>
      <c r="AU752" s="8"/>
      <c r="AW752"/>
      <c r="AX752"/>
      <c r="AY752"/>
      <c r="AZ752"/>
    </row>
    <row r="753" spans="1:52" s="17" customFormat="1" x14ac:dyDescent="0.3">
      <c r="A753"/>
      <c r="B753"/>
      <c r="C753"/>
      <c r="D753"/>
      <c r="E753"/>
      <c r="F753" s="2"/>
      <c r="G753" s="2"/>
      <c r="H753" s="4"/>
      <c r="I753"/>
      <c r="J753"/>
      <c r="K753"/>
      <c r="L753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/>
      <c r="Y753" s="8"/>
      <c r="Z753" s="8"/>
      <c r="AA753" s="8"/>
      <c r="AB753" s="8"/>
      <c r="AC753" s="8"/>
      <c r="AD753" s="8"/>
      <c r="AE753" s="8"/>
      <c r="AF753" s="8"/>
      <c r="AG753" s="8"/>
      <c r="AH753" s="8"/>
      <c r="AI753" s="8"/>
      <c r="AK753" s="8"/>
      <c r="AL753" s="8"/>
      <c r="AM753" s="8"/>
      <c r="AN753" s="8"/>
      <c r="AO753" s="8"/>
      <c r="AP753" s="8"/>
      <c r="AQ753" s="8"/>
      <c r="AR753" s="8"/>
      <c r="AS753" s="8"/>
      <c r="AT753" s="8"/>
      <c r="AU753" s="8"/>
      <c r="AW753"/>
      <c r="AX753"/>
      <c r="AY753"/>
      <c r="AZ753"/>
    </row>
    <row r="754" spans="1:52" s="17" customFormat="1" x14ac:dyDescent="0.3">
      <c r="A754"/>
      <c r="B754"/>
      <c r="C754"/>
      <c r="D754"/>
      <c r="E754"/>
      <c r="F754" s="2"/>
      <c r="G754" s="2"/>
      <c r="H754" s="4"/>
      <c r="I754"/>
      <c r="J754"/>
      <c r="K754"/>
      <c r="L754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/>
      <c r="Y754" s="8"/>
      <c r="Z754" s="8"/>
      <c r="AA754" s="8"/>
      <c r="AB754" s="8"/>
      <c r="AC754" s="8"/>
      <c r="AD754" s="8"/>
      <c r="AE754" s="8"/>
      <c r="AF754" s="8"/>
      <c r="AG754" s="8"/>
      <c r="AH754" s="8"/>
      <c r="AI754" s="8"/>
      <c r="AK754" s="8"/>
      <c r="AL754" s="8"/>
      <c r="AM754" s="8"/>
      <c r="AN754" s="8"/>
      <c r="AO754" s="8"/>
      <c r="AP754" s="8"/>
      <c r="AQ754" s="8"/>
      <c r="AR754" s="8"/>
      <c r="AS754" s="8"/>
      <c r="AT754" s="8"/>
      <c r="AU754" s="8"/>
      <c r="AW754"/>
      <c r="AX754"/>
      <c r="AY754"/>
      <c r="AZ754"/>
    </row>
    <row r="755" spans="1:52" s="17" customFormat="1" x14ac:dyDescent="0.3">
      <c r="A755"/>
      <c r="B755"/>
      <c r="C755"/>
      <c r="D755"/>
      <c r="E755"/>
      <c r="F755" s="2"/>
      <c r="G755" s="2"/>
      <c r="H755" s="4"/>
      <c r="I755"/>
      <c r="J755"/>
      <c r="K755"/>
      <c r="L755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/>
      <c r="Y755" s="8"/>
      <c r="Z755" s="8"/>
      <c r="AA755" s="8"/>
      <c r="AB755" s="8"/>
      <c r="AC755" s="8"/>
      <c r="AD755" s="8"/>
      <c r="AE755" s="8"/>
      <c r="AF755" s="8"/>
      <c r="AG755" s="8"/>
      <c r="AH755" s="8"/>
      <c r="AI755" s="8"/>
      <c r="AK755" s="8"/>
      <c r="AL755" s="8"/>
      <c r="AM755" s="8"/>
      <c r="AN755" s="8"/>
      <c r="AO755" s="8"/>
      <c r="AP755" s="8"/>
      <c r="AQ755" s="8"/>
      <c r="AR755" s="8"/>
      <c r="AS755" s="8"/>
      <c r="AT755" s="8"/>
      <c r="AU755" s="8"/>
      <c r="AW755"/>
      <c r="AX755"/>
      <c r="AY755"/>
      <c r="AZ755"/>
    </row>
    <row r="756" spans="1:52" s="17" customFormat="1" x14ac:dyDescent="0.3">
      <c r="A756"/>
      <c r="B756"/>
      <c r="C756"/>
      <c r="D756"/>
      <c r="E756"/>
      <c r="F756" s="2"/>
      <c r="G756" s="2"/>
      <c r="H756" s="4"/>
      <c r="I756"/>
      <c r="J756"/>
      <c r="K756"/>
      <c r="L756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/>
      <c r="Y756" s="8"/>
      <c r="Z756" s="8"/>
      <c r="AA756" s="8"/>
      <c r="AB756" s="8"/>
      <c r="AC756" s="8"/>
      <c r="AD756" s="8"/>
      <c r="AE756" s="8"/>
      <c r="AF756" s="8"/>
      <c r="AG756" s="8"/>
      <c r="AH756" s="8"/>
      <c r="AI756" s="8"/>
      <c r="AK756" s="8"/>
      <c r="AL756" s="8"/>
      <c r="AM756" s="8"/>
      <c r="AN756" s="8"/>
      <c r="AO756" s="8"/>
      <c r="AP756" s="8"/>
      <c r="AQ756" s="8"/>
      <c r="AR756" s="8"/>
      <c r="AS756" s="8"/>
      <c r="AT756" s="8"/>
      <c r="AU756" s="8"/>
      <c r="AW756"/>
      <c r="AX756"/>
      <c r="AY756"/>
      <c r="AZ756"/>
    </row>
    <row r="757" spans="1:52" s="17" customFormat="1" x14ac:dyDescent="0.3">
      <c r="A757"/>
      <c r="B757"/>
      <c r="C757"/>
      <c r="D757"/>
      <c r="E757"/>
      <c r="F757" s="2"/>
      <c r="G757" s="2"/>
      <c r="H757" s="4"/>
      <c r="I757"/>
      <c r="J757"/>
      <c r="K757"/>
      <c r="L757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/>
      <c r="Y757" s="8"/>
      <c r="Z757" s="8"/>
      <c r="AA757" s="8"/>
      <c r="AB757" s="8"/>
      <c r="AC757" s="8"/>
      <c r="AD757" s="8"/>
      <c r="AE757" s="8"/>
      <c r="AF757" s="8"/>
      <c r="AG757" s="8"/>
      <c r="AH757" s="8"/>
      <c r="AI757" s="8"/>
      <c r="AK757" s="8"/>
      <c r="AL757" s="8"/>
      <c r="AM757" s="8"/>
      <c r="AN757" s="8"/>
      <c r="AO757" s="8"/>
      <c r="AP757" s="8"/>
      <c r="AQ757" s="8"/>
      <c r="AR757" s="8"/>
      <c r="AS757" s="8"/>
      <c r="AT757" s="8"/>
      <c r="AU757" s="8"/>
      <c r="AW757"/>
      <c r="AX757"/>
      <c r="AY757"/>
      <c r="AZ757"/>
    </row>
    <row r="758" spans="1:52" s="17" customFormat="1" x14ac:dyDescent="0.3">
      <c r="A758"/>
      <c r="B758"/>
      <c r="C758"/>
      <c r="D758"/>
      <c r="E758"/>
      <c r="F758" s="2"/>
      <c r="G758" s="2"/>
      <c r="H758" s="4"/>
      <c r="I758"/>
      <c r="J758"/>
      <c r="K758"/>
      <c r="L75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/>
      <c r="Y758" s="8"/>
      <c r="Z758" s="8"/>
      <c r="AA758" s="8"/>
      <c r="AB758" s="8"/>
      <c r="AC758" s="8"/>
      <c r="AD758" s="8"/>
      <c r="AE758" s="8"/>
      <c r="AF758" s="8"/>
      <c r="AG758" s="8"/>
      <c r="AH758" s="8"/>
      <c r="AI758" s="8"/>
      <c r="AK758" s="8"/>
      <c r="AL758" s="8"/>
      <c r="AM758" s="8"/>
      <c r="AN758" s="8"/>
      <c r="AO758" s="8"/>
      <c r="AP758" s="8"/>
      <c r="AQ758" s="8"/>
      <c r="AR758" s="8"/>
      <c r="AS758" s="8"/>
      <c r="AT758" s="8"/>
      <c r="AU758" s="8"/>
      <c r="AW758"/>
      <c r="AX758"/>
      <c r="AY758"/>
      <c r="AZ758"/>
    </row>
    <row r="759" spans="1:52" s="17" customFormat="1" x14ac:dyDescent="0.3">
      <c r="A759"/>
      <c r="B759"/>
      <c r="C759"/>
      <c r="D759"/>
      <c r="E759"/>
      <c r="F759" s="2"/>
      <c r="G759" s="2"/>
      <c r="H759" s="4"/>
      <c r="I759"/>
      <c r="J759"/>
      <c r="K759"/>
      <c r="L759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/>
      <c r="Y759" s="8"/>
      <c r="Z759" s="8"/>
      <c r="AA759" s="8"/>
      <c r="AB759" s="8"/>
      <c r="AC759" s="8"/>
      <c r="AD759" s="8"/>
      <c r="AE759" s="8"/>
      <c r="AF759" s="8"/>
      <c r="AG759" s="8"/>
      <c r="AH759" s="8"/>
      <c r="AI759" s="8"/>
      <c r="AK759" s="8"/>
      <c r="AL759" s="8"/>
      <c r="AM759" s="8"/>
      <c r="AN759" s="8"/>
      <c r="AO759" s="8"/>
      <c r="AP759" s="8"/>
      <c r="AQ759" s="8"/>
      <c r="AR759" s="8"/>
      <c r="AS759" s="8"/>
      <c r="AT759" s="8"/>
      <c r="AU759" s="8"/>
      <c r="AW759"/>
      <c r="AX759"/>
      <c r="AY759"/>
      <c r="AZ759"/>
    </row>
    <row r="760" spans="1:52" s="17" customFormat="1" x14ac:dyDescent="0.3">
      <c r="A760"/>
      <c r="B760"/>
      <c r="C760"/>
      <c r="D760"/>
      <c r="E760"/>
      <c r="F760" s="2"/>
      <c r="G760" s="2"/>
      <c r="H760" s="4"/>
      <c r="I760"/>
      <c r="J760"/>
      <c r="K760"/>
      <c r="L760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/>
      <c r="Y760" s="8"/>
      <c r="Z760" s="8"/>
      <c r="AA760" s="8"/>
      <c r="AB760" s="8"/>
      <c r="AC760" s="8"/>
      <c r="AD760" s="8"/>
      <c r="AE760" s="8"/>
      <c r="AF760" s="8"/>
      <c r="AG760" s="8"/>
      <c r="AH760" s="8"/>
      <c r="AI760" s="8"/>
      <c r="AK760" s="8"/>
      <c r="AL760" s="8"/>
      <c r="AM760" s="8"/>
      <c r="AN760" s="8"/>
      <c r="AO760" s="8"/>
      <c r="AP760" s="8"/>
      <c r="AQ760" s="8"/>
      <c r="AR760" s="8"/>
      <c r="AS760" s="8"/>
      <c r="AT760" s="8"/>
      <c r="AU760" s="8"/>
      <c r="AW760"/>
      <c r="AX760"/>
      <c r="AY760"/>
      <c r="AZ760"/>
    </row>
    <row r="761" spans="1:52" s="17" customFormat="1" x14ac:dyDescent="0.3">
      <c r="A761"/>
      <c r="B761"/>
      <c r="C761"/>
      <c r="D761"/>
      <c r="E761"/>
      <c r="F761" s="2"/>
      <c r="G761" s="2"/>
      <c r="H761" s="4"/>
      <c r="I761"/>
      <c r="J761"/>
      <c r="K761"/>
      <c r="L761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/>
      <c r="Y761" s="8"/>
      <c r="Z761" s="8"/>
      <c r="AA761" s="8"/>
      <c r="AB761" s="8"/>
      <c r="AC761" s="8"/>
      <c r="AD761" s="8"/>
      <c r="AE761" s="8"/>
      <c r="AF761" s="8"/>
      <c r="AG761" s="8"/>
      <c r="AH761" s="8"/>
      <c r="AI761" s="8"/>
      <c r="AK761" s="8"/>
      <c r="AL761" s="8"/>
      <c r="AM761" s="8"/>
      <c r="AN761" s="8"/>
      <c r="AO761" s="8"/>
      <c r="AP761" s="8"/>
      <c r="AQ761" s="8"/>
      <c r="AR761" s="8"/>
      <c r="AS761" s="8"/>
      <c r="AT761" s="8"/>
      <c r="AU761" s="8"/>
      <c r="AW761"/>
      <c r="AX761"/>
      <c r="AY761"/>
      <c r="AZ761"/>
    </row>
    <row r="762" spans="1:52" s="17" customFormat="1" x14ac:dyDescent="0.3">
      <c r="A762"/>
      <c r="B762"/>
      <c r="C762"/>
      <c r="D762"/>
      <c r="E762"/>
      <c r="F762" s="2"/>
      <c r="G762" s="2"/>
      <c r="H762" s="4"/>
      <c r="I762"/>
      <c r="J762"/>
      <c r="K762"/>
      <c r="L762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/>
      <c r="Y762" s="8"/>
      <c r="Z762" s="8"/>
      <c r="AA762" s="8"/>
      <c r="AB762" s="8"/>
      <c r="AC762" s="8"/>
      <c r="AD762" s="8"/>
      <c r="AE762" s="8"/>
      <c r="AF762" s="8"/>
      <c r="AG762" s="8"/>
      <c r="AH762" s="8"/>
      <c r="AI762" s="8"/>
      <c r="AK762" s="8"/>
      <c r="AL762" s="8"/>
      <c r="AM762" s="8"/>
      <c r="AN762" s="8"/>
      <c r="AO762" s="8"/>
      <c r="AP762" s="8"/>
      <c r="AQ762" s="8"/>
      <c r="AR762" s="8"/>
      <c r="AS762" s="8"/>
      <c r="AT762" s="8"/>
      <c r="AU762" s="8"/>
      <c r="AW762"/>
      <c r="AX762"/>
      <c r="AY762"/>
      <c r="AZ762"/>
    </row>
    <row r="763" spans="1:52" s="17" customFormat="1" x14ac:dyDescent="0.3">
      <c r="A763"/>
      <c r="B763"/>
      <c r="C763"/>
      <c r="D763"/>
      <c r="E763"/>
      <c r="F763" s="2"/>
      <c r="G763" s="2"/>
      <c r="H763" s="4"/>
      <c r="I763"/>
      <c r="J763"/>
      <c r="K763"/>
      <c r="L763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/>
      <c r="Y763" s="8"/>
      <c r="Z763" s="8"/>
      <c r="AA763" s="8"/>
      <c r="AB763" s="8"/>
      <c r="AC763" s="8"/>
      <c r="AD763" s="8"/>
      <c r="AE763" s="8"/>
      <c r="AF763" s="8"/>
      <c r="AG763" s="8"/>
      <c r="AH763" s="8"/>
      <c r="AI763" s="8"/>
      <c r="AK763" s="8"/>
      <c r="AL763" s="8"/>
      <c r="AM763" s="8"/>
      <c r="AN763" s="8"/>
      <c r="AO763" s="8"/>
      <c r="AP763" s="8"/>
      <c r="AQ763" s="8"/>
      <c r="AR763" s="8"/>
      <c r="AS763" s="8"/>
      <c r="AT763" s="8"/>
      <c r="AU763" s="8"/>
      <c r="AW763"/>
      <c r="AX763"/>
      <c r="AY763"/>
      <c r="AZ763"/>
    </row>
    <row r="764" spans="1:52" s="17" customFormat="1" x14ac:dyDescent="0.3">
      <c r="A764"/>
      <c r="B764"/>
      <c r="C764"/>
      <c r="D764"/>
      <c r="E764"/>
      <c r="F764" s="2"/>
      <c r="G764" s="2"/>
      <c r="H764" s="4"/>
      <c r="I764"/>
      <c r="J764"/>
      <c r="K764"/>
      <c r="L764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/>
      <c r="Y764" s="8"/>
      <c r="Z764" s="8"/>
      <c r="AA764" s="8"/>
      <c r="AB764" s="8"/>
      <c r="AC764" s="8"/>
      <c r="AD764" s="8"/>
      <c r="AE764" s="8"/>
      <c r="AF764" s="8"/>
      <c r="AG764" s="8"/>
      <c r="AH764" s="8"/>
      <c r="AI764" s="8"/>
      <c r="AK764" s="8"/>
      <c r="AL764" s="8"/>
      <c r="AM764" s="8"/>
      <c r="AN764" s="8"/>
      <c r="AO764" s="8"/>
      <c r="AP764" s="8"/>
      <c r="AQ764" s="8"/>
      <c r="AR764" s="8"/>
      <c r="AS764" s="8"/>
      <c r="AT764" s="8"/>
      <c r="AU764" s="8"/>
      <c r="AW764"/>
      <c r="AX764"/>
      <c r="AY764"/>
      <c r="AZ764"/>
    </row>
    <row r="765" spans="1:52" s="17" customFormat="1" x14ac:dyDescent="0.3">
      <c r="A765"/>
      <c r="B765"/>
      <c r="C765"/>
      <c r="D765"/>
      <c r="E765"/>
      <c r="F765" s="2"/>
      <c r="G765" s="2"/>
      <c r="H765" s="4"/>
      <c r="I765"/>
      <c r="J765"/>
      <c r="K765"/>
      <c r="L765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/>
      <c r="Y765" s="8"/>
      <c r="Z765" s="8"/>
      <c r="AA765" s="8"/>
      <c r="AB765" s="8"/>
      <c r="AC765" s="8"/>
      <c r="AD765" s="8"/>
      <c r="AE765" s="8"/>
      <c r="AF765" s="8"/>
      <c r="AG765" s="8"/>
      <c r="AH765" s="8"/>
      <c r="AI765" s="8"/>
      <c r="AK765" s="8"/>
      <c r="AL765" s="8"/>
      <c r="AM765" s="8"/>
      <c r="AN765" s="8"/>
      <c r="AO765" s="8"/>
      <c r="AP765" s="8"/>
      <c r="AQ765" s="8"/>
      <c r="AR765" s="8"/>
      <c r="AS765" s="8"/>
      <c r="AT765" s="8"/>
      <c r="AU765" s="8"/>
      <c r="AW765"/>
      <c r="AX765"/>
      <c r="AY765"/>
      <c r="AZ765"/>
    </row>
    <row r="766" spans="1:52" s="17" customFormat="1" x14ac:dyDescent="0.3">
      <c r="A766"/>
      <c r="B766"/>
      <c r="C766"/>
      <c r="D766"/>
      <c r="E766"/>
      <c r="F766" s="2"/>
      <c r="G766" s="2"/>
      <c r="H766" s="4"/>
      <c r="I766"/>
      <c r="J766"/>
      <c r="K766"/>
      <c r="L766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/>
      <c r="Y766" s="8"/>
      <c r="Z766" s="8"/>
      <c r="AA766" s="8"/>
      <c r="AB766" s="8"/>
      <c r="AC766" s="8"/>
      <c r="AD766" s="8"/>
      <c r="AE766" s="8"/>
      <c r="AF766" s="8"/>
      <c r="AG766" s="8"/>
      <c r="AH766" s="8"/>
      <c r="AI766" s="8"/>
      <c r="AK766" s="8"/>
      <c r="AL766" s="8"/>
      <c r="AM766" s="8"/>
      <c r="AN766" s="8"/>
      <c r="AO766" s="8"/>
      <c r="AP766" s="8"/>
      <c r="AQ766" s="8"/>
      <c r="AR766" s="8"/>
      <c r="AS766" s="8"/>
      <c r="AT766" s="8"/>
      <c r="AU766" s="8"/>
      <c r="AW766"/>
      <c r="AX766"/>
      <c r="AY766"/>
      <c r="AZ766"/>
    </row>
    <row r="767" spans="1:52" s="17" customFormat="1" x14ac:dyDescent="0.3">
      <c r="A767"/>
      <c r="B767"/>
      <c r="C767"/>
      <c r="D767"/>
      <c r="E767"/>
      <c r="F767" s="2"/>
      <c r="G767" s="2"/>
      <c r="H767" s="4"/>
      <c r="I767"/>
      <c r="J767"/>
      <c r="K767"/>
      <c r="L767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/>
      <c r="Y767" s="8"/>
      <c r="Z767" s="8"/>
      <c r="AA767" s="8"/>
      <c r="AB767" s="8"/>
      <c r="AC767" s="8"/>
      <c r="AD767" s="8"/>
      <c r="AE767" s="8"/>
      <c r="AF767" s="8"/>
      <c r="AG767" s="8"/>
      <c r="AH767" s="8"/>
      <c r="AI767" s="8"/>
      <c r="AK767" s="8"/>
      <c r="AL767" s="8"/>
      <c r="AM767" s="8"/>
      <c r="AN767" s="8"/>
      <c r="AO767" s="8"/>
      <c r="AP767" s="8"/>
      <c r="AQ767" s="8"/>
      <c r="AR767" s="8"/>
      <c r="AS767" s="8"/>
      <c r="AT767" s="8"/>
      <c r="AU767" s="8"/>
      <c r="AW767"/>
      <c r="AX767"/>
      <c r="AY767"/>
      <c r="AZ767"/>
    </row>
    <row r="768" spans="1:52" s="17" customFormat="1" x14ac:dyDescent="0.3">
      <c r="A768"/>
      <c r="B768"/>
      <c r="C768"/>
      <c r="D768"/>
      <c r="E768"/>
      <c r="F768" s="2"/>
      <c r="G768" s="2"/>
      <c r="H768" s="4"/>
      <c r="I768"/>
      <c r="J768"/>
      <c r="K768"/>
      <c r="L76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/>
      <c r="Y768" s="8"/>
      <c r="Z768" s="8"/>
      <c r="AA768" s="8"/>
      <c r="AB768" s="8"/>
      <c r="AC768" s="8"/>
      <c r="AD768" s="8"/>
      <c r="AE768" s="8"/>
      <c r="AF768" s="8"/>
      <c r="AG768" s="8"/>
      <c r="AH768" s="8"/>
      <c r="AI768" s="8"/>
      <c r="AK768" s="8"/>
      <c r="AL768" s="8"/>
      <c r="AM768" s="8"/>
      <c r="AN768" s="8"/>
      <c r="AO768" s="8"/>
      <c r="AP768" s="8"/>
      <c r="AQ768" s="8"/>
      <c r="AR768" s="8"/>
      <c r="AS768" s="8"/>
      <c r="AT768" s="8"/>
      <c r="AU768" s="8"/>
      <c r="AW768"/>
      <c r="AX768"/>
      <c r="AY768"/>
      <c r="AZ768"/>
    </row>
    <row r="769" spans="1:52" s="17" customFormat="1" x14ac:dyDescent="0.3">
      <c r="A769"/>
      <c r="B769"/>
      <c r="C769"/>
      <c r="D769"/>
      <c r="E769"/>
      <c r="F769" s="2"/>
      <c r="G769" s="2"/>
      <c r="H769" s="4"/>
      <c r="I769"/>
      <c r="J769"/>
      <c r="K769"/>
      <c r="L769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/>
      <c r="Y769" s="8"/>
      <c r="Z769" s="8"/>
      <c r="AA769" s="8"/>
      <c r="AB769" s="8"/>
      <c r="AC769" s="8"/>
      <c r="AD769" s="8"/>
      <c r="AE769" s="8"/>
      <c r="AF769" s="8"/>
      <c r="AG769" s="8"/>
      <c r="AH769" s="8"/>
      <c r="AI769" s="8"/>
      <c r="AK769" s="8"/>
      <c r="AL769" s="8"/>
      <c r="AM769" s="8"/>
      <c r="AN769" s="8"/>
      <c r="AO769" s="8"/>
      <c r="AP769" s="8"/>
      <c r="AQ769" s="8"/>
      <c r="AR769" s="8"/>
      <c r="AS769" s="8"/>
      <c r="AT769" s="8"/>
      <c r="AU769" s="8"/>
      <c r="AW769"/>
      <c r="AX769"/>
      <c r="AY769"/>
      <c r="AZ769"/>
    </row>
    <row r="770" spans="1:52" s="17" customFormat="1" x14ac:dyDescent="0.3">
      <c r="A770"/>
      <c r="B770"/>
      <c r="C770"/>
      <c r="D770"/>
      <c r="E770"/>
      <c r="F770" s="2"/>
      <c r="G770" s="2"/>
      <c r="H770" s="4"/>
      <c r="I770"/>
      <c r="J770"/>
      <c r="K770"/>
      <c r="L770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/>
      <c r="Y770" s="8"/>
      <c r="Z770" s="8"/>
      <c r="AA770" s="8"/>
      <c r="AB770" s="8"/>
      <c r="AC770" s="8"/>
      <c r="AD770" s="8"/>
      <c r="AE770" s="8"/>
      <c r="AF770" s="8"/>
      <c r="AG770" s="8"/>
      <c r="AH770" s="8"/>
      <c r="AI770" s="8"/>
      <c r="AK770" s="8"/>
      <c r="AL770" s="8"/>
      <c r="AM770" s="8"/>
      <c r="AN770" s="8"/>
      <c r="AO770" s="8"/>
      <c r="AP770" s="8"/>
      <c r="AQ770" s="8"/>
      <c r="AR770" s="8"/>
      <c r="AS770" s="8"/>
      <c r="AT770" s="8"/>
      <c r="AU770" s="8"/>
      <c r="AW770"/>
      <c r="AX770"/>
      <c r="AY770"/>
      <c r="AZ770"/>
    </row>
    <row r="771" spans="1:52" s="17" customFormat="1" x14ac:dyDescent="0.3">
      <c r="A771"/>
      <c r="B771"/>
      <c r="C771"/>
      <c r="D771"/>
      <c r="E771"/>
      <c r="F771" s="2"/>
      <c r="G771" s="2"/>
      <c r="H771" s="4"/>
      <c r="I771"/>
      <c r="J771"/>
      <c r="K771"/>
      <c r="L771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/>
      <c r="Y771" s="8"/>
      <c r="Z771" s="8"/>
      <c r="AA771" s="8"/>
      <c r="AB771" s="8"/>
      <c r="AC771" s="8"/>
      <c r="AD771" s="8"/>
      <c r="AE771" s="8"/>
      <c r="AF771" s="8"/>
      <c r="AG771" s="8"/>
      <c r="AH771" s="8"/>
      <c r="AI771" s="8"/>
      <c r="AK771" s="8"/>
      <c r="AL771" s="8"/>
      <c r="AM771" s="8"/>
      <c r="AN771" s="8"/>
      <c r="AO771" s="8"/>
      <c r="AP771" s="8"/>
      <c r="AQ771" s="8"/>
      <c r="AR771" s="8"/>
      <c r="AS771" s="8"/>
      <c r="AT771" s="8"/>
      <c r="AU771" s="8"/>
      <c r="AW771"/>
      <c r="AX771"/>
      <c r="AY771"/>
      <c r="AZ771"/>
    </row>
    <row r="772" spans="1:52" s="17" customFormat="1" x14ac:dyDescent="0.3">
      <c r="A772"/>
      <c r="B772"/>
      <c r="C772"/>
      <c r="D772"/>
      <c r="E772"/>
      <c r="F772" s="2"/>
      <c r="G772" s="2"/>
      <c r="H772" s="4"/>
      <c r="I772"/>
      <c r="J772"/>
      <c r="K772"/>
      <c r="L772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/>
      <c r="Y772" s="8"/>
      <c r="Z772" s="8"/>
      <c r="AA772" s="8"/>
      <c r="AB772" s="8"/>
      <c r="AC772" s="8"/>
      <c r="AD772" s="8"/>
      <c r="AE772" s="8"/>
      <c r="AF772" s="8"/>
      <c r="AG772" s="8"/>
      <c r="AH772" s="8"/>
      <c r="AI772" s="8"/>
      <c r="AK772" s="8"/>
      <c r="AL772" s="8"/>
      <c r="AM772" s="8"/>
      <c r="AN772" s="8"/>
      <c r="AO772" s="8"/>
      <c r="AP772" s="8"/>
      <c r="AQ772" s="8"/>
      <c r="AR772" s="8"/>
      <c r="AS772" s="8"/>
      <c r="AT772" s="8"/>
      <c r="AU772" s="8"/>
      <c r="AW772"/>
      <c r="AX772"/>
      <c r="AY772"/>
      <c r="AZ772"/>
    </row>
    <row r="773" spans="1:52" s="17" customFormat="1" x14ac:dyDescent="0.3">
      <c r="A773"/>
      <c r="B773"/>
      <c r="C773"/>
      <c r="D773"/>
      <c r="E773"/>
      <c r="F773" s="2"/>
      <c r="G773" s="2"/>
      <c r="H773" s="4"/>
      <c r="I773"/>
      <c r="J773"/>
      <c r="K773"/>
      <c r="L773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/>
      <c r="Y773" s="8"/>
      <c r="Z773" s="8"/>
      <c r="AA773" s="8"/>
      <c r="AB773" s="8"/>
      <c r="AC773" s="8"/>
      <c r="AD773" s="8"/>
      <c r="AE773" s="8"/>
      <c r="AF773" s="8"/>
      <c r="AG773" s="8"/>
      <c r="AH773" s="8"/>
      <c r="AI773" s="8"/>
      <c r="AK773" s="8"/>
      <c r="AL773" s="8"/>
      <c r="AM773" s="8"/>
      <c r="AN773" s="8"/>
      <c r="AO773" s="8"/>
      <c r="AP773" s="8"/>
      <c r="AQ773" s="8"/>
      <c r="AR773" s="8"/>
      <c r="AS773" s="8"/>
      <c r="AT773" s="8"/>
      <c r="AU773" s="8"/>
      <c r="AW773"/>
      <c r="AX773"/>
      <c r="AY773"/>
      <c r="AZ773"/>
    </row>
    <row r="774" spans="1:52" s="17" customFormat="1" x14ac:dyDescent="0.3">
      <c r="A774"/>
      <c r="B774"/>
      <c r="C774"/>
      <c r="D774"/>
      <c r="E774"/>
      <c r="F774" s="2"/>
      <c r="G774" s="2"/>
      <c r="H774" s="4"/>
      <c r="I774"/>
      <c r="J774"/>
      <c r="K774"/>
      <c r="L774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/>
      <c r="Y774" s="8"/>
      <c r="Z774" s="8"/>
      <c r="AA774" s="8"/>
      <c r="AB774" s="8"/>
      <c r="AC774" s="8"/>
      <c r="AD774" s="8"/>
      <c r="AE774" s="8"/>
      <c r="AF774" s="8"/>
      <c r="AG774" s="8"/>
      <c r="AH774" s="8"/>
      <c r="AI774" s="8"/>
      <c r="AK774" s="8"/>
      <c r="AL774" s="8"/>
      <c r="AM774" s="8"/>
      <c r="AN774" s="8"/>
      <c r="AO774" s="8"/>
      <c r="AP774" s="8"/>
      <c r="AQ774" s="8"/>
      <c r="AR774" s="8"/>
      <c r="AS774" s="8"/>
      <c r="AT774" s="8"/>
      <c r="AU774" s="8"/>
      <c r="AW774"/>
      <c r="AX774"/>
      <c r="AY774"/>
      <c r="AZ774"/>
    </row>
    <row r="775" spans="1:52" s="17" customFormat="1" x14ac:dyDescent="0.3">
      <c r="A775"/>
      <c r="B775"/>
      <c r="C775"/>
      <c r="D775"/>
      <c r="E775"/>
      <c r="F775" s="2"/>
      <c r="G775" s="2"/>
      <c r="H775" s="4"/>
      <c r="I775"/>
      <c r="J775"/>
      <c r="K775"/>
      <c r="L775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/>
      <c r="Y775" s="8"/>
      <c r="Z775" s="8"/>
      <c r="AA775" s="8"/>
      <c r="AB775" s="8"/>
      <c r="AC775" s="8"/>
      <c r="AD775" s="8"/>
      <c r="AE775" s="8"/>
      <c r="AF775" s="8"/>
      <c r="AG775" s="8"/>
      <c r="AH775" s="8"/>
      <c r="AI775" s="8"/>
      <c r="AK775" s="8"/>
      <c r="AL775" s="8"/>
      <c r="AM775" s="8"/>
      <c r="AN775" s="8"/>
      <c r="AO775" s="8"/>
      <c r="AP775" s="8"/>
      <c r="AQ775" s="8"/>
      <c r="AR775" s="8"/>
      <c r="AS775" s="8"/>
      <c r="AT775" s="8"/>
      <c r="AU775" s="8"/>
      <c r="AW775"/>
      <c r="AX775"/>
      <c r="AY775"/>
      <c r="AZ775"/>
    </row>
    <row r="776" spans="1:52" s="17" customFormat="1" x14ac:dyDescent="0.3">
      <c r="A776"/>
      <c r="B776"/>
      <c r="C776"/>
      <c r="D776"/>
      <c r="E776"/>
      <c r="F776" s="2"/>
      <c r="G776" s="2"/>
      <c r="H776" s="4"/>
      <c r="I776"/>
      <c r="J776"/>
      <c r="K776"/>
      <c r="L776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/>
      <c r="Y776" s="8"/>
      <c r="Z776" s="8"/>
      <c r="AA776" s="8"/>
      <c r="AB776" s="8"/>
      <c r="AC776" s="8"/>
      <c r="AD776" s="8"/>
      <c r="AE776" s="8"/>
      <c r="AF776" s="8"/>
      <c r="AG776" s="8"/>
      <c r="AH776" s="8"/>
      <c r="AI776" s="8"/>
      <c r="AK776" s="8"/>
      <c r="AL776" s="8"/>
      <c r="AM776" s="8"/>
      <c r="AN776" s="8"/>
      <c r="AO776" s="8"/>
      <c r="AP776" s="8"/>
      <c r="AQ776" s="8"/>
      <c r="AR776" s="8"/>
      <c r="AS776" s="8"/>
      <c r="AT776" s="8"/>
      <c r="AU776" s="8"/>
      <c r="AW776"/>
      <c r="AX776"/>
      <c r="AY776"/>
      <c r="AZ776"/>
    </row>
    <row r="777" spans="1:52" s="17" customFormat="1" x14ac:dyDescent="0.3">
      <c r="A777"/>
      <c r="B777"/>
      <c r="C777"/>
      <c r="D777"/>
      <c r="E777"/>
      <c r="F777" s="2"/>
      <c r="G777" s="2"/>
      <c r="H777" s="4"/>
      <c r="I777"/>
      <c r="J777"/>
      <c r="K777"/>
      <c r="L777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/>
      <c r="Y777" s="8"/>
      <c r="Z777" s="8"/>
      <c r="AA777" s="8"/>
      <c r="AB777" s="8"/>
      <c r="AC777" s="8"/>
      <c r="AD777" s="8"/>
      <c r="AE777" s="8"/>
      <c r="AF777" s="8"/>
      <c r="AG777" s="8"/>
      <c r="AH777" s="8"/>
      <c r="AI777" s="8"/>
      <c r="AK777" s="8"/>
      <c r="AL777" s="8"/>
      <c r="AM777" s="8"/>
      <c r="AN777" s="8"/>
      <c r="AO777" s="8"/>
      <c r="AP777" s="8"/>
      <c r="AQ777" s="8"/>
      <c r="AR777" s="8"/>
      <c r="AS777" s="8"/>
      <c r="AT777" s="8"/>
      <c r="AU777" s="8"/>
      <c r="AW777"/>
      <c r="AX777"/>
      <c r="AY777"/>
      <c r="AZ777"/>
    </row>
    <row r="778" spans="1:52" s="17" customFormat="1" x14ac:dyDescent="0.3">
      <c r="A778"/>
      <c r="B778"/>
      <c r="C778"/>
      <c r="D778"/>
      <c r="E778"/>
      <c r="F778" s="2"/>
      <c r="G778" s="2"/>
      <c r="H778" s="4"/>
      <c r="I778"/>
      <c r="J778"/>
      <c r="K778"/>
      <c r="L77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/>
      <c r="Y778" s="8"/>
      <c r="Z778" s="8"/>
      <c r="AA778" s="8"/>
      <c r="AB778" s="8"/>
      <c r="AC778" s="8"/>
      <c r="AD778" s="8"/>
      <c r="AE778" s="8"/>
      <c r="AF778" s="8"/>
      <c r="AG778" s="8"/>
      <c r="AH778" s="8"/>
      <c r="AI778" s="8"/>
      <c r="AK778" s="8"/>
      <c r="AL778" s="8"/>
      <c r="AM778" s="8"/>
      <c r="AN778" s="8"/>
      <c r="AO778" s="8"/>
      <c r="AP778" s="8"/>
      <c r="AQ778" s="8"/>
      <c r="AR778" s="8"/>
      <c r="AS778" s="8"/>
      <c r="AT778" s="8"/>
      <c r="AU778" s="8"/>
      <c r="AW778"/>
      <c r="AX778"/>
      <c r="AY778"/>
      <c r="AZ778"/>
    </row>
    <row r="779" spans="1:52" s="17" customFormat="1" x14ac:dyDescent="0.3">
      <c r="A779"/>
      <c r="B779"/>
      <c r="C779"/>
      <c r="D779"/>
      <c r="E779"/>
      <c r="F779" s="2"/>
      <c r="G779" s="2"/>
      <c r="H779" s="4"/>
      <c r="I779"/>
      <c r="J779"/>
      <c r="K779"/>
      <c r="L779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/>
      <c r="Y779" s="8"/>
      <c r="Z779" s="8"/>
      <c r="AA779" s="8"/>
      <c r="AB779" s="8"/>
      <c r="AC779" s="8"/>
      <c r="AD779" s="8"/>
      <c r="AE779" s="8"/>
      <c r="AF779" s="8"/>
      <c r="AG779" s="8"/>
      <c r="AH779" s="8"/>
      <c r="AI779" s="8"/>
      <c r="AK779" s="8"/>
      <c r="AL779" s="8"/>
      <c r="AM779" s="8"/>
      <c r="AN779" s="8"/>
      <c r="AO779" s="8"/>
      <c r="AP779" s="8"/>
      <c r="AQ779" s="8"/>
      <c r="AR779" s="8"/>
      <c r="AS779" s="8"/>
      <c r="AT779" s="8"/>
      <c r="AU779" s="8"/>
      <c r="AW779"/>
      <c r="AX779"/>
      <c r="AY779"/>
      <c r="AZ779"/>
    </row>
    <row r="780" spans="1:52" s="17" customFormat="1" x14ac:dyDescent="0.3">
      <c r="A780"/>
      <c r="B780"/>
      <c r="C780"/>
      <c r="D780"/>
      <c r="E780"/>
      <c r="F780" s="2"/>
      <c r="G780" s="2"/>
      <c r="H780" s="4"/>
      <c r="I780"/>
      <c r="J780"/>
      <c r="K780"/>
      <c r="L780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/>
      <c r="Y780" s="8"/>
      <c r="Z780" s="8"/>
      <c r="AA780" s="8"/>
      <c r="AB780" s="8"/>
      <c r="AC780" s="8"/>
      <c r="AD780" s="8"/>
      <c r="AE780" s="8"/>
      <c r="AF780" s="8"/>
      <c r="AG780" s="8"/>
      <c r="AH780" s="8"/>
      <c r="AI780" s="8"/>
      <c r="AK780" s="8"/>
      <c r="AL780" s="8"/>
      <c r="AM780" s="8"/>
      <c r="AN780" s="8"/>
      <c r="AO780" s="8"/>
      <c r="AP780" s="8"/>
      <c r="AQ780" s="8"/>
      <c r="AR780" s="8"/>
      <c r="AS780" s="8"/>
      <c r="AT780" s="8"/>
      <c r="AU780" s="8"/>
      <c r="AW780"/>
      <c r="AX780"/>
      <c r="AY780"/>
      <c r="AZ780"/>
    </row>
    <row r="781" spans="1:52" s="17" customFormat="1" x14ac:dyDescent="0.3">
      <c r="A781"/>
      <c r="B781"/>
      <c r="C781"/>
      <c r="D781"/>
      <c r="E781"/>
      <c r="F781" s="2"/>
      <c r="G781" s="2"/>
      <c r="H781" s="4"/>
      <c r="I781"/>
      <c r="J781"/>
      <c r="K781"/>
      <c r="L781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/>
      <c r="Y781" s="8"/>
      <c r="Z781" s="8"/>
      <c r="AA781" s="8"/>
      <c r="AB781" s="8"/>
      <c r="AC781" s="8"/>
      <c r="AD781" s="8"/>
      <c r="AE781" s="8"/>
      <c r="AF781" s="8"/>
      <c r="AG781" s="8"/>
      <c r="AH781" s="8"/>
      <c r="AI781" s="8"/>
      <c r="AK781" s="8"/>
      <c r="AL781" s="8"/>
      <c r="AM781" s="8"/>
      <c r="AN781" s="8"/>
      <c r="AO781" s="8"/>
      <c r="AP781" s="8"/>
      <c r="AQ781" s="8"/>
      <c r="AR781" s="8"/>
      <c r="AS781" s="8"/>
      <c r="AT781" s="8"/>
      <c r="AU781" s="8"/>
      <c r="AW781"/>
      <c r="AX781"/>
      <c r="AY781"/>
      <c r="AZ781"/>
    </row>
    <row r="782" spans="1:52" s="17" customFormat="1" x14ac:dyDescent="0.3">
      <c r="A782"/>
      <c r="B782"/>
      <c r="C782"/>
      <c r="D782"/>
      <c r="E782"/>
      <c r="F782" s="2"/>
      <c r="G782" s="2"/>
      <c r="H782" s="4"/>
      <c r="I782"/>
      <c r="J782"/>
      <c r="K782"/>
      <c r="L782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/>
      <c r="Y782" s="8"/>
      <c r="Z782" s="8"/>
      <c r="AA782" s="8"/>
      <c r="AB782" s="8"/>
      <c r="AC782" s="8"/>
      <c r="AD782" s="8"/>
      <c r="AE782" s="8"/>
      <c r="AF782" s="8"/>
      <c r="AG782" s="8"/>
      <c r="AH782" s="8"/>
      <c r="AI782" s="8"/>
      <c r="AK782" s="8"/>
      <c r="AL782" s="8"/>
      <c r="AM782" s="8"/>
      <c r="AN782" s="8"/>
      <c r="AO782" s="8"/>
      <c r="AP782" s="8"/>
      <c r="AQ782" s="8"/>
      <c r="AR782" s="8"/>
      <c r="AS782" s="8"/>
      <c r="AT782" s="8"/>
      <c r="AU782" s="8"/>
      <c r="AW782"/>
      <c r="AX782"/>
      <c r="AY782"/>
      <c r="AZ782"/>
    </row>
    <row r="783" spans="1:52" s="17" customFormat="1" x14ac:dyDescent="0.3">
      <c r="A783"/>
      <c r="B783"/>
      <c r="C783"/>
      <c r="D783"/>
      <c r="E783"/>
      <c r="F783" s="2"/>
      <c r="G783" s="2"/>
      <c r="H783" s="4"/>
      <c r="I783"/>
      <c r="J783"/>
      <c r="K783"/>
      <c r="L783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/>
      <c r="Y783" s="8"/>
      <c r="Z783" s="8"/>
      <c r="AA783" s="8"/>
      <c r="AB783" s="8"/>
      <c r="AC783" s="8"/>
      <c r="AD783" s="8"/>
      <c r="AE783" s="8"/>
      <c r="AF783" s="8"/>
      <c r="AG783" s="8"/>
      <c r="AH783" s="8"/>
      <c r="AI783" s="8"/>
      <c r="AK783" s="8"/>
      <c r="AL783" s="8"/>
      <c r="AM783" s="8"/>
      <c r="AN783" s="8"/>
      <c r="AO783" s="8"/>
      <c r="AP783" s="8"/>
      <c r="AQ783" s="8"/>
      <c r="AR783" s="8"/>
      <c r="AS783" s="8"/>
      <c r="AT783" s="8"/>
      <c r="AU783" s="8"/>
      <c r="AW783"/>
      <c r="AX783"/>
      <c r="AY783"/>
      <c r="AZ783"/>
    </row>
    <row r="784" spans="1:52" s="17" customFormat="1" x14ac:dyDescent="0.3">
      <c r="A784"/>
      <c r="B784"/>
      <c r="C784"/>
      <c r="D784"/>
      <c r="E784"/>
      <c r="F784" s="2"/>
      <c r="G784" s="2"/>
      <c r="H784" s="4"/>
      <c r="I784"/>
      <c r="J784"/>
      <c r="K784"/>
      <c r="L784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/>
      <c r="Y784" s="8"/>
      <c r="Z784" s="8"/>
      <c r="AA784" s="8"/>
      <c r="AB784" s="8"/>
      <c r="AC784" s="8"/>
      <c r="AD784" s="8"/>
      <c r="AE784" s="8"/>
      <c r="AF784" s="8"/>
      <c r="AG784" s="8"/>
      <c r="AH784" s="8"/>
      <c r="AI784" s="8"/>
      <c r="AK784" s="8"/>
      <c r="AL784" s="8"/>
      <c r="AM784" s="8"/>
      <c r="AN784" s="8"/>
      <c r="AO784" s="8"/>
      <c r="AP784" s="8"/>
      <c r="AQ784" s="8"/>
      <c r="AR784" s="8"/>
      <c r="AS784" s="8"/>
      <c r="AT784" s="8"/>
      <c r="AU784" s="8"/>
      <c r="AW784"/>
      <c r="AX784"/>
      <c r="AY784"/>
      <c r="AZ784"/>
    </row>
    <row r="785" spans="1:52" s="17" customFormat="1" x14ac:dyDescent="0.3">
      <c r="A785"/>
      <c r="B785"/>
      <c r="C785"/>
      <c r="D785"/>
      <c r="E785"/>
      <c r="F785" s="2"/>
      <c r="G785" s="2"/>
      <c r="H785" s="4"/>
      <c r="I785"/>
      <c r="J785"/>
      <c r="K785"/>
      <c r="L785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/>
      <c r="Y785" s="8"/>
      <c r="Z785" s="8"/>
      <c r="AA785" s="8"/>
      <c r="AB785" s="8"/>
      <c r="AC785" s="8"/>
      <c r="AD785" s="8"/>
      <c r="AE785" s="8"/>
      <c r="AF785" s="8"/>
      <c r="AG785" s="8"/>
      <c r="AH785" s="8"/>
      <c r="AI785" s="8"/>
      <c r="AK785" s="8"/>
      <c r="AL785" s="8"/>
      <c r="AM785" s="8"/>
      <c r="AN785" s="8"/>
      <c r="AO785" s="8"/>
      <c r="AP785" s="8"/>
      <c r="AQ785" s="8"/>
      <c r="AR785" s="8"/>
      <c r="AS785" s="8"/>
      <c r="AT785" s="8"/>
      <c r="AU785" s="8"/>
      <c r="AW785"/>
      <c r="AX785"/>
      <c r="AY785"/>
      <c r="AZ785"/>
    </row>
    <row r="786" spans="1:52" s="17" customFormat="1" x14ac:dyDescent="0.3">
      <c r="A786"/>
      <c r="B786"/>
      <c r="C786"/>
      <c r="D786"/>
      <c r="E786"/>
      <c r="F786" s="2"/>
      <c r="G786" s="2"/>
      <c r="H786" s="4"/>
      <c r="I786"/>
      <c r="J786"/>
      <c r="K786"/>
      <c r="L786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/>
      <c r="Y786" s="8"/>
      <c r="Z786" s="8"/>
      <c r="AA786" s="8"/>
      <c r="AB786" s="8"/>
      <c r="AC786" s="8"/>
      <c r="AD786" s="8"/>
      <c r="AE786" s="8"/>
      <c r="AF786" s="8"/>
      <c r="AG786" s="8"/>
      <c r="AH786" s="8"/>
      <c r="AI786" s="8"/>
      <c r="AK786" s="8"/>
      <c r="AL786" s="8"/>
      <c r="AM786" s="8"/>
      <c r="AN786" s="8"/>
      <c r="AO786" s="8"/>
      <c r="AP786" s="8"/>
      <c r="AQ786" s="8"/>
      <c r="AR786" s="8"/>
      <c r="AS786" s="8"/>
      <c r="AT786" s="8"/>
      <c r="AU786" s="8"/>
      <c r="AW786"/>
      <c r="AX786"/>
      <c r="AY786"/>
      <c r="AZ786"/>
    </row>
    <row r="787" spans="1:52" s="17" customFormat="1" x14ac:dyDescent="0.3">
      <c r="A787"/>
      <c r="B787"/>
      <c r="C787"/>
      <c r="D787"/>
      <c r="E787"/>
      <c r="F787" s="2"/>
      <c r="G787" s="2"/>
      <c r="H787" s="4"/>
      <c r="I787"/>
      <c r="J787"/>
      <c r="K787"/>
      <c r="L787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/>
      <c r="Y787" s="8"/>
      <c r="Z787" s="8"/>
      <c r="AA787" s="8"/>
      <c r="AB787" s="8"/>
      <c r="AC787" s="8"/>
      <c r="AD787" s="8"/>
      <c r="AE787" s="8"/>
      <c r="AF787" s="8"/>
      <c r="AG787" s="8"/>
      <c r="AH787" s="8"/>
      <c r="AI787" s="8"/>
      <c r="AK787" s="8"/>
      <c r="AL787" s="8"/>
      <c r="AM787" s="8"/>
      <c r="AN787" s="8"/>
      <c r="AO787" s="8"/>
      <c r="AP787" s="8"/>
      <c r="AQ787" s="8"/>
      <c r="AR787" s="8"/>
      <c r="AS787" s="8"/>
      <c r="AT787" s="8"/>
      <c r="AU787" s="8"/>
      <c r="AW787"/>
      <c r="AX787"/>
      <c r="AY787"/>
      <c r="AZ787"/>
    </row>
    <row r="788" spans="1:52" s="17" customFormat="1" x14ac:dyDescent="0.3">
      <c r="A788"/>
      <c r="B788"/>
      <c r="C788"/>
      <c r="D788"/>
      <c r="E788"/>
      <c r="F788" s="2"/>
      <c r="G788" s="2"/>
      <c r="H788" s="4"/>
      <c r="I788"/>
      <c r="J788"/>
      <c r="K788"/>
      <c r="L78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/>
      <c r="Y788" s="8"/>
      <c r="Z788" s="8"/>
      <c r="AA788" s="8"/>
      <c r="AB788" s="8"/>
      <c r="AC788" s="8"/>
      <c r="AD788" s="8"/>
      <c r="AE788" s="8"/>
      <c r="AF788" s="8"/>
      <c r="AG788" s="8"/>
      <c r="AH788" s="8"/>
      <c r="AI788" s="8"/>
      <c r="AK788" s="8"/>
      <c r="AL788" s="8"/>
      <c r="AM788" s="8"/>
      <c r="AN788" s="8"/>
      <c r="AO788" s="8"/>
      <c r="AP788" s="8"/>
      <c r="AQ788" s="8"/>
      <c r="AR788" s="8"/>
      <c r="AS788" s="8"/>
      <c r="AT788" s="8"/>
      <c r="AU788" s="8"/>
      <c r="AW788"/>
      <c r="AX788"/>
      <c r="AY788"/>
      <c r="AZ788"/>
    </row>
    <row r="789" spans="1:52" s="17" customFormat="1" x14ac:dyDescent="0.3">
      <c r="A789"/>
      <c r="B789"/>
      <c r="C789"/>
      <c r="D789"/>
      <c r="E789"/>
      <c r="F789" s="2"/>
      <c r="G789" s="2"/>
      <c r="H789" s="4"/>
      <c r="I789"/>
      <c r="J789"/>
      <c r="K789"/>
      <c r="L789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/>
      <c r="Y789" s="8"/>
      <c r="Z789" s="8"/>
      <c r="AA789" s="8"/>
      <c r="AB789" s="8"/>
      <c r="AC789" s="8"/>
      <c r="AD789" s="8"/>
      <c r="AE789" s="8"/>
      <c r="AF789" s="8"/>
      <c r="AG789" s="8"/>
      <c r="AH789" s="8"/>
      <c r="AI789" s="8"/>
      <c r="AK789" s="8"/>
      <c r="AL789" s="8"/>
      <c r="AM789" s="8"/>
      <c r="AN789" s="8"/>
      <c r="AO789" s="8"/>
      <c r="AP789" s="8"/>
      <c r="AQ789" s="8"/>
      <c r="AR789" s="8"/>
      <c r="AS789" s="8"/>
      <c r="AT789" s="8"/>
      <c r="AU789" s="8"/>
      <c r="AW789"/>
      <c r="AX789"/>
      <c r="AY789"/>
      <c r="AZ789"/>
    </row>
    <row r="790" spans="1:52" s="17" customFormat="1" x14ac:dyDescent="0.3">
      <c r="A790"/>
      <c r="B790"/>
      <c r="C790"/>
      <c r="D790"/>
      <c r="E790"/>
      <c r="F790" s="2"/>
      <c r="G790" s="2"/>
      <c r="H790" s="4"/>
      <c r="I790"/>
      <c r="J790"/>
      <c r="K790"/>
      <c r="L790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/>
      <c r="Y790" s="8"/>
      <c r="Z790" s="8"/>
      <c r="AA790" s="8"/>
      <c r="AB790" s="8"/>
      <c r="AC790" s="8"/>
      <c r="AD790" s="8"/>
      <c r="AE790" s="8"/>
      <c r="AF790" s="8"/>
      <c r="AG790" s="8"/>
      <c r="AH790" s="8"/>
      <c r="AI790" s="8"/>
      <c r="AK790" s="8"/>
      <c r="AL790" s="8"/>
      <c r="AM790" s="8"/>
      <c r="AN790" s="8"/>
      <c r="AO790" s="8"/>
      <c r="AP790" s="8"/>
      <c r="AQ790" s="8"/>
      <c r="AR790" s="8"/>
      <c r="AS790" s="8"/>
      <c r="AT790" s="8"/>
      <c r="AU790" s="8"/>
      <c r="AW790"/>
      <c r="AX790"/>
      <c r="AY790"/>
      <c r="AZ790"/>
    </row>
    <row r="791" spans="1:52" s="17" customFormat="1" x14ac:dyDescent="0.3">
      <c r="A791"/>
      <c r="B791"/>
      <c r="C791"/>
      <c r="D791"/>
      <c r="E791"/>
      <c r="F791" s="2"/>
      <c r="G791" s="2"/>
      <c r="H791" s="4"/>
      <c r="I791"/>
      <c r="J791"/>
      <c r="K791"/>
      <c r="L791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/>
      <c r="Y791" s="8"/>
      <c r="Z791" s="8"/>
      <c r="AA791" s="8"/>
      <c r="AB791" s="8"/>
      <c r="AC791" s="8"/>
      <c r="AD791" s="8"/>
      <c r="AE791" s="8"/>
      <c r="AF791" s="8"/>
      <c r="AG791" s="8"/>
      <c r="AH791" s="8"/>
      <c r="AI791" s="8"/>
      <c r="AK791" s="8"/>
      <c r="AL791" s="8"/>
      <c r="AM791" s="8"/>
      <c r="AN791" s="8"/>
      <c r="AO791" s="8"/>
      <c r="AP791" s="8"/>
      <c r="AQ791" s="8"/>
      <c r="AR791" s="8"/>
      <c r="AS791" s="8"/>
      <c r="AT791" s="8"/>
      <c r="AU791" s="8"/>
      <c r="AW791"/>
      <c r="AX791"/>
      <c r="AY791"/>
      <c r="AZ791"/>
    </row>
    <row r="792" spans="1:52" s="17" customFormat="1" x14ac:dyDescent="0.3">
      <c r="A792"/>
      <c r="B792"/>
      <c r="C792"/>
      <c r="D792"/>
      <c r="E792"/>
      <c r="F792" s="2"/>
      <c r="G792" s="2"/>
      <c r="H792" s="4"/>
      <c r="I792"/>
      <c r="J792"/>
      <c r="K792"/>
      <c r="L792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/>
      <c r="Y792" s="8"/>
      <c r="Z792" s="8"/>
      <c r="AA792" s="8"/>
      <c r="AB792" s="8"/>
      <c r="AC792" s="8"/>
      <c r="AD792" s="8"/>
      <c r="AE792" s="8"/>
      <c r="AF792" s="8"/>
      <c r="AG792" s="8"/>
      <c r="AH792" s="8"/>
      <c r="AI792" s="8"/>
      <c r="AK792" s="8"/>
      <c r="AL792" s="8"/>
      <c r="AM792" s="8"/>
      <c r="AN792" s="8"/>
      <c r="AO792" s="8"/>
      <c r="AP792" s="8"/>
      <c r="AQ792" s="8"/>
      <c r="AR792" s="8"/>
      <c r="AS792" s="8"/>
      <c r="AT792" s="8"/>
      <c r="AU792" s="8"/>
      <c r="AW792"/>
      <c r="AX792"/>
      <c r="AY792"/>
      <c r="AZ792"/>
    </row>
    <row r="793" spans="1:52" s="17" customFormat="1" x14ac:dyDescent="0.3">
      <c r="A793"/>
      <c r="B793"/>
      <c r="C793"/>
      <c r="D793"/>
      <c r="E793"/>
      <c r="F793" s="2"/>
      <c r="G793" s="2"/>
      <c r="H793" s="4"/>
      <c r="I793"/>
      <c r="J793"/>
      <c r="K793"/>
      <c r="L793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/>
      <c r="Y793" s="8"/>
      <c r="Z793" s="8"/>
      <c r="AA793" s="8"/>
      <c r="AB793" s="8"/>
      <c r="AC793" s="8"/>
      <c r="AD793" s="8"/>
      <c r="AE793" s="8"/>
      <c r="AF793" s="8"/>
      <c r="AG793" s="8"/>
      <c r="AH793" s="8"/>
      <c r="AI793" s="8"/>
      <c r="AK793" s="8"/>
      <c r="AL793" s="8"/>
      <c r="AM793" s="8"/>
      <c r="AN793" s="8"/>
      <c r="AO793" s="8"/>
      <c r="AP793" s="8"/>
      <c r="AQ793" s="8"/>
      <c r="AR793" s="8"/>
      <c r="AS793" s="8"/>
      <c r="AT793" s="8"/>
      <c r="AU793" s="8"/>
      <c r="AW793"/>
      <c r="AX793"/>
      <c r="AY793"/>
      <c r="AZ793"/>
    </row>
    <row r="794" spans="1:52" s="17" customFormat="1" x14ac:dyDescent="0.3">
      <c r="A794"/>
      <c r="B794"/>
      <c r="C794"/>
      <c r="D794"/>
      <c r="E794"/>
      <c r="F794" s="2"/>
      <c r="G794" s="2"/>
      <c r="H794" s="4"/>
      <c r="I794"/>
      <c r="J794"/>
      <c r="K794"/>
      <c r="L794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/>
      <c r="Y794" s="8"/>
      <c r="Z794" s="8"/>
      <c r="AA794" s="8"/>
      <c r="AB794" s="8"/>
      <c r="AC794" s="8"/>
      <c r="AD794" s="8"/>
      <c r="AE794" s="8"/>
      <c r="AF794" s="8"/>
      <c r="AG794" s="8"/>
      <c r="AH794" s="8"/>
      <c r="AI794" s="8"/>
      <c r="AK794" s="8"/>
      <c r="AL794" s="8"/>
      <c r="AM794" s="8"/>
      <c r="AN794" s="8"/>
      <c r="AO794" s="8"/>
      <c r="AP794" s="8"/>
      <c r="AQ794" s="8"/>
      <c r="AR794" s="8"/>
      <c r="AS794" s="8"/>
      <c r="AT794" s="8"/>
      <c r="AU794" s="8"/>
      <c r="AW794"/>
      <c r="AX794"/>
      <c r="AY794"/>
      <c r="AZ794"/>
    </row>
    <row r="795" spans="1:52" s="17" customFormat="1" x14ac:dyDescent="0.3">
      <c r="A795"/>
      <c r="B795"/>
      <c r="C795"/>
      <c r="D795"/>
      <c r="E795"/>
      <c r="F795" s="2"/>
      <c r="G795" s="2"/>
      <c r="H795" s="4"/>
      <c r="I795"/>
      <c r="J795"/>
      <c r="K795"/>
      <c r="L795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/>
      <c r="Y795" s="8"/>
      <c r="Z795" s="8"/>
      <c r="AA795" s="8"/>
      <c r="AB795" s="8"/>
      <c r="AC795" s="8"/>
      <c r="AD795" s="8"/>
      <c r="AE795" s="8"/>
      <c r="AF795" s="8"/>
      <c r="AG795" s="8"/>
      <c r="AH795" s="8"/>
      <c r="AI795" s="8"/>
      <c r="AK795" s="8"/>
      <c r="AL795" s="8"/>
      <c r="AM795" s="8"/>
      <c r="AN795" s="8"/>
      <c r="AO795" s="8"/>
      <c r="AP795" s="8"/>
      <c r="AQ795" s="8"/>
      <c r="AR795" s="8"/>
      <c r="AS795" s="8"/>
      <c r="AT795" s="8"/>
      <c r="AU795" s="8"/>
      <c r="AW795"/>
      <c r="AX795"/>
      <c r="AY795"/>
      <c r="AZ795"/>
    </row>
    <row r="796" spans="1:52" s="17" customFormat="1" x14ac:dyDescent="0.3">
      <c r="A796"/>
      <c r="B796"/>
      <c r="C796"/>
      <c r="D796"/>
      <c r="E796"/>
      <c r="F796" s="2"/>
      <c r="G796" s="2"/>
      <c r="H796" s="4"/>
      <c r="I796"/>
      <c r="J796"/>
      <c r="K796"/>
      <c r="L796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/>
      <c r="Y796" s="8"/>
      <c r="Z796" s="8"/>
      <c r="AA796" s="8"/>
      <c r="AB796" s="8"/>
      <c r="AC796" s="8"/>
      <c r="AD796" s="8"/>
      <c r="AE796" s="8"/>
      <c r="AF796" s="8"/>
      <c r="AG796" s="8"/>
      <c r="AH796" s="8"/>
      <c r="AI796" s="8"/>
      <c r="AK796" s="8"/>
      <c r="AL796" s="8"/>
      <c r="AM796" s="8"/>
      <c r="AN796" s="8"/>
      <c r="AO796" s="8"/>
      <c r="AP796" s="8"/>
      <c r="AQ796" s="8"/>
      <c r="AR796" s="8"/>
      <c r="AS796" s="8"/>
      <c r="AT796" s="8"/>
      <c r="AU796" s="8"/>
      <c r="AW796"/>
      <c r="AX796"/>
      <c r="AY796"/>
      <c r="AZ796"/>
    </row>
    <row r="797" spans="1:52" s="17" customFormat="1" x14ac:dyDescent="0.3">
      <c r="A797"/>
      <c r="B797"/>
      <c r="C797"/>
      <c r="D797"/>
      <c r="E797"/>
      <c r="F797" s="2"/>
      <c r="G797" s="2"/>
      <c r="H797" s="4"/>
      <c r="I797"/>
      <c r="J797"/>
      <c r="K797"/>
      <c r="L797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/>
      <c r="Y797" s="8"/>
      <c r="Z797" s="8"/>
      <c r="AA797" s="8"/>
      <c r="AB797" s="8"/>
      <c r="AC797" s="8"/>
      <c r="AD797" s="8"/>
      <c r="AE797" s="8"/>
      <c r="AF797" s="8"/>
      <c r="AG797" s="8"/>
      <c r="AH797" s="8"/>
      <c r="AI797" s="8"/>
      <c r="AK797" s="8"/>
      <c r="AL797" s="8"/>
      <c r="AM797" s="8"/>
      <c r="AN797" s="8"/>
      <c r="AO797" s="8"/>
      <c r="AP797" s="8"/>
      <c r="AQ797" s="8"/>
      <c r="AR797" s="8"/>
      <c r="AS797" s="8"/>
      <c r="AT797" s="8"/>
      <c r="AU797" s="8"/>
      <c r="AW797"/>
      <c r="AX797"/>
      <c r="AY797"/>
      <c r="AZ797"/>
    </row>
    <row r="798" spans="1:52" s="17" customFormat="1" x14ac:dyDescent="0.3">
      <c r="A798"/>
      <c r="B798"/>
      <c r="C798"/>
      <c r="D798"/>
      <c r="E798"/>
      <c r="F798" s="2"/>
      <c r="G798" s="2"/>
      <c r="H798" s="4"/>
      <c r="I798"/>
      <c r="J798"/>
      <c r="K798"/>
      <c r="L79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/>
      <c r="Y798" s="8"/>
      <c r="Z798" s="8"/>
      <c r="AA798" s="8"/>
      <c r="AB798" s="8"/>
      <c r="AC798" s="8"/>
      <c r="AD798" s="8"/>
      <c r="AE798" s="8"/>
      <c r="AF798" s="8"/>
      <c r="AG798" s="8"/>
      <c r="AH798" s="8"/>
      <c r="AI798" s="8"/>
      <c r="AK798" s="8"/>
      <c r="AL798" s="8"/>
      <c r="AM798" s="8"/>
      <c r="AN798" s="8"/>
      <c r="AO798" s="8"/>
      <c r="AP798" s="8"/>
      <c r="AQ798" s="8"/>
      <c r="AR798" s="8"/>
      <c r="AS798" s="8"/>
      <c r="AT798" s="8"/>
      <c r="AU798" s="8"/>
      <c r="AW798"/>
      <c r="AX798"/>
      <c r="AY798"/>
      <c r="AZ798"/>
    </row>
    <row r="799" spans="1:52" s="17" customFormat="1" x14ac:dyDescent="0.3">
      <c r="A799"/>
      <c r="B799"/>
      <c r="C799"/>
      <c r="D799"/>
      <c r="E799"/>
      <c r="F799" s="2"/>
      <c r="G799" s="2"/>
      <c r="H799" s="4"/>
      <c r="I799"/>
      <c r="J799"/>
      <c r="K799"/>
      <c r="L799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/>
      <c r="Y799" s="8"/>
      <c r="Z799" s="8"/>
      <c r="AA799" s="8"/>
      <c r="AB799" s="8"/>
      <c r="AC799" s="8"/>
      <c r="AD799" s="8"/>
      <c r="AE799" s="8"/>
      <c r="AF799" s="8"/>
      <c r="AG799" s="8"/>
      <c r="AH799" s="8"/>
      <c r="AI799" s="8"/>
      <c r="AK799" s="8"/>
      <c r="AL799" s="8"/>
      <c r="AM799" s="8"/>
      <c r="AN799" s="8"/>
      <c r="AO799" s="8"/>
      <c r="AP799" s="8"/>
      <c r="AQ799" s="8"/>
      <c r="AR799" s="8"/>
      <c r="AS799" s="8"/>
      <c r="AT799" s="8"/>
      <c r="AU799" s="8"/>
      <c r="AW799"/>
      <c r="AX799"/>
      <c r="AY799"/>
      <c r="AZ799"/>
    </row>
    <row r="800" spans="1:52" s="17" customFormat="1" x14ac:dyDescent="0.3">
      <c r="A800"/>
      <c r="B800"/>
      <c r="C800"/>
      <c r="D800"/>
      <c r="E800"/>
      <c r="F800" s="2"/>
      <c r="G800" s="2"/>
      <c r="H800" s="4"/>
      <c r="I800"/>
      <c r="J800"/>
      <c r="K800"/>
      <c r="L800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/>
      <c r="Y800" s="8"/>
      <c r="Z800" s="8"/>
      <c r="AA800" s="8"/>
      <c r="AB800" s="8"/>
      <c r="AC800" s="8"/>
      <c r="AD800" s="8"/>
      <c r="AE800" s="8"/>
      <c r="AF800" s="8"/>
      <c r="AG800" s="8"/>
      <c r="AH800" s="8"/>
      <c r="AI800" s="8"/>
      <c r="AK800" s="8"/>
      <c r="AL800" s="8"/>
      <c r="AM800" s="8"/>
      <c r="AN800" s="8"/>
      <c r="AO800" s="8"/>
      <c r="AP800" s="8"/>
      <c r="AQ800" s="8"/>
      <c r="AR800" s="8"/>
      <c r="AS800" s="8"/>
      <c r="AT800" s="8"/>
      <c r="AU800" s="8"/>
      <c r="AW800"/>
      <c r="AX800"/>
      <c r="AY800"/>
      <c r="AZ800"/>
    </row>
    <row r="801" spans="1:52" s="17" customFormat="1" x14ac:dyDescent="0.3">
      <c r="A801"/>
      <c r="B801"/>
      <c r="C801"/>
      <c r="D801"/>
      <c r="E801"/>
      <c r="F801" s="2"/>
      <c r="G801" s="2"/>
      <c r="H801" s="4"/>
      <c r="I801"/>
      <c r="J801"/>
      <c r="K801"/>
      <c r="L801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/>
      <c r="Y801" s="8"/>
      <c r="Z801" s="8"/>
      <c r="AA801" s="8"/>
      <c r="AB801" s="8"/>
      <c r="AC801" s="8"/>
      <c r="AD801" s="8"/>
      <c r="AE801" s="8"/>
      <c r="AF801" s="8"/>
      <c r="AG801" s="8"/>
      <c r="AH801" s="8"/>
      <c r="AI801" s="8"/>
      <c r="AK801" s="8"/>
      <c r="AL801" s="8"/>
      <c r="AM801" s="8"/>
      <c r="AN801" s="8"/>
      <c r="AO801" s="8"/>
      <c r="AP801" s="8"/>
      <c r="AQ801" s="8"/>
      <c r="AR801" s="8"/>
      <c r="AS801" s="8"/>
      <c r="AT801" s="8"/>
      <c r="AU801" s="8"/>
      <c r="AW801"/>
      <c r="AX801"/>
      <c r="AY801"/>
      <c r="AZ801"/>
    </row>
    <row r="802" spans="1:52" s="17" customFormat="1" x14ac:dyDescent="0.3">
      <c r="A802"/>
      <c r="B802"/>
      <c r="C802"/>
      <c r="D802"/>
      <c r="E802"/>
      <c r="F802" s="2"/>
      <c r="G802" s="2"/>
      <c r="H802" s="4"/>
      <c r="I802"/>
      <c r="J802"/>
      <c r="K802"/>
      <c r="L802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/>
      <c r="Y802" s="8"/>
      <c r="Z802" s="8"/>
      <c r="AA802" s="8"/>
      <c r="AB802" s="8"/>
      <c r="AC802" s="8"/>
      <c r="AD802" s="8"/>
      <c r="AE802" s="8"/>
      <c r="AF802" s="8"/>
      <c r="AG802" s="8"/>
      <c r="AH802" s="8"/>
      <c r="AI802" s="8"/>
      <c r="AK802" s="8"/>
      <c r="AL802" s="8"/>
      <c r="AM802" s="8"/>
      <c r="AN802" s="8"/>
      <c r="AO802" s="8"/>
      <c r="AP802" s="8"/>
      <c r="AQ802" s="8"/>
      <c r="AR802" s="8"/>
      <c r="AS802" s="8"/>
      <c r="AT802" s="8"/>
      <c r="AU802" s="8"/>
      <c r="AW802"/>
      <c r="AX802"/>
      <c r="AY802"/>
      <c r="AZ802"/>
    </row>
    <row r="803" spans="1:52" s="17" customFormat="1" x14ac:dyDescent="0.3">
      <c r="A803"/>
      <c r="B803"/>
      <c r="C803"/>
      <c r="D803"/>
      <c r="E803"/>
      <c r="F803" s="2"/>
      <c r="G803" s="2"/>
      <c r="H803" s="4"/>
      <c r="I803"/>
      <c r="J803"/>
      <c r="K803"/>
      <c r="L803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/>
      <c r="Y803" s="8"/>
      <c r="Z803" s="8"/>
      <c r="AA803" s="8"/>
      <c r="AB803" s="8"/>
      <c r="AC803" s="8"/>
      <c r="AD803" s="8"/>
      <c r="AE803" s="8"/>
      <c r="AF803" s="8"/>
      <c r="AG803" s="8"/>
      <c r="AH803" s="8"/>
      <c r="AI803" s="8"/>
      <c r="AK803" s="8"/>
      <c r="AL803" s="8"/>
      <c r="AM803" s="8"/>
      <c r="AN803" s="8"/>
      <c r="AO803" s="8"/>
      <c r="AP803" s="8"/>
      <c r="AQ803" s="8"/>
      <c r="AR803" s="8"/>
      <c r="AS803" s="8"/>
      <c r="AT803" s="8"/>
      <c r="AU803" s="8"/>
      <c r="AW803"/>
      <c r="AX803"/>
      <c r="AY803"/>
      <c r="AZ803"/>
    </row>
    <row r="804" spans="1:52" s="17" customFormat="1" x14ac:dyDescent="0.3">
      <c r="A804"/>
      <c r="B804"/>
      <c r="C804"/>
      <c r="D804"/>
      <c r="E804"/>
      <c r="F804" s="2"/>
      <c r="G804" s="2"/>
      <c r="H804" s="4"/>
      <c r="I804"/>
      <c r="J804"/>
      <c r="K804"/>
      <c r="L804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/>
      <c r="Y804" s="8"/>
      <c r="Z804" s="8"/>
      <c r="AA804" s="8"/>
      <c r="AB804" s="8"/>
      <c r="AC804" s="8"/>
      <c r="AD804" s="8"/>
      <c r="AE804" s="8"/>
      <c r="AF804" s="8"/>
      <c r="AG804" s="8"/>
      <c r="AH804" s="8"/>
      <c r="AI804" s="8"/>
      <c r="AK804" s="8"/>
      <c r="AL804" s="8"/>
      <c r="AM804" s="8"/>
      <c r="AN804" s="8"/>
      <c r="AO804" s="8"/>
      <c r="AP804" s="8"/>
      <c r="AQ804" s="8"/>
      <c r="AR804" s="8"/>
      <c r="AS804" s="8"/>
      <c r="AT804" s="8"/>
      <c r="AU804" s="8"/>
      <c r="AW804"/>
      <c r="AX804"/>
      <c r="AY804"/>
      <c r="AZ804"/>
    </row>
    <row r="805" spans="1:52" s="17" customFormat="1" x14ac:dyDescent="0.3">
      <c r="A805"/>
      <c r="B805"/>
      <c r="C805"/>
      <c r="D805"/>
      <c r="E805"/>
      <c r="F805" s="2"/>
      <c r="G805" s="2"/>
      <c r="H805" s="4"/>
      <c r="I805"/>
      <c r="J805"/>
      <c r="K805"/>
      <c r="L805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/>
      <c r="Y805" s="8"/>
      <c r="Z805" s="8"/>
      <c r="AA805" s="8"/>
      <c r="AB805" s="8"/>
      <c r="AC805" s="8"/>
      <c r="AD805" s="8"/>
      <c r="AE805" s="8"/>
      <c r="AF805" s="8"/>
      <c r="AG805" s="8"/>
      <c r="AH805" s="8"/>
      <c r="AI805" s="8"/>
      <c r="AK805" s="8"/>
      <c r="AL805" s="8"/>
      <c r="AM805" s="8"/>
      <c r="AN805" s="8"/>
      <c r="AO805" s="8"/>
      <c r="AP805" s="8"/>
      <c r="AQ805" s="8"/>
      <c r="AR805" s="8"/>
      <c r="AS805" s="8"/>
      <c r="AT805" s="8"/>
      <c r="AU805" s="8"/>
      <c r="AW805"/>
      <c r="AX805"/>
      <c r="AY805"/>
      <c r="AZ805"/>
    </row>
    <row r="806" spans="1:52" s="17" customFormat="1" x14ac:dyDescent="0.3">
      <c r="A806"/>
      <c r="B806"/>
      <c r="C806"/>
      <c r="D806"/>
      <c r="E806"/>
      <c r="F806" s="2"/>
      <c r="G806" s="2"/>
      <c r="H806" s="4"/>
      <c r="I806"/>
      <c r="J806"/>
      <c r="K806"/>
      <c r="L806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/>
      <c r="Y806" s="8"/>
      <c r="Z806" s="8"/>
      <c r="AA806" s="8"/>
      <c r="AB806" s="8"/>
      <c r="AC806" s="8"/>
      <c r="AD806" s="8"/>
      <c r="AE806" s="8"/>
      <c r="AF806" s="8"/>
      <c r="AG806" s="8"/>
      <c r="AH806" s="8"/>
      <c r="AI806" s="8"/>
      <c r="AK806" s="8"/>
      <c r="AL806" s="8"/>
      <c r="AM806" s="8"/>
      <c r="AN806" s="8"/>
      <c r="AO806" s="8"/>
      <c r="AP806" s="8"/>
      <c r="AQ806" s="8"/>
      <c r="AR806" s="8"/>
      <c r="AS806" s="8"/>
      <c r="AT806" s="8"/>
      <c r="AU806" s="8"/>
      <c r="AW806"/>
      <c r="AX806"/>
      <c r="AY806"/>
      <c r="AZ806"/>
    </row>
    <row r="807" spans="1:52" s="17" customFormat="1" x14ac:dyDescent="0.3">
      <c r="A807"/>
      <c r="B807"/>
      <c r="C807"/>
      <c r="D807"/>
      <c r="E807"/>
      <c r="F807" s="2"/>
      <c r="G807" s="2"/>
      <c r="H807" s="4"/>
      <c r="I807"/>
      <c r="J807"/>
      <c r="K807"/>
      <c r="L807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/>
      <c r="Y807" s="8"/>
      <c r="Z807" s="8"/>
      <c r="AA807" s="8"/>
      <c r="AB807" s="8"/>
      <c r="AC807" s="8"/>
      <c r="AD807" s="8"/>
      <c r="AE807" s="8"/>
      <c r="AF807" s="8"/>
      <c r="AG807" s="8"/>
      <c r="AH807" s="8"/>
      <c r="AI807" s="8"/>
      <c r="AK807" s="8"/>
      <c r="AL807" s="8"/>
      <c r="AM807" s="8"/>
      <c r="AN807" s="8"/>
      <c r="AO807" s="8"/>
      <c r="AP807" s="8"/>
      <c r="AQ807" s="8"/>
      <c r="AR807" s="8"/>
      <c r="AS807" s="8"/>
      <c r="AT807" s="8"/>
      <c r="AU807" s="8"/>
      <c r="AW807"/>
      <c r="AX807"/>
      <c r="AY807"/>
      <c r="AZ807"/>
    </row>
    <row r="808" spans="1:52" s="17" customFormat="1" x14ac:dyDescent="0.3">
      <c r="A808"/>
      <c r="B808"/>
      <c r="C808"/>
      <c r="D808"/>
      <c r="E808"/>
      <c r="F808" s="2"/>
      <c r="G808" s="2"/>
      <c r="H808" s="4"/>
      <c r="I808"/>
      <c r="J808"/>
      <c r="K808"/>
      <c r="L80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/>
      <c r="Y808" s="8"/>
      <c r="Z808" s="8"/>
      <c r="AA808" s="8"/>
      <c r="AB808" s="8"/>
      <c r="AC808" s="8"/>
      <c r="AD808" s="8"/>
      <c r="AE808" s="8"/>
      <c r="AF808" s="8"/>
      <c r="AG808" s="8"/>
      <c r="AH808" s="8"/>
      <c r="AI808" s="8"/>
      <c r="AK808" s="8"/>
      <c r="AL808" s="8"/>
      <c r="AM808" s="8"/>
      <c r="AN808" s="8"/>
      <c r="AO808" s="8"/>
      <c r="AP808" s="8"/>
      <c r="AQ808" s="8"/>
      <c r="AR808" s="8"/>
      <c r="AS808" s="8"/>
      <c r="AT808" s="8"/>
      <c r="AU808" s="8"/>
      <c r="AW808"/>
      <c r="AX808"/>
      <c r="AY808"/>
      <c r="AZ808"/>
    </row>
    <row r="809" spans="1:52" s="17" customFormat="1" x14ac:dyDescent="0.3">
      <c r="A809"/>
      <c r="B809"/>
      <c r="C809"/>
      <c r="D809"/>
      <c r="E809"/>
      <c r="F809" s="2"/>
      <c r="G809" s="2"/>
      <c r="H809" s="4"/>
      <c r="I809"/>
      <c r="J809"/>
      <c r="K809"/>
      <c r="L809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/>
      <c r="Y809" s="8"/>
      <c r="Z809" s="8"/>
      <c r="AA809" s="8"/>
      <c r="AB809" s="8"/>
      <c r="AC809" s="8"/>
      <c r="AD809" s="8"/>
      <c r="AE809" s="8"/>
      <c r="AF809" s="8"/>
      <c r="AG809" s="8"/>
      <c r="AH809" s="8"/>
      <c r="AI809" s="8"/>
      <c r="AK809" s="8"/>
      <c r="AL809" s="8"/>
      <c r="AM809" s="8"/>
      <c r="AN809" s="8"/>
      <c r="AO809" s="8"/>
      <c r="AP809" s="8"/>
      <c r="AQ809" s="8"/>
      <c r="AR809" s="8"/>
      <c r="AS809" s="8"/>
      <c r="AT809" s="8"/>
      <c r="AU809" s="8"/>
      <c r="AW809"/>
      <c r="AX809"/>
      <c r="AY809"/>
      <c r="AZ809"/>
    </row>
    <row r="810" spans="1:52" s="17" customFormat="1" x14ac:dyDescent="0.3">
      <c r="A810"/>
      <c r="B810"/>
      <c r="C810"/>
      <c r="D810"/>
      <c r="E810"/>
      <c r="F810" s="2"/>
      <c r="G810" s="2"/>
      <c r="H810" s="4"/>
      <c r="I810"/>
      <c r="J810"/>
      <c r="K810"/>
      <c r="L810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/>
      <c r="Y810" s="8"/>
      <c r="Z810" s="8"/>
      <c r="AA810" s="8"/>
      <c r="AB810" s="8"/>
      <c r="AC810" s="8"/>
      <c r="AD810" s="8"/>
      <c r="AE810" s="8"/>
      <c r="AF810" s="8"/>
      <c r="AG810" s="8"/>
      <c r="AH810" s="8"/>
      <c r="AI810" s="8"/>
      <c r="AK810" s="8"/>
      <c r="AL810" s="8"/>
      <c r="AM810" s="8"/>
      <c r="AN810" s="8"/>
      <c r="AO810" s="8"/>
      <c r="AP810" s="8"/>
      <c r="AQ810" s="8"/>
      <c r="AR810" s="8"/>
      <c r="AS810" s="8"/>
      <c r="AT810" s="8"/>
      <c r="AU810" s="8"/>
      <c r="AW810"/>
      <c r="AX810"/>
      <c r="AY810"/>
      <c r="AZ810"/>
    </row>
    <row r="811" spans="1:52" s="17" customFormat="1" x14ac:dyDescent="0.3">
      <c r="A811"/>
      <c r="B811"/>
      <c r="C811"/>
      <c r="D811"/>
      <c r="E811"/>
      <c r="F811" s="2"/>
      <c r="G811" s="2"/>
      <c r="H811" s="4"/>
      <c r="I811"/>
      <c r="J811"/>
      <c r="K811"/>
      <c r="L811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/>
      <c r="Y811" s="8"/>
      <c r="Z811" s="8"/>
      <c r="AA811" s="8"/>
      <c r="AB811" s="8"/>
      <c r="AC811" s="8"/>
      <c r="AD811" s="8"/>
      <c r="AE811" s="8"/>
      <c r="AF811" s="8"/>
      <c r="AG811" s="8"/>
      <c r="AH811" s="8"/>
      <c r="AI811" s="8"/>
      <c r="AK811" s="8"/>
      <c r="AL811" s="8"/>
      <c r="AM811" s="8"/>
      <c r="AN811" s="8"/>
      <c r="AO811" s="8"/>
      <c r="AP811" s="8"/>
      <c r="AQ811" s="8"/>
      <c r="AR811" s="8"/>
      <c r="AS811" s="8"/>
      <c r="AT811" s="8"/>
      <c r="AU811" s="8"/>
      <c r="AW811"/>
      <c r="AX811"/>
      <c r="AY811"/>
      <c r="AZ811"/>
    </row>
    <row r="812" spans="1:52" s="17" customFormat="1" x14ac:dyDescent="0.3">
      <c r="A812"/>
      <c r="B812"/>
      <c r="C812"/>
      <c r="D812"/>
      <c r="E812"/>
      <c r="F812" s="2"/>
      <c r="G812" s="2"/>
      <c r="H812" s="4"/>
      <c r="I812"/>
      <c r="J812"/>
      <c r="K812"/>
      <c r="L812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/>
      <c r="Y812" s="8"/>
      <c r="Z812" s="8"/>
      <c r="AA812" s="8"/>
      <c r="AB812" s="8"/>
      <c r="AC812" s="8"/>
      <c r="AD812" s="8"/>
      <c r="AE812" s="8"/>
      <c r="AF812" s="8"/>
      <c r="AG812" s="8"/>
      <c r="AH812" s="8"/>
      <c r="AI812" s="8"/>
      <c r="AK812" s="8"/>
      <c r="AL812" s="8"/>
      <c r="AM812" s="8"/>
      <c r="AN812" s="8"/>
      <c r="AO812" s="8"/>
      <c r="AP812" s="8"/>
      <c r="AQ812" s="8"/>
      <c r="AR812" s="8"/>
      <c r="AS812" s="8"/>
      <c r="AT812" s="8"/>
      <c r="AU812" s="8"/>
      <c r="AW812"/>
      <c r="AX812"/>
      <c r="AY812"/>
      <c r="AZ812"/>
    </row>
    <row r="813" spans="1:52" s="17" customFormat="1" x14ac:dyDescent="0.3">
      <c r="A813"/>
      <c r="B813"/>
      <c r="C813"/>
      <c r="D813"/>
      <c r="E813"/>
      <c r="F813" s="2"/>
      <c r="G813" s="2"/>
      <c r="H813" s="4"/>
      <c r="I813"/>
      <c r="J813"/>
      <c r="K813"/>
      <c r="L813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/>
      <c r="Y813" s="8"/>
      <c r="Z813" s="8"/>
      <c r="AA813" s="8"/>
      <c r="AB813" s="8"/>
      <c r="AC813" s="8"/>
      <c r="AD813" s="8"/>
      <c r="AE813" s="8"/>
      <c r="AF813" s="8"/>
      <c r="AG813" s="8"/>
      <c r="AH813" s="8"/>
      <c r="AI813" s="8"/>
      <c r="AK813" s="8"/>
      <c r="AL813" s="8"/>
      <c r="AM813" s="8"/>
      <c r="AN813" s="8"/>
      <c r="AO813" s="8"/>
      <c r="AP813" s="8"/>
      <c r="AQ813" s="8"/>
      <c r="AR813" s="8"/>
      <c r="AS813" s="8"/>
      <c r="AT813" s="8"/>
      <c r="AU813" s="8"/>
      <c r="AW813"/>
      <c r="AX813"/>
      <c r="AY813"/>
      <c r="AZ813"/>
    </row>
    <row r="814" spans="1:52" s="17" customFormat="1" x14ac:dyDescent="0.3">
      <c r="A814"/>
      <c r="B814"/>
      <c r="C814"/>
      <c r="D814"/>
      <c r="E814"/>
      <c r="F814" s="2"/>
      <c r="G814" s="2"/>
      <c r="H814" s="4"/>
      <c r="I814"/>
      <c r="J814"/>
      <c r="K814"/>
      <c r="L814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/>
      <c r="Y814" s="8"/>
      <c r="Z814" s="8"/>
      <c r="AA814" s="8"/>
      <c r="AB814" s="8"/>
      <c r="AC814" s="8"/>
      <c r="AD814" s="8"/>
      <c r="AE814" s="8"/>
      <c r="AF814" s="8"/>
      <c r="AG814" s="8"/>
      <c r="AH814" s="8"/>
      <c r="AI814" s="8"/>
      <c r="AK814" s="8"/>
      <c r="AL814" s="8"/>
      <c r="AM814" s="8"/>
      <c r="AN814" s="8"/>
      <c r="AO814" s="8"/>
      <c r="AP814" s="8"/>
      <c r="AQ814" s="8"/>
      <c r="AR814" s="8"/>
      <c r="AS814" s="8"/>
      <c r="AT814" s="8"/>
      <c r="AU814" s="8"/>
      <c r="AW814"/>
      <c r="AX814"/>
      <c r="AY814"/>
      <c r="AZ814"/>
    </row>
    <row r="815" spans="1:52" s="17" customFormat="1" x14ac:dyDescent="0.3">
      <c r="A815"/>
      <c r="B815"/>
      <c r="C815"/>
      <c r="D815"/>
      <c r="E815"/>
      <c r="F815" s="2"/>
      <c r="G815" s="2"/>
      <c r="H815" s="4"/>
      <c r="I815"/>
      <c r="J815"/>
      <c r="K815"/>
      <c r="L815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/>
      <c r="Y815" s="8"/>
      <c r="Z815" s="8"/>
      <c r="AA815" s="8"/>
      <c r="AB815" s="8"/>
      <c r="AC815" s="8"/>
      <c r="AD815" s="8"/>
      <c r="AE815" s="8"/>
      <c r="AF815" s="8"/>
      <c r="AG815" s="8"/>
      <c r="AH815" s="8"/>
      <c r="AI815" s="8"/>
      <c r="AK815" s="8"/>
      <c r="AL815" s="8"/>
      <c r="AM815" s="8"/>
      <c r="AN815" s="8"/>
      <c r="AO815" s="8"/>
      <c r="AP815" s="8"/>
      <c r="AQ815" s="8"/>
      <c r="AR815" s="8"/>
      <c r="AS815" s="8"/>
      <c r="AT815" s="8"/>
      <c r="AU815" s="8"/>
      <c r="AW815"/>
      <c r="AX815"/>
      <c r="AY815"/>
      <c r="AZ815"/>
    </row>
    <row r="816" spans="1:52" s="17" customFormat="1" x14ac:dyDescent="0.3">
      <c r="A816"/>
      <c r="B816"/>
      <c r="C816"/>
      <c r="D816"/>
      <c r="E816"/>
      <c r="F816" s="2"/>
      <c r="G816" s="2"/>
      <c r="H816" s="4"/>
      <c r="I816"/>
      <c r="J816"/>
      <c r="K816"/>
      <c r="L816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/>
      <c r="Y816" s="8"/>
      <c r="Z816" s="8"/>
      <c r="AA816" s="8"/>
      <c r="AB816" s="8"/>
      <c r="AC816" s="8"/>
      <c r="AD816" s="8"/>
      <c r="AE816" s="8"/>
      <c r="AF816" s="8"/>
      <c r="AG816" s="8"/>
      <c r="AH816" s="8"/>
      <c r="AI816" s="8"/>
      <c r="AK816" s="8"/>
      <c r="AL816" s="8"/>
      <c r="AM816" s="8"/>
      <c r="AN816" s="8"/>
      <c r="AO816" s="8"/>
      <c r="AP816" s="8"/>
      <c r="AQ816" s="8"/>
      <c r="AR816" s="8"/>
      <c r="AS816" s="8"/>
      <c r="AT816" s="8"/>
      <c r="AU816" s="8"/>
      <c r="AW816"/>
      <c r="AX816"/>
      <c r="AY816"/>
      <c r="AZ816"/>
    </row>
    <row r="817" spans="1:52" s="17" customFormat="1" x14ac:dyDescent="0.3">
      <c r="A817"/>
      <c r="B817"/>
      <c r="C817"/>
      <c r="D817"/>
      <c r="E817"/>
      <c r="F817" s="2"/>
      <c r="G817" s="2"/>
      <c r="H817" s="4"/>
      <c r="I817"/>
      <c r="J817"/>
      <c r="K817"/>
      <c r="L817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/>
      <c r="Y817" s="8"/>
      <c r="Z817" s="8"/>
      <c r="AA817" s="8"/>
      <c r="AB817" s="8"/>
      <c r="AC817" s="8"/>
      <c r="AD817" s="8"/>
      <c r="AE817" s="8"/>
      <c r="AF817" s="8"/>
      <c r="AG817" s="8"/>
      <c r="AH817" s="8"/>
      <c r="AI817" s="8"/>
      <c r="AK817" s="8"/>
      <c r="AL817" s="8"/>
      <c r="AM817" s="8"/>
      <c r="AN817" s="8"/>
      <c r="AO817" s="8"/>
      <c r="AP817" s="8"/>
      <c r="AQ817" s="8"/>
      <c r="AR817" s="8"/>
      <c r="AS817" s="8"/>
      <c r="AT817" s="8"/>
      <c r="AU817" s="8"/>
      <c r="AW817"/>
      <c r="AX817"/>
      <c r="AY817"/>
      <c r="AZ817"/>
    </row>
    <row r="818" spans="1:52" s="17" customFormat="1" x14ac:dyDescent="0.3">
      <c r="A818"/>
      <c r="B818"/>
      <c r="C818"/>
      <c r="D818"/>
      <c r="E818"/>
      <c r="F818" s="2"/>
      <c r="G818" s="2"/>
      <c r="H818" s="4"/>
      <c r="I818"/>
      <c r="J818"/>
      <c r="K818"/>
      <c r="L81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/>
      <c r="Y818" s="8"/>
      <c r="Z818" s="8"/>
      <c r="AA818" s="8"/>
      <c r="AB818" s="8"/>
      <c r="AC818" s="8"/>
      <c r="AD818" s="8"/>
      <c r="AE818" s="8"/>
      <c r="AF818" s="8"/>
      <c r="AG818" s="8"/>
      <c r="AH818" s="8"/>
      <c r="AI818" s="8"/>
      <c r="AK818" s="8"/>
      <c r="AL818" s="8"/>
      <c r="AM818" s="8"/>
      <c r="AN818" s="8"/>
      <c r="AO818" s="8"/>
      <c r="AP818" s="8"/>
      <c r="AQ818" s="8"/>
      <c r="AR818" s="8"/>
      <c r="AS818" s="8"/>
      <c r="AT818" s="8"/>
      <c r="AU818" s="8"/>
      <c r="AW818"/>
      <c r="AX818"/>
      <c r="AY818"/>
      <c r="AZ818"/>
    </row>
    <row r="819" spans="1:52" s="17" customFormat="1" x14ac:dyDescent="0.3">
      <c r="A819"/>
      <c r="B819"/>
      <c r="C819"/>
      <c r="D819"/>
      <c r="E819"/>
      <c r="F819" s="2"/>
      <c r="G819" s="2"/>
      <c r="H819" s="4"/>
      <c r="I819"/>
      <c r="J819"/>
      <c r="K819"/>
      <c r="L819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/>
      <c r="Y819" s="8"/>
      <c r="Z819" s="8"/>
      <c r="AA819" s="8"/>
      <c r="AB819" s="8"/>
      <c r="AC819" s="8"/>
      <c r="AD819" s="8"/>
      <c r="AE819" s="8"/>
      <c r="AF819" s="8"/>
      <c r="AG819" s="8"/>
      <c r="AH819" s="8"/>
      <c r="AI819" s="8"/>
      <c r="AK819" s="8"/>
      <c r="AL819" s="8"/>
      <c r="AM819" s="8"/>
      <c r="AN819" s="8"/>
      <c r="AO819" s="8"/>
      <c r="AP819" s="8"/>
      <c r="AQ819" s="8"/>
      <c r="AR819" s="8"/>
      <c r="AS819" s="8"/>
      <c r="AT819" s="8"/>
      <c r="AU819" s="8"/>
      <c r="AW819"/>
      <c r="AX819"/>
      <c r="AY819"/>
      <c r="AZ819"/>
    </row>
    <row r="820" spans="1:52" s="17" customFormat="1" x14ac:dyDescent="0.3">
      <c r="A820"/>
      <c r="B820"/>
      <c r="C820"/>
      <c r="D820"/>
      <c r="E820"/>
      <c r="F820" s="2"/>
      <c r="G820" s="2"/>
      <c r="H820" s="4"/>
      <c r="I820"/>
      <c r="J820"/>
      <c r="K820"/>
      <c r="L820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/>
      <c r="Y820" s="8"/>
      <c r="Z820" s="8"/>
      <c r="AA820" s="8"/>
      <c r="AB820" s="8"/>
      <c r="AC820" s="8"/>
      <c r="AD820" s="8"/>
      <c r="AE820" s="8"/>
      <c r="AF820" s="8"/>
      <c r="AG820" s="8"/>
      <c r="AH820" s="8"/>
      <c r="AI820" s="8"/>
      <c r="AK820" s="8"/>
      <c r="AL820" s="8"/>
      <c r="AM820" s="8"/>
      <c r="AN820" s="8"/>
      <c r="AO820" s="8"/>
      <c r="AP820" s="8"/>
      <c r="AQ820" s="8"/>
      <c r="AR820" s="8"/>
      <c r="AS820" s="8"/>
      <c r="AT820" s="8"/>
      <c r="AU820" s="8"/>
      <c r="AW820"/>
      <c r="AX820"/>
      <c r="AY820"/>
      <c r="AZ820"/>
    </row>
    <row r="821" spans="1:52" s="17" customFormat="1" x14ac:dyDescent="0.3">
      <c r="A821"/>
      <c r="B821"/>
      <c r="C821"/>
      <c r="D821"/>
      <c r="E821"/>
      <c r="F821" s="2"/>
      <c r="G821" s="2"/>
      <c r="H821" s="4"/>
      <c r="I821"/>
      <c r="J821"/>
      <c r="K821"/>
      <c r="L821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/>
      <c r="Y821" s="8"/>
      <c r="Z821" s="8"/>
      <c r="AA821" s="8"/>
      <c r="AB821" s="8"/>
      <c r="AC821" s="8"/>
      <c r="AD821" s="8"/>
      <c r="AE821" s="8"/>
      <c r="AF821" s="8"/>
      <c r="AG821" s="8"/>
      <c r="AH821" s="8"/>
      <c r="AI821" s="8"/>
      <c r="AK821" s="8"/>
      <c r="AL821" s="8"/>
      <c r="AM821" s="8"/>
      <c r="AN821" s="8"/>
      <c r="AO821" s="8"/>
      <c r="AP821" s="8"/>
      <c r="AQ821" s="8"/>
      <c r="AR821" s="8"/>
      <c r="AS821" s="8"/>
      <c r="AT821" s="8"/>
      <c r="AU821" s="8"/>
      <c r="AW821"/>
      <c r="AX821"/>
      <c r="AY821"/>
      <c r="AZ821"/>
    </row>
    <row r="822" spans="1:52" s="17" customFormat="1" x14ac:dyDescent="0.3">
      <c r="A822"/>
      <c r="B822"/>
      <c r="C822"/>
      <c r="D822"/>
      <c r="E822"/>
      <c r="F822" s="2"/>
      <c r="G822" s="2"/>
      <c r="H822" s="4"/>
      <c r="I822"/>
      <c r="J822"/>
      <c r="K822"/>
      <c r="L822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/>
      <c r="Y822" s="8"/>
      <c r="Z822" s="8"/>
      <c r="AA822" s="8"/>
      <c r="AB822" s="8"/>
      <c r="AC822" s="8"/>
      <c r="AD822" s="8"/>
      <c r="AE822" s="8"/>
      <c r="AF822" s="8"/>
      <c r="AG822" s="8"/>
      <c r="AH822" s="8"/>
      <c r="AI822" s="8"/>
      <c r="AK822" s="8"/>
      <c r="AL822" s="8"/>
      <c r="AM822" s="8"/>
      <c r="AN822" s="8"/>
      <c r="AO822" s="8"/>
      <c r="AP822" s="8"/>
      <c r="AQ822" s="8"/>
      <c r="AR822" s="8"/>
      <c r="AS822" s="8"/>
      <c r="AT822" s="8"/>
      <c r="AU822" s="8"/>
      <c r="AW822"/>
      <c r="AX822"/>
      <c r="AY822"/>
      <c r="AZ822"/>
    </row>
    <row r="823" spans="1:52" s="17" customFormat="1" x14ac:dyDescent="0.3">
      <c r="A823"/>
      <c r="B823"/>
      <c r="C823"/>
      <c r="D823"/>
      <c r="E823"/>
      <c r="F823" s="2"/>
      <c r="G823" s="2"/>
      <c r="H823" s="4"/>
      <c r="I823"/>
      <c r="J823"/>
      <c r="K823"/>
      <c r="L823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/>
      <c r="Y823" s="8"/>
      <c r="Z823" s="8"/>
      <c r="AA823" s="8"/>
      <c r="AB823" s="8"/>
      <c r="AC823" s="8"/>
      <c r="AD823" s="8"/>
      <c r="AE823" s="8"/>
      <c r="AF823" s="8"/>
      <c r="AG823" s="8"/>
      <c r="AH823" s="8"/>
      <c r="AI823" s="8"/>
      <c r="AK823" s="8"/>
      <c r="AL823" s="8"/>
      <c r="AM823" s="8"/>
      <c r="AN823" s="8"/>
      <c r="AO823" s="8"/>
      <c r="AP823" s="8"/>
      <c r="AQ823" s="8"/>
      <c r="AR823" s="8"/>
      <c r="AS823" s="8"/>
      <c r="AT823" s="8"/>
      <c r="AU823" s="8"/>
      <c r="AW823"/>
      <c r="AX823"/>
      <c r="AY823"/>
      <c r="AZ823"/>
    </row>
    <row r="824" spans="1:52" s="17" customFormat="1" x14ac:dyDescent="0.3">
      <c r="A824"/>
      <c r="B824"/>
      <c r="C824"/>
      <c r="D824"/>
      <c r="E824"/>
      <c r="F824" s="2"/>
      <c r="G824" s="2"/>
      <c r="H824" s="4"/>
      <c r="I824"/>
      <c r="J824"/>
      <c r="K824"/>
      <c r="L824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/>
      <c r="Y824" s="8"/>
      <c r="Z824" s="8"/>
      <c r="AA824" s="8"/>
      <c r="AB824" s="8"/>
      <c r="AC824" s="8"/>
      <c r="AD824" s="8"/>
      <c r="AE824" s="8"/>
      <c r="AF824" s="8"/>
      <c r="AG824" s="8"/>
      <c r="AH824" s="8"/>
      <c r="AI824" s="8"/>
      <c r="AK824" s="8"/>
      <c r="AL824" s="8"/>
      <c r="AM824" s="8"/>
      <c r="AN824" s="8"/>
      <c r="AO824" s="8"/>
      <c r="AP824" s="8"/>
      <c r="AQ824" s="8"/>
      <c r="AR824" s="8"/>
      <c r="AS824" s="8"/>
      <c r="AT824" s="8"/>
      <c r="AU824" s="8"/>
      <c r="AW824"/>
      <c r="AX824"/>
      <c r="AY824"/>
      <c r="AZ824"/>
    </row>
    <row r="825" spans="1:52" s="17" customFormat="1" x14ac:dyDescent="0.3">
      <c r="A825"/>
      <c r="B825"/>
      <c r="C825"/>
      <c r="D825"/>
      <c r="E825"/>
      <c r="F825" s="2"/>
      <c r="G825" s="2"/>
      <c r="H825" s="4"/>
      <c r="I825"/>
      <c r="J825"/>
      <c r="K825"/>
      <c r="L825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/>
      <c r="Y825" s="8"/>
      <c r="Z825" s="8"/>
      <c r="AA825" s="8"/>
      <c r="AB825" s="8"/>
      <c r="AC825" s="8"/>
      <c r="AD825" s="8"/>
      <c r="AE825" s="8"/>
      <c r="AF825" s="8"/>
      <c r="AG825" s="8"/>
      <c r="AH825" s="8"/>
      <c r="AI825" s="8"/>
      <c r="AK825" s="8"/>
      <c r="AL825" s="8"/>
      <c r="AM825" s="8"/>
      <c r="AN825" s="8"/>
      <c r="AO825" s="8"/>
      <c r="AP825" s="8"/>
      <c r="AQ825" s="8"/>
      <c r="AR825" s="8"/>
      <c r="AS825" s="8"/>
      <c r="AT825" s="8"/>
      <c r="AU825" s="8"/>
      <c r="AW825"/>
      <c r="AX825"/>
      <c r="AY825"/>
      <c r="AZ825"/>
    </row>
    <row r="826" spans="1:52" s="17" customFormat="1" x14ac:dyDescent="0.3">
      <c r="A826"/>
      <c r="B826"/>
      <c r="C826"/>
      <c r="D826"/>
      <c r="E826"/>
      <c r="F826" s="2"/>
      <c r="G826" s="2"/>
      <c r="H826" s="4"/>
      <c r="I826"/>
      <c r="J826"/>
      <c r="K826"/>
      <c r="L826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/>
      <c r="Y826" s="8"/>
      <c r="Z826" s="8"/>
      <c r="AA826" s="8"/>
      <c r="AB826" s="8"/>
      <c r="AC826" s="8"/>
      <c r="AD826" s="8"/>
      <c r="AE826" s="8"/>
      <c r="AF826" s="8"/>
      <c r="AG826" s="8"/>
      <c r="AH826" s="8"/>
      <c r="AI826" s="8"/>
      <c r="AK826" s="8"/>
      <c r="AL826" s="8"/>
      <c r="AM826" s="8"/>
      <c r="AN826" s="8"/>
      <c r="AO826" s="8"/>
      <c r="AP826" s="8"/>
      <c r="AQ826" s="8"/>
      <c r="AR826" s="8"/>
      <c r="AS826" s="8"/>
      <c r="AT826" s="8"/>
      <c r="AU826" s="8"/>
      <c r="AW826"/>
      <c r="AX826"/>
      <c r="AY826"/>
      <c r="AZ826"/>
    </row>
    <row r="827" spans="1:52" s="17" customFormat="1" x14ac:dyDescent="0.3">
      <c r="A827"/>
      <c r="B827"/>
      <c r="C827"/>
      <c r="D827"/>
      <c r="E827"/>
      <c r="F827" s="2"/>
      <c r="G827" s="2"/>
      <c r="H827" s="4"/>
      <c r="I827"/>
      <c r="J827"/>
      <c r="K827"/>
      <c r="L827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/>
      <c r="Y827" s="8"/>
      <c r="Z827" s="8"/>
      <c r="AA827" s="8"/>
      <c r="AB827" s="8"/>
      <c r="AC827" s="8"/>
      <c r="AD827" s="8"/>
      <c r="AE827" s="8"/>
      <c r="AF827" s="8"/>
      <c r="AG827" s="8"/>
      <c r="AH827" s="8"/>
      <c r="AI827" s="8"/>
      <c r="AK827" s="8"/>
      <c r="AL827" s="8"/>
      <c r="AM827" s="8"/>
      <c r="AN827" s="8"/>
      <c r="AO827" s="8"/>
      <c r="AP827" s="8"/>
      <c r="AQ827" s="8"/>
      <c r="AR827" s="8"/>
      <c r="AS827" s="8"/>
      <c r="AT827" s="8"/>
      <c r="AU827" s="8"/>
      <c r="AW827"/>
      <c r="AX827"/>
      <c r="AY827"/>
      <c r="AZ827"/>
    </row>
    <row r="828" spans="1:52" s="17" customFormat="1" x14ac:dyDescent="0.3">
      <c r="A828"/>
      <c r="B828"/>
      <c r="C828"/>
      <c r="D828"/>
      <c r="E828"/>
      <c r="F828" s="2"/>
      <c r="G828" s="2"/>
      <c r="H828" s="4"/>
      <c r="I828"/>
      <c r="J828"/>
      <c r="K828"/>
      <c r="L82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/>
      <c r="Y828" s="8"/>
      <c r="Z828" s="8"/>
      <c r="AA828" s="8"/>
      <c r="AB828" s="8"/>
      <c r="AC828" s="8"/>
      <c r="AD828" s="8"/>
      <c r="AE828" s="8"/>
      <c r="AF828" s="8"/>
      <c r="AG828" s="8"/>
      <c r="AH828" s="8"/>
      <c r="AI828" s="8"/>
      <c r="AK828" s="8"/>
      <c r="AL828" s="8"/>
      <c r="AM828" s="8"/>
      <c r="AN828" s="8"/>
      <c r="AO828" s="8"/>
      <c r="AP828" s="8"/>
      <c r="AQ828" s="8"/>
      <c r="AR828" s="8"/>
      <c r="AS828" s="8"/>
      <c r="AT828" s="8"/>
      <c r="AU828" s="8"/>
      <c r="AW828"/>
      <c r="AX828"/>
      <c r="AY828"/>
      <c r="AZ828"/>
    </row>
    <row r="829" spans="1:52" s="17" customFormat="1" x14ac:dyDescent="0.3">
      <c r="A829"/>
      <c r="B829"/>
      <c r="C829"/>
      <c r="D829"/>
      <c r="E829"/>
      <c r="F829" s="2"/>
      <c r="G829" s="2"/>
      <c r="H829" s="4"/>
      <c r="I829"/>
      <c r="J829"/>
      <c r="K829"/>
      <c r="L829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/>
      <c r="Y829" s="8"/>
      <c r="Z829" s="8"/>
      <c r="AA829" s="8"/>
      <c r="AB829" s="8"/>
      <c r="AC829" s="8"/>
      <c r="AD829" s="8"/>
      <c r="AE829" s="8"/>
      <c r="AF829" s="8"/>
      <c r="AG829" s="8"/>
      <c r="AH829" s="8"/>
      <c r="AI829" s="8"/>
      <c r="AK829" s="8"/>
      <c r="AL829" s="8"/>
      <c r="AM829" s="8"/>
      <c r="AN829" s="8"/>
      <c r="AO829" s="8"/>
      <c r="AP829" s="8"/>
      <c r="AQ829" s="8"/>
      <c r="AR829" s="8"/>
      <c r="AS829" s="8"/>
      <c r="AT829" s="8"/>
      <c r="AU829" s="8"/>
      <c r="AW829"/>
      <c r="AX829"/>
      <c r="AY829"/>
      <c r="AZ829"/>
    </row>
    <row r="830" spans="1:52" s="17" customFormat="1" x14ac:dyDescent="0.3">
      <c r="A830"/>
      <c r="B830"/>
      <c r="C830"/>
      <c r="D830"/>
      <c r="E830"/>
      <c r="F830" s="2"/>
      <c r="G830" s="2"/>
      <c r="H830" s="4"/>
      <c r="I830"/>
      <c r="J830"/>
      <c r="K830"/>
      <c r="L830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/>
      <c r="Y830" s="8"/>
      <c r="Z830" s="8"/>
      <c r="AA830" s="8"/>
      <c r="AB830" s="8"/>
      <c r="AC830" s="8"/>
      <c r="AD830" s="8"/>
      <c r="AE830" s="8"/>
      <c r="AF830" s="8"/>
      <c r="AG830" s="8"/>
      <c r="AH830" s="8"/>
      <c r="AI830" s="8"/>
      <c r="AK830" s="8"/>
      <c r="AL830" s="8"/>
      <c r="AM830" s="8"/>
      <c r="AN830" s="8"/>
      <c r="AO830" s="8"/>
      <c r="AP830" s="8"/>
      <c r="AQ830" s="8"/>
      <c r="AR830" s="8"/>
      <c r="AS830" s="8"/>
      <c r="AT830" s="8"/>
      <c r="AU830" s="8"/>
      <c r="AW830"/>
      <c r="AX830"/>
      <c r="AY830"/>
      <c r="AZ830"/>
    </row>
    <row r="831" spans="1:52" s="17" customFormat="1" x14ac:dyDescent="0.3">
      <c r="A831"/>
      <c r="B831"/>
      <c r="C831"/>
      <c r="D831"/>
      <c r="E831"/>
      <c r="F831" s="2"/>
      <c r="G831" s="2"/>
      <c r="H831" s="4"/>
      <c r="I831"/>
      <c r="J831"/>
      <c r="K831"/>
      <c r="L831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/>
      <c r="Y831" s="8"/>
      <c r="Z831" s="8"/>
      <c r="AA831" s="8"/>
      <c r="AB831" s="8"/>
      <c r="AC831" s="8"/>
      <c r="AD831" s="8"/>
      <c r="AE831" s="8"/>
      <c r="AF831" s="8"/>
      <c r="AG831" s="8"/>
      <c r="AH831" s="8"/>
      <c r="AI831" s="8"/>
      <c r="AK831" s="8"/>
      <c r="AL831" s="8"/>
      <c r="AM831" s="8"/>
      <c r="AN831" s="8"/>
      <c r="AO831" s="8"/>
      <c r="AP831" s="8"/>
      <c r="AQ831" s="8"/>
      <c r="AR831" s="8"/>
      <c r="AS831" s="8"/>
      <c r="AT831" s="8"/>
      <c r="AU831" s="8"/>
      <c r="AW831"/>
      <c r="AX831"/>
      <c r="AY831"/>
      <c r="AZ831"/>
    </row>
    <row r="832" spans="1:52" s="17" customFormat="1" x14ac:dyDescent="0.3">
      <c r="A832"/>
      <c r="B832"/>
      <c r="C832"/>
      <c r="D832"/>
      <c r="E832"/>
      <c r="F832" s="2"/>
      <c r="G832" s="2"/>
      <c r="H832" s="4"/>
      <c r="I832"/>
      <c r="J832"/>
      <c r="K832"/>
      <c r="L832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/>
      <c r="Y832" s="8"/>
      <c r="Z832" s="8"/>
      <c r="AA832" s="8"/>
      <c r="AB832" s="8"/>
      <c r="AC832" s="8"/>
      <c r="AD832" s="8"/>
      <c r="AE832" s="8"/>
      <c r="AF832" s="8"/>
      <c r="AG832" s="8"/>
      <c r="AH832" s="8"/>
      <c r="AI832" s="8"/>
      <c r="AK832" s="8"/>
      <c r="AL832" s="8"/>
      <c r="AM832" s="8"/>
      <c r="AN832" s="8"/>
      <c r="AO832" s="8"/>
      <c r="AP832" s="8"/>
      <c r="AQ832" s="8"/>
      <c r="AR832" s="8"/>
      <c r="AS832" s="8"/>
      <c r="AT832" s="8"/>
      <c r="AU832" s="8"/>
      <c r="AW832"/>
      <c r="AX832"/>
      <c r="AY832"/>
      <c r="AZ832"/>
    </row>
    <row r="833" spans="1:52" s="17" customFormat="1" x14ac:dyDescent="0.3">
      <c r="A833"/>
      <c r="B833"/>
      <c r="C833"/>
      <c r="D833"/>
      <c r="E833"/>
      <c r="F833" s="2"/>
      <c r="G833" s="2"/>
      <c r="H833" s="4"/>
      <c r="I833"/>
      <c r="J833"/>
      <c r="K833"/>
      <c r="L833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/>
      <c r="Y833" s="8"/>
      <c r="Z833" s="8"/>
      <c r="AA833" s="8"/>
      <c r="AB833" s="8"/>
      <c r="AC833" s="8"/>
      <c r="AD833" s="8"/>
      <c r="AE833" s="8"/>
      <c r="AF833" s="8"/>
      <c r="AG833" s="8"/>
      <c r="AH833" s="8"/>
      <c r="AI833" s="8"/>
      <c r="AK833" s="8"/>
      <c r="AL833" s="8"/>
      <c r="AM833" s="8"/>
      <c r="AN833" s="8"/>
      <c r="AO833" s="8"/>
      <c r="AP833" s="8"/>
      <c r="AQ833" s="8"/>
      <c r="AR833" s="8"/>
      <c r="AS833" s="8"/>
      <c r="AT833" s="8"/>
      <c r="AU833" s="8"/>
      <c r="AW833"/>
      <c r="AX833"/>
      <c r="AY833"/>
      <c r="AZ833"/>
    </row>
    <row r="834" spans="1:52" s="17" customFormat="1" x14ac:dyDescent="0.3">
      <c r="A834"/>
      <c r="B834"/>
      <c r="C834"/>
      <c r="D834"/>
      <c r="E834"/>
      <c r="F834" s="2"/>
      <c r="G834" s="2"/>
      <c r="H834" s="4"/>
      <c r="I834"/>
      <c r="J834"/>
      <c r="K834"/>
      <c r="L834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/>
      <c r="Y834" s="8"/>
      <c r="Z834" s="8"/>
      <c r="AA834" s="8"/>
      <c r="AB834" s="8"/>
      <c r="AC834" s="8"/>
      <c r="AD834" s="8"/>
      <c r="AE834" s="8"/>
      <c r="AF834" s="8"/>
      <c r="AG834" s="8"/>
      <c r="AH834" s="8"/>
      <c r="AI834" s="8"/>
      <c r="AK834" s="8"/>
      <c r="AL834" s="8"/>
      <c r="AM834" s="8"/>
      <c r="AN834" s="8"/>
      <c r="AO834" s="8"/>
      <c r="AP834" s="8"/>
      <c r="AQ834" s="8"/>
      <c r="AR834" s="8"/>
      <c r="AS834" s="8"/>
      <c r="AT834" s="8"/>
      <c r="AU834" s="8"/>
      <c r="AW834"/>
      <c r="AX834"/>
      <c r="AY834"/>
      <c r="AZ834"/>
    </row>
    <row r="835" spans="1:52" s="17" customFormat="1" x14ac:dyDescent="0.3">
      <c r="A835"/>
      <c r="B835"/>
      <c r="C835"/>
      <c r="D835"/>
      <c r="E835"/>
      <c r="F835" s="2"/>
      <c r="G835" s="2"/>
      <c r="H835" s="4"/>
      <c r="I835"/>
      <c r="J835"/>
      <c r="K835"/>
      <c r="L835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/>
      <c r="Y835" s="8"/>
      <c r="Z835" s="8"/>
      <c r="AA835" s="8"/>
      <c r="AB835" s="8"/>
      <c r="AC835" s="8"/>
      <c r="AD835" s="8"/>
      <c r="AE835" s="8"/>
      <c r="AF835" s="8"/>
      <c r="AG835" s="8"/>
      <c r="AH835" s="8"/>
      <c r="AI835" s="8"/>
      <c r="AK835" s="8"/>
      <c r="AL835" s="8"/>
      <c r="AM835" s="8"/>
      <c r="AN835" s="8"/>
      <c r="AO835" s="8"/>
      <c r="AP835" s="8"/>
      <c r="AQ835" s="8"/>
      <c r="AR835" s="8"/>
      <c r="AS835" s="8"/>
      <c r="AT835" s="8"/>
      <c r="AU835" s="8"/>
      <c r="AW835"/>
      <c r="AX835"/>
      <c r="AY835"/>
      <c r="AZ835"/>
    </row>
    <row r="836" spans="1:52" s="17" customFormat="1" x14ac:dyDescent="0.3">
      <c r="A836"/>
      <c r="B836"/>
      <c r="C836"/>
      <c r="D836"/>
      <c r="E836"/>
      <c r="F836" s="2"/>
      <c r="G836" s="2"/>
      <c r="H836" s="4"/>
      <c r="I836"/>
      <c r="J836"/>
      <c r="K836"/>
      <c r="L836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/>
      <c r="Y836" s="8"/>
      <c r="Z836" s="8"/>
      <c r="AA836" s="8"/>
      <c r="AB836" s="8"/>
      <c r="AC836" s="8"/>
      <c r="AD836" s="8"/>
      <c r="AE836" s="8"/>
      <c r="AF836" s="8"/>
      <c r="AG836" s="8"/>
      <c r="AH836" s="8"/>
      <c r="AI836" s="8"/>
      <c r="AK836" s="8"/>
      <c r="AL836" s="8"/>
      <c r="AM836" s="8"/>
      <c r="AN836" s="8"/>
      <c r="AO836" s="8"/>
      <c r="AP836" s="8"/>
      <c r="AQ836" s="8"/>
      <c r="AR836" s="8"/>
      <c r="AS836" s="8"/>
      <c r="AT836" s="8"/>
      <c r="AU836" s="8"/>
      <c r="AW836"/>
      <c r="AX836"/>
      <c r="AY836"/>
      <c r="AZ836"/>
    </row>
    <row r="837" spans="1:52" s="17" customFormat="1" x14ac:dyDescent="0.3">
      <c r="A837"/>
      <c r="B837"/>
      <c r="C837"/>
      <c r="D837"/>
      <c r="E837"/>
      <c r="F837" s="2"/>
      <c r="G837" s="2"/>
      <c r="H837" s="4"/>
      <c r="I837"/>
      <c r="J837"/>
      <c r="K837"/>
      <c r="L837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/>
      <c r="Y837" s="8"/>
      <c r="Z837" s="8"/>
      <c r="AA837" s="8"/>
      <c r="AB837" s="8"/>
      <c r="AC837" s="8"/>
      <c r="AD837" s="8"/>
      <c r="AE837" s="8"/>
      <c r="AF837" s="8"/>
      <c r="AG837" s="8"/>
      <c r="AH837" s="8"/>
      <c r="AI837" s="8"/>
      <c r="AK837" s="8"/>
      <c r="AL837" s="8"/>
      <c r="AM837" s="8"/>
      <c r="AN837" s="8"/>
      <c r="AO837" s="8"/>
      <c r="AP837" s="8"/>
      <c r="AQ837" s="8"/>
      <c r="AR837" s="8"/>
      <c r="AS837" s="8"/>
      <c r="AT837" s="8"/>
      <c r="AU837" s="8"/>
      <c r="AW837"/>
      <c r="AX837"/>
      <c r="AY837"/>
      <c r="AZ837"/>
    </row>
    <row r="838" spans="1:52" s="17" customFormat="1" x14ac:dyDescent="0.3">
      <c r="A838"/>
      <c r="B838"/>
      <c r="C838"/>
      <c r="D838"/>
      <c r="E838"/>
      <c r="F838" s="2"/>
      <c r="G838" s="2"/>
      <c r="H838" s="4"/>
      <c r="I838"/>
      <c r="J838"/>
      <c r="K838"/>
      <c r="L83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/>
      <c r="Y838" s="8"/>
      <c r="Z838" s="8"/>
      <c r="AA838" s="8"/>
      <c r="AB838" s="8"/>
      <c r="AC838" s="8"/>
      <c r="AD838" s="8"/>
      <c r="AE838" s="8"/>
      <c r="AF838" s="8"/>
      <c r="AG838" s="8"/>
      <c r="AH838" s="8"/>
      <c r="AI838" s="8"/>
      <c r="AK838" s="8"/>
      <c r="AL838" s="8"/>
      <c r="AM838" s="8"/>
      <c r="AN838" s="8"/>
      <c r="AO838" s="8"/>
      <c r="AP838" s="8"/>
      <c r="AQ838" s="8"/>
      <c r="AR838" s="8"/>
      <c r="AS838" s="8"/>
      <c r="AT838" s="8"/>
      <c r="AU838" s="8"/>
      <c r="AW838"/>
      <c r="AX838"/>
      <c r="AY838"/>
      <c r="AZ838"/>
    </row>
    <row r="839" spans="1:52" s="17" customFormat="1" x14ac:dyDescent="0.3">
      <c r="A839"/>
      <c r="B839"/>
      <c r="C839"/>
      <c r="D839"/>
      <c r="E839"/>
      <c r="F839" s="2"/>
      <c r="G839" s="2"/>
      <c r="H839" s="4"/>
      <c r="I839"/>
      <c r="J839"/>
      <c r="K839"/>
      <c r="L839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/>
      <c r="Y839" s="8"/>
      <c r="Z839" s="8"/>
      <c r="AA839" s="8"/>
      <c r="AB839" s="8"/>
      <c r="AC839" s="8"/>
      <c r="AD839" s="8"/>
      <c r="AE839" s="8"/>
      <c r="AF839" s="8"/>
      <c r="AG839" s="8"/>
      <c r="AH839" s="8"/>
      <c r="AI839" s="8"/>
      <c r="AK839" s="8"/>
      <c r="AL839" s="8"/>
      <c r="AM839" s="8"/>
      <c r="AN839" s="8"/>
      <c r="AO839" s="8"/>
      <c r="AP839" s="8"/>
      <c r="AQ839" s="8"/>
      <c r="AR839" s="8"/>
      <c r="AS839" s="8"/>
      <c r="AT839" s="8"/>
      <c r="AU839" s="8"/>
      <c r="AW839"/>
      <c r="AX839"/>
      <c r="AY839"/>
      <c r="AZ839"/>
    </row>
    <row r="840" spans="1:52" s="17" customFormat="1" x14ac:dyDescent="0.3">
      <c r="A840"/>
      <c r="B840"/>
      <c r="C840"/>
      <c r="D840"/>
      <c r="E840"/>
      <c r="F840" s="2"/>
      <c r="G840" s="2"/>
      <c r="H840" s="4"/>
      <c r="I840"/>
      <c r="J840"/>
      <c r="K840"/>
      <c r="L840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/>
      <c r="Y840" s="8"/>
      <c r="Z840" s="8"/>
      <c r="AA840" s="8"/>
      <c r="AB840" s="8"/>
      <c r="AC840" s="8"/>
      <c r="AD840" s="8"/>
      <c r="AE840" s="8"/>
      <c r="AF840" s="8"/>
      <c r="AG840" s="8"/>
      <c r="AH840" s="8"/>
      <c r="AI840" s="8"/>
      <c r="AK840" s="8"/>
      <c r="AL840" s="8"/>
      <c r="AM840" s="8"/>
      <c r="AN840" s="8"/>
      <c r="AO840" s="8"/>
      <c r="AP840" s="8"/>
      <c r="AQ840" s="8"/>
      <c r="AR840" s="8"/>
      <c r="AS840" s="8"/>
      <c r="AT840" s="8"/>
      <c r="AU840" s="8"/>
      <c r="AW840"/>
      <c r="AX840"/>
      <c r="AY840"/>
      <c r="AZ840"/>
    </row>
    <row r="841" spans="1:52" s="17" customFormat="1" x14ac:dyDescent="0.3">
      <c r="A841"/>
      <c r="B841"/>
      <c r="C841"/>
      <c r="D841"/>
      <c r="E841"/>
      <c r="F841" s="2"/>
      <c r="G841" s="2"/>
      <c r="H841" s="4"/>
      <c r="I841"/>
      <c r="J841"/>
      <c r="K841"/>
      <c r="L841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/>
      <c r="Y841" s="8"/>
      <c r="Z841" s="8"/>
      <c r="AA841" s="8"/>
      <c r="AB841" s="8"/>
      <c r="AC841" s="8"/>
      <c r="AD841" s="8"/>
      <c r="AE841" s="8"/>
      <c r="AF841" s="8"/>
      <c r="AG841" s="8"/>
      <c r="AH841" s="8"/>
      <c r="AI841" s="8"/>
      <c r="AK841" s="8"/>
      <c r="AL841" s="8"/>
      <c r="AM841" s="8"/>
      <c r="AN841" s="8"/>
      <c r="AO841" s="8"/>
      <c r="AP841" s="8"/>
      <c r="AQ841" s="8"/>
      <c r="AR841" s="8"/>
      <c r="AS841" s="8"/>
      <c r="AT841" s="8"/>
      <c r="AU841" s="8"/>
      <c r="AW841"/>
      <c r="AX841"/>
      <c r="AY841"/>
      <c r="AZ841"/>
    </row>
    <row r="842" spans="1:52" s="17" customFormat="1" x14ac:dyDescent="0.3">
      <c r="A842"/>
      <c r="B842"/>
      <c r="C842"/>
      <c r="D842"/>
      <c r="E842"/>
      <c r="F842" s="2"/>
      <c r="G842" s="2"/>
      <c r="H842" s="4"/>
      <c r="I842"/>
      <c r="J842"/>
      <c r="K842"/>
      <c r="L842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/>
      <c r="Y842" s="8"/>
      <c r="Z842" s="8"/>
      <c r="AA842" s="8"/>
      <c r="AB842" s="8"/>
      <c r="AC842" s="8"/>
      <c r="AD842" s="8"/>
      <c r="AE842" s="8"/>
      <c r="AF842" s="8"/>
      <c r="AG842" s="8"/>
      <c r="AH842" s="8"/>
      <c r="AI842" s="8"/>
      <c r="AK842" s="8"/>
      <c r="AL842" s="8"/>
      <c r="AM842" s="8"/>
      <c r="AN842" s="8"/>
      <c r="AO842" s="8"/>
      <c r="AP842" s="8"/>
      <c r="AQ842" s="8"/>
      <c r="AR842" s="8"/>
      <c r="AS842" s="8"/>
      <c r="AT842" s="8"/>
      <c r="AU842" s="8"/>
      <c r="AW842"/>
      <c r="AX842"/>
      <c r="AY842"/>
      <c r="AZ842"/>
    </row>
    <row r="843" spans="1:52" s="17" customFormat="1" x14ac:dyDescent="0.3">
      <c r="A843"/>
      <c r="B843"/>
      <c r="C843"/>
      <c r="D843"/>
      <c r="E843"/>
      <c r="F843" s="2"/>
      <c r="G843" s="2"/>
      <c r="H843" s="4"/>
      <c r="I843"/>
      <c r="J843"/>
      <c r="K843"/>
      <c r="L843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/>
      <c r="Y843" s="8"/>
      <c r="Z843" s="8"/>
      <c r="AA843" s="8"/>
      <c r="AB843" s="8"/>
      <c r="AC843" s="8"/>
      <c r="AD843" s="8"/>
      <c r="AE843" s="8"/>
      <c r="AF843" s="8"/>
      <c r="AG843" s="8"/>
      <c r="AH843" s="8"/>
      <c r="AI843" s="8"/>
      <c r="AK843" s="8"/>
      <c r="AL843" s="8"/>
      <c r="AM843" s="8"/>
      <c r="AN843" s="8"/>
      <c r="AO843" s="8"/>
      <c r="AP843" s="8"/>
      <c r="AQ843" s="8"/>
      <c r="AR843" s="8"/>
      <c r="AS843" s="8"/>
      <c r="AT843" s="8"/>
      <c r="AU843" s="8"/>
      <c r="AW843"/>
      <c r="AX843"/>
      <c r="AY843"/>
      <c r="AZ843"/>
    </row>
    <row r="844" spans="1:52" s="17" customFormat="1" x14ac:dyDescent="0.3">
      <c r="A844"/>
      <c r="B844"/>
      <c r="C844"/>
      <c r="D844"/>
      <c r="E844"/>
      <c r="F844" s="2"/>
      <c r="G844" s="2"/>
      <c r="H844" s="4"/>
      <c r="I844"/>
      <c r="J844"/>
      <c r="K844"/>
      <c r="L844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/>
      <c r="Y844" s="8"/>
      <c r="Z844" s="8"/>
      <c r="AA844" s="8"/>
      <c r="AB844" s="8"/>
      <c r="AC844" s="8"/>
      <c r="AD844" s="8"/>
      <c r="AE844" s="8"/>
      <c r="AF844" s="8"/>
      <c r="AG844" s="8"/>
      <c r="AH844" s="8"/>
      <c r="AI844" s="8"/>
      <c r="AK844" s="8"/>
      <c r="AL844" s="8"/>
      <c r="AM844" s="8"/>
      <c r="AN844" s="8"/>
      <c r="AO844" s="8"/>
      <c r="AP844" s="8"/>
      <c r="AQ844" s="8"/>
      <c r="AR844" s="8"/>
      <c r="AS844" s="8"/>
      <c r="AT844" s="8"/>
      <c r="AU844" s="8"/>
      <c r="AW844"/>
      <c r="AX844"/>
      <c r="AY844"/>
      <c r="AZ844"/>
    </row>
    <row r="845" spans="1:52" s="17" customFormat="1" x14ac:dyDescent="0.3">
      <c r="A845"/>
      <c r="B845"/>
      <c r="C845"/>
      <c r="D845"/>
      <c r="E845"/>
      <c r="F845" s="2"/>
      <c r="G845" s="2"/>
      <c r="H845" s="4"/>
      <c r="I845"/>
      <c r="J845"/>
      <c r="K845"/>
      <c r="L845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/>
      <c r="Y845" s="8"/>
      <c r="Z845" s="8"/>
      <c r="AA845" s="8"/>
      <c r="AB845" s="8"/>
      <c r="AC845" s="8"/>
      <c r="AD845" s="8"/>
      <c r="AE845" s="8"/>
      <c r="AF845" s="8"/>
      <c r="AG845" s="8"/>
      <c r="AH845" s="8"/>
      <c r="AI845" s="8"/>
      <c r="AK845" s="8"/>
      <c r="AL845" s="8"/>
      <c r="AM845" s="8"/>
      <c r="AN845" s="8"/>
      <c r="AO845" s="8"/>
      <c r="AP845" s="8"/>
      <c r="AQ845" s="8"/>
      <c r="AR845" s="8"/>
      <c r="AS845" s="8"/>
      <c r="AT845" s="8"/>
      <c r="AU845" s="8"/>
      <c r="AW845"/>
      <c r="AX845"/>
      <c r="AY845"/>
      <c r="AZ845"/>
    </row>
    <row r="846" spans="1:52" s="17" customFormat="1" x14ac:dyDescent="0.3">
      <c r="A846"/>
      <c r="B846"/>
      <c r="C846"/>
      <c r="D846"/>
      <c r="E846"/>
      <c r="F846" s="2"/>
      <c r="G846" s="2"/>
      <c r="H846" s="4"/>
      <c r="I846"/>
      <c r="J846"/>
      <c r="K846"/>
      <c r="L846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/>
      <c r="Y846" s="8"/>
      <c r="Z846" s="8"/>
      <c r="AA846" s="8"/>
      <c r="AB846" s="8"/>
      <c r="AC846" s="8"/>
      <c r="AD846" s="8"/>
      <c r="AE846" s="8"/>
      <c r="AF846" s="8"/>
      <c r="AG846" s="8"/>
      <c r="AH846" s="8"/>
      <c r="AI846" s="8"/>
      <c r="AK846" s="8"/>
      <c r="AL846" s="8"/>
      <c r="AM846" s="8"/>
      <c r="AN846" s="8"/>
      <c r="AO846" s="8"/>
      <c r="AP846" s="8"/>
      <c r="AQ846" s="8"/>
      <c r="AR846" s="8"/>
      <c r="AS846" s="8"/>
      <c r="AT846" s="8"/>
      <c r="AU846" s="8"/>
      <c r="AW846"/>
      <c r="AX846"/>
      <c r="AY846"/>
      <c r="AZ846"/>
    </row>
    <row r="847" spans="1:52" s="17" customFormat="1" x14ac:dyDescent="0.3">
      <c r="A847"/>
      <c r="B847"/>
      <c r="C847"/>
      <c r="D847"/>
      <c r="E847"/>
      <c r="F847" s="2"/>
      <c r="G847" s="2"/>
      <c r="H847" s="4"/>
      <c r="I847"/>
      <c r="J847"/>
      <c r="K847"/>
      <c r="L847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/>
      <c r="Y847" s="8"/>
      <c r="Z847" s="8"/>
      <c r="AA847" s="8"/>
      <c r="AB847" s="8"/>
      <c r="AC847" s="8"/>
      <c r="AD847" s="8"/>
      <c r="AE847" s="8"/>
      <c r="AF847" s="8"/>
      <c r="AG847" s="8"/>
      <c r="AH847" s="8"/>
      <c r="AI847" s="8"/>
      <c r="AK847" s="8"/>
      <c r="AL847" s="8"/>
      <c r="AM847" s="8"/>
      <c r="AN847" s="8"/>
      <c r="AO847" s="8"/>
      <c r="AP847" s="8"/>
      <c r="AQ847" s="8"/>
      <c r="AR847" s="8"/>
      <c r="AS847" s="8"/>
      <c r="AT847" s="8"/>
      <c r="AU847" s="8"/>
      <c r="AW847"/>
      <c r="AX847"/>
      <c r="AY847"/>
      <c r="AZ847"/>
    </row>
    <row r="848" spans="1:52" s="17" customFormat="1" x14ac:dyDescent="0.3">
      <c r="A848"/>
      <c r="B848"/>
      <c r="C848"/>
      <c r="D848"/>
      <c r="E848"/>
      <c r="F848" s="2"/>
      <c r="G848" s="2"/>
      <c r="H848" s="4"/>
      <c r="I848"/>
      <c r="J848"/>
      <c r="K848"/>
      <c r="L84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/>
      <c r="Y848" s="8"/>
      <c r="Z848" s="8"/>
      <c r="AA848" s="8"/>
      <c r="AB848" s="8"/>
      <c r="AC848" s="8"/>
      <c r="AD848" s="8"/>
      <c r="AE848" s="8"/>
      <c r="AF848" s="8"/>
      <c r="AG848" s="8"/>
      <c r="AH848" s="8"/>
      <c r="AI848" s="8"/>
      <c r="AK848" s="8"/>
      <c r="AL848" s="8"/>
      <c r="AM848" s="8"/>
      <c r="AN848" s="8"/>
      <c r="AO848" s="8"/>
      <c r="AP848" s="8"/>
      <c r="AQ848" s="8"/>
      <c r="AR848" s="8"/>
      <c r="AS848" s="8"/>
      <c r="AT848" s="8"/>
      <c r="AU848" s="8"/>
      <c r="AW848"/>
      <c r="AX848"/>
      <c r="AY848"/>
      <c r="AZ848"/>
    </row>
    <row r="849" spans="1:52" s="17" customFormat="1" x14ac:dyDescent="0.3">
      <c r="A849"/>
      <c r="B849"/>
      <c r="C849"/>
      <c r="D849"/>
      <c r="E849"/>
      <c r="F849" s="2"/>
      <c r="G849" s="2"/>
      <c r="H849" s="4"/>
      <c r="I849"/>
      <c r="J849"/>
      <c r="K849"/>
      <c r="L849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/>
      <c r="Y849" s="8"/>
      <c r="Z849" s="8"/>
      <c r="AA849" s="8"/>
      <c r="AB849" s="8"/>
      <c r="AC849" s="8"/>
      <c r="AD849" s="8"/>
      <c r="AE849" s="8"/>
      <c r="AF849" s="8"/>
      <c r="AG849" s="8"/>
      <c r="AH849" s="8"/>
      <c r="AI849" s="8"/>
      <c r="AK849" s="8"/>
      <c r="AL849" s="8"/>
      <c r="AM849" s="8"/>
      <c r="AN849" s="8"/>
      <c r="AO849" s="8"/>
      <c r="AP849" s="8"/>
      <c r="AQ849" s="8"/>
      <c r="AR849" s="8"/>
      <c r="AS849" s="8"/>
      <c r="AT849" s="8"/>
      <c r="AU849" s="8"/>
      <c r="AW849"/>
      <c r="AX849"/>
      <c r="AY849"/>
      <c r="AZ849"/>
    </row>
    <row r="850" spans="1:52" s="17" customFormat="1" x14ac:dyDescent="0.3">
      <c r="A850"/>
      <c r="B850"/>
      <c r="C850"/>
      <c r="D850"/>
      <c r="E850"/>
      <c r="F850" s="2"/>
      <c r="G850" s="2"/>
      <c r="H850" s="4"/>
      <c r="I850"/>
      <c r="J850"/>
      <c r="K850"/>
      <c r="L850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/>
      <c r="Y850" s="8"/>
      <c r="Z850" s="8"/>
      <c r="AA850" s="8"/>
      <c r="AB850" s="8"/>
      <c r="AC850" s="8"/>
      <c r="AD850" s="8"/>
      <c r="AE850" s="8"/>
      <c r="AF850" s="8"/>
      <c r="AG850" s="8"/>
      <c r="AH850" s="8"/>
      <c r="AI850" s="8"/>
      <c r="AK850" s="8"/>
      <c r="AL850" s="8"/>
      <c r="AM850" s="8"/>
      <c r="AN850" s="8"/>
      <c r="AO850" s="8"/>
      <c r="AP850" s="8"/>
      <c r="AQ850" s="8"/>
      <c r="AR850" s="8"/>
      <c r="AS850" s="8"/>
      <c r="AT850" s="8"/>
      <c r="AU850" s="8"/>
      <c r="AW850"/>
      <c r="AX850"/>
      <c r="AY850"/>
      <c r="AZ850"/>
    </row>
    <row r="851" spans="1:52" s="17" customFormat="1" x14ac:dyDescent="0.3">
      <c r="A851"/>
      <c r="B851"/>
      <c r="C851"/>
      <c r="D851"/>
      <c r="E851"/>
      <c r="F851" s="2"/>
      <c r="G851" s="2"/>
      <c r="H851" s="4"/>
      <c r="I851"/>
      <c r="J851"/>
      <c r="K851"/>
      <c r="L851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/>
      <c r="Y851" s="8"/>
      <c r="Z851" s="8"/>
      <c r="AA851" s="8"/>
      <c r="AB851" s="8"/>
      <c r="AC851" s="8"/>
      <c r="AD851" s="8"/>
      <c r="AE851" s="8"/>
      <c r="AF851" s="8"/>
      <c r="AG851" s="8"/>
      <c r="AH851" s="8"/>
      <c r="AI851" s="8"/>
      <c r="AK851" s="8"/>
      <c r="AL851" s="8"/>
      <c r="AM851" s="8"/>
      <c r="AN851" s="8"/>
      <c r="AO851" s="8"/>
      <c r="AP851" s="8"/>
      <c r="AQ851" s="8"/>
      <c r="AR851" s="8"/>
      <c r="AS851" s="8"/>
      <c r="AT851" s="8"/>
      <c r="AU851" s="8"/>
      <c r="AW851"/>
      <c r="AX851"/>
      <c r="AY851"/>
      <c r="AZ851"/>
    </row>
    <row r="852" spans="1:52" s="17" customFormat="1" x14ac:dyDescent="0.3">
      <c r="A852"/>
      <c r="B852"/>
      <c r="C852"/>
      <c r="D852"/>
      <c r="E852"/>
      <c r="F852" s="2"/>
      <c r="G852" s="2"/>
      <c r="H852" s="4"/>
      <c r="I852"/>
      <c r="J852"/>
      <c r="K852"/>
      <c r="L852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/>
      <c r="Y852" s="8"/>
      <c r="Z852" s="8"/>
      <c r="AA852" s="8"/>
      <c r="AB852" s="8"/>
      <c r="AC852" s="8"/>
      <c r="AD852" s="8"/>
      <c r="AE852" s="8"/>
      <c r="AF852" s="8"/>
      <c r="AG852" s="8"/>
      <c r="AH852" s="8"/>
      <c r="AI852" s="8"/>
      <c r="AK852" s="8"/>
      <c r="AL852" s="8"/>
      <c r="AM852" s="8"/>
      <c r="AN852" s="8"/>
      <c r="AO852" s="8"/>
      <c r="AP852" s="8"/>
      <c r="AQ852" s="8"/>
      <c r="AR852" s="8"/>
      <c r="AS852" s="8"/>
      <c r="AT852" s="8"/>
      <c r="AU852" s="8"/>
      <c r="AW852"/>
      <c r="AX852"/>
      <c r="AY852"/>
      <c r="AZ852"/>
    </row>
    <row r="853" spans="1:52" s="17" customFormat="1" x14ac:dyDescent="0.3">
      <c r="A853"/>
      <c r="B853"/>
      <c r="C853"/>
      <c r="D853"/>
      <c r="E853"/>
      <c r="F853" s="2"/>
      <c r="G853" s="2"/>
      <c r="H853" s="4"/>
      <c r="I853"/>
      <c r="J853"/>
      <c r="K853"/>
      <c r="L853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/>
      <c r="Y853" s="8"/>
      <c r="Z853" s="8"/>
      <c r="AA853" s="8"/>
      <c r="AB853" s="8"/>
      <c r="AC853" s="8"/>
      <c r="AD853" s="8"/>
      <c r="AE853" s="8"/>
      <c r="AF853" s="8"/>
      <c r="AG853" s="8"/>
      <c r="AH853" s="8"/>
      <c r="AI853" s="8"/>
      <c r="AK853" s="8"/>
      <c r="AL853" s="8"/>
      <c r="AM853" s="8"/>
      <c r="AN853" s="8"/>
      <c r="AO853" s="8"/>
      <c r="AP853" s="8"/>
      <c r="AQ853" s="8"/>
      <c r="AR853" s="8"/>
      <c r="AS853" s="8"/>
      <c r="AT853" s="8"/>
      <c r="AU853" s="8"/>
      <c r="AW853"/>
      <c r="AX853"/>
      <c r="AY853"/>
      <c r="AZ853"/>
    </row>
    <row r="854" spans="1:52" s="17" customFormat="1" x14ac:dyDescent="0.3">
      <c r="A854"/>
      <c r="B854"/>
      <c r="C854"/>
      <c r="D854"/>
      <c r="E854"/>
      <c r="F854" s="2"/>
      <c r="G854" s="2"/>
      <c r="H854" s="4"/>
      <c r="I854"/>
      <c r="J854"/>
      <c r="K854"/>
      <c r="L854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/>
      <c r="Y854" s="8"/>
      <c r="Z854" s="8"/>
      <c r="AA854" s="8"/>
      <c r="AB854" s="8"/>
      <c r="AC854" s="8"/>
      <c r="AD854" s="8"/>
      <c r="AE854" s="8"/>
      <c r="AF854" s="8"/>
      <c r="AG854" s="8"/>
      <c r="AH854" s="8"/>
      <c r="AI854" s="8"/>
      <c r="AK854" s="8"/>
      <c r="AL854" s="8"/>
      <c r="AM854" s="8"/>
      <c r="AN854" s="8"/>
      <c r="AO854" s="8"/>
      <c r="AP854" s="8"/>
      <c r="AQ854" s="8"/>
      <c r="AR854" s="8"/>
      <c r="AS854" s="8"/>
      <c r="AT854" s="8"/>
      <c r="AU854" s="8"/>
      <c r="AW854"/>
      <c r="AX854"/>
      <c r="AY854"/>
      <c r="AZ854"/>
    </row>
    <row r="855" spans="1:52" s="17" customFormat="1" x14ac:dyDescent="0.3">
      <c r="A855"/>
      <c r="B855"/>
      <c r="C855"/>
      <c r="D855"/>
      <c r="E855"/>
      <c r="F855" s="2"/>
      <c r="G855" s="2"/>
      <c r="H855" s="4"/>
      <c r="I855"/>
      <c r="J855"/>
      <c r="K855"/>
      <c r="L855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/>
      <c r="Y855" s="8"/>
      <c r="Z855" s="8"/>
      <c r="AA855" s="8"/>
      <c r="AB855" s="8"/>
      <c r="AC855" s="8"/>
      <c r="AD855" s="8"/>
      <c r="AE855" s="8"/>
      <c r="AF855" s="8"/>
      <c r="AG855" s="8"/>
      <c r="AH855" s="8"/>
      <c r="AI855" s="8"/>
      <c r="AK855" s="8"/>
      <c r="AL855" s="8"/>
      <c r="AM855" s="8"/>
      <c r="AN855" s="8"/>
      <c r="AO855" s="8"/>
      <c r="AP855" s="8"/>
      <c r="AQ855" s="8"/>
      <c r="AR855" s="8"/>
      <c r="AS855" s="8"/>
      <c r="AT855" s="8"/>
      <c r="AU855" s="8"/>
      <c r="AW855"/>
      <c r="AX855"/>
      <c r="AY855"/>
      <c r="AZ855"/>
    </row>
    <row r="856" spans="1:52" s="17" customFormat="1" x14ac:dyDescent="0.3">
      <c r="A856"/>
      <c r="B856"/>
      <c r="C856"/>
      <c r="D856"/>
      <c r="E856"/>
      <c r="F856" s="2"/>
      <c r="G856" s="2"/>
      <c r="H856" s="4"/>
      <c r="I856"/>
      <c r="J856"/>
      <c r="K856"/>
      <c r="L856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/>
      <c r="Y856" s="8"/>
      <c r="Z856" s="8"/>
      <c r="AA856" s="8"/>
      <c r="AB856" s="8"/>
      <c r="AC856" s="8"/>
      <c r="AD856" s="8"/>
      <c r="AE856" s="8"/>
      <c r="AF856" s="8"/>
      <c r="AG856" s="8"/>
      <c r="AH856" s="8"/>
      <c r="AI856" s="8"/>
      <c r="AK856" s="8"/>
      <c r="AL856" s="8"/>
      <c r="AM856" s="8"/>
      <c r="AN856" s="8"/>
      <c r="AO856" s="8"/>
      <c r="AP856" s="8"/>
      <c r="AQ856" s="8"/>
      <c r="AR856" s="8"/>
      <c r="AS856" s="8"/>
      <c r="AT856" s="8"/>
      <c r="AU856" s="8"/>
      <c r="AW856"/>
      <c r="AX856"/>
      <c r="AY856"/>
      <c r="AZ856"/>
    </row>
    <row r="857" spans="1:52" s="17" customFormat="1" x14ac:dyDescent="0.3">
      <c r="A857"/>
      <c r="B857"/>
      <c r="C857"/>
      <c r="D857"/>
      <c r="E857"/>
      <c r="F857" s="2"/>
      <c r="G857" s="2"/>
      <c r="H857" s="4"/>
      <c r="I857"/>
      <c r="J857"/>
      <c r="K857"/>
      <c r="L857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/>
      <c r="Y857" s="8"/>
      <c r="Z857" s="8"/>
      <c r="AA857" s="8"/>
      <c r="AB857" s="8"/>
      <c r="AC857" s="8"/>
      <c r="AD857" s="8"/>
      <c r="AE857" s="8"/>
      <c r="AF857" s="8"/>
      <c r="AG857" s="8"/>
      <c r="AH857" s="8"/>
      <c r="AI857" s="8"/>
      <c r="AK857" s="8"/>
      <c r="AL857" s="8"/>
      <c r="AM857" s="8"/>
      <c r="AN857" s="8"/>
      <c r="AO857" s="8"/>
      <c r="AP857" s="8"/>
      <c r="AQ857" s="8"/>
      <c r="AR857" s="8"/>
      <c r="AS857" s="8"/>
      <c r="AT857" s="8"/>
      <c r="AU857" s="8"/>
      <c r="AW857"/>
      <c r="AX857"/>
      <c r="AY857"/>
      <c r="AZ857"/>
    </row>
    <row r="858" spans="1:52" s="17" customFormat="1" x14ac:dyDescent="0.3">
      <c r="A858"/>
      <c r="B858"/>
      <c r="C858"/>
      <c r="D858"/>
      <c r="E858"/>
      <c r="F858" s="2"/>
      <c r="G858" s="2"/>
      <c r="H858" s="4"/>
      <c r="I858"/>
      <c r="J858"/>
      <c r="K858"/>
      <c r="L85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/>
      <c r="Y858" s="8"/>
      <c r="Z858" s="8"/>
      <c r="AA858" s="8"/>
      <c r="AB858" s="8"/>
      <c r="AC858" s="8"/>
      <c r="AD858" s="8"/>
      <c r="AE858" s="8"/>
      <c r="AF858" s="8"/>
      <c r="AG858" s="8"/>
      <c r="AH858" s="8"/>
      <c r="AI858" s="8"/>
      <c r="AK858" s="8"/>
      <c r="AL858" s="8"/>
      <c r="AM858" s="8"/>
      <c r="AN858" s="8"/>
      <c r="AO858" s="8"/>
      <c r="AP858" s="8"/>
      <c r="AQ858" s="8"/>
      <c r="AR858" s="8"/>
      <c r="AS858" s="8"/>
      <c r="AT858" s="8"/>
      <c r="AU858" s="8"/>
      <c r="AW858"/>
      <c r="AX858"/>
      <c r="AY858"/>
      <c r="AZ858"/>
    </row>
    <row r="859" spans="1:52" s="17" customFormat="1" x14ac:dyDescent="0.3">
      <c r="A859"/>
      <c r="B859"/>
      <c r="C859"/>
      <c r="D859"/>
      <c r="E859"/>
      <c r="F859" s="2"/>
      <c r="G859" s="2"/>
      <c r="H859" s="4"/>
      <c r="I859"/>
      <c r="J859"/>
      <c r="K859"/>
      <c r="L859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/>
      <c r="Y859" s="8"/>
      <c r="Z859" s="8"/>
      <c r="AA859" s="8"/>
      <c r="AB859" s="8"/>
      <c r="AC859" s="8"/>
      <c r="AD859" s="8"/>
      <c r="AE859" s="8"/>
      <c r="AF859" s="8"/>
      <c r="AG859" s="8"/>
      <c r="AH859" s="8"/>
      <c r="AI859" s="8"/>
      <c r="AK859" s="8"/>
      <c r="AL859" s="8"/>
      <c r="AM859" s="8"/>
      <c r="AN859" s="8"/>
      <c r="AO859" s="8"/>
      <c r="AP859" s="8"/>
      <c r="AQ859" s="8"/>
      <c r="AR859" s="8"/>
      <c r="AS859" s="8"/>
      <c r="AT859" s="8"/>
      <c r="AU859" s="8"/>
      <c r="AW859"/>
      <c r="AX859"/>
      <c r="AY859"/>
      <c r="AZ859"/>
    </row>
    <row r="860" spans="1:52" s="17" customFormat="1" x14ac:dyDescent="0.3">
      <c r="A860"/>
      <c r="B860"/>
      <c r="C860"/>
      <c r="D860"/>
      <c r="E860"/>
      <c r="F860" s="2"/>
      <c r="G860" s="2"/>
      <c r="H860" s="4"/>
      <c r="I860"/>
      <c r="J860"/>
      <c r="K860"/>
      <c r="L860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/>
      <c r="Y860" s="8"/>
      <c r="Z860" s="8"/>
      <c r="AA860" s="8"/>
      <c r="AB860" s="8"/>
      <c r="AC860" s="8"/>
      <c r="AD860" s="8"/>
      <c r="AE860" s="8"/>
      <c r="AF860" s="8"/>
      <c r="AG860" s="8"/>
      <c r="AH860" s="8"/>
      <c r="AI860" s="8"/>
      <c r="AK860" s="8"/>
      <c r="AL860" s="8"/>
      <c r="AM860" s="8"/>
      <c r="AN860" s="8"/>
      <c r="AO860" s="8"/>
      <c r="AP860" s="8"/>
      <c r="AQ860" s="8"/>
      <c r="AR860" s="8"/>
      <c r="AS860" s="8"/>
      <c r="AT860" s="8"/>
      <c r="AU860" s="8"/>
      <c r="AW860"/>
      <c r="AX860"/>
      <c r="AY860"/>
      <c r="AZ860"/>
    </row>
    <row r="861" spans="1:52" s="17" customFormat="1" x14ac:dyDescent="0.3">
      <c r="A861"/>
      <c r="B861"/>
      <c r="C861"/>
      <c r="D861"/>
      <c r="E861"/>
      <c r="F861" s="2"/>
      <c r="G861" s="2"/>
      <c r="H861" s="4"/>
      <c r="I861"/>
      <c r="J861"/>
      <c r="K861"/>
      <c r="L861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/>
      <c r="Y861" s="8"/>
      <c r="Z861" s="8"/>
      <c r="AA861" s="8"/>
      <c r="AB861" s="8"/>
      <c r="AC861" s="8"/>
      <c r="AD861" s="8"/>
      <c r="AE861" s="8"/>
      <c r="AF861" s="8"/>
      <c r="AG861" s="8"/>
      <c r="AH861" s="8"/>
      <c r="AI861" s="8"/>
      <c r="AK861" s="8"/>
      <c r="AL861" s="8"/>
      <c r="AM861" s="8"/>
      <c r="AN861" s="8"/>
      <c r="AO861" s="8"/>
      <c r="AP861" s="8"/>
      <c r="AQ861" s="8"/>
      <c r="AR861" s="8"/>
      <c r="AS861" s="8"/>
      <c r="AT861" s="8"/>
      <c r="AU861" s="8"/>
      <c r="AW861"/>
      <c r="AX861"/>
      <c r="AY861"/>
      <c r="AZ861"/>
    </row>
    <row r="862" spans="1:52" s="17" customFormat="1" x14ac:dyDescent="0.3">
      <c r="A862"/>
      <c r="B862"/>
      <c r="C862"/>
      <c r="D862"/>
      <c r="E862"/>
      <c r="F862" s="2"/>
      <c r="G862" s="2"/>
      <c r="H862" s="4"/>
      <c r="I862"/>
      <c r="J862"/>
      <c r="K862"/>
      <c r="L862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/>
      <c r="Y862" s="8"/>
      <c r="Z862" s="8"/>
      <c r="AA862" s="8"/>
      <c r="AB862" s="8"/>
      <c r="AC862" s="8"/>
      <c r="AD862" s="8"/>
      <c r="AE862" s="8"/>
      <c r="AF862" s="8"/>
      <c r="AG862" s="8"/>
      <c r="AH862" s="8"/>
      <c r="AI862" s="8"/>
      <c r="AK862" s="8"/>
      <c r="AL862" s="8"/>
      <c r="AM862" s="8"/>
      <c r="AN862" s="8"/>
      <c r="AO862" s="8"/>
      <c r="AP862" s="8"/>
      <c r="AQ862" s="8"/>
      <c r="AR862" s="8"/>
      <c r="AS862" s="8"/>
      <c r="AT862" s="8"/>
      <c r="AU862" s="8"/>
      <c r="AW862"/>
      <c r="AX862"/>
      <c r="AY862"/>
      <c r="AZ862"/>
    </row>
    <row r="863" spans="1:52" s="17" customFormat="1" x14ac:dyDescent="0.3">
      <c r="A863"/>
      <c r="B863"/>
      <c r="C863"/>
      <c r="D863"/>
      <c r="E863"/>
      <c r="F863" s="2"/>
      <c r="G863" s="2"/>
      <c r="H863" s="4"/>
      <c r="I863"/>
      <c r="J863"/>
      <c r="K863"/>
      <c r="L863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/>
      <c r="Y863" s="8"/>
      <c r="Z863" s="8"/>
      <c r="AA863" s="8"/>
      <c r="AB863" s="8"/>
      <c r="AC863" s="8"/>
      <c r="AD863" s="8"/>
      <c r="AE863" s="8"/>
      <c r="AF863" s="8"/>
      <c r="AG863" s="8"/>
      <c r="AH863" s="8"/>
      <c r="AI863" s="8"/>
      <c r="AK863" s="8"/>
      <c r="AL863" s="8"/>
      <c r="AM863" s="8"/>
      <c r="AN863" s="8"/>
      <c r="AO863" s="8"/>
      <c r="AP863" s="8"/>
      <c r="AQ863" s="8"/>
      <c r="AR863" s="8"/>
      <c r="AS863" s="8"/>
      <c r="AT863" s="8"/>
      <c r="AU863" s="8"/>
      <c r="AW863"/>
      <c r="AX863"/>
      <c r="AY863"/>
      <c r="AZ863"/>
    </row>
    <row r="864" spans="1:52" s="17" customFormat="1" x14ac:dyDescent="0.3">
      <c r="A864"/>
      <c r="B864"/>
      <c r="C864"/>
      <c r="D864"/>
      <c r="E864"/>
      <c r="F864" s="2"/>
      <c r="G864" s="2"/>
      <c r="H864" s="4"/>
      <c r="I864"/>
      <c r="J864"/>
      <c r="K864"/>
      <c r="L864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/>
      <c r="Y864" s="8"/>
      <c r="Z864" s="8"/>
      <c r="AA864" s="8"/>
      <c r="AB864" s="8"/>
      <c r="AC864" s="8"/>
      <c r="AD864" s="8"/>
      <c r="AE864" s="8"/>
      <c r="AF864" s="8"/>
      <c r="AG864" s="8"/>
      <c r="AH864" s="8"/>
      <c r="AI864" s="8"/>
      <c r="AK864" s="8"/>
      <c r="AL864" s="8"/>
      <c r="AM864" s="8"/>
      <c r="AN864" s="8"/>
      <c r="AO864" s="8"/>
      <c r="AP864" s="8"/>
      <c r="AQ864" s="8"/>
      <c r="AR864" s="8"/>
      <c r="AS864" s="8"/>
      <c r="AT864" s="8"/>
      <c r="AU864" s="8"/>
      <c r="AW864"/>
      <c r="AX864"/>
      <c r="AY864"/>
      <c r="AZ864"/>
    </row>
    <row r="865" spans="1:52" s="17" customFormat="1" x14ac:dyDescent="0.3">
      <c r="A865"/>
      <c r="B865"/>
      <c r="C865"/>
      <c r="D865"/>
      <c r="E865"/>
      <c r="F865" s="2"/>
      <c r="G865" s="2"/>
      <c r="H865" s="4"/>
      <c r="I865"/>
      <c r="J865"/>
      <c r="K865"/>
      <c r="L865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/>
      <c r="Y865" s="8"/>
      <c r="Z865" s="8"/>
      <c r="AA865" s="8"/>
      <c r="AB865" s="8"/>
      <c r="AC865" s="8"/>
      <c r="AD865" s="8"/>
      <c r="AE865" s="8"/>
      <c r="AF865" s="8"/>
      <c r="AG865" s="8"/>
      <c r="AH865" s="8"/>
      <c r="AI865" s="8"/>
      <c r="AK865" s="8"/>
      <c r="AL865" s="8"/>
      <c r="AM865" s="8"/>
      <c r="AN865" s="8"/>
      <c r="AO865" s="8"/>
      <c r="AP865" s="8"/>
      <c r="AQ865" s="8"/>
      <c r="AR865" s="8"/>
      <c r="AS865" s="8"/>
      <c r="AT865" s="8"/>
      <c r="AU865" s="8"/>
      <c r="AW865"/>
      <c r="AX865"/>
      <c r="AY865"/>
      <c r="AZ865"/>
    </row>
    <row r="866" spans="1:52" s="17" customFormat="1" x14ac:dyDescent="0.3">
      <c r="A866"/>
      <c r="B866"/>
      <c r="C866"/>
      <c r="D866"/>
      <c r="E866"/>
      <c r="F866" s="2"/>
      <c r="G866" s="2"/>
      <c r="H866" s="4"/>
      <c r="I866"/>
      <c r="J866"/>
      <c r="K866"/>
      <c r="L866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/>
      <c r="Y866" s="8"/>
      <c r="Z866" s="8"/>
      <c r="AA866" s="8"/>
      <c r="AB866" s="8"/>
      <c r="AC866" s="8"/>
      <c r="AD866" s="8"/>
      <c r="AE866" s="8"/>
      <c r="AF866" s="8"/>
      <c r="AG866" s="8"/>
      <c r="AH866" s="8"/>
      <c r="AI866" s="8"/>
      <c r="AK866" s="8"/>
      <c r="AL866" s="8"/>
      <c r="AM866" s="8"/>
      <c r="AN866" s="8"/>
      <c r="AO866" s="8"/>
      <c r="AP866" s="8"/>
      <c r="AQ866" s="8"/>
      <c r="AR866" s="8"/>
      <c r="AS866" s="8"/>
      <c r="AT866" s="8"/>
      <c r="AU866" s="8"/>
      <c r="AW866"/>
      <c r="AX866"/>
      <c r="AY866"/>
      <c r="AZ866"/>
    </row>
    <row r="867" spans="1:52" s="17" customFormat="1" x14ac:dyDescent="0.3">
      <c r="A867"/>
      <c r="B867"/>
      <c r="C867"/>
      <c r="D867"/>
      <c r="E867"/>
      <c r="F867" s="2"/>
      <c r="G867" s="2"/>
      <c r="H867" s="4"/>
      <c r="I867"/>
      <c r="J867"/>
      <c r="K867"/>
      <c r="L867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/>
      <c r="Y867" s="8"/>
      <c r="Z867" s="8"/>
      <c r="AA867" s="8"/>
      <c r="AB867" s="8"/>
      <c r="AC867" s="8"/>
      <c r="AD867" s="8"/>
      <c r="AE867" s="8"/>
      <c r="AF867" s="8"/>
      <c r="AG867" s="8"/>
      <c r="AH867" s="8"/>
      <c r="AI867" s="8"/>
      <c r="AK867" s="8"/>
      <c r="AL867" s="8"/>
      <c r="AM867" s="8"/>
      <c r="AN867" s="8"/>
      <c r="AO867" s="8"/>
      <c r="AP867" s="8"/>
      <c r="AQ867" s="8"/>
      <c r="AR867" s="8"/>
      <c r="AS867" s="8"/>
      <c r="AT867" s="8"/>
      <c r="AU867" s="8"/>
      <c r="AW867"/>
      <c r="AX867"/>
      <c r="AY867"/>
      <c r="AZ867"/>
    </row>
    <row r="868" spans="1:52" s="17" customFormat="1" x14ac:dyDescent="0.3">
      <c r="A868"/>
      <c r="B868"/>
      <c r="C868"/>
      <c r="D868"/>
      <c r="E868"/>
      <c r="F868" s="2"/>
      <c r="G868" s="2"/>
      <c r="H868" s="4"/>
      <c r="I868"/>
      <c r="J868"/>
      <c r="K868"/>
      <c r="L86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/>
      <c r="Y868" s="8"/>
      <c r="Z868" s="8"/>
      <c r="AA868" s="8"/>
      <c r="AB868" s="8"/>
      <c r="AC868" s="8"/>
      <c r="AD868" s="8"/>
      <c r="AE868" s="8"/>
      <c r="AF868" s="8"/>
      <c r="AG868" s="8"/>
      <c r="AH868" s="8"/>
      <c r="AI868" s="8"/>
      <c r="AK868" s="8"/>
      <c r="AL868" s="8"/>
      <c r="AM868" s="8"/>
      <c r="AN868" s="8"/>
      <c r="AO868" s="8"/>
      <c r="AP868" s="8"/>
      <c r="AQ868" s="8"/>
      <c r="AR868" s="8"/>
      <c r="AS868" s="8"/>
      <c r="AT868" s="8"/>
      <c r="AU868" s="8"/>
      <c r="AW868"/>
      <c r="AX868"/>
      <c r="AY868"/>
      <c r="AZ868"/>
    </row>
    <row r="869" spans="1:52" s="17" customFormat="1" x14ac:dyDescent="0.3">
      <c r="A869"/>
      <c r="B869"/>
      <c r="C869"/>
      <c r="D869"/>
      <c r="E869"/>
      <c r="F869" s="2"/>
      <c r="G869" s="2"/>
      <c r="H869" s="4"/>
      <c r="I869"/>
      <c r="J869"/>
      <c r="K869"/>
      <c r="L869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/>
      <c r="Y869" s="8"/>
      <c r="Z869" s="8"/>
      <c r="AA869" s="8"/>
      <c r="AB869" s="8"/>
      <c r="AC869" s="8"/>
      <c r="AD869" s="8"/>
      <c r="AE869" s="8"/>
      <c r="AF869" s="8"/>
      <c r="AG869" s="8"/>
      <c r="AH869" s="8"/>
      <c r="AI869" s="8"/>
      <c r="AK869" s="8"/>
      <c r="AL869" s="8"/>
      <c r="AM869" s="8"/>
      <c r="AN869" s="8"/>
      <c r="AO869" s="8"/>
      <c r="AP869" s="8"/>
      <c r="AQ869" s="8"/>
      <c r="AR869" s="8"/>
      <c r="AS869" s="8"/>
      <c r="AT869" s="8"/>
      <c r="AU869" s="8"/>
      <c r="AW869"/>
      <c r="AX869"/>
      <c r="AY869"/>
      <c r="AZ869"/>
    </row>
    <row r="870" spans="1:52" s="17" customFormat="1" x14ac:dyDescent="0.3">
      <c r="A870"/>
      <c r="B870"/>
      <c r="C870"/>
      <c r="D870"/>
      <c r="E870"/>
      <c r="F870" s="2"/>
      <c r="G870" s="2"/>
      <c r="H870" s="4"/>
      <c r="I870"/>
      <c r="J870"/>
      <c r="K870"/>
      <c r="L870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/>
      <c r="Y870" s="8"/>
      <c r="Z870" s="8"/>
      <c r="AA870" s="8"/>
      <c r="AB870" s="8"/>
      <c r="AC870" s="8"/>
      <c r="AD870" s="8"/>
      <c r="AE870" s="8"/>
      <c r="AF870" s="8"/>
      <c r="AG870" s="8"/>
      <c r="AH870" s="8"/>
      <c r="AI870" s="8"/>
      <c r="AK870" s="8"/>
      <c r="AL870" s="8"/>
      <c r="AM870" s="8"/>
      <c r="AN870" s="8"/>
      <c r="AO870" s="8"/>
      <c r="AP870" s="8"/>
      <c r="AQ870" s="8"/>
      <c r="AR870" s="8"/>
      <c r="AS870" s="8"/>
      <c r="AT870" s="8"/>
      <c r="AU870" s="8"/>
      <c r="AW870"/>
      <c r="AX870"/>
      <c r="AY870"/>
      <c r="AZ870"/>
    </row>
    <row r="871" spans="1:52" s="17" customFormat="1" x14ac:dyDescent="0.3">
      <c r="A871"/>
      <c r="B871"/>
      <c r="C871"/>
      <c r="D871"/>
      <c r="E871"/>
      <c r="F871" s="2"/>
      <c r="G871" s="2"/>
      <c r="H871" s="4"/>
      <c r="I871"/>
      <c r="J871"/>
      <c r="K871"/>
      <c r="L871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/>
      <c r="Y871" s="8"/>
      <c r="Z871" s="8"/>
      <c r="AA871" s="8"/>
      <c r="AB871" s="8"/>
      <c r="AC871" s="8"/>
      <c r="AD871" s="8"/>
      <c r="AE871" s="8"/>
      <c r="AF871" s="8"/>
      <c r="AG871" s="8"/>
      <c r="AH871" s="8"/>
      <c r="AI871" s="8"/>
      <c r="AK871" s="8"/>
      <c r="AL871" s="8"/>
      <c r="AM871" s="8"/>
      <c r="AN871" s="8"/>
      <c r="AO871" s="8"/>
      <c r="AP871" s="8"/>
      <c r="AQ871" s="8"/>
      <c r="AR871" s="8"/>
      <c r="AS871" s="8"/>
      <c r="AT871" s="8"/>
      <c r="AU871" s="8"/>
      <c r="AW871"/>
      <c r="AX871"/>
      <c r="AY871"/>
      <c r="AZ871"/>
    </row>
    <row r="872" spans="1:52" s="17" customFormat="1" x14ac:dyDescent="0.3">
      <c r="A872"/>
      <c r="B872"/>
      <c r="C872"/>
      <c r="D872"/>
      <c r="E872"/>
      <c r="F872" s="2"/>
      <c r="G872" s="2"/>
      <c r="H872" s="4"/>
      <c r="I872"/>
      <c r="J872"/>
      <c r="K872"/>
      <c r="L872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/>
      <c r="Y872" s="8"/>
      <c r="Z872" s="8"/>
      <c r="AA872" s="8"/>
      <c r="AB872" s="8"/>
      <c r="AC872" s="8"/>
      <c r="AD872" s="8"/>
      <c r="AE872" s="8"/>
      <c r="AF872" s="8"/>
      <c r="AG872" s="8"/>
      <c r="AH872" s="8"/>
      <c r="AI872" s="8"/>
      <c r="AK872" s="8"/>
      <c r="AL872" s="8"/>
      <c r="AM872" s="8"/>
      <c r="AN872" s="8"/>
      <c r="AO872" s="8"/>
      <c r="AP872" s="8"/>
      <c r="AQ872" s="8"/>
      <c r="AR872" s="8"/>
      <c r="AS872" s="8"/>
      <c r="AT872" s="8"/>
      <c r="AU872" s="8"/>
      <c r="AW872"/>
      <c r="AX872"/>
      <c r="AY872"/>
      <c r="AZ872"/>
    </row>
    <row r="873" spans="1:52" s="17" customFormat="1" x14ac:dyDescent="0.3">
      <c r="A873"/>
      <c r="B873"/>
      <c r="C873"/>
      <c r="D873"/>
      <c r="E873"/>
      <c r="F873" s="2"/>
      <c r="G873" s="2"/>
      <c r="H873" s="4"/>
      <c r="I873"/>
      <c r="J873"/>
      <c r="K873"/>
      <c r="L873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/>
      <c r="Y873" s="8"/>
      <c r="Z873" s="8"/>
      <c r="AA873" s="8"/>
      <c r="AB873" s="8"/>
      <c r="AC873" s="8"/>
      <c r="AD873" s="8"/>
      <c r="AE873" s="8"/>
      <c r="AF873" s="8"/>
      <c r="AG873" s="8"/>
      <c r="AH873" s="8"/>
      <c r="AI873" s="8"/>
      <c r="AK873" s="8"/>
      <c r="AL873" s="8"/>
      <c r="AM873" s="8"/>
      <c r="AN873" s="8"/>
      <c r="AO873" s="8"/>
      <c r="AP873" s="8"/>
      <c r="AQ873" s="8"/>
      <c r="AR873" s="8"/>
      <c r="AS873" s="8"/>
      <c r="AT873" s="8"/>
      <c r="AU873" s="8"/>
      <c r="AW873"/>
      <c r="AX873"/>
      <c r="AY873"/>
      <c r="AZ873"/>
    </row>
    <row r="874" spans="1:52" s="17" customFormat="1" x14ac:dyDescent="0.3">
      <c r="A874"/>
      <c r="B874"/>
      <c r="C874"/>
      <c r="D874"/>
      <c r="E874"/>
      <c r="F874" s="2"/>
      <c r="G874" s="2"/>
      <c r="H874" s="4"/>
      <c r="I874"/>
      <c r="J874"/>
      <c r="K874"/>
      <c r="L874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/>
      <c r="Y874" s="8"/>
      <c r="Z874" s="8"/>
      <c r="AA874" s="8"/>
      <c r="AB874" s="8"/>
      <c r="AC874" s="8"/>
      <c r="AD874" s="8"/>
      <c r="AE874" s="8"/>
      <c r="AF874" s="8"/>
      <c r="AG874" s="8"/>
      <c r="AH874" s="8"/>
      <c r="AI874" s="8"/>
      <c r="AK874" s="8"/>
      <c r="AL874" s="8"/>
      <c r="AM874" s="8"/>
      <c r="AN874" s="8"/>
      <c r="AO874" s="8"/>
      <c r="AP874" s="8"/>
      <c r="AQ874" s="8"/>
      <c r="AR874" s="8"/>
      <c r="AS874" s="8"/>
      <c r="AT874" s="8"/>
      <c r="AU874" s="8"/>
      <c r="AW874"/>
      <c r="AX874"/>
      <c r="AY874"/>
      <c r="AZ874"/>
    </row>
    <row r="875" spans="1:52" s="17" customFormat="1" x14ac:dyDescent="0.3">
      <c r="A875"/>
      <c r="B875"/>
      <c r="C875"/>
      <c r="D875"/>
      <c r="E875"/>
      <c r="F875" s="2"/>
      <c r="G875" s="2"/>
      <c r="H875" s="4"/>
      <c r="I875"/>
      <c r="J875"/>
      <c r="K875"/>
      <c r="L875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/>
      <c r="Y875" s="8"/>
      <c r="Z875" s="8"/>
      <c r="AA875" s="8"/>
      <c r="AB875" s="8"/>
      <c r="AC875" s="8"/>
      <c r="AD875" s="8"/>
      <c r="AE875" s="8"/>
      <c r="AF875" s="8"/>
      <c r="AG875" s="8"/>
      <c r="AH875" s="8"/>
      <c r="AI875" s="8"/>
      <c r="AK875" s="8"/>
      <c r="AL875" s="8"/>
      <c r="AM875" s="8"/>
      <c r="AN875" s="8"/>
      <c r="AO875" s="8"/>
      <c r="AP875" s="8"/>
      <c r="AQ875" s="8"/>
      <c r="AR875" s="8"/>
      <c r="AS875" s="8"/>
      <c r="AT875" s="8"/>
      <c r="AU875" s="8"/>
      <c r="AW875"/>
      <c r="AX875"/>
      <c r="AY875"/>
      <c r="AZ875"/>
    </row>
    <row r="876" spans="1:52" s="17" customFormat="1" x14ac:dyDescent="0.3">
      <c r="A876"/>
      <c r="B876"/>
      <c r="C876"/>
      <c r="D876"/>
      <c r="E876"/>
      <c r="F876" s="2"/>
      <c r="G876" s="2"/>
      <c r="H876" s="4"/>
      <c r="I876"/>
      <c r="J876"/>
      <c r="K876"/>
      <c r="L876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/>
      <c r="Y876" s="8"/>
      <c r="Z876" s="8"/>
      <c r="AA876" s="8"/>
      <c r="AB876" s="8"/>
      <c r="AC876" s="8"/>
      <c r="AD876" s="8"/>
      <c r="AE876" s="8"/>
      <c r="AF876" s="8"/>
      <c r="AG876" s="8"/>
      <c r="AH876" s="8"/>
      <c r="AI876" s="8"/>
      <c r="AK876" s="8"/>
      <c r="AL876" s="8"/>
      <c r="AM876" s="8"/>
      <c r="AN876" s="8"/>
      <c r="AO876" s="8"/>
      <c r="AP876" s="8"/>
      <c r="AQ876" s="8"/>
      <c r="AR876" s="8"/>
      <c r="AS876" s="8"/>
      <c r="AT876" s="8"/>
      <c r="AU876" s="8"/>
      <c r="AW876"/>
      <c r="AX876"/>
      <c r="AY876"/>
      <c r="AZ876"/>
    </row>
    <row r="877" spans="1:52" s="17" customFormat="1" x14ac:dyDescent="0.3">
      <c r="A877"/>
      <c r="B877"/>
      <c r="C877"/>
      <c r="D877"/>
      <c r="E877"/>
      <c r="F877" s="2"/>
      <c r="G877" s="2"/>
      <c r="H877" s="4"/>
      <c r="I877"/>
      <c r="J877"/>
      <c r="K877"/>
      <c r="L877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/>
      <c r="Y877" s="8"/>
      <c r="Z877" s="8"/>
      <c r="AA877" s="8"/>
      <c r="AB877" s="8"/>
      <c r="AC877" s="8"/>
      <c r="AD877" s="8"/>
      <c r="AE877" s="8"/>
      <c r="AF877" s="8"/>
      <c r="AG877" s="8"/>
      <c r="AH877" s="8"/>
      <c r="AI877" s="8"/>
      <c r="AK877" s="8"/>
      <c r="AL877" s="8"/>
      <c r="AM877" s="8"/>
      <c r="AN877" s="8"/>
      <c r="AO877" s="8"/>
      <c r="AP877" s="8"/>
      <c r="AQ877" s="8"/>
      <c r="AR877" s="8"/>
      <c r="AS877" s="8"/>
      <c r="AT877" s="8"/>
      <c r="AU877" s="8"/>
      <c r="AW877"/>
      <c r="AX877"/>
      <c r="AY877"/>
      <c r="AZ877"/>
    </row>
    <row r="878" spans="1:52" s="17" customFormat="1" x14ac:dyDescent="0.3">
      <c r="A878"/>
      <c r="B878"/>
      <c r="C878"/>
      <c r="D878"/>
      <c r="E878"/>
      <c r="F878" s="2"/>
      <c r="G878" s="2"/>
      <c r="H878" s="4"/>
      <c r="I878"/>
      <c r="J878"/>
      <c r="K878"/>
      <c r="L87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/>
      <c r="Y878" s="8"/>
      <c r="Z878" s="8"/>
      <c r="AA878" s="8"/>
      <c r="AB878" s="8"/>
      <c r="AC878" s="8"/>
      <c r="AD878" s="8"/>
      <c r="AE878" s="8"/>
      <c r="AF878" s="8"/>
      <c r="AG878" s="8"/>
      <c r="AH878" s="8"/>
      <c r="AI878" s="8"/>
      <c r="AK878" s="8"/>
      <c r="AL878" s="8"/>
      <c r="AM878" s="8"/>
      <c r="AN878" s="8"/>
      <c r="AO878" s="8"/>
      <c r="AP878" s="8"/>
      <c r="AQ878" s="8"/>
      <c r="AR878" s="8"/>
      <c r="AS878" s="8"/>
      <c r="AT878" s="8"/>
      <c r="AU878" s="8"/>
      <c r="AW878"/>
      <c r="AX878"/>
      <c r="AY878"/>
      <c r="AZ878"/>
    </row>
    <row r="879" spans="1:52" s="17" customFormat="1" x14ac:dyDescent="0.3">
      <c r="A879"/>
      <c r="B879"/>
      <c r="C879"/>
      <c r="D879"/>
      <c r="E879"/>
      <c r="F879" s="2"/>
      <c r="G879" s="2"/>
      <c r="H879" s="4"/>
      <c r="I879"/>
      <c r="J879"/>
      <c r="K879"/>
      <c r="L879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/>
      <c r="Y879" s="8"/>
      <c r="Z879" s="8"/>
      <c r="AA879" s="8"/>
      <c r="AB879" s="8"/>
      <c r="AC879" s="8"/>
      <c r="AD879" s="8"/>
      <c r="AE879" s="8"/>
      <c r="AF879" s="8"/>
      <c r="AG879" s="8"/>
      <c r="AH879" s="8"/>
      <c r="AI879" s="8"/>
      <c r="AK879" s="8"/>
      <c r="AL879" s="8"/>
      <c r="AM879" s="8"/>
      <c r="AN879" s="8"/>
      <c r="AO879" s="8"/>
      <c r="AP879" s="8"/>
      <c r="AQ879" s="8"/>
      <c r="AR879" s="8"/>
      <c r="AS879" s="8"/>
      <c r="AT879" s="8"/>
      <c r="AU879" s="8"/>
      <c r="AW879"/>
      <c r="AX879"/>
      <c r="AY879"/>
      <c r="AZ879"/>
    </row>
    <row r="880" spans="1:52" s="17" customFormat="1" x14ac:dyDescent="0.3">
      <c r="A880"/>
      <c r="B880"/>
      <c r="C880"/>
      <c r="D880"/>
      <c r="E880"/>
      <c r="F880" s="2"/>
      <c r="G880" s="2"/>
      <c r="H880" s="4"/>
      <c r="I880"/>
      <c r="J880"/>
      <c r="K880"/>
      <c r="L880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/>
      <c r="Y880" s="8"/>
      <c r="Z880" s="8"/>
      <c r="AA880" s="8"/>
      <c r="AB880" s="8"/>
      <c r="AC880" s="8"/>
      <c r="AD880" s="8"/>
      <c r="AE880" s="8"/>
      <c r="AF880" s="8"/>
      <c r="AG880" s="8"/>
      <c r="AH880" s="8"/>
      <c r="AI880" s="8"/>
      <c r="AK880" s="8"/>
      <c r="AL880" s="8"/>
      <c r="AM880" s="8"/>
      <c r="AN880" s="8"/>
      <c r="AO880" s="8"/>
      <c r="AP880" s="8"/>
      <c r="AQ880" s="8"/>
      <c r="AR880" s="8"/>
      <c r="AS880" s="8"/>
      <c r="AT880" s="8"/>
      <c r="AU880" s="8"/>
      <c r="AW880"/>
      <c r="AX880"/>
      <c r="AY880"/>
      <c r="AZ880"/>
    </row>
    <row r="881" spans="1:52" s="17" customFormat="1" x14ac:dyDescent="0.3">
      <c r="A881"/>
      <c r="B881"/>
      <c r="C881"/>
      <c r="D881"/>
      <c r="E881"/>
      <c r="F881" s="2"/>
      <c r="G881" s="2"/>
      <c r="H881" s="4"/>
      <c r="I881"/>
      <c r="J881"/>
      <c r="K881"/>
      <c r="L881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/>
      <c r="Y881" s="8"/>
      <c r="Z881" s="8"/>
      <c r="AA881" s="8"/>
      <c r="AB881" s="8"/>
      <c r="AC881" s="8"/>
      <c r="AD881" s="8"/>
      <c r="AE881" s="8"/>
      <c r="AF881" s="8"/>
      <c r="AG881" s="8"/>
      <c r="AH881" s="8"/>
      <c r="AI881" s="8"/>
      <c r="AK881" s="8"/>
      <c r="AL881" s="8"/>
      <c r="AM881" s="8"/>
      <c r="AN881" s="8"/>
      <c r="AO881" s="8"/>
      <c r="AP881" s="8"/>
      <c r="AQ881" s="8"/>
      <c r="AR881" s="8"/>
      <c r="AS881" s="8"/>
      <c r="AT881" s="8"/>
      <c r="AU881" s="8"/>
      <c r="AW881"/>
      <c r="AX881"/>
      <c r="AY881"/>
      <c r="AZ881"/>
    </row>
    <row r="882" spans="1:52" s="17" customFormat="1" x14ac:dyDescent="0.3">
      <c r="A882"/>
      <c r="B882"/>
      <c r="C882"/>
      <c r="D882"/>
      <c r="E882"/>
      <c r="F882" s="2"/>
      <c r="G882" s="2"/>
      <c r="H882" s="4"/>
      <c r="I882"/>
      <c r="J882"/>
      <c r="K882"/>
      <c r="L882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/>
      <c r="Y882" s="8"/>
      <c r="Z882" s="8"/>
      <c r="AA882" s="8"/>
      <c r="AB882" s="8"/>
      <c r="AC882" s="8"/>
      <c r="AD882" s="8"/>
      <c r="AE882" s="8"/>
      <c r="AF882" s="8"/>
      <c r="AG882" s="8"/>
      <c r="AH882" s="8"/>
      <c r="AI882" s="8"/>
      <c r="AK882" s="8"/>
      <c r="AL882" s="8"/>
      <c r="AM882" s="8"/>
      <c r="AN882" s="8"/>
      <c r="AO882" s="8"/>
      <c r="AP882" s="8"/>
      <c r="AQ882" s="8"/>
      <c r="AR882" s="8"/>
      <c r="AS882" s="8"/>
      <c r="AT882" s="8"/>
      <c r="AU882" s="8"/>
      <c r="AW882"/>
      <c r="AX882"/>
      <c r="AY882"/>
      <c r="AZ882"/>
    </row>
    <row r="883" spans="1:52" s="17" customFormat="1" x14ac:dyDescent="0.3">
      <c r="A883"/>
      <c r="B883"/>
      <c r="C883"/>
      <c r="D883"/>
      <c r="E883"/>
      <c r="F883" s="2"/>
      <c r="G883" s="2"/>
      <c r="H883" s="4"/>
      <c r="I883"/>
      <c r="J883"/>
      <c r="K883"/>
      <c r="L883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/>
      <c r="Y883" s="8"/>
      <c r="Z883" s="8"/>
      <c r="AA883" s="8"/>
      <c r="AB883" s="8"/>
      <c r="AC883" s="8"/>
      <c r="AD883" s="8"/>
      <c r="AE883" s="8"/>
      <c r="AF883" s="8"/>
      <c r="AG883" s="8"/>
      <c r="AH883" s="8"/>
      <c r="AI883" s="8"/>
      <c r="AK883" s="8"/>
      <c r="AL883" s="8"/>
      <c r="AM883" s="8"/>
      <c r="AN883" s="8"/>
      <c r="AO883" s="8"/>
      <c r="AP883" s="8"/>
      <c r="AQ883" s="8"/>
      <c r="AR883" s="8"/>
      <c r="AS883" s="8"/>
      <c r="AT883" s="8"/>
      <c r="AU883" s="8"/>
      <c r="AW883"/>
      <c r="AX883"/>
      <c r="AY883"/>
      <c r="AZ883"/>
    </row>
    <row r="884" spans="1:52" s="17" customFormat="1" x14ac:dyDescent="0.3">
      <c r="A884"/>
      <c r="B884"/>
      <c r="C884"/>
      <c r="D884"/>
      <c r="E884"/>
      <c r="F884" s="2"/>
      <c r="G884" s="2"/>
      <c r="H884" s="4"/>
      <c r="I884"/>
      <c r="J884"/>
      <c r="K884"/>
      <c r="L884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/>
      <c r="Y884" s="8"/>
      <c r="Z884" s="8"/>
      <c r="AA884" s="8"/>
      <c r="AB884" s="8"/>
      <c r="AC884" s="8"/>
      <c r="AD884" s="8"/>
      <c r="AE884" s="8"/>
      <c r="AF884" s="8"/>
      <c r="AG884" s="8"/>
      <c r="AH884" s="8"/>
      <c r="AI884" s="8"/>
      <c r="AK884" s="8"/>
      <c r="AL884" s="8"/>
      <c r="AM884" s="8"/>
      <c r="AN884" s="8"/>
      <c r="AO884" s="8"/>
      <c r="AP884" s="8"/>
      <c r="AQ884" s="8"/>
      <c r="AR884" s="8"/>
      <c r="AS884" s="8"/>
      <c r="AT884" s="8"/>
      <c r="AU884" s="8"/>
      <c r="AW884"/>
      <c r="AX884"/>
      <c r="AY884"/>
      <c r="AZ884"/>
    </row>
    <row r="885" spans="1:52" s="17" customFormat="1" x14ac:dyDescent="0.3">
      <c r="A885"/>
      <c r="B885"/>
      <c r="C885"/>
      <c r="D885"/>
      <c r="E885"/>
      <c r="F885" s="2"/>
      <c r="G885" s="2"/>
      <c r="H885" s="4"/>
      <c r="I885"/>
      <c r="J885"/>
      <c r="K885"/>
      <c r="L885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/>
      <c r="Y885" s="8"/>
      <c r="Z885" s="8"/>
      <c r="AA885" s="8"/>
      <c r="AB885" s="8"/>
      <c r="AC885" s="8"/>
      <c r="AD885" s="8"/>
      <c r="AE885" s="8"/>
      <c r="AF885" s="8"/>
      <c r="AG885" s="8"/>
      <c r="AH885" s="8"/>
      <c r="AI885" s="8"/>
      <c r="AK885" s="8"/>
      <c r="AL885" s="8"/>
      <c r="AM885" s="8"/>
      <c r="AN885" s="8"/>
      <c r="AO885" s="8"/>
      <c r="AP885" s="8"/>
      <c r="AQ885" s="8"/>
      <c r="AR885" s="8"/>
      <c r="AS885" s="8"/>
      <c r="AT885" s="8"/>
      <c r="AU885" s="8"/>
      <c r="AW885"/>
      <c r="AX885"/>
      <c r="AY885"/>
      <c r="AZ885"/>
    </row>
    <row r="886" spans="1:52" s="17" customFormat="1" x14ac:dyDescent="0.3">
      <c r="A886"/>
      <c r="B886"/>
      <c r="C886"/>
      <c r="D886"/>
      <c r="E886"/>
      <c r="F886" s="2"/>
      <c r="G886" s="2"/>
      <c r="H886" s="4"/>
      <c r="I886"/>
      <c r="J886"/>
      <c r="K886"/>
      <c r="L886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/>
      <c r="Y886" s="8"/>
      <c r="Z886" s="8"/>
      <c r="AA886" s="8"/>
      <c r="AB886" s="8"/>
      <c r="AC886" s="8"/>
      <c r="AD886" s="8"/>
      <c r="AE886" s="8"/>
      <c r="AF886" s="8"/>
      <c r="AG886" s="8"/>
      <c r="AH886" s="8"/>
      <c r="AI886" s="8"/>
      <c r="AK886" s="8"/>
      <c r="AL886" s="8"/>
      <c r="AM886" s="8"/>
      <c r="AN886" s="8"/>
      <c r="AO886" s="8"/>
      <c r="AP886" s="8"/>
      <c r="AQ886" s="8"/>
      <c r="AR886" s="8"/>
      <c r="AS886" s="8"/>
      <c r="AT886" s="8"/>
      <c r="AU886" s="8"/>
      <c r="AW886"/>
      <c r="AX886"/>
      <c r="AY886"/>
      <c r="AZ886"/>
    </row>
    <row r="887" spans="1:52" x14ac:dyDescent="0.3">
      <c r="F887" s="2"/>
      <c r="G887" s="2"/>
      <c r="H887" s="4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Y887" s="8"/>
      <c r="Z887" s="8"/>
      <c r="AA887" s="8"/>
      <c r="AB887" s="8"/>
      <c r="AC887" s="8"/>
      <c r="AD887" s="8"/>
      <c r="AE887" s="8"/>
      <c r="AF887" s="8"/>
      <c r="AG887" s="8"/>
      <c r="AH887" s="8"/>
      <c r="AI887" s="8"/>
      <c r="AK887" s="8"/>
      <c r="AL887" s="8"/>
      <c r="AM887" s="8"/>
      <c r="AN887" s="8"/>
      <c r="AO887" s="8"/>
      <c r="AP887" s="8"/>
      <c r="AQ887" s="8"/>
      <c r="AR887" s="8"/>
      <c r="AS887" s="8"/>
      <c r="AT887" s="8"/>
      <c r="AU887" s="8"/>
    </row>
    <row r="888" spans="1:52" x14ac:dyDescent="0.3">
      <c r="F888" s="2"/>
      <c r="G888" s="2"/>
      <c r="H888" s="4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Y888" s="8"/>
      <c r="Z888" s="8"/>
      <c r="AA888" s="8"/>
      <c r="AB888" s="8"/>
      <c r="AC888" s="8"/>
      <c r="AD888" s="8"/>
      <c r="AE888" s="8"/>
      <c r="AF888" s="8"/>
      <c r="AG888" s="8"/>
      <c r="AH888" s="8"/>
      <c r="AI888" s="8"/>
      <c r="AK888" s="8"/>
      <c r="AL888" s="8"/>
      <c r="AM888" s="8"/>
      <c r="AN888" s="8"/>
      <c r="AO888" s="8"/>
      <c r="AP888" s="8"/>
      <c r="AQ888" s="8"/>
      <c r="AR888" s="8"/>
      <c r="AS888" s="8"/>
      <c r="AT888" s="8"/>
      <c r="AU888" s="8"/>
    </row>
    <row r="889" spans="1:52" x14ac:dyDescent="0.3">
      <c r="F889" s="2"/>
      <c r="G889" s="2"/>
      <c r="H889" s="4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Y889" s="8"/>
      <c r="Z889" s="8"/>
      <c r="AA889" s="8"/>
      <c r="AB889" s="8"/>
      <c r="AC889" s="8"/>
      <c r="AD889" s="8"/>
      <c r="AE889" s="8"/>
      <c r="AF889" s="8"/>
      <c r="AG889" s="8"/>
      <c r="AH889" s="8"/>
      <c r="AI889" s="8"/>
      <c r="AK889" s="8"/>
      <c r="AL889" s="8"/>
      <c r="AM889" s="8"/>
      <c r="AN889" s="8"/>
      <c r="AO889" s="8"/>
      <c r="AP889" s="8"/>
      <c r="AQ889" s="8"/>
      <c r="AR889" s="8"/>
      <c r="AS889" s="8"/>
      <c r="AT889" s="8"/>
      <c r="AU889" s="8"/>
    </row>
    <row r="890" spans="1:52" x14ac:dyDescent="0.3">
      <c r="F890" s="2"/>
      <c r="G890" s="2"/>
      <c r="H890" s="4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Y890" s="8"/>
      <c r="Z890" s="8"/>
      <c r="AA890" s="8"/>
      <c r="AB890" s="8"/>
      <c r="AC890" s="8"/>
      <c r="AD890" s="8"/>
      <c r="AE890" s="8"/>
      <c r="AF890" s="8"/>
      <c r="AG890" s="8"/>
      <c r="AH890" s="8"/>
      <c r="AI890" s="8"/>
      <c r="AK890" s="8"/>
      <c r="AL890" s="8"/>
      <c r="AM890" s="8"/>
      <c r="AN890" s="8"/>
      <c r="AO890" s="8"/>
      <c r="AP890" s="8"/>
      <c r="AQ890" s="8"/>
      <c r="AR890" s="8"/>
      <c r="AS890" s="8"/>
      <c r="AT890" s="8"/>
      <c r="AU890" s="8"/>
    </row>
    <row r="891" spans="1:52" x14ac:dyDescent="0.3">
      <c r="F891" s="2"/>
      <c r="G891" s="2"/>
      <c r="H891" s="4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Y891" s="8"/>
      <c r="Z891" s="8"/>
      <c r="AA891" s="8"/>
      <c r="AB891" s="8"/>
      <c r="AC891" s="8"/>
      <c r="AD891" s="8"/>
      <c r="AE891" s="8"/>
      <c r="AF891" s="8"/>
      <c r="AG891" s="8"/>
      <c r="AH891" s="8"/>
      <c r="AI891" s="8"/>
      <c r="AK891" s="8"/>
      <c r="AL891" s="8"/>
      <c r="AM891" s="8"/>
      <c r="AN891" s="8"/>
      <c r="AO891" s="8"/>
      <c r="AP891" s="8"/>
      <c r="AQ891" s="8"/>
      <c r="AR891" s="8"/>
      <c r="AS891" s="8"/>
      <c r="AT891" s="8"/>
      <c r="AU891" s="8"/>
    </row>
    <row r="892" spans="1:52" x14ac:dyDescent="0.3">
      <c r="F892" s="2"/>
      <c r="G892" s="2"/>
      <c r="H892" s="4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Y892" s="8"/>
      <c r="Z892" s="8"/>
      <c r="AA892" s="8"/>
      <c r="AB892" s="8"/>
      <c r="AC892" s="8"/>
      <c r="AD892" s="8"/>
      <c r="AE892" s="8"/>
      <c r="AF892" s="8"/>
      <c r="AG892" s="8"/>
      <c r="AH892" s="8"/>
      <c r="AI892" s="8"/>
      <c r="AK892" s="8"/>
      <c r="AL892" s="8"/>
      <c r="AM892" s="8"/>
      <c r="AN892" s="8"/>
      <c r="AO892" s="8"/>
      <c r="AP892" s="8"/>
      <c r="AQ892" s="8"/>
      <c r="AR892" s="8"/>
      <c r="AS892" s="8"/>
      <c r="AT892" s="8"/>
      <c r="AU892" s="8"/>
    </row>
    <row r="893" spans="1:52" x14ac:dyDescent="0.3">
      <c r="F893" s="2"/>
      <c r="G893" s="2"/>
      <c r="H893" s="4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Y893" s="8"/>
      <c r="Z893" s="8"/>
      <c r="AA893" s="8"/>
      <c r="AB893" s="8"/>
      <c r="AC893" s="8"/>
      <c r="AD893" s="8"/>
      <c r="AE893" s="8"/>
      <c r="AF893" s="8"/>
      <c r="AG893" s="8"/>
      <c r="AH893" s="8"/>
      <c r="AI893" s="8"/>
      <c r="AK893" s="8"/>
      <c r="AL893" s="8"/>
      <c r="AM893" s="8"/>
      <c r="AN893" s="8"/>
      <c r="AO893" s="8"/>
      <c r="AP893" s="8"/>
      <c r="AQ893" s="8"/>
      <c r="AR893" s="8"/>
      <c r="AS893" s="8"/>
      <c r="AT893" s="8"/>
      <c r="AU893" s="8"/>
    </row>
    <row r="894" spans="1:52" x14ac:dyDescent="0.3">
      <c r="F894" s="2"/>
      <c r="G894" s="2"/>
      <c r="H894" s="4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Y894" s="8"/>
      <c r="Z894" s="8"/>
      <c r="AA894" s="8"/>
      <c r="AB894" s="8"/>
      <c r="AC894" s="8"/>
      <c r="AD894" s="8"/>
      <c r="AE894" s="8"/>
      <c r="AF894" s="8"/>
      <c r="AG894" s="8"/>
      <c r="AH894" s="8"/>
      <c r="AI894" s="8"/>
      <c r="AK894" s="8"/>
      <c r="AL894" s="8"/>
      <c r="AM894" s="8"/>
      <c r="AN894" s="8"/>
      <c r="AO894" s="8"/>
      <c r="AP894" s="8"/>
      <c r="AQ894" s="8"/>
      <c r="AR894" s="8"/>
      <c r="AS894" s="8"/>
      <c r="AT894" s="8"/>
      <c r="AU894" s="8"/>
    </row>
    <row r="895" spans="1:52" x14ac:dyDescent="0.3">
      <c r="F895" s="2"/>
      <c r="G895" s="2"/>
      <c r="H895" s="4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Y895" s="8"/>
      <c r="Z895" s="8"/>
      <c r="AA895" s="8"/>
      <c r="AB895" s="8"/>
      <c r="AC895" s="8"/>
      <c r="AD895" s="8"/>
      <c r="AE895" s="8"/>
      <c r="AF895" s="8"/>
      <c r="AG895" s="8"/>
      <c r="AH895" s="8"/>
      <c r="AI895" s="8"/>
      <c r="AK895" s="8"/>
      <c r="AL895" s="8"/>
      <c r="AM895" s="8"/>
      <c r="AN895" s="8"/>
      <c r="AO895" s="8"/>
      <c r="AP895" s="8"/>
      <c r="AQ895" s="8"/>
      <c r="AR895" s="8"/>
      <c r="AS895" s="8"/>
      <c r="AT895" s="8"/>
      <c r="AU895" s="8"/>
    </row>
    <row r="896" spans="1:52" x14ac:dyDescent="0.3">
      <c r="F896" s="2"/>
      <c r="G896" s="2"/>
      <c r="H896" s="4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Y896" s="8"/>
      <c r="Z896" s="8"/>
      <c r="AA896" s="8"/>
      <c r="AB896" s="8"/>
      <c r="AC896" s="8"/>
      <c r="AD896" s="8"/>
      <c r="AE896" s="8"/>
      <c r="AF896" s="8"/>
      <c r="AG896" s="8"/>
      <c r="AH896" s="8"/>
      <c r="AI896" s="8"/>
      <c r="AK896" s="8"/>
      <c r="AL896" s="8"/>
      <c r="AM896" s="8"/>
      <c r="AN896" s="8"/>
      <c r="AO896" s="8"/>
      <c r="AP896" s="8"/>
      <c r="AQ896" s="8"/>
      <c r="AR896" s="8"/>
      <c r="AS896" s="8"/>
      <c r="AT896" s="8"/>
      <c r="AU896" s="8"/>
    </row>
    <row r="897" spans="6:47" x14ac:dyDescent="0.3">
      <c r="F897" s="2"/>
      <c r="G897" s="2"/>
      <c r="H897" s="4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Y897" s="8"/>
      <c r="Z897" s="8"/>
      <c r="AA897" s="8"/>
      <c r="AB897" s="8"/>
      <c r="AC897" s="8"/>
      <c r="AD897" s="8"/>
      <c r="AE897" s="8"/>
      <c r="AF897" s="8"/>
      <c r="AG897" s="8"/>
      <c r="AH897" s="8"/>
      <c r="AI897" s="8"/>
      <c r="AK897" s="8"/>
      <c r="AL897" s="8"/>
      <c r="AM897" s="8"/>
      <c r="AN897" s="8"/>
      <c r="AO897" s="8"/>
      <c r="AP897" s="8"/>
      <c r="AQ897" s="8"/>
      <c r="AR897" s="8"/>
      <c r="AS897" s="8"/>
      <c r="AT897" s="8"/>
      <c r="AU897" s="8"/>
    </row>
    <row r="898" spans="6:47" x14ac:dyDescent="0.3">
      <c r="F898" s="2"/>
      <c r="G898" s="2"/>
      <c r="H898" s="4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Y898" s="8"/>
      <c r="Z898" s="8"/>
      <c r="AA898" s="8"/>
      <c r="AB898" s="8"/>
      <c r="AC898" s="8"/>
      <c r="AD898" s="8"/>
      <c r="AE898" s="8"/>
      <c r="AF898" s="8"/>
      <c r="AG898" s="8"/>
      <c r="AH898" s="8"/>
      <c r="AI898" s="8"/>
      <c r="AK898" s="8"/>
      <c r="AL898" s="8"/>
      <c r="AM898" s="8"/>
      <c r="AN898" s="8"/>
      <c r="AO898" s="8"/>
      <c r="AP898" s="8"/>
      <c r="AQ898" s="8"/>
      <c r="AR898" s="8"/>
      <c r="AS898" s="8"/>
      <c r="AT898" s="8"/>
      <c r="AU898" s="8"/>
    </row>
    <row r="899" spans="6:47" x14ac:dyDescent="0.3">
      <c r="F899" s="2"/>
      <c r="G899" s="2"/>
      <c r="H899" s="4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Y899" s="8"/>
      <c r="Z899" s="8"/>
      <c r="AA899" s="8"/>
      <c r="AB899" s="8"/>
      <c r="AC899" s="8"/>
      <c r="AD899" s="8"/>
      <c r="AE899" s="8"/>
      <c r="AF899" s="8"/>
      <c r="AG899" s="8"/>
      <c r="AH899" s="8"/>
      <c r="AI899" s="8"/>
      <c r="AK899" s="8"/>
      <c r="AL899" s="8"/>
      <c r="AM899" s="8"/>
      <c r="AN899" s="8"/>
      <c r="AO899" s="8"/>
      <c r="AP899" s="8"/>
      <c r="AQ899" s="8"/>
      <c r="AR899" s="8"/>
      <c r="AS899" s="8"/>
      <c r="AT899" s="8"/>
      <c r="AU899" s="8"/>
    </row>
    <row r="900" spans="6:47" x14ac:dyDescent="0.3">
      <c r="F900" s="2"/>
      <c r="G900" s="2"/>
      <c r="H900" s="4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Y900" s="8"/>
      <c r="Z900" s="8"/>
      <c r="AA900" s="8"/>
      <c r="AB900" s="8"/>
      <c r="AC900" s="8"/>
      <c r="AD900" s="8"/>
      <c r="AE900" s="8"/>
      <c r="AF900" s="8"/>
      <c r="AG900" s="8"/>
      <c r="AH900" s="8"/>
      <c r="AI900" s="8"/>
      <c r="AK900" s="8"/>
      <c r="AL900" s="8"/>
      <c r="AM900" s="8"/>
      <c r="AN900" s="8"/>
      <c r="AO900" s="8"/>
      <c r="AP900" s="8"/>
      <c r="AQ900" s="8"/>
      <c r="AR900" s="8"/>
      <c r="AS900" s="8"/>
      <c r="AT900" s="8"/>
      <c r="AU900" s="8"/>
    </row>
    <row r="901" spans="6:47" x14ac:dyDescent="0.3">
      <c r="F901" s="2"/>
      <c r="G901" s="2"/>
      <c r="H901" s="4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Y901" s="8"/>
      <c r="Z901" s="8"/>
      <c r="AA901" s="8"/>
      <c r="AB901" s="8"/>
      <c r="AC901" s="8"/>
      <c r="AD901" s="8"/>
      <c r="AE901" s="8"/>
      <c r="AF901" s="8"/>
      <c r="AG901" s="8"/>
      <c r="AH901" s="8"/>
      <c r="AI901" s="8"/>
      <c r="AK901" s="8"/>
      <c r="AL901" s="8"/>
      <c r="AM901" s="8"/>
      <c r="AN901" s="8"/>
      <c r="AO901" s="8"/>
      <c r="AP901" s="8"/>
      <c r="AQ901" s="8"/>
      <c r="AR901" s="8"/>
      <c r="AS901" s="8"/>
      <c r="AT901" s="8"/>
      <c r="AU901" s="8"/>
    </row>
    <row r="902" spans="6:47" x14ac:dyDescent="0.3">
      <c r="F902" s="2"/>
      <c r="G902" s="2"/>
      <c r="H902" s="4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Y902" s="8"/>
      <c r="Z902" s="8"/>
      <c r="AA902" s="8"/>
      <c r="AB902" s="8"/>
      <c r="AC902" s="8"/>
      <c r="AD902" s="8"/>
      <c r="AE902" s="8"/>
      <c r="AF902" s="8"/>
      <c r="AG902" s="8"/>
      <c r="AH902" s="8"/>
      <c r="AI902" s="8"/>
      <c r="AK902" s="8"/>
      <c r="AL902" s="8"/>
      <c r="AM902" s="8"/>
      <c r="AN902" s="8"/>
      <c r="AO902" s="8"/>
      <c r="AP902" s="8"/>
      <c r="AQ902" s="8"/>
      <c r="AR902" s="8"/>
      <c r="AS902" s="8"/>
      <c r="AT902" s="8"/>
      <c r="AU902" s="8"/>
    </row>
    <row r="903" spans="6:47" x14ac:dyDescent="0.3">
      <c r="F903" s="2"/>
      <c r="G903" s="2"/>
      <c r="H903" s="4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Y903" s="8"/>
      <c r="Z903" s="8"/>
      <c r="AA903" s="8"/>
      <c r="AB903" s="8"/>
      <c r="AC903" s="8"/>
      <c r="AD903" s="8"/>
      <c r="AE903" s="8"/>
      <c r="AF903" s="8"/>
      <c r="AG903" s="8"/>
      <c r="AH903" s="8"/>
      <c r="AI903" s="8"/>
      <c r="AK903" s="8"/>
      <c r="AL903" s="8"/>
      <c r="AM903" s="8"/>
      <c r="AN903" s="8"/>
      <c r="AO903" s="8"/>
      <c r="AP903" s="8"/>
      <c r="AQ903" s="8"/>
      <c r="AR903" s="8"/>
      <c r="AS903" s="8"/>
      <c r="AT903" s="8"/>
      <c r="AU903" s="8"/>
    </row>
    <row r="904" spans="6:47" x14ac:dyDescent="0.3">
      <c r="F904" s="2"/>
      <c r="G904" s="2"/>
      <c r="H904" s="4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Y904" s="8"/>
      <c r="Z904" s="8"/>
      <c r="AA904" s="8"/>
      <c r="AB904" s="8"/>
      <c r="AC904" s="8"/>
      <c r="AD904" s="8"/>
      <c r="AE904" s="8"/>
      <c r="AF904" s="8"/>
      <c r="AG904" s="8"/>
      <c r="AH904" s="8"/>
      <c r="AI904" s="8"/>
      <c r="AK904" s="8"/>
      <c r="AL904" s="8"/>
      <c r="AM904" s="8"/>
      <c r="AN904" s="8"/>
      <c r="AO904" s="8"/>
      <c r="AP904" s="8"/>
      <c r="AQ904" s="8"/>
      <c r="AR904" s="8"/>
      <c r="AS904" s="8"/>
      <c r="AT904" s="8"/>
      <c r="AU904" s="8"/>
    </row>
    <row r="905" spans="6:47" x14ac:dyDescent="0.3">
      <c r="F905" s="2"/>
      <c r="G905" s="2"/>
      <c r="H905" s="4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Y905" s="8"/>
      <c r="Z905" s="8"/>
      <c r="AA905" s="8"/>
      <c r="AB905" s="8"/>
      <c r="AC905" s="8"/>
      <c r="AD905" s="8"/>
      <c r="AE905" s="8"/>
      <c r="AF905" s="8"/>
      <c r="AG905" s="8"/>
      <c r="AH905" s="8"/>
      <c r="AI905" s="8"/>
      <c r="AK905" s="8"/>
      <c r="AL905" s="8"/>
      <c r="AM905" s="8"/>
      <c r="AN905" s="8"/>
      <c r="AO905" s="8"/>
      <c r="AP905" s="8"/>
      <c r="AQ905" s="8"/>
      <c r="AR905" s="8"/>
      <c r="AS905" s="8"/>
      <c r="AT905" s="8"/>
      <c r="AU905" s="8"/>
    </row>
    <row r="906" spans="6:47" x14ac:dyDescent="0.3">
      <c r="F906" s="2"/>
      <c r="G906" s="2"/>
      <c r="H906" s="4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Y906" s="8"/>
      <c r="Z906" s="8"/>
      <c r="AA906" s="8"/>
      <c r="AB906" s="8"/>
      <c r="AC906" s="8"/>
      <c r="AD906" s="8"/>
      <c r="AE906" s="8"/>
      <c r="AF906" s="8"/>
      <c r="AG906" s="8"/>
      <c r="AH906" s="8"/>
      <c r="AI906" s="8"/>
      <c r="AK906" s="8"/>
      <c r="AL906" s="8"/>
      <c r="AM906" s="8"/>
      <c r="AN906" s="8"/>
      <c r="AO906" s="8"/>
      <c r="AP906" s="8"/>
      <c r="AQ906" s="8"/>
      <c r="AR906" s="8"/>
      <c r="AS906" s="8"/>
      <c r="AT906" s="8"/>
      <c r="AU906" s="8"/>
    </row>
    <row r="907" spans="6:47" x14ac:dyDescent="0.3">
      <c r="F907" s="2"/>
      <c r="G907" s="2"/>
      <c r="H907" s="4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Y907" s="8"/>
      <c r="Z907" s="8"/>
      <c r="AA907" s="8"/>
      <c r="AB907" s="8"/>
      <c r="AC907" s="8"/>
      <c r="AD907" s="8"/>
      <c r="AE907" s="8"/>
      <c r="AF907" s="8"/>
      <c r="AG907" s="8"/>
      <c r="AH907" s="8"/>
      <c r="AI907" s="8"/>
      <c r="AK907" s="8"/>
      <c r="AL907" s="8"/>
      <c r="AM907" s="8"/>
      <c r="AN907" s="8"/>
      <c r="AO907" s="8"/>
      <c r="AP907" s="8"/>
      <c r="AQ907" s="8"/>
      <c r="AR907" s="8"/>
      <c r="AS907" s="8"/>
      <c r="AT907" s="8"/>
      <c r="AU907" s="8"/>
    </row>
    <row r="908" spans="6:47" x14ac:dyDescent="0.3">
      <c r="F908" s="2"/>
      <c r="G908" s="2"/>
      <c r="H908" s="4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Y908" s="8"/>
      <c r="Z908" s="8"/>
      <c r="AA908" s="8"/>
      <c r="AB908" s="8"/>
      <c r="AC908" s="8"/>
      <c r="AD908" s="8"/>
      <c r="AE908" s="8"/>
      <c r="AF908" s="8"/>
      <c r="AG908" s="8"/>
      <c r="AH908" s="8"/>
      <c r="AI908" s="8"/>
      <c r="AK908" s="8"/>
      <c r="AL908" s="8"/>
      <c r="AM908" s="8"/>
      <c r="AN908" s="8"/>
      <c r="AO908" s="8"/>
      <c r="AP908" s="8"/>
      <c r="AQ908" s="8"/>
      <c r="AR908" s="8"/>
      <c r="AS908" s="8"/>
      <c r="AT908" s="8"/>
      <c r="AU908" s="8"/>
    </row>
    <row r="909" spans="6:47" x14ac:dyDescent="0.3">
      <c r="F909" s="2"/>
      <c r="G909" s="2"/>
      <c r="H909" s="4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Y909" s="8"/>
      <c r="Z909" s="8"/>
      <c r="AA909" s="8"/>
      <c r="AB909" s="8"/>
      <c r="AC909" s="8"/>
      <c r="AD909" s="8"/>
      <c r="AE909" s="8"/>
      <c r="AF909" s="8"/>
      <c r="AG909" s="8"/>
      <c r="AH909" s="8"/>
      <c r="AI909" s="8"/>
      <c r="AK909" s="8"/>
      <c r="AL909" s="8"/>
      <c r="AM909" s="8"/>
      <c r="AN909" s="8"/>
      <c r="AO909" s="8"/>
      <c r="AP909" s="8"/>
      <c r="AQ909" s="8"/>
      <c r="AR909" s="8"/>
      <c r="AS909" s="8"/>
      <c r="AT909" s="8"/>
      <c r="AU909" s="8"/>
    </row>
    <row r="910" spans="6:47" x14ac:dyDescent="0.3">
      <c r="F910" s="2"/>
      <c r="G910" s="2"/>
      <c r="H910" s="4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Y910" s="8"/>
      <c r="Z910" s="8"/>
      <c r="AA910" s="8"/>
      <c r="AB910" s="8"/>
      <c r="AC910" s="8"/>
      <c r="AD910" s="8"/>
      <c r="AE910" s="8"/>
      <c r="AF910" s="8"/>
      <c r="AG910" s="8"/>
      <c r="AH910" s="8"/>
      <c r="AI910" s="8"/>
      <c r="AK910" s="8"/>
      <c r="AL910" s="8"/>
      <c r="AM910" s="8"/>
      <c r="AN910" s="8"/>
      <c r="AO910" s="8"/>
      <c r="AP910" s="8"/>
      <c r="AQ910" s="8"/>
      <c r="AR910" s="8"/>
      <c r="AS910" s="8"/>
      <c r="AT910" s="8"/>
      <c r="AU910" s="8"/>
    </row>
    <row r="911" spans="6:47" x14ac:dyDescent="0.3">
      <c r="F911" s="2"/>
      <c r="G911" s="2"/>
      <c r="H911" s="4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Y911" s="8"/>
      <c r="Z911" s="8"/>
      <c r="AA911" s="8"/>
      <c r="AB911" s="8"/>
      <c r="AC911" s="8"/>
      <c r="AD911" s="8"/>
      <c r="AE911" s="8"/>
      <c r="AF911" s="8"/>
      <c r="AG911" s="8"/>
      <c r="AH911" s="8"/>
      <c r="AI911" s="8"/>
      <c r="AK911" s="8"/>
      <c r="AL911" s="8"/>
      <c r="AM911" s="8"/>
      <c r="AN911" s="8"/>
      <c r="AO911" s="8"/>
      <c r="AP911" s="8"/>
      <c r="AQ911" s="8"/>
      <c r="AR911" s="8"/>
      <c r="AS911" s="8"/>
      <c r="AT911" s="8"/>
      <c r="AU911" s="8"/>
    </row>
    <row r="912" spans="6:47" x14ac:dyDescent="0.3">
      <c r="F912" s="2"/>
      <c r="G912" s="2"/>
      <c r="H912" s="4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Y912" s="8"/>
      <c r="Z912" s="8"/>
      <c r="AA912" s="8"/>
      <c r="AB912" s="8"/>
      <c r="AC912" s="8"/>
      <c r="AD912" s="8"/>
      <c r="AE912" s="8"/>
      <c r="AF912" s="8"/>
      <c r="AG912" s="8"/>
      <c r="AH912" s="8"/>
      <c r="AI912" s="8"/>
      <c r="AK912" s="8"/>
      <c r="AL912" s="8"/>
      <c r="AM912" s="8"/>
      <c r="AN912" s="8"/>
      <c r="AO912" s="8"/>
      <c r="AP912" s="8"/>
      <c r="AQ912" s="8"/>
      <c r="AR912" s="8"/>
      <c r="AS912" s="8"/>
      <c r="AT912" s="8"/>
      <c r="AU912" s="8"/>
    </row>
    <row r="913" spans="6:47" x14ac:dyDescent="0.3">
      <c r="F913" s="2"/>
      <c r="G913" s="2"/>
      <c r="H913" s="4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Y913" s="8"/>
      <c r="Z913" s="8"/>
      <c r="AA913" s="8"/>
      <c r="AB913" s="8"/>
      <c r="AC913" s="8"/>
      <c r="AD913" s="8"/>
      <c r="AE913" s="8"/>
      <c r="AF913" s="8"/>
      <c r="AG913" s="8"/>
      <c r="AH913" s="8"/>
      <c r="AI913" s="8"/>
      <c r="AK913" s="8"/>
      <c r="AL913" s="8"/>
      <c r="AM913" s="8"/>
      <c r="AN913" s="8"/>
      <c r="AO913" s="8"/>
      <c r="AP913" s="8"/>
      <c r="AQ913" s="8"/>
      <c r="AR913" s="8"/>
      <c r="AS913" s="8"/>
      <c r="AT913" s="8"/>
      <c r="AU913" s="8"/>
    </row>
    <row r="914" spans="6:47" x14ac:dyDescent="0.3">
      <c r="F914" s="2"/>
      <c r="G914" s="2"/>
      <c r="H914" s="4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Y914" s="8"/>
      <c r="Z914" s="8"/>
      <c r="AA914" s="8"/>
      <c r="AB914" s="8"/>
      <c r="AC914" s="8"/>
      <c r="AD914" s="8"/>
      <c r="AE914" s="8"/>
      <c r="AF914" s="8"/>
      <c r="AG914" s="8"/>
      <c r="AH914" s="8"/>
      <c r="AI914" s="8"/>
      <c r="AK914" s="8"/>
      <c r="AL914" s="8"/>
      <c r="AM914" s="8"/>
      <c r="AN914" s="8"/>
      <c r="AO914" s="8"/>
      <c r="AP914" s="8"/>
      <c r="AQ914" s="8"/>
      <c r="AR914" s="8"/>
      <c r="AS914" s="8"/>
      <c r="AT914" s="8"/>
      <c r="AU914" s="8"/>
    </row>
    <row r="915" spans="6:47" x14ac:dyDescent="0.3">
      <c r="F915" s="2"/>
      <c r="G915" s="2"/>
      <c r="H915" s="4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Y915" s="8"/>
      <c r="Z915" s="8"/>
      <c r="AA915" s="8"/>
      <c r="AB915" s="8"/>
      <c r="AC915" s="8"/>
      <c r="AD915" s="8"/>
      <c r="AE915" s="8"/>
      <c r="AF915" s="8"/>
      <c r="AG915" s="8"/>
      <c r="AH915" s="8"/>
      <c r="AI915" s="8"/>
      <c r="AK915" s="8"/>
      <c r="AL915" s="8"/>
      <c r="AM915" s="8"/>
      <c r="AN915" s="8"/>
      <c r="AO915" s="8"/>
      <c r="AP915" s="8"/>
      <c r="AQ915" s="8"/>
      <c r="AR915" s="8"/>
      <c r="AS915" s="8"/>
      <c r="AT915" s="8"/>
      <c r="AU915" s="8"/>
    </row>
    <row r="916" spans="6:47" x14ac:dyDescent="0.3">
      <c r="F916" s="2"/>
      <c r="G916" s="2"/>
      <c r="H916" s="4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Y916" s="8"/>
      <c r="Z916" s="8"/>
      <c r="AA916" s="8"/>
      <c r="AB916" s="8"/>
      <c r="AC916" s="8"/>
      <c r="AD916" s="8"/>
      <c r="AE916" s="8"/>
      <c r="AF916" s="8"/>
      <c r="AG916" s="8"/>
      <c r="AH916" s="8"/>
      <c r="AI916" s="8"/>
      <c r="AK916" s="8"/>
      <c r="AL916" s="8"/>
      <c r="AM916" s="8"/>
      <c r="AN916" s="8"/>
      <c r="AO916" s="8"/>
      <c r="AP916" s="8"/>
      <c r="AQ916" s="8"/>
      <c r="AR916" s="8"/>
      <c r="AS916" s="8"/>
      <c r="AT916" s="8"/>
      <c r="AU916" s="8"/>
    </row>
    <row r="917" spans="6:47" x14ac:dyDescent="0.3">
      <c r="F917" s="2"/>
      <c r="G917" s="2"/>
      <c r="H917" s="4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Y917" s="8"/>
      <c r="Z917" s="8"/>
      <c r="AA917" s="8"/>
      <c r="AB917" s="8"/>
      <c r="AC917" s="8"/>
      <c r="AD917" s="8"/>
      <c r="AE917" s="8"/>
      <c r="AF917" s="8"/>
      <c r="AG917" s="8"/>
      <c r="AH917" s="8"/>
      <c r="AI917" s="8"/>
      <c r="AK917" s="8"/>
      <c r="AL917" s="8"/>
      <c r="AM917" s="8"/>
      <c r="AN917" s="8"/>
      <c r="AO917" s="8"/>
      <c r="AP917" s="8"/>
      <c r="AQ917" s="8"/>
      <c r="AR917" s="8"/>
      <c r="AS917" s="8"/>
      <c r="AT917" s="8"/>
      <c r="AU917" s="8"/>
    </row>
    <row r="918" spans="6:47" x14ac:dyDescent="0.3">
      <c r="F918" s="2"/>
      <c r="G918" s="2"/>
      <c r="H918" s="4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Y918" s="8"/>
      <c r="Z918" s="8"/>
      <c r="AA918" s="8"/>
      <c r="AB918" s="8"/>
      <c r="AC918" s="8"/>
      <c r="AD918" s="8"/>
      <c r="AE918" s="8"/>
      <c r="AF918" s="8"/>
      <c r="AG918" s="8"/>
      <c r="AH918" s="8"/>
      <c r="AI918" s="8"/>
      <c r="AK918" s="8"/>
      <c r="AL918" s="8"/>
      <c r="AM918" s="8"/>
      <c r="AN918" s="8"/>
      <c r="AO918" s="8"/>
      <c r="AP918" s="8"/>
      <c r="AQ918" s="8"/>
      <c r="AR918" s="8"/>
      <c r="AS918" s="8"/>
      <c r="AT918" s="8"/>
      <c r="AU918" s="8"/>
    </row>
    <row r="919" spans="6:47" x14ac:dyDescent="0.3">
      <c r="F919" s="2"/>
      <c r="G919" s="2"/>
      <c r="H919" s="4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Y919" s="8"/>
      <c r="Z919" s="8"/>
      <c r="AA919" s="8"/>
      <c r="AB919" s="8"/>
      <c r="AC919" s="8"/>
      <c r="AD919" s="8"/>
      <c r="AE919" s="8"/>
      <c r="AF919" s="8"/>
      <c r="AG919" s="8"/>
      <c r="AH919" s="8"/>
      <c r="AI919" s="8"/>
      <c r="AK919" s="8"/>
      <c r="AL919" s="8"/>
      <c r="AM919" s="8"/>
      <c r="AN919" s="8"/>
      <c r="AO919" s="8"/>
      <c r="AP919" s="8"/>
      <c r="AQ919" s="8"/>
      <c r="AR919" s="8"/>
      <c r="AS919" s="8"/>
      <c r="AT919" s="8"/>
      <c r="AU919" s="8"/>
    </row>
    <row r="920" spans="6:47" x14ac:dyDescent="0.3">
      <c r="F920" s="2"/>
      <c r="G920" s="2"/>
      <c r="H920" s="4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Y920" s="8"/>
      <c r="Z920" s="8"/>
      <c r="AA920" s="8"/>
      <c r="AB920" s="8"/>
      <c r="AC920" s="8"/>
      <c r="AD920" s="8"/>
      <c r="AE920" s="8"/>
      <c r="AF920" s="8"/>
      <c r="AG920" s="8"/>
      <c r="AH920" s="8"/>
      <c r="AI920" s="8"/>
      <c r="AK920" s="8"/>
      <c r="AL920" s="8"/>
      <c r="AM920" s="8"/>
      <c r="AN920" s="8"/>
      <c r="AO920" s="8"/>
      <c r="AP920" s="8"/>
      <c r="AQ920" s="8"/>
      <c r="AR920" s="8"/>
      <c r="AS920" s="8"/>
      <c r="AT920" s="8"/>
      <c r="AU920" s="8"/>
    </row>
    <row r="921" spans="6:47" x14ac:dyDescent="0.3">
      <c r="F921" s="2"/>
      <c r="G921" s="2"/>
      <c r="H921" s="4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Y921" s="8"/>
      <c r="Z921" s="8"/>
      <c r="AA921" s="8"/>
      <c r="AB921" s="8"/>
      <c r="AC921" s="8"/>
      <c r="AD921" s="8"/>
      <c r="AE921" s="8"/>
      <c r="AF921" s="8"/>
      <c r="AG921" s="8"/>
      <c r="AH921" s="8"/>
      <c r="AI921" s="8"/>
      <c r="AK921" s="8"/>
      <c r="AL921" s="8"/>
      <c r="AM921" s="8"/>
      <c r="AN921" s="8"/>
      <c r="AO921" s="8"/>
      <c r="AP921" s="8"/>
      <c r="AQ921" s="8"/>
      <c r="AR921" s="8"/>
      <c r="AS921" s="8"/>
      <c r="AT921" s="8"/>
      <c r="AU921" s="8"/>
    </row>
    <row r="922" spans="6:47" x14ac:dyDescent="0.3">
      <c r="F922" s="2"/>
      <c r="G922" s="2"/>
      <c r="H922" s="4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Y922" s="8"/>
      <c r="Z922" s="8"/>
      <c r="AA922" s="8"/>
      <c r="AB922" s="8"/>
      <c r="AC922" s="8"/>
      <c r="AD922" s="8"/>
      <c r="AE922" s="8"/>
      <c r="AF922" s="8"/>
      <c r="AG922" s="8"/>
      <c r="AH922" s="8"/>
      <c r="AI922" s="8"/>
      <c r="AK922" s="8"/>
      <c r="AL922" s="8"/>
      <c r="AM922" s="8"/>
      <c r="AN922" s="8"/>
      <c r="AO922" s="8"/>
      <c r="AP922" s="8"/>
      <c r="AQ922" s="8"/>
      <c r="AR922" s="8"/>
      <c r="AS922" s="8"/>
      <c r="AT922" s="8"/>
      <c r="AU922" s="8"/>
    </row>
    <row r="923" spans="6:47" x14ac:dyDescent="0.3">
      <c r="F923" s="2"/>
      <c r="G923" s="2"/>
      <c r="H923" s="4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Y923" s="8"/>
      <c r="Z923" s="8"/>
      <c r="AA923" s="8"/>
      <c r="AB923" s="8"/>
      <c r="AC923" s="8"/>
      <c r="AD923" s="8"/>
      <c r="AE923" s="8"/>
      <c r="AF923" s="8"/>
      <c r="AG923" s="8"/>
      <c r="AH923" s="8"/>
      <c r="AI923" s="8"/>
      <c r="AK923" s="8"/>
      <c r="AL923" s="8"/>
      <c r="AM923" s="8"/>
      <c r="AN923" s="8"/>
      <c r="AO923" s="8"/>
      <c r="AP923" s="8"/>
      <c r="AQ923" s="8"/>
      <c r="AR923" s="8"/>
      <c r="AS923" s="8"/>
      <c r="AT923" s="8"/>
      <c r="AU923" s="8"/>
    </row>
    <row r="924" spans="6:47" x14ac:dyDescent="0.3">
      <c r="F924" s="2"/>
      <c r="G924" s="2"/>
      <c r="H924" s="4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Y924" s="8"/>
      <c r="Z924" s="8"/>
      <c r="AA924" s="8"/>
      <c r="AB924" s="8"/>
      <c r="AC924" s="8"/>
      <c r="AD924" s="8"/>
      <c r="AE924" s="8"/>
      <c r="AF924" s="8"/>
      <c r="AG924" s="8"/>
      <c r="AH924" s="8"/>
      <c r="AI924" s="8"/>
      <c r="AK924" s="8"/>
      <c r="AL924" s="8"/>
      <c r="AM924" s="8"/>
      <c r="AN924" s="8"/>
      <c r="AO924" s="8"/>
      <c r="AP924" s="8"/>
      <c r="AQ924" s="8"/>
      <c r="AR924" s="8"/>
      <c r="AS924" s="8"/>
      <c r="AT924" s="8"/>
      <c r="AU924" s="8"/>
    </row>
    <row r="925" spans="6:47" x14ac:dyDescent="0.3">
      <c r="F925" s="2"/>
      <c r="G925" s="2"/>
      <c r="H925" s="4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Y925" s="8"/>
      <c r="Z925" s="8"/>
      <c r="AA925" s="8"/>
      <c r="AB925" s="8"/>
      <c r="AC925" s="8"/>
      <c r="AD925" s="8"/>
      <c r="AE925" s="8"/>
      <c r="AF925" s="8"/>
      <c r="AG925" s="8"/>
      <c r="AH925" s="8"/>
      <c r="AI925" s="8"/>
      <c r="AK925" s="8"/>
      <c r="AL925" s="8"/>
      <c r="AM925" s="8"/>
      <c r="AN925" s="8"/>
      <c r="AO925" s="8"/>
      <c r="AP925" s="8"/>
      <c r="AQ925" s="8"/>
      <c r="AR925" s="8"/>
      <c r="AS925" s="8"/>
      <c r="AT925" s="8"/>
      <c r="AU925" s="8"/>
    </row>
    <row r="926" spans="6:47" x14ac:dyDescent="0.3">
      <c r="F926" s="2"/>
      <c r="G926" s="2"/>
      <c r="H926" s="4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Y926" s="8"/>
      <c r="Z926" s="8"/>
      <c r="AA926" s="8"/>
      <c r="AB926" s="8"/>
      <c r="AC926" s="8"/>
      <c r="AD926" s="8"/>
      <c r="AE926" s="8"/>
      <c r="AF926" s="8"/>
      <c r="AG926" s="8"/>
      <c r="AH926" s="8"/>
      <c r="AI926" s="8"/>
      <c r="AK926" s="8"/>
      <c r="AL926" s="8"/>
      <c r="AM926" s="8"/>
      <c r="AN926" s="8"/>
      <c r="AO926" s="8"/>
      <c r="AP926" s="8"/>
      <c r="AQ926" s="8"/>
      <c r="AR926" s="8"/>
      <c r="AS926" s="8"/>
      <c r="AT926" s="8"/>
      <c r="AU926" s="8"/>
    </row>
    <row r="927" spans="6:47" x14ac:dyDescent="0.3">
      <c r="F927" s="2"/>
      <c r="G927" s="2"/>
      <c r="H927" s="4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Y927" s="8"/>
      <c r="Z927" s="8"/>
      <c r="AA927" s="8"/>
      <c r="AB927" s="8"/>
      <c r="AC927" s="8"/>
      <c r="AD927" s="8"/>
      <c r="AE927" s="8"/>
      <c r="AF927" s="8"/>
      <c r="AG927" s="8"/>
      <c r="AH927" s="8"/>
      <c r="AI927" s="8"/>
      <c r="AK927" s="8"/>
      <c r="AL927" s="8"/>
      <c r="AM927" s="8"/>
      <c r="AN927" s="8"/>
      <c r="AO927" s="8"/>
      <c r="AP927" s="8"/>
      <c r="AQ927" s="8"/>
      <c r="AR927" s="8"/>
      <c r="AS927" s="8"/>
      <c r="AT927" s="8"/>
      <c r="AU927" s="8"/>
    </row>
    <row r="928" spans="6:47" x14ac:dyDescent="0.3">
      <c r="F928" s="2"/>
      <c r="G928" s="2"/>
      <c r="H928" s="4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Y928" s="8"/>
      <c r="Z928" s="8"/>
      <c r="AA928" s="8"/>
      <c r="AB928" s="8"/>
      <c r="AC928" s="8"/>
      <c r="AD928" s="8"/>
      <c r="AE928" s="8"/>
      <c r="AF928" s="8"/>
      <c r="AG928" s="8"/>
      <c r="AH928" s="8"/>
      <c r="AI928" s="8"/>
      <c r="AK928" s="8"/>
      <c r="AL928" s="8"/>
      <c r="AM928" s="8"/>
      <c r="AN928" s="8"/>
      <c r="AO928" s="8"/>
      <c r="AP928" s="8"/>
      <c r="AQ928" s="8"/>
      <c r="AR928" s="8"/>
      <c r="AS928" s="8"/>
      <c r="AT928" s="8"/>
      <c r="AU928" s="8"/>
    </row>
    <row r="929" spans="6:47" x14ac:dyDescent="0.3">
      <c r="F929" s="2"/>
      <c r="G929" s="2"/>
      <c r="H929" s="4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Y929" s="8"/>
      <c r="Z929" s="8"/>
      <c r="AA929" s="8"/>
      <c r="AB929" s="8"/>
      <c r="AC929" s="8"/>
      <c r="AD929" s="8"/>
      <c r="AE929" s="8"/>
      <c r="AF929" s="8"/>
      <c r="AG929" s="8"/>
      <c r="AH929" s="8"/>
      <c r="AI929" s="8"/>
      <c r="AK929" s="8"/>
      <c r="AL929" s="8"/>
      <c r="AM929" s="8"/>
      <c r="AN929" s="8"/>
      <c r="AO929" s="8"/>
      <c r="AP929" s="8"/>
      <c r="AQ929" s="8"/>
      <c r="AR929" s="8"/>
      <c r="AS929" s="8"/>
      <c r="AT929" s="8"/>
      <c r="AU929" s="8"/>
    </row>
    <row r="930" spans="6:47" x14ac:dyDescent="0.3">
      <c r="F930" s="2"/>
      <c r="G930" s="2"/>
      <c r="H930" s="4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Y930" s="8"/>
      <c r="Z930" s="8"/>
      <c r="AA930" s="8"/>
      <c r="AB930" s="8"/>
      <c r="AC930" s="8"/>
      <c r="AD930" s="8"/>
      <c r="AE930" s="8"/>
      <c r="AF930" s="8"/>
      <c r="AG930" s="8"/>
      <c r="AH930" s="8"/>
      <c r="AI930" s="8"/>
      <c r="AK930" s="8"/>
      <c r="AL930" s="8"/>
      <c r="AM930" s="8"/>
      <c r="AN930" s="8"/>
      <c r="AO930" s="8"/>
      <c r="AP930" s="8"/>
      <c r="AQ930" s="8"/>
      <c r="AR930" s="8"/>
      <c r="AS930" s="8"/>
      <c r="AT930" s="8"/>
      <c r="AU930" s="8"/>
    </row>
    <row r="931" spans="6:47" x14ac:dyDescent="0.3">
      <c r="F931" s="2"/>
      <c r="G931" s="2"/>
      <c r="H931" s="4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Y931" s="8"/>
      <c r="Z931" s="8"/>
      <c r="AA931" s="8"/>
      <c r="AB931" s="8"/>
      <c r="AC931" s="8"/>
      <c r="AD931" s="8"/>
      <c r="AE931" s="8"/>
      <c r="AF931" s="8"/>
      <c r="AG931" s="8"/>
      <c r="AH931" s="8"/>
      <c r="AI931" s="8"/>
      <c r="AK931" s="8"/>
      <c r="AL931" s="8"/>
      <c r="AM931" s="8"/>
      <c r="AN931" s="8"/>
      <c r="AO931" s="8"/>
      <c r="AP931" s="8"/>
      <c r="AQ931" s="8"/>
      <c r="AR931" s="8"/>
      <c r="AS931" s="8"/>
      <c r="AT931" s="8"/>
      <c r="AU931" s="8"/>
    </row>
    <row r="932" spans="6:47" x14ac:dyDescent="0.3">
      <c r="F932" s="2"/>
      <c r="G932" s="2"/>
      <c r="H932" s="4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Y932" s="8"/>
      <c r="Z932" s="8"/>
      <c r="AA932" s="8"/>
      <c r="AB932" s="8"/>
      <c r="AC932" s="8"/>
      <c r="AD932" s="8"/>
      <c r="AE932" s="8"/>
      <c r="AF932" s="8"/>
      <c r="AG932" s="8"/>
      <c r="AH932" s="8"/>
      <c r="AI932" s="8"/>
      <c r="AK932" s="8"/>
      <c r="AL932" s="8"/>
      <c r="AM932" s="8"/>
      <c r="AN932" s="8"/>
      <c r="AO932" s="8"/>
      <c r="AP932" s="8"/>
      <c r="AQ932" s="8"/>
      <c r="AR932" s="8"/>
      <c r="AS932" s="8"/>
      <c r="AT932" s="8"/>
      <c r="AU932" s="8"/>
    </row>
    <row r="933" spans="6:47" x14ac:dyDescent="0.3">
      <c r="F933" s="2"/>
      <c r="G933" s="2"/>
      <c r="H933" s="4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Y933" s="8"/>
      <c r="Z933" s="8"/>
      <c r="AA933" s="8"/>
      <c r="AB933" s="8"/>
      <c r="AC933" s="8"/>
      <c r="AD933" s="8"/>
      <c r="AE933" s="8"/>
      <c r="AF933" s="8"/>
      <c r="AG933" s="8"/>
      <c r="AH933" s="8"/>
      <c r="AI933" s="8"/>
      <c r="AK933" s="8"/>
      <c r="AL933" s="8"/>
      <c r="AM933" s="8"/>
      <c r="AN933" s="8"/>
      <c r="AO933" s="8"/>
      <c r="AP933" s="8"/>
      <c r="AQ933" s="8"/>
      <c r="AR933" s="8"/>
      <c r="AS933" s="8"/>
      <c r="AT933" s="8"/>
      <c r="AU933" s="8"/>
    </row>
    <row r="934" spans="6:47" x14ac:dyDescent="0.3">
      <c r="F934" s="2"/>
      <c r="G934" s="2"/>
      <c r="H934" s="4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Y934" s="8"/>
      <c r="Z934" s="8"/>
      <c r="AA934" s="8"/>
      <c r="AB934" s="8"/>
      <c r="AC934" s="8"/>
      <c r="AD934" s="8"/>
      <c r="AE934" s="8"/>
      <c r="AF934" s="8"/>
      <c r="AG934" s="8"/>
      <c r="AH934" s="8"/>
      <c r="AI934" s="8"/>
      <c r="AK934" s="8"/>
      <c r="AL934" s="8"/>
      <c r="AM934" s="8"/>
      <c r="AN934" s="8"/>
      <c r="AO934" s="8"/>
      <c r="AP934" s="8"/>
      <c r="AQ934" s="8"/>
      <c r="AR934" s="8"/>
      <c r="AS934" s="8"/>
      <c r="AT934" s="8"/>
      <c r="AU934" s="8"/>
    </row>
    <row r="935" spans="6:47" x14ac:dyDescent="0.3">
      <c r="F935" s="2"/>
      <c r="G935" s="2"/>
      <c r="H935" s="4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Y935" s="8"/>
      <c r="Z935" s="8"/>
      <c r="AA935" s="8"/>
      <c r="AB935" s="8"/>
      <c r="AC935" s="8"/>
      <c r="AD935" s="8"/>
      <c r="AE935" s="8"/>
      <c r="AF935" s="8"/>
      <c r="AG935" s="8"/>
      <c r="AH935" s="8"/>
      <c r="AI935" s="8"/>
      <c r="AK935" s="8"/>
      <c r="AL935" s="8"/>
      <c r="AM935" s="8"/>
      <c r="AN935" s="8"/>
      <c r="AO935" s="8"/>
      <c r="AP935" s="8"/>
      <c r="AQ935" s="8"/>
      <c r="AR935" s="8"/>
      <c r="AS935" s="8"/>
      <c r="AT935" s="8"/>
      <c r="AU935" s="8"/>
    </row>
    <row r="936" spans="6:47" x14ac:dyDescent="0.3">
      <c r="F936" s="2"/>
      <c r="G936" s="2"/>
      <c r="H936" s="4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Y936" s="8"/>
      <c r="Z936" s="8"/>
      <c r="AA936" s="8"/>
      <c r="AB936" s="8"/>
      <c r="AC936" s="8"/>
      <c r="AD936" s="8"/>
      <c r="AE936" s="8"/>
      <c r="AF936" s="8"/>
      <c r="AG936" s="8"/>
      <c r="AH936" s="8"/>
      <c r="AI936" s="8"/>
      <c r="AK936" s="8"/>
      <c r="AL936" s="8"/>
      <c r="AM936" s="8"/>
      <c r="AN936" s="8"/>
      <c r="AO936" s="8"/>
      <c r="AP936" s="8"/>
      <c r="AQ936" s="8"/>
      <c r="AR936" s="8"/>
      <c r="AS936" s="8"/>
      <c r="AT936" s="8"/>
      <c r="AU936" s="8"/>
    </row>
    <row r="937" spans="6:47" x14ac:dyDescent="0.3">
      <c r="F937" s="2"/>
      <c r="G937" s="2"/>
      <c r="H937" s="4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Y937" s="8"/>
      <c r="Z937" s="8"/>
      <c r="AA937" s="8"/>
      <c r="AB937" s="8"/>
      <c r="AC937" s="8"/>
      <c r="AD937" s="8"/>
      <c r="AE937" s="8"/>
      <c r="AF937" s="8"/>
      <c r="AG937" s="8"/>
      <c r="AH937" s="8"/>
      <c r="AI937" s="8"/>
      <c r="AK937" s="8"/>
      <c r="AL937" s="8"/>
      <c r="AM937" s="8"/>
      <c r="AN937" s="8"/>
      <c r="AO937" s="8"/>
      <c r="AP937" s="8"/>
      <c r="AQ937" s="8"/>
      <c r="AR937" s="8"/>
      <c r="AS937" s="8"/>
      <c r="AT937" s="8"/>
      <c r="AU937" s="8"/>
    </row>
    <row r="938" spans="6:47" x14ac:dyDescent="0.3">
      <c r="F938" s="2"/>
      <c r="G938" s="2"/>
      <c r="H938" s="4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Y938" s="8"/>
      <c r="Z938" s="8"/>
      <c r="AA938" s="8"/>
      <c r="AB938" s="8"/>
      <c r="AC938" s="8"/>
      <c r="AD938" s="8"/>
      <c r="AE938" s="8"/>
      <c r="AF938" s="8"/>
      <c r="AG938" s="8"/>
      <c r="AH938" s="8"/>
      <c r="AI938" s="8"/>
      <c r="AK938" s="8"/>
      <c r="AL938" s="8"/>
      <c r="AM938" s="8"/>
      <c r="AN938" s="8"/>
      <c r="AO938" s="8"/>
      <c r="AP938" s="8"/>
      <c r="AQ938" s="8"/>
      <c r="AR938" s="8"/>
      <c r="AS938" s="8"/>
      <c r="AT938" s="8"/>
      <c r="AU938" s="8"/>
    </row>
    <row r="939" spans="6:47" x14ac:dyDescent="0.3">
      <c r="F939" s="2"/>
      <c r="G939" s="2"/>
      <c r="H939" s="4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Y939" s="8"/>
      <c r="Z939" s="8"/>
      <c r="AA939" s="8"/>
      <c r="AB939" s="8"/>
      <c r="AC939" s="8"/>
      <c r="AD939" s="8"/>
      <c r="AE939" s="8"/>
      <c r="AF939" s="8"/>
      <c r="AG939" s="8"/>
      <c r="AH939" s="8"/>
      <c r="AI939" s="8"/>
      <c r="AK939" s="8"/>
      <c r="AL939" s="8"/>
      <c r="AM939" s="8"/>
      <c r="AN939" s="8"/>
      <c r="AO939" s="8"/>
      <c r="AP939" s="8"/>
      <c r="AQ939" s="8"/>
      <c r="AR939" s="8"/>
      <c r="AS939" s="8"/>
      <c r="AT939" s="8"/>
      <c r="AU939" s="8"/>
    </row>
    <row r="940" spans="6:47" x14ac:dyDescent="0.3">
      <c r="F940" s="2"/>
      <c r="G940" s="2"/>
      <c r="H940" s="4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Y940" s="8"/>
      <c r="Z940" s="8"/>
      <c r="AA940" s="8"/>
      <c r="AB940" s="8"/>
      <c r="AC940" s="8"/>
      <c r="AD940" s="8"/>
      <c r="AE940" s="8"/>
      <c r="AF940" s="8"/>
      <c r="AG940" s="8"/>
      <c r="AH940" s="8"/>
      <c r="AI940" s="8"/>
      <c r="AK940" s="8"/>
      <c r="AL940" s="8"/>
      <c r="AM940" s="8"/>
      <c r="AN940" s="8"/>
      <c r="AO940" s="8"/>
      <c r="AP940" s="8"/>
      <c r="AQ940" s="8"/>
      <c r="AR940" s="8"/>
      <c r="AS940" s="8"/>
      <c r="AT940" s="8"/>
      <c r="AU940" s="8"/>
    </row>
    <row r="941" spans="6:47" x14ac:dyDescent="0.3">
      <c r="F941" s="2"/>
      <c r="G941" s="2"/>
      <c r="H941" s="4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Y941" s="8"/>
      <c r="Z941" s="8"/>
      <c r="AA941" s="8"/>
      <c r="AB941" s="8"/>
      <c r="AC941" s="8"/>
      <c r="AD941" s="8"/>
      <c r="AE941" s="8"/>
      <c r="AF941" s="8"/>
      <c r="AG941" s="8"/>
      <c r="AH941" s="8"/>
      <c r="AI941" s="8"/>
      <c r="AK941" s="8"/>
      <c r="AL941" s="8"/>
      <c r="AM941" s="8"/>
      <c r="AN941" s="8"/>
      <c r="AO941" s="8"/>
      <c r="AP941" s="8"/>
      <c r="AQ941" s="8"/>
      <c r="AR941" s="8"/>
      <c r="AS941" s="8"/>
      <c r="AT941" s="8"/>
      <c r="AU941" s="8"/>
    </row>
    <row r="942" spans="6:47" x14ac:dyDescent="0.3">
      <c r="F942" s="2"/>
      <c r="G942" s="2"/>
      <c r="H942" s="4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Y942" s="8"/>
      <c r="Z942" s="8"/>
      <c r="AA942" s="8"/>
      <c r="AB942" s="8"/>
      <c r="AC942" s="8"/>
      <c r="AD942" s="8"/>
      <c r="AE942" s="8"/>
      <c r="AF942" s="8"/>
      <c r="AG942" s="8"/>
      <c r="AH942" s="8"/>
      <c r="AI942" s="8"/>
      <c r="AK942" s="8"/>
      <c r="AL942" s="8"/>
      <c r="AM942" s="8"/>
      <c r="AN942" s="8"/>
      <c r="AO942" s="8"/>
      <c r="AP942" s="8"/>
      <c r="AQ942" s="8"/>
      <c r="AR942" s="8"/>
      <c r="AS942" s="8"/>
      <c r="AT942" s="8"/>
      <c r="AU942" s="8"/>
    </row>
    <row r="944" spans="6:47" x14ac:dyDescent="0.3">
      <c r="L944" s="35" t="s">
        <v>60</v>
      </c>
      <c r="M944" s="15">
        <f>Y944</f>
        <v>1</v>
      </c>
      <c r="N944" s="3" t="s">
        <v>3</v>
      </c>
      <c r="O944" s="3" t="s">
        <v>4</v>
      </c>
      <c r="P944" s="3" t="s">
        <v>5</v>
      </c>
      <c r="Q944" s="3" t="s">
        <v>6</v>
      </c>
      <c r="R944" s="3" t="s">
        <v>7</v>
      </c>
      <c r="S944" s="3" t="s">
        <v>8</v>
      </c>
      <c r="T944" s="3" t="s">
        <v>9</v>
      </c>
      <c r="U944" s="3" t="s">
        <v>10</v>
      </c>
      <c r="V944" s="3" t="s">
        <v>11</v>
      </c>
      <c r="W944" s="3" t="s">
        <v>12</v>
      </c>
      <c r="Y944" s="7">
        <f>X292</f>
        <v>1</v>
      </c>
      <c r="Z944" s="3" t="s">
        <v>3</v>
      </c>
      <c r="AA944" s="3" t="s">
        <v>4</v>
      </c>
      <c r="AB944" s="3" t="s">
        <v>5</v>
      </c>
      <c r="AC944" s="3" t="s">
        <v>6</v>
      </c>
      <c r="AD944" s="3" t="s">
        <v>7</v>
      </c>
      <c r="AE944" s="3" t="s">
        <v>8</v>
      </c>
      <c r="AF944" s="3" t="s">
        <v>9</v>
      </c>
      <c r="AG944" s="3" t="s">
        <v>10</v>
      </c>
      <c r="AH944" s="3" t="s">
        <v>11</v>
      </c>
      <c r="AI944" s="3" t="s">
        <v>12</v>
      </c>
      <c r="AK944" s="15">
        <f t="shared" ref="AK944:AK955" si="369">Y944</f>
        <v>1</v>
      </c>
      <c r="AL944" s="3" t="s">
        <v>3</v>
      </c>
      <c r="AM944" s="3" t="s">
        <v>4</v>
      </c>
      <c r="AN944" s="3" t="s">
        <v>5</v>
      </c>
      <c r="AO944" s="3" t="s">
        <v>6</v>
      </c>
      <c r="AP944" s="3" t="s">
        <v>7</v>
      </c>
      <c r="AQ944" s="3" t="s">
        <v>8</v>
      </c>
      <c r="AR944" s="3" t="s">
        <v>9</v>
      </c>
      <c r="AS944" s="3" t="s">
        <v>10</v>
      </c>
      <c r="AT944" s="3" t="s">
        <v>11</v>
      </c>
      <c r="AU944" s="3" t="s">
        <v>12</v>
      </c>
    </row>
    <row r="945" spans="13:49" x14ac:dyDescent="0.3">
      <c r="M945" s="8" t="s">
        <v>15</v>
      </c>
      <c r="N945" s="8">
        <f>-1 *AVERAGE(N655:N942)</f>
        <v>-0.63846654377806011</v>
      </c>
      <c r="O945" s="8">
        <f t="shared" ref="O945:W945" si="370">-1 *AVERAGE(O655:O942)</f>
        <v>-0.65146582123269858</v>
      </c>
      <c r="P945" s="8">
        <f t="shared" si="370"/>
        <v>-0.50290281479651933</v>
      </c>
      <c r="Q945" s="8">
        <f t="shared" si="370"/>
        <v>-8.8812628974929281E-2</v>
      </c>
      <c r="R945" s="8">
        <f t="shared" si="370"/>
        <v>-7.4377011505074767E-2</v>
      </c>
      <c r="S945" s="8">
        <f t="shared" si="370"/>
        <v>-0.26361673008477543</v>
      </c>
      <c r="T945" s="8">
        <f t="shared" si="370"/>
        <v>-2.2671647528893484</v>
      </c>
      <c r="U945" s="8">
        <f t="shared" si="370"/>
        <v>-1.8744065489480495</v>
      </c>
      <c r="V945" s="8">
        <f t="shared" si="370"/>
        <v>-2.0104034419146419</v>
      </c>
      <c r="W945" s="8">
        <f t="shared" si="370"/>
        <v>-1.211080342507193</v>
      </c>
      <c r="Y945" s="8" t="s">
        <v>15</v>
      </c>
      <c r="Z945" s="8">
        <f>-1 *AVERAGE(Z655:Z942)</f>
        <v>-0.29453727963190729</v>
      </c>
      <c r="AA945" s="8">
        <f t="shared" ref="AA945:AI945" si="371">-1 *AVERAGE(AA655:AA942)</f>
        <v>-0.29341413759926999</v>
      </c>
      <c r="AB945" s="8">
        <f t="shared" si="371"/>
        <v>-0.34476422624639297</v>
      </c>
      <c r="AC945" s="8">
        <f t="shared" si="371"/>
        <v>-4.4232909588212112E-2</v>
      </c>
      <c r="AD945" s="8">
        <f t="shared" si="371"/>
        <v>-0.2310942734416514</v>
      </c>
      <c r="AE945" s="8">
        <f t="shared" si="371"/>
        <v>-0.29872101166439879</v>
      </c>
      <c r="AF945" s="8">
        <f t="shared" si="371"/>
        <v>-0.32831123415561975</v>
      </c>
      <c r="AG945" s="8">
        <f t="shared" si="371"/>
        <v>-0.49398180077269677</v>
      </c>
      <c r="AH945" s="8">
        <f t="shared" si="371"/>
        <v>-1.0218771548351764</v>
      </c>
      <c r="AI945" s="8">
        <f t="shared" si="371"/>
        <v>-1.1216328162905282</v>
      </c>
      <c r="AK945" s="8" t="str">
        <f t="shared" si="369"/>
        <v>ALL</v>
      </c>
      <c r="AL945" s="8">
        <f>-1 *AVERAGE(AL655:AL942)</f>
        <v>0.5603226090302964</v>
      </c>
      <c r="AM945" s="8">
        <f t="shared" ref="AM945:AU945" si="372">-1 *AVERAGE(AM655:AM942)</f>
        <v>0.5599418796814396</v>
      </c>
      <c r="AN945" s="8">
        <f t="shared" si="372"/>
        <v>-0.34476422624639297</v>
      </c>
      <c r="AO945" s="8">
        <f t="shared" si="372"/>
        <v>0.60393123055602371</v>
      </c>
      <c r="AP945" s="8">
        <f t="shared" si="372"/>
        <v>-0.2310942734416514</v>
      </c>
      <c r="AQ945" s="8">
        <f t="shared" si="372"/>
        <v>0.53625149489375157</v>
      </c>
      <c r="AR945" s="8">
        <f t="shared" si="372"/>
        <v>0.27767866029560667</v>
      </c>
      <c r="AS945" s="8">
        <f t="shared" si="372"/>
        <v>0.69648974695670607</v>
      </c>
      <c r="AT945" s="8">
        <f t="shared" si="372"/>
        <v>-1.0218771548351764</v>
      </c>
      <c r="AU945" s="8">
        <f t="shared" si="372"/>
        <v>-0.2197373979737382</v>
      </c>
    </row>
    <row r="946" spans="13:49" x14ac:dyDescent="0.3">
      <c r="M946" s="8" t="str">
        <f>"Target; Gain &gt; "&amp;M944</f>
        <v>Target; Gain &gt; 1</v>
      </c>
      <c r="N946" s="8">
        <f t="shared" ref="N946:W946" si="373">-1* AVERAGEIF($AX655:$AX942,"&gt;"&amp;$Y944,N655:N942)</f>
        <v>0.35785271562568732</v>
      </c>
      <c r="O946" s="8">
        <f t="shared" si="373"/>
        <v>0.34965971567135901</v>
      </c>
      <c r="P946" s="8">
        <f t="shared" si="373"/>
        <v>-0.47871223333149565</v>
      </c>
      <c r="Q946" s="8">
        <f t="shared" si="373"/>
        <v>0.64334120902545677</v>
      </c>
      <c r="R946" s="8">
        <f t="shared" si="373"/>
        <v>-0.15202147800694821</v>
      </c>
      <c r="S946" s="8">
        <f t="shared" si="373"/>
        <v>0.69652568533796477</v>
      </c>
      <c r="T946" s="8">
        <f t="shared" si="373"/>
        <v>-2.3443840840896675</v>
      </c>
      <c r="U946" s="8">
        <f t="shared" si="373"/>
        <v>-1.4587471146834925</v>
      </c>
      <c r="V946" s="8">
        <f t="shared" si="373"/>
        <v>-2.4295259459709806</v>
      </c>
      <c r="W946" s="8">
        <f t="shared" si="373"/>
        <v>0.55118179341781015</v>
      </c>
      <c r="Y946" s="8" t="str">
        <f>"Target; Gain &gt; "&amp;Y944</f>
        <v>Target; Gain &gt; 1</v>
      </c>
      <c r="Z946" s="8">
        <f t="shared" ref="Z946:AI946" si="374">-1* AVERAGEIF($AX655:$AX942,"&gt;"&amp;$Y944,Z655:Z942)</f>
        <v>0.22767696326174447</v>
      </c>
      <c r="AA946" s="8">
        <f t="shared" si="374"/>
        <v>0.23247749474352158</v>
      </c>
      <c r="AB946" s="8">
        <f t="shared" si="374"/>
        <v>-0.25803979354820844</v>
      </c>
      <c r="AC946" s="8">
        <f t="shared" si="374"/>
        <v>0.37004526992760928</v>
      </c>
      <c r="AD946" s="8">
        <f t="shared" si="374"/>
        <v>-0.31197998595202542</v>
      </c>
      <c r="AE946" s="8">
        <f t="shared" si="374"/>
        <v>0.25431283391054421</v>
      </c>
      <c r="AF946" s="8">
        <f t="shared" si="374"/>
        <v>-0.37353265585831141</v>
      </c>
      <c r="AG946" s="8">
        <f t="shared" si="374"/>
        <v>-0.25356215360614209</v>
      </c>
      <c r="AH946" s="8">
        <f t="shared" si="374"/>
        <v>-1.2703663987830942</v>
      </c>
      <c r="AI946" s="8">
        <f t="shared" si="374"/>
        <v>-3.4343880854561332E-2</v>
      </c>
      <c r="AK946" s="8" t="str">
        <f t="shared" si="369"/>
        <v>Target; Gain &gt; 1</v>
      </c>
      <c r="AL946" s="8">
        <f t="shared" ref="AL946:AU946" si="375">-1* AVERAGEIF($AX655:$AX942,"&gt;"&amp;$Y944,AL655:AL942)</f>
        <v>0.674066680404379</v>
      </c>
      <c r="AM946" s="8">
        <f t="shared" si="375"/>
        <v>0.67839871494559878</v>
      </c>
      <c r="AN946" s="8">
        <f t="shared" si="375"/>
        <v>-0.25803979354820844</v>
      </c>
      <c r="AO946" s="8">
        <f t="shared" si="375"/>
        <v>0.71928256804212165</v>
      </c>
      <c r="AP946" s="8">
        <f t="shared" si="375"/>
        <v>-0.31197998595202542</v>
      </c>
      <c r="AQ946" s="8">
        <f t="shared" si="375"/>
        <v>0.68069970232170618</v>
      </c>
      <c r="AR946" s="8">
        <f t="shared" si="375"/>
        <v>0.22847839363075376</v>
      </c>
      <c r="AS946" s="8">
        <f t="shared" si="375"/>
        <v>0.71001293472700799</v>
      </c>
      <c r="AT946" s="8">
        <f t="shared" si="375"/>
        <v>-1.2703663987830942</v>
      </c>
      <c r="AU946" s="8">
        <f t="shared" si="375"/>
        <v>0.414039769529229</v>
      </c>
      <c r="AV946" s="4"/>
      <c r="AW946" s="4" t="s">
        <v>14</v>
      </c>
    </row>
    <row r="947" spans="13:49" x14ac:dyDescent="0.3">
      <c r="M947" s="8" t="str">
        <f>"Gain &gt; "&amp;M944</f>
        <v>Gain &gt; 1</v>
      </c>
      <c r="N947" s="8">
        <f t="shared" ref="N947:W947" si="376">-1* AVERAGEIF($AW655:$AW942,"&gt;"&amp;$Y944,N655:N942)</f>
        <v>0.39481454609768402</v>
      </c>
      <c r="O947" s="8">
        <f t="shared" si="376"/>
        <v>0.38737232121485771</v>
      </c>
      <c r="P947" s="8">
        <f t="shared" si="376"/>
        <v>-0.20463354122530877</v>
      </c>
      <c r="Q947" s="8">
        <f t="shared" si="376"/>
        <v>0.68429989594717966</v>
      </c>
      <c r="R947" s="8">
        <f t="shared" si="376"/>
        <v>-0.17255844559626213</v>
      </c>
      <c r="S947" s="8">
        <f t="shared" si="376"/>
        <v>0.71222239695729905</v>
      </c>
      <c r="T947" s="8">
        <f t="shared" si="376"/>
        <v>-1.5725915278581566</v>
      </c>
      <c r="U947" s="8">
        <f t="shared" si="376"/>
        <v>-0.86406898431221535</v>
      </c>
      <c r="V947" s="8">
        <f t="shared" si="376"/>
        <v>-2.4404854416674637</v>
      </c>
      <c r="W947" s="8">
        <f t="shared" si="376"/>
        <v>0.50957561674218443</v>
      </c>
      <c r="Y947" s="8" t="str">
        <f>"Gain &gt; "&amp;Y944</f>
        <v>Gain &gt; 1</v>
      </c>
      <c r="Z947" s="8">
        <f t="shared" ref="Z947:AI947" si="377">-1* AVERAGEIF($AW655:$AW942,"&gt;"&amp;$Y944,Z655:Z942)</f>
        <v>0.30755220483701168</v>
      </c>
      <c r="AA947" s="8">
        <f t="shared" si="377"/>
        <v>0.31112274028174908</v>
      </c>
      <c r="AB947" s="8">
        <f t="shared" si="377"/>
        <v>-0.10029657693088341</v>
      </c>
      <c r="AC947" s="8">
        <f t="shared" si="377"/>
        <v>0.45991690082153802</v>
      </c>
      <c r="AD947" s="8">
        <f t="shared" si="377"/>
        <v>-0.29723308375600649</v>
      </c>
      <c r="AE947" s="8">
        <f t="shared" si="377"/>
        <v>0.35573919897832956</v>
      </c>
      <c r="AF947" s="8">
        <f t="shared" si="377"/>
        <v>-0.11264074202021002</v>
      </c>
      <c r="AG947" s="8">
        <f t="shared" si="377"/>
        <v>1.2803433140476911E-2</v>
      </c>
      <c r="AH947" s="8">
        <f t="shared" si="377"/>
        <v>-1.0800686054234301</v>
      </c>
      <c r="AI947" s="8">
        <f t="shared" si="377"/>
        <v>5.1469892042602931E-2</v>
      </c>
      <c r="AK947" s="8" t="str">
        <f t="shared" si="369"/>
        <v>Gain &gt; 1</v>
      </c>
      <c r="AL947" s="8">
        <f t="shared" ref="AL947:AU947" si="378">-1* AVERAGEIF($AW655:$AW942,"&gt;"&amp;$Y944,AL655:AL942)</f>
        <v>0.71929166927705579</v>
      </c>
      <c r="AM947" s="8">
        <f t="shared" si="378"/>
        <v>0.72199182510776627</v>
      </c>
      <c r="AN947" s="8">
        <f t="shared" si="378"/>
        <v>-0.10029657693088341</v>
      </c>
      <c r="AO947" s="8">
        <f t="shared" si="378"/>
        <v>0.76584831017472543</v>
      </c>
      <c r="AP947" s="8">
        <f t="shared" si="378"/>
        <v>-0.29723308375600649</v>
      </c>
      <c r="AQ947" s="8">
        <f t="shared" si="378"/>
        <v>0.73492546690514982</v>
      </c>
      <c r="AR947" s="8">
        <f t="shared" si="378"/>
        <v>0.37097546507770801</v>
      </c>
      <c r="AS947" s="8">
        <f t="shared" si="378"/>
        <v>0.77152405453170803</v>
      </c>
      <c r="AT947" s="8">
        <f t="shared" si="378"/>
        <v>-1.0800686054234301</v>
      </c>
      <c r="AU947" s="8">
        <f t="shared" si="378"/>
        <v>0.46851771085542343</v>
      </c>
      <c r="AV947" s="4" t="s">
        <v>38</v>
      </c>
      <c r="AW947" s="18">
        <f>AVERAGEIF($H655:$H942,"=1",AW655:AW942)</f>
        <v>1.5788533231595352</v>
      </c>
    </row>
    <row r="948" spans="13:49" x14ac:dyDescent="0.3">
      <c r="M948" t="s">
        <v>38</v>
      </c>
      <c r="N948" s="8">
        <f>-1* AVERAGEIF($H655:$H942,"=1",N655:N942)</f>
        <v>0.33719288390585039</v>
      </c>
      <c r="O948" s="8">
        <f t="shared" ref="O948:W948" si="379">-1* AVERAGEIF($H655:$H942,"=1",O655:O942)</f>
        <v>0.3305906057008845</v>
      </c>
      <c r="P948" s="8">
        <f t="shared" si="379"/>
        <v>-0.34066439661347259</v>
      </c>
      <c r="Q948" s="8">
        <f t="shared" si="379"/>
        <v>0.61719916371797356</v>
      </c>
      <c r="R948" s="8">
        <f t="shared" si="379"/>
        <v>-8.7081850630762007E-3</v>
      </c>
      <c r="S948" s="8">
        <f t="shared" si="379"/>
        <v>0.74176283579525282</v>
      </c>
      <c r="T948" s="8">
        <f t="shared" si="379"/>
        <v>-3.6754536040722754</v>
      </c>
      <c r="U948" s="8">
        <f t="shared" si="379"/>
        <v>-2.4086323460406067</v>
      </c>
      <c r="V948" s="8">
        <f t="shared" si="379"/>
        <v>-2.2058467659849215</v>
      </c>
      <c r="W948" s="8">
        <f t="shared" si="379"/>
        <v>0.59460316292823134</v>
      </c>
      <c r="Y948" t="s">
        <v>38</v>
      </c>
      <c r="Z948" s="8">
        <f>-1* AVERAGEIF($H655:$H942,"=1",Z655:Z942)</f>
        <v>0.20185656977123298</v>
      </c>
      <c r="AA948" s="8">
        <f t="shared" ref="AA948:AI948" si="380">-1* AVERAGEIF($H655:$H942,"=1",AA655:AA942)</f>
        <v>0.20708406805890184</v>
      </c>
      <c r="AB948" s="8">
        <f t="shared" si="380"/>
        <v>-0.19838936527687134</v>
      </c>
      <c r="AC948" s="8">
        <f t="shared" si="380"/>
        <v>0.33389112795790521</v>
      </c>
      <c r="AD948" s="8">
        <f t="shared" si="380"/>
        <v>-0.14298371002565519</v>
      </c>
      <c r="AE948" s="8">
        <f t="shared" si="380"/>
        <v>0.31629832335224661</v>
      </c>
      <c r="AF948" s="8">
        <f t="shared" si="380"/>
        <v>-0.71714744025667498</v>
      </c>
      <c r="AG948" s="8">
        <f t="shared" si="380"/>
        <v>-0.51048242375029529</v>
      </c>
      <c r="AH948" s="8">
        <f t="shared" si="380"/>
        <v>-1.3502158705694345</v>
      </c>
      <c r="AI948" s="8">
        <f t="shared" si="380"/>
        <v>1.8704798197499359E-2</v>
      </c>
      <c r="AK948" t="str">
        <f t="shared" si="369"/>
        <v>Target (or sym)</v>
      </c>
      <c r="AL948" s="8">
        <f>-1* AVERAGEIF($H655:$H942,"=1",AL655:AL942)</f>
        <v>0.65891486561776158</v>
      </c>
      <c r="AM948" s="8">
        <f t="shared" ref="AM948:AU948" si="381">-1* AVERAGEIF($H655:$H942,"=1",AM655:AM942)</f>
        <v>0.66278256299982252</v>
      </c>
      <c r="AN948" s="8">
        <f t="shared" si="381"/>
        <v>-0.19838936527687134</v>
      </c>
      <c r="AO948" s="8">
        <f t="shared" si="381"/>
        <v>0.70228443530502693</v>
      </c>
      <c r="AP948" s="8">
        <f t="shared" si="381"/>
        <v>-0.14298371002565519</v>
      </c>
      <c r="AQ948" s="8">
        <f t="shared" si="381"/>
        <v>0.68541636326571453</v>
      </c>
      <c r="AR948" s="8">
        <f t="shared" si="381"/>
        <v>4.0159753886434599E-2</v>
      </c>
      <c r="AS948" s="8">
        <f t="shared" si="381"/>
        <v>0.65115559625867125</v>
      </c>
      <c r="AT948" s="8">
        <f t="shared" si="381"/>
        <v>-1.3502158705694345</v>
      </c>
      <c r="AU948" s="8">
        <f t="shared" si="381"/>
        <v>0.42902790662115875</v>
      </c>
      <c r="AV948" s="4" t="s">
        <v>43</v>
      </c>
      <c r="AW948" s="18">
        <f>AVERAGEIF($J655:$J942,"=1",AW655:AW942)</f>
        <v>0.87503654257751595</v>
      </c>
    </row>
    <row r="949" spans="13:49" x14ac:dyDescent="0.3">
      <c r="M949" t="str">
        <f t="shared" ref="M949:M955" si="382">Y949</f>
        <v>Gain &gt; 0</v>
      </c>
      <c r="N949" s="8">
        <f>-1* AVERAGEIF($J655:$J942,"=1",N655:N942)</f>
        <v>0.11904598486584238</v>
      </c>
      <c r="O949" s="8">
        <f t="shared" ref="O949:W949" si="383">-1* AVERAGEIF($J655:$J942,"=1",O655:O942)</f>
        <v>0.10766736590562914</v>
      </c>
      <c r="P949" s="8">
        <f t="shared" si="383"/>
        <v>-0.55182441277826522</v>
      </c>
      <c r="Q949" s="8">
        <f t="shared" si="383"/>
        <v>0.4553023582702716</v>
      </c>
      <c r="R949" s="8">
        <f t="shared" si="383"/>
        <v>-0.20256078644017014</v>
      </c>
      <c r="S949" s="8">
        <f t="shared" si="383"/>
        <v>0.42661979973608832</v>
      </c>
      <c r="T949" s="8">
        <f t="shared" si="383"/>
        <v>-1.6060575918196336</v>
      </c>
      <c r="U949" s="8">
        <f t="shared" si="383"/>
        <v>-1.0394925006486315</v>
      </c>
      <c r="V949" s="8">
        <f t="shared" si="383"/>
        <v>-2.3092929718032802</v>
      </c>
      <c r="W949" s="8">
        <f t="shared" si="383"/>
        <v>4.3520693250293542E-2</v>
      </c>
      <c r="Y949" t="s">
        <v>17</v>
      </c>
      <c r="Z949" s="8">
        <f>-1* AVERAGEIF($J655:$J942,"=1",Z655:Z942)</f>
        <v>0.11899210084237566</v>
      </c>
      <c r="AA949" s="8">
        <f t="shared" ref="AA949:AI949" si="384">-1* AVERAGEIF($J655:$J942,"=1",AA655:AA942)</f>
        <v>0.11919620460295986</v>
      </c>
      <c r="AB949" s="8">
        <f t="shared" si="384"/>
        <v>-0.38839592800935702</v>
      </c>
      <c r="AC949" s="8">
        <f t="shared" si="384"/>
        <v>0.29961724359373643</v>
      </c>
      <c r="AD949" s="8">
        <f t="shared" si="384"/>
        <v>-0.276767140827203</v>
      </c>
      <c r="AE949" s="8">
        <f t="shared" si="384"/>
        <v>0.16749853082204447</v>
      </c>
      <c r="AF949" s="8">
        <f t="shared" si="384"/>
        <v>-0.20416492182762205</v>
      </c>
      <c r="AG949" s="8">
        <f t="shared" si="384"/>
        <v>-0.16296999157390044</v>
      </c>
      <c r="AH949" s="8">
        <f t="shared" si="384"/>
        <v>-1.0845081571119768</v>
      </c>
      <c r="AI949" s="8">
        <f t="shared" si="384"/>
        <v>-0.29949119562887716</v>
      </c>
      <c r="AK949" t="str">
        <f t="shared" si="369"/>
        <v>Gain &gt; 0</v>
      </c>
      <c r="AL949" s="8">
        <f>-1* AVERAGEIF($J655:$J942,"=1",AL655:AL942)</f>
        <v>0.6766921731959189</v>
      </c>
      <c r="AM949" s="8">
        <f t="shared" ref="AM949:AU949" si="385">-1* AVERAGEIF($J655:$J942,"=1",AM655:AM942)</f>
        <v>0.67598438389933535</v>
      </c>
      <c r="AN949" s="8">
        <f t="shared" si="385"/>
        <v>-0.38839592800935702</v>
      </c>
      <c r="AO949" s="8">
        <f t="shared" si="385"/>
        <v>0.71705925912028323</v>
      </c>
      <c r="AP949" s="8">
        <f t="shared" si="385"/>
        <v>-0.276767140827203</v>
      </c>
      <c r="AQ949" s="8">
        <f t="shared" si="385"/>
        <v>0.68078606458843249</v>
      </c>
      <c r="AR949" s="8">
        <f t="shared" si="385"/>
        <v>0.34124669762889359</v>
      </c>
      <c r="AS949" s="8">
        <f t="shared" si="385"/>
        <v>0.75679786571812802</v>
      </c>
      <c r="AT949" s="8">
        <f t="shared" si="385"/>
        <v>-1.0845081571119768</v>
      </c>
      <c r="AU949" s="8">
        <f t="shared" si="385"/>
        <v>0.24065186957536855</v>
      </c>
      <c r="AV949" s="4" t="s">
        <v>18</v>
      </c>
      <c r="AW949" s="18">
        <f>AVERAGEIF($I655:$I942,"=1",AW655:AW942)</f>
        <v>-1.3523292021652524</v>
      </c>
    </row>
    <row r="950" spans="13:49" x14ac:dyDescent="0.3">
      <c r="M950" t="str">
        <f t="shared" si="382"/>
        <v>Gain &lt;=0</v>
      </c>
      <c r="N950" s="8">
        <f>-1* AVERAGEIF($I655:$I942,"=1",N655:N942)</f>
        <v>-1.8091677244095459</v>
      </c>
      <c r="O950" s="8">
        <f t="shared" ref="O950:W950" si="386">-1* AVERAGEIF($I655:$I942,"=1",O655:O942)</f>
        <v>-1.824671655901023</v>
      </c>
      <c r="P950" s="8">
        <f t="shared" si="386"/>
        <v>-0.42729670882473003</v>
      </c>
      <c r="Q950" s="8">
        <f t="shared" si="386"/>
        <v>-0.92971760926296698</v>
      </c>
      <c r="R950" s="8">
        <f t="shared" si="386"/>
        <v>0.12372518612189086</v>
      </c>
      <c r="S950" s="8">
        <f t="shared" si="386"/>
        <v>-1.3303459125352011</v>
      </c>
      <c r="T950" s="8">
        <f t="shared" si="386"/>
        <v>-3.2888758199970907</v>
      </c>
      <c r="U950" s="8">
        <f t="shared" si="386"/>
        <v>-3.1647282599562412</v>
      </c>
      <c r="V950" s="8">
        <f t="shared" si="386"/>
        <v>-1.548483259359474</v>
      </c>
      <c r="W950" s="8">
        <f t="shared" si="386"/>
        <v>-3.1500092159505821</v>
      </c>
      <c r="Y950" t="s">
        <v>18</v>
      </c>
      <c r="Z950" s="8">
        <f>-1* AVERAGEIF($I655:$I942,"=1",Z655:Z942)</f>
        <v>-0.93362814036489006</v>
      </c>
      <c r="AA950" s="8">
        <f t="shared" ref="AA950:AI950" si="387">-1* AVERAGEIF($I655:$I942,"=1",AA655:AA942)</f>
        <v>-0.93108466645726184</v>
      </c>
      <c r="AB950" s="8">
        <f t="shared" si="387"/>
        <v>-0.27733341443090304</v>
      </c>
      <c r="AC950" s="8">
        <f t="shared" si="387"/>
        <v>-0.57563769177849622</v>
      </c>
      <c r="AD950" s="8">
        <f t="shared" si="387"/>
        <v>-0.16050893293670801</v>
      </c>
      <c r="AE950" s="8">
        <f t="shared" si="387"/>
        <v>-1.0192421227798114</v>
      </c>
      <c r="AF950" s="8">
        <f t="shared" si="387"/>
        <v>-0.52017371684434355</v>
      </c>
      <c r="AG950" s="8">
        <f t="shared" si="387"/>
        <v>-1.0055455058981093</v>
      </c>
      <c r="AH950" s="8">
        <f t="shared" si="387"/>
        <v>-0.925083787680122</v>
      </c>
      <c r="AI950" s="8">
        <f t="shared" si="387"/>
        <v>-2.392215320949445</v>
      </c>
      <c r="AK950" t="str">
        <f t="shared" si="369"/>
        <v>Gain &lt;=0</v>
      </c>
      <c r="AL950" s="8">
        <f>-1* AVERAGEIF($I655:$I942,"=1",AL655:AL942)</f>
        <v>0.38047873713797026</v>
      </c>
      <c r="AM950" s="8">
        <f t="shared" ref="AM950:AU950" si="388">-1* AVERAGEIF($I655:$I942,"=1",AM655:AM942)</f>
        <v>0.38060346407196394</v>
      </c>
      <c r="AN950" s="8">
        <f t="shared" si="388"/>
        <v>-0.27733341443090304</v>
      </c>
      <c r="AO950" s="8">
        <f t="shared" si="388"/>
        <v>0.42909700459307681</v>
      </c>
      <c r="AP950" s="8">
        <f t="shared" si="388"/>
        <v>-0.16050893293670801</v>
      </c>
      <c r="AQ950" s="8">
        <f t="shared" si="388"/>
        <v>0.31287988718378973</v>
      </c>
      <c r="AR950" s="8">
        <f t="shared" si="388"/>
        <v>0.17943714805325403</v>
      </c>
      <c r="AS950" s="8">
        <f t="shared" si="388"/>
        <v>0.60328629068905426</v>
      </c>
      <c r="AT950" s="8">
        <f t="shared" si="388"/>
        <v>-0.925083787680122</v>
      </c>
      <c r="AU950" s="8">
        <f t="shared" si="388"/>
        <v>-0.93124808418599414</v>
      </c>
    </row>
    <row r="951" spans="13:49" x14ac:dyDescent="0.3">
      <c r="M951" t="str">
        <f t="shared" si="382"/>
        <v>Target; Gain &gt; 1; #pref=2</v>
      </c>
      <c r="N951" s="8" t="e">
        <f t="shared" ref="N951:W951" si="389">-1* AVERAGEIFS(N655:N942, $H$655:$H$942,"=1",$K655:$K942,"=2",$AW655:$AW942,"&gt;"&amp;$Y$944)</f>
        <v>#DIV/0!</v>
      </c>
      <c r="O951" s="8" t="e">
        <f t="shared" si="389"/>
        <v>#DIV/0!</v>
      </c>
      <c r="P951" s="8" t="e">
        <f t="shared" si="389"/>
        <v>#DIV/0!</v>
      </c>
      <c r="Q951" s="8" t="e">
        <f t="shared" si="389"/>
        <v>#DIV/0!</v>
      </c>
      <c r="R951" s="8" t="e">
        <f t="shared" si="389"/>
        <v>#DIV/0!</v>
      </c>
      <c r="S951" s="8" t="e">
        <f t="shared" si="389"/>
        <v>#DIV/0!</v>
      </c>
      <c r="T951" s="8" t="e">
        <f t="shared" si="389"/>
        <v>#DIV/0!</v>
      </c>
      <c r="U951" s="8" t="e">
        <f t="shared" si="389"/>
        <v>#DIV/0!</v>
      </c>
      <c r="V951" s="8" t="e">
        <f t="shared" si="389"/>
        <v>#DIV/0!</v>
      </c>
      <c r="W951" s="8" t="e">
        <f t="shared" si="389"/>
        <v>#DIV/0!</v>
      </c>
      <c r="Y951" t="str">
        <f>"Target; Gain &gt; "&amp;Y944&amp;"; #pref=2"</f>
        <v>Target; Gain &gt; 1; #pref=2</v>
      </c>
      <c r="Z951" s="8" t="e">
        <f t="shared" ref="Z951:AI951" si="390">-1* AVERAGEIFS(Z655:Z942, $H$655:$H$942,"=1",$K655:$K942,"=2",$AW655:$AW942,"&gt;"&amp;$Y$944)</f>
        <v>#DIV/0!</v>
      </c>
      <c r="AA951" s="8" t="e">
        <f t="shared" si="390"/>
        <v>#DIV/0!</v>
      </c>
      <c r="AB951" s="8" t="e">
        <f t="shared" si="390"/>
        <v>#DIV/0!</v>
      </c>
      <c r="AC951" s="8" t="e">
        <f t="shared" si="390"/>
        <v>#DIV/0!</v>
      </c>
      <c r="AD951" s="8" t="e">
        <f t="shared" si="390"/>
        <v>#DIV/0!</v>
      </c>
      <c r="AE951" s="8" t="e">
        <f t="shared" si="390"/>
        <v>#DIV/0!</v>
      </c>
      <c r="AF951" s="8" t="e">
        <f t="shared" si="390"/>
        <v>#DIV/0!</v>
      </c>
      <c r="AG951" s="8" t="e">
        <f t="shared" si="390"/>
        <v>#DIV/0!</v>
      </c>
      <c r="AH951" s="8" t="e">
        <f t="shared" si="390"/>
        <v>#DIV/0!</v>
      </c>
      <c r="AI951" s="8" t="e">
        <f t="shared" si="390"/>
        <v>#DIV/0!</v>
      </c>
      <c r="AK951" t="str">
        <f t="shared" si="369"/>
        <v>Target; Gain &gt; 1; #pref=2</v>
      </c>
      <c r="AL951" s="8" t="e">
        <f t="shared" ref="AL951:AU951" si="391">-1* AVERAGEIFS(AL655:AL942, $H$655:$H$942,"=1",$K655:$K942,"=2",$AW655:$AW942,"&gt;"&amp;$Y$944)</f>
        <v>#DIV/0!</v>
      </c>
      <c r="AM951" s="8" t="e">
        <f t="shared" si="391"/>
        <v>#DIV/0!</v>
      </c>
      <c r="AN951" s="8" t="e">
        <f t="shared" si="391"/>
        <v>#DIV/0!</v>
      </c>
      <c r="AO951" s="8" t="e">
        <f t="shared" si="391"/>
        <v>#DIV/0!</v>
      </c>
      <c r="AP951" s="8" t="e">
        <f t="shared" si="391"/>
        <v>#DIV/0!</v>
      </c>
      <c r="AQ951" s="8" t="e">
        <f t="shared" si="391"/>
        <v>#DIV/0!</v>
      </c>
      <c r="AR951" s="8" t="e">
        <f t="shared" si="391"/>
        <v>#DIV/0!</v>
      </c>
      <c r="AS951" s="8" t="e">
        <f t="shared" si="391"/>
        <v>#DIV/0!</v>
      </c>
      <c r="AT951" s="8" t="e">
        <f t="shared" si="391"/>
        <v>#DIV/0!</v>
      </c>
      <c r="AU951" s="8" t="e">
        <f t="shared" si="391"/>
        <v>#DIV/0!</v>
      </c>
    </row>
    <row r="952" spans="13:49" x14ac:dyDescent="0.3">
      <c r="M952" t="str">
        <f t="shared" si="382"/>
        <v>Target; Gain &gt; 1; #pref=3</v>
      </c>
      <c r="N952" s="8">
        <f t="shared" ref="N952:W952" si="392">-1* AVERAGEIFS(N655:N942,  $H$655:$H$942,"=1",$K655:$K942,"=3",$AW655:$AW942,"&gt;"&amp;$Y$944)</f>
        <v>0.49635160515454024</v>
      </c>
      <c r="O952" s="8">
        <f t="shared" si="392"/>
        <v>0.48454045388168721</v>
      </c>
      <c r="P952" s="8">
        <f t="shared" si="392"/>
        <v>-0.83152411221567846</v>
      </c>
      <c r="Q952" s="8">
        <f t="shared" si="392"/>
        <v>0.73824057609608151</v>
      </c>
      <c r="R952" s="8">
        <f t="shared" si="392"/>
        <v>-0.40428037493096003</v>
      </c>
      <c r="S952" s="8">
        <f t="shared" si="392"/>
        <v>0.77990760834259998</v>
      </c>
      <c r="T952" s="8">
        <f t="shared" si="392"/>
        <v>-1.8034164726658939</v>
      </c>
      <c r="U952" s="8">
        <f t="shared" si="392"/>
        <v>-0.90100444096297327</v>
      </c>
      <c r="V952" s="8">
        <f t="shared" si="392"/>
        <v>-3.275102805954317</v>
      </c>
      <c r="W952" s="8">
        <f t="shared" si="392"/>
        <v>0.51773022660083834</v>
      </c>
      <c r="Y952" t="str">
        <f>"Target; Gain &gt; "&amp;Y944&amp;"; #pref=3"</f>
        <v>Target; Gain &gt; 1; #pref=3</v>
      </c>
      <c r="Z952" s="8">
        <f t="shared" ref="Z952:AI952" si="393">-1* AVERAGEIFS(Z655:Z942,  $H$655:$H$942,"=1",$K655:$K942,"=3",$AW655:$AW942,"&gt;"&amp;$Y$944)</f>
        <v>0.39280845320368629</v>
      </c>
      <c r="AA952" s="8">
        <f t="shared" si="393"/>
        <v>0.40031395654664859</v>
      </c>
      <c r="AB952" s="8">
        <f t="shared" si="393"/>
        <v>-0.22784606667338897</v>
      </c>
      <c r="AC952" s="8">
        <f t="shared" si="393"/>
        <v>0.52012324145013689</v>
      </c>
      <c r="AD952" s="8">
        <f t="shared" si="393"/>
        <v>-0.14025034564350597</v>
      </c>
      <c r="AE952" s="8">
        <f t="shared" si="393"/>
        <v>0.63124926178359364</v>
      </c>
      <c r="AF952" s="8">
        <f t="shared" si="393"/>
        <v>-0.4086604331128868</v>
      </c>
      <c r="AG952" s="8">
        <f t="shared" si="393"/>
        <v>-6.4400090521743794E-2</v>
      </c>
      <c r="AH952" s="8">
        <f t="shared" si="393"/>
        <v>-1.6347975843182887</v>
      </c>
      <c r="AI952" s="8">
        <f t="shared" si="393"/>
        <v>-1.7934483587901874E-2</v>
      </c>
      <c r="AK952" t="str">
        <f t="shared" si="369"/>
        <v>Target; Gain &gt; 1; #pref=3</v>
      </c>
      <c r="AL952" s="8">
        <f t="shared" ref="AL952:AU952" si="394">-1* AVERAGEIFS(AL655:AL942,  $H$655:$H$942,"=1",$K655:$K942,"=3",$AW655:$AW942,"&gt;"&amp;$Y$944)</f>
        <v>0.74199887660236952</v>
      </c>
      <c r="AM952" s="8">
        <f t="shared" si="394"/>
        <v>0.74756346183099931</v>
      </c>
      <c r="AN952" s="8">
        <f t="shared" si="394"/>
        <v>-0.22784606667338897</v>
      </c>
      <c r="AO952" s="8">
        <f t="shared" si="394"/>
        <v>0.78242053609961082</v>
      </c>
      <c r="AP952" s="8">
        <f t="shared" si="394"/>
        <v>-0.14025034564350597</v>
      </c>
      <c r="AQ952" s="8">
        <f t="shared" si="394"/>
        <v>0.78796790523713889</v>
      </c>
      <c r="AR952" s="8">
        <f t="shared" si="394"/>
        <v>0.24904485550867289</v>
      </c>
      <c r="AS952" s="8">
        <f t="shared" si="394"/>
        <v>0.77482432678198632</v>
      </c>
      <c r="AT952" s="8">
        <f t="shared" si="394"/>
        <v>-1.6347975843182887</v>
      </c>
      <c r="AU952" s="8">
        <f t="shared" si="394"/>
        <v>0.48804918507177153</v>
      </c>
    </row>
    <row r="953" spans="13:49" x14ac:dyDescent="0.3">
      <c r="M953" t="str">
        <f t="shared" si="382"/>
        <v>Target; Gain &gt; 1; #pref=4</v>
      </c>
      <c r="N953" s="8">
        <f t="shared" ref="N953:W953" si="395">-1* AVERAGEIFS(N655:N942,  $H$655:$H$942,"=1",$K655:$K942,"=4",$AW655:$AW942,"&gt;"&amp;$Y$944)</f>
        <v>0.21935382609683435</v>
      </c>
      <c r="O953" s="8">
        <f t="shared" si="395"/>
        <v>0.21477897746103086</v>
      </c>
      <c r="P953" s="8">
        <f t="shared" si="395"/>
        <v>-0.12590035444731279</v>
      </c>
      <c r="Q953" s="8">
        <f t="shared" si="395"/>
        <v>0.54844184195483203</v>
      </c>
      <c r="R953" s="8">
        <f t="shared" si="395"/>
        <v>0.10023741891706361</v>
      </c>
      <c r="S953" s="8">
        <f t="shared" si="395"/>
        <v>0.61314376233332957</v>
      </c>
      <c r="T953" s="8">
        <f t="shared" si="395"/>
        <v>-2.8853516955134415</v>
      </c>
      <c r="U953" s="8">
        <f t="shared" si="395"/>
        <v>-2.0164897884040114</v>
      </c>
      <c r="V953" s="8">
        <f t="shared" si="395"/>
        <v>-1.5839490859876439</v>
      </c>
      <c r="W953" s="8">
        <f t="shared" si="395"/>
        <v>0.58463336023478185</v>
      </c>
      <c r="Y953" t="str">
        <f>"Target; Gain &gt; "&amp;Y944&amp;"; #pref=4"</f>
        <v>Target; Gain &gt; 1; #pref=4</v>
      </c>
      <c r="Z953" s="8">
        <f t="shared" ref="Z953:AI953" si="396">-1* AVERAGEIFS(Z655:Z942,  $H$655:$H$942,"=1",$K655:$K942,"=4",$AW655:$AW942,"&gt;"&amp;$Y$944)</f>
        <v>6.2545473319802619E-2</v>
      </c>
      <c r="AA953" s="8">
        <f t="shared" si="396"/>
        <v>6.464103294039461E-2</v>
      </c>
      <c r="AB953" s="8">
        <f t="shared" si="396"/>
        <v>-0.28823352042302786</v>
      </c>
      <c r="AC953" s="8">
        <f t="shared" si="396"/>
        <v>0.21996729840508161</v>
      </c>
      <c r="AD953" s="8">
        <f t="shared" si="396"/>
        <v>-0.48370962626054492</v>
      </c>
      <c r="AE953" s="8">
        <f t="shared" si="396"/>
        <v>-0.12262359396250526</v>
      </c>
      <c r="AF953" s="8">
        <f t="shared" si="396"/>
        <v>-0.33840487860373591</v>
      </c>
      <c r="AG953" s="8">
        <f t="shared" si="396"/>
        <v>-0.44272421669054041</v>
      </c>
      <c r="AH953" s="8">
        <f t="shared" si="396"/>
        <v>-0.9059352132478995</v>
      </c>
      <c r="AI953" s="8">
        <f t="shared" si="396"/>
        <v>-5.0753278121220782E-2</v>
      </c>
      <c r="AK953" t="str">
        <f t="shared" si="369"/>
        <v>Target; Gain &gt; 1; #pref=4</v>
      </c>
      <c r="AL953" s="8">
        <f t="shared" ref="AL953:AU953" si="397">-1* AVERAGEIFS(AL655:AL942,  $H$655:$H$942,"=1",$K655:$K942,"=4",$AW655:$AW942,"&gt;"&amp;$Y$944)</f>
        <v>0.60613448420638871</v>
      </c>
      <c r="AM953" s="8">
        <f t="shared" si="397"/>
        <v>0.60923396806019814</v>
      </c>
      <c r="AN953" s="8">
        <f t="shared" si="397"/>
        <v>-0.28823352042302786</v>
      </c>
      <c r="AO953" s="8">
        <f t="shared" si="397"/>
        <v>0.65614459998463248</v>
      </c>
      <c r="AP953" s="8">
        <f t="shared" si="397"/>
        <v>-0.48370962626054492</v>
      </c>
      <c r="AQ953" s="8">
        <f t="shared" si="397"/>
        <v>0.57343149940627336</v>
      </c>
      <c r="AR953" s="8">
        <f t="shared" si="397"/>
        <v>0.20791193175283462</v>
      </c>
      <c r="AS953" s="8">
        <f t="shared" si="397"/>
        <v>0.64520154267202956</v>
      </c>
      <c r="AT953" s="8">
        <f t="shared" si="397"/>
        <v>-0.9059352132478995</v>
      </c>
      <c r="AU953" s="8">
        <f t="shared" si="397"/>
        <v>0.34003035398668646</v>
      </c>
    </row>
    <row r="954" spans="13:49" x14ac:dyDescent="0.3">
      <c r="M954" t="str">
        <f t="shared" si="382"/>
        <v>Target (or sym); Gain &gt; 0</v>
      </c>
      <c r="N954" s="8">
        <f>-1* AVERAGEIFS(N655:N942,$H655:$H942,"=1",$J655:$J942,"=1")</f>
        <v>0.33719288390585039</v>
      </c>
      <c r="O954" s="8">
        <f t="shared" ref="O954:W954" si="398">-1* AVERAGEIFS(O655:O942,$H655:$H942,"=1",$J655:$J942,"=1")</f>
        <v>0.3305906057008845</v>
      </c>
      <c r="P954" s="8">
        <f t="shared" si="398"/>
        <v>-0.34066439661347259</v>
      </c>
      <c r="Q954" s="8">
        <f t="shared" si="398"/>
        <v>0.61719916371797356</v>
      </c>
      <c r="R954" s="8">
        <f t="shared" si="398"/>
        <v>-8.7081850630762007E-3</v>
      </c>
      <c r="S954" s="8">
        <f t="shared" si="398"/>
        <v>0.74176283579525282</v>
      </c>
      <c r="T954" s="8">
        <f t="shared" si="398"/>
        <v>-3.6754536040722754</v>
      </c>
      <c r="U954" s="8">
        <f t="shared" si="398"/>
        <v>-2.4086323460406067</v>
      </c>
      <c r="V954" s="8">
        <f t="shared" si="398"/>
        <v>-2.2058467659849215</v>
      </c>
      <c r="W954" s="8">
        <f t="shared" si="398"/>
        <v>0.59460316292823134</v>
      </c>
      <c r="Y954" t="s">
        <v>52</v>
      </c>
      <c r="Z954" s="8">
        <f>-1* AVERAGEIFS(Z655:Z942,$H655:$H942,"=1",$J655:$J942,"=1")</f>
        <v>0.20185656977123298</v>
      </c>
      <c r="AA954" s="8">
        <f t="shared" ref="AA954:AI954" si="399">-1* AVERAGEIFS(AA655:AA942,$H655:$H942,"=1",$J655:$J942,"=1")</f>
        <v>0.20708406805890184</v>
      </c>
      <c r="AB954" s="8">
        <f t="shared" si="399"/>
        <v>-0.19838936527687134</v>
      </c>
      <c r="AC954" s="8">
        <f t="shared" si="399"/>
        <v>0.33389112795790521</v>
      </c>
      <c r="AD954" s="8">
        <f t="shared" si="399"/>
        <v>-0.14298371002565519</v>
      </c>
      <c r="AE954" s="8">
        <f t="shared" si="399"/>
        <v>0.31629832335224661</v>
      </c>
      <c r="AF954" s="8">
        <f t="shared" si="399"/>
        <v>-0.71714744025667498</v>
      </c>
      <c r="AG954" s="8">
        <f t="shared" si="399"/>
        <v>-0.51048242375029529</v>
      </c>
      <c r="AH954" s="8">
        <f t="shared" si="399"/>
        <v>-1.3502158705694345</v>
      </c>
      <c r="AI954" s="8">
        <f t="shared" si="399"/>
        <v>1.8704798197499359E-2</v>
      </c>
      <c r="AK954" t="str">
        <f t="shared" si="369"/>
        <v>Target (or sym); Gain &gt; 0</v>
      </c>
      <c r="AL954" s="8">
        <f>-1* AVERAGEIFS(AL655:AL942,$H655:$H942,"=1",$J655:$J942,"=1")</f>
        <v>0.65891486561776158</v>
      </c>
      <c r="AM954" s="8">
        <f t="shared" ref="AM954:AU954" si="400">-1* AVERAGEIFS(AM655:AM942,$H655:$H942,"=1",$J655:$J942,"=1")</f>
        <v>0.66278256299982252</v>
      </c>
      <c r="AN954" s="8">
        <f t="shared" si="400"/>
        <v>-0.19838936527687134</v>
      </c>
      <c r="AO954" s="8">
        <f t="shared" si="400"/>
        <v>0.70228443530502693</v>
      </c>
      <c r="AP954" s="8">
        <f t="shared" si="400"/>
        <v>-0.14298371002565519</v>
      </c>
      <c r="AQ954" s="8">
        <f t="shared" si="400"/>
        <v>0.68541636326571453</v>
      </c>
      <c r="AR954" s="8">
        <f t="shared" si="400"/>
        <v>4.0159753886434599E-2</v>
      </c>
      <c r="AS954" s="8">
        <f t="shared" si="400"/>
        <v>0.65115559625867125</v>
      </c>
      <c r="AT954" s="8">
        <f t="shared" si="400"/>
        <v>-1.3502158705694345</v>
      </c>
      <c r="AU954" s="8">
        <f t="shared" si="400"/>
        <v>0.42902790662115875</v>
      </c>
      <c r="AV954" s="4" t="s">
        <v>43</v>
      </c>
      <c r="AW954" s="18">
        <f>AVERAGEIF($J655:$J942,"=1",AW655:AW942)</f>
        <v>0.87503654257751595</v>
      </c>
    </row>
    <row r="955" spans="13:49" x14ac:dyDescent="0.3">
      <c r="M955" t="str">
        <f t="shared" si="382"/>
        <v>Target (or sym); Gain &lt;= 0</v>
      </c>
      <c r="N955" s="8" t="e">
        <f>-1* AVERAGEIFS(N655:N942,$H655:$H942,"=1",$J655:$J942,"=0")</f>
        <v>#DIV/0!</v>
      </c>
      <c r="O955" s="8" t="e">
        <f t="shared" ref="O955:W955" si="401">-1* AVERAGEIFS(O655:O942,$H655:$H942,"=1",$J655:$J942,"=0")</f>
        <v>#DIV/0!</v>
      </c>
      <c r="P955" s="8" t="e">
        <f t="shared" si="401"/>
        <v>#DIV/0!</v>
      </c>
      <c r="Q955" s="8" t="e">
        <f t="shared" si="401"/>
        <v>#DIV/0!</v>
      </c>
      <c r="R955" s="8" t="e">
        <f t="shared" si="401"/>
        <v>#DIV/0!</v>
      </c>
      <c r="S955" s="8" t="e">
        <f t="shared" si="401"/>
        <v>#DIV/0!</v>
      </c>
      <c r="T955" s="8" t="e">
        <f t="shared" si="401"/>
        <v>#DIV/0!</v>
      </c>
      <c r="U955" s="8" t="e">
        <f t="shared" si="401"/>
        <v>#DIV/0!</v>
      </c>
      <c r="V955" s="8" t="e">
        <f t="shared" si="401"/>
        <v>#DIV/0!</v>
      </c>
      <c r="W955" s="8" t="e">
        <f t="shared" si="401"/>
        <v>#DIV/0!</v>
      </c>
      <c r="Y955" t="s">
        <v>132</v>
      </c>
      <c r="Z955" s="8" t="e">
        <f>-1* AVERAGEIFS(Z655:Z942,$H655:$H942,"=1",$J655:$J942,"=0")</f>
        <v>#DIV/0!</v>
      </c>
      <c r="AA955" s="8" t="e">
        <f t="shared" ref="AA955:AI955" si="402">-1* AVERAGEIFS(AA655:AA942,$H655:$H942,"=1",$J655:$J942,"=0")</f>
        <v>#DIV/0!</v>
      </c>
      <c r="AB955" s="8" t="e">
        <f t="shared" si="402"/>
        <v>#DIV/0!</v>
      </c>
      <c r="AC955" s="8" t="e">
        <f t="shared" si="402"/>
        <v>#DIV/0!</v>
      </c>
      <c r="AD955" s="8" t="e">
        <f t="shared" si="402"/>
        <v>#DIV/0!</v>
      </c>
      <c r="AE955" s="8" t="e">
        <f t="shared" si="402"/>
        <v>#DIV/0!</v>
      </c>
      <c r="AF955" s="8" t="e">
        <f t="shared" si="402"/>
        <v>#DIV/0!</v>
      </c>
      <c r="AG955" s="8" t="e">
        <f t="shared" si="402"/>
        <v>#DIV/0!</v>
      </c>
      <c r="AH955" s="8" t="e">
        <f t="shared" si="402"/>
        <v>#DIV/0!</v>
      </c>
      <c r="AI955" s="8" t="e">
        <f t="shared" si="402"/>
        <v>#DIV/0!</v>
      </c>
      <c r="AK955" t="str">
        <f t="shared" si="369"/>
        <v>Target (or sym); Gain &lt;= 0</v>
      </c>
      <c r="AL955" s="8" t="e">
        <f>-1* AVERAGEIFS(AL655:AL942,$H655:$H942,"=1",$J655:$J942,"=0")</f>
        <v>#DIV/0!</v>
      </c>
      <c r="AM955" s="8" t="e">
        <f t="shared" ref="AM955:AU955" si="403">-1* AVERAGEIFS(AM655:AM942,$H655:$H942,"=1",$J655:$J942,"=0")</f>
        <v>#DIV/0!</v>
      </c>
      <c r="AN955" s="8" t="e">
        <f t="shared" si="403"/>
        <v>#DIV/0!</v>
      </c>
      <c r="AO955" s="8" t="e">
        <f t="shared" si="403"/>
        <v>#DIV/0!</v>
      </c>
      <c r="AP955" s="8" t="e">
        <f t="shared" si="403"/>
        <v>#DIV/0!</v>
      </c>
      <c r="AQ955" s="8" t="e">
        <f t="shared" si="403"/>
        <v>#DIV/0!</v>
      </c>
      <c r="AR955" s="8" t="e">
        <f t="shared" si="403"/>
        <v>#DIV/0!</v>
      </c>
      <c r="AS955" s="8" t="e">
        <f t="shared" si="403"/>
        <v>#DIV/0!</v>
      </c>
      <c r="AT955" s="8" t="e">
        <f t="shared" si="403"/>
        <v>#DIV/0!</v>
      </c>
      <c r="AU955" s="8" t="e">
        <f t="shared" si="403"/>
        <v>#DIV/0!</v>
      </c>
      <c r="AV955" s="4" t="s">
        <v>18</v>
      </c>
      <c r="AW955" s="18">
        <f>AVERAGEIF($J655:$J942,"=0",AW655:AW942)</f>
        <v>-1.3523292021652524</v>
      </c>
    </row>
    <row r="956" spans="13:49" x14ac:dyDescent="0.3">
      <c r="M956" s="19">
        <f t="shared" ref="M956:O961" si="404">M944</f>
        <v>1</v>
      </c>
      <c r="N956" s="19" t="str">
        <f t="shared" si="404"/>
        <v>BNL Causal</v>
      </c>
      <c r="O956" s="19" t="str">
        <f t="shared" si="404"/>
        <v>BNL Causal HM</v>
      </c>
      <c r="P956" s="19" t="str">
        <f t="shared" ref="P956:P966" si="405">Q944</f>
        <v>SFS Causal</v>
      </c>
      <c r="Q956" s="19" t="str">
        <f t="shared" ref="Q956:Q966" si="406">S944</f>
        <v>SaLSa Causal</v>
      </c>
      <c r="R956" s="19" t="str">
        <f t="shared" ref="R956:R966" si="407">U944</f>
        <v>D&amp;C Causal</v>
      </c>
      <c r="S956" s="19" t="str">
        <f t="shared" ref="S956:S966" si="408">W944</f>
        <v>BBS Causal</v>
      </c>
      <c r="T956" s="19"/>
      <c r="U956" s="19">
        <f t="shared" ref="U956:U966" si="409">Y944</f>
        <v>1</v>
      </c>
      <c r="V956" s="19" t="str">
        <f t="shared" ref="V956:V966" si="410">Z944</f>
        <v>BNL Causal</v>
      </c>
      <c r="W956" s="19" t="str">
        <f t="shared" ref="W956:W966" si="411">AA944</f>
        <v>BNL Causal HM</v>
      </c>
      <c r="X956" s="19" t="str">
        <f t="shared" ref="X956:X966" si="412">AC944</f>
        <v>SFS Causal</v>
      </c>
      <c r="Y956" s="19" t="str">
        <f t="shared" ref="Y956:Y966" si="413">AE944</f>
        <v>SaLSa Causal</v>
      </c>
      <c r="Z956" s="19" t="str">
        <f t="shared" ref="Z956:Z966" si="414">AG944</f>
        <v>D&amp;C Causal</v>
      </c>
      <c r="AA956" s="19" t="str">
        <f t="shared" ref="AA956:AA966" si="415">AI944</f>
        <v>BBS Causal</v>
      </c>
      <c r="AB956" s="17"/>
      <c r="AC956" s="32">
        <f t="shared" ref="AC956:AC966" si="416">AK944</f>
        <v>1</v>
      </c>
      <c r="AD956" s="32" t="str">
        <f t="shared" ref="AD956:AD966" si="417">AL944</f>
        <v>BNL Causal</v>
      </c>
      <c r="AE956" s="32" t="str">
        <f t="shared" ref="AE956:AE966" si="418">AM944</f>
        <v>BNL Causal HM</v>
      </c>
      <c r="AF956" s="32" t="str">
        <f t="shared" ref="AF956:AF966" si="419">AO944</f>
        <v>SFS Causal</v>
      </c>
      <c r="AG956" s="32" t="str">
        <f t="shared" ref="AG956:AG966" si="420">AQ944</f>
        <v>SaLSa Causal</v>
      </c>
      <c r="AH956" s="32" t="str">
        <f t="shared" ref="AH956:AH966" si="421">AS944</f>
        <v>D&amp;C Causal</v>
      </c>
      <c r="AI956" s="32" t="str">
        <f t="shared" ref="AI956:AI966" si="422">AU944</f>
        <v>BBS Causal</v>
      </c>
      <c r="AK956" s="19"/>
      <c r="AL956" s="19"/>
      <c r="AM956" s="19"/>
      <c r="AN956" s="17"/>
      <c r="AO956" s="17"/>
      <c r="AP956" s="17"/>
      <c r="AQ956" s="17"/>
      <c r="AR956" s="17"/>
      <c r="AS956" s="17"/>
      <c r="AT956" s="17"/>
      <c r="AU956" s="17"/>
    </row>
    <row r="957" spans="13:49" x14ac:dyDescent="0.3">
      <c r="M957" t="str">
        <f t="shared" si="404"/>
        <v>ALL</v>
      </c>
      <c r="N957" s="8">
        <f t="shared" si="404"/>
        <v>-0.63846654377806011</v>
      </c>
      <c r="O957" s="8">
        <f t="shared" si="404"/>
        <v>-0.65146582123269858</v>
      </c>
      <c r="P957" s="8">
        <f t="shared" si="405"/>
        <v>-8.8812628974929281E-2</v>
      </c>
      <c r="Q957" s="8">
        <f t="shared" si="406"/>
        <v>-0.26361673008477543</v>
      </c>
      <c r="R957" s="8">
        <f t="shared" si="407"/>
        <v>-1.8744065489480495</v>
      </c>
      <c r="S957" s="8">
        <f t="shared" si="408"/>
        <v>-1.211080342507193</v>
      </c>
      <c r="T957" s="8"/>
      <c r="U957" s="8" t="str">
        <f t="shared" si="409"/>
        <v>ALL</v>
      </c>
      <c r="V957" s="8">
        <f t="shared" si="410"/>
        <v>-0.29453727963190729</v>
      </c>
      <c r="W957" s="8">
        <f t="shared" si="411"/>
        <v>-0.29341413759926999</v>
      </c>
      <c r="X957" s="8">
        <f t="shared" si="412"/>
        <v>-4.4232909588212112E-2</v>
      </c>
      <c r="Y957" s="8">
        <f t="shared" si="413"/>
        <v>-0.29872101166439879</v>
      </c>
      <c r="Z957" s="8">
        <f t="shared" si="414"/>
        <v>-0.49398180077269677</v>
      </c>
      <c r="AA957" s="8">
        <f t="shared" si="415"/>
        <v>-1.1216328162905282</v>
      </c>
      <c r="AB957" s="17"/>
      <c r="AC957" s="33" t="str">
        <f t="shared" si="416"/>
        <v>ALL</v>
      </c>
      <c r="AD957" s="8">
        <f t="shared" si="417"/>
        <v>0.5603226090302964</v>
      </c>
      <c r="AE957" s="8">
        <f t="shared" si="418"/>
        <v>0.5599418796814396</v>
      </c>
      <c r="AF957" s="8">
        <f t="shared" si="419"/>
        <v>0.60393123055602371</v>
      </c>
      <c r="AG957" s="8">
        <f t="shared" si="420"/>
        <v>0.53625149489375157</v>
      </c>
      <c r="AH957" s="8">
        <f t="shared" si="421"/>
        <v>0.69648974695670607</v>
      </c>
      <c r="AI957" s="8">
        <f t="shared" si="422"/>
        <v>-0.2197373979737382</v>
      </c>
      <c r="AK957" s="8"/>
      <c r="AL957" s="8"/>
      <c r="AM957" s="8"/>
      <c r="AN957" s="17"/>
      <c r="AO957" s="17"/>
      <c r="AP957" s="17"/>
      <c r="AQ957" s="17"/>
      <c r="AR957" s="17"/>
      <c r="AS957" s="17"/>
      <c r="AT957" s="17"/>
      <c r="AU957" s="17"/>
    </row>
    <row r="958" spans="13:49" x14ac:dyDescent="0.3">
      <c r="M958" t="str">
        <f t="shared" si="404"/>
        <v>Target; Gain &gt; 1</v>
      </c>
      <c r="N958" s="8">
        <f t="shared" si="404"/>
        <v>0.35785271562568732</v>
      </c>
      <c r="O958" s="8">
        <f t="shared" si="404"/>
        <v>0.34965971567135901</v>
      </c>
      <c r="P958" s="8">
        <f t="shared" si="405"/>
        <v>0.64334120902545677</v>
      </c>
      <c r="Q958" s="8">
        <f t="shared" si="406"/>
        <v>0.69652568533796477</v>
      </c>
      <c r="R958" s="8">
        <f t="shared" si="407"/>
        <v>-1.4587471146834925</v>
      </c>
      <c r="S958" s="8">
        <f t="shared" si="408"/>
        <v>0.55118179341781015</v>
      </c>
      <c r="T958" s="8"/>
      <c r="U958" s="8" t="str">
        <f t="shared" si="409"/>
        <v>Target; Gain &gt; 1</v>
      </c>
      <c r="V958" s="8">
        <f t="shared" si="410"/>
        <v>0.22767696326174447</v>
      </c>
      <c r="W958" s="8">
        <f t="shared" si="411"/>
        <v>0.23247749474352158</v>
      </c>
      <c r="X958" s="8">
        <f t="shared" si="412"/>
        <v>0.37004526992760928</v>
      </c>
      <c r="Y958" s="8">
        <f t="shared" si="413"/>
        <v>0.25431283391054421</v>
      </c>
      <c r="Z958" s="8">
        <f t="shared" si="414"/>
        <v>-0.25356215360614209</v>
      </c>
      <c r="AA958" s="8">
        <f t="shared" si="415"/>
        <v>-3.4343880854561332E-2</v>
      </c>
      <c r="AB958" s="17"/>
      <c r="AC958" s="33" t="str">
        <f t="shared" si="416"/>
        <v>Target; Gain &gt; 1</v>
      </c>
      <c r="AD958" s="8">
        <f t="shared" si="417"/>
        <v>0.674066680404379</v>
      </c>
      <c r="AE958" s="8">
        <f t="shared" si="418"/>
        <v>0.67839871494559878</v>
      </c>
      <c r="AF958" s="8">
        <f t="shared" si="419"/>
        <v>0.71928256804212165</v>
      </c>
      <c r="AG958" s="8">
        <f t="shared" si="420"/>
        <v>0.68069970232170618</v>
      </c>
      <c r="AH958" s="8">
        <f t="shared" si="421"/>
        <v>0.71001293472700799</v>
      </c>
      <c r="AI958" s="8">
        <f t="shared" si="422"/>
        <v>0.414039769529229</v>
      </c>
      <c r="AK958" s="8"/>
      <c r="AL958" s="8"/>
      <c r="AM958" s="8"/>
      <c r="AN958" s="17"/>
      <c r="AO958" s="17"/>
      <c r="AP958" s="17"/>
      <c r="AQ958" s="17"/>
      <c r="AR958" s="17"/>
      <c r="AS958" s="17"/>
      <c r="AT958" s="17"/>
      <c r="AU958" s="17"/>
    </row>
    <row r="959" spans="13:49" x14ac:dyDescent="0.3">
      <c r="M959" t="str">
        <f t="shared" si="404"/>
        <v>Gain &gt; 1</v>
      </c>
      <c r="N959" s="8">
        <f t="shared" si="404"/>
        <v>0.39481454609768402</v>
      </c>
      <c r="O959" s="8">
        <f t="shared" si="404"/>
        <v>0.38737232121485771</v>
      </c>
      <c r="P959" s="8">
        <f t="shared" si="405"/>
        <v>0.68429989594717966</v>
      </c>
      <c r="Q959" s="8">
        <f t="shared" si="406"/>
        <v>0.71222239695729905</v>
      </c>
      <c r="R959" s="8">
        <f t="shared" si="407"/>
        <v>-0.86406898431221535</v>
      </c>
      <c r="S959" s="8">
        <f t="shared" si="408"/>
        <v>0.50957561674218443</v>
      </c>
      <c r="T959" s="8"/>
      <c r="U959" s="8" t="str">
        <f t="shared" si="409"/>
        <v>Gain &gt; 1</v>
      </c>
      <c r="V959" s="8">
        <f t="shared" si="410"/>
        <v>0.30755220483701168</v>
      </c>
      <c r="W959" s="8">
        <f t="shared" si="411"/>
        <v>0.31112274028174908</v>
      </c>
      <c r="X959" s="8">
        <f t="shared" si="412"/>
        <v>0.45991690082153802</v>
      </c>
      <c r="Y959" s="8">
        <f t="shared" si="413"/>
        <v>0.35573919897832956</v>
      </c>
      <c r="Z959" s="8">
        <f t="shared" si="414"/>
        <v>1.2803433140476911E-2</v>
      </c>
      <c r="AA959" s="8">
        <f t="shared" si="415"/>
        <v>5.1469892042602931E-2</v>
      </c>
      <c r="AB959" s="17"/>
      <c r="AC959" s="33" t="str">
        <f t="shared" si="416"/>
        <v>Gain &gt; 1</v>
      </c>
      <c r="AD959" s="8">
        <f t="shared" si="417"/>
        <v>0.71929166927705579</v>
      </c>
      <c r="AE959" s="8">
        <f t="shared" si="418"/>
        <v>0.72199182510776627</v>
      </c>
      <c r="AF959" s="8">
        <f t="shared" si="419"/>
        <v>0.76584831017472543</v>
      </c>
      <c r="AG959" s="8">
        <f t="shared" si="420"/>
        <v>0.73492546690514982</v>
      </c>
      <c r="AH959" s="8">
        <f t="shared" si="421"/>
        <v>0.77152405453170803</v>
      </c>
      <c r="AI959" s="8">
        <f t="shared" si="422"/>
        <v>0.46851771085542343</v>
      </c>
      <c r="AK959" s="8"/>
      <c r="AL959" s="8"/>
      <c r="AM959" s="8"/>
      <c r="AN959" s="17"/>
      <c r="AO959" s="17"/>
      <c r="AP959" s="17"/>
      <c r="AQ959" s="17"/>
      <c r="AR959" s="17"/>
      <c r="AS959" s="17"/>
      <c r="AT959" s="17"/>
      <c r="AU959" s="17"/>
    </row>
    <row r="960" spans="13:49" x14ac:dyDescent="0.3">
      <c r="M960" t="str">
        <f t="shared" si="404"/>
        <v>Target (or sym)</v>
      </c>
      <c r="N960" s="8">
        <f t="shared" si="404"/>
        <v>0.33719288390585039</v>
      </c>
      <c r="O960" s="8">
        <f t="shared" si="404"/>
        <v>0.3305906057008845</v>
      </c>
      <c r="P960" s="8">
        <f t="shared" si="405"/>
        <v>0.61719916371797356</v>
      </c>
      <c r="Q960" s="8">
        <f t="shared" si="406"/>
        <v>0.74176283579525282</v>
      </c>
      <c r="R960" s="8">
        <f t="shared" si="407"/>
        <v>-2.4086323460406067</v>
      </c>
      <c r="S960" s="8">
        <f t="shared" si="408"/>
        <v>0.59460316292823134</v>
      </c>
      <c r="T960" s="8"/>
      <c r="U960" s="8" t="str">
        <f t="shared" si="409"/>
        <v>Target (or sym)</v>
      </c>
      <c r="V960" s="8">
        <f t="shared" si="410"/>
        <v>0.20185656977123298</v>
      </c>
      <c r="W960" s="8">
        <f t="shared" si="411"/>
        <v>0.20708406805890184</v>
      </c>
      <c r="X960" s="8">
        <f t="shared" si="412"/>
        <v>0.33389112795790521</v>
      </c>
      <c r="Y960" s="8">
        <f t="shared" si="413"/>
        <v>0.31629832335224661</v>
      </c>
      <c r="Z960" s="8">
        <f t="shared" si="414"/>
        <v>-0.51048242375029529</v>
      </c>
      <c r="AA960" s="8">
        <f t="shared" si="415"/>
        <v>1.8704798197499359E-2</v>
      </c>
      <c r="AB960" s="17"/>
      <c r="AC960" s="14" t="str">
        <f t="shared" si="416"/>
        <v>Target (or sym)</v>
      </c>
      <c r="AD960" s="8">
        <f t="shared" si="417"/>
        <v>0.65891486561776158</v>
      </c>
      <c r="AE960" s="8">
        <f t="shared" si="418"/>
        <v>0.66278256299982252</v>
      </c>
      <c r="AF960" s="8">
        <f t="shared" si="419"/>
        <v>0.70228443530502693</v>
      </c>
      <c r="AG960" s="8">
        <f t="shared" si="420"/>
        <v>0.68541636326571453</v>
      </c>
      <c r="AH960" s="8">
        <f t="shared" si="421"/>
        <v>0.65115559625867125</v>
      </c>
      <c r="AI960" s="8">
        <f t="shared" si="422"/>
        <v>0.42902790662115875</v>
      </c>
      <c r="AK960" s="8"/>
      <c r="AL960" s="8"/>
      <c r="AM960" s="8"/>
      <c r="AN960" s="17"/>
      <c r="AO960" s="17"/>
      <c r="AP960" s="17"/>
      <c r="AQ960" s="17"/>
      <c r="AR960" s="17"/>
      <c r="AS960" s="17"/>
      <c r="AT960" s="17"/>
      <c r="AU960" s="17"/>
    </row>
    <row r="961" spans="12:49" x14ac:dyDescent="0.3">
      <c r="M961" t="str">
        <f t="shared" si="404"/>
        <v>Gain &gt; 0</v>
      </c>
      <c r="N961" s="8">
        <f t="shared" si="404"/>
        <v>0.11904598486584238</v>
      </c>
      <c r="O961" s="8">
        <f t="shared" si="404"/>
        <v>0.10766736590562914</v>
      </c>
      <c r="P961" s="8">
        <f t="shared" si="405"/>
        <v>0.4553023582702716</v>
      </c>
      <c r="Q961" s="8">
        <f t="shared" si="406"/>
        <v>0.42661979973608832</v>
      </c>
      <c r="R961" s="8">
        <f t="shared" si="407"/>
        <v>-1.0394925006486315</v>
      </c>
      <c r="S961" s="8">
        <f t="shared" si="408"/>
        <v>4.3520693250293542E-2</v>
      </c>
      <c r="T961" s="8"/>
      <c r="U961" s="8" t="str">
        <f t="shared" si="409"/>
        <v>Gain &gt; 0</v>
      </c>
      <c r="V961" s="8">
        <f t="shared" si="410"/>
        <v>0.11899210084237566</v>
      </c>
      <c r="W961" s="8">
        <f t="shared" si="411"/>
        <v>0.11919620460295986</v>
      </c>
      <c r="X961" s="8">
        <f t="shared" si="412"/>
        <v>0.29961724359373643</v>
      </c>
      <c r="Y961" s="8">
        <f t="shared" si="413"/>
        <v>0.16749853082204447</v>
      </c>
      <c r="Z961" s="8">
        <f t="shared" si="414"/>
        <v>-0.16296999157390044</v>
      </c>
      <c r="AA961" s="8">
        <f t="shared" si="415"/>
        <v>-0.29949119562887716</v>
      </c>
      <c r="AB961" s="17"/>
      <c r="AC961" s="14" t="str">
        <f t="shared" si="416"/>
        <v>Gain &gt; 0</v>
      </c>
      <c r="AD961" s="8">
        <f t="shared" si="417"/>
        <v>0.6766921731959189</v>
      </c>
      <c r="AE961" s="8">
        <f t="shared" si="418"/>
        <v>0.67598438389933535</v>
      </c>
      <c r="AF961" s="8">
        <f t="shared" si="419"/>
        <v>0.71705925912028323</v>
      </c>
      <c r="AG961" s="8">
        <f t="shared" si="420"/>
        <v>0.68078606458843249</v>
      </c>
      <c r="AH961" s="8">
        <f t="shared" si="421"/>
        <v>0.75679786571812802</v>
      </c>
      <c r="AI961" s="8">
        <f t="shared" si="422"/>
        <v>0.24065186957536855</v>
      </c>
      <c r="AK961" s="8"/>
      <c r="AL961" s="8"/>
      <c r="AM961" s="8"/>
      <c r="AN961" s="17"/>
      <c r="AO961" s="17"/>
      <c r="AP961" s="17"/>
      <c r="AQ961" s="17"/>
      <c r="AR961" s="17"/>
      <c r="AS961" s="17"/>
      <c r="AT961" s="17"/>
      <c r="AU961" s="17"/>
    </row>
    <row r="962" spans="12:49" x14ac:dyDescent="0.3">
      <c r="M962" t="str">
        <f t="shared" ref="M962" si="423">M950</f>
        <v>Gain &lt;=0</v>
      </c>
      <c r="N962" s="8">
        <f t="shared" ref="N962:O966" si="424">N950</f>
        <v>-1.8091677244095459</v>
      </c>
      <c r="O962" s="8">
        <f t="shared" si="424"/>
        <v>-1.824671655901023</v>
      </c>
      <c r="P962" s="8">
        <f t="shared" si="405"/>
        <v>-0.92971760926296698</v>
      </c>
      <c r="Q962" s="8">
        <f t="shared" si="406"/>
        <v>-1.3303459125352011</v>
      </c>
      <c r="R962" s="8">
        <f t="shared" si="407"/>
        <v>-3.1647282599562412</v>
      </c>
      <c r="S962" s="8">
        <f t="shared" si="408"/>
        <v>-3.1500092159505821</v>
      </c>
      <c r="T962" s="8"/>
      <c r="U962" s="8" t="str">
        <f t="shared" si="409"/>
        <v>Gain &lt;=0</v>
      </c>
      <c r="V962" s="8">
        <f t="shared" si="410"/>
        <v>-0.93362814036489006</v>
      </c>
      <c r="W962" s="8">
        <f t="shared" si="411"/>
        <v>-0.93108466645726184</v>
      </c>
      <c r="X962" s="8">
        <f t="shared" si="412"/>
        <v>-0.57563769177849622</v>
      </c>
      <c r="Y962" s="8">
        <f t="shared" si="413"/>
        <v>-1.0192421227798114</v>
      </c>
      <c r="Z962" s="8">
        <f t="shared" si="414"/>
        <v>-1.0055455058981093</v>
      </c>
      <c r="AA962" s="8">
        <f t="shared" si="415"/>
        <v>-2.392215320949445</v>
      </c>
      <c r="AB962" s="17"/>
      <c r="AC962" s="14" t="str">
        <f t="shared" si="416"/>
        <v>Gain &lt;=0</v>
      </c>
      <c r="AD962" s="8">
        <f t="shared" si="417"/>
        <v>0.38047873713797026</v>
      </c>
      <c r="AE962" s="8">
        <f t="shared" si="418"/>
        <v>0.38060346407196394</v>
      </c>
      <c r="AF962" s="8">
        <f t="shared" si="419"/>
        <v>0.42909700459307681</v>
      </c>
      <c r="AG962" s="8">
        <f t="shared" si="420"/>
        <v>0.31287988718378973</v>
      </c>
      <c r="AH962" s="8">
        <f t="shared" si="421"/>
        <v>0.60328629068905426</v>
      </c>
      <c r="AI962" s="8">
        <f t="shared" si="422"/>
        <v>-0.93124808418599414</v>
      </c>
      <c r="AK962" s="8"/>
      <c r="AL962" s="8"/>
      <c r="AM962" s="8"/>
      <c r="AN962" s="17"/>
      <c r="AO962" s="17"/>
      <c r="AP962" s="17"/>
      <c r="AQ962" s="17"/>
      <c r="AR962" s="17"/>
      <c r="AS962" s="17"/>
      <c r="AT962" s="17"/>
      <c r="AU962" s="17"/>
    </row>
    <row r="963" spans="12:49" x14ac:dyDescent="0.3">
      <c r="M963" t="str">
        <f>M951</f>
        <v>Target; Gain &gt; 1; #pref=2</v>
      </c>
      <c r="N963" s="8" t="e">
        <f t="shared" si="424"/>
        <v>#DIV/0!</v>
      </c>
      <c r="O963" s="8" t="e">
        <f t="shared" si="424"/>
        <v>#DIV/0!</v>
      </c>
      <c r="P963" s="8" t="e">
        <f t="shared" si="405"/>
        <v>#DIV/0!</v>
      </c>
      <c r="Q963" s="8" t="e">
        <f t="shared" si="406"/>
        <v>#DIV/0!</v>
      </c>
      <c r="R963" s="8" t="e">
        <f t="shared" si="407"/>
        <v>#DIV/0!</v>
      </c>
      <c r="S963" s="8" t="e">
        <f t="shared" si="408"/>
        <v>#DIV/0!</v>
      </c>
      <c r="T963" s="8"/>
      <c r="U963" s="8" t="str">
        <f t="shared" si="409"/>
        <v>Target; Gain &gt; 1; #pref=2</v>
      </c>
      <c r="V963" s="8" t="e">
        <f t="shared" si="410"/>
        <v>#DIV/0!</v>
      </c>
      <c r="W963" s="8" t="e">
        <f t="shared" si="411"/>
        <v>#DIV/0!</v>
      </c>
      <c r="X963" s="8" t="e">
        <f t="shared" si="412"/>
        <v>#DIV/0!</v>
      </c>
      <c r="Y963" s="8" t="e">
        <f t="shared" si="413"/>
        <v>#DIV/0!</v>
      </c>
      <c r="Z963" s="8" t="e">
        <f t="shared" si="414"/>
        <v>#DIV/0!</v>
      </c>
      <c r="AA963" s="8" t="e">
        <f t="shared" si="415"/>
        <v>#DIV/0!</v>
      </c>
      <c r="AB963" s="17"/>
      <c r="AC963" s="14" t="str">
        <f t="shared" si="416"/>
        <v>Target; Gain &gt; 1; #pref=2</v>
      </c>
      <c r="AD963" s="8" t="e">
        <f t="shared" si="417"/>
        <v>#DIV/0!</v>
      </c>
      <c r="AE963" s="8" t="e">
        <f t="shared" si="418"/>
        <v>#DIV/0!</v>
      </c>
      <c r="AF963" s="8" t="e">
        <f t="shared" si="419"/>
        <v>#DIV/0!</v>
      </c>
      <c r="AG963" s="8" t="e">
        <f t="shared" si="420"/>
        <v>#DIV/0!</v>
      </c>
      <c r="AH963" s="8" t="e">
        <f t="shared" si="421"/>
        <v>#DIV/0!</v>
      </c>
      <c r="AI963" s="8" t="e">
        <f t="shared" si="422"/>
        <v>#DIV/0!</v>
      </c>
      <c r="AK963" s="8"/>
      <c r="AL963" s="8"/>
      <c r="AM963" s="8"/>
      <c r="AN963" s="17"/>
      <c r="AO963" s="17"/>
      <c r="AP963" s="17"/>
      <c r="AQ963" s="17"/>
      <c r="AR963" s="17"/>
      <c r="AS963" s="17"/>
      <c r="AT963" s="17"/>
      <c r="AU963" s="17"/>
    </row>
    <row r="964" spans="12:49" x14ac:dyDescent="0.3">
      <c r="M964" t="str">
        <f>M952</f>
        <v>Target; Gain &gt; 1; #pref=3</v>
      </c>
      <c r="N964" s="8">
        <f t="shared" si="424"/>
        <v>0.49635160515454024</v>
      </c>
      <c r="O964" s="8">
        <f t="shared" si="424"/>
        <v>0.48454045388168721</v>
      </c>
      <c r="P964" s="8">
        <f t="shared" si="405"/>
        <v>0.73824057609608151</v>
      </c>
      <c r="Q964" s="8">
        <f t="shared" si="406"/>
        <v>0.77990760834259998</v>
      </c>
      <c r="R964" s="8">
        <f t="shared" si="407"/>
        <v>-0.90100444096297327</v>
      </c>
      <c r="S964" s="8">
        <f t="shared" si="408"/>
        <v>0.51773022660083834</v>
      </c>
      <c r="T964" s="8"/>
      <c r="U964" s="8" t="str">
        <f t="shared" si="409"/>
        <v>Target; Gain &gt; 1; #pref=3</v>
      </c>
      <c r="V964" s="8">
        <f t="shared" si="410"/>
        <v>0.39280845320368629</v>
      </c>
      <c r="W964" s="8">
        <f t="shared" si="411"/>
        <v>0.40031395654664859</v>
      </c>
      <c r="X964" s="8">
        <f t="shared" si="412"/>
        <v>0.52012324145013689</v>
      </c>
      <c r="Y964" s="8">
        <f t="shared" si="413"/>
        <v>0.63124926178359364</v>
      </c>
      <c r="Z964" s="8">
        <f t="shared" si="414"/>
        <v>-6.4400090521743794E-2</v>
      </c>
      <c r="AA964" s="8">
        <f t="shared" si="415"/>
        <v>-1.7934483587901874E-2</v>
      </c>
      <c r="AB964" s="17"/>
      <c r="AC964" s="14" t="str">
        <f t="shared" si="416"/>
        <v>Target; Gain &gt; 1; #pref=3</v>
      </c>
      <c r="AD964" s="8">
        <f t="shared" si="417"/>
        <v>0.74199887660236952</v>
      </c>
      <c r="AE964" s="8">
        <f t="shared" si="418"/>
        <v>0.74756346183099931</v>
      </c>
      <c r="AF964" s="8">
        <f t="shared" si="419"/>
        <v>0.78242053609961082</v>
      </c>
      <c r="AG964" s="8">
        <f t="shared" si="420"/>
        <v>0.78796790523713889</v>
      </c>
      <c r="AH964" s="8">
        <f t="shared" si="421"/>
        <v>0.77482432678198632</v>
      </c>
      <c r="AI964" s="8">
        <f t="shared" si="422"/>
        <v>0.48804918507177153</v>
      </c>
      <c r="AK964" s="8"/>
      <c r="AL964" s="8"/>
      <c r="AM964" s="8"/>
      <c r="AN964" s="17"/>
      <c r="AO964" s="17"/>
      <c r="AP964" s="17"/>
      <c r="AQ964" s="17"/>
      <c r="AR964" s="17"/>
      <c r="AS964" s="17"/>
      <c r="AT964" s="17"/>
      <c r="AU964" s="17"/>
    </row>
    <row r="965" spans="12:49" x14ac:dyDescent="0.3">
      <c r="M965" t="str">
        <f>M953</f>
        <v>Target; Gain &gt; 1; #pref=4</v>
      </c>
      <c r="N965" s="8">
        <f t="shared" si="424"/>
        <v>0.21935382609683435</v>
      </c>
      <c r="O965" s="8">
        <f t="shared" si="424"/>
        <v>0.21477897746103086</v>
      </c>
      <c r="P965" s="8">
        <f t="shared" si="405"/>
        <v>0.54844184195483203</v>
      </c>
      <c r="Q965" s="8">
        <f t="shared" si="406"/>
        <v>0.61314376233332957</v>
      </c>
      <c r="R965" s="8">
        <f t="shared" si="407"/>
        <v>-2.0164897884040114</v>
      </c>
      <c r="S965" s="8">
        <f t="shared" si="408"/>
        <v>0.58463336023478185</v>
      </c>
      <c r="T965" s="8"/>
      <c r="U965" s="8" t="str">
        <f t="shared" si="409"/>
        <v>Target; Gain &gt; 1; #pref=4</v>
      </c>
      <c r="V965" s="8">
        <f t="shared" si="410"/>
        <v>6.2545473319802619E-2</v>
      </c>
      <c r="W965" s="8">
        <f t="shared" si="411"/>
        <v>6.464103294039461E-2</v>
      </c>
      <c r="X965" s="8">
        <f t="shared" si="412"/>
        <v>0.21996729840508161</v>
      </c>
      <c r="Y965" s="8">
        <f t="shared" si="413"/>
        <v>-0.12262359396250526</v>
      </c>
      <c r="Z965" s="8">
        <f t="shared" si="414"/>
        <v>-0.44272421669054041</v>
      </c>
      <c r="AA965" s="8">
        <f t="shared" si="415"/>
        <v>-5.0753278121220782E-2</v>
      </c>
      <c r="AC965" s="14" t="str">
        <f t="shared" si="416"/>
        <v>Target; Gain &gt; 1; #pref=4</v>
      </c>
      <c r="AD965" s="8">
        <f t="shared" si="417"/>
        <v>0.60613448420638871</v>
      </c>
      <c r="AE965" s="8">
        <f t="shared" si="418"/>
        <v>0.60923396806019814</v>
      </c>
      <c r="AF965" s="8">
        <f t="shared" si="419"/>
        <v>0.65614459998463248</v>
      </c>
      <c r="AG965" s="8">
        <f t="shared" si="420"/>
        <v>0.57343149940627336</v>
      </c>
      <c r="AH965" s="8">
        <f t="shared" si="421"/>
        <v>0.64520154267202956</v>
      </c>
      <c r="AI965" s="8">
        <f t="shared" si="422"/>
        <v>0.34003035398668646</v>
      </c>
      <c r="AK965" s="8"/>
      <c r="AL965" s="8"/>
      <c r="AM965" s="8"/>
    </row>
    <row r="966" spans="12:49" x14ac:dyDescent="0.3">
      <c r="M966" t="str">
        <f>M954</f>
        <v>Target (or sym); Gain &gt; 0</v>
      </c>
      <c r="N966" s="8">
        <f t="shared" si="424"/>
        <v>0.33719288390585039</v>
      </c>
      <c r="O966" s="8">
        <f t="shared" si="424"/>
        <v>0.3305906057008845</v>
      </c>
      <c r="P966" s="8">
        <f t="shared" si="405"/>
        <v>0.61719916371797356</v>
      </c>
      <c r="Q966" s="8">
        <f t="shared" si="406"/>
        <v>0.74176283579525282</v>
      </c>
      <c r="R966" s="8">
        <f t="shared" si="407"/>
        <v>-2.4086323460406067</v>
      </c>
      <c r="S966" s="8">
        <f t="shared" si="408"/>
        <v>0.59460316292823134</v>
      </c>
      <c r="T966" s="8"/>
      <c r="U966" s="8" t="str">
        <f t="shared" si="409"/>
        <v>Target (or sym); Gain &gt; 0</v>
      </c>
      <c r="V966" s="8">
        <f t="shared" si="410"/>
        <v>0.20185656977123298</v>
      </c>
      <c r="W966" s="8">
        <f t="shared" si="411"/>
        <v>0.20708406805890184</v>
      </c>
      <c r="X966" s="8">
        <f t="shared" si="412"/>
        <v>0.33389112795790521</v>
      </c>
      <c r="Y966" s="8">
        <f t="shared" si="413"/>
        <v>0.31629832335224661</v>
      </c>
      <c r="Z966" s="8">
        <f t="shared" si="414"/>
        <v>-0.51048242375029529</v>
      </c>
      <c r="AA966" s="8">
        <f t="shared" si="415"/>
        <v>1.8704798197499359E-2</v>
      </c>
      <c r="AC966" s="14" t="str">
        <f t="shared" si="416"/>
        <v>Target (or sym); Gain &gt; 0</v>
      </c>
      <c r="AD966" s="8">
        <f t="shared" si="417"/>
        <v>0.65891486561776158</v>
      </c>
      <c r="AE966" s="8">
        <f t="shared" si="418"/>
        <v>0.66278256299982252</v>
      </c>
      <c r="AF966" s="8">
        <f t="shared" si="419"/>
        <v>0.70228443530502693</v>
      </c>
      <c r="AG966" s="8">
        <f t="shared" si="420"/>
        <v>0.68541636326571453</v>
      </c>
      <c r="AH966" s="8">
        <f t="shared" si="421"/>
        <v>0.65115559625867125</v>
      </c>
      <c r="AI966" s="8">
        <f t="shared" si="422"/>
        <v>0.42902790662115875</v>
      </c>
      <c r="AK966" s="8"/>
      <c r="AL966" s="8"/>
      <c r="AM966" s="8"/>
    </row>
    <row r="967" spans="12:49" x14ac:dyDescent="0.3">
      <c r="M967" t="str">
        <f>M955</f>
        <v>Target (or sym); Gain &lt;= 0</v>
      </c>
      <c r="N967" s="8" t="e">
        <f t="shared" ref="N967:O967" si="425">N955</f>
        <v>#DIV/0!</v>
      </c>
      <c r="O967" s="8" t="e">
        <f t="shared" si="425"/>
        <v>#DIV/0!</v>
      </c>
      <c r="P967" s="8" t="e">
        <f t="shared" ref="P967" si="426">Q955</f>
        <v>#DIV/0!</v>
      </c>
      <c r="Q967" s="8" t="e">
        <f t="shared" ref="Q967" si="427">S955</f>
        <v>#DIV/0!</v>
      </c>
      <c r="R967" s="8" t="e">
        <f t="shared" ref="R967" si="428">U955</f>
        <v>#DIV/0!</v>
      </c>
      <c r="S967" s="8" t="e">
        <f t="shared" ref="S967" si="429">W955</f>
        <v>#DIV/0!</v>
      </c>
      <c r="T967" s="8"/>
      <c r="U967" s="8" t="str">
        <f t="shared" ref="U967:W967" si="430">Y955</f>
        <v>Target (or sym); Gain &lt;= 0</v>
      </c>
      <c r="V967" s="8" t="e">
        <f t="shared" si="430"/>
        <v>#DIV/0!</v>
      </c>
      <c r="W967" s="8" t="e">
        <f t="shared" si="430"/>
        <v>#DIV/0!</v>
      </c>
      <c r="X967" s="8" t="e">
        <f t="shared" ref="X967" si="431">AC955</f>
        <v>#DIV/0!</v>
      </c>
      <c r="Y967" s="8" t="e">
        <f t="shared" ref="Y967" si="432">AE955</f>
        <v>#DIV/0!</v>
      </c>
      <c r="Z967" s="8" t="e">
        <f t="shared" ref="Z967" si="433">AG955</f>
        <v>#DIV/0!</v>
      </c>
      <c r="AA967" s="8" t="e">
        <f t="shared" ref="AA967" si="434">AI955</f>
        <v>#DIV/0!</v>
      </c>
      <c r="AC967" s="14" t="str">
        <f t="shared" ref="AC967:AE967" si="435">AK955</f>
        <v>Target (or sym); Gain &lt;= 0</v>
      </c>
      <c r="AD967" s="8" t="e">
        <f t="shared" si="435"/>
        <v>#DIV/0!</v>
      </c>
      <c r="AE967" s="8" t="e">
        <f t="shared" si="435"/>
        <v>#DIV/0!</v>
      </c>
      <c r="AF967" s="8" t="e">
        <f t="shared" ref="AF967" si="436">AO955</f>
        <v>#DIV/0!</v>
      </c>
      <c r="AG967" s="8" t="e">
        <f t="shared" ref="AG967" si="437">AQ955</f>
        <v>#DIV/0!</v>
      </c>
      <c r="AH967" s="8" t="e">
        <f t="shared" ref="AH967" si="438">AS955</f>
        <v>#DIV/0!</v>
      </c>
      <c r="AI967" s="8" t="e">
        <f t="shared" ref="AI967" si="439">AU955</f>
        <v>#DIV/0!</v>
      </c>
      <c r="AK967" s="8"/>
      <c r="AL967" s="8"/>
      <c r="AM967" s="8"/>
    </row>
    <row r="969" spans="12:49" x14ac:dyDescent="0.3">
      <c r="L969" s="35" t="s">
        <v>61</v>
      </c>
      <c r="M969" s="15">
        <f>Y969</f>
        <v>1</v>
      </c>
      <c r="N969" s="3" t="s">
        <v>3</v>
      </c>
      <c r="O969" s="3" t="s">
        <v>4</v>
      </c>
      <c r="P969" s="3" t="s">
        <v>5</v>
      </c>
      <c r="Q969" s="3" t="s">
        <v>6</v>
      </c>
      <c r="R969" s="3" t="s">
        <v>7</v>
      </c>
      <c r="S969" s="3" t="s">
        <v>8</v>
      </c>
      <c r="T969" s="3" t="s">
        <v>9</v>
      </c>
      <c r="U969" s="3" t="s">
        <v>10</v>
      </c>
      <c r="V969" s="3" t="s">
        <v>11</v>
      </c>
      <c r="W969" s="3" t="s">
        <v>12</v>
      </c>
      <c r="Y969" s="7">
        <f>X292</f>
        <v>1</v>
      </c>
      <c r="Z969" s="3" t="s">
        <v>3</v>
      </c>
      <c r="AA969" s="3" t="s">
        <v>4</v>
      </c>
      <c r="AB969" s="3" t="s">
        <v>5</v>
      </c>
      <c r="AC969" s="3" t="s">
        <v>6</v>
      </c>
      <c r="AD969" s="3" t="s">
        <v>7</v>
      </c>
      <c r="AE969" s="3" t="s">
        <v>8</v>
      </c>
      <c r="AF969" s="3" t="s">
        <v>9</v>
      </c>
      <c r="AG969" s="3" t="s">
        <v>10</v>
      </c>
      <c r="AH969" s="3" t="s">
        <v>11</v>
      </c>
      <c r="AI969" s="3" t="s">
        <v>12</v>
      </c>
      <c r="AK969" s="15">
        <f t="shared" ref="AK969:AK980" si="440">Y969</f>
        <v>1</v>
      </c>
      <c r="AL969" s="3" t="s">
        <v>3</v>
      </c>
      <c r="AM969" s="3" t="s">
        <v>4</v>
      </c>
      <c r="AN969" s="3" t="s">
        <v>5</v>
      </c>
      <c r="AO969" s="3" t="s">
        <v>6</v>
      </c>
      <c r="AP969" s="3" t="s">
        <v>7</v>
      </c>
      <c r="AQ969" s="3" t="s">
        <v>8</v>
      </c>
      <c r="AR969" s="3" t="s">
        <v>9</v>
      </c>
      <c r="AS969" s="3" t="s">
        <v>10</v>
      </c>
      <c r="AT969" s="3" t="s">
        <v>11</v>
      </c>
      <c r="AU969" s="3" t="s">
        <v>12</v>
      </c>
    </row>
    <row r="970" spans="12:49" x14ac:dyDescent="0.3">
      <c r="M970" s="8" t="s">
        <v>15</v>
      </c>
      <c r="N970" s="8">
        <f>-1* MEDIAN(N655:N942)</f>
        <v>-8.5945782607306287E-2</v>
      </c>
      <c r="O970" s="8">
        <f t="shared" ref="O970:W970" si="441">-1* MEDIAN(O655:O942)</f>
        <v>-0.10814021629892324</v>
      </c>
      <c r="P970" s="8">
        <f t="shared" si="441"/>
        <v>9.9499428850904556E-4</v>
      </c>
      <c r="Q970" s="8">
        <f t="shared" si="441"/>
        <v>0.36561326549073137</v>
      </c>
      <c r="R970" s="8">
        <f t="shared" si="441"/>
        <v>9.7209790077756625E-2</v>
      </c>
      <c r="S970" s="8">
        <f t="shared" si="441"/>
        <v>0.36351500566044859</v>
      </c>
      <c r="T970" s="8">
        <f t="shared" si="441"/>
        <v>-1.3431900544900648</v>
      </c>
      <c r="U970" s="8">
        <f t="shared" si="441"/>
        <v>-0.98562310041957701</v>
      </c>
      <c r="V970" s="8">
        <f t="shared" si="441"/>
        <v>-1.5443058575057491</v>
      </c>
      <c r="W970" s="8">
        <f t="shared" si="441"/>
        <v>-0.19409805179480505</v>
      </c>
      <c r="Y970" s="8" t="s">
        <v>15</v>
      </c>
      <c r="Z970" s="8">
        <f>-1* MEDIAN(Z655:Z942)</f>
        <v>-1.4752095170222084E-2</v>
      </c>
      <c r="AA970" s="8">
        <f t="shared" ref="AA970:AI970" si="442">-1* MEDIAN(AA655:AA942)</f>
        <v>-2.4917450477057065E-2</v>
      </c>
      <c r="AB970" s="8">
        <f t="shared" si="442"/>
        <v>-3.5014649689683777E-2</v>
      </c>
      <c r="AC970" s="8">
        <f t="shared" si="442"/>
        <v>0.17581705566674816</v>
      </c>
      <c r="AD970" s="8">
        <f t="shared" si="442"/>
        <v>-0.19930615306045982</v>
      </c>
      <c r="AE970" s="8">
        <f t="shared" si="442"/>
        <v>1.3979657503982543E-2</v>
      </c>
      <c r="AF970" s="8">
        <f t="shared" si="442"/>
        <v>-0.14364003623000199</v>
      </c>
      <c r="AG970" s="8">
        <f t="shared" si="442"/>
        <v>-0.30761581637684854</v>
      </c>
      <c r="AH970" s="8">
        <f t="shared" si="442"/>
        <v>-1.0033115408483664</v>
      </c>
      <c r="AI970" s="8">
        <f t="shared" si="442"/>
        <v>-0.58889113041855023</v>
      </c>
      <c r="AK970" s="8" t="str">
        <f t="shared" si="440"/>
        <v>ALL</v>
      </c>
      <c r="AL970" s="8">
        <f>-1* MEDIAN(AL655:AL942)</f>
        <v>0.65461765358484802</v>
      </c>
      <c r="AM970" s="8">
        <f t="shared" ref="AM970:AU970" si="443">-1* MEDIAN(AM655:AM942)</f>
        <v>0.64832729448810067</v>
      </c>
      <c r="AN970" s="8">
        <f t="shared" si="443"/>
        <v>-3.5014649689683777E-2</v>
      </c>
      <c r="AO970" s="8">
        <f t="shared" si="443"/>
        <v>0.68752775294253499</v>
      </c>
      <c r="AP970" s="8">
        <f t="shared" si="443"/>
        <v>-0.19930615306045982</v>
      </c>
      <c r="AQ970" s="8">
        <f t="shared" si="443"/>
        <v>0.63527233676525086</v>
      </c>
      <c r="AR970" s="8">
        <f t="shared" si="443"/>
        <v>0.36346001066024392</v>
      </c>
      <c r="AS970" s="8">
        <f t="shared" si="443"/>
        <v>0.74982351511259104</v>
      </c>
      <c r="AT970" s="8">
        <f t="shared" si="443"/>
        <v>-1.0033115408483664</v>
      </c>
      <c r="AU970" s="8">
        <f t="shared" si="443"/>
        <v>7.4734270492640253E-2</v>
      </c>
    </row>
    <row r="971" spans="12:49" x14ac:dyDescent="0.3">
      <c r="M971" s="8" t="str">
        <f>"Target; Gain &gt; "&amp;M969</f>
        <v>Target; Gain &gt; 1</v>
      </c>
      <c r="N971" s="8" cm="1">
        <f t="array" ref="N971">-1* MEDIAN(_xlfn._xlws.FILTER(N655:N942, ($AX655:$AX942 &gt; $Y944)*($AX655:$AX942&lt;&gt;"")))</f>
        <v>0.35253138269478079</v>
      </c>
      <c r="O971" s="8" cm="1">
        <f t="array" ref="O971">-1* MEDIAN(_xlfn._xlws.FILTER(O655:O942, ($AX655:$AX942 &gt; $Y944)*($AX655:$AX942&lt;&gt;"")))</f>
        <v>0.34360310578239811</v>
      </c>
      <c r="P971" s="8" cm="1">
        <f t="array" ref="P971">-1* MEDIAN(_xlfn._xlws.FILTER(P655:P942, ($AX655:$AX942 &gt; $Y944)*($AX655:$AX942&lt;&gt;"")))</f>
        <v>-0.19378755484436833</v>
      </c>
      <c r="Q971" s="8" cm="1">
        <f t="array" ref="Q971">-1* MEDIAN(_xlfn._xlws.FILTER(Q655:Q942, ($AX655:$AX942 &gt; $Y944)*($AX655:$AX942&lt;&gt;"")))</f>
        <v>0.64387000614405698</v>
      </c>
      <c r="R971" s="8" cm="1">
        <f t="array" ref="R971">-1* MEDIAN(_xlfn._xlws.FILTER(R655:R942, ($AX655:$AX942 &gt; $Y944)*($AX655:$AX942&lt;&gt;"")))</f>
        <v>7.0029480625245152E-2</v>
      </c>
      <c r="S971" s="8" cm="1">
        <f t="array" ref="S971">-1* MEDIAN(_xlfn._xlws.FILTER(S655:S942, ($AX655:$AX942 &gt; $Y944)*($AX655:$AX942&lt;&gt;"")))</f>
        <v>0.69259349428549288</v>
      </c>
      <c r="T971" s="8" cm="1">
        <f t="array" ref="T971">-1* MEDIAN(_xlfn._xlws.FILTER(T655:T942, ($AX655:$AX942 &gt; $Y944)*($AX655:$AX942&lt;&gt;"")))</f>
        <v>-1.7134136157510973</v>
      </c>
      <c r="U971" s="8" cm="1">
        <f t="array" ref="U971">-1* MEDIAN(_xlfn._xlws.FILTER(U655:U942, ($AX655:$AX942 &gt; $Y944)*($AX655:$AX942&lt;&gt;"")))</f>
        <v>-0.91116960364181776</v>
      </c>
      <c r="V971" s="8" cm="1">
        <f t="array" ref="V971">-1* MEDIAN(_xlfn._xlws.FILTER(V655:V942, ($AX655:$AX942 &gt; $Y944)*($AX655:$AX942&lt;&gt;"")))</f>
        <v>-2.4488137924491817</v>
      </c>
      <c r="W971" s="8" cm="1">
        <f t="array" ref="W971">-1* MEDIAN(_xlfn._xlws.FILTER(W655:W942, ($AX655:$AX942 &gt; $Y944)*($AX655:$AX942&lt;&gt;"")))</f>
        <v>0.55747337691373899</v>
      </c>
      <c r="Y971" s="8" t="str">
        <f>"Target; Gain &gt; "&amp;Y969</f>
        <v>Target; Gain &gt; 1</v>
      </c>
      <c r="Z971" s="8" cm="1">
        <f t="array" ref="Z971">-1* MEDIAN(_xlfn._xlws.FILTER(Z655:Z942, ($AX655:$AX942 &gt; $Y944)*($AX655:$AX942 &lt;&gt; "")))</f>
        <v>0.25153988001413025</v>
      </c>
      <c r="AA971" s="8" cm="1">
        <f t="array" ref="AA971">-1* MEDIAN(_xlfn._xlws.FILTER(AA655:AA942, ($AX655:$AX942 &gt; $Y944)*($AX655:$AX942 &lt;&gt; "")))</f>
        <v>0.25109781512457702</v>
      </c>
      <c r="AB971" s="8" cm="1">
        <f t="array" ref="AB971">-1* MEDIAN(_xlfn._xlws.FILTER(AB655:AB942, ($AX655:$AX942 &gt; $Y944)*($AX655:$AX942 &lt;&gt; "")))</f>
        <v>-0.10472352365377099</v>
      </c>
      <c r="AC971" s="8" cm="1">
        <f t="array" ref="AC971">-1* MEDIAN(_xlfn._xlws.FILTER(AC655:AC942, ($AX655:$AX942 &gt; $Y944)*($AX655:$AX942 &lt;&gt; "")))</f>
        <v>0.41021660522335124</v>
      </c>
      <c r="AD971" s="8" cm="1">
        <f t="array" ref="AD971">-1* MEDIAN(_xlfn._xlws.FILTER(AD655:AD942, ($AX655:$AX942 &gt; $Y944)*($AX655:$AX942 &lt;&gt; "")))</f>
        <v>-0.13404908965252854</v>
      </c>
      <c r="AE971" s="8" cm="1">
        <f t="array" ref="AE971">-1* MEDIAN(_xlfn._xlws.FILTER(AE655:AE942, ($AX655:$AX942 &gt; $Y944)*($AX655:$AX942 &lt;&gt; "")))</f>
        <v>0.37710145679918461</v>
      </c>
      <c r="AF971" s="8" cm="1">
        <f t="array" ref="AF971">-1* MEDIAN(_xlfn._xlws.FILTER(AF655:AF942, ($AX655:$AX942 &gt; $Y944)*($AX655:$AX942 &lt;&gt; "")))</f>
        <v>-0.14456329643272903</v>
      </c>
      <c r="AG971" s="8" cm="1">
        <f t="array" ref="AG971">-1* MEDIAN(_xlfn._xlws.FILTER(AG655:AG942, ($AX655:$AX942 &gt; $Y944)*($AX655:$AX942 &lt;&gt; "")))</f>
        <v>-0.17587328474446184</v>
      </c>
      <c r="AH971" s="8" cm="1">
        <f t="array" ref="AH971">-1* MEDIAN(_xlfn._xlws.FILTER(AH655:AH942, ($AX655:$AX942 &gt; $Y944)*($AX655:$AX942 &lt;&gt; "")))</f>
        <v>-1.3999628765402694</v>
      </c>
      <c r="AI971" s="8" cm="1">
        <f t="array" ref="AI971">-1* MEDIAN(_xlfn._xlws.FILTER(AI655:AI942, ($AX655:$AX942 &gt; $Y944)*($AX655:$AX942 &lt;&gt; "")))</f>
        <v>-2.5760289075906773E-2</v>
      </c>
      <c r="AK971" s="8" t="str">
        <f t="shared" si="440"/>
        <v>Target; Gain &gt; 1</v>
      </c>
      <c r="AL971" s="8" cm="1">
        <f t="array" ref="AL971">-1* MEDIAN(_xlfn._xlws.FILTER(AL655:AL942, ($AX655:$AX942 &gt; $Y944)*($AX655:$AX942 &lt;&gt; "")))</f>
        <v>0.70010442149373819</v>
      </c>
      <c r="AM971" s="8" cm="1">
        <f t="array" ref="AM971">-1* MEDIAN(_xlfn._xlws.FILTER(AM655:AM942, ($AX655:$AX942 &gt; $Y944)*($AX655:$AX942 &lt;&gt; "")))</f>
        <v>0.69563054567628424</v>
      </c>
      <c r="AN971" s="8" cm="1">
        <f t="array" ref="AN971">-1* MEDIAN(_xlfn._xlws.FILTER(AN655:AN942, ($AX655:$AX942 &gt; $Y944)*($AX655:$AX942 &lt;&gt; "")))</f>
        <v>-0.10472352365377099</v>
      </c>
      <c r="AO971" s="8" cm="1">
        <f t="array" ref="AO971">-1* MEDIAN(_xlfn._xlws.FILTER(AO655:AO942, ($AX655:$AX942 &gt; $Y944)*($AX655:$AX942 &lt;&gt; "")))</f>
        <v>0.727362547650929</v>
      </c>
      <c r="AP971" s="8" cm="1">
        <f t="array" ref="AP971">-1* MEDIAN(_xlfn._xlws.FILTER(AP655:AP942, ($AX655:$AX942 &gt; $Y944)*($AX655:$AX942 &lt;&gt; "")))</f>
        <v>-0.13404908965252854</v>
      </c>
      <c r="AQ971" s="8" cm="1">
        <f t="array" ref="AQ971">-1* MEDIAN(_xlfn._xlws.FILTER(AQ655:AQ942, ($AX655:$AX942 &gt; $Y944)*($AX655:$AX942 &lt;&gt; "")))</f>
        <v>0.71840773457323226</v>
      </c>
      <c r="AR971" s="8" cm="1">
        <f t="array" ref="AR971">-1* MEDIAN(_xlfn._xlws.FILTER(AR655:AR942, ($AX655:$AX942 &gt; $Y944)*($AX655:$AX942 &lt;&gt; "")))</f>
        <v>0.33788503827202609</v>
      </c>
      <c r="AS971" s="8" cm="1">
        <f t="array" ref="AS971">-1* MEDIAN(_xlfn._xlws.FILTER(AS655:AS942, ($AX655:$AX942 &gt; $Y944)*($AX655:$AX942 &lt;&gt; "")))</f>
        <v>0.74982351511259104</v>
      </c>
      <c r="AT971" s="8" cm="1">
        <f t="array" ref="AT971">-1* MEDIAN(_xlfn._xlws.FILTER(AT655:AT942, ($AX655:$AX942 &gt; $Y944)*($AX655:$AX942 &lt;&gt; "")))</f>
        <v>-1.3999628765402694</v>
      </c>
      <c r="AU971" s="8" cm="1">
        <f t="array" ref="AU971">-1* MEDIAN(_xlfn._xlws.FILTER(AU655:AU942, ($AX655:$AX942 &gt; $Y944)*($AX655:$AX942 &lt;&gt; "")))</f>
        <v>0.39321902066755621</v>
      </c>
      <c r="AV971" s="4"/>
      <c r="AW971" s="4" t="s">
        <v>14</v>
      </c>
    </row>
    <row r="972" spans="12:49" x14ac:dyDescent="0.3">
      <c r="M972" s="8" t="str">
        <f>"Gain &gt; "&amp;M969</f>
        <v>Gain &gt; 1</v>
      </c>
      <c r="N972" s="8" cm="1">
        <f t="array" ref="N972">-1* MEDIAN(_xlfn._xlws.FILTER(N655:N942, $AW655:$AW942 &gt; $Y944))</f>
        <v>0.37668178320368428</v>
      </c>
      <c r="O972" s="8" cm="1">
        <f t="array" ref="O972">-1* MEDIAN(_xlfn._xlws.FILTER(O655:O942, $AW655:$AW942 &gt; $Y944))</f>
        <v>0.36670356123247094</v>
      </c>
      <c r="P972" s="8" cm="1">
        <f t="array" ref="P972">-1* MEDIAN(_xlfn._xlws.FILTER(P655:P942, $AW655:$AW942 &gt; $Y944))</f>
        <v>0.1282603309158542</v>
      </c>
      <c r="Q972" s="8" cm="1">
        <f t="array" ref="Q972">-1* MEDIAN(_xlfn._xlws.FILTER(Q655:Q942, $AW655:$AW942 &gt; $Y944))</f>
        <v>0.65235301714820726</v>
      </c>
      <c r="R972" s="8" cm="1">
        <f t="array" ref="R972">-1* MEDIAN(_xlfn._xlws.FILTER(R655:R942, $AW655:$AW942 &gt; $Y944))</f>
        <v>7.0029480625245152E-2</v>
      </c>
      <c r="S972" s="8" cm="1">
        <f t="array" ref="S972">-1* MEDIAN(_xlfn._xlws.FILTER(S655:S942, $AW655:$AW942 &gt; $Y944))</f>
        <v>0.6996847597865401</v>
      </c>
      <c r="T972" s="8" cm="1">
        <f t="array" ref="T972">-1* MEDIAN(_xlfn._xlws.FILTER(T655:T942, $AW655:$AW942 &gt; $Y944))</f>
        <v>-1.1728978508843886</v>
      </c>
      <c r="U972" s="8" cm="1">
        <f t="array" ref="U972">-1* MEDIAN(_xlfn._xlws.FILTER(U655:U942, $AW655:$AW942 &gt; $Y944))</f>
        <v>-0.54916317826856709</v>
      </c>
      <c r="V972" s="8" cm="1">
        <f t="array" ref="V972">-1* MEDIAN(_xlfn._xlws.FILTER(V655:V942, $AW655:$AW942 &gt; $Y944))</f>
        <v>-2.4417648130592307</v>
      </c>
      <c r="W972" s="8" cm="1">
        <f t="array" ref="W972">-1* MEDIAN(_xlfn._xlws.FILTER(W655:W942, $AW655:$AW942 &gt; $Y944))</f>
        <v>0.52187154642386802</v>
      </c>
      <c r="Y972" s="8" t="str">
        <f>"Gain &gt; "&amp;Y969</f>
        <v>Gain &gt; 1</v>
      </c>
      <c r="Z972" s="8" cm="1">
        <f t="array" ref="Z972">-1* MEDIAN(_xlfn._xlws.FILTER(Z655:Z942, $AW655:$AW942 &gt; $Y944))</f>
        <v>0.33668276783529255</v>
      </c>
      <c r="AA972" s="8" cm="1">
        <f t="array" ref="AA972">-1* MEDIAN(_xlfn._xlws.FILTER(AA655:AA942, $AW655:$AW942 &gt; $Y944))</f>
        <v>0.33802155151647029</v>
      </c>
      <c r="AB972" s="8" cm="1">
        <f t="array" ref="AB972">-1* MEDIAN(_xlfn._xlws.FILTER(AB655:AB942, $AW655:$AW942 &gt; $Y944))</f>
        <v>5.5741432344977818E-2</v>
      </c>
      <c r="AC972" s="8" cm="1">
        <f t="array" ref="AC972">-1* MEDIAN(_xlfn._xlws.FILTER(AC655:AC942, $AW655:$AW942 &gt; $Y944))</f>
        <v>0.44357620360339139</v>
      </c>
      <c r="AD972" s="8" cm="1">
        <f t="array" ref="AD972">-1* MEDIAN(_xlfn._xlws.FILTER(AD655:AD942, $AW655:$AW942 &gt; $Y944))</f>
        <v>-0.27198250596932444</v>
      </c>
      <c r="AE972" s="8" cm="1">
        <f t="array" ref="AE972">-1* MEDIAN(_xlfn._xlws.FILTER(AE655:AE942, $AW655:$AW942 &gt; $Y944))</f>
        <v>0.52764645250469888</v>
      </c>
      <c r="AF972" s="8" cm="1">
        <f t="array" ref="AF972">-1* MEDIAN(_xlfn._xlws.FILTER(AF655:AF942, $AW655:$AW942 &gt; $Y944))</f>
        <v>-3.3764204015362786E-2</v>
      </c>
      <c r="AG972" s="8" cm="1">
        <f t="array" ref="AG972">-1* MEDIAN(_xlfn._xlws.FILTER(AG655:AG942, $AW655:$AW942 &gt; $Y944))</f>
        <v>-2.4955551132218541E-2</v>
      </c>
      <c r="AH972" s="8" cm="1">
        <f t="array" ref="AH972">-1* MEDIAN(_xlfn._xlws.FILTER(AH655:AH942, $AW655:$AW942 &gt; $Y944))</f>
        <v>-1.3062498861751286</v>
      </c>
      <c r="AI972" s="8" cm="1">
        <f t="array" ref="AI972">-1* MEDIAN(_xlfn._xlws.FILTER(AI655:AI942, $AW655:$AW942 &gt; $Y944))</f>
        <v>0.1370578558849079</v>
      </c>
      <c r="AK972" s="8" t="str">
        <f t="shared" si="440"/>
        <v>Gain &gt; 1</v>
      </c>
      <c r="AL972" s="8" cm="1">
        <f t="array" ref="AL972">-1* MEDIAN(_xlfn._xlws.FILTER(AL655:AL942, $AW655:$AW942 &gt; $Y944))</f>
        <v>0.74648310543012553</v>
      </c>
      <c r="AM972" s="8" cm="1">
        <f t="array" ref="AM972">-1* MEDIAN(_xlfn._xlws.FILTER(AM655:AM942, $AW655:$AW942 &gt; $Y944))</f>
        <v>0.75044057236777639</v>
      </c>
      <c r="AN972" s="8" cm="1">
        <f t="array" ref="AN972">-1* MEDIAN(_xlfn._xlws.FILTER(AN655:AN942, $AW655:$AW942 &gt; $Y944))</f>
        <v>5.5741432344977818E-2</v>
      </c>
      <c r="AO972" s="8" cm="1">
        <f t="array" ref="AO972">-1* MEDIAN(_xlfn._xlws.FILTER(AO655:AO942, $AW655:$AW942 &gt; $Y944))</f>
        <v>0.78541514799929468</v>
      </c>
      <c r="AP972" s="8" cm="1">
        <f t="array" ref="AP972">-1* MEDIAN(_xlfn._xlws.FILTER(AP655:AP942, $AW655:$AW942 &gt; $Y944))</f>
        <v>-0.27198250596932444</v>
      </c>
      <c r="AQ972" s="8" cm="1">
        <f t="array" ref="AQ972">-1* MEDIAN(_xlfn._xlws.FILTER(AQ655:AQ942, $AW655:$AW942 &gt; $Y944))</f>
        <v>0.77536243538333804</v>
      </c>
      <c r="AR972" s="8" cm="1">
        <f t="array" ref="AR972">-1* MEDIAN(_xlfn._xlws.FILTER(AR655:AR942, $AW655:$AW942 &gt; $Y944))</f>
        <v>0.46901325499408519</v>
      </c>
      <c r="AS972" s="8" cm="1">
        <f t="array" ref="AS972">-1* MEDIAN(_xlfn._xlws.FILTER(AS655:AS942, $AW655:$AW942 &gt; $Y944))</f>
        <v>0.78825698384348641</v>
      </c>
      <c r="AT972" s="8" cm="1">
        <f t="array" ref="AT972">-1* MEDIAN(_xlfn._xlws.FILTER(AT655:AT942, $AW655:$AW942 &gt; $Y944))</f>
        <v>-1.3062498861751286</v>
      </c>
      <c r="AU972" s="8" cm="1">
        <f t="array" ref="AU972">-1* MEDIAN(_xlfn._xlws.FILTER(AU655:AU942, $AW655:$AW942 &gt; $Y944))</f>
        <v>0.45077689251661351</v>
      </c>
      <c r="AV972" s="4" t="s">
        <v>38</v>
      </c>
      <c r="AW972" s="18">
        <f>AVERAGEIF($H655:$H942,"=1",AW655:AW942)</f>
        <v>1.5788533231595352</v>
      </c>
    </row>
    <row r="973" spans="12:49" x14ac:dyDescent="0.3">
      <c r="M973" t="s">
        <v>38</v>
      </c>
      <c r="N973" s="8" cm="1">
        <f t="array" ref="N973">-1* MEDIAN(_xlfn._xlws.FILTER(N655:N942, $H655:$H942=1))</f>
        <v>0.35253138269478079</v>
      </c>
      <c r="O973" s="8" cm="1">
        <f t="array" ref="O973">-1* MEDIAN(_xlfn._xlws.FILTER(O655:O942, $H655:$H942=1))</f>
        <v>0.34360310578239811</v>
      </c>
      <c r="P973" s="8" cm="1">
        <f t="array" ref="P973">-1* MEDIAN(_xlfn._xlws.FILTER(P655:P942, $H655:$H942=1))</f>
        <v>2.5402435900123324E-2</v>
      </c>
      <c r="Q973" s="8" cm="1">
        <f t="array" ref="Q973">-1* MEDIAN(_xlfn._xlws.FILTER(Q655:Q942, $H655:$H942=1))</f>
        <v>0.61761283033555514</v>
      </c>
      <c r="R973" s="8" cm="1">
        <f t="array" ref="R973">-1* MEDIAN(_xlfn._xlws.FILTER(R655:R942, $H655:$H942=1))</f>
        <v>0.18028791638228617</v>
      </c>
      <c r="S973" s="8" cm="1">
        <f t="array" ref="S973">-1* MEDIAN(_xlfn._xlws.FILTER(S655:S942, $H655:$H942=1))</f>
        <v>0.6996847597865401</v>
      </c>
      <c r="T973" s="8" cm="1">
        <f t="array" ref="T973">-1* MEDIAN(_xlfn._xlws.FILTER(T655:T942, $H655:$H942=1))</f>
        <v>-2.0961571682043783</v>
      </c>
      <c r="U973" s="8" cm="1">
        <f t="array" ref="U973">-1* MEDIAN(_xlfn._xlws.FILTER(U655:U942, $H655:$H942=1))</f>
        <v>-1.2411891400230017</v>
      </c>
      <c r="V973" s="8" cm="1">
        <f t="array" ref="V973">-1* MEDIAN(_xlfn._xlws.FILTER(V655:V942, $H655:$H942=1))</f>
        <v>-2.0449034886963631</v>
      </c>
      <c r="W973" s="8" cm="1">
        <f t="array" ref="W973">-1* MEDIAN(_xlfn._xlws.FILTER(W655:W942, $H655:$H942=1))</f>
        <v>0.67727797227056652</v>
      </c>
      <c r="Y973" t="s">
        <v>38</v>
      </c>
      <c r="Z973" s="8" cm="1">
        <f t="array" ref="Z973">-1* MEDIAN(_xlfn._xlws.FILTER(Z655:Z942, $H655:$H942=1))</f>
        <v>0.24808603741025903</v>
      </c>
      <c r="AA973" s="8" cm="1">
        <f t="array" ref="AA973">-1* MEDIAN(_xlfn._xlws.FILTER(AA655:AA942, $H655:$H942=1))</f>
        <v>0.25099045648445562</v>
      </c>
      <c r="AB973" s="8" cm="1">
        <f t="array" ref="AB973">-1* MEDIAN(_xlfn._xlws.FILTER(AB655:AB942, $H655:$H942=1))</f>
        <v>-4.7543326783682581E-2</v>
      </c>
      <c r="AC973" s="8" cm="1">
        <f t="array" ref="AC973">-1* MEDIAN(_xlfn._xlws.FILTER(AC655:AC942, $H655:$H942=1))</f>
        <v>0.37430198114025703</v>
      </c>
      <c r="AD973" s="8" cm="1">
        <f t="array" ref="AD973">-1* MEDIAN(_xlfn._xlws.FILTER(AD655:AD942, $H655:$H942=1))</f>
        <v>0.15512933773128726</v>
      </c>
      <c r="AE973" s="8" cm="1">
        <f t="array" ref="AE973">-1* MEDIAN(_xlfn._xlws.FILTER(AE655:AE942, $H655:$H942=1))</f>
        <v>0.47729146621794727</v>
      </c>
      <c r="AF973" s="8" cm="1">
        <f t="array" ref="AF973">-1* MEDIAN(_xlfn._xlws.FILTER(AF655:AF942, $H655:$H942=1))</f>
        <v>-0.45785577257101651</v>
      </c>
      <c r="AG973" s="8" cm="1">
        <f t="array" ref="AG973">-1* MEDIAN(_xlfn._xlws.FILTER(AG655:AG942, $H655:$H942=1))</f>
        <v>-0.21030915486699947</v>
      </c>
      <c r="AH973" s="8" cm="1">
        <f t="array" ref="AH973">-1* MEDIAN(_xlfn._xlws.FILTER(AH655:AH942, $H655:$H942=1))</f>
        <v>-1.3999628765402694</v>
      </c>
      <c r="AI973" s="8" cm="1">
        <f t="array" ref="AI973">-1* MEDIAN(_xlfn._xlws.FILTER(AI655:AI942, $H655:$H942=1))</f>
        <v>7.8151293591756377E-2</v>
      </c>
      <c r="AK973" t="str">
        <f t="shared" si="440"/>
        <v>Target (or sym)</v>
      </c>
      <c r="AL973" s="8" cm="1">
        <f t="array" ref="AL973">-1* MEDIAN(_xlfn._xlws.FILTER(AL655:AL942, $H655:$H942=1))</f>
        <v>0.68437453213192478</v>
      </c>
      <c r="AM973" s="8" cm="1">
        <f t="array" ref="AM973">-1* MEDIAN(_xlfn._xlws.FILTER(AM655:AM942, $H655:$H942=1))</f>
        <v>0.68262050773445027</v>
      </c>
      <c r="AN973" s="8" cm="1">
        <f t="array" ref="AN973">-1* MEDIAN(_xlfn._xlws.FILTER(AN655:AN942, $H655:$H942=1))</f>
        <v>-4.7543326783682581E-2</v>
      </c>
      <c r="AO973" s="8" cm="1">
        <f t="array" ref="AO973">-1* MEDIAN(_xlfn._xlws.FILTER(AO655:AO942, $H655:$H942=1))</f>
        <v>0.7021133907742122</v>
      </c>
      <c r="AP973" s="8" cm="1">
        <f t="array" ref="AP973">-1* MEDIAN(_xlfn._xlws.FILTER(AP655:AP942, $H655:$H942=1))</f>
        <v>0.15512933773128726</v>
      </c>
      <c r="AQ973" s="8" cm="1">
        <f t="array" ref="AQ973">-1* MEDIAN(_xlfn._xlws.FILTER(AQ655:AQ942, $H655:$H942=1))</f>
        <v>0.71840773457323226</v>
      </c>
      <c r="AR973" s="8" cm="1">
        <f t="array" ref="AR973">-1* MEDIAN(_xlfn._xlws.FILTER(AR655:AR942, $H655:$H942=1))</f>
        <v>0.16194095259655711</v>
      </c>
      <c r="AS973" s="8" cm="1">
        <f t="array" ref="AS973">-1* MEDIAN(_xlfn._xlws.FILTER(AS655:AS942, $H655:$H942=1))</f>
        <v>0.74559673455776199</v>
      </c>
      <c r="AT973" s="8" cm="1">
        <f t="array" ref="AT973">-1* MEDIAN(_xlfn._xlws.FILTER(AT655:AT942, $H655:$H942=1))</f>
        <v>-1.3999628765402694</v>
      </c>
      <c r="AU973" s="8" cm="1">
        <f t="array" ref="AU973">-1* MEDIAN(_xlfn._xlws.FILTER(AU655:AU942, $H655:$H942=1))</f>
        <v>0.4163975519998927</v>
      </c>
      <c r="AV973" s="4" t="s">
        <v>43</v>
      </c>
      <c r="AW973" s="18">
        <f>AVERAGEIF($J655:$J942,"=1",AW655:AW942)</f>
        <v>0.87503654257751595</v>
      </c>
    </row>
    <row r="974" spans="12:49" x14ac:dyDescent="0.3">
      <c r="M974" t="str">
        <f t="shared" ref="M974:M980" si="444">Y974</f>
        <v>Gain &gt; 0</v>
      </c>
      <c r="N974" s="8" cm="1">
        <f t="array" ref="N974">-1* MEDIAN(_xlfn._xlws.FILTER(N655:N942, $J655:$J942=1))</f>
        <v>0.12789939148455973</v>
      </c>
      <c r="O974" s="8" cm="1">
        <f t="array" ref="O974">-1* MEDIAN(_xlfn._xlws.FILTER(O655:O942, $J655:$J942=1))</f>
        <v>0.12171702769538467</v>
      </c>
      <c r="P974" s="8" cm="1">
        <f t="array" ref="P974">-1* MEDIAN(_xlfn._xlws.FILTER(P655:P942, $J655:$J942=1))</f>
        <v>-0.12309116071381451</v>
      </c>
      <c r="Q974" s="8" cm="1">
        <f t="array" ref="Q974">-1* MEDIAN(_xlfn._xlws.FILTER(Q655:Q942, $J655:$J942=1))</f>
        <v>0.5231693935458962</v>
      </c>
      <c r="R974" s="8" cm="1">
        <f t="array" ref="R974">-1* MEDIAN(_xlfn._xlws.FILTER(R655:R942, $J655:$J942=1))</f>
        <v>3.4956465946664218E-2</v>
      </c>
      <c r="S974" s="8" cm="1">
        <f t="array" ref="S974">-1* MEDIAN(_xlfn._xlws.FILTER(S655:S942, $J655:$J942=1))</f>
        <v>0.50173824027472147</v>
      </c>
      <c r="T974" s="8" cm="1">
        <f t="array" ref="T974">-1* MEDIAN(_xlfn._xlws.FILTER(T655:T942, $J655:$J942=1))</f>
        <v>-1.2509661591716368</v>
      </c>
      <c r="U974" s="8" cm="1">
        <f t="array" ref="U974">-1* MEDIAN(_xlfn._xlws.FILTER(U655:U942, $J655:$J942=1))</f>
        <v>-0.73217370288578132</v>
      </c>
      <c r="V974" s="8" cm="1">
        <f t="array" ref="V974">-1* MEDIAN(_xlfn._xlws.FILTER(V655:V942, $J655:$J942=1))</f>
        <v>-1.8552978334419805</v>
      </c>
      <c r="W974" s="8" cm="1">
        <f t="array" ref="W974">-1* MEDIAN(_xlfn._xlws.FILTER(W655:W942, $J655:$J942=1))</f>
        <v>0.28639143435235265</v>
      </c>
      <c r="Y974" t="s">
        <v>17</v>
      </c>
      <c r="Z974" s="8" cm="1">
        <f t="array" ref="Z974">-1* MEDIAN(_xlfn._xlws.FILTER(Z655:Z942, $J655:$J942=1))</f>
        <v>0.19536907003364934</v>
      </c>
      <c r="AA974" s="8" cm="1">
        <f t="array" ref="AA974">-1* MEDIAN(_xlfn._xlws.FILTER(AA655:AA942, $J655:$J942=1))</f>
        <v>0.18878919769388822</v>
      </c>
      <c r="AB974" s="8" cm="1">
        <f t="array" ref="AB974">-1* MEDIAN(_xlfn._xlws.FILTER(AB655:AB942, $J655:$J942=1))</f>
        <v>1.6312175753452125E-2</v>
      </c>
      <c r="AC974" s="8" cm="1">
        <f t="array" ref="AC974">-1* MEDIAN(_xlfn._xlws.FILTER(AC655:AC942, $J655:$J942=1))</f>
        <v>0.40151114807492483</v>
      </c>
      <c r="AD974" s="8" cm="1">
        <f t="array" ref="AD974">-1* MEDIAN(_xlfn._xlws.FILTER(AD655:AD942, $J655:$J942=1))</f>
        <v>-0.35687771499639809</v>
      </c>
      <c r="AE974" s="8" cm="1">
        <f t="array" ref="AE974">-1* MEDIAN(_xlfn._xlws.FILTER(AE655:AE942, $J655:$J942=1))</f>
        <v>0.26279144457681153</v>
      </c>
      <c r="AF974" s="8" cm="1">
        <f t="array" ref="AF974">-1* MEDIAN(_xlfn._xlws.FILTER(AF655:AF942, $J655:$J942=1))</f>
        <v>-3.3764204015362786E-2</v>
      </c>
      <c r="AG974" s="8" cm="1">
        <f t="array" ref="AG974">-1* MEDIAN(_xlfn._xlws.FILTER(AG655:AG942, $J655:$J942=1))</f>
        <v>-0.11647078518417459</v>
      </c>
      <c r="AH974" s="8" cm="1">
        <f t="array" ref="AH974">-1* MEDIAN(_xlfn._xlws.FILTER(AH655:AH942, $J655:$J942=1))</f>
        <v>-1.2141632217942944</v>
      </c>
      <c r="AI974" s="8" cm="1">
        <f t="array" ref="AI974">-1* MEDIAN(_xlfn._xlws.FILTER(AI655:AI942, $J655:$J942=1))</f>
        <v>-0.28613942734781372</v>
      </c>
      <c r="AK974" t="str">
        <f t="shared" si="440"/>
        <v>Gain &gt; 0</v>
      </c>
      <c r="AL974" s="8" cm="1">
        <f t="array" ref="AL974">-1* MEDIAN(_xlfn._xlws.FILTER(AL655:AL942, $J655:$J942=1))</f>
        <v>0.71520508954425976</v>
      </c>
      <c r="AM974" s="8" cm="1">
        <f t="array" ref="AM974">-1* MEDIAN(_xlfn._xlws.FILTER(AM655:AM942, $J655:$J942=1))</f>
        <v>0.70216704650349637</v>
      </c>
      <c r="AN974" s="8" cm="1">
        <f t="array" ref="AN974">-1* MEDIAN(_xlfn._xlws.FILTER(AN655:AN942, $J655:$J942=1))</f>
        <v>1.6312175753452125E-2</v>
      </c>
      <c r="AO974" s="8" cm="1">
        <f t="array" ref="AO974">-1* MEDIAN(_xlfn._xlws.FILTER(AO655:AO942, $J655:$J942=1))</f>
        <v>0.74893292232915665</v>
      </c>
      <c r="AP974" s="8" cm="1">
        <f t="array" ref="AP974">-1* MEDIAN(_xlfn._xlws.FILTER(AP655:AP942, $J655:$J942=1))</f>
        <v>-0.35687771499639809</v>
      </c>
      <c r="AQ974" s="8" cm="1">
        <f t="array" ref="AQ974">-1* MEDIAN(_xlfn._xlws.FILTER(AQ655:AQ942, $J655:$J942=1))</f>
        <v>0.71151463660451153</v>
      </c>
      <c r="AR974" s="8" cm="1">
        <f t="array" ref="AR974">-1* MEDIAN(_xlfn._xlws.FILTER(AR655:AR942, $J655:$J942=1))</f>
        <v>0.46901325499408519</v>
      </c>
      <c r="AS974" s="8" cm="1">
        <f t="array" ref="AS974">-1* MEDIAN(_xlfn._xlws.FILTER(AS655:AS942, $J655:$J942=1))</f>
        <v>0.77787307281136564</v>
      </c>
      <c r="AT974" s="8" cm="1">
        <f t="array" ref="AT974">-1* MEDIAN(_xlfn._xlws.FILTER(AT655:AT942, $J655:$J942=1))</f>
        <v>-1.2141632217942944</v>
      </c>
      <c r="AU974" s="8" cm="1">
        <f t="array" ref="AU974">-1* MEDIAN(_xlfn._xlws.FILTER(AU655:AU942, $J655:$J942=1))</f>
        <v>0.27515363154414574</v>
      </c>
      <c r="AV974" s="4" t="s">
        <v>18</v>
      </c>
      <c r="AW974" s="18">
        <f>AVERAGEIF($I655:$I942,"=1",AW655:AW942)</f>
        <v>-1.3523292021652524</v>
      </c>
    </row>
    <row r="975" spans="12:49" x14ac:dyDescent="0.3">
      <c r="M975" t="str">
        <f t="shared" si="444"/>
        <v>Gain &lt;=0</v>
      </c>
      <c r="N975" s="8" cm="1">
        <f t="array" ref="N975">-1* MEDIAN(_xlfn._xlws.FILTER(N655:N942, $I655:$I942=1))</f>
        <v>-1.2947452994598778</v>
      </c>
      <c r="O975" s="8" cm="1">
        <f t="array" ref="O975">-1* MEDIAN(_xlfn._xlws.FILTER(O655:O942, $I655:$I942=1))</f>
        <v>-1.3081460170692729</v>
      </c>
      <c r="P975" s="8" cm="1">
        <f t="array" ref="P975">-1* MEDIAN(_xlfn._xlws.FILTER(P655:P942, $I655:$I942=1))</f>
        <v>0.10336954825131538</v>
      </c>
      <c r="Q975" s="8" cm="1">
        <f t="array" ref="Q975">-1* MEDIAN(_xlfn._xlws.FILTER(Q655:Q942, $I655:$I942=1))</f>
        <v>-0.41782202487669606</v>
      </c>
      <c r="R975" s="8" cm="1">
        <f t="array" ref="R975">-1* MEDIAN(_xlfn._xlws.FILTER(R655:R942, $I655:$I942=1))</f>
        <v>0.19245493263338331</v>
      </c>
      <c r="S975" s="8" cm="1">
        <f t="array" ref="S975">-1* MEDIAN(_xlfn._xlws.FILTER(S655:S942, $I655:$I942=1))</f>
        <v>-0.48042822474093339</v>
      </c>
      <c r="T975" s="8" cm="1">
        <f t="array" ref="T975">-1* MEDIAN(_xlfn._xlws.FILTER(T655:T942, $I655:$I942=1))</f>
        <v>-2.093521472646342</v>
      </c>
      <c r="U975" s="8" cm="1">
        <f t="array" ref="U975">-1* MEDIAN(_xlfn._xlws.FILTER(U655:U942, $I655:$I942=1))</f>
        <v>-2.0564660237171726</v>
      </c>
      <c r="V975" s="8" cm="1">
        <f t="array" ref="V975">-1* MEDIAN(_xlfn._xlws.FILTER(V655:V942, $I655:$I942=1))</f>
        <v>-0.73913375565217154</v>
      </c>
      <c r="W975" s="8" cm="1">
        <f t="array" ref="W975">-1* MEDIAN(_xlfn._xlws.FILTER(W655:W942, $I655:$I942=1))</f>
        <v>-1.3505578301119407</v>
      </c>
      <c r="Y975" t="s">
        <v>18</v>
      </c>
      <c r="Z975" s="8" cm="1">
        <f t="array" ref="Z975">-1* MEDIAN(_xlfn._xlws.FILTER(Z655:Z942, $I655:$I942=1))</f>
        <v>-0.85562711690510529</v>
      </c>
      <c r="AA975" s="8" cm="1">
        <f t="array" ref="AA975">-1* MEDIAN(_xlfn._xlws.FILTER(AA655:AA942, $I655:$I942=1))</f>
        <v>-0.85050762111019396</v>
      </c>
      <c r="AB975" s="8" cm="1">
        <f t="array" ref="AB975">-1* MEDIAN(_xlfn._xlws.FILTER(AB655:AB942, $I655:$I942=1))</f>
        <v>-4.1140476742042881E-2</v>
      </c>
      <c r="AC975" s="8" cm="1">
        <f t="array" ref="AC975">-1* MEDIAN(_xlfn._xlws.FILTER(AC655:AC942, $I655:$I942=1))</f>
        <v>-0.58487598358182391</v>
      </c>
      <c r="AD975" s="8" cm="1">
        <f t="array" ref="AD975">-1* MEDIAN(_xlfn._xlws.FILTER(AD655:AD942, $I655:$I942=1))</f>
        <v>-0.14882002877247438</v>
      </c>
      <c r="AE975" s="8" cm="1">
        <f t="array" ref="AE975">-1* MEDIAN(_xlfn._xlws.FILTER(AE655:AE942, $I655:$I942=1))</f>
        <v>-0.94579261039547791</v>
      </c>
      <c r="AF975" s="8" cm="1">
        <f t="array" ref="AF975">-1* MEDIAN(_xlfn._xlws.FILTER(AF655:AF942, $I655:$I942=1))</f>
        <v>-0.50012082523239387</v>
      </c>
      <c r="AG975" s="8" cm="1">
        <f t="array" ref="AG975">-1* MEDIAN(_xlfn._xlws.FILTER(AG655:AG942, $I655:$I942=1))</f>
        <v>-0.77071858818729311</v>
      </c>
      <c r="AH975" s="8" cm="1">
        <f t="array" ref="AH975">-1* MEDIAN(_xlfn._xlws.FILTER(AH655:AH942, $I655:$I942=1))</f>
        <v>-0.84273383091053367</v>
      </c>
      <c r="AI975" s="8" cm="1">
        <f t="array" ref="AI975">-1* MEDIAN(_xlfn._xlws.FILTER(AI655:AI942, $I655:$I942=1))</f>
        <v>-2.0837046167847957</v>
      </c>
      <c r="AK975" t="str">
        <f t="shared" si="440"/>
        <v>Gain &lt;=0</v>
      </c>
      <c r="AL975" s="8" cm="1">
        <f t="array" ref="AL975">-1* MEDIAN(_xlfn._xlws.FILTER(AL655:AL942, $I655:$I942=1))</f>
        <v>0.54379734863783091</v>
      </c>
      <c r="AM975" s="8" cm="1">
        <f t="array" ref="AM975">-1* MEDIAN(_xlfn._xlws.FILTER(AM655:AM942, $I655:$I942=1))</f>
        <v>0.5321171148147037</v>
      </c>
      <c r="AN975" s="8" cm="1">
        <f t="array" ref="AN975">-1* MEDIAN(_xlfn._xlws.FILTER(AN655:AN942, $I655:$I942=1))</f>
        <v>-4.1140476742042881E-2</v>
      </c>
      <c r="AO975" s="8" cm="1">
        <f t="array" ref="AO975">-1* MEDIAN(_xlfn._xlws.FILTER(AO655:AO942, $I655:$I942=1))</f>
        <v>0.50542852206573141</v>
      </c>
      <c r="AP975" s="8" cm="1">
        <f t="array" ref="AP975">-1* MEDIAN(_xlfn._xlws.FILTER(AP655:AP942, $I655:$I942=1))</f>
        <v>-0.14882002877247438</v>
      </c>
      <c r="AQ975" s="8" cm="1">
        <f t="array" ref="AQ975">-1* MEDIAN(_xlfn._xlws.FILTER(AQ655:AQ942, $I655:$I942=1))</f>
        <v>0.40492947401316626</v>
      </c>
      <c r="AR975" s="8" cm="1">
        <f t="array" ref="AR975">-1* MEDIAN(_xlfn._xlws.FILTER(AR655:AR942, $I655:$I942=1))</f>
        <v>0.1929079069500394</v>
      </c>
      <c r="AS975" s="8" cm="1">
        <f t="array" ref="AS975">-1* MEDIAN(_xlfn._xlws.FILTER(AS655:AS942, $I655:$I942=1))</f>
        <v>0.70519607744394042</v>
      </c>
      <c r="AT975" s="8" cm="1">
        <f t="array" ref="AT975">-1* MEDIAN(_xlfn._xlws.FILTER(AT655:AT942, $I655:$I942=1))</f>
        <v>-0.84273383091053367</v>
      </c>
      <c r="AU975" s="8" cm="1">
        <f t="array" ref="AU975">-1* MEDIAN(_xlfn._xlws.FILTER(AU655:AU942, $I655:$I942=1))</f>
        <v>-0.91417832906230978</v>
      </c>
    </row>
    <row r="976" spans="12:49" x14ac:dyDescent="0.3">
      <c r="M976" t="str">
        <f t="shared" si="444"/>
        <v>Target; Gain &gt; 1; #pref=2</v>
      </c>
      <c r="N976" s="8" t="e" cm="1" vm="1">
        <f t="array" ref="N976">-1* AVERAGE(_xlfn._xlws.FILTER(N655:N942,($H$655:$H$942=1)*($K$655:$K$942=2)*($AW655:$AW942&gt;$Y$944)))</f>
        <v>#VALUE!</v>
      </c>
      <c r="O976" s="8" t="e" cm="1" vm="1">
        <f t="array" ref="O976">-1* AVERAGE(_xlfn._xlws.FILTER(O655:O942,($H$655:$H$942=1)*($K$655:$K$942=2)*($AW655:$AW942&gt;$Y$944)))</f>
        <v>#VALUE!</v>
      </c>
      <c r="P976" s="8" t="e" cm="1" vm="1">
        <f t="array" ref="P976">-1* AVERAGE(_xlfn._xlws.FILTER(P655:P942,($H$655:$H$942=1)*($K$655:$K$942=2)*($AW655:$AW942&gt;$Y$944)))</f>
        <v>#VALUE!</v>
      </c>
      <c r="Q976" s="8" t="e" cm="1" vm="1">
        <f t="array" ref="Q976">-1* AVERAGE(_xlfn._xlws.FILTER(Q655:Q942,($H$655:$H$942=1)*($K$655:$K$942=2)*($AW655:$AW942&gt;$Y$944)))</f>
        <v>#VALUE!</v>
      </c>
      <c r="R976" s="8" t="e" cm="1" vm="1">
        <f t="array" ref="R976">-1* AVERAGE(_xlfn._xlws.FILTER(R655:R942,($H$655:$H$942=1)*($K$655:$K$942=2)*($AW655:$AW942&gt;$Y$944)))</f>
        <v>#VALUE!</v>
      </c>
      <c r="S976" s="8" t="e" cm="1" vm="1">
        <f t="array" ref="S976">-1* AVERAGE(_xlfn._xlws.FILTER(S655:S942,($H$655:$H$942=1)*($K$655:$K$942=2)*($AW655:$AW942&gt;$Y$944)))</f>
        <v>#VALUE!</v>
      </c>
      <c r="T976" s="8" t="e" cm="1" vm="1">
        <f t="array" ref="T976">-1* AVERAGE(_xlfn._xlws.FILTER(T655:T942,($H$655:$H$942=1)*($K$655:$K$942=2)*($AW655:$AW942&gt;$Y$944)))</f>
        <v>#VALUE!</v>
      </c>
      <c r="U976" s="8" t="e" cm="1" vm="1">
        <f t="array" ref="U976">-1* AVERAGE(_xlfn._xlws.FILTER(U655:U942,($H$655:$H$942=1)*($K$655:$K$942=2)*($AW655:$AW942&gt;$Y$944)))</f>
        <v>#VALUE!</v>
      </c>
      <c r="V976" s="8" t="e" cm="1" vm="1">
        <f t="array" ref="V976">-1* AVERAGE(_xlfn._xlws.FILTER(V655:V942,($H$655:$H$942=1)*($K$655:$K$942=2)*($AW655:$AW942&gt;$Y$944)))</f>
        <v>#VALUE!</v>
      </c>
      <c r="W976" s="8" t="e" cm="1" vm="1">
        <f t="array" ref="W976">-1* AVERAGE(_xlfn._xlws.FILTER(W655:W942,($H$655:$H$942=1)*($K$655:$K$942=2)*($AW655:$AW942&gt;$Y$944)))</f>
        <v>#VALUE!</v>
      </c>
      <c r="Y976" t="str">
        <f>"Target; Gain &gt; "&amp;Y969&amp;"; #pref=2"</f>
        <v>Target; Gain &gt; 1; #pref=2</v>
      </c>
      <c r="Z976" s="8" t="e" cm="1" vm="1">
        <f t="array" ref="Z976">-1* AVERAGE(_xlfn._xlws.FILTER(Z655:Z942,($H$655:$H$942=1)*($K$655:$K$942=2)*($AW655:$AW942&gt;$Y$944)))</f>
        <v>#VALUE!</v>
      </c>
      <c r="AA976" s="8" t="e" cm="1" vm="1">
        <f t="array" ref="AA976">-1* AVERAGE(_xlfn._xlws.FILTER(AA655:AA942,($H$655:$H$942=1)*($K$655:$K$942=2)*($AW655:$AW942&gt;$Y$944)))</f>
        <v>#VALUE!</v>
      </c>
      <c r="AB976" s="8" t="e" cm="1" vm="1">
        <f t="array" ref="AB976">-1* AVERAGE(_xlfn._xlws.FILTER(AB655:AB942,($H$655:$H$942=1)*($K$655:$K$942=2)*($AW655:$AW942&gt;$Y$944)))</f>
        <v>#VALUE!</v>
      </c>
      <c r="AC976" s="8" t="e" cm="1" vm="1">
        <f t="array" ref="AC976">-1* AVERAGE(_xlfn._xlws.FILTER(AC655:AC942,($H$655:$H$942=1)*($K$655:$K$942=2)*($AW655:$AW942&gt;$Y$944)))</f>
        <v>#VALUE!</v>
      </c>
      <c r="AD976" s="8" t="e" cm="1" vm="1">
        <f t="array" ref="AD976">-1* AVERAGE(_xlfn._xlws.FILTER(AD655:AD942,($H$655:$H$942=1)*($K$655:$K$942=2)*($AW655:$AW942&gt;$Y$944)))</f>
        <v>#VALUE!</v>
      </c>
      <c r="AE976" s="8" t="e" cm="1" vm="1">
        <f t="array" ref="AE976">-1* AVERAGE(_xlfn._xlws.FILTER(AE655:AE942,($H$655:$H$942=1)*($K$655:$K$942=2)*($AW655:$AW942&gt;$Y$944)))</f>
        <v>#VALUE!</v>
      </c>
      <c r="AF976" s="8" t="e" cm="1" vm="1">
        <f t="array" ref="AF976">-1* AVERAGE(_xlfn._xlws.FILTER(AF655:AF942,($H$655:$H$942=1)*($K$655:$K$942=2)*($AW655:$AW942&gt;$Y$944)))</f>
        <v>#VALUE!</v>
      </c>
      <c r="AG976" s="8" t="e" cm="1" vm="1">
        <f t="array" ref="AG976">-1* AVERAGE(_xlfn._xlws.FILTER(AG655:AG942,($H$655:$H$942=1)*($K$655:$K$942=2)*($AW655:$AW942&gt;$Y$944)))</f>
        <v>#VALUE!</v>
      </c>
      <c r="AH976" s="8" t="e" cm="1" vm="1">
        <f t="array" ref="AH976">-1* AVERAGE(_xlfn._xlws.FILTER(AH655:AH942,($H$655:$H$942=1)*($K$655:$K$942=2)*($AW655:$AW942&gt;$Y$944)))</f>
        <v>#VALUE!</v>
      </c>
      <c r="AI976" s="8" t="e" cm="1" vm="1">
        <f t="array" ref="AI976">-1* AVERAGE(_xlfn._xlws.FILTER(AI655:AI942,($H$655:$H$942=1)*($K$655:$K$942=2)*($AW655:$AW942&gt;$Y$944)))</f>
        <v>#VALUE!</v>
      </c>
      <c r="AK976" t="str">
        <f t="shared" si="440"/>
        <v>Target; Gain &gt; 1; #pref=2</v>
      </c>
      <c r="AL976" s="8" t="e" cm="1" vm="1">
        <f t="array" ref="AL976">-1* AVERAGE(_xlfn._xlws.FILTER(AL655:AL942,($H$655:$H$942=1)*($K$655:$K$942=2)*($AW655:$AW942&gt;$Y$944)))</f>
        <v>#VALUE!</v>
      </c>
      <c r="AM976" s="8" t="e" cm="1" vm="1">
        <f t="array" ref="AM976">-1* AVERAGE(_xlfn._xlws.FILTER(AM655:AM942,($H$655:$H$942=1)*($K$655:$K$942=2)*($AW655:$AW942&gt;$Y$944)))</f>
        <v>#VALUE!</v>
      </c>
      <c r="AN976" s="8" t="e" cm="1" vm="1">
        <f t="array" ref="AN976">-1* AVERAGE(_xlfn._xlws.FILTER(AN655:AN942,($H$655:$H$942=1)*($K$655:$K$942=2)*($AW655:$AW942&gt;$Y$944)))</f>
        <v>#VALUE!</v>
      </c>
      <c r="AO976" s="8" t="e" cm="1" vm="1">
        <f t="array" ref="AO976">-1* AVERAGE(_xlfn._xlws.FILTER(AO655:AO942,($H$655:$H$942=1)*($K$655:$K$942=2)*($AW655:$AW942&gt;$Y$944)))</f>
        <v>#VALUE!</v>
      </c>
      <c r="AP976" s="8" t="e" cm="1" vm="1">
        <f t="array" ref="AP976">-1* AVERAGE(_xlfn._xlws.FILTER(AP655:AP942,($H$655:$H$942=1)*($K$655:$K$942=2)*($AW655:$AW942&gt;$Y$944)))</f>
        <v>#VALUE!</v>
      </c>
      <c r="AQ976" s="8" t="e" cm="1" vm="1">
        <f t="array" ref="AQ976">-1* AVERAGE(_xlfn._xlws.FILTER(AQ655:AQ942,($H$655:$H$942=1)*($K$655:$K$942=2)*($AW655:$AW942&gt;$Y$944)))</f>
        <v>#VALUE!</v>
      </c>
      <c r="AR976" s="8" t="e" cm="1" vm="1">
        <f t="array" ref="AR976">-1* AVERAGE(_xlfn._xlws.FILTER(AR655:AR942,($H$655:$H$942=1)*($K$655:$K$942=2)*($AW655:$AW942&gt;$Y$944)))</f>
        <v>#VALUE!</v>
      </c>
      <c r="AS976" s="8" t="e" cm="1" vm="1">
        <f t="array" ref="AS976">-1* AVERAGE(_xlfn._xlws.FILTER(AS655:AS942,($H$655:$H$942=1)*($K$655:$K$942=2)*($AW655:$AW942&gt;$Y$944)))</f>
        <v>#VALUE!</v>
      </c>
      <c r="AT976" s="8" t="e" cm="1" vm="1">
        <f t="array" ref="AT976">-1* AVERAGE(_xlfn._xlws.FILTER(AT655:AT942,($H$655:$H$942=1)*($K$655:$K$942=2)*($AW655:$AW942&gt;$Y$944)))</f>
        <v>#VALUE!</v>
      </c>
      <c r="AU976" s="8" t="e" cm="1" vm="1">
        <f t="array" ref="AU976">-1* AVERAGE(_xlfn._xlws.FILTER(AU655:AU942,($H$655:$H$942=1)*($K$655:$K$942=2)*($AW655:$AW942&gt;$Y$944)))</f>
        <v>#VALUE!</v>
      </c>
    </row>
    <row r="977" spans="13:49" x14ac:dyDescent="0.3">
      <c r="M977" t="str">
        <f t="shared" si="444"/>
        <v>Target; Gain &gt; 1; #pref=3</v>
      </c>
      <c r="N977" s="8" cm="1">
        <f t="array" ref="N977">-1* MEDIAN(_xlfn._xlws.FILTER(N655:N942,($H$655:$H$942=1)*($K$655:$K$942=3)*($AW655:$AW942&gt;$Y$944)))</f>
        <v>0.51204691029531291</v>
      </c>
      <c r="O977" s="8" cm="1">
        <f t="array" ref="O977">-1* MEDIAN(_xlfn._xlws.FILTER(O655:O942,($H$655:$H$942=1)*($K$655:$K$942=3)*($AW655:$AW942&gt;$Y$944)))</f>
        <v>0.5025541077425465</v>
      </c>
      <c r="P977" s="8" cm="1">
        <f t="array" ref="P977">-1* MEDIAN(_xlfn._xlws.FILTER(P655:P942,($H$655:$H$942=1)*($K$655:$K$942=3)*($AW655:$AW942&gt;$Y$944)))</f>
        <v>-0.55671186241498516</v>
      </c>
      <c r="Q977" s="8" cm="1">
        <f t="array" ref="Q977">-1* MEDIAN(_xlfn._xlws.FILTER(Q655:Q942,($H$655:$H$942=1)*($K$655:$K$942=3)*($AW655:$AW942&gt;$Y$944)))</f>
        <v>0.7489329845293804</v>
      </c>
      <c r="R977" s="8" cm="1">
        <f t="array" ref="R977">-1* MEDIAN(_xlfn._xlws.FILTER(R655:R942,($H$655:$H$942=1)*($K$655:$K$942=3)*($AW655:$AW942&gt;$Y$944)))</f>
        <v>-0.31132003281656828</v>
      </c>
      <c r="S977" s="8" cm="1">
        <f t="array" ref="S977">-1* MEDIAN(_xlfn._xlws.FILTER(S655:S942,($H$655:$H$942=1)*($K$655:$K$942=3)*($AW655:$AW942&gt;$Y$944)))</f>
        <v>0.80196364586084101</v>
      </c>
      <c r="T977" s="8" cm="1">
        <f t="array" ref="T977">-1* MEDIAN(_xlfn._xlws.FILTER(T655:T942,($H$655:$H$942=1)*($K$655:$K$942=3)*($AW655:$AW942&gt;$Y$944)))</f>
        <v>-1.7134136157510973</v>
      </c>
      <c r="U977" s="8" cm="1">
        <f t="array" ref="U977">-1* MEDIAN(_xlfn._xlws.FILTER(U655:U942,($H$655:$H$942=1)*($K$655:$K$942=3)*($AW655:$AW942&gt;$Y$944)))</f>
        <v>-0.91116960364181776</v>
      </c>
      <c r="V977" s="8" cm="1">
        <f t="array" ref="V977">-1* MEDIAN(_xlfn._xlws.FILTER(V655:V942,($H$655:$H$942=1)*($K$655:$K$942=3)*($AW655:$AW942&gt;$Y$944)))</f>
        <v>-3.6684107104409058</v>
      </c>
      <c r="W977" s="8" cm="1">
        <f t="array" ref="W977">-1* MEDIAN(_xlfn._xlws.FILTER(W655:W942,($H$655:$H$942=1)*($K$655:$K$942=3)*($AW655:$AW942&gt;$Y$944)))</f>
        <v>0.55964488248085364</v>
      </c>
      <c r="Y977" t="str">
        <f>"Target; Gain &gt; "&amp;Y969&amp;"; #pref=3"</f>
        <v>Target; Gain &gt; 1; #pref=3</v>
      </c>
      <c r="Z977" s="8" cm="1">
        <f t="array" ref="Z977">-1* MEDIAN(_xlfn._xlws.FILTER(Z655:Z942,($H$655:$H$942=1)*($K$655:$K$942=3)*($AW655:$AW942&gt;$Y$944)))</f>
        <v>0.41358251882082081</v>
      </c>
      <c r="AA977" s="8" cm="1">
        <f t="array" ref="AA977">-1* MEDIAN(_xlfn._xlws.FILTER(AA655:AA942,($H$655:$H$942=1)*($K$655:$K$942=3)*($AW655:$AW942&gt;$Y$944)))</f>
        <v>0.42330591972091547</v>
      </c>
      <c r="AB977" s="8" cm="1">
        <f t="array" ref="AB977">-1* MEDIAN(_xlfn._xlws.FILTER(AB655:AB942,($H$655:$H$942=1)*($K$655:$K$942=3)*($AW655:$AW942&gt;$Y$944)))</f>
        <v>-0.24544277704011799</v>
      </c>
      <c r="AC977" s="8" cm="1">
        <f t="array" ref="AC977">-1* MEDIAN(_xlfn._xlws.FILTER(AC655:AC942,($H$655:$H$942=1)*($K$655:$K$942=3)*($AW655:$AW942&gt;$Y$944)))</f>
        <v>0.52980589530969879</v>
      </c>
      <c r="AD977" s="8" cm="1">
        <f t="array" ref="AD977">-1* MEDIAN(_xlfn._xlws.FILTER(AD655:AD942,($H$655:$H$942=1)*($K$655:$K$942=3)*($AW655:$AW942&gt;$Y$944)))</f>
        <v>-9.1153315125774265E-2</v>
      </c>
      <c r="AE977" s="8" cm="1">
        <f t="array" ref="AE977">-1* MEDIAN(_xlfn._xlws.FILTER(AE655:AE942,($H$655:$H$942=1)*($K$655:$K$942=3)*($AW655:$AW942&gt;$Y$944)))</f>
        <v>0.64463761314002765</v>
      </c>
      <c r="AF977" s="8" cm="1">
        <f t="array" ref="AF977">-1* MEDIAN(_xlfn._xlws.FILTER(AF655:AF942,($H$655:$H$942=1)*($K$655:$K$942=3)*($AW655:$AW942&gt;$Y$944)))</f>
        <v>-0.37512670501494094</v>
      </c>
      <c r="AG977" s="8" cm="1">
        <f t="array" ref="AG977">-1* MEDIAN(_xlfn._xlws.FILTER(AG655:AG942,($H$655:$H$942=1)*($K$655:$K$942=3)*($AW655:$AW942&gt;$Y$944)))</f>
        <v>-5.9986352560805242E-2</v>
      </c>
      <c r="AH977" s="8" cm="1">
        <f t="array" ref="AH977">-1* MEDIAN(_xlfn._xlws.FILTER(AH655:AH942,($H$655:$H$942=1)*($K$655:$K$942=3)*($AW655:$AW942&gt;$Y$944)))</f>
        <v>-1.4235396442781889</v>
      </c>
      <c r="AI977" s="8" cm="1">
        <f t="array" ref="AI977">-1* MEDIAN(_xlfn._xlws.FILTER(AI655:AI942,($H$655:$H$942=1)*($K$655:$K$942=3)*($AW655:$AW942&gt;$Y$944)))</f>
        <v>1.8771197326574368E-2</v>
      </c>
      <c r="AK977" t="str">
        <f t="shared" si="440"/>
        <v>Target; Gain &gt; 1; #pref=3</v>
      </c>
      <c r="AL977" s="8" cm="1">
        <f t="array" ref="AL977">-1* MEDIAN(_xlfn._xlws.FILTER(AL655:AL942,($H$655:$H$942=1)*($K$655:$K$942=3)*($AW655:$AW942&gt;$Y$944)))</f>
        <v>0.74648310543012553</v>
      </c>
      <c r="AM977" s="8" cm="1">
        <f t="array" ref="AM977">-1* MEDIAN(_xlfn._xlws.FILTER(AM655:AM942,($H$655:$H$942=1)*($K$655:$K$942=3)*($AW655:$AW942&gt;$Y$944)))</f>
        <v>0.75446504041741991</v>
      </c>
      <c r="AN977" s="8" cm="1">
        <f t="array" ref="AN977">-1* MEDIAN(_xlfn._xlws.FILTER(AN655:AN942,($H$655:$H$942=1)*($K$655:$K$942=3)*($AW655:$AW942&gt;$Y$944)))</f>
        <v>-0.24544277704011799</v>
      </c>
      <c r="AO977" s="8" cm="1">
        <f t="array" ref="AO977">-1* MEDIAN(_xlfn._xlws.FILTER(AO655:AO942,($H$655:$H$942=1)*($K$655:$K$942=3)*($AW655:$AW942&gt;$Y$944)))</f>
        <v>0.79316781960492766</v>
      </c>
      <c r="AP977" s="8" cm="1">
        <f t="array" ref="AP977">-1* MEDIAN(_xlfn._xlws.FILTER(AP655:AP942,($H$655:$H$942=1)*($K$655:$K$942=3)*($AW655:$AW942&gt;$Y$944)))</f>
        <v>-9.1153315125774265E-2</v>
      </c>
      <c r="AQ977" s="8" cm="1">
        <f t="array" ref="AQ977">-1* MEDIAN(_xlfn._xlws.FILTER(AQ655:AQ942,($H$655:$H$942=1)*($K$655:$K$942=3)*($AW655:$AW942&gt;$Y$944)))</f>
        <v>0.79936215374042985</v>
      </c>
      <c r="AR977" s="8" cm="1">
        <f t="array" ref="AR977">-1* MEDIAN(_xlfn._xlws.FILTER(AR655:AR942,($H$655:$H$942=1)*($K$655:$K$942=3)*($AW655:$AW942&gt;$Y$944)))</f>
        <v>0.27000099772491054</v>
      </c>
      <c r="AS977" s="8" cm="1">
        <f t="array" ref="AS977">-1* MEDIAN(_xlfn._xlws.FILTER(AS655:AS942,($H$655:$H$942=1)*($K$655:$K$942=3)*($AW655:$AW942&gt;$Y$944)))</f>
        <v>0.77351376997585164</v>
      </c>
      <c r="AT977" s="8" cm="1">
        <f t="array" ref="AT977">-1* MEDIAN(_xlfn._xlws.FILTER(AT655:AT942,($H$655:$H$942=1)*($K$655:$K$942=3)*($AW655:$AW942&gt;$Y$944)))</f>
        <v>-1.4235396442781889</v>
      </c>
      <c r="AU977" s="8" cm="1">
        <f t="array" ref="AU977">-1* MEDIAN(_xlfn._xlws.FILTER(AU655:AU942,($H$655:$H$942=1)*($K$655:$K$942=3)*($AW655:$AW942&gt;$Y$944)))</f>
        <v>0.5043004275186207</v>
      </c>
    </row>
    <row r="978" spans="13:49" x14ac:dyDescent="0.3">
      <c r="M978" t="str">
        <f t="shared" si="444"/>
        <v>Target; Gain &gt; 1; #pref=4</v>
      </c>
      <c r="N978" s="8" cm="1">
        <f t="array" ref="N978">-1* MEDIAN(_xlfn._xlws.FILTER(N655:N942,($H$655:$H$942=1)*($K$655:$K$942=4)*($AW655:$AW942&gt;$Y$944)))</f>
        <v>0.23706980338909744</v>
      </c>
      <c r="O978" s="8" cm="1">
        <f t="array" ref="O978">-1* MEDIAN(_xlfn._xlws.FILTER(O655:O942,($H$655:$H$942=1)*($K$655:$K$942=4)*($AW655:$AW942&gt;$Y$944)))</f>
        <v>0.23480817759557529</v>
      </c>
      <c r="P978" s="8" cm="1">
        <f t="array" ref="P978">-1* MEDIAN(_xlfn._xlws.FILTER(P655:P942,($H$655:$H$942=1)*($K$655:$K$942=4)*($AW655:$AW942&gt;$Y$944)))</f>
        <v>0.2215793517215543</v>
      </c>
      <c r="Q978" s="8" cm="1">
        <f t="array" ref="Q978">-1* MEDIAN(_xlfn._xlws.FILTER(Q655:Q942,($H$655:$H$942=1)*($K$655:$K$942=4)*($AW655:$AW942&gt;$Y$944)))</f>
        <v>0.55748186796448584</v>
      </c>
      <c r="R978" s="8" cm="1">
        <f t="array" ref="R978">-1* MEDIAN(_xlfn._xlws.FILTER(R655:R942,($H$655:$H$942=1)*($K$655:$K$942=4)*($AW655:$AW942&gt;$Y$944)))</f>
        <v>0.29522989523034743</v>
      </c>
      <c r="S978" s="8" cm="1">
        <f t="array" ref="S978">-1* MEDIAN(_xlfn._xlws.FILTER(S655:S942,($H$655:$H$942=1)*($K$655:$K$942=4)*($AW655:$AW942&gt;$Y$944)))</f>
        <v>0.62713212847022159</v>
      </c>
      <c r="T978" s="8" cm="1">
        <f t="array" ref="T978">-1* MEDIAN(_xlfn._xlws.FILTER(T655:T942,($H$655:$H$942=1)*($K$655:$K$942=4)*($AW655:$AW942&gt;$Y$944)))</f>
        <v>-2.1405567137291568</v>
      </c>
      <c r="U978" s="8" cm="1">
        <f t="array" ref="U978">-1* MEDIAN(_xlfn._xlws.FILTER(U655:U942,($H$655:$H$942=1)*($K$655:$K$942=4)*($AW655:$AW942&gt;$Y$944)))</f>
        <v>-1.5095996429550693</v>
      </c>
      <c r="V978" s="8" cm="1">
        <f t="array" ref="V978">-1* MEDIAN(_xlfn._xlws.FILTER(V655:V942,($H$655:$H$942=1)*($K$655:$K$942=4)*($AW655:$AW942&gt;$Y$944)))</f>
        <v>-0.22934578094792993</v>
      </c>
      <c r="W978" s="8" cm="1">
        <f t="array" ref="W978">-1* MEDIAN(_xlfn._xlws.FILTER(W655:W942,($H$655:$H$942=1)*($K$655:$K$942=4)*($AW655:$AW942&gt;$Y$944)))</f>
        <v>0.53984601770283092</v>
      </c>
      <c r="Y978" t="str">
        <f>"Target; Gain &gt; "&amp;Y969&amp;"; #pref=4"</f>
        <v>Target; Gain &gt; 1; #pref=4</v>
      </c>
      <c r="Z978" s="8" cm="1">
        <f t="array" ref="Z978">-1* MEDIAN(_xlfn._xlws.FILTER(Z655:Z942,($H$655:$H$942=1)*($K$655:$K$942=4)*($AW655:$AW942&gt;$Y$944)))</f>
        <v>0.15772821072951307</v>
      </c>
      <c r="AA978" s="8" cm="1">
        <f t="array" ref="AA978">-1* MEDIAN(_xlfn._xlws.FILTER(AA655:AA942,($H$655:$H$942=1)*($K$655:$K$942=4)*($AW655:$AW942&gt;$Y$944)))</f>
        <v>0.15710950060365117</v>
      </c>
      <c r="AB978" s="8" cm="1">
        <f t="array" ref="AB978">-1* MEDIAN(_xlfn._xlws.FILTER(AB655:AB942,($H$655:$H$942=1)*($K$655:$K$942=4)*($AW655:$AW942&gt;$Y$944)))</f>
        <v>2.6727895840627763E-2</v>
      </c>
      <c r="AC978" s="8" cm="1">
        <f t="array" ref="AC978">-1* MEDIAN(_xlfn._xlws.FILTER(AC655:AC942,($H$655:$H$942=1)*($K$655:$K$942=4)*($AW655:$AW942&gt;$Y$944)))</f>
        <v>0.29000461661852661</v>
      </c>
      <c r="AD978" s="8" cm="1">
        <f t="array" ref="AD978">-1* MEDIAN(_xlfn._xlws.FILTER(AD655:AD942,($H$655:$H$942=1)*($K$655:$K$942=4)*($AW655:$AW942&gt;$Y$944)))</f>
        <v>-0.38420691757387254</v>
      </c>
      <c r="AE978" s="8" cm="1">
        <f t="array" ref="AE978">-1* MEDIAN(_xlfn._xlws.FILTER(AE655:AE942,($H$655:$H$942=1)*($K$655:$K$942=4)*($AW655:$AW942&gt;$Y$944)))</f>
        <v>0.17004817207955439</v>
      </c>
      <c r="AF978" s="8" cm="1">
        <f t="array" ref="AF978">-1* MEDIAN(_xlfn._xlws.FILTER(AF655:AF942,($H$655:$H$942=1)*($K$655:$K$942=4)*($AW655:$AW942&gt;$Y$944)))</f>
        <v>-0.14456329643272903</v>
      </c>
      <c r="AG978" s="8" cm="1">
        <f t="array" ref="AG978">-1* MEDIAN(_xlfn._xlws.FILTER(AG655:AG942,($H$655:$H$942=1)*($K$655:$K$942=4)*($AW655:$AW942&gt;$Y$944)))</f>
        <v>-0.26672243879828428</v>
      </c>
      <c r="AH978" s="8" cm="1">
        <f t="array" ref="AH978">-1* MEDIAN(_xlfn._xlws.FILTER(AH655:AH942,($H$655:$H$942=1)*($K$655:$K$942=4)*($AW655:$AW942&gt;$Y$944)))</f>
        <v>-0.83899157700365401</v>
      </c>
      <c r="AI978" s="8" cm="1">
        <f t="array" ref="AI978">-1* MEDIAN(_xlfn._xlws.FILTER(AI655:AI942,($H$655:$H$942=1)*($K$655:$K$942=4)*($AW655:$AW942&gt;$Y$944)))</f>
        <v>-2.5760289075906773E-2</v>
      </c>
      <c r="AK978" t="str">
        <f t="shared" si="440"/>
        <v>Target; Gain &gt; 1; #pref=4</v>
      </c>
      <c r="AL978" s="8" cm="1">
        <f t="array" ref="AL978">-1* MEDIAN(_xlfn._xlws.FILTER(AL655:AL942,($H$655:$H$942=1)*($K$655:$K$942=4)*($AW655:$AW942&gt;$Y$944)))</f>
        <v>0.66331916553347692</v>
      </c>
      <c r="AM978" s="8" cm="1">
        <f t="array" ref="AM978">-1* MEDIAN(_xlfn._xlws.FILTER(AM655:AM942,($H$655:$H$942=1)*($K$655:$K$942=4)*($AW655:$AW942&gt;$Y$944)))</f>
        <v>0.66390055804928594</v>
      </c>
      <c r="AN978" s="8" cm="1">
        <f t="array" ref="AN978">-1* MEDIAN(_xlfn._xlws.FILTER(AN655:AN942,($H$655:$H$942=1)*($K$655:$K$942=4)*($AW655:$AW942&gt;$Y$944)))</f>
        <v>2.6727895840627763E-2</v>
      </c>
      <c r="AO978" s="8" cm="1">
        <f t="array" ref="AO978">-1* MEDIAN(_xlfn._xlws.FILTER(AO655:AO942,($H$655:$H$942=1)*($K$655:$K$942=4)*($AW655:$AW942&gt;$Y$944)))</f>
        <v>0.68517106381954118</v>
      </c>
      <c r="AP978" s="8" cm="1">
        <f t="array" ref="AP978">-1* MEDIAN(_xlfn._xlws.FILTER(AP655:AP942,($H$655:$H$942=1)*($K$655:$K$942=4)*($AW655:$AW942&gt;$Y$944)))</f>
        <v>-0.38420691757387254</v>
      </c>
      <c r="AQ978" s="8" cm="1">
        <f t="array" ref="AQ978">-1* MEDIAN(_xlfn._xlws.FILTER(AQ655:AQ942,($H$655:$H$942=1)*($K$655:$K$942=4)*($AW655:$AW942&gt;$Y$944)))</f>
        <v>0.63942807154727022</v>
      </c>
      <c r="AR978" s="8" cm="1">
        <f t="array" ref="AR978">-1* MEDIAN(_xlfn._xlws.FILTER(AR655:AR942,($H$655:$H$942=1)*($K$655:$K$942=4)*($AW655:$AW942&gt;$Y$944)))</f>
        <v>0.33788503827202609</v>
      </c>
      <c r="AS978" s="8" cm="1">
        <f t="array" ref="AS978">-1* MEDIAN(_xlfn._xlws.FILTER(AS655:AS942,($H$655:$H$942=1)*($K$655:$K$942=4)*($AW655:$AW942&gt;$Y$944)))</f>
        <v>0.71911251088515171</v>
      </c>
      <c r="AT978" s="8" cm="1">
        <f t="array" ref="AT978">-1* MEDIAN(_xlfn._xlws.FILTER(AT655:AT942,($H$655:$H$942=1)*($K$655:$K$942=4)*($AW655:$AW942&gt;$Y$944)))</f>
        <v>-0.83899157700365401</v>
      </c>
      <c r="AU978" s="8" cm="1">
        <f t="array" ref="AU978">-1* MEDIAN(_xlfn._xlws.FILTER(AU655:AU942,($H$655:$H$942=1)*($K$655:$K$942=4)*($AW655:$AW942&gt;$Y$944)))</f>
        <v>0.3826131152024268</v>
      </c>
    </row>
    <row r="979" spans="13:49" x14ac:dyDescent="0.3">
      <c r="M979" t="str">
        <f t="shared" si="444"/>
        <v>Target (or sym); Gain &gt; 0</v>
      </c>
      <c r="N979" s="8" cm="1">
        <f t="array" ref="N979">-1* MEDIAN(_xlfn._xlws.FILTER(N655:N942,($H655:$H942=1)*($J655:$J942=1)))</f>
        <v>0.35253138269478079</v>
      </c>
      <c r="O979" s="8" cm="1">
        <f t="array" ref="O979">-1* MEDIAN(_xlfn._xlws.FILTER(O655:O942,($H655:$H942=1)*($J655:$J942=1)))</f>
        <v>0.34360310578239811</v>
      </c>
      <c r="P979" s="8" cm="1">
        <f t="array" ref="P979">-1* MEDIAN(_xlfn._xlws.FILTER(P655:P942,($H655:$H942=1)*($J655:$J942=1)))</f>
        <v>2.5402435900123324E-2</v>
      </c>
      <c r="Q979" s="8" cm="1">
        <f t="array" ref="Q979">-1* MEDIAN(_xlfn._xlws.FILTER(Q655:Q942,($H655:$H942=1)*($J655:$J942=1)))</f>
        <v>0.61761283033555514</v>
      </c>
      <c r="R979" s="8" cm="1">
        <f t="array" ref="R979">-1* MEDIAN(_xlfn._xlws.FILTER(R655:R942,($H655:$H942=1)*($J655:$J942=1)))</f>
        <v>0.18028791638228617</v>
      </c>
      <c r="S979" s="8" cm="1">
        <f t="array" ref="S979">-1* MEDIAN(_xlfn._xlws.FILTER(S655:S942,($H655:$H942=1)*($J655:$J942=1)))</f>
        <v>0.6996847597865401</v>
      </c>
      <c r="T979" s="8" cm="1">
        <f t="array" ref="T979">-1* MEDIAN(_xlfn._xlws.FILTER(T655:T942,($H655:$H942=1)*($J655:$J942=1)))</f>
        <v>-2.0961571682043783</v>
      </c>
      <c r="U979" s="8" cm="1">
        <f t="array" ref="U979">-1* MEDIAN(_xlfn._xlws.FILTER(U655:U942,($H655:$H942=1)*($J655:$J942=1)))</f>
        <v>-1.2411891400230017</v>
      </c>
      <c r="V979" s="8" cm="1">
        <f t="array" ref="V979">-1* MEDIAN(_xlfn._xlws.FILTER(V655:V942,($H655:$H942=1)*($J655:$J942=1)))</f>
        <v>-2.0449034886963631</v>
      </c>
      <c r="W979" s="8" cm="1">
        <f t="array" ref="W979">-1* MEDIAN(_xlfn._xlws.FILTER(W655:W942,($H655:$H942=1)*($J655:$J942=1)))</f>
        <v>0.67727797227056652</v>
      </c>
      <c r="Y979" t="s">
        <v>52</v>
      </c>
      <c r="Z979" s="8" cm="1">
        <f t="array" ref="Z979">-1* MEDIAN(_xlfn._xlws.FILTER(Z655:Z942,($H655:$H942=1)*($J655:$J942=1)))</f>
        <v>0.24808603741025903</v>
      </c>
      <c r="AA979" s="8" cm="1">
        <f t="array" ref="AA979">-1* MEDIAN(_xlfn._xlws.FILTER(AA655:AA942,($H655:$H942=1)*($J655:$J942=1)))</f>
        <v>0.25099045648445562</v>
      </c>
      <c r="AB979" s="8" cm="1">
        <f t="array" ref="AB979">-1* MEDIAN(_xlfn._xlws.FILTER(AB655:AB942,($H655:$H942=1)*($J655:$J942=1)))</f>
        <v>-4.7543326783682581E-2</v>
      </c>
      <c r="AC979" s="8" cm="1">
        <f t="array" ref="AC979">-1* MEDIAN(_xlfn._xlws.FILTER(AC655:AC942,($H655:$H942=1)*($J655:$J942=1)))</f>
        <v>0.37430198114025703</v>
      </c>
      <c r="AD979" s="8" cm="1">
        <f t="array" ref="AD979">-1* MEDIAN(_xlfn._xlws.FILTER(AD655:AD942,($H655:$H942=1)*($J655:$J942=1)))</f>
        <v>0.15512933773128726</v>
      </c>
      <c r="AE979" s="8" cm="1">
        <f t="array" ref="AE979">-1* MEDIAN(_xlfn._xlws.FILTER(AE655:AE942,($H655:$H942=1)*($J655:$J942=1)))</f>
        <v>0.47729146621794727</v>
      </c>
      <c r="AF979" s="8" cm="1">
        <f t="array" ref="AF979">-1* MEDIAN(_xlfn._xlws.FILTER(AF655:AF942,($H655:$H942=1)*($J655:$J942=1)))</f>
        <v>-0.45785577257101651</v>
      </c>
      <c r="AG979" s="8" cm="1">
        <f t="array" ref="AG979">-1* MEDIAN(_xlfn._xlws.FILTER(AG655:AG942,($H655:$H942=1)*($J655:$J942=1)))</f>
        <v>-0.21030915486699947</v>
      </c>
      <c r="AH979" s="8" cm="1">
        <f t="array" ref="AH979">-1* MEDIAN(_xlfn._xlws.FILTER(AH655:AH942,($H655:$H942=1)*($J655:$J942=1)))</f>
        <v>-1.3999628765402694</v>
      </c>
      <c r="AI979" s="8" cm="1">
        <f t="array" ref="AI979">-1* MEDIAN(_xlfn._xlws.FILTER(AI655:AI942,($H655:$H942=1)*($J655:$J942=1)))</f>
        <v>7.8151293591756377E-2</v>
      </c>
      <c r="AK979" t="str">
        <f t="shared" si="440"/>
        <v>Target (or sym); Gain &gt; 0</v>
      </c>
      <c r="AL979" s="8" cm="1">
        <f t="array" ref="AL979">-1* MEDIAN(_xlfn._xlws.FILTER(AL655:AL942,($H655:$H942=1)*($J655:$J942=1)))</f>
        <v>0.68437453213192478</v>
      </c>
      <c r="AM979" s="8" cm="1">
        <f t="array" ref="AM979">-1* MEDIAN(_xlfn._xlws.FILTER(AM655:AM942,($H655:$H942=1)*($J655:$J942=1)))</f>
        <v>0.68262050773445027</v>
      </c>
      <c r="AN979" s="8" cm="1">
        <f t="array" ref="AN979">-1* MEDIAN(_xlfn._xlws.FILTER(AN655:AN942,($H655:$H942=1)*($J655:$J942=1)))</f>
        <v>-4.7543326783682581E-2</v>
      </c>
      <c r="AO979" s="8" cm="1">
        <f t="array" ref="AO979">-1* MEDIAN(_xlfn._xlws.FILTER(AO655:AO942,($H655:$H942=1)*($J655:$J942=1)))</f>
        <v>0.7021133907742122</v>
      </c>
      <c r="AP979" s="8" cm="1">
        <f t="array" ref="AP979">-1* MEDIAN(_xlfn._xlws.FILTER(AP655:AP942,($H655:$H942=1)*($J655:$J942=1)))</f>
        <v>0.15512933773128726</v>
      </c>
      <c r="AQ979" s="8" cm="1">
        <f t="array" ref="AQ979">-1* MEDIAN(_xlfn._xlws.FILTER(AQ655:AQ942,($H655:$H942=1)*($J655:$J942=1)))</f>
        <v>0.71840773457323226</v>
      </c>
      <c r="AR979" s="8" cm="1">
        <f t="array" ref="AR979">-1* MEDIAN(_xlfn._xlws.FILTER(AR655:AR942,($H655:$H942=1)*($J655:$J942=1)))</f>
        <v>0.16194095259655711</v>
      </c>
      <c r="AS979" s="8" cm="1">
        <f t="array" ref="AS979">-1* MEDIAN(_xlfn._xlws.FILTER(AS655:AS942,($H655:$H942=1)*($J655:$J942=1)))</f>
        <v>0.74559673455776199</v>
      </c>
      <c r="AT979" s="8" cm="1">
        <f t="array" ref="AT979">-1* MEDIAN(_xlfn._xlws.FILTER(AT655:AT942,($H655:$H942=1)*($J655:$J942=1)))</f>
        <v>-1.3999628765402694</v>
      </c>
      <c r="AU979" s="8" cm="1">
        <f t="array" ref="AU979">-1* MEDIAN(_xlfn._xlws.FILTER(AU655:AU942,($H655:$H942=1)*($J655:$J942=1)))</f>
        <v>0.4163975519998927</v>
      </c>
      <c r="AV979" s="4" t="s">
        <v>43</v>
      </c>
      <c r="AW979" s="18">
        <f>AVERAGEIF($J655:$J942,"=1",AW655:AW942)</f>
        <v>0.87503654257751595</v>
      </c>
    </row>
    <row r="980" spans="13:49" x14ac:dyDescent="0.3">
      <c r="M980" t="str">
        <f t="shared" si="444"/>
        <v>Target (or sym); Gain &lt;= 0</v>
      </c>
      <c r="N980" s="8" t="e" cm="1" vm="1">
        <f t="array" ref="N980">-1* MEDIAN(_xlfn._xlws.FILTER(N655:N942,($H655:$H942=1)*($J655:$J942=0)))</f>
        <v>#VALUE!</v>
      </c>
      <c r="O980" s="8" t="e" cm="1" vm="1">
        <f t="array" ref="O980">-1* MEDIAN(_xlfn._xlws.FILTER(O655:O942,($H655:$H942=1)*($J655:$J942=0)))</f>
        <v>#VALUE!</v>
      </c>
      <c r="P980" s="8" t="e" cm="1" vm="1">
        <f t="array" ref="P980">-1* MEDIAN(_xlfn._xlws.FILTER(P655:P942,($H655:$H942=1)*($J655:$J942=0)))</f>
        <v>#VALUE!</v>
      </c>
      <c r="Q980" s="8" t="e" cm="1" vm="1">
        <f t="array" ref="Q980">-1* MEDIAN(_xlfn._xlws.FILTER(Q655:Q942,($H655:$H942=1)*($J655:$J942=0)))</f>
        <v>#VALUE!</v>
      </c>
      <c r="R980" s="8" t="e" cm="1" vm="1">
        <f t="array" ref="R980">-1* MEDIAN(_xlfn._xlws.FILTER(R655:R942,($H655:$H942=1)*($J655:$J942=0)))</f>
        <v>#VALUE!</v>
      </c>
      <c r="S980" s="8" t="e" cm="1" vm="1">
        <f t="array" ref="S980">-1* MEDIAN(_xlfn._xlws.FILTER(S655:S942,($H655:$H942=1)*($J655:$J942=0)))</f>
        <v>#VALUE!</v>
      </c>
      <c r="T980" s="8" t="e" cm="1" vm="1">
        <f t="array" ref="T980">-1* MEDIAN(_xlfn._xlws.FILTER(T655:T942,($H655:$H942=1)*($J655:$J942=0)))</f>
        <v>#VALUE!</v>
      </c>
      <c r="U980" s="8" t="e" cm="1" vm="1">
        <f t="array" ref="U980">-1* MEDIAN(_xlfn._xlws.FILTER(U655:U942,($H655:$H942=1)*($J655:$J942=0)))</f>
        <v>#VALUE!</v>
      </c>
      <c r="V980" s="8" t="e" cm="1" vm="1">
        <f t="array" ref="V980">-1* MEDIAN(_xlfn._xlws.FILTER(V655:V942,($H655:$H942=1)*($J655:$J942=0)))</f>
        <v>#VALUE!</v>
      </c>
      <c r="W980" s="8" t="e" cm="1" vm="1">
        <f t="array" ref="W980">-1* MEDIAN(_xlfn._xlws.FILTER(W655:W942,($H655:$H942=1)*($J655:$J942=0)))</f>
        <v>#VALUE!</v>
      </c>
      <c r="Y980" t="s">
        <v>132</v>
      </c>
      <c r="Z980" s="8" t="e" cm="1" vm="1">
        <f t="array" ref="Z980">-1* MEDIAN(_xlfn._xlws.FILTER(Z655:Z942,($H655:$H942=1)*($J655:$J942=0)))</f>
        <v>#VALUE!</v>
      </c>
      <c r="AA980" s="8" t="e" cm="1" vm="1">
        <f t="array" ref="AA980">-1* MEDIAN(_xlfn._xlws.FILTER(AA655:AA942,($H655:$H942=1)*($J655:$J942=0)))</f>
        <v>#VALUE!</v>
      </c>
      <c r="AB980" s="8" t="e" cm="1" vm="1">
        <f t="array" ref="AB980">-1* MEDIAN(_xlfn._xlws.FILTER(AB655:AB942,($H655:$H942=1)*($J655:$J942=0)))</f>
        <v>#VALUE!</v>
      </c>
      <c r="AC980" s="8" t="e" cm="1" vm="1">
        <f t="array" ref="AC980">-1* MEDIAN(_xlfn._xlws.FILTER(AC655:AC942,($H655:$H942=1)*($J655:$J942=0)))</f>
        <v>#VALUE!</v>
      </c>
      <c r="AD980" s="8" t="e" cm="1" vm="1">
        <f t="array" ref="AD980">-1* MEDIAN(_xlfn._xlws.FILTER(AD655:AD942,($H655:$H942=1)*($J655:$J942=0)))</f>
        <v>#VALUE!</v>
      </c>
      <c r="AE980" s="8" t="e" cm="1" vm="1">
        <f t="array" ref="AE980">-1* MEDIAN(_xlfn._xlws.FILTER(AE655:AE942,($H655:$H942=1)*($J655:$J942=0)))</f>
        <v>#VALUE!</v>
      </c>
      <c r="AF980" s="8" t="e" cm="1" vm="1">
        <f t="array" ref="AF980">-1* MEDIAN(_xlfn._xlws.FILTER(AF655:AF942,($H655:$H942=1)*($J655:$J942=0)))</f>
        <v>#VALUE!</v>
      </c>
      <c r="AG980" s="8" t="e" cm="1" vm="1">
        <f t="array" ref="AG980">-1* MEDIAN(_xlfn._xlws.FILTER(AG655:AG942,($H655:$H942=1)*($J655:$J942=0)))</f>
        <v>#VALUE!</v>
      </c>
      <c r="AH980" s="8" t="e" cm="1" vm="1">
        <f t="array" ref="AH980">-1* MEDIAN(_xlfn._xlws.FILTER(AH655:AH942,($H655:$H942=1)*($J655:$J942=0)))</f>
        <v>#VALUE!</v>
      </c>
      <c r="AI980" s="8" t="e" cm="1" vm="1">
        <f t="array" ref="AI980">-1* MEDIAN(_xlfn._xlws.FILTER(AI655:AI942,($H655:$H942=1)*($J655:$J942=0)))</f>
        <v>#VALUE!</v>
      </c>
      <c r="AK980" t="str">
        <f t="shared" si="440"/>
        <v>Target (or sym); Gain &lt;= 0</v>
      </c>
      <c r="AL980" s="8" t="e" cm="1" vm="1">
        <f t="array" ref="AL980">-1* MEDIAN(_xlfn._xlws.FILTER(AL655:AL942,($H655:$H942=1)*($J655:$J942=0)))</f>
        <v>#VALUE!</v>
      </c>
      <c r="AM980" s="8" t="e" cm="1" vm="1">
        <f t="array" ref="AM980">-1* MEDIAN(_xlfn._xlws.FILTER(AM655:AM942,($H655:$H942=1)*($J655:$J942=0)))</f>
        <v>#VALUE!</v>
      </c>
      <c r="AN980" s="8" t="e" cm="1" vm="1">
        <f t="array" ref="AN980">-1* MEDIAN(_xlfn._xlws.FILTER(AN655:AN942,($H655:$H942=1)*($J655:$J942=0)))</f>
        <v>#VALUE!</v>
      </c>
      <c r="AO980" s="8" t="e" cm="1" vm="1">
        <f t="array" ref="AO980">-1* MEDIAN(_xlfn._xlws.FILTER(AO655:AO942,($H655:$H942=1)*($J655:$J942=0)))</f>
        <v>#VALUE!</v>
      </c>
      <c r="AP980" s="8" t="e" cm="1" vm="1">
        <f t="array" ref="AP980">-1* MEDIAN(_xlfn._xlws.FILTER(AP655:AP942,($H655:$H942=1)*($J655:$J942=0)))</f>
        <v>#VALUE!</v>
      </c>
      <c r="AQ980" s="8" t="e" cm="1" vm="1">
        <f t="array" ref="AQ980">-1* MEDIAN(_xlfn._xlws.FILTER(AQ655:AQ942,($H655:$H942=1)*($J655:$J942=0)))</f>
        <v>#VALUE!</v>
      </c>
      <c r="AR980" s="8" t="e" cm="1" vm="1">
        <f t="array" ref="AR980">-1* MEDIAN(_xlfn._xlws.FILTER(AR655:AR942,($H655:$H942=1)*($J655:$J942=0)))</f>
        <v>#VALUE!</v>
      </c>
      <c r="AS980" s="8" t="e" cm="1" vm="1">
        <f t="array" ref="AS980">-1* MEDIAN(_xlfn._xlws.FILTER(AS655:AS942,($H655:$H942=1)*($J655:$J942=0)))</f>
        <v>#VALUE!</v>
      </c>
      <c r="AT980" s="8" t="e" cm="1" vm="1">
        <f t="array" ref="AT980">-1* MEDIAN(_xlfn._xlws.FILTER(AT655:AT942,($H655:$H942=1)*($J655:$J942=0)))</f>
        <v>#VALUE!</v>
      </c>
      <c r="AU980" s="8" t="e" cm="1" vm="1">
        <f t="array" ref="AU980">-1* MEDIAN(_xlfn._xlws.FILTER(AU655:AU942,($H655:$H942=1)*($J655:$J942=0)))</f>
        <v>#VALUE!</v>
      </c>
      <c r="AV980" s="4" t="s">
        <v>18</v>
      </c>
      <c r="AW980" s="18">
        <f>AVERAGEIF($J655:$J942,"=0",AW655:AW942)</f>
        <v>-1.3523292021652524</v>
      </c>
    </row>
    <row r="981" spans="13:49" x14ac:dyDescent="0.3">
      <c r="M981" s="19">
        <f t="shared" ref="M981:O986" si="445">M969</f>
        <v>1</v>
      </c>
      <c r="N981" s="19" t="str">
        <f t="shared" si="445"/>
        <v>BNL Causal</v>
      </c>
      <c r="O981" s="19" t="str">
        <f t="shared" si="445"/>
        <v>BNL Causal HM</v>
      </c>
      <c r="P981" s="19" t="str">
        <f>Q969</f>
        <v>SFS Causal</v>
      </c>
      <c r="Q981" s="19" t="str">
        <f>S969</f>
        <v>SaLSa Causal</v>
      </c>
      <c r="R981" s="19" t="str">
        <f>U969</f>
        <v>D&amp;C Causal</v>
      </c>
      <c r="S981" s="19" t="str">
        <f>W969</f>
        <v>BBS Causal</v>
      </c>
      <c r="T981" s="19"/>
      <c r="U981" s="19">
        <f t="shared" ref="U981:W992" si="446">Y969</f>
        <v>1</v>
      </c>
      <c r="V981" s="19" t="str">
        <f t="shared" si="446"/>
        <v>BNL Causal</v>
      </c>
      <c r="W981" s="19" t="str">
        <f t="shared" si="446"/>
        <v>BNL Causal HM</v>
      </c>
      <c r="X981" s="19" t="str">
        <f>AC969</f>
        <v>SFS Causal</v>
      </c>
      <c r="Y981" s="19" t="str">
        <f>AE969</f>
        <v>SaLSa Causal</v>
      </c>
      <c r="Z981" s="19" t="str">
        <f>AG969</f>
        <v>D&amp;C Causal</v>
      </c>
      <c r="AA981" s="19" t="str">
        <f>AI969</f>
        <v>BBS Causal</v>
      </c>
      <c r="AB981" s="17"/>
      <c r="AC981" s="32">
        <f>AK969</f>
        <v>1</v>
      </c>
      <c r="AD981" s="32" t="str">
        <f>AL969</f>
        <v>BNL Causal</v>
      </c>
      <c r="AE981" s="32" t="str">
        <f>AM969</f>
        <v>BNL Causal HM</v>
      </c>
      <c r="AF981" s="32" t="str">
        <f>AO969</f>
        <v>SFS Causal</v>
      </c>
      <c r="AG981" s="32" t="str">
        <f>AQ969</f>
        <v>SaLSa Causal</v>
      </c>
      <c r="AH981" s="32" t="str">
        <f>AS969</f>
        <v>D&amp;C Causal</v>
      </c>
      <c r="AI981" s="32" t="str">
        <f>AU969</f>
        <v>BBS Causal</v>
      </c>
      <c r="AK981" s="19"/>
      <c r="AL981" s="19"/>
      <c r="AM981" s="19"/>
      <c r="AN981" s="17"/>
      <c r="AO981" s="17"/>
      <c r="AP981" s="17"/>
      <c r="AQ981" s="17"/>
      <c r="AR981" s="17"/>
      <c r="AS981" s="17"/>
      <c r="AT981" s="17"/>
      <c r="AU981" s="17"/>
    </row>
    <row r="982" spans="13:49" x14ac:dyDescent="0.3">
      <c r="M982" t="str">
        <f t="shared" si="445"/>
        <v>ALL</v>
      </c>
      <c r="N982" s="8">
        <f t="shared" si="445"/>
        <v>-8.5945782607306287E-2</v>
      </c>
      <c r="O982" s="8">
        <f t="shared" si="445"/>
        <v>-0.10814021629892324</v>
      </c>
      <c r="P982" s="8">
        <f>Q970</f>
        <v>0.36561326549073137</v>
      </c>
      <c r="Q982" s="8">
        <f>S970</f>
        <v>0.36351500566044859</v>
      </c>
      <c r="R982" s="8">
        <f>U970</f>
        <v>-0.98562310041957701</v>
      </c>
      <c r="S982" s="8">
        <f>W970</f>
        <v>-0.19409805179480505</v>
      </c>
      <c r="T982" s="8"/>
      <c r="U982" s="8" t="str">
        <f t="shared" si="446"/>
        <v>ALL</v>
      </c>
      <c r="V982" s="8">
        <f t="shared" si="446"/>
        <v>-1.4752095170222084E-2</v>
      </c>
      <c r="W982" s="8">
        <f t="shared" si="446"/>
        <v>-2.4917450477057065E-2</v>
      </c>
      <c r="X982" s="8">
        <f>AC970</f>
        <v>0.17581705566674816</v>
      </c>
      <c r="Y982" s="8">
        <f>AE970</f>
        <v>1.3979657503982543E-2</v>
      </c>
      <c r="Z982" s="8">
        <f>AG970</f>
        <v>-0.30761581637684854</v>
      </c>
      <c r="AA982" s="8">
        <f>AI970</f>
        <v>-0.58889113041855023</v>
      </c>
      <c r="AB982" s="17"/>
      <c r="AC982" s="33" t="str">
        <f t="shared" ref="AC982:AE992" si="447">AK970</f>
        <v>ALL</v>
      </c>
      <c r="AD982" s="8">
        <f t="shared" si="447"/>
        <v>0.65461765358484802</v>
      </c>
      <c r="AE982" s="8">
        <f t="shared" si="447"/>
        <v>0.64832729448810067</v>
      </c>
      <c r="AF982" s="8">
        <f t="shared" ref="AF982:AF992" si="448">AO970</f>
        <v>0.68752775294253499</v>
      </c>
      <c r="AG982" s="8">
        <f t="shared" ref="AG982:AG992" si="449">AQ970</f>
        <v>0.63527233676525086</v>
      </c>
      <c r="AH982" s="8">
        <f t="shared" ref="AH982:AH992" si="450">AS970</f>
        <v>0.74982351511259104</v>
      </c>
      <c r="AI982" s="8">
        <f t="shared" ref="AI982:AI992" si="451">AU970</f>
        <v>7.4734270492640253E-2</v>
      </c>
      <c r="AK982" s="8"/>
      <c r="AL982" s="8"/>
      <c r="AM982" s="8"/>
      <c r="AN982" s="17"/>
      <c r="AO982" s="17"/>
      <c r="AP982" s="17"/>
      <c r="AQ982" s="17"/>
      <c r="AR982" s="17"/>
      <c r="AS982" s="17"/>
      <c r="AT982" s="17"/>
      <c r="AU982" s="17"/>
    </row>
    <row r="983" spans="13:49" x14ac:dyDescent="0.3">
      <c r="M983" t="str">
        <f t="shared" si="445"/>
        <v>Target; Gain &gt; 1</v>
      </c>
      <c r="N983" s="8">
        <f t="shared" si="445"/>
        <v>0.35253138269478079</v>
      </c>
      <c r="O983" s="8">
        <f t="shared" si="445"/>
        <v>0.34360310578239811</v>
      </c>
      <c r="P983" s="8">
        <f>Q971</f>
        <v>0.64387000614405698</v>
      </c>
      <c r="Q983" s="8">
        <f>S971</f>
        <v>0.69259349428549288</v>
      </c>
      <c r="R983" s="8">
        <f>U971</f>
        <v>-0.91116960364181776</v>
      </c>
      <c r="S983" s="8">
        <f>W971</f>
        <v>0.55747337691373899</v>
      </c>
      <c r="T983" s="8"/>
      <c r="U983" s="8" t="str">
        <f t="shared" si="446"/>
        <v>Target; Gain &gt; 1</v>
      </c>
      <c r="V983" s="8">
        <f t="shared" si="446"/>
        <v>0.25153988001413025</v>
      </c>
      <c r="W983" s="8">
        <f t="shared" si="446"/>
        <v>0.25109781512457702</v>
      </c>
      <c r="X983" s="8">
        <f>AC971</f>
        <v>0.41021660522335124</v>
      </c>
      <c r="Y983" s="8">
        <f>AE971</f>
        <v>0.37710145679918461</v>
      </c>
      <c r="Z983" s="8">
        <f>AG971</f>
        <v>-0.17587328474446184</v>
      </c>
      <c r="AA983" s="8">
        <f>AI971</f>
        <v>-2.5760289075906773E-2</v>
      </c>
      <c r="AB983" s="17"/>
      <c r="AC983" s="33" t="str">
        <f t="shared" si="447"/>
        <v>Target; Gain &gt; 1</v>
      </c>
      <c r="AD983" s="8">
        <f t="shared" si="447"/>
        <v>0.70010442149373819</v>
      </c>
      <c r="AE983" s="8">
        <f t="shared" si="447"/>
        <v>0.69563054567628424</v>
      </c>
      <c r="AF983" s="8">
        <f t="shared" si="448"/>
        <v>0.727362547650929</v>
      </c>
      <c r="AG983" s="8">
        <f t="shared" si="449"/>
        <v>0.71840773457323226</v>
      </c>
      <c r="AH983" s="8">
        <f t="shared" si="450"/>
        <v>0.74982351511259104</v>
      </c>
      <c r="AI983" s="8">
        <f t="shared" si="451"/>
        <v>0.39321902066755621</v>
      </c>
      <c r="AK983" s="8"/>
      <c r="AL983" s="8"/>
      <c r="AM983" s="8"/>
      <c r="AN983" s="17"/>
      <c r="AO983" s="17"/>
      <c r="AP983" s="17"/>
      <c r="AQ983" s="17"/>
      <c r="AR983" s="17"/>
      <c r="AS983" s="17"/>
      <c r="AT983" s="17"/>
      <c r="AU983" s="17"/>
    </row>
    <row r="984" spans="13:49" x14ac:dyDescent="0.3">
      <c r="M984" t="str">
        <f t="shared" si="445"/>
        <v>Gain &gt; 1</v>
      </c>
      <c r="N984" s="8">
        <f t="shared" si="445"/>
        <v>0.37668178320368428</v>
      </c>
      <c r="O984" s="8">
        <f t="shared" si="445"/>
        <v>0.36670356123247094</v>
      </c>
      <c r="P984" s="8">
        <f t="shared" ref="P984:P992" si="452">Q972</f>
        <v>0.65235301714820726</v>
      </c>
      <c r="Q984" s="8">
        <f t="shared" ref="Q984:Q986" si="453">S972</f>
        <v>0.6996847597865401</v>
      </c>
      <c r="R984" s="8">
        <f t="shared" ref="R984:R986" si="454">U972</f>
        <v>-0.54916317826856709</v>
      </c>
      <c r="S984" s="8">
        <f t="shared" ref="S984:S992" si="455">W972</f>
        <v>0.52187154642386802</v>
      </c>
      <c r="T984" s="8"/>
      <c r="U984" s="8" t="str">
        <f t="shared" si="446"/>
        <v>Gain &gt; 1</v>
      </c>
      <c r="V984" s="8">
        <f t="shared" si="446"/>
        <v>0.33668276783529255</v>
      </c>
      <c r="W984" s="8">
        <f t="shared" si="446"/>
        <v>0.33802155151647029</v>
      </c>
      <c r="X984" s="8">
        <f t="shared" ref="X984:X992" si="456">AC972</f>
        <v>0.44357620360339139</v>
      </c>
      <c r="Y984" s="8">
        <f t="shared" ref="Y984:Y988" si="457">AE972</f>
        <v>0.52764645250469888</v>
      </c>
      <c r="Z984" s="8">
        <f t="shared" ref="Z984:Z992" si="458">AG972</f>
        <v>-2.4955551132218541E-2</v>
      </c>
      <c r="AA984" s="8">
        <f t="shared" ref="AA984:AA992" si="459">AI972</f>
        <v>0.1370578558849079</v>
      </c>
      <c r="AB984" s="17"/>
      <c r="AC984" s="33" t="str">
        <f t="shared" si="447"/>
        <v>Gain &gt; 1</v>
      </c>
      <c r="AD984" s="8">
        <f t="shared" si="447"/>
        <v>0.74648310543012553</v>
      </c>
      <c r="AE984" s="8">
        <f t="shared" si="447"/>
        <v>0.75044057236777639</v>
      </c>
      <c r="AF984" s="8">
        <f t="shared" si="448"/>
        <v>0.78541514799929468</v>
      </c>
      <c r="AG984" s="8">
        <f t="shared" si="449"/>
        <v>0.77536243538333804</v>
      </c>
      <c r="AH984" s="8">
        <f t="shared" si="450"/>
        <v>0.78825698384348641</v>
      </c>
      <c r="AI984" s="8">
        <f t="shared" si="451"/>
        <v>0.45077689251661351</v>
      </c>
      <c r="AK984" s="8"/>
      <c r="AL984" s="8"/>
      <c r="AM984" s="8"/>
      <c r="AN984" s="17"/>
      <c r="AO984" s="17"/>
      <c r="AP984" s="17"/>
      <c r="AQ984" s="17"/>
      <c r="AR984" s="17"/>
      <c r="AS984" s="17"/>
      <c r="AT984" s="17"/>
      <c r="AU984" s="17"/>
    </row>
    <row r="985" spans="13:49" x14ac:dyDescent="0.3">
      <c r="M985" t="str">
        <f t="shared" si="445"/>
        <v>Target (or sym)</v>
      </c>
      <c r="N985" s="8">
        <f t="shared" si="445"/>
        <v>0.35253138269478079</v>
      </c>
      <c r="O985" s="8">
        <f t="shared" si="445"/>
        <v>0.34360310578239811</v>
      </c>
      <c r="P985" s="8">
        <f t="shared" si="452"/>
        <v>0.61761283033555514</v>
      </c>
      <c r="Q985" s="8">
        <f t="shared" si="453"/>
        <v>0.6996847597865401</v>
      </c>
      <c r="R985" s="8">
        <f t="shared" si="454"/>
        <v>-1.2411891400230017</v>
      </c>
      <c r="S985" s="8">
        <f t="shared" si="455"/>
        <v>0.67727797227056652</v>
      </c>
      <c r="T985" s="8"/>
      <c r="U985" s="8" t="str">
        <f t="shared" si="446"/>
        <v>Target (or sym)</v>
      </c>
      <c r="V985" s="8">
        <f>Z973</f>
        <v>0.24808603741025903</v>
      </c>
      <c r="W985" s="8">
        <f t="shared" si="446"/>
        <v>0.25099045648445562</v>
      </c>
      <c r="X985" s="8">
        <f t="shared" si="456"/>
        <v>0.37430198114025703</v>
      </c>
      <c r="Y985" s="8">
        <f t="shared" si="457"/>
        <v>0.47729146621794727</v>
      </c>
      <c r="Z985" s="8">
        <f t="shared" si="458"/>
        <v>-0.21030915486699947</v>
      </c>
      <c r="AA985" s="8">
        <f t="shared" si="459"/>
        <v>7.8151293591756377E-2</v>
      </c>
      <c r="AB985" s="17"/>
      <c r="AC985" s="14" t="str">
        <f t="shared" si="447"/>
        <v>Target (or sym)</v>
      </c>
      <c r="AD985" s="8">
        <f t="shared" si="447"/>
        <v>0.68437453213192478</v>
      </c>
      <c r="AE985" s="8">
        <f t="shared" si="447"/>
        <v>0.68262050773445027</v>
      </c>
      <c r="AF985" s="8">
        <f t="shared" si="448"/>
        <v>0.7021133907742122</v>
      </c>
      <c r="AG985" s="8">
        <f t="shared" si="449"/>
        <v>0.71840773457323226</v>
      </c>
      <c r="AH985" s="8">
        <f t="shared" si="450"/>
        <v>0.74559673455776199</v>
      </c>
      <c r="AI985" s="8">
        <f t="shared" si="451"/>
        <v>0.4163975519998927</v>
      </c>
      <c r="AK985" s="8"/>
      <c r="AL985" s="8"/>
      <c r="AM985" s="8"/>
      <c r="AN985" s="17"/>
      <c r="AO985" s="17"/>
      <c r="AP985" s="17"/>
      <c r="AQ985" s="17"/>
      <c r="AR985" s="17"/>
      <c r="AS985" s="17"/>
      <c r="AT985" s="17"/>
      <c r="AU985" s="17"/>
    </row>
    <row r="986" spans="13:49" x14ac:dyDescent="0.3">
      <c r="M986" t="str">
        <f>M974</f>
        <v>Gain &gt; 0</v>
      </c>
      <c r="N986" s="8">
        <f t="shared" si="445"/>
        <v>0.12789939148455973</v>
      </c>
      <c r="O986" s="8">
        <f t="shared" si="445"/>
        <v>0.12171702769538467</v>
      </c>
      <c r="P986" s="8">
        <f t="shared" si="452"/>
        <v>0.5231693935458962</v>
      </c>
      <c r="Q986" s="8">
        <f t="shared" si="453"/>
        <v>0.50173824027472147</v>
      </c>
      <c r="R986" s="8">
        <f t="shared" si="454"/>
        <v>-0.73217370288578132</v>
      </c>
      <c r="S986" s="8">
        <f t="shared" si="455"/>
        <v>0.28639143435235265</v>
      </c>
      <c r="T986" s="8"/>
      <c r="U986" s="8" t="str">
        <f t="shared" si="446"/>
        <v>Gain &gt; 0</v>
      </c>
      <c r="V986" s="8">
        <f t="shared" si="446"/>
        <v>0.19536907003364934</v>
      </c>
      <c r="W986" s="8">
        <f t="shared" si="446"/>
        <v>0.18878919769388822</v>
      </c>
      <c r="X986" s="8">
        <f t="shared" si="456"/>
        <v>0.40151114807492483</v>
      </c>
      <c r="Y986" s="8">
        <f t="shared" si="457"/>
        <v>0.26279144457681153</v>
      </c>
      <c r="Z986" s="8">
        <f t="shared" si="458"/>
        <v>-0.11647078518417459</v>
      </c>
      <c r="AA986" s="8">
        <f t="shared" si="459"/>
        <v>-0.28613942734781372</v>
      </c>
      <c r="AB986" s="17"/>
      <c r="AC986" s="14" t="str">
        <f t="shared" si="447"/>
        <v>Gain &gt; 0</v>
      </c>
      <c r="AD986" s="8">
        <f t="shared" si="447"/>
        <v>0.71520508954425976</v>
      </c>
      <c r="AE986" s="8">
        <f t="shared" si="447"/>
        <v>0.70216704650349637</v>
      </c>
      <c r="AF986" s="8">
        <f t="shared" si="448"/>
        <v>0.74893292232915665</v>
      </c>
      <c r="AG986" s="8">
        <f t="shared" si="449"/>
        <v>0.71151463660451153</v>
      </c>
      <c r="AH986" s="8">
        <f t="shared" si="450"/>
        <v>0.77787307281136564</v>
      </c>
      <c r="AI986" s="8">
        <f t="shared" si="451"/>
        <v>0.27515363154414574</v>
      </c>
      <c r="AK986" s="8"/>
      <c r="AL986" s="8"/>
      <c r="AM986" s="8"/>
      <c r="AN986" s="17"/>
      <c r="AO986" s="17"/>
      <c r="AP986" s="17"/>
      <c r="AQ986" s="17"/>
      <c r="AR986" s="17"/>
      <c r="AS986" s="17"/>
      <c r="AT986" s="17"/>
      <c r="AU986" s="17"/>
    </row>
    <row r="987" spans="13:49" x14ac:dyDescent="0.3">
      <c r="M987" t="str">
        <f t="shared" ref="M987:O992" si="460">M975</f>
        <v>Gain &lt;=0</v>
      </c>
      <c r="N987" s="8">
        <f t="shared" si="460"/>
        <v>-1.2947452994598778</v>
      </c>
      <c r="O987" s="8">
        <f t="shared" si="460"/>
        <v>-1.3081460170692729</v>
      </c>
      <c r="P987" s="8">
        <f t="shared" si="452"/>
        <v>-0.41782202487669606</v>
      </c>
      <c r="Q987" s="8">
        <f>S975</f>
        <v>-0.48042822474093339</v>
      </c>
      <c r="R987" s="8">
        <f>U975</f>
        <v>-2.0564660237171726</v>
      </c>
      <c r="S987" s="8">
        <f t="shared" si="455"/>
        <v>-1.3505578301119407</v>
      </c>
      <c r="T987" s="8"/>
      <c r="U987" s="8" t="str">
        <f t="shared" si="446"/>
        <v>Gain &lt;=0</v>
      </c>
      <c r="V987" s="8">
        <f t="shared" si="446"/>
        <v>-0.85562711690510529</v>
      </c>
      <c r="W987" s="8">
        <f t="shared" si="446"/>
        <v>-0.85050762111019396</v>
      </c>
      <c r="X987" s="8">
        <f t="shared" si="456"/>
        <v>-0.58487598358182391</v>
      </c>
      <c r="Y987" s="8">
        <f t="shared" si="457"/>
        <v>-0.94579261039547791</v>
      </c>
      <c r="Z987" s="8">
        <f t="shared" si="458"/>
        <v>-0.77071858818729311</v>
      </c>
      <c r="AA987" s="8">
        <f t="shared" si="459"/>
        <v>-2.0837046167847957</v>
      </c>
      <c r="AB987" s="17"/>
      <c r="AC987" s="14" t="str">
        <f t="shared" si="447"/>
        <v>Gain &lt;=0</v>
      </c>
      <c r="AD987" s="8">
        <f t="shared" si="447"/>
        <v>0.54379734863783091</v>
      </c>
      <c r="AE987" s="8">
        <f t="shared" si="447"/>
        <v>0.5321171148147037</v>
      </c>
      <c r="AF987" s="8">
        <f t="shared" si="448"/>
        <v>0.50542852206573141</v>
      </c>
      <c r="AG987" s="8">
        <f t="shared" si="449"/>
        <v>0.40492947401316626</v>
      </c>
      <c r="AH987" s="8">
        <f t="shared" si="450"/>
        <v>0.70519607744394042</v>
      </c>
      <c r="AI987" s="8">
        <f t="shared" si="451"/>
        <v>-0.91417832906230978</v>
      </c>
      <c r="AK987" s="8"/>
      <c r="AL987" s="8"/>
      <c r="AM987" s="8"/>
      <c r="AN987" s="17"/>
      <c r="AO987" s="17"/>
      <c r="AP987" s="17"/>
      <c r="AQ987" s="17"/>
      <c r="AR987" s="17"/>
      <c r="AS987" s="17"/>
      <c r="AT987" s="17"/>
      <c r="AU987" s="17"/>
    </row>
    <row r="988" spans="13:49" x14ac:dyDescent="0.3">
      <c r="M988" t="str">
        <f>M976</f>
        <v>Target; Gain &gt; 1; #pref=2</v>
      </c>
      <c r="N988" s="8" t="e" vm="2">
        <f t="shared" si="460"/>
        <v>#VALUE!</v>
      </c>
      <c r="O988" s="8" t="e" vm="2">
        <f t="shared" si="460"/>
        <v>#VALUE!</v>
      </c>
      <c r="P988" s="8" t="e" vm="2">
        <f t="shared" si="452"/>
        <v>#VALUE!</v>
      </c>
      <c r="Q988" s="8" t="e" vm="2">
        <f t="shared" ref="Q988:Q992" si="461">S976</f>
        <v>#VALUE!</v>
      </c>
      <c r="R988" s="8" t="e" vm="2">
        <f t="shared" ref="R988" si="462">U976</f>
        <v>#VALUE!</v>
      </c>
      <c r="S988" s="8" t="e" vm="2">
        <f t="shared" si="455"/>
        <v>#VALUE!</v>
      </c>
      <c r="T988" s="8"/>
      <c r="U988" s="8" t="str">
        <f t="shared" si="446"/>
        <v>Target; Gain &gt; 1; #pref=2</v>
      </c>
      <c r="V988" s="8" t="e" vm="2">
        <f t="shared" si="446"/>
        <v>#VALUE!</v>
      </c>
      <c r="W988" s="8" t="e" vm="2">
        <f t="shared" si="446"/>
        <v>#VALUE!</v>
      </c>
      <c r="X988" s="8" t="e" vm="2">
        <f t="shared" si="456"/>
        <v>#VALUE!</v>
      </c>
      <c r="Y988" s="8" t="e" vm="2">
        <f t="shared" si="457"/>
        <v>#VALUE!</v>
      </c>
      <c r="Z988" s="8" t="e" vm="2">
        <f t="shared" si="458"/>
        <v>#VALUE!</v>
      </c>
      <c r="AA988" s="8" t="e" vm="2">
        <f t="shared" si="459"/>
        <v>#VALUE!</v>
      </c>
      <c r="AB988" s="17"/>
      <c r="AC988" s="14" t="str">
        <f t="shared" si="447"/>
        <v>Target; Gain &gt; 1; #pref=2</v>
      </c>
      <c r="AD988" s="8" t="e" vm="2">
        <f t="shared" si="447"/>
        <v>#VALUE!</v>
      </c>
      <c r="AE988" s="8" t="e" vm="2">
        <f t="shared" si="447"/>
        <v>#VALUE!</v>
      </c>
      <c r="AF988" s="8" t="e" vm="2">
        <f t="shared" si="448"/>
        <v>#VALUE!</v>
      </c>
      <c r="AG988" s="8" t="e" vm="2">
        <f t="shared" si="449"/>
        <v>#VALUE!</v>
      </c>
      <c r="AH988" s="8" t="e" vm="2">
        <f t="shared" si="450"/>
        <v>#VALUE!</v>
      </c>
      <c r="AI988" s="8" t="e" vm="2">
        <f t="shared" si="451"/>
        <v>#VALUE!</v>
      </c>
      <c r="AK988" s="8"/>
      <c r="AL988" s="8"/>
      <c r="AM988" s="8"/>
      <c r="AN988" s="17"/>
      <c r="AO988" s="17"/>
      <c r="AP988" s="17"/>
      <c r="AQ988" s="17"/>
      <c r="AR988" s="17"/>
      <c r="AS988" s="17"/>
      <c r="AT988" s="17"/>
      <c r="AU988" s="17"/>
    </row>
    <row r="989" spans="13:49" x14ac:dyDescent="0.3">
      <c r="M989" t="str">
        <f>M977</f>
        <v>Target; Gain &gt; 1; #pref=3</v>
      </c>
      <c r="N989" s="8">
        <f t="shared" si="460"/>
        <v>0.51204691029531291</v>
      </c>
      <c r="O989" s="8">
        <f t="shared" si="460"/>
        <v>0.5025541077425465</v>
      </c>
      <c r="P989" s="8">
        <f t="shared" si="452"/>
        <v>0.7489329845293804</v>
      </c>
      <c r="Q989" s="8">
        <f t="shared" si="461"/>
        <v>0.80196364586084101</v>
      </c>
      <c r="R989" s="8">
        <f>U977</f>
        <v>-0.91116960364181776</v>
      </c>
      <c r="S989" s="8">
        <f t="shared" si="455"/>
        <v>0.55964488248085364</v>
      </c>
      <c r="T989" s="8"/>
      <c r="U989" s="8" t="str">
        <f t="shared" si="446"/>
        <v>Target; Gain &gt; 1; #pref=3</v>
      </c>
      <c r="V989" s="8">
        <f t="shared" si="446"/>
        <v>0.41358251882082081</v>
      </c>
      <c r="W989" s="8">
        <f t="shared" si="446"/>
        <v>0.42330591972091547</v>
      </c>
      <c r="X989" s="8">
        <f t="shared" si="456"/>
        <v>0.52980589530969879</v>
      </c>
      <c r="Y989" s="8">
        <f>AE977</f>
        <v>0.64463761314002765</v>
      </c>
      <c r="Z989" s="8">
        <f t="shared" si="458"/>
        <v>-5.9986352560805242E-2</v>
      </c>
      <c r="AA989" s="8">
        <f t="shared" si="459"/>
        <v>1.8771197326574368E-2</v>
      </c>
      <c r="AB989" s="17"/>
      <c r="AC989" s="14" t="str">
        <f t="shared" si="447"/>
        <v>Target; Gain &gt; 1; #pref=3</v>
      </c>
      <c r="AD989" s="8">
        <f t="shared" si="447"/>
        <v>0.74648310543012553</v>
      </c>
      <c r="AE989" s="8">
        <f t="shared" si="447"/>
        <v>0.75446504041741991</v>
      </c>
      <c r="AF989" s="8">
        <f t="shared" si="448"/>
        <v>0.79316781960492766</v>
      </c>
      <c r="AG989" s="8">
        <f t="shared" si="449"/>
        <v>0.79936215374042985</v>
      </c>
      <c r="AH989" s="8">
        <f t="shared" si="450"/>
        <v>0.77351376997585164</v>
      </c>
      <c r="AI989" s="8">
        <f t="shared" si="451"/>
        <v>0.5043004275186207</v>
      </c>
      <c r="AK989" s="8"/>
      <c r="AL989" s="8"/>
      <c r="AM989" s="8"/>
      <c r="AN989" s="17"/>
      <c r="AO989" s="17"/>
      <c r="AP989" s="17"/>
      <c r="AQ989" s="17"/>
      <c r="AR989" s="17"/>
      <c r="AS989" s="17"/>
      <c r="AT989" s="17"/>
      <c r="AU989" s="17"/>
    </row>
    <row r="990" spans="13:49" x14ac:dyDescent="0.3">
      <c r="M990" t="str">
        <f>M978</f>
        <v>Target; Gain &gt; 1; #pref=4</v>
      </c>
      <c r="N990" s="8">
        <f t="shared" si="460"/>
        <v>0.23706980338909744</v>
      </c>
      <c r="O990" s="8">
        <f t="shared" si="460"/>
        <v>0.23480817759557529</v>
      </c>
      <c r="P990" s="8">
        <f t="shared" si="452"/>
        <v>0.55748186796448584</v>
      </c>
      <c r="Q990" s="8">
        <f t="shared" si="461"/>
        <v>0.62713212847022159</v>
      </c>
      <c r="R990" s="8">
        <f>U978</f>
        <v>-1.5095996429550693</v>
      </c>
      <c r="S990" s="8">
        <f t="shared" si="455"/>
        <v>0.53984601770283092</v>
      </c>
      <c r="T990" s="8"/>
      <c r="U990" s="8" t="str">
        <f t="shared" si="446"/>
        <v>Target; Gain &gt; 1; #pref=4</v>
      </c>
      <c r="V990" s="8">
        <f t="shared" si="446"/>
        <v>0.15772821072951307</v>
      </c>
      <c r="W990" s="8">
        <f t="shared" si="446"/>
        <v>0.15710950060365117</v>
      </c>
      <c r="X990" s="8">
        <f t="shared" si="456"/>
        <v>0.29000461661852661</v>
      </c>
      <c r="Y990" s="8">
        <f>AE978</f>
        <v>0.17004817207955439</v>
      </c>
      <c r="Z990" s="8">
        <f t="shared" si="458"/>
        <v>-0.26672243879828428</v>
      </c>
      <c r="AA990" s="8">
        <f t="shared" si="459"/>
        <v>-2.5760289075906773E-2</v>
      </c>
      <c r="AC990" s="14" t="str">
        <f t="shared" si="447"/>
        <v>Target; Gain &gt; 1; #pref=4</v>
      </c>
      <c r="AD990" s="8">
        <f t="shared" si="447"/>
        <v>0.66331916553347692</v>
      </c>
      <c r="AE990" s="8">
        <f t="shared" si="447"/>
        <v>0.66390055804928594</v>
      </c>
      <c r="AF990" s="8">
        <f t="shared" si="448"/>
        <v>0.68517106381954118</v>
      </c>
      <c r="AG990" s="8">
        <f t="shared" si="449"/>
        <v>0.63942807154727022</v>
      </c>
      <c r="AH990" s="8">
        <f t="shared" si="450"/>
        <v>0.71911251088515171</v>
      </c>
      <c r="AI990" s="8">
        <f t="shared" si="451"/>
        <v>0.3826131152024268</v>
      </c>
      <c r="AK990" s="8"/>
      <c r="AL990" s="8"/>
      <c r="AM990" s="8"/>
    </row>
    <row r="991" spans="13:49" x14ac:dyDescent="0.3">
      <c r="M991" t="str">
        <f>M979</f>
        <v>Target (or sym); Gain &gt; 0</v>
      </c>
      <c r="N991" s="8">
        <f t="shared" si="460"/>
        <v>0.35253138269478079</v>
      </c>
      <c r="O991" s="8">
        <f t="shared" si="460"/>
        <v>0.34360310578239811</v>
      </c>
      <c r="P991" s="8">
        <f t="shared" si="452"/>
        <v>0.61761283033555514</v>
      </c>
      <c r="Q991" s="8">
        <f t="shared" si="461"/>
        <v>0.6996847597865401</v>
      </c>
      <c r="R991" s="8">
        <f>U979</f>
        <v>-1.2411891400230017</v>
      </c>
      <c r="S991" s="8">
        <f t="shared" si="455"/>
        <v>0.67727797227056652</v>
      </c>
      <c r="T991" s="8"/>
      <c r="U991" s="8" t="str">
        <f t="shared" si="446"/>
        <v>Target (or sym); Gain &gt; 0</v>
      </c>
      <c r="V991" s="8">
        <f t="shared" si="446"/>
        <v>0.24808603741025903</v>
      </c>
      <c r="W991" s="8">
        <f t="shared" si="446"/>
        <v>0.25099045648445562</v>
      </c>
      <c r="X991" s="8">
        <f t="shared" si="456"/>
        <v>0.37430198114025703</v>
      </c>
      <c r="Y991" s="8">
        <f>AE979</f>
        <v>0.47729146621794727</v>
      </c>
      <c r="Z991" s="8">
        <f t="shared" si="458"/>
        <v>-0.21030915486699947</v>
      </c>
      <c r="AA991" s="8">
        <f t="shared" si="459"/>
        <v>7.8151293591756377E-2</v>
      </c>
      <c r="AC991" s="14" t="str">
        <f t="shared" si="447"/>
        <v>Target (or sym); Gain &gt; 0</v>
      </c>
      <c r="AD991" s="8">
        <f t="shared" si="447"/>
        <v>0.68437453213192478</v>
      </c>
      <c r="AE991" s="8">
        <f t="shared" si="447"/>
        <v>0.68262050773445027</v>
      </c>
      <c r="AF991" s="8">
        <f t="shared" si="448"/>
        <v>0.7021133907742122</v>
      </c>
      <c r="AG991" s="8">
        <f t="shared" si="449"/>
        <v>0.71840773457323226</v>
      </c>
      <c r="AH991" s="8">
        <f t="shared" si="450"/>
        <v>0.74559673455776199</v>
      </c>
      <c r="AI991" s="8">
        <f t="shared" si="451"/>
        <v>0.4163975519998927</v>
      </c>
      <c r="AK991" s="8"/>
      <c r="AL991" s="8"/>
      <c r="AM991" s="8"/>
    </row>
    <row r="992" spans="13:49" x14ac:dyDescent="0.3">
      <c r="M992" t="str">
        <f>M980</f>
        <v>Target (or sym); Gain &lt;= 0</v>
      </c>
      <c r="N992" s="8" t="e" vm="2">
        <f t="shared" si="460"/>
        <v>#VALUE!</v>
      </c>
      <c r="O992" s="8" t="e" vm="2">
        <f t="shared" si="460"/>
        <v>#VALUE!</v>
      </c>
      <c r="P992" s="8" t="e" vm="2">
        <f t="shared" si="452"/>
        <v>#VALUE!</v>
      </c>
      <c r="Q992" s="8" t="e" vm="2">
        <f t="shared" si="461"/>
        <v>#VALUE!</v>
      </c>
      <c r="R992" s="8" t="e" vm="2">
        <f>U980</f>
        <v>#VALUE!</v>
      </c>
      <c r="S992" s="8" t="e" vm="2">
        <f t="shared" si="455"/>
        <v>#VALUE!</v>
      </c>
      <c r="T992" s="8"/>
      <c r="U992" s="8" t="str">
        <f t="shared" si="446"/>
        <v>Target (or sym); Gain &lt;= 0</v>
      </c>
      <c r="V992" s="8" t="e" vm="2">
        <f t="shared" si="446"/>
        <v>#VALUE!</v>
      </c>
      <c r="W992" s="8" t="e" vm="2">
        <f t="shared" si="446"/>
        <v>#VALUE!</v>
      </c>
      <c r="X992" s="8" t="e" vm="2">
        <f t="shared" si="456"/>
        <v>#VALUE!</v>
      </c>
      <c r="Y992" s="8" t="e" vm="2">
        <f>AE980</f>
        <v>#VALUE!</v>
      </c>
      <c r="Z992" s="8" t="e" vm="2">
        <f t="shared" si="458"/>
        <v>#VALUE!</v>
      </c>
      <c r="AA992" s="8" t="e" vm="2">
        <f t="shared" si="459"/>
        <v>#VALUE!</v>
      </c>
      <c r="AC992" s="14" t="str">
        <f t="shared" si="447"/>
        <v>Target (or sym); Gain &lt;= 0</v>
      </c>
      <c r="AD992" s="8" t="e" vm="2">
        <f t="shared" si="447"/>
        <v>#VALUE!</v>
      </c>
      <c r="AE992" s="8" t="e" vm="2">
        <f t="shared" si="447"/>
        <v>#VALUE!</v>
      </c>
      <c r="AF992" s="8" t="e" vm="2">
        <f t="shared" si="448"/>
        <v>#VALUE!</v>
      </c>
      <c r="AG992" s="8" t="e" vm="2">
        <f t="shared" si="449"/>
        <v>#VALUE!</v>
      </c>
      <c r="AH992" s="8" t="e" vm="2">
        <f t="shared" si="450"/>
        <v>#VALUE!</v>
      </c>
      <c r="AI992" s="8" t="e" vm="2">
        <f t="shared" si="451"/>
        <v>#VALUE!</v>
      </c>
    </row>
  </sheetData>
  <mergeCells count="11">
    <mergeCell ref="M653:W653"/>
    <mergeCell ref="Y653:AI653"/>
    <mergeCell ref="AK653:AU653"/>
    <mergeCell ref="M1:W1"/>
    <mergeCell ref="Y1:AI1"/>
    <mergeCell ref="AK1:AU1"/>
    <mergeCell ref="M341:R341"/>
    <mergeCell ref="T341:Y341"/>
    <mergeCell ref="AA341:AF341"/>
    <mergeCell ref="AJ341:AQ341"/>
    <mergeCell ref="AS341:AZ341"/>
  </mergeCells>
  <conditionalFormatting sqref="G633:K633 M343:R630 T343:Y630 M655:W942 Y655:AI942 AG343:AG630">
    <cfRule type="colorScale" priority="166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G634:K634">
    <cfRule type="colorScale" priority="165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G643:K643">
    <cfRule type="colorScale" priority="122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G644:K644">
    <cfRule type="colorScale" priority="121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G653:K653">
    <cfRule type="colorScale" priority="167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G651:L652 L653">
    <cfRule type="colorScale" priority="168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L633:L639 L643:L649 L641">
    <cfRule type="colorScale" priority="164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L640">
    <cfRule type="colorScale" priority="23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L650">
    <cfRule type="colorScale" priority="17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M945">
    <cfRule type="colorScale" priority="172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M946">
    <cfRule type="colorScale" priority="173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M947">
    <cfRule type="colorScale" priority="171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M970">
    <cfRule type="colorScale" priority="111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M971">
    <cfRule type="colorScale" priority="112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M972">
    <cfRule type="colorScale" priority="110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M633:R639 N957:S966 V957:AA966 M643:R649 M641:R641">
    <cfRule type="colorScale" priority="162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M640:R640">
    <cfRule type="colorScale" priority="22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M650:R650">
    <cfRule type="colorScale" priority="16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M3:W58">
    <cfRule type="colorScale" priority="45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M59:W290">
    <cfRule type="colorScale" priority="59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M293:W302">
    <cfRule type="colorScale" priority="15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M303:W303">
    <cfRule type="colorScale" priority="4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M317:W326">
    <cfRule type="colorScale" priority="9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M327:W327">
    <cfRule type="colorScale" priority="3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305:S313">
    <cfRule type="colorScale" priority="158">
      <colorScale>
        <cfvo type="min"/>
        <cfvo type="max"/>
        <color rgb="FF63BE7B"/>
        <color rgb="FFFCFCFF"/>
      </colorScale>
    </cfRule>
  </conditionalFormatting>
  <conditionalFormatting sqref="N314:S314">
    <cfRule type="colorScale" priority="37">
      <colorScale>
        <cfvo type="min"/>
        <cfvo type="max"/>
        <color rgb="FF63BE7B"/>
        <color rgb="FFFCFCFF"/>
      </colorScale>
    </cfRule>
  </conditionalFormatting>
  <conditionalFormatting sqref="N329:S337">
    <cfRule type="colorScale" priority="89">
      <colorScale>
        <cfvo type="min"/>
        <cfvo type="max"/>
        <color rgb="FF63BE7B"/>
        <color rgb="FFFCFCFF"/>
      </colorScale>
    </cfRule>
  </conditionalFormatting>
  <conditionalFormatting sqref="N338:S338">
    <cfRule type="colorScale" priority="27">
      <colorScale>
        <cfvo type="min"/>
        <cfvo type="max"/>
        <color rgb="FF63BE7B"/>
        <color rgb="FFFCFCFF"/>
      </colorScale>
    </cfRule>
  </conditionalFormatting>
  <conditionalFormatting sqref="N967:S967 V967:AA967">
    <cfRule type="colorScale" priority="8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N982:S991 V982:AA991">
    <cfRule type="colorScale" priority="108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N992:S992 V992:AA992">
    <cfRule type="colorScale" priority="2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N945:W954">
    <cfRule type="colorScale" priority="163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N955:W955">
    <cfRule type="colorScale" priority="11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N970:W979">
    <cfRule type="colorScale" priority="109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N980:W980">
    <cfRule type="colorScale" priority="5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S635:S636">
    <cfRule type="colorScale" priority="160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S645:S646">
    <cfRule type="colorScale" priority="120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T633:Y638">
    <cfRule type="colorScale" priority="155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T639:Y639 T649:Y649 T641:Y641">
    <cfRule type="colorScale" priority="148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T640:Y640">
    <cfRule type="colorScale" priority="19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T643:Y648">
    <cfRule type="colorScale" priority="119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T650:Y650">
    <cfRule type="colorScale" priority="13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V305:AA313">
    <cfRule type="colorScale" priority="157">
      <colorScale>
        <cfvo type="min"/>
        <cfvo type="max"/>
        <color rgb="FF63BE7B"/>
        <color rgb="FFFCFCFF"/>
      </colorScale>
    </cfRule>
  </conditionalFormatting>
  <conditionalFormatting sqref="V314:AA314">
    <cfRule type="colorScale" priority="36">
      <colorScale>
        <cfvo type="min"/>
        <cfvo type="max"/>
        <color rgb="FF63BE7B"/>
        <color rgb="FFFCFCFF"/>
      </colorScale>
    </cfRule>
  </conditionalFormatting>
  <conditionalFormatting sqref="V329:AA337">
    <cfRule type="colorScale" priority="88">
      <colorScale>
        <cfvo type="min"/>
        <cfvo type="max"/>
        <color rgb="FF63BE7B"/>
        <color rgb="FFFCFCFF"/>
      </colorScale>
    </cfRule>
  </conditionalFormatting>
  <conditionalFormatting sqref="V338:AA338">
    <cfRule type="colorScale" priority="26">
      <colorScale>
        <cfvo type="min"/>
        <cfvo type="max"/>
        <color rgb="FF63BE7B"/>
        <color rgb="FFFCFCFF"/>
      </colorScale>
    </cfRule>
  </conditionalFormatting>
  <conditionalFormatting sqref="Y3:AI58">
    <cfRule type="colorScale" priority="46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Y59:AI290">
    <cfRule type="colorScale" priority="60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Y293:AI301">
    <cfRule type="colorScale" priority="15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Y302:AI302">
    <cfRule type="colorScale" priority="14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Y303:AI303">
    <cfRule type="colorScale" priority="3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Y317:AI317">
    <cfRule type="colorScale" priority="8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Y318:AI318">
    <cfRule type="colorScale" priority="8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Y319:AI319">
    <cfRule type="colorScale" priority="8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Y320:AI320">
    <cfRule type="colorScale" priority="7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Y321:AI321">
    <cfRule type="colorScale" priority="7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Y322:AI322">
    <cfRule type="colorScale" priority="7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Y323:AI323">
    <cfRule type="colorScale" priority="7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Y324:AI324">
    <cfRule type="colorScale" priority="7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Y325:AI325">
    <cfRule type="colorScale" priority="6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Y326:AI326">
    <cfRule type="colorScale" priority="6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Y327:AI327">
    <cfRule type="colorScale" priority="3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Z633:Z639 Z643:Z649 Z641">
    <cfRule type="colorScale" priority="124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Z640">
    <cfRule type="colorScale" priority="20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Z650">
    <cfRule type="colorScale" priority="14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Z945:AI952">
    <cfRule type="colorScale" priority="154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Z953:AI953">
    <cfRule type="colorScale" priority="153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Z954:AI954">
    <cfRule type="colorScale" priority="147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Z955:AI955">
    <cfRule type="colorScale" priority="10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Z970:AI973">
    <cfRule type="colorScale" priority="107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Z974:AI974">
    <cfRule type="colorScale" priority="102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Z975:AI975">
    <cfRule type="colorScale" priority="100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Z976:AI976">
    <cfRule type="colorScale" priority="98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Z977:AI977">
    <cfRule type="colorScale" priority="96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Z978:AI978">
    <cfRule type="colorScale" priority="94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Z979:AI979">
    <cfRule type="colorScale" priority="92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Z980:AI980">
    <cfRule type="colorScale" priority="4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AA343:AF630">
    <cfRule type="colorScale" priority="127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AA633:AF638">
    <cfRule type="colorScale" priority="126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AA639:AF639 AA649:AF649 AA641:AF641">
    <cfRule type="colorScale" priority="125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AA640:AF640">
    <cfRule type="colorScale" priority="18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AA643:AF648">
    <cfRule type="colorScale" priority="113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AA650:AF650">
    <cfRule type="colorScale" priority="12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AD305:AI313">
    <cfRule type="colorScale" priority="128">
      <colorScale>
        <cfvo type="min"/>
        <cfvo type="max"/>
        <color rgb="FF63BE7B"/>
        <color rgb="FFFCFCFF"/>
      </colorScale>
    </cfRule>
  </conditionalFormatting>
  <conditionalFormatting sqref="AD314:AI314">
    <cfRule type="colorScale" priority="33">
      <colorScale>
        <cfvo type="min"/>
        <cfvo type="max"/>
        <color rgb="FF63BE7B"/>
        <color rgb="FFFCFCFF"/>
      </colorScale>
    </cfRule>
  </conditionalFormatting>
  <conditionalFormatting sqref="AD329:AI337">
    <cfRule type="colorScale" priority="85">
      <colorScale>
        <cfvo type="min"/>
        <cfvo type="max"/>
        <color rgb="FF63BE7B"/>
        <color rgb="FFFCFCFF"/>
      </colorScale>
    </cfRule>
  </conditionalFormatting>
  <conditionalFormatting sqref="AD338:AI338">
    <cfRule type="colorScale" priority="24">
      <colorScale>
        <cfvo type="min"/>
        <cfvo type="max"/>
        <color rgb="FF63BE7B"/>
        <color rgb="FFFCFCFF"/>
      </colorScale>
    </cfRule>
  </conditionalFormatting>
  <conditionalFormatting sqref="AD957:AI966">
    <cfRule type="colorScale" priority="123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AD967:AI967">
    <cfRule type="colorScale" priority="6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AD982:AI991">
    <cfRule type="colorScale" priority="104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AD992:AI992">
    <cfRule type="colorScale" priority="1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AH343:AH398">
    <cfRule type="colorScale" priority="42">
      <colorScale>
        <cfvo type="percentile" val="10"/>
        <cfvo type="num" val="0"/>
        <cfvo type="percentile" val="90"/>
        <color rgb="FFF8696B"/>
        <color rgb="FFFFFFFF"/>
        <color rgb="FF63BE7B"/>
      </colorScale>
    </cfRule>
  </conditionalFormatting>
  <conditionalFormatting sqref="AH399:AH630">
    <cfRule type="colorScale" priority="56">
      <colorScale>
        <cfvo type="percentile" val="10"/>
        <cfvo type="num" val="0"/>
        <cfvo type="percentile" val="90"/>
        <color rgb="FFF8696B"/>
        <color rgb="FFFFFFFF"/>
        <color rgb="FF63BE7B"/>
      </colorScale>
    </cfRule>
  </conditionalFormatting>
  <conditionalFormatting sqref="AJ343:AQ398">
    <cfRule type="colorScale" priority="43">
      <colorScale>
        <cfvo type="percentile" val="10"/>
        <cfvo type="num" val="0"/>
        <cfvo type="percentile" val="90"/>
        <color rgb="FFF8696B"/>
        <color rgb="FFFFFFFF"/>
        <color rgb="FF63BE7B"/>
      </colorScale>
    </cfRule>
  </conditionalFormatting>
  <conditionalFormatting sqref="AJ399:AQ630">
    <cfRule type="colorScale" priority="57">
      <colorScale>
        <cfvo type="percentile" val="10"/>
        <cfvo type="num" val="0"/>
        <cfvo type="percentile" val="90"/>
        <color rgb="FFF8696B"/>
        <color rgb="FFFFFFFF"/>
        <color rgb="FF63BE7B"/>
      </colorScale>
    </cfRule>
  </conditionalFormatting>
  <conditionalFormatting sqref="AK633:AK638">
    <cfRule type="colorScale" priority="138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AK639 AK649 AK641">
    <cfRule type="colorScale" priority="132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AK640">
    <cfRule type="colorScale" priority="21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AK643:AK648">
    <cfRule type="colorScale" priority="114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AK650">
    <cfRule type="colorScale" priority="15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AK305:AM313">
    <cfRule type="colorScale" priority="139">
      <colorScale>
        <cfvo type="min"/>
        <cfvo type="max"/>
        <color rgb="FF63BE7B"/>
        <color rgb="FFFCFCFF"/>
      </colorScale>
    </cfRule>
  </conditionalFormatting>
  <conditionalFormatting sqref="AK314:AM314">
    <cfRule type="colorScale" priority="35">
      <colorScale>
        <cfvo type="min"/>
        <cfvo type="max"/>
        <color rgb="FF63BE7B"/>
        <color rgb="FFFCFCFF"/>
      </colorScale>
    </cfRule>
  </conditionalFormatting>
  <conditionalFormatting sqref="AK329:AM337">
    <cfRule type="colorScale" priority="86">
      <colorScale>
        <cfvo type="min"/>
        <cfvo type="max"/>
        <color rgb="FF63BE7B"/>
        <color rgb="FFFCFCFF"/>
      </colorScale>
    </cfRule>
  </conditionalFormatting>
  <conditionalFormatting sqref="AK338:AM338">
    <cfRule type="colorScale" priority="25">
      <colorScale>
        <cfvo type="min"/>
        <cfvo type="max"/>
        <color rgb="FF63BE7B"/>
        <color rgb="FFFCFCFF"/>
      </colorScale>
    </cfRule>
  </conditionalFormatting>
  <conditionalFormatting sqref="AK957:AM966">
    <cfRule type="colorScale" priority="140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AK967:AM967">
    <cfRule type="colorScale" priority="7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AK982:AM991">
    <cfRule type="colorScale" priority="106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AK3:AU58">
    <cfRule type="colorScale" priority="47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AK59:AU290">
    <cfRule type="colorScale" priority="61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AK293:AU301">
    <cfRule type="colorScale" priority="13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K302:AU302">
    <cfRule type="colorScale" priority="13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K303:AU303">
    <cfRule type="colorScale" priority="3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K317:AU317">
    <cfRule type="colorScale" priority="8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K318:AU318">
    <cfRule type="colorScale" priority="8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K319:AU319">
    <cfRule type="colorScale" priority="7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K320:AU320">
    <cfRule type="colorScale" priority="7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K321:AU321">
    <cfRule type="colorScale" priority="7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K322:AU322">
    <cfRule type="colorScale" priority="7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K323:AU323">
    <cfRule type="colorScale" priority="7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K324:AU324">
    <cfRule type="colorScale" priority="6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K325:AU325">
    <cfRule type="colorScale" priority="6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K326:AU326">
    <cfRule type="colorScale" priority="6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K327:AU327">
    <cfRule type="colorScale" priority="2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K655:AU942">
    <cfRule type="colorScale" priority="141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AL633:AO633">
    <cfRule type="colorScale" priority="142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43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AL634:AO634">
    <cfRule type="colorScale" priority="144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45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AL643:AO643">
    <cfRule type="colorScale" priority="115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16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AL644:AO644">
    <cfRule type="colorScale" priority="117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18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AL945:AU952">
    <cfRule type="colorScale" priority="137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AL953:AU953">
    <cfRule type="colorScale" priority="136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AL954:AU954">
    <cfRule type="colorScale" priority="131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AL955:AU955">
    <cfRule type="colorScale" priority="9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AL970:AU970 AL972:AU972">
    <cfRule type="colorScale" priority="105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AL971:AU971">
    <cfRule type="colorScale" priority="83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AL973:AU973">
    <cfRule type="colorScale" priority="103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AL974:AU974">
    <cfRule type="colorScale" priority="101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AL975:AU975">
    <cfRule type="colorScale" priority="99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AL976:AU976">
    <cfRule type="colorScale" priority="97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AL977:AU977">
    <cfRule type="colorScale" priority="95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AL978:AU978">
    <cfRule type="colorScale" priority="93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AL979:AU979">
    <cfRule type="colorScale" priority="91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AL980:AU980">
    <cfRule type="colorScale" priority="3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AS343:AZ398">
    <cfRule type="colorScale" priority="44">
      <colorScale>
        <cfvo type="percentile" val="10"/>
        <cfvo type="num" val="0"/>
        <cfvo type="percentile" val="90"/>
        <color rgb="FFF8696B"/>
        <color rgb="FFFFFFFF"/>
        <color rgb="FF63BE7B"/>
      </colorScale>
    </cfRule>
  </conditionalFormatting>
  <conditionalFormatting sqref="AS399:AZ630">
    <cfRule type="colorScale" priority="58">
      <colorScale>
        <cfvo type="percentile" val="10"/>
        <cfvo type="num" val="0"/>
        <cfvo type="percentile" val="90"/>
        <color rgb="FFF8696B"/>
        <color rgb="FFFFFFFF"/>
        <color rgb="FF63BE7B"/>
      </colorScale>
    </cfRule>
  </conditionalFormatting>
  <conditionalFormatting sqref="AW3:AW58">
    <cfRule type="colorScale" priority="48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AW59:AW290">
    <cfRule type="colorScale" priority="62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AW655:AW942">
    <cfRule type="colorScale" priority="156">
      <colorScale>
        <cfvo type="percentile" val="10"/>
        <cfvo type="num" val="0"/>
        <cfvo type="percentile" val="90"/>
        <color rgb="FFF8696B"/>
        <color rgb="FFFFFFFF"/>
        <color rgb="FF63BE7B"/>
      </colorScale>
    </cfRule>
  </conditionalFormatting>
  <conditionalFormatting sqref="AX655:AY942">
    <cfRule type="cellIs" dxfId="11" priority="170" operator="lessThan">
      <formula>0</formula>
    </cfRule>
  </conditionalFormatting>
  <conditionalFormatting sqref="AX291:BB302 AZ340:BD340 AX304:BB313 AX315:BB326 AX328:BB337 AX339:BB339">
    <cfRule type="colorScale" priority="130">
      <colorScale>
        <cfvo type="percentile" val="10"/>
        <cfvo type="num" val="0"/>
        <cfvo type="percentile" val="90"/>
        <color rgb="FFF8696B"/>
        <color rgb="FFFFFFFF"/>
        <color rgb="FF63BE7B"/>
      </colorScale>
    </cfRule>
  </conditionalFormatting>
  <conditionalFormatting sqref="AX303:BB303">
    <cfRule type="colorScale" priority="40">
      <colorScale>
        <cfvo type="percentile" val="10"/>
        <cfvo type="num" val="0"/>
        <cfvo type="percentile" val="90"/>
        <color rgb="FFF8696B"/>
        <color rgb="FFFFFFFF"/>
        <color rgb="FF63BE7B"/>
      </colorScale>
    </cfRule>
  </conditionalFormatting>
  <conditionalFormatting sqref="AX314:BB314">
    <cfRule type="colorScale" priority="34">
      <colorScale>
        <cfvo type="percentile" val="10"/>
        <cfvo type="num" val="0"/>
        <cfvo type="percentile" val="90"/>
        <color rgb="FFF8696B"/>
        <color rgb="FFFFFFFF"/>
        <color rgb="FF63BE7B"/>
      </colorScale>
    </cfRule>
  </conditionalFormatting>
  <conditionalFormatting sqref="AX327:BB327">
    <cfRule type="colorScale" priority="32">
      <colorScale>
        <cfvo type="percentile" val="10"/>
        <cfvo type="num" val="0"/>
        <cfvo type="percentile" val="90"/>
        <color rgb="FFF8696B"/>
        <color rgb="FFFFFFFF"/>
        <color rgb="FF63BE7B"/>
      </colorScale>
    </cfRule>
  </conditionalFormatting>
  <conditionalFormatting sqref="AX338:BB338">
    <cfRule type="colorScale" priority="28">
      <colorScale>
        <cfvo type="percentile" val="10"/>
        <cfvo type="num" val="0"/>
        <cfvo type="percentile" val="90"/>
        <color rgb="FFF8696B"/>
        <color rgb="FFFFFFFF"/>
        <color rgb="FF63BE7B"/>
      </colorScale>
    </cfRule>
  </conditionalFormatting>
  <conditionalFormatting sqref="AY3:AY290">
    <cfRule type="colorScale" priority="161">
      <colorScale>
        <cfvo type="percentile" val="10"/>
        <cfvo type="num" val="0"/>
        <cfvo type="percentile" val="90"/>
        <color rgb="FFF8696B"/>
        <color rgb="FFFFFFFF"/>
        <color rgb="FF63BE7B"/>
      </colorScale>
    </cfRule>
  </conditionalFormatting>
  <conditionalFormatting sqref="AZ655:AZ942">
    <cfRule type="cellIs" dxfId="10" priority="169" operator="greaterThan">
      <formula>0</formula>
    </cfRule>
  </conditionalFormatting>
  <conditionalFormatting sqref="BB343:BB630">
    <cfRule type="colorScale" priority="64">
      <colorScale>
        <cfvo type="percentile" val="10"/>
        <cfvo type="num" val="0"/>
        <cfvo type="percentile" val="90"/>
        <color rgb="FFF8696B"/>
        <color rgb="FFFFFFFF"/>
        <color rgb="FF63BE7B"/>
      </colorScale>
    </cfRule>
  </conditionalFormatting>
  <pageMargins left="0.75" right="0.75" top="1" bottom="1" header="0.5" footer="0.5"/>
  <pageSetup orientation="portrait" horizontalDpi="4294967293" verticalDpi="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A18226-58BE-42D7-A25F-E92728CB444D}">
  <dimension ref="A1:BB992"/>
  <sheetViews>
    <sheetView topLeftCell="A16" zoomScale="85" zoomScaleNormal="85" workbookViewId="0">
      <selection activeCell="M2" sqref="M2:W58"/>
    </sheetView>
  </sheetViews>
  <sheetFormatPr defaultColWidth="8.77734375" defaultRowHeight="14.4" x14ac:dyDescent="0.3"/>
  <cols>
    <col min="1" max="3" width="10" customWidth="1"/>
    <col min="4" max="4" width="50.21875" bestFit="1" customWidth="1"/>
    <col min="5" max="12" width="10" customWidth="1"/>
    <col min="13" max="13" width="10.5546875" customWidth="1"/>
    <col min="14" max="15" width="13" customWidth="1"/>
    <col min="16" max="16" width="12" customWidth="1"/>
    <col min="17" max="17" width="11" customWidth="1"/>
    <col min="18" max="18" width="11.77734375" bestFit="1" customWidth="1"/>
    <col min="19" max="19" width="12" customWidth="1"/>
    <col min="20" max="20" width="11" customWidth="1"/>
    <col min="21" max="21" width="13" customWidth="1"/>
    <col min="22" max="22" width="10.5546875" customWidth="1"/>
    <col min="23" max="23" width="12" customWidth="1"/>
    <col min="24" max="24" width="10" customWidth="1"/>
    <col min="25" max="26" width="11" customWidth="1"/>
    <col min="27" max="27" width="13" customWidth="1"/>
    <col min="28" max="30" width="10" customWidth="1"/>
    <col min="31" max="31" width="12" customWidth="1"/>
    <col min="32" max="35" width="10" customWidth="1"/>
    <col min="37" max="38" width="11" customWidth="1"/>
    <col min="39" max="39" width="13" customWidth="1"/>
    <col min="40" max="42" width="10" customWidth="1"/>
    <col min="43" max="43" width="12" customWidth="1"/>
    <col min="44" max="47" width="10" customWidth="1"/>
    <col min="49" max="49" width="10.77734375" customWidth="1"/>
  </cols>
  <sheetData>
    <row r="1" spans="1:54" x14ac:dyDescent="0.3">
      <c r="M1" s="45" t="s">
        <v>0</v>
      </c>
      <c r="N1" s="46"/>
      <c r="O1" s="46"/>
      <c r="P1" s="46"/>
      <c r="Q1" s="46"/>
      <c r="R1" s="46"/>
      <c r="S1" s="46"/>
      <c r="T1" s="46"/>
      <c r="U1" s="46"/>
      <c r="V1" s="46"/>
      <c r="W1" s="46"/>
      <c r="Y1" s="45" t="s">
        <v>55</v>
      </c>
      <c r="Z1" s="46"/>
      <c r="AA1" s="46"/>
      <c r="AB1" s="46"/>
      <c r="AC1" s="46"/>
      <c r="AD1" s="46"/>
      <c r="AE1" s="46"/>
      <c r="AF1" s="46"/>
      <c r="AG1" s="46"/>
      <c r="AH1" s="46"/>
      <c r="AI1" s="46"/>
      <c r="AK1" s="45" t="s">
        <v>54</v>
      </c>
      <c r="AL1" s="46"/>
      <c r="AM1" s="46"/>
      <c r="AN1" s="46"/>
      <c r="AO1" s="46"/>
      <c r="AP1" s="46"/>
      <c r="AQ1" s="46"/>
      <c r="AR1" s="46"/>
      <c r="AS1" s="46"/>
      <c r="AT1" s="46"/>
      <c r="AU1" s="46"/>
      <c r="AW1" s="1" t="s">
        <v>1</v>
      </c>
    </row>
    <row r="2" spans="1:54" x14ac:dyDescent="0.3">
      <c r="F2" s="2" t="str">
        <f>F654</f>
        <v>TargetN</v>
      </c>
      <c r="G2" s="2" t="str">
        <f t="shared" ref="G2:K2" si="0">G654</f>
        <v>#N</v>
      </c>
      <c r="H2" t="str">
        <f t="shared" si="0"/>
        <v>Target (or sym)</v>
      </c>
      <c r="I2" t="str">
        <f t="shared" si="0"/>
        <v>Gain &lt;=0</v>
      </c>
      <c r="J2" t="str">
        <f t="shared" si="0"/>
        <v>Gain &gt; 0</v>
      </c>
      <c r="K2" t="str">
        <f t="shared" si="0"/>
        <v>Pref</v>
      </c>
      <c r="L2" t="str">
        <f>L654</f>
        <v>Pref&amp;Target</v>
      </c>
      <c r="M2" s="36" t="s">
        <v>2</v>
      </c>
      <c r="N2" s="36" t="s">
        <v>3</v>
      </c>
      <c r="O2" s="36" t="s">
        <v>4</v>
      </c>
      <c r="P2" s="36" t="s">
        <v>5</v>
      </c>
      <c r="Q2" s="36" t="s">
        <v>6</v>
      </c>
      <c r="R2" s="36" t="s">
        <v>7</v>
      </c>
      <c r="S2" s="36" t="s">
        <v>8</v>
      </c>
      <c r="T2" s="36" t="s">
        <v>9</v>
      </c>
      <c r="U2" s="36" t="s">
        <v>10</v>
      </c>
      <c r="V2" s="36" t="s">
        <v>11</v>
      </c>
      <c r="W2" s="36" t="s">
        <v>12</v>
      </c>
      <c r="Y2" s="36" t="s">
        <v>2</v>
      </c>
      <c r="Z2" s="36" t="s">
        <v>3</v>
      </c>
      <c r="AA2" s="36" t="s">
        <v>4</v>
      </c>
      <c r="AB2" s="36" t="s">
        <v>5</v>
      </c>
      <c r="AC2" s="36" t="s">
        <v>6</v>
      </c>
      <c r="AD2" s="36" t="s">
        <v>7</v>
      </c>
      <c r="AE2" s="36" t="s">
        <v>8</v>
      </c>
      <c r="AF2" s="36" t="s">
        <v>9</v>
      </c>
      <c r="AG2" s="36" t="s">
        <v>10</v>
      </c>
      <c r="AH2" s="36" t="s">
        <v>11</v>
      </c>
      <c r="AI2" s="36" t="s">
        <v>12</v>
      </c>
      <c r="AK2" s="36" t="s">
        <v>2</v>
      </c>
      <c r="AL2" s="36" t="s">
        <v>3</v>
      </c>
      <c r="AM2" s="36" t="s">
        <v>4</v>
      </c>
      <c r="AN2" s="36" t="s">
        <v>5</v>
      </c>
      <c r="AO2" s="36" t="s">
        <v>6</v>
      </c>
      <c r="AP2" s="36" t="s">
        <v>7</v>
      </c>
      <c r="AQ2" s="36" t="s">
        <v>8</v>
      </c>
      <c r="AR2" s="36" t="s">
        <v>9</v>
      </c>
      <c r="AS2" s="36" t="s">
        <v>10</v>
      </c>
      <c r="AT2" s="36" t="s">
        <v>11</v>
      </c>
      <c r="AU2" s="36" t="s">
        <v>12</v>
      </c>
      <c r="AW2" s="36" t="s">
        <v>13</v>
      </c>
      <c r="AY2" s="3" t="s">
        <v>14</v>
      </c>
      <c r="AZ2" s="31" t="str">
        <f t="shared" ref="AZ2:BB58" si="1">AX654</f>
        <v>Target (or sym) ; Gain</v>
      </c>
      <c r="BA2" s="31" t="str">
        <f t="shared" si="1"/>
        <v>Gain&lt;=0</v>
      </c>
      <c r="BB2" s="31" t="str">
        <f t="shared" si="1"/>
        <v>Gain&gt;0</v>
      </c>
    </row>
    <row r="3" spans="1:54" x14ac:dyDescent="0.3">
      <c r="A3">
        <v>21</v>
      </c>
      <c r="B3" t="s">
        <v>66</v>
      </c>
      <c r="C3" t="s">
        <v>67</v>
      </c>
      <c r="D3" t="s">
        <v>68</v>
      </c>
      <c r="F3" s="2">
        <f t="shared" ref="F3:L18" si="2">F655</f>
        <v>0</v>
      </c>
      <c r="G3" s="2">
        <f t="shared" si="2"/>
        <v>0</v>
      </c>
      <c r="H3" s="4">
        <f>H655</f>
        <v>1</v>
      </c>
      <c r="I3">
        <f t="shared" si="2"/>
        <v>0</v>
      </c>
      <c r="J3">
        <f t="shared" si="2"/>
        <v>1</v>
      </c>
      <c r="K3">
        <f t="shared" si="2"/>
        <v>4</v>
      </c>
      <c r="L3">
        <f>L655</f>
        <v>4</v>
      </c>
      <c r="M3">
        <v>984737.8</v>
      </c>
      <c r="N3">
        <v>1335728.8</v>
      </c>
      <c r="O3">
        <v>1342158</v>
      </c>
      <c r="P3">
        <v>1004122.8</v>
      </c>
      <c r="Q3">
        <v>897091</v>
      </c>
      <c r="R3">
        <v>881239.4</v>
      </c>
      <c r="S3">
        <v>889611.8</v>
      </c>
      <c r="T3">
        <v>4185627.2</v>
      </c>
      <c r="U3">
        <v>3438403.4</v>
      </c>
      <c r="V3">
        <v>1396199.2</v>
      </c>
      <c r="W3">
        <v>1274086.3999999999</v>
      </c>
      <c r="Y3">
        <v>1.413062219193671</v>
      </c>
      <c r="Z3">
        <v>1.4839426504098809</v>
      </c>
      <c r="AA3">
        <v>1.471231395041104</v>
      </c>
      <c r="AB3">
        <v>1.6074623811990021</v>
      </c>
      <c r="AC3">
        <v>1.3803234562044959</v>
      </c>
      <c r="AD3">
        <v>1.099410175404046</v>
      </c>
      <c r="AE3">
        <v>1.409064336214215</v>
      </c>
      <c r="AF3">
        <v>1.5274062127689829</v>
      </c>
      <c r="AG3">
        <v>1.949267217621673</v>
      </c>
      <c r="AH3">
        <v>2.9111411159974518</v>
      </c>
      <c r="AI3">
        <v>2.6310323353856799</v>
      </c>
      <c r="AK3">
        <v>1.413062219193671</v>
      </c>
      <c r="AL3">
        <v>0.53643527260283008</v>
      </c>
      <c r="AM3">
        <v>0.53419920098967855</v>
      </c>
      <c r="AN3">
        <v>1.6074623811990021</v>
      </c>
      <c r="AO3">
        <v>0.53802027739584446</v>
      </c>
      <c r="AP3">
        <v>1.099410175404046</v>
      </c>
      <c r="AQ3">
        <v>0.55230416262056681</v>
      </c>
      <c r="AR3">
        <v>0.97739919977029788</v>
      </c>
      <c r="AS3">
        <v>0.42870047197211542</v>
      </c>
      <c r="AT3">
        <v>2.9111411159974518</v>
      </c>
      <c r="AU3">
        <v>1.463285075221211</v>
      </c>
      <c r="AW3">
        <v>0.24388332600938159</v>
      </c>
      <c r="AY3">
        <f t="shared" ref="AY3:AY58" si="3">BB343</f>
        <v>1</v>
      </c>
      <c r="AZ3">
        <f t="shared" si="1"/>
        <v>1</v>
      </c>
      <c r="BA3" t="str">
        <f t="shared" si="1"/>
        <v/>
      </c>
      <c r="BB3">
        <f t="shared" si="1"/>
        <v>1</v>
      </c>
    </row>
    <row r="4" spans="1:54" x14ac:dyDescent="0.3">
      <c r="A4">
        <v>21</v>
      </c>
      <c r="B4" t="s">
        <v>69</v>
      </c>
      <c r="C4" t="s">
        <v>67</v>
      </c>
      <c r="D4" t="s">
        <v>68</v>
      </c>
      <c r="F4" s="2">
        <f t="shared" si="2"/>
        <v>0</v>
      </c>
      <c r="G4" s="2">
        <f t="shared" si="2"/>
        <v>1</v>
      </c>
      <c r="H4" s="4">
        <f t="shared" si="2"/>
        <v>0</v>
      </c>
      <c r="I4">
        <f t="shared" si="2"/>
        <v>1</v>
      </c>
      <c r="J4">
        <f t="shared" si="2"/>
        <v>0</v>
      </c>
      <c r="K4">
        <f t="shared" si="2"/>
        <v>4</v>
      </c>
      <c r="L4">
        <f t="shared" si="2"/>
        <v>0</v>
      </c>
      <c r="M4">
        <v>9774060</v>
      </c>
      <c r="N4">
        <v>15345396.4</v>
      </c>
      <c r="O4">
        <v>15608294.4</v>
      </c>
      <c r="P4">
        <v>14747945.4</v>
      </c>
      <c r="Q4">
        <v>8522083.8000000007</v>
      </c>
      <c r="R4">
        <v>16571915</v>
      </c>
      <c r="S4">
        <v>14140040.199999999</v>
      </c>
      <c r="T4">
        <v>4907318.2</v>
      </c>
      <c r="U4">
        <v>5364015.5999999996</v>
      </c>
      <c r="V4">
        <v>21091677.399999999</v>
      </c>
      <c r="W4">
        <v>13989093.6</v>
      </c>
      <c r="Y4">
        <v>8.4494227165938351</v>
      </c>
      <c r="Z4">
        <v>10.055305602762379</v>
      </c>
      <c r="AA4">
        <v>10.191812129784379</v>
      </c>
      <c r="AB4">
        <v>7.8880227912042757</v>
      </c>
      <c r="AC4">
        <v>4.9633840354101268</v>
      </c>
      <c r="AD4">
        <v>11.42423486760817</v>
      </c>
      <c r="AE4">
        <v>8.9343259791843597</v>
      </c>
      <c r="AF4">
        <v>2.2317479616263882</v>
      </c>
      <c r="AG4">
        <v>4.010694395680912</v>
      </c>
      <c r="AH4">
        <v>7.8431372644030493</v>
      </c>
      <c r="AI4">
        <v>15.285814709053369</v>
      </c>
      <c r="AK4">
        <v>8.4494227165938351</v>
      </c>
      <c r="AL4">
        <v>2.759625025023706</v>
      </c>
      <c r="AM4">
        <v>2.882872700982261</v>
      </c>
      <c r="AN4">
        <v>7.8880227912042757</v>
      </c>
      <c r="AO4">
        <v>1.443275610194541</v>
      </c>
      <c r="AP4">
        <v>11.42423486760817</v>
      </c>
      <c r="AQ4">
        <v>2.2169750607805332</v>
      </c>
      <c r="AR4">
        <v>1.262571407225914</v>
      </c>
      <c r="AS4">
        <v>0.69075647180434319</v>
      </c>
      <c r="AT4">
        <v>7.8431372644030493</v>
      </c>
      <c r="AU4">
        <v>11.63483492959058</v>
      </c>
      <c r="AW4">
        <v>0.23912817061645911</v>
      </c>
      <c r="AY4">
        <f t="shared" si="3"/>
        <v>-3</v>
      </c>
      <c r="AZ4" t="str">
        <f t="shared" si="1"/>
        <v/>
      </c>
      <c r="BA4">
        <f t="shared" si="1"/>
        <v>-3</v>
      </c>
      <c r="BB4" t="str">
        <f t="shared" si="1"/>
        <v/>
      </c>
    </row>
    <row r="5" spans="1:54" x14ac:dyDescent="0.3">
      <c r="A5">
        <v>21</v>
      </c>
      <c r="B5" t="s">
        <v>70</v>
      </c>
      <c r="C5" t="s">
        <v>67</v>
      </c>
      <c r="D5" t="s">
        <v>68</v>
      </c>
      <c r="F5" s="2">
        <f t="shared" si="2"/>
        <v>0</v>
      </c>
      <c r="G5" s="2">
        <f t="shared" si="2"/>
        <v>1</v>
      </c>
      <c r="H5" s="4">
        <f t="shared" si="2"/>
        <v>0</v>
      </c>
      <c r="I5">
        <f t="shared" si="2"/>
        <v>1</v>
      </c>
      <c r="J5">
        <f t="shared" si="2"/>
        <v>0</v>
      </c>
      <c r="K5">
        <f t="shared" si="2"/>
        <v>4</v>
      </c>
      <c r="L5">
        <f t="shared" si="2"/>
        <v>0</v>
      </c>
      <c r="M5">
        <v>4329316.4000000004</v>
      </c>
      <c r="N5">
        <v>3442231.6</v>
      </c>
      <c r="O5">
        <v>3471944.4</v>
      </c>
      <c r="P5">
        <v>1278792.2</v>
      </c>
      <c r="Q5">
        <v>929649.6</v>
      </c>
      <c r="R5">
        <v>616378.19999999995</v>
      </c>
      <c r="S5">
        <v>768413.8</v>
      </c>
      <c r="T5">
        <v>4215981.4000000004</v>
      </c>
      <c r="U5">
        <v>3506614</v>
      </c>
      <c r="V5">
        <v>2636300</v>
      </c>
      <c r="W5">
        <v>1457946</v>
      </c>
      <c r="Y5">
        <v>3.905238342215307</v>
      </c>
      <c r="Z5">
        <v>2.8903815842350009</v>
      </c>
      <c r="AA5">
        <v>2.8949282245826908</v>
      </c>
      <c r="AB5">
        <v>2.35810305539635</v>
      </c>
      <c r="AC5">
        <v>1.6441623037680979</v>
      </c>
      <c r="AD5">
        <v>1.738898721011356</v>
      </c>
      <c r="AE5">
        <v>1.855893978418317</v>
      </c>
      <c r="AF5">
        <v>1.5816564193810341</v>
      </c>
      <c r="AG5">
        <v>1.9672267622547219</v>
      </c>
      <c r="AH5">
        <v>3.6477471350226551</v>
      </c>
      <c r="AI5">
        <v>3.5286710165208199</v>
      </c>
      <c r="AK5">
        <v>3.905238342215307</v>
      </c>
      <c r="AL5">
        <v>0.99273167481878777</v>
      </c>
      <c r="AM5">
        <v>1.00632735817926</v>
      </c>
      <c r="AN5">
        <v>2.35810305539635</v>
      </c>
      <c r="AO5">
        <v>0.61784341660095377</v>
      </c>
      <c r="AP5">
        <v>1.738898721011356</v>
      </c>
      <c r="AQ5">
        <v>0.58274002538528291</v>
      </c>
      <c r="AR5">
        <v>1.0531902689952399</v>
      </c>
      <c r="AS5">
        <v>0.48558807736262682</v>
      </c>
      <c r="AT5">
        <v>3.6477471350226551</v>
      </c>
      <c r="AU5">
        <v>2.219797955604736</v>
      </c>
      <c r="AW5">
        <v>0.24926156861474741</v>
      </c>
      <c r="AY5">
        <f t="shared" si="3"/>
        <v>-3</v>
      </c>
      <c r="AZ5" t="str">
        <f t="shared" si="1"/>
        <v/>
      </c>
      <c r="BA5">
        <f t="shared" si="1"/>
        <v>-3</v>
      </c>
      <c r="BB5" t="str">
        <f t="shared" si="1"/>
        <v/>
      </c>
    </row>
    <row r="6" spans="1:54" x14ac:dyDescent="0.3">
      <c r="A6">
        <v>21</v>
      </c>
      <c r="B6" t="s">
        <v>71</v>
      </c>
      <c r="C6" t="s">
        <v>67</v>
      </c>
      <c r="D6" t="s">
        <v>68</v>
      </c>
      <c r="F6" s="2">
        <f t="shared" si="2"/>
        <v>0</v>
      </c>
      <c r="G6" s="2">
        <f t="shared" si="2"/>
        <v>0</v>
      </c>
      <c r="H6" s="4">
        <f t="shared" si="2"/>
        <v>0</v>
      </c>
      <c r="I6">
        <f t="shared" si="2"/>
        <v>0</v>
      </c>
      <c r="J6">
        <f t="shared" si="2"/>
        <v>1</v>
      </c>
      <c r="K6">
        <f t="shared" si="2"/>
        <v>4</v>
      </c>
      <c r="L6">
        <f t="shared" si="2"/>
        <v>0</v>
      </c>
      <c r="M6">
        <v>4797310.5999999996</v>
      </c>
      <c r="N6">
        <v>7121949</v>
      </c>
      <c r="O6">
        <v>7174219.5999999996</v>
      </c>
      <c r="P6">
        <v>1475770.8</v>
      </c>
      <c r="Q6">
        <v>1662552.6</v>
      </c>
      <c r="R6">
        <v>1030299.8</v>
      </c>
      <c r="S6">
        <v>1311809.8</v>
      </c>
      <c r="T6">
        <v>4594408.8</v>
      </c>
      <c r="U6">
        <v>4192159.8</v>
      </c>
      <c r="V6">
        <v>8246724.5999999996</v>
      </c>
      <c r="W6">
        <v>4795654.2</v>
      </c>
      <c r="Y6">
        <v>4.2516843084129503</v>
      </c>
      <c r="Z6">
        <v>5.2395097306463869</v>
      </c>
      <c r="AA6">
        <v>5.2413873896352019</v>
      </c>
      <c r="AB6">
        <v>2.598773398599588</v>
      </c>
      <c r="AC6">
        <v>2.172063864191295</v>
      </c>
      <c r="AD6">
        <v>2.8264474977855572</v>
      </c>
      <c r="AE6">
        <v>2.6821952330181369</v>
      </c>
      <c r="AF6">
        <v>1.8427298621973021</v>
      </c>
      <c r="AG6">
        <v>2.5614598818588998</v>
      </c>
      <c r="AH6">
        <v>5.3949540287954729</v>
      </c>
      <c r="AI6">
        <v>7.2950671941973271</v>
      </c>
      <c r="AK6">
        <v>4.2516843084129503</v>
      </c>
      <c r="AL6">
        <v>1.3235523160197771</v>
      </c>
      <c r="AM6">
        <v>1.3517858891980721</v>
      </c>
      <c r="AN6">
        <v>2.598773398599588</v>
      </c>
      <c r="AO6">
        <v>0.62379848079872313</v>
      </c>
      <c r="AP6">
        <v>2.8264474977855572</v>
      </c>
      <c r="AQ6">
        <v>0.74399985602358354</v>
      </c>
      <c r="AR6">
        <v>1.0672536612022669</v>
      </c>
      <c r="AS6">
        <v>0.47951905664522199</v>
      </c>
      <c r="AT6">
        <v>5.3949540287954729</v>
      </c>
      <c r="AU6">
        <v>4.9818377981777306</v>
      </c>
      <c r="AW6">
        <v>0.24635667180409651</v>
      </c>
      <c r="AY6">
        <f t="shared" si="3"/>
        <v>1</v>
      </c>
      <c r="AZ6" t="str">
        <f t="shared" si="1"/>
        <v/>
      </c>
      <c r="BA6" t="str">
        <f t="shared" si="1"/>
        <v/>
      </c>
      <c r="BB6">
        <f t="shared" si="1"/>
        <v>1</v>
      </c>
    </row>
    <row r="7" spans="1:54" x14ac:dyDescent="0.3">
      <c r="A7">
        <v>21</v>
      </c>
      <c r="B7" t="s">
        <v>72</v>
      </c>
      <c r="C7" t="s">
        <v>67</v>
      </c>
      <c r="D7" t="s">
        <v>68</v>
      </c>
      <c r="F7" s="2">
        <f t="shared" si="2"/>
        <v>0</v>
      </c>
      <c r="G7" s="2">
        <f t="shared" si="2"/>
        <v>1</v>
      </c>
      <c r="H7" s="4">
        <f t="shared" si="2"/>
        <v>0</v>
      </c>
      <c r="I7">
        <f t="shared" si="2"/>
        <v>0</v>
      </c>
      <c r="J7">
        <f t="shared" si="2"/>
        <v>1</v>
      </c>
      <c r="K7">
        <f t="shared" si="2"/>
        <v>4</v>
      </c>
      <c r="L7">
        <f t="shared" si="2"/>
        <v>0</v>
      </c>
      <c r="M7">
        <v>1254500</v>
      </c>
      <c r="N7">
        <v>1638339</v>
      </c>
      <c r="O7">
        <v>1636462.8</v>
      </c>
      <c r="P7">
        <v>3405256</v>
      </c>
      <c r="Q7">
        <v>890177.6</v>
      </c>
      <c r="R7">
        <v>1465331.4</v>
      </c>
      <c r="S7">
        <v>1211256.2</v>
      </c>
      <c r="T7">
        <v>4677209.5999999996</v>
      </c>
      <c r="U7">
        <v>4270050.4000000004</v>
      </c>
      <c r="V7">
        <v>7657925.2000000002</v>
      </c>
      <c r="W7">
        <v>1523442</v>
      </c>
      <c r="Y7">
        <v>1.7605037509929391</v>
      </c>
      <c r="Z7">
        <v>1.7393503083963879</v>
      </c>
      <c r="AA7">
        <v>1.727260773594026</v>
      </c>
      <c r="AB7">
        <v>3.176129027997376</v>
      </c>
      <c r="AC7">
        <v>1.3917424958082849</v>
      </c>
      <c r="AD7">
        <v>2.9050393268000341</v>
      </c>
      <c r="AE7">
        <v>2.272846767213196</v>
      </c>
      <c r="AF7">
        <v>2.0519300411804582</v>
      </c>
      <c r="AG7">
        <v>2.8846837346325631</v>
      </c>
      <c r="AH7">
        <v>5.0125462478026748</v>
      </c>
      <c r="AI7">
        <v>3.1681246073683722</v>
      </c>
      <c r="AK7">
        <v>1.7605037509929391</v>
      </c>
      <c r="AL7">
        <v>0.55148846299853171</v>
      </c>
      <c r="AM7">
        <v>0.55033773377072071</v>
      </c>
      <c r="AN7">
        <v>3.176129027997376</v>
      </c>
      <c r="AO7">
        <v>0.45345430719899021</v>
      </c>
      <c r="AP7">
        <v>2.9050393268000341</v>
      </c>
      <c r="AQ7">
        <v>0.60950546340318401</v>
      </c>
      <c r="AR7">
        <v>1.122677633794956</v>
      </c>
      <c r="AS7">
        <v>0.47417343745473772</v>
      </c>
      <c r="AT7">
        <v>5.0125462478026748</v>
      </c>
      <c r="AU7">
        <v>1.7889025960117579</v>
      </c>
      <c r="AW7">
        <v>0.25078046621056271</v>
      </c>
      <c r="AY7">
        <f t="shared" si="3"/>
        <v>9</v>
      </c>
      <c r="AZ7" t="str">
        <f t="shared" si="1"/>
        <v/>
      </c>
      <c r="BA7" t="str">
        <f t="shared" si="1"/>
        <v/>
      </c>
      <c r="BB7">
        <f t="shared" si="1"/>
        <v>9</v>
      </c>
    </row>
    <row r="8" spans="1:54" x14ac:dyDescent="0.3">
      <c r="A8">
        <v>21</v>
      </c>
      <c r="B8" t="s">
        <v>73</v>
      </c>
      <c r="C8" t="s">
        <v>67</v>
      </c>
      <c r="D8" t="s">
        <v>68</v>
      </c>
      <c r="F8" s="2">
        <f t="shared" si="2"/>
        <v>0</v>
      </c>
      <c r="G8" s="2">
        <f t="shared" si="2"/>
        <v>0</v>
      </c>
      <c r="H8" s="4">
        <f t="shared" si="2"/>
        <v>0</v>
      </c>
      <c r="I8">
        <f t="shared" si="2"/>
        <v>0</v>
      </c>
      <c r="J8">
        <f t="shared" si="2"/>
        <v>1</v>
      </c>
      <c r="K8">
        <f t="shared" si="2"/>
        <v>4</v>
      </c>
      <c r="L8">
        <f t="shared" si="2"/>
        <v>0</v>
      </c>
      <c r="M8">
        <v>4819087.5999999996</v>
      </c>
      <c r="N8">
        <v>6072714.7999999998</v>
      </c>
      <c r="O8">
        <v>6135949</v>
      </c>
      <c r="P8">
        <v>5594837.2000000002</v>
      </c>
      <c r="Q8">
        <v>3360148</v>
      </c>
      <c r="R8">
        <v>4114032.2</v>
      </c>
      <c r="S8">
        <v>4902541.8</v>
      </c>
      <c r="T8">
        <v>4018927.8</v>
      </c>
      <c r="U8">
        <v>3789141</v>
      </c>
      <c r="V8">
        <v>24198068.199999999</v>
      </c>
      <c r="W8">
        <v>8755188.4000000004</v>
      </c>
      <c r="Y8">
        <v>5.2057100006029939</v>
      </c>
      <c r="Z8">
        <v>4.9916736497427339</v>
      </c>
      <c r="AA8">
        <v>4.9762225653510539</v>
      </c>
      <c r="AB8">
        <v>6.9200740039930677</v>
      </c>
      <c r="AC8">
        <v>3.51610420923098</v>
      </c>
      <c r="AD8">
        <v>6.2015012267977001</v>
      </c>
      <c r="AE8">
        <v>4.9144432781846259</v>
      </c>
      <c r="AF8">
        <v>1.5017794723971749</v>
      </c>
      <c r="AG8">
        <v>2.4574598027043981</v>
      </c>
      <c r="AH8">
        <v>8.2925697104074061</v>
      </c>
      <c r="AI8">
        <v>8.4563673123833727</v>
      </c>
      <c r="AK8">
        <v>5.2057100006029939</v>
      </c>
      <c r="AL8">
        <v>1.4555324668064711</v>
      </c>
      <c r="AM8">
        <v>1.4806232776027171</v>
      </c>
      <c r="AN8">
        <v>6.9200740039930677</v>
      </c>
      <c r="AO8">
        <v>1.1665738588082599</v>
      </c>
      <c r="AP8">
        <v>6.2015012267977001</v>
      </c>
      <c r="AQ8">
        <v>1.3115050838328901</v>
      </c>
      <c r="AR8">
        <v>1.002073057182133</v>
      </c>
      <c r="AS8">
        <v>0.57920585158281024</v>
      </c>
      <c r="AT8">
        <v>8.2925697104074061</v>
      </c>
      <c r="AU8">
        <v>5.7951430094195526</v>
      </c>
      <c r="AW8">
        <v>0.2496163492091</v>
      </c>
      <c r="AY8">
        <f t="shared" si="3"/>
        <v>1</v>
      </c>
      <c r="AZ8" t="str">
        <f t="shared" si="1"/>
        <v/>
      </c>
      <c r="BA8" t="str">
        <f t="shared" si="1"/>
        <v/>
      </c>
      <c r="BB8">
        <f t="shared" si="1"/>
        <v>1</v>
      </c>
    </row>
    <row r="9" spans="1:54" x14ac:dyDescent="0.3">
      <c r="A9">
        <v>21</v>
      </c>
      <c r="B9" t="s">
        <v>74</v>
      </c>
      <c r="C9" t="s">
        <v>67</v>
      </c>
      <c r="D9" t="s">
        <v>68</v>
      </c>
      <c r="F9" s="2">
        <f t="shared" si="2"/>
        <v>0</v>
      </c>
      <c r="G9" s="2">
        <f t="shared" si="2"/>
        <v>0</v>
      </c>
      <c r="H9" s="4">
        <f t="shared" si="2"/>
        <v>0</v>
      </c>
      <c r="I9">
        <f t="shared" si="2"/>
        <v>1</v>
      </c>
      <c r="J9">
        <f t="shared" si="2"/>
        <v>0</v>
      </c>
      <c r="K9">
        <f t="shared" si="2"/>
        <v>4</v>
      </c>
      <c r="L9">
        <f t="shared" si="2"/>
        <v>0</v>
      </c>
      <c r="M9">
        <v>2186441.2000000002</v>
      </c>
      <c r="N9">
        <v>2543902</v>
      </c>
      <c r="O9">
        <v>2552703.4</v>
      </c>
      <c r="P9">
        <v>1589889</v>
      </c>
      <c r="Q9">
        <v>678710.4</v>
      </c>
      <c r="R9">
        <v>616867</v>
      </c>
      <c r="S9">
        <v>462289</v>
      </c>
      <c r="T9">
        <v>4560935.4000000004</v>
      </c>
      <c r="U9">
        <v>4036498.8</v>
      </c>
      <c r="V9">
        <v>575641.80000000005</v>
      </c>
      <c r="W9">
        <v>709960.8</v>
      </c>
      <c r="Y9">
        <v>2.1972052749944848</v>
      </c>
      <c r="Z9">
        <v>2.2858090799767519</v>
      </c>
      <c r="AA9">
        <v>2.2898950993665488</v>
      </c>
      <c r="AB9">
        <v>2.0363019998010712</v>
      </c>
      <c r="AC9">
        <v>1.267298319976544</v>
      </c>
      <c r="AD9">
        <v>1.6905808530165809</v>
      </c>
      <c r="AE9">
        <v>1.706364890909754</v>
      </c>
      <c r="AF9">
        <v>1.8602508640149611</v>
      </c>
      <c r="AG9">
        <v>2.4534269973170009</v>
      </c>
      <c r="AH9">
        <v>2.840115799603518</v>
      </c>
      <c r="AI9">
        <v>2.8992778833722701</v>
      </c>
      <c r="AK9">
        <v>2.1972052749944848</v>
      </c>
      <c r="AL9">
        <v>0.61658954643644392</v>
      </c>
      <c r="AM9">
        <v>0.62508405060507355</v>
      </c>
      <c r="AN9">
        <v>2.0363019998010712</v>
      </c>
      <c r="AO9">
        <v>0.44770880739670249</v>
      </c>
      <c r="AP9">
        <v>1.6905808530165809</v>
      </c>
      <c r="AQ9">
        <v>0.49706126654054972</v>
      </c>
      <c r="AR9">
        <v>1.092492015019525</v>
      </c>
      <c r="AS9">
        <v>0.45813832517014819</v>
      </c>
      <c r="AT9">
        <v>2.840115799603518</v>
      </c>
      <c r="AU9">
        <v>1.6717698591644881</v>
      </c>
      <c r="AW9">
        <v>0.2499183844192884</v>
      </c>
      <c r="AY9">
        <f t="shared" si="3"/>
        <v>-3</v>
      </c>
      <c r="AZ9" t="str">
        <f t="shared" si="1"/>
        <v/>
      </c>
      <c r="BA9">
        <f t="shared" si="1"/>
        <v>-3</v>
      </c>
      <c r="BB9" t="str">
        <f t="shared" si="1"/>
        <v/>
      </c>
    </row>
    <row r="10" spans="1:54" x14ac:dyDescent="0.3">
      <c r="A10">
        <v>21</v>
      </c>
      <c r="B10" t="s">
        <v>75</v>
      </c>
      <c r="C10" t="s">
        <v>67</v>
      </c>
      <c r="D10" t="s">
        <v>68</v>
      </c>
      <c r="F10" s="2">
        <f t="shared" si="2"/>
        <v>0</v>
      </c>
      <c r="G10" s="2">
        <f t="shared" si="2"/>
        <v>1</v>
      </c>
      <c r="H10" s="4">
        <f t="shared" si="2"/>
        <v>0</v>
      </c>
      <c r="I10">
        <f t="shared" si="2"/>
        <v>1</v>
      </c>
      <c r="J10">
        <f t="shared" si="2"/>
        <v>0</v>
      </c>
      <c r="K10">
        <f t="shared" si="2"/>
        <v>4</v>
      </c>
      <c r="L10">
        <f t="shared" si="2"/>
        <v>0</v>
      </c>
      <c r="M10">
        <v>1359597.6</v>
      </c>
      <c r="N10">
        <v>1743724.4</v>
      </c>
      <c r="O10">
        <v>1745956.4</v>
      </c>
      <c r="P10">
        <v>602084</v>
      </c>
      <c r="Q10">
        <v>714426</v>
      </c>
      <c r="R10">
        <v>362702.6</v>
      </c>
      <c r="S10">
        <v>535817.6</v>
      </c>
      <c r="T10">
        <v>3787607.6</v>
      </c>
      <c r="U10">
        <v>2980257</v>
      </c>
      <c r="V10">
        <v>230918.39999999999</v>
      </c>
      <c r="W10">
        <v>482049</v>
      </c>
      <c r="Y10">
        <v>1.6287495734170081</v>
      </c>
      <c r="Z10">
        <v>1.8370019736350509</v>
      </c>
      <c r="AA10">
        <v>1.8451632286305539</v>
      </c>
      <c r="AB10">
        <v>1.321854162000818</v>
      </c>
      <c r="AC10">
        <v>1.341764595831046</v>
      </c>
      <c r="AD10">
        <v>1.746483150601853</v>
      </c>
      <c r="AE10">
        <v>1.8882378362119201</v>
      </c>
      <c r="AF10">
        <v>1.2141700749401929</v>
      </c>
      <c r="AG10">
        <v>1.4483556499937551</v>
      </c>
      <c r="AH10">
        <v>1.574034408596344</v>
      </c>
      <c r="AI10">
        <v>2.2001271689077839</v>
      </c>
      <c r="AK10">
        <v>1.6287495734170081</v>
      </c>
      <c r="AL10">
        <v>0.53205079280305656</v>
      </c>
      <c r="AM10">
        <v>0.54264732479350641</v>
      </c>
      <c r="AN10">
        <v>1.321854162000818</v>
      </c>
      <c r="AO10">
        <v>0.45636464461567811</v>
      </c>
      <c r="AP10">
        <v>1.746483150601853</v>
      </c>
      <c r="AQ10">
        <v>0.52349166420754045</v>
      </c>
      <c r="AR10">
        <v>0.78625053336145356</v>
      </c>
      <c r="AS10">
        <v>0.38393016825430087</v>
      </c>
      <c r="AT10">
        <v>1.574034408596344</v>
      </c>
      <c r="AU10">
        <v>1.073450594034512</v>
      </c>
      <c r="AW10">
        <v>0.24820231159683309</v>
      </c>
      <c r="AY10">
        <f t="shared" si="3"/>
        <v>-3</v>
      </c>
      <c r="AZ10" t="str">
        <f t="shared" si="1"/>
        <v/>
      </c>
      <c r="BA10">
        <f t="shared" si="1"/>
        <v>-3</v>
      </c>
      <c r="BB10" t="str">
        <f t="shared" si="1"/>
        <v/>
      </c>
    </row>
    <row r="11" spans="1:54" x14ac:dyDescent="0.3">
      <c r="A11">
        <v>21</v>
      </c>
      <c r="B11" t="s">
        <v>76</v>
      </c>
      <c r="C11" t="s">
        <v>67</v>
      </c>
      <c r="D11" t="s">
        <v>68</v>
      </c>
      <c r="F11" s="2">
        <f t="shared" si="2"/>
        <v>0</v>
      </c>
      <c r="G11" s="2">
        <f t="shared" si="2"/>
        <v>1</v>
      </c>
      <c r="H11" s="4">
        <f t="shared" si="2"/>
        <v>0</v>
      </c>
      <c r="I11">
        <f t="shared" si="2"/>
        <v>1</v>
      </c>
      <c r="J11">
        <f t="shared" si="2"/>
        <v>0</v>
      </c>
      <c r="K11">
        <f t="shared" si="2"/>
        <v>4</v>
      </c>
      <c r="L11">
        <f t="shared" si="2"/>
        <v>0</v>
      </c>
      <c r="M11">
        <v>6171416.2000000002</v>
      </c>
      <c r="N11">
        <v>7548219.7999999998</v>
      </c>
      <c r="O11">
        <v>7710867.4000000004</v>
      </c>
      <c r="P11">
        <v>8419143.5999999996</v>
      </c>
      <c r="Q11">
        <v>4213927</v>
      </c>
      <c r="R11">
        <v>9256532.1999999993</v>
      </c>
      <c r="S11">
        <v>6745437.7999999998</v>
      </c>
      <c r="T11">
        <v>4215910.2</v>
      </c>
      <c r="U11">
        <v>3631731.8</v>
      </c>
      <c r="V11">
        <v>19259379.600000001</v>
      </c>
      <c r="W11">
        <v>8312252.7999999998</v>
      </c>
      <c r="Y11">
        <v>6.4883047805866223</v>
      </c>
      <c r="Z11">
        <v>6.1378356177709064</v>
      </c>
      <c r="AA11">
        <v>6.2346795893739912</v>
      </c>
      <c r="AB11">
        <v>10.07449923980748</v>
      </c>
      <c r="AC11">
        <v>4.6280286822002381</v>
      </c>
      <c r="AD11">
        <v>9.0649274957715527</v>
      </c>
      <c r="AE11">
        <v>7.051172447449062</v>
      </c>
      <c r="AF11">
        <v>1.669734388438519</v>
      </c>
      <c r="AG11">
        <v>2.2825952186016361</v>
      </c>
      <c r="AH11">
        <v>10.43637122401269</v>
      </c>
      <c r="AI11">
        <v>10.559222721681</v>
      </c>
      <c r="AK11">
        <v>6.4883047805866223</v>
      </c>
      <c r="AL11">
        <v>1.957441797608044</v>
      </c>
      <c r="AM11">
        <v>2.0601041207788509</v>
      </c>
      <c r="AN11">
        <v>10.07449923980748</v>
      </c>
      <c r="AO11">
        <v>1.434599018387962</v>
      </c>
      <c r="AP11">
        <v>9.0649274957715527</v>
      </c>
      <c r="AQ11">
        <v>2.2186103884247128</v>
      </c>
      <c r="AR11">
        <v>1.0612296626088209</v>
      </c>
      <c r="AS11">
        <v>0.50976125267334282</v>
      </c>
      <c r="AT11">
        <v>10.43637122401269</v>
      </c>
      <c r="AU11">
        <v>7.4888486058218406</v>
      </c>
      <c r="AW11">
        <v>0.24907425161218269</v>
      </c>
      <c r="AY11">
        <f t="shared" si="3"/>
        <v>-3</v>
      </c>
      <c r="AZ11" t="str">
        <f t="shared" si="1"/>
        <v/>
      </c>
      <c r="BA11">
        <f t="shared" si="1"/>
        <v>-3</v>
      </c>
      <c r="BB11" t="str">
        <f t="shared" si="1"/>
        <v/>
      </c>
    </row>
    <row r="12" spans="1:54" x14ac:dyDescent="0.3">
      <c r="A12">
        <v>21</v>
      </c>
      <c r="B12" t="s">
        <v>77</v>
      </c>
      <c r="C12" t="s">
        <v>67</v>
      </c>
      <c r="D12" t="s">
        <v>68</v>
      </c>
      <c r="F12" s="2">
        <f t="shared" si="2"/>
        <v>0</v>
      </c>
      <c r="G12" s="2">
        <f t="shared" si="2"/>
        <v>0</v>
      </c>
      <c r="H12" s="4">
        <f t="shared" si="2"/>
        <v>0</v>
      </c>
      <c r="I12">
        <f t="shared" si="2"/>
        <v>1</v>
      </c>
      <c r="J12">
        <f t="shared" si="2"/>
        <v>0</v>
      </c>
      <c r="K12">
        <f t="shared" si="2"/>
        <v>4</v>
      </c>
      <c r="L12">
        <f t="shared" si="2"/>
        <v>0</v>
      </c>
      <c r="M12">
        <v>6077126.4000000004</v>
      </c>
      <c r="N12">
        <v>8469954.5999999996</v>
      </c>
      <c r="O12">
        <v>8685268</v>
      </c>
      <c r="P12">
        <v>14297375.6</v>
      </c>
      <c r="Q12">
        <v>6877497.5999999996</v>
      </c>
      <c r="R12">
        <v>9345182.5999999996</v>
      </c>
      <c r="S12">
        <v>6262183.2000000002</v>
      </c>
      <c r="T12">
        <v>4852422.4000000004</v>
      </c>
      <c r="U12">
        <v>5054825</v>
      </c>
      <c r="V12">
        <v>31495538.800000001</v>
      </c>
      <c r="W12">
        <v>12636038</v>
      </c>
      <c r="Y12">
        <v>6.1412868521991184</v>
      </c>
      <c r="Z12">
        <v>6.2051342274644412</v>
      </c>
      <c r="AA12">
        <v>6.2905199414002713</v>
      </c>
      <c r="AB12">
        <v>12.509911165811349</v>
      </c>
      <c r="AC12">
        <v>6.3725782526133106</v>
      </c>
      <c r="AD12">
        <v>10.16892014578916</v>
      </c>
      <c r="AE12">
        <v>6.5379424528218806</v>
      </c>
      <c r="AF12">
        <v>2.2513464825577101</v>
      </c>
      <c r="AG12">
        <v>3.802445304079447</v>
      </c>
      <c r="AH12">
        <v>11.28681981341215</v>
      </c>
      <c r="AI12">
        <v>11.87234595495975</v>
      </c>
      <c r="AK12">
        <v>6.1412868521991184</v>
      </c>
      <c r="AL12">
        <v>1.8956178954103959</v>
      </c>
      <c r="AM12">
        <v>2.0018150173942559</v>
      </c>
      <c r="AN12">
        <v>12.509911165811349</v>
      </c>
      <c r="AO12">
        <v>2.164329668419668</v>
      </c>
      <c r="AP12">
        <v>10.16892014578916</v>
      </c>
      <c r="AQ12">
        <v>2.0006231260136702</v>
      </c>
      <c r="AR12">
        <v>1.264499814761803</v>
      </c>
      <c r="AS12">
        <v>0.61155016681877894</v>
      </c>
      <c r="AT12">
        <v>11.28681981341215</v>
      </c>
      <c r="AU12">
        <v>8.2271458081784665</v>
      </c>
      <c r="AW12">
        <v>0.25090483560925347</v>
      </c>
      <c r="AY12">
        <f t="shared" si="3"/>
        <v>-3</v>
      </c>
      <c r="AZ12" t="str">
        <f t="shared" si="1"/>
        <v/>
      </c>
      <c r="BA12">
        <f t="shared" si="1"/>
        <v>-3</v>
      </c>
      <c r="BB12" t="str">
        <f t="shared" si="1"/>
        <v/>
      </c>
    </row>
    <row r="13" spans="1:54" x14ac:dyDescent="0.3">
      <c r="A13">
        <v>21</v>
      </c>
      <c r="B13" t="s">
        <v>78</v>
      </c>
      <c r="C13" t="s">
        <v>67</v>
      </c>
      <c r="D13" t="s">
        <v>68</v>
      </c>
      <c r="F13" s="2">
        <f t="shared" si="2"/>
        <v>0</v>
      </c>
      <c r="G13" s="2">
        <f t="shared" si="2"/>
        <v>0</v>
      </c>
      <c r="H13" s="4">
        <f t="shared" si="2"/>
        <v>0</v>
      </c>
      <c r="I13">
        <f t="shared" si="2"/>
        <v>0</v>
      </c>
      <c r="J13">
        <f t="shared" si="2"/>
        <v>1</v>
      </c>
      <c r="K13">
        <f t="shared" si="2"/>
        <v>4</v>
      </c>
      <c r="L13">
        <f t="shared" si="2"/>
        <v>0</v>
      </c>
      <c r="M13">
        <v>4373945.5999999996</v>
      </c>
      <c r="N13">
        <v>4329499.8</v>
      </c>
      <c r="O13">
        <v>4410859.2</v>
      </c>
      <c r="P13">
        <v>4791875</v>
      </c>
      <c r="Q13">
        <v>2632330.2000000002</v>
      </c>
      <c r="R13">
        <v>3330299.8</v>
      </c>
      <c r="S13">
        <v>1920604</v>
      </c>
      <c r="T13">
        <v>4221177.5999999996</v>
      </c>
      <c r="U13">
        <v>3534255.4</v>
      </c>
      <c r="V13">
        <v>5883243.7999999998</v>
      </c>
      <c r="W13">
        <v>3572978</v>
      </c>
      <c r="Y13">
        <v>4.0040702587808479</v>
      </c>
      <c r="Z13">
        <v>3.6862790921470152</v>
      </c>
      <c r="AA13">
        <v>3.702206108823884</v>
      </c>
      <c r="AB13">
        <v>3.1219338555994911</v>
      </c>
      <c r="AC13">
        <v>1.986021331761731</v>
      </c>
      <c r="AD13">
        <v>3.0540894791949542</v>
      </c>
      <c r="AE13">
        <v>2.396459693228826</v>
      </c>
      <c r="AF13">
        <v>1.6402208513696681</v>
      </c>
      <c r="AG13">
        <v>2.0701672210474502</v>
      </c>
      <c r="AH13">
        <v>4.4475689805927683</v>
      </c>
      <c r="AI13">
        <v>4.6498500983812843</v>
      </c>
      <c r="AK13">
        <v>4.0040702587808479</v>
      </c>
      <c r="AL13">
        <v>0.9797455233987421</v>
      </c>
      <c r="AM13">
        <v>1.022322732408065</v>
      </c>
      <c r="AN13">
        <v>3.1219338555994911</v>
      </c>
      <c r="AO13">
        <v>0.65073490699869585</v>
      </c>
      <c r="AP13">
        <v>3.0540894791949542</v>
      </c>
      <c r="AQ13">
        <v>0.70795079818926754</v>
      </c>
      <c r="AR13">
        <v>1.091715684952214</v>
      </c>
      <c r="AS13">
        <v>0.506882913201116</v>
      </c>
      <c r="AT13">
        <v>4.4475689805927683</v>
      </c>
      <c r="AU13">
        <v>2.8540190749918111</v>
      </c>
      <c r="AW13">
        <v>0.25261199838714682</v>
      </c>
      <c r="AY13">
        <f t="shared" si="3"/>
        <v>1</v>
      </c>
      <c r="AZ13" t="str">
        <f t="shared" si="1"/>
        <v/>
      </c>
      <c r="BA13" t="str">
        <f t="shared" si="1"/>
        <v/>
      </c>
      <c r="BB13">
        <f t="shared" si="1"/>
        <v>1</v>
      </c>
    </row>
    <row r="14" spans="1:54" x14ac:dyDescent="0.3">
      <c r="A14">
        <v>21</v>
      </c>
      <c r="B14" t="s">
        <v>79</v>
      </c>
      <c r="C14" t="s">
        <v>67</v>
      </c>
      <c r="D14" t="s">
        <v>68</v>
      </c>
      <c r="F14" s="2">
        <f t="shared" si="2"/>
        <v>0</v>
      </c>
      <c r="G14" s="2">
        <f t="shared" si="2"/>
        <v>1</v>
      </c>
      <c r="H14" s="4">
        <f t="shared" si="2"/>
        <v>0</v>
      </c>
      <c r="I14">
        <f t="shared" si="2"/>
        <v>0</v>
      </c>
      <c r="J14">
        <f t="shared" si="2"/>
        <v>1</v>
      </c>
      <c r="K14">
        <f t="shared" si="2"/>
        <v>4</v>
      </c>
      <c r="L14">
        <f t="shared" si="2"/>
        <v>0</v>
      </c>
      <c r="M14">
        <v>1743369.2</v>
      </c>
      <c r="N14">
        <v>2218967.7999999998</v>
      </c>
      <c r="O14">
        <v>2237938.6</v>
      </c>
      <c r="P14">
        <v>3424600.8</v>
      </c>
      <c r="Q14">
        <v>1379207.2</v>
      </c>
      <c r="R14">
        <v>2642237</v>
      </c>
      <c r="S14">
        <v>1116395.2</v>
      </c>
      <c r="T14">
        <v>4575869</v>
      </c>
      <c r="U14">
        <v>4058803</v>
      </c>
      <c r="V14">
        <v>7388502.4000000004</v>
      </c>
      <c r="W14">
        <v>4513978.8</v>
      </c>
      <c r="Y14">
        <v>1.915273285587318</v>
      </c>
      <c r="Z14">
        <v>2.050434278836474</v>
      </c>
      <c r="AA14">
        <v>2.0465077867964281</v>
      </c>
      <c r="AB14">
        <v>3.0170468029973558</v>
      </c>
      <c r="AC14">
        <v>1.702789411996491</v>
      </c>
      <c r="AD14">
        <v>3.3339755954104482</v>
      </c>
      <c r="AE14">
        <v>2.277477638574783</v>
      </c>
      <c r="AF14">
        <v>1.8668136561755091</v>
      </c>
      <c r="AG14">
        <v>2.4747169765527359</v>
      </c>
      <c r="AH14">
        <v>4.9234572234097866</v>
      </c>
      <c r="AI14">
        <v>4.0260087808128446</v>
      </c>
      <c r="AK14">
        <v>1.915273285587318</v>
      </c>
      <c r="AL14">
        <v>0.57914421402383598</v>
      </c>
      <c r="AM14">
        <v>0.58357629055390137</v>
      </c>
      <c r="AN14">
        <v>3.0170468029973558</v>
      </c>
      <c r="AO14">
        <v>0.52975103599601425</v>
      </c>
      <c r="AP14">
        <v>3.3339755954104482</v>
      </c>
      <c r="AQ14">
        <v>0.60244372399756685</v>
      </c>
      <c r="AR14">
        <v>1.082501654792577</v>
      </c>
      <c r="AS14">
        <v>0.4494807335664518</v>
      </c>
      <c r="AT14">
        <v>4.9234572234097866</v>
      </c>
      <c r="AU14">
        <v>1.879119987005833</v>
      </c>
      <c r="AW14">
        <v>0.25503201101673761</v>
      </c>
      <c r="AY14">
        <f t="shared" si="3"/>
        <v>9</v>
      </c>
      <c r="AZ14" t="str">
        <f t="shared" si="1"/>
        <v/>
      </c>
      <c r="BA14" t="str">
        <f t="shared" si="1"/>
        <v/>
      </c>
      <c r="BB14">
        <f t="shared" si="1"/>
        <v>9</v>
      </c>
    </row>
    <row r="15" spans="1:54" x14ac:dyDescent="0.3">
      <c r="A15">
        <v>21</v>
      </c>
      <c r="B15" t="s">
        <v>80</v>
      </c>
      <c r="C15" t="s">
        <v>67</v>
      </c>
      <c r="D15" t="s">
        <v>68</v>
      </c>
      <c r="F15" s="2">
        <f t="shared" si="2"/>
        <v>0</v>
      </c>
      <c r="G15" s="2">
        <f t="shared" si="2"/>
        <v>0</v>
      </c>
      <c r="H15" s="4">
        <f t="shared" si="2"/>
        <v>0</v>
      </c>
      <c r="I15">
        <f t="shared" si="2"/>
        <v>0</v>
      </c>
      <c r="J15">
        <f t="shared" si="2"/>
        <v>1</v>
      </c>
      <c r="K15">
        <f t="shared" si="2"/>
        <v>4</v>
      </c>
      <c r="L15">
        <f t="shared" si="2"/>
        <v>0</v>
      </c>
      <c r="M15">
        <v>11750880.199999999</v>
      </c>
      <c r="N15">
        <v>14310654.199999999</v>
      </c>
      <c r="O15">
        <v>14518344</v>
      </c>
      <c r="P15">
        <v>18218009.600000001</v>
      </c>
      <c r="Q15">
        <v>7793767.7999999998</v>
      </c>
      <c r="R15">
        <v>17723012.199999999</v>
      </c>
      <c r="S15">
        <v>12668570</v>
      </c>
      <c r="T15">
        <v>4731131.5999999996</v>
      </c>
      <c r="U15">
        <v>4613241.8</v>
      </c>
      <c r="V15">
        <v>26229788.399999999</v>
      </c>
      <c r="W15">
        <v>11307482.4</v>
      </c>
      <c r="Y15">
        <v>10.491255289397669</v>
      </c>
      <c r="Z15">
        <v>10.2427020568517</v>
      </c>
      <c r="AA15">
        <v>10.357716186624019</v>
      </c>
      <c r="AB15">
        <v>11.178506157000079</v>
      </c>
      <c r="AC15">
        <v>6.5787844027974636</v>
      </c>
      <c r="AD15">
        <v>14.38955841740826</v>
      </c>
      <c r="AE15">
        <v>11.04276752134319</v>
      </c>
      <c r="AF15">
        <v>2.1026298249838868</v>
      </c>
      <c r="AG15">
        <v>3.2671038900734861</v>
      </c>
      <c r="AH15">
        <v>11.73032913939096</v>
      </c>
      <c r="AI15">
        <v>15.023351686133539</v>
      </c>
      <c r="AK15">
        <v>10.491255289397669</v>
      </c>
      <c r="AL15">
        <v>2.9138868170557539</v>
      </c>
      <c r="AM15">
        <v>3.0123834644211458</v>
      </c>
      <c r="AN15">
        <v>11.178506157000079</v>
      </c>
      <c r="AO15">
        <v>2.0362558545952201</v>
      </c>
      <c r="AP15">
        <v>14.38955841740826</v>
      </c>
      <c r="AQ15">
        <v>3.177203682577237</v>
      </c>
      <c r="AR15">
        <v>1.151713693584316</v>
      </c>
      <c r="AS15">
        <v>0.58806178086670113</v>
      </c>
      <c r="AT15">
        <v>11.73032913939096</v>
      </c>
      <c r="AU15">
        <v>11.250556151394269</v>
      </c>
      <c r="AW15">
        <v>0.25274555101059371</v>
      </c>
      <c r="AY15">
        <f t="shared" si="3"/>
        <v>1</v>
      </c>
      <c r="AZ15" t="str">
        <f t="shared" si="1"/>
        <v/>
      </c>
      <c r="BA15" t="str">
        <f t="shared" si="1"/>
        <v/>
      </c>
      <c r="BB15">
        <f t="shared" si="1"/>
        <v>1</v>
      </c>
    </row>
    <row r="16" spans="1:54" x14ac:dyDescent="0.3">
      <c r="A16">
        <v>21</v>
      </c>
      <c r="B16" t="s">
        <v>81</v>
      </c>
      <c r="C16" t="s">
        <v>67</v>
      </c>
      <c r="D16" t="s">
        <v>68</v>
      </c>
      <c r="F16" s="2">
        <f t="shared" si="2"/>
        <v>0</v>
      </c>
      <c r="G16" s="2">
        <f t="shared" si="2"/>
        <v>1</v>
      </c>
      <c r="H16" s="4">
        <f t="shared" si="2"/>
        <v>0</v>
      </c>
      <c r="I16">
        <f t="shared" si="2"/>
        <v>1</v>
      </c>
      <c r="J16">
        <f t="shared" si="2"/>
        <v>0</v>
      </c>
      <c r="K16">
        <f t="shared" si="2"/>
        <v>4</v>
      </c>
      <c r="L16">
        <f t="shared" si="2"/>
        <v>0</v>
      </c>
      <c r="M16">
        <v>4086782.6</v>
      </c>
      <c r="N16">
        <v>4554731.4000000004</v>
      </c>
      <c r="O16">
        <v>4541813.4000000004</v>
      </c>
      <c r="P16">
        <v>3127021.2</v>
      </c>
      <c r="Q16">
        <v>2458999</v>
      </c>
      <c r="R16">
        <v>3627884.8</v>
      </c>
      <c r="S16">
        <v>2853526.4</v>
      </c>
      <c r="T16">
        <v>4001025.4</v>
      </c>
      <c r="U16">
        <v>3688417.2</v>
      </c>
      <c r="V16">
        <v>15964690.4</v>
      </c>
      <c r="W16">
        <v>5544055.2000000002</v>
      </c>
      <c r="Y16">
        <v>4.44984811199829</v>
      </c>
      <c r="Z16">
        <v>3.8530220260145138</v>
      </c>
      <c r="AA16">
        <v>3.8274676007800741</v>
      </c>
      <c r="AB16">
        <v>4.1970114319934506</v>
      </c>
      <c r="AC16">
        <v>2.955196635995526</v>
      </c>
      <c r="AD16">
        <v>5.1892431025858956</v>
      </c>
      <c r="AE16">
        <v>3.9844733954058031</v>
      </c>
      <c r="AF16">
        <v>1.4942770585766989</v>
      </c>
      <c r="AG16">
        <v>2.3450325089972468</v>
      </c>
      <c r="AH16">
        <v>6.7472771898028441</v>
      </c>
      <c r="AI16">
        <v>6.375917870877311</v>
      </c>
      <c r="AK16">
        <v>4.44984811199829</v>
      </c>
      <c r="AL16">
        <v>1.394154001795687</v>
      </c>
      <c r="AM16">
        <v>1.3831126439617949</v>
      </c>
      <c r="AN16">
        <v>4.1970114319934506</v>
      </c>
      <c r="AO16">
        <v>1.1479010570095849</v>
      </c>
      <c r="AP16">
        <v>5.1892431025858956</v>
      </c>
      <c r="AQ16">
        <v>1.380308193597011</v>
      </c>
      <c r="AR16">
        <v>1.0065618997905399</v>
      </c>
      <c r="AS16">
        <v>0.55669659546110783</v>
      </c>
      <c r="AT16">
        <v>6.7472771898028441</v>
      </c>
      <c r="AU16">
        <v>4.3241230702027682</v>
      </c>
      <c r="AW16">
        <v>0.25608006160473451</v>
      </c>
      <c r="AY16">
        <f t="shared" si="3"/>
        <v>-3</v>
      </c>
      <c r="AZ16" t="str">
        <f t="shared" si="1"/>
        <v/>
      </c>
      <c r="BA16">
        <f t="shared" si="1"/>
        <v>-3</v>
      </c>
      <c r="BB16" t="str">
        <f t="shared" si="1"/>
        <v/>
      </c>
    </row>
    <row r="17" spans="1:54" x14ac:dyDescent="0.3">
      <c r="A17">
        <v>21</v>
      </c>
      <c r="B17" t="s">
        <v>82</v>
      </c>
      <c r="C17" t="s">
        <v>67</v>
      </c>
      <c r="D17" t="s">
        <v>68</v>
      </c>
      <c r="F17" s="2">
        <f t="shared" si="2"/>
        <v>0</v>
      </c>
      <c r="G17" s="2">
        <f t="shared" si="2"/>
        <v>1</v>
      </c>
      <c r="H17" s="4">
        <f t="shared" si="2"/>
        <v>0</v>
      </c>
      <c r="I17">
        <f t="shared" si="2"/>
        <v>1</v>
      </c>
      <c r="J17">
        <f t="shared" si="2"/>
        <v>0</v>
      </c>
      <c r="K17">
        <f t="shared" si="2"/>
        <v>4</v>
      </c>
      <c r="L17">
        <f t="shared" si="2"/>
        <v>0</v>
      </c>
      <c r="M17">
        <v>7112853</v>
      </c>
      <c r="N17">
        <v>7426696.4000000004</v>
      </c>
      <c r="O17">
        <v>7504955.4000000004</v>
      </c>
      <c r="P17">
        <v>8723892</v>
      </c>
      <c r="Q17">
        <v>5115181.2</v>
      </c>
      <c r="R17">
        <v>6128639</v>
      </c>
      <c r="S17">
        <v>3892625.2</v>
      </c>
      <c r="T17">
        <v>4576948.2</v>
      </c>
      <c r="U17">
        <v>4178103.2</v>
      </c>
      <c r="V17">
        <v>5662981.7999999998</v>
      </c>
      <c r="W17">
        <v>5693474.5999999996</v>
      </c>
      <c r="Y17">
        <v>5.9960942065925336</v>
      </c>
      <c r="Z17">
        <v>5.6457993336138319</v>
      </c>
      <c r="AA17">
        <v>5.6903926955885256</v>
      </c>
      <c r="AB17">
        <v>4.5976185452018399</v>
      </c>
      <c r="AC17">
        <v>2.9301587878318971</v>
      </c>
      <c r="AD17">
        <v>4.3432875596103262</v>
      </c>
      <c r="AE17">
        <v>3.359654184780084</v>
      </c>
      <c r="AF17">
        <v>1.882173109590076</v>
      </c>
      <c r="AG17">
        <v>2.6130708015523849</v>
      </c>
      <c r="AH17">
        <v>4.3293590900022538</v>
      </c>
      <c r="AI17">
        <v>7.1664822640479544</v>
      </c>
      <c r="AK17">
        <v>5.9960942065925336</v>
      </c>
      <c r="AL17">
        <v>1.3273037826060321</v>
      </c>
      <c r="AM17">
        <v>1.3700150467688219</v>
      </c>
      <c r="AN17">
        <v>4.5976185452018399</v>
      </c>
      <c r="AO17">
        <v>0.82945088021224367</v>
      </c>
      <c r="AP17">
        <v>4.3432875596103262</v>
      </c>
      <c r="AQ17">
        <v>0.89333609180757778</v>
      </c>
      <c r="AR17">
        <v>1.109717213769909</v>
      </c>
      <c r="AS17">
        <v>0.50249800377059728</v>
      </c>
      <c r="AT17">
        <v>4.3293590900022538</v>
      </c>
      <c r="AU17">
        <v>4.9342130340286534</v>
      </c>
      <c r="AW17">
        <v>0.25554922058945517</v>
      </c>
      <c r="AY17">
        <f t="shared" si="3"/>
        <v>-3</v>
      </c>
      <c r="AZ17" t="str">
        <f t="shared" si="1"/>
        <v/>
      </c>
      <c r="BA17">
        <f t="shared" si="1"/>
        <v>-3</v>
      </c>
      <c r="BB17" t="str">
        <f t="shared" si="1"/>
        <v/>
      </c>
    </row>
    <row r="18" spans="1:54" x14ac:dyDescent="0.3">
      <c r="A18">
        <v>21</v>
      </c>
      <c r="B18" t="s">
        <v>83</v>
      </c>
      <c r="C18" t="s">
        <v>67</v>
      </c>
      <c r="D18" t="s">
        <v>68</v>
      </c>
      <c r="F18" s="2">
        <f t="shared" si="2"/>
        <v>0</v>
      </c>
      <c r="G18" s="2">
        <f t="shared" si="2"/>
        <v>0</v>
      </c>
      <c r="H18" s="4">
        <f t="shared" si="2"/>
        <v>1</v>
      </c>
      <c r="I18">
        <f t="shared" si="2"/>
        <v>0</v>
      </c>
      <c r="J18">
        <f t="shared" si="2"/>
        <v>1</v>
      </c>
      <c r="K18">
        <f t="shared" si="2"/>
        <v>4</v>
      </c>
      <c r="L18">
        <f t="shared" si="2"/>
        <v>4</v>
      </c>
      <c r="M18">
        <v>492450</v>
      </c>
      <c r="N18">
        <v>503237.4</v>
      </c>
      <c r="O18">
        <v>503764.2</v>
      </c>
      <c r="P18">
        <v>264522.40000000002</v>
      </c>
      <c r="Q18">
        <v>311918.40000000002</v>
      </c>
      <c r="R18">
        <v>253435.8</v>
      </c>
      <c r="S18">
        <v>235308.6</v>
      </c>
      <c r="T18">
        <v>3780204.6</v>
      </c>
      <c r="U18">
        <v>2945129.8</v>
      </c>
      <c r="V18">
        <v>6495.2</v>
      </c>
      <c r="W18">
        <v>45694.400000000001</v>
      </c>
      <c r="Y18">
        <v>0.64292174060828988</v>
      </c>
      <c r="Z18">
        <v>0.89330707080662253</v>
      </c>
      <c r="AA18">
        <v>0.89432137736584993</v>
      </c>
      <c r="AB18">
        <v>0.50445123580284412</v>
      </c>
      <c r="AC18">
        <v>0.76980030300910585</v>
      </c>
      <c r="AD18">
        <v>1.195345219597221</v>
      </c>
      <c r="AE18">
        <v>1.382082828204148</v>
      </c>
      <c r="AF18">
        <v>1.21309523723321</v>
      </c>
      <c r="AG18">
        <v>1.4228543091565371</v>
      </c>
      <c r="AH18">
        <v>3.5930126602761382E-2</v>
      </c>
      <c r="AI18">
        <v>0.46961465538479391</v>
      </c>
      <c r="AK18">
        <v>0.64292174060828988</v>
      </c>
      <c r="AL18">
        <v>0.37381473879795518</v>
      </c>
      <c r="AM18">
        <v>0.37536147217033428</v>
      </c>
      <c r="AN18">
        <v>0.50445123580284412</v>
      </c>
      <c r="AO18">
        <v>0.33310141960973849</v>
      </c>
      <c r="AP18">
        <v>1.195345219597221</v>
      </c>
      <c r="AQ18">
        <v>0.43490049081156029</v>
      </c>
      <c r="AR18">
        <v>0.79237593022407959</v>
      </c>
      <c r="AS18">
        <v>0.38277758858166627</v>
      </c>
      <c r="AT18">
        <v>3.5930126602761382E-2</v>
      </c>
      <c r="AU18">
        <v>0.35850466359406707</v>
      </c>
      <c r="AW18">
        <v>0.25931950319791208</v>
      </c>
      <c r="AY18">
        <f t="shared" si="3"/>
        <v>1</v>
      </c>
      <c r="AZ18">
        <f t="shared" si="1"/>
        <v>1</v>
      </c>
      <c r="BA18" t="str">
        <f t="shared" si="1"/>
        <v/>
      </c>
      <c r="BB18">
        <f t="shared" si="1"/>
        <v>1</v>
      </c>
    </row>
    <row r="19" spans="1:54" x14ac:dyDescent="0.3">
      <c r="A19">
        <v>22</v>
      </c>
      <c r="B19" t="s">
        <v>84</v>
      </c>
      <c r="C19" t="s">
        <v>85</v>
      </c>
      <c r="D19" t="s">
        <v>86</v>
      </c>
      <c r="F19" s="2">
        <f t="shared" ref="F19:L34" si="4">F671</f>
        <v>0</v>
      </c>
      <c r="G19" s="2">
        <f t="shared" si="4"/>
        <v>0</v>
      </c>
      <c r="H19" s="4">
        <f t="shared" si="4"/>
        <v>0</v>
      </c>
      <c r="I19">
        <f t="shared" si="4"/>
        <v>1</v>
      </c>
      <c r="J19">
        <f t="shared" si="4"/>
        <v>0</v>
      </c>
      <c r="K19">
        <f t="shared" si="4"/>
        <v>3</v>
      </c>
      <c r="L19">
        <f t="shared" si="4"/>
        <v>0</v>
      </c>
      <c r="M19">
        <v>6218015.5999999996</v>
      </c>
      <c r="N19">
        <v>4970847</v>
      </c>
      <c r="O19">
        <v>5032584.2</v>
      </c>
      <c r="P19">
        <v>14902021.800000001</v>
      </c>
      <c r="Q19">
        <v>12272485.6</v>
      </c>
      <c r="R19">
        <v>15785104.199999999</v>
      </c>
      <c r="S19">
        <v>9139234.5999999996</v>
      </c>
      <c r="T19">
        <v>4656903.2</v>
      </c>
      <c r="U19">
        <v>3535795.6</v>
      </c>
      <c r="V19">
        <v>15292114.800000001</v>
      </c>
      <c r="W19">
        <v>10783053</v>
      </c>
      <c r="Y19">
        <v>5.5841101611964401</v>
      </c>
      <c r="Z19">
        <v>4.1859702246845698</v>
      </c>
      <c r="AA19">
        <v>4.1723990936065096</v>
      </c>
      <c r="AB19">
        <v>14.921628154604701</v>
      </c>
      <c r="AC19">
        <v>12.322741512581709</v>
      </c>
      <c r="AD19">
        <v>11.97252351839561</v>
      </c>
      <c r="AE19">
        <v>7.1596740403561849</v>
      </c>
      <c r="AF19">
        <v>2.2702759256004361</v>
      </c>
      <c r="AG19">
        <v>2.089532812742982</v>
      </c>
      <c r="AH19">
        <v>8.3706975089968179</v>
      </c>
      <c r="AI19">
        <v>7.7514904960175048</v>
      </c>
      <c r="AK19">
        <v>5.5841101611964401</v>
      </c>
      <c r="AL19">
        <v>1.4112106091808529</v>
      </c>
      <c r="AM19">
        <v>1.4291146739968099</v>
      </c>
      <c r="AN19">
        <v>14.921628154604701</v>
      </c>
      <c r="AO19">
        <v>4.3825126729847401</v>
      </c>
      <c r="AP19">
        <v>11.97252351839561</v>
      </c>
      <c r="AQ19">
        <v>2.2611909405793988</v>
      </c>
      <c r="AR19">
        <v>1.1757524570100939</v>
      </c>
      <c r="AS19">
        <v>0.48571431314339858</v>
      </c>
      <c r="AT19">
        <v>8.3706975089968179</v>
      </c>
      <c r="AU19">
        <v>4.1338113657664506</v>
      </c>
      <c r="AW19">
        <v>0.2520012794062495</v>
      </c>
      <c r="AY19">
        <f t="shared" si="3"/>
        <v>-2</v>
      </c>
      <c r="AZ19" t="str">
        <f t="shared" si="1"/>
        <v/>
      </c>
      <c r="BA19">
        <f t="shared" si="1"/>
        <v>-2</v>
      </c>
      <c r="BB19" t="str">
        <f t="shared" si="1"/>
        <v/>
      </c>
    </row>
    <row r="20" spans="1:54" x14ac:dyDescent="0.3">
      <c r="A20">
        <v>22</v>
      </c>
      <c r="B20" t="s">
        <v>87</v>
      </c>
      <c r="C20" t="s">
        <v>85</v>
      </c>
      <c r="D20" t="s">
        <v>86</v>
      </c>
      <c r="F20" s="2">
        <f t="shared" si="4"/>
        <v>0</v>
      </c>
      <c r="G20" s="2">
        <f t="shared" si="4"/>
        <v>1</v>
      </c>
      <c r="H20" s="4">
        <f t="shared" si="4"/>
        <v>1</v>
      </c>
      <c r="I20">
        <f t="shared" si="4"/>
        <v>0</v>
      </c>
      <c r="J20">
        <f t="shared" si="4"/>
        <v>1</v>
      </c>
      <c r="K20">
        <f t="shared" si="4"/>
        <v>3</v>
      </c>
      <c r="L20">
        <f t="shared" si="4"/>
        <v>3</v>
      </c>
      <c r="M20">
        <v>572109.80000000005</v>
      </c>
      <c r="N20">
        <v>375399.8</v>
      </c>
      <c r="O20">
        <v>376361.2</v>
      </c>
      <c r="P20">
        <v>531781.6</v>
      </c>
      <c r="Q20">
        <v>233361</v>
      </c>
      <c r="R20">
        <v>425951</v>
      </c>
      <c r="S20">
        <v>38913</v>
      </c>
      <c r="T20">
        <v>4641178.5999999996</v>
      </c>
      <c r="U20">
        <v>3424636</v>
      </c>
      <c r="V20">
        <v>2057883</v>
      </c>
      <c r="W20">
        <v>144039.79999999999</v>
      </c>
      <c r="Y20">
        <v>0.88739190541673452</v>
      </c>
      <c r="Z20">
        <v>0.7232638717745431</v>
      </c>
      <c r="AA20">
        <v>0.70986397918313737</v>
      </c>
      <c r="AB20">
        <v>0.97151426120544782</v>
      </c>
      <c r="AC20">
        <v>0.67323092820588504</v>
      </c>
      <c r="AD20">
        <v>0.5730970407836139</v>
      </c>
      <c r="AE20">
        <v>0.368317521829158</v>
      </c>
      <c r="AF20">
        <v>2.2713252589688642</v>
      </c>
      <c r="AG20">
        <v>2.0020161235355771</v>
      </c>
      <c r="AH20">
        <v>3.391584633197636</v>
      </c>
      <c r="AI20">
        <v>0.72424600619124246</v>
      </c>
      <c r="AK20">
        <v>0.88739190541673452</v>
      </c>
      <c r="AL20">
        <v>0.35694196120603011</v>
      </c>
      <c r="AM20">
        <v>0.34840175060089679</v>
      </c>
      <c r="AN20">
        <v>0.97151426120544782</v>
      </c>
      <c r="AO20">
        <v>0.32536988820065738</v>
      </c>
      <c r="AP20">
        <v>0.5730970407836139</v>
      </c>
      <c r="AQ20">
        <v>0.27349138979334392</v>
      </c>
      <c r="AR20">
        <v>1.1885450835688971</v>
      </c>
      <c r="AS20">
        <v>0.46675876361550761</v>
      </c>
      <c r="AT20">
        <v>3.391584633197636</v>
      </c>
      <c r="AU20">
        <v>0.53322059521451592</v>
      </c>
      <c r="AW20">
        <v>0.25810157920932392</v>
      </c>
      <c r="AY20">
        <f t="shared" si="3"/>
        <v>4</v>
      </c>
      <c r="AZ20">
        <f t="shared" si="1"/>
        <v>4</v>
      </c>
      <c r="BA20" t="str">
        <f t="shared" si="1"/>
        <v/>
      </c>
      <c r="BB20">
        <f t="shared" si="1"/>
        <v>4</v>
      </c>
    </row>
    <row r="21" spans="1:54" x14ac:dyDescent="0.3">
      <c r="A21">
        <v>22</v>
      </c>
      <c r="B21" t="s">
        <v>88</v>
      </c>
      <c r="C21" t="s">
        <v>85</v>
      </c>
      <c r="D21" t="s">
        <v>86</v>
      </c>
      <c r="F21" s="2">
        <f t="shared" si="4"/>
        <v>0</v>
      </c>
      <c r="G21" s="2">
        <f t="shared" si="4"/>
        <v>1</v>
      </c>
      <c r="H21" s="4">
        <f t="shared" si="4"/>
        <v>0</v>
      </c>
      <c r="I21">
        <f t="shared" si="4"/>
        <v>1</v>
      </c>
      <c r="J21">
        <f t="shared" si="4"/>
        <v>0</v>
      </c>
      <c r="K21">
        <f t="shared" si="4"/>
        <v>3</v>
      </c>
      <c r="L21">
        <f t="shared" si="4"/>
        <v>0</v>
      </c>
      <c r="M21">
        <v>4386124.8</v>
      </c>
      <c r="N21">
        <v>4898778.8</v>
      </c>
      <c r="O21">
        <v>4936795</v>
      </c>
      <c r="P21">
        <v>2573293.2000000002</v>
      </c>
      <c r="Q21">
        <v>2389757.6</v>
      </c>
      <c r="R21">
        <v>7628471.2000000002</v>
      </c>
      <c r="S21">
        <v>8091236.4000000004</v>
      </c>
      <c r="T21">
        <v>4391893.8</v>
      </c>
      <c r="U21">
        <v>4340319</v>
      </c>
      <c r="V21">
        <v>7755154.4000000004</v>
      </c>
      <c r="W21">
        <v>6857088.2000000002</v>
      </c>
      <c r="Y21">
        <v>3.7692468625959008</v>
      </c>
      <c r="Z21">
        <v>3.7402127398410809</v>
      </c>
      <c r="AA21">
        <v>3.7153369811479928</v>
      </c>
      <c r="AB21">
        <v>3.3159537550061939</v>
      </c>
      <c r="AC21">
        <v>2.862296105595306</v>
      </c>
      <c r="AD21">
        <v>6.5770577391842382</v>
      </c>
      <c r="AE21">
        <v>6.3936642569955442</v>
      </c>
      <c r="AF21">
        <v>2.0949743691948242</v>
      </c>
      <c r="AG21">
        <v>2.6759652646142058</v>
      </c>
      <c r="AH21">
        <v>5.1703971167909906</v>
      </c>
      <c r="AI21">
        <v>5.8132051573484196</v>
      </c>
      <c r="AK21">
        <v>3.7692468625959008</v>
      </c>
      <c r="AL21">
        <v>1.1494834258104669</v>
      </c>
      <c r="AM21">
        <v>1.1558712974074301</v>
      </c>
      <c r="AN21">
        <v>3.3159537550061939</v>
      </c>
      <c r="AO21">
        <v>0.98595407780376265</v>
      </c>
      <c r="AP21">
        <v>6.5770577391842382</v>
      </c>
      <c r="AQ21">
        <v>1.9763206347939559</v>
      </c>
      <c r="AR21">
        <v>1.192240812594537</v>
      </c>
      <c r="AS21">
        <v>0.52652334934100509</v>
      </c>
      <c r="AT21">
        <v>5.1703971167909906</v>
      </c>
      <c r="AU21">
        <v>3.2504723567864859</v>
      </c>
      <c r="AW21">
        <v>0.24833658302668479</v>
      </c>
      <c r="AY21">
        <f t="shared" si="3"/>
        <v>0</v>
      </c>
      <c r="AZ21" t="str">
        <f t="shared" si="1"/>
        <v/>
      </c>
      <c r="BA21">
        <f t="shared" si="1"/>
        <v>0</v>
      </c>
      <c r="BB21" t="str">
        <f t="shared" si="1"/>
        <v/>
      </c>
    </row>
    <row r="22" spans="1:54" x14ac:dyDescent="0.3">
      <c r="A22">
        <v>22</v>
      </c>
      <c r="B22" t="s">
        <v>89</v>
      </c>
      <c r="C22" t="s">
        <v>85</v>
      </c>
      <c r="D22" t="s">
        <v>86</v>
      </c>
      <c r="F22" s="2">
        <f t="shared" si="4"/>
        <v>0</v>
      </c>
      <c r="G22" s="2">
        <f t="shared" si="4"/>
        <v>0</v>
      </c>
      <c r="H22" s="4">
        <f t="shared" si="4"/>
        <v>0</v>
      </c>
      <c r="I22">
        <f t="shared" si="4"/>
        <v>1</v>
      </c>
      <c r="J22">
        <f t="shared" si="4"/>
        <v>0</v>
      </c>
      <c r="K22">
        <f t="shared" si="4"/>
        <v>3</v>
      </c>
      <c r="L22">
        <f t="shared" si="4"/>
        <v>0</v>
      </c>
      <c r="M22">
        <v>1288357.8</v>
      </c>
      <c r="N22">
        <v>2659404.2000000002</v>
      </c>
      <c r="O22">
        <v>2669487.2000000002</v>
      </c>
      <c r="P22">
        <v>8049014.7999999998</v>
      </c>
      <c r="Q22">
        <v>3624053</v>
      </c>
      <c r="R22">
        <v>2096160</v>
      </c>
      <c r="S22">
        <v>3421796</v>
      </c>
      <c r="T22">
        <v>4381979.4000000004</v>
      </c>
      <c r="U22">
        <v>4302166.5999999996</v>
      </c>
      <c r="V22">
        <v>3344334.4</v>
      </c>
      <c r="W22">
        <v>4294176</v>
      </c>
      <c r="Y22">
        <v>1.4283185128006151</v>
      </c>
      <c r="Z22">
        <v>2.2793007313739508</v>
      </c>
      <c r="AA22">
        <v>2.267114430828951</v>
      </c>
      <c r="AB22">
        <v>3.4870664224028589</v>
      </c>
      <c r="AC22">
        <v>2.1821137135731989</v>
      </c>
      <c r="AD22">
        <v>2.1668098501977511</v>
      </c>
      <c r="AE22">
        <v>2.9738412323873491</v>
      </c>
      <c r="AF22">
        <v>2.09298271543812</v>
      </c>
      <c r="AG22">
        <v>2.6645195413148031</v>
      </c>
      <c r="AH22">
        <v>3.699579793401063</v>
      </c>
      <c r="AI22">
        <v>4.273318221769296</v>
      </c>
      <c r="AK22">
        <v>1.4283185128006151</v>
      </c>
      <c r="AL22">
        <v>0.68629968899767846</v>
      </c>
      <c r="AM22">
        <v>0.67893856082810089</v>
      </c>
      <c r="AN22">
        <v>3.4870664224028589</v>
      </c>
      <c r="AO22">
        <v>0.86195870320661927</v>
      </c>
      <c r="AP22">
        <v>2.1668098501977511</v>
      </c>
      <c r="AQ22">
        <v>0.91633364300942044</v>
      </c>
      <c r="AR22">
        <v>1.1854596688412129</v>
      </c>
      <c r="AS22">
        <v>0.52719030398875477</v>
      </c>
      <c r="AT22">
        <v>3.699579793401063</v>
      </c>
      <c r="AU22">
        <v>2.1362985823885539</v>
      </c>
      <c r="AW22">
        <v>0.25857352078892287</v>
      </c>
      <c r="AY22">
        <f t="shared" si="3"/>
        <v>-2</v>
      </c>
      <c r="AZ22" t="str">
        <f t="shared" si="1"/>
        <v/>
      </c>
      <c r="BA22">
        <f t="shared" si="1"/>
        <v>-2</v>
      </c>
      <c r="BB22" t="str">
        <f t="shared" si="1"/>
        <v/>
      </c>
    </row>
    <row r="23" spans="1:54" x14ac:dyDescent="0.3">
      <c r="A23">
        <v>22</v>
      </c>
      <c r="B23" t="s">
        <v>90</v>
      </c>
      <c r="C23" t="s">
        <v>85</v>
      </c>
      <c r="D23" t="s">
        <v>86</v>
      </c>
      <c r="F23" s="2">
        <f t="shared" si="4"/>
        <v>0</v>
      </c>
      <c r="G23" s="2">
        <f t="shared" si="4"/>
        <v>1</v>
      </c>
      <c r="H23" s="4">
        <f t="shared" si="4"/>
        <v>0</v>
      </c>
      <c r="I23">
        <f t="shared" si="4"/>
        <v>1</v>
      </c>
      <c r="J23">
        <f t="shared" si="4"/>
        <v>0</v>
      </c>
      <c r="K23">
        <f t="shared" si="4"/>
        <v>3</v>
      </c>
      <c r="L23">
        <f t="shared" si="4"/>
        <v>0</v>
      </c>
      <c r="M23">
        <v>878753.2</v>
      </c>
      <c r="N23">
        <v>2407616.2000000002</v>
      </c>
      <c r="O23">
        <v>2435830.7999999998</v>
      </c>
      <c r="P23">
        <v>1835525</v>
      </c>
      <c r="Q23">
        <v>1559869.6</v>
      </c>
      <c r="R23">
        <v>1062859</v>
      </c>
      <c r="S23">
        <v>2651037.7999999998</v>
      </c>
      <c r="T23">
        <v>4322342.5999999996</v>
      </c>
      <c r="U23">
        <v>4372043.2</v>
      </c>
      <c r="V23">
        <v>4812924.4000000004</v>
      </c>
      <c r="W23">
        <v>7918890.4000000004</v>
      </c>
      <c r="Y23">
        <v>1.091226188000292</v>
      </c>
      <c r="Z23">
        <v>2.1139028050121849</v>
      </c>
      <c r="AA23">
        <v>2.1175054825609552</v>
      </c>
      <c r="AB23">
        <v>2.0697027762013018</v>
      </c>
      <c r="AC23">
        <v>1.392943402181845</v>
      </c>
      <c r="AD23">
        <v>1.2014052921906111</v>
      </c>
      <c r="AE23">
        <v>2.403166006028187</v>
      </c>
      <c r="AF23">
        <v>2.0527946730144322</v>
      </c>
      <c r="AG23">
        <v>2.719851163157728</v>
      </c>
      <c r="AH23">
        <v>4.1876444990048176</v>
      </c>
      <c r="AI23">
        <v>5.0236687073949726</v>
      </c>
      <c r="AK23">
        <v>1.091226188000292</v>
      </c>
      <c r="AL23">
        <v>0.62221032582456248</v>
      </c>
      <c r="AM23">
        <v>0.61726760417222981</v>
      </c>
      <c r="AN23">
        <v>2.0697027762013018</v>
      </c>
      <c r="AO23">
        <v>0.5267058861907572</v>
      </c>
      <c r="AP23">
        <v>1.2014052921906111</v>
      </c>
      <c r="AQ23">
        <v>0.72496825340203941</v>
      </c>
      <c r="AR23">
        <v>1.179333636828233</v>
      </c>
      <c r="AS23">
        <v>0.53312728673918175</v>
      </c>
      <c r="AT23">
        <v>4.1876444990048176</v>
      </c>
      <c r="AU23">
        <v>2.0709130940143949</v>
      </c>
      <c r="AW23">
        <v>0.26935772680444642</v>
      </c>
      <c r="AY23">
        <f t="shared" si="3"/>
        <v>-2</v>
      </c>
      <c r="AZ23" t="str">
        <f t="shared" si="1"/>
        <v/>
      </c>
      <c r="BA23">
        <f t="shared" si="1"/>
        <v>-2</v>
      </c>
      <c r="BB23" t="str">
        <f t="shared" si="1"/>
        <v/>
      </c>
    </row>
    <row r="24" spans="1:54" x14ac:dyDescent="0.3">
      <c r="A24">
        <v>22</v>
      </c>
      <c r="B24" t="s">
        <v>91</v>
      </c>
      <c r="C24" t="s">
        <v>85</v>
      </c>
      <c r="D24" t="s">
        <v>86</v>
      </c>
      <c r="F24" s="2">
        <f t="shared" si="4"/>
        <v>0</v>
      </c>
      <c r="G24" s="2">
        <f t="shared" si="4"/>
        <v>0</v>
      </c>
      <c r="H24" s="4">
        <f t="shared" si="4"/>
        <v>0</v>
      </c>
      <c r="I24">
        <f t="shared" si="4"/>
        <v>1</v>
      </c>
      <c r="J24">
        <f t="shared" si="4"/>
        <v>0</v>
      </c>
      <c r="K24">
        <f t="shared" si="4"/>
        <v>3</v>
      </c>
      <c r="L24">
        <f t="shared" si="4"/>
        <v>0</v>
      </c>
      <c r="M24">
        <v>1877990.2</v>
      </c>
      <c r="N24">
        <v>1532692.2</v>
      </c>
      <c r="O24">
        <v>1528208.2</v>
      </c>
      <c r="P24">
        <v>1753422.2</v>
      </c>
      <c r="Q24">
        <v>690166.2</v>
      </c>
      <c r="R24">
        <v>1693590.8</v>
      </c>
      <c r="S24">
        <v>570337.6</v>
      </c>
      <c r="T24">
        <v>4319504.5999999996</v>
      </c>
      <c r="U24">
        <v>4354862.8</v>
      </c>
      <c r="V24">
        <v>6489848.2000000002</v>
      </c>
      <c r="W24">
        <v>1839385</v>
      </c>
      <c r="Y24">
        <v>1.853878730419092</v>
      </c>
      <c r="Z24">
        <v>1.4270585273858161</v>
      </c>
      <c r="AA24">
        <v>1.4238366284174839</v>
      </c>
      <c r="AB24">
        <v>2.1094306591956409</v>
      </c>
      <c r="AC24">
        <v>1.077953672362491</v>
      </c>
      <c r="AD24">
        <v>1.8806893470115029</v>
      </c>
      <c r="AE24">
        <v>0.89441379539202903</v>
      </c>
      <c r="AF24">
        <v>2.0706592239905151</v>
      </c>
      <c r="AG24">
        <v>2.719426068628672</v>
      </c>
      <c r="AH24">
        <v>4.7272521491860973</v>
      </c>
      <c r="AI24">
        <v>2.4768383371760141</v>
      </c>
      <c r="AK24">
        <v>1.853878730419092</v>
      </c>
      <c r="AL24">
        <v>0.59303784900112078</v>
      </c>
      <c r="AM24">
        <v>0.58633655100129545</v>
      </c>
      <c r="AN24">
        <v>2.1094306591956409</v>
      </c>
      <c r="AO24">
        <v>0.45707858879468399</v>
      </c>
      <c r="AP24">
        <v>1.8806893470115029</v>
      </c>
      <c r="AQ24">
        <v>0.44872279496630652</v>
      </c>
      <c r="AR24">
        <v>1.191676685772836</v>
      </c>
      <c r="AS24">
        <v>0.53369180498411883</v>
      </c>
      <c r="AT24">
        <v>4.7272521491860973</v>
      </c>
      <c r="AU24">
        <v>1.0559074928052721</v>
      </c>
      <c r="AW24">
        <v>0.25093810639809822</v>
      </c>
      <c r="AY24">
        <f t="shared" si="3"/>
        <v>0</v>
      </c>
      <c r="AZ24" t="str">
        <f t="shared" si="1"/>
        <v/>
      </c>
      <c r="BA24">
        <f t="shared" si="1"/>
        <v>0</v>
      </c>
      <c r="BB24" t="str">
        <f t="shared" si="1"/>
        <v/>
      </c>
    </row>
    <row r="25" spans="1:54" x14ac:dyDescent="0.3">
      <c r="A25">
        <v>22</v>
      </c>
      <c r="B25" t="s">
        <v>92</v>
      </c>
      <c r="C25" t="s">
        <v>85</v>
      </c>
      <c r="D25" t="s">
        <v>86</v>
      </c>
      <c r="F25" s="2">
        <f t="shared" si="4"/>
        <v>0</v>
      </c>
      <c r="G25" s="2">
        <f t="shared" si="4"/>
        <v>0</v>
      </c>
      <c r="H25" s="4">
        <f t="shared" si="4"/>
        <v>1</v>
      </c>
      <c r="I25">
        <f t="shared" si="4"/>
        <v>0</v>
      </c>
      <c r="J25">
        <f t="shared" si="4"/>
        <v>1</v>
      </c>
      <c r="K25">
        <f t="shared" si="4"/>
        <v>3</v>
      </c>
      <c r="L25">
        <f t="shared" si="4"/>
        <v>3</v>
      </c>
      <c r="M25">
        <v>371955.6</v>
      </c>
      <c r="N25">
        <v>343398.40000000002</v>
      </c>
      <c r="O25">
        <v>344526.2</v>
      </c>
      <c r="P25">
        <v>240817.6</v>
      </c>
      <c r="Q25">
        <v>216188.2</v>
      </c>
      <c r="R25">
        <v>47009</v>
      </c>
      <c r="S25">
        <v>46935</v>
      </c>
      <c r="T25">
        <v>4421463</v>
      </c>
      <c r="U25">
        <v>3322838.8</v>
      </c>
      <c r="V25">
        <v>381348.6</v>
      </c>
      <c r="W25">
        <v>126769.8</v>
      </c>
      <c r="Y25">
        <v>0.58608311277348546</v>
      </c>
      <c r="Z25">
        <v>0.73102950160391633</v>
      </c>
      <c r="AA25">
        <v>0.73464674256974827</v>
      </c>
      <c r="AB25">
        <v>0.56393102260190064</v>
      </c>
      <c r="AC25">
        <v>0.68491312401019966</v>
      </c>
      <c r="AD25">
        <v>0.16647212819661941</v>
      </c>
      <c r="AE25">
        <v>0.41451481336262069</v>
      </c>
      <c r="AF25">
        <v>2.0938551727798771</v>
      </c>
      <c r="AG25">
        <v>1.9247863028547729</v>
      </c>
      <c r="AH25">
        <v>1.0275544274016279</v>
      </c>
      <c r="AI25">
        <v>0.70613451719982545</v>
      </c>
      <c r="AK25">
        <v>0.58608311277348546</v>
      </c>
      <c r="AL25">
        <v>0.3613054718240164</v>
      </c>
      <c r="AM25">
        <v>0.36918382062576699</v>
      </c>
      <c r="AN25">
        <v>0.56393102260190064</v>
      </c>
      <c r="AO25">
        <v>0.3369226680195424</v>
      </c>
      <c r="AP25">
        <v>0.16647212819661941</v>
      </c>
      <c r="AQ25">
        <v>0.29933624197728931</v>
      </c>
      <c r="AR25">
        <v>1.206418949982617</v>
      </c>
      <c r="AS25">
        <v>0.47315959559055037</v>
      </c>
      <c r="AT25">
        <v>1.0275544274016279</v>
      </c>
      <c r="AU25">
        <v>0.46703157799784101</v>
      </c>
      <c r="AW25">
        <v>0.25413814441999422</v>
      </c>
      <c r="AY25">
        <f t="shared" si="3"/>
        <v>4</v>
      </c>
      <c r="AZ25">
        <f t="shared" si="1"/>
        <v>4</v>
      </c>
      <c r="BA25" t="str">
        <f t="shared" si="1"/>
        <v/>
      </c>
      <c r="BB25">
        <f t="shared" si="1"/>
        <v>4</v>
      </c>
    </row>
    <row r="26" spans="1:54" x14ac:dyDescent="0.3">
      <c r="A26">
        <v>22</v>
      </c>
      <c r="B26" t="s">
        <v>93</v>
      </c>
      <c r="C26" t="s">
        <v>85</v>
      </c>
      <c r="D26" t="s">
        <v>86</v>
      </c>
      <c r="F26" s="2">
        <f t="shared" si="4"/>
        <v>0</v>
      </c>
      <c r="G26" s="2">
        <f t="shared" si="4"/>
        <v>1</v>
      </c>
      <c r="H26" s="4">
        <f t="shared" si="4"/>
        <v>0</v>
      </c>
      <c r="I26">
        <f t="shared" si="4"/>
        <v>1</v>
      </c>
      <c r="J26">
        <f t="shared" si="4"/>
        <v>0</v>
      </c>
      <c r="K26">
        <f t="shared" si="4"/>
        <v>3</v>
      </c>
      <c r="L26">
        <f t="shared" si="4"/>
        <v>0</v>
      </c>
      <c r="M26">
        <v>1837465.8</v>
      </c>
      <c r="N26">
        <v>1961636.6</v>
      </c>
      <c r="O26">
        <v>1970028.8</v>
      </c>
      <c r="P26">
        <v>2405833.6</v>
      </c>
      <c r="Q26">
        <v>735914</v>
      </c>
      <c r="R26">
        <v>2353739.6</v>
      </c>
      <c r="S26">
        <v>1387952.4</v>
      </c>
      <c r="T26">
        <v>4447722.5999999996</v>
      </c>
      <c r="U26">
        <v>3388569.4</v>
      </c>
      <c r="V26">
        <v>6130407.5999999996</v>
      </c>
      <c r="W26">
        <v>3647126.4</v>
      </c>
      <c r="Y26">
        <v>1.8621979765943251</v>
      </c>
      <c r="Z26">
        <v>1.91635833743494</v>
      </c>
      <c r="AA26">
        <v>1.9051544741843831</v>
      </c>
      <c r="AB26">
        <v>1.794364084198605</v>
      </c>
      <c r="AC26">
        <v>1.1598610256216491</v>
      </c>
      <c r="AD26">
        <v>2.81892081098631</v>
      </c>
      <c r="AE26">
        <v>1.960886648856103</v>
      </c>
      <c r="AF26">
        <v>2.106144439207855</v>
      </c>
      <c r="AG26">
        <v>1.9732820434146561</v>
      </c>
      <c r="AH26">
        <v>4.8332003900082778</v>
      </c>
      <c r="AI26">
        <v>3.5503366141580051</v>
      </c>
      <c r="AK26">
        <v>1.8621979765943251</v>
      </c>
      <c r="AL26">
        <v>0.64968697001459075</v>
      </c>
      <c r="AM26">
        <v>0.64479626161046322</v>
      </c>
      <c r="AN26">
        <v>1.794364084198605</v>
      </c>
      <c r="AO26">
        <v>0.43798707120586189</v>
      </c>
      <c r="AP26">
        <v>2.81892081098631</v>
      </c>
      <c r="AQ26">
        <v>0.74057343342574311</v>
      </c>
      <c r="AR26">
        <v>1.229951864399482</v>
      </c>
      <c r="AS26">
        <v>0.47547942093806339</v>
      </c>
      <c r="AT26">
        <v>4.8332003900082778</v>
      </c>
      <c r="AU26">
        <v>1.5992300683865319</v>
      </c>
      <c r="AW26">
        <v>0.25051153320819142</v>
      </c>
      <c r="AY26">
        <f t="shared" si="3"/>
        <v>-2</v>
      </c>
      <c r="AZ26" t="str">
        <f t="shared" si="1"/>
        <v/>
      </c>
      <c r="BA26">
        <f t="shared" si="1"/>
        <v>-2</v>
      </c>
      <c r="BB26" t="str">
        <f t="shared" si="1"/>
        <v/>
      </c>
    </row>
    <row r="27" spans="1:54" x14ac:dyDescent="0.3">
      <c r="A27">
        <v>23</v>
      </c>
      <c r="B27" t="s">
        <v>94</v>
      </c>
      <c r="C27" t="s">
        <v>95</v>
      </c>
      <c r="D27" t="s">
        <v>96</v>
      </c>
      <c r="F27" s="2">
        <f t="shared" si="4"/>
        <v>0</v>
      </c>
      <c r="G27" s="2">
        <f t="shared" si="4"/>
        <v>0</v>
      </c>
      <c r="H27" s="4">
        <f t="shared" si="4"/>
        <v>0</v>
      </c>
      <c r="I27">
        <f t="shared" si="4"/>
        <v>1</v>
      </c>
      <c r="J27">
        <f t="shared" si="4"/>
        <v>0</v>
      </c>
      <c r="K27">
        <f t="shared" si="4"/>
        <v>4</v>
      </c>
      <c r="L27">
        <f t="shared" si="4"/>
        <v>0</v>
      </c>
      <c r="M27">
        <v>2025390.8</v>
      </c>
      <c r="N27">
        <v>2323107.933333334</v>
      </c>
      <c r="O27">
        <v>2347293.8666666672</v>
      </c>
      <c r="P27">
        <v>2641017.4</v>
      </c>
      <c r="Q27">
        <v>1480485.8</v>
      </c>
      <c r="R27">
        <v>1830487.8</v>
      </c>
      <c r="S27">
        <v>2007776.333333333</v>
      </c>
      <c r="T27">
        <v>4660083.8</v>
      </c>
      <c r="U27">
        <v>4584956.5333333332</v>
      </c>
      <c r="V27">
        <v>3086489.6000000001</v>
      </c>
      <c r="W27">
        <v>1702825.333333333</v>
      </c>
      <c r="Y27">
        <v>2.3574716655886729</v>
      </c>
      <c r="Z27">
        <v>2.4014699164195918</v>
      </c>
      <c r="AA27">
        <v>2.4081908321784189</v>
      </c>
      <c r="AB27">
        <v>3.8290994442009829</v>
      </c>
      <c r="AC27">
        <v>2.2471790545988668</v>
      </c>
      <c r="AD27">
        <v>2.6595006424002352</v>
      </c>
      <c r="AE27">
        <v>2.916750677011442</v>
      </c>
      <c r="AF27">
        <v>2.9861896096030249</v>
      </c>
      <c r="AG27">
        <v>3.670757838528758</v>
      </c>
      <c r="AH27">
        <v>4.139291021600366</v>
      </c>
      <c r="AI27">
        <v>3.8402623325935559</v>
      </c>
      <c r="AK27">
        <v>2.3574716655886729</v>
      </c>
      <c r="AL27">
        <v>0.75323183248207592</v>
      </c>
      <c r="AM27">
        <v>0.76529784778831522</v>
      </c>
      <c r="AN27">
        <v>3.8290994442009829</v>
      </c>
      <c r="AO27">
        <v>0.85627751592546697</v>
      </c>
      <c r="AP27">
        <v>2.6595006424002352</v>
      </c>
      <c r="AQ27">
        <v>0.94126598680159079</v>
      </c>
      <c r="AR27">
        <v>1.5387871828046631</v>
      </c>
      <c r="AS27">
        <v>0.63169573979297033</v>
      </c>
      <c r="AT27">
        <v>4.139291021600366</v>
      </c>
      <c r="AU27">
        <v>2.2916664429397011</v>
      </c>
      <c r="AW27">
        <v>0.1982586667329693</v>
      </c>
      <c r="AY27">
        <f t="shared" si="3"/>
        <v>-0.33333333333333331</v>
      </c>
      <c r="AZ27" t="str">
        <f t="shared" si="1"/>
        <v/>
      </c>
      <c r="BA27">
        <f t="shared" si="1"/>
        <v>-0.33333333333333331</v>
      </c>
      <c r="BB27" t="str">
        <f t="shared" si="1"/>
        <v/>
      </c>
    </row>
    <row r="28" spans="1:54" x14ac:dyDescent="0.3">
      <c r="A28">
        <v>23</v>
      </c>
      <c r="B28" t="s">
        <v>97</v>
      </c>
      <c r="C28" t="s">
        <v>95</v>
      </c>
      <c r="D28" t="s">
        <v>96</v>
      </c>
      <c r="F28" s="2">
        <f t="shared" si="4"/>
        <v>0</v>
      </c>
      <c r="G28" s="2">
        <f t="shared" si="4"/>
        <v>1</v>
      </c>
      <c r="H28" s="4">
        <f t="shared" si="4"/>
        <v>0</v>
      </c>
      <c r="I28">
        <f t="shared" si="4"/>
        <v>1</v>
      </c>
      <c r="J28">
        <f t="shared" si="4"/>
        <v>0</v>
      </c>
      <c r="K28">
        <f t="shared" si="4"/>
        <v>4</v>
      </c>
      <c r="L28">
        <f t="shared" si="4"/>
        <v>0</v>
      </c>
      <c r="M28">
        <v>510392.8</v>
      </c>
      <c r="N28">
        <v>1332112.7333333329</v>
      </c>
      <c r="O28">
        <v>1342358.333333333</v>
      </c>
      <c r="P28">
        <v>376094.8</v>
      </c>
      <c r="Q28">
        <v>565630.46666666667</v>
      </c>
      <c r="R28">
        <v>129116.6</v>
      </c>
      <c r="S28">
        <v>905825.2666666666</v>
      </c>
      <c r="T28">
        <v>4658087</v>
      </c>
      <c r="U28">
        <v>4555889.4000000004</v>
      </c>
      <c r="V28">
        <v>306763.40000000002</v>
      </c>
      <c r="W28">
        <v>644771.80000000005</v>
      </c>
      <c r="Y28">
        <v>0.89725129279540849</v>
      </c>
      <c r="Z28">
        <v>1.5849427032905321</v>
      </c>
      <c r="AA28">
        <v>1.5734448840880459</v>
      </c>
      <c r="AB28">
        <v>0.88889860099880025</v>
      </c>
      <c r="AC28">
        <v>1.104354098115194</v>
      </c>
      <c r="AD28">
        <v>0.27365491160890082</v>
      </c>
      <c r="AE28">
        <v>1.6765959384540721</v>
      </c>
      <c r="AF28">
        <v>2.9569981645909138</v>
      </c>
      <c r="AG28">
        <v>3.6369285815473029</v>
      </c>
      <c r="AH28">
        <v>0.87253143221605567</v>
      </c>
      <c r="AI28">
        <v>2.4525807283508279</v>
      </c>
      <c r="AK28">
        <v>0.89725129279540849</v>
      </c>
      <c r="AL28">
        <v>0.52094974993572885</v>
      </c>
      <c r="AM28">
        <v>0.52249432707127796</v>
      </c>
      <c r="AN28">
        <v>0.88889860099880025</v>
      </c>
      <c r="AO28">
        <v>0.41478331593486162</v>
      </c>
      <c r="AP28">
        <v>0.27365491160890082</v>
      </c>
      <c r="AQ28">
        <v>0.56325007905640334</v>
      </c>
      <c r="AR28">
        <v>1.5349841123796071</v>
      </c>
      <c r="AS28">
        <v>0.62185038587388897</v>
      </c>
      <c r="AT28">
        <v>0.87253143221605567</v>
      </c>
      <c r="AU28">
        <v>1.417062801316691</v>
      </c>
      <c r="AW28">
        <v>0.1994781304694091</v>
      </c>
      <c r="AY28">
        <f t="shared" si="3"/>
        <v>-0.33333333333333331</v>
      </c>
      <c r="AZ28" t="str">
        <f t="shared" si="1"/>
        <v/>
      </c>
      <c r="BA28">
        <f t="shared" si="1"/>
        <v>-0.33333333333333331</v>
      </c>
      <c r="BB28" t="str">
        <f t="shared" si="1"/>
        <v/>
      </c>
    </row>
    <row r="29" spans="1:54" x14ac:dyDescent="0.3">
      <c r="A29">
        <v>23</v>
      </c>
      <c r="B29" t="s">
        <v>98</v>
      </c>
      <c r="C29" t="s">
        <v>95</v>
      </c>
      <c r="D29" t="s">
        <v>96</v>
      </c>
      <c r="F29" s="2">
        <f t="shared" si="4"/>
        <v>0</v>
      </c>
      <c r="G29" s="2">
        <f t="shared" si="4"/>
        <v>1</v>
      </c>
      <c r="H29" s="4">
        <f t="shared" si="4"/>
        <v>0</v>
      </c>
      <c r="I29">
        <f t="shared" si="4"/>
        <v>0</v>
      </c>
      <c r="J29">
        <f t="shared" si="4"/>
        <v>1</v>
      </c>
      <c r="K29">
        <f t="shared" si="4"/>
        <v>4</v>
      </c>
      <c r="L29">
        <f t="shared" si="4"/>
        <v>0</v>
      </c>
      <c r="M29">
        <v>1949791.8</v>
      </c>
      <c r="N29">
        <v>1965615.4</v>
      </c>
      <c r="O29">
        <v>1980007.0666666669</v>
      </c>
      <c r="P29">
        <v>2545954.4</v>
      </c>
      <c r="Q29">
        <v>1086761.333333333</v>
      </c>
      <c r="R29">
        <v>1544494.4</v>
      </c>
      <c r="S29">
        <v>735181.53333333333</v>
      </c>
      <c r="T29">
        <v>5350565.4000000004</v>
      </c>
      <c r="U29">
        <v>4479676.1333333338</v>
      </c>
      <c r="V29">
        <v>5329729.2</v>
      </c>
      <c r="W29">
        <v>1667066.533333333</v>
      </c>
      <c r="Y29">
        <v>2.099579845601693</v>
      </c>
      <c r="Z29">
        <v>2.0339513727580201</v>
      </c>
      <c r="AA29">
        <v>2.0321950794702088</v>
      </c>
      <c r="AB29">
        <v>3.2140992711938452</v>
      </c>
      <c r="AC29">
        <v>1.661996029590955</v>
      </c>
      <c r="AD29">
        <v>3.0090996639919472</v>
      </c>
      <c r="AE29">
        <v>1.9299122528677499</v>
      </c>
      <c r="AF29">
        <v>3.4574383603874592</v>
      </c>
      <c r="AG29">
        <v>3.37150779486013</v>
      </c>
      <c r="AH29">
        <v>4.493514654610772</v>
      </c>
      <c r="AI29">
        <v>2.9257331375692348</v>
      </c>
      <c r="AK29">
        <v>2.099579845601693</v>
      </c>
      <c r="AL29">
        <v>0.68693152659495049</v>
      </c>
      <c r="AM29">
        <v>0.69306614441641923</v>
      </c>
      <c r="AN29">
        <v>3.2140992711938452</v>
      </c>
      <c r="AO29">
        <v>0.64964477766964901</v>
      </c>
      <c r="AP29">
        <v>3.0090996639919472</v>
      </c>
      <c r="AQ29">
        <v>0.73832250233196339</v>
      </c>
      <c r="AR29">
        <v>1.8049425989855079</v>
      </c>
      <c r="AS29">
        <v>0.58362659725050137</v>
      </c>
      <c r="AT29">
        <v>4.493514654610772</v>
      </c>
      <c r="AU29">
        <v>1.5270293475439149</v>
      </c>
      <c r="AW29">
        <v>0.1982335783385982</v>
      </c>
      <c r="AY29">
        <f t="shared" si="3"/>
        <v>1</v>
      </c>
      <c r="AZ29" t="str">
        <f t="shared" si="1"/>
        <v/>
      </c>
      <c r="BA29" t="str">
        <f t="shared" si="1"/>
        <v/>
      </c>
      <c r="BB29">
        <f t="shared" si="1"/>
        <v>1</v>
      </c>
    </row>
    <row r="30" spans="1:54" x14ac:dyDescent="0.3">
      <c r="A30">
        <v>23</v>
      </c>
      <c r="B30" t="s">
        <v>99</v>
      </c>
      <c r="C30" t="s">
        <v>95</v>
      </c>
      <c r="D30" t="s">
        <v>96</v>
      </c>
      <c r="F30" s="2">
        <f t="shared" si="4"/>
        <v>0</v>
      </c>
      <c r="G30" s="2">
        <f t="shared" si="4"/>
        <v>0</v>
      </c>
      <c r="H30" s="4">
        <f t="shared" si="4"/>
        <v>0</v>
      </c>
      <c r="I30">
        <f t="shared" si="4"/>
        <v>0</v>
      </c>
      <c r="J30">
        <f t="shared" si="4"/>
        <v>1</v>
      </c>
      <c r="K30">
        <f t="shared" si="4"/>
        <v>4</v>
      </c>
      <c r="L30">
        <f t="shared" si="4"/>
        <v>0</v>
      </c>
      <c r="M30">
        <v>1020647.2</v>
      </c>
      <c r="N30">
        <v>1195124.333333333</v>
      </c>
      <c r="O30">
        <v>1196892.333333333</v>
      </c>
      <c r="P30">
        <v>238307</v>
      </c>
      <c r="Q30">
        <v>336663</v>
      </c>
      <c r="R30">
        <v>153050.6</v>
      </c>
      <c r="S30">
        <v>254710.66666666669</v>
      </c>
      <c r="T30">
        <v>5344374.2</v>
      </c>
      <c r="U30">
        <v>4450111.4666666668</v>
      </c>
      <c r="V30">
        <v>69272.600000000006</v>
      </c>
      <c r="W30">
        <v>270920.53333333333</v>
      </c>
      <c r="Y30">
        <v>1.09379470719723</v>
      </c>
      <c r="Z30">
        <v>1.3920529052653969</v>
      </c>
      <c r="AA30">
        <v>1.386431542221302</v>
      </c>
      <c r="AB30">
        <v>0.71881207139813341</v>
      </c>
      <c r="AC30">
        <v>0.84298398406244812</v>
      </c>
      <c r="AD30">
        <v>0.91706047739135099</v>
      </c>
      <c r="AE30">
        <v>1.20259321279979</v>
      </c>
      <c r="AF30">
        <v>3.4250185791985128</v>
      </c>
      <c r="AG30">
        <v>3.3563832093030208</v>
      </c>
      <c r="AH30">
        <v>0.23488530080066991</v>
      </c>
      <c r="AI30">
        <v>1.4061033888525949</v>
      </c>
      <c r="AK30">
        <v>1.09379470719723</v>
      </c>
      <c r="AL30">
        <v>0.525298856862355</v>
      </c>
      <c r="AM30">
        <v>0.521717464151637</v>
      </c>
      <c r="AN30">
        <v>0.71881207139813341</v>
      </c>
      <c r="AO30">
        <v>0.35571098019524172</v>
      </c>
      <c r="AP30">
        <v>0.91706047739135099</v>
      </c>
      <c r="AQ30">
        <v>0.50778164631919931</v>
      </c>
      <c r="AR30">
        <v>1.7946853162022309</v>
      </c>
      <c r="AS30">
        <v>0.57804656842490654</v>
      </c>
      <c r="AT30">
        <v>0.23488530080066991</v>
      </c>
      <c r="AU30">
        <v>0.75654420752155915</v>
      </c>
      <c r="AW30">
        <v>0.20094894666690369</v>
      </c>
      <c r="AY30">
        <f t="shared" si="3"/>
        <v>1</v>
      </c>
      <c r="AZ30" t="str">
        <f t="shared" si="1"/>
        <v/>
      </c>
      <c r="BA30" t="str">
        <f t="shared" si="1"/>
        <v/>
      </c>
      <c r="BB30">
        <f t="shared" si="1"/>
        <v>1</v>
      </c>
    </row>
    <row r="31" spans="1:54" x14ac:dyDescent="0.3">
      <c r="A31">
        <v>23</v>
      </c>
      <c r="B31" t="s">
        <v>100</v>
      </c>
      <c r="C31" t="s">
        <v>95</v>
      </c>
      <c r="D31" t="s">
        <v>96</v>
      </c>
      <c r="F31" s="2">
        <f t="shared" si="4"/>
        <v>0</v>
      </c>
      <c r="G31" s="2">
        <f t="shared" si="4"/>
        <v>1</v>
      </c>
      <c r="H31" s="4">
        <f t="shared" si="4"/>
        <v>1</v>
      </c>
      <c r="I31">
        <f t="shared" si="4"/>
        <v>0</v>
      </c>
      <c r="J31">
        <f t="shared" si="4"/>
        <v>1</v>
      </c>
      <c r="K31">
        <f t="shared" si="4"/>
        <v>4</v>
      </c>
      <c r="L31">
        <f t="shared" si="4"/>
        <v>4</v>
      </c>
      <c r="M31">
        <v>2208859.6</v>
      </c>
      <c r="N31">
        <v>1815831.666666667</v>
      </c>
      <c r="O31">
        <v>1829352.4</v>
      </c>
      <c r="P31">
        <v>869035.6</v>
      </c>
      <c r="Q31">
        <v>746225.73333333328</v>
      </c>
      <c r="R31">
        <v>692113</v>
      </c>
      <c r="S31">
        <v>629609.19999999995</v>
      </c>
      <c r="T31">
        <v>4485341.8</v>
      </c>
      <c r="U31">
        <v>4013361.933333334</v>
      </c>
      <c r="V31">
        <v>2299098.2000000002</v>
      </c>
      <c r="W31">
        <v>971731</v>
      </c>
      <c r="Y31">
        <v>2.4054909085971299</v>
      </c>
      <c r="Z31">
        <v>1.9932382730029841</v>
      </c>
      <c r="AA31">
        <v>1.992490810175271</v>
      </c>
      <c r="AB31">
        <v>1.630158014199697</v>
      </c>
      <c r="AC31">
        <v>1.3144113077200019</v>
      </c>
      <c r="AD31">
        <v>2.1121572279953398</v>
      </c>
      <c r="AE31">
        <v>2.012970563369648</v>
      </c>
      <c r="AF31">
        <v>2.751347407023423</v>
      </c>
      <c r="AG31">
        <v>2.9908225663549581</v>
      </c>
      <c r="AH31">
        <v>3.5995640383800489</v>
      </c>
      <c r="AI31">
        <v>2.7004641280354309</v>
      </c>
      <c r="AK31">
        <v>2.4054909085971299</v>
      </c>
      <c r="AL31">
        <v>0.62749258067536473</v>
      </c>
      <c r="AM31">
        <v>0.63397450527021038</v>
      </c>
      <c r="AN31">
        <v>1.630158014199697</v>
      </c>
      <c r="AO31">
        <v>0.51988981312606486</v>
      </c>
      <c r="AP31">
        <v>2.1121572279953398</v>
      </c>
      <c r="AQ31">
        <v>0.70820621324625477</v>
      </c>
      <c r="AR31">
        <v>1.426023637014441</v>
      </c>
      <c r="AS31">
        <v>0.54441605899094914</v>
      </c>
      <c r="AT31">
        <v>3.5995640383800489</v>
      </c>
      <c r="AU31">
        <v>1.4737532247439959</v>
      </c>
      <c r="AW31">
        <v>0.19977682599565011</v>
      </c>
      <c r="AY31">
        <f t="shared" si="3"/>
        <v>1</v>
      </c>
      <c r="AZ31">
        <f t="shared" si="1"/>
        <v>1</v>
      </c>
      <c r="BA31" t="str">
        <f t="shared" si="1"/>
        <v/>
      </c>
      <c r="BB31">
        <f t="shared" si="1"/>
        <v>1</v>
      </c>
    </row>
    <row r="32" spans="1:54" x14ac:dyDescent="0.3">
      <c r="A32">
        <v>23</v>
      </c>
      <c r="B32" t="s">
        <v>101</v>
      </c>
      <c r="C32" t="s">
        <v>95</v>
      </c>
      <c r="D32" t="s">
        <v>96</v>
      </c>
      <c r="F32" s="2">
        <f t="shared" si="4"/>
        <v>0</v>
      </c>
      <c r="G32" s="2">
        <f t="shared" si="4"/>
        <v>0</v>
      </c>
      <c r="H32" s="4">
        <f t="shared" si="4"/>
        <v>0</v>
      </c>
      <c r="I32">
        <f t="shared" si="4"/>
        <v>0</v>
      </c>
      <c r="J32">
        <f t="shared" si="4"/>
        <v>1</v>
      </c>
      <c r="K32">
        <f t="shared" si="4"/>
        <v>4</v>
      </c>
      <c r="L32">
        <f t="shared" si="4"/>
        <v>0</v>
      </c>
      <c r="M32">
        <v>896596.6</v>
      </c>
      <c r="N32">
        <v>1081772.6000000001</v>
      </c>
      <c r="O32">
        <v>1085926.466666667</v>
      </c>
      <c r="P32">
        <v>357592.6</v>
      </c>
      <c r="Q32">
        <v>369370.26666666672</v>
      </c>
      <c r="R32">
        <v>274926.2</v>
      </c>
      <c r="S32">
        <v>309621</v>
      </c>
      <c r="T32">
        <v>4488895</v>
      </c>
      <c r="U32">
        <v>3992435.4666666659</v>
      </c>
      <c r="V32">
        <v>213845.8</v>
      </c>
      <c r="W32">
        <v>314377.8</v>
      </c>
      <c r="Y32">
        <v>1.12498857359169</v>
      </c>
      <c r="Z32">
        <v>1.358882768025311</v>
      </c>
      <c r="AA32">
        <v>1.3581095412257129</v>
      </c>
      <c r="AB32">
        <v>0.82520176719408478</v>
      </c>
      <c r="AC32">
        <v>0.85119473705223447</v>
      </c>
      <c r="AD32">
        <v>1.3468887833994809</v>
      </c>
      <c r="AE32">
        <v>1.5343405500985681</v>
      </c>
      <c r="AF32">
        <v>2.729708306002431</v>
      </c>
      <c r="AG32">
        <v>2.96032269684365</v>
      </c>
      <c r="AH32">
        <v>0.87266104739392181</v>
      </c>
      <c r="AI32">
        <v>1.611680104020828</v>
      </c>
      <c r="AK32">
        <v>1.12498857359169</v>
      </c>
      <c r="AL32">
        <v>0.48115602526813739</v>
      </c>
      <c r="AM32">
        <v>0.48160303180338809</v>
      </c>
      <c r="AN32">
        <v>0.82520176719408478</v>
      </c>
      <c r="AO32">
        <v>0.34214468693244271</v>
      </c>
      <c r="AP32">
        <v>1.3468887833994809</v>
      </c>
      <c r="AQ32">
        <v>0.52019786131956303</v>
      </c>
      <c r="AR32">
        <v>1.41032634540461</v>
      </c>
      <c r="AS32">
        <v>0.53371240135747944</v>
      </c>
      <c r="AT32">
        <v>0.87266104739392181</v>
      </c>
      <c r="AU32">
        <v>0.87882886946511773</v>
      </c>
      <c r="AW32">
        <v>0.19869244772708039</v>
      </c>
      <c r="AY32">
        <f t="shared" si="3"/>
        <v>1</v>
      </c>
      <c r="AZ32" t="str">
        <f t="shared" si="1"/>
        <v/>
      </c>
      <c r="BA32" t="str">
        <f t="shared" si="1"/>
        <v/>
      </c>
      <c r="BB32">
        <f t="shared" si="1"/>
        <v>1</v>
      </c>
    </row>
    <row r="33" spans="1:54" x14ac:dyDescent="0.3">
      <c r="A33">
        <v>23</v>
      </c>
      <c r="B33" t="s">
        <v>102</v>
      </c>
      <c r="C33" t="s">
        <v>95</v>
      </c>
      <c r="D33" t="s">
        <v>96</v>
      </c>
      <c r="F33" s="2">
        <f t="shared" si="4"/>
        <v>0</v>
      </c>
      <c r="G33" s="2">
        <f t="shared" si="4"/>
        <v>0</v>
      </c>
      <c r="H33" s="4">
        <f t="shared" si="4"/>
        <v>0</v>
      </c>
      <c r="I33">
        <f t="shared" si="4"/>
        <v>1</v>
      </c>
      <c r="J33">
        <f t="shared" si="4"/>
        <v>0</v>
      </c>
      <c r="K33">
        <f t="shared" si="4"/>
        <v>4</v>
      </c>
      <c r="L33">
        <f t="shared" si="4"/>
        <v>0</v>
      </c>
      <c r="M33">
        <v>3045439.2</v>
      </c>
      <c r="N33">
        <v>1913706.4</v>
      </c>
      <c r="O33">
        <v>1921262.6</v>
      </c>
      <c r="P33">
        <v>535062</v>
      </c>
      <c r="Q33">
        <v>368575.33333333337</v>
      </c>
      <c r="R33">
        <v>531586.4</v>
      </c>
      <c r="S33">
        <v>362129.86666666658</v>
      </c>
      <c r="T33">
        <v>5304660</v>
      </c>
      <c r="U33">
        <v>4134398.1333333338</v>
      </c>
      <c r="V33">
        <v>1574101</v>
      </c>
      <c r="W33">
        <v>447640.06666666659</v>
      </c>
      <c r="Y33">
        <v>2.7896804559975861</v>
      </c>
      <c r="Z33">
        <v>1.9646508483720631</v>
      </c>
      <c r="AA33">
        <v>1.959904984997896</v>
      </c>
      <c r="AB33">
        <v>1.04896332139615</v>
      </c>
      <c r="AC33">
        <v>0.82130783797474582</v>
      </c>
      <c r="AD33">
        <v>1.774236172810197</v>
      </c>
      <c r="AE33">
        <v>1.572700966886865</v>
      </c>
      <c r="AF33">
        <v>3.354682945413515</v>
      </c>
      <c r="AG33">
        <v>2.966321064267929</v>
      </c>
      <c r="AH33">
        <v>3.4183811107883231</v>
      </c>
      <c r="AI33">
        <v>1.811191962267428</v>
      </c>
      <c r="AK33">
        <v>2.7896804559975861</v>
      </c>
      <c r="AL33">
        <v>0.66294985460505507</v>
      </c>
      <c r="AM33">
        <v>0.66267403399882219</v>
      </c>
      <c r="AN33">
        <v>1.04896332139615</v>
      </c>
      <c r="AO33">
        <v>0.3378874874537966</v>
      </c>
      <c r="AP33">
        <v>1.774236172810197</v>
      </c>
      <c r="AQ33">
        <v>0.53551135780677817</v>
      </c>
      <c r="AR33">
        <v>1.7371697636088359</v>
      </c>
      <c r="AS33">
        <v>0.51827030413939312</v>
      </c>
      <c r="AT33">
        <v>3.4183811107883231</v>
      </c>
      <c r="AU33">
        <v>0.97459228998826197</v>
      </c>
      <c r="AW33">
        <v>0.19904932706461589</v>
      </c>
      <c r="AY33">
        <f t="shared" si="3"/>
        <v>-1.666666666666667</v>
      </c>
      <c r="AZ33" t="str">
        <f t="shared" si="1"/>
        <v/>
      </c>
      <c r="BA33">
        <f t="shared" si="1"/>
        <v>-1.666666666666667</v>
      </c>
      <c r="BB33" t="str">
        <f t="shared" si="1"/>
        <v/>
      </c>
    </row>
    <row r="34" spans="1:54" x14ac:dyDescent="0.3">
      <c r="A34">
        <v>23</v>
      </c>
      <c r="B34" t="s">
        <v>103</v>
      </c>
      <c r="C34" t="s">
        <v>95</v>
      </c>
      <c r="D34" t="s">
        <v>96</v>
      </c>
      <c r="F34" s="2">
        <f t="shared" si="4"/>
        <v>0</v>
      </c>
      <c r="G34" s="2">
        <f t="shared" si="4"/>
        <v>1</v>
      </c>
      <c r="H34" s="4">
        <f t="shared" si="4"/>
        <v>0</v>
      </c>
      <c r="I34">
        <f t="shared" si="4"/>
        <v>1</v>
      </c>
      <c r="J34">
        <f t="shared" si="4"/>
        <v>0</v>
      </c>
      <c r="K34">
        <f t="shared" si="4"/>
        <v>4</v>
      </c>
      <c r="L34">
        <f t="shared" si="4"/>
        <v>0</v>
      </c>
      <c r="M34">
        <v>2290113.4</v>
      </c>
      <c r="N34">
        <v>1339543.8</v>
      </c>
      <c r="O34">
        <v>1341774</v>
      </c>
      <c r="P34">
        <v>270661.59999999998</v>
      </c>
      <c r="Q34">
        <v>308870</v>
      </c>
      <c r="R34">
        <v>266982.40000000002</v>
      </c>
      <c r="S34">
        <v>279612.26666666672</v>
      </c>
      <c r="T34">
        <v>5285159.8</v>
      </c>
      <c r="U34">
        <v>4110365.4</v>
      </c>
      <c r="V34">
        <v>40982.6</v>
      </c>
      <c r="W34">
        <v>196269.4</v>
      </c>
      <c r="Y34">
        <v>1.9285761291859671</v>
      </c>
      <c r="Z34">
        <v>1.505087970464956</v>
      </c>
      <c r="AA34">
        <v>1.491436121139365</v>
      </c>
      <c r="AB34">
        <v>0.57284734260174441</v>
      </c>
      <c r="AC34">
        <v>0.74885724806808862</v>
      </c>
      <c r="AD34">
        <v>1.233688737393823</v>
      </c>
      <c r="AE34">
        <v>1.4664223952917379</v>
      </c>
      <c r="AF34">
        <v>3.3228412206401119</v>
      </c>
      <c r="AG34">
        <v>2.9457385867174399</v>
      </c>
      <c r="AH34">
        <v>0.21828277539461849</v>
      </c>
      <c r="AI34">
        <v>1.120242948496404</v>
      </c>
      <c r="AK34">
        <v>1.9285761291859671</v>
      </c>
      <c r="AL34">
        <v>0.57323155359675493</v>
      </c>
      <c r="AM34">
        <v>0.56876208874164147</v>
      </c>
      <c r="AN34">
        <v>0.57284734260174441</v>
      </c>
      <c r="AO34">
        <v>0.33122418239751522</v>
      </c>
      <c r="AP34">
        <v>1.233688737393823</v>
      </c>
      <c r="AQ34">
        <v>0.52304745778674255</v>
      </c>
      <c r="AR34">
        <v>1.7058413106366059</v>
      </c>
      <c r="AS34">
        <v>0.51139876618981361</v>
      </c>
      <c r="AT34">
        <v>0.21828277539461849</v>
      </c>
      <c r="AU34">
        <v>0.61181273152663684</v>
      </c>
      <c r="AW34">
        <v>0.2006380189248981</v>
      </c>
      <c r="AY34">
        <f t="shared" si="3"/>
        <v>-1.666666666666667</v>
      </c>
      <c r="AZ34" t="str">
        <f t="shared" si="1"/>
        <v/>
      </c>
      <c r="BA34">
        <f t="shared" si="1"/>
        <v>-1.666666666666667</v>
      </c>
      <c r="BB34" t="str">
        <f t="shared" si="1"/>
        <v/>
      </c>
    </row>
    <row r="35" spans="1:54" x14ac:dyDescent="0.3">
      <c r="A35">
        <v>23</v>
      </c>
      <c r="B35" t="s">
        <v>104</v>
      </c>
      <c r="C35" t="s">
        <v>95</v>
      </c>
      <c r="D35" t="s">
        <v>96</v>
      </c>
      <c r="F35" s="2">
        <f t="shared" ref="F35:L50" si="5">F687</f>
        <v>0</v>
      </c>
      <c r="G35" s="2">
        <f t="shared" si="5"/>
        <v>1</v>
      </c>
      <c r="H35" s="4">
        <f t="shared" si="5"/>
        <v>0</v>
      </c>
      <c r="I35">
        <f t="shared" si="5"/>
        <v>1</v>
      </c>
      <c r="J35">
        <f t="shared" si="5"/>
        <v>0</v>
      </c>
      <c r="K35">
        <f t="shared" si="5"/>
        <v>4</v>
      </c>
      <c r="L35">
        <f t="shared" si="5"/>
        <v>0</v>
      </c>
      <c r="M35">
        <v>8055849.7999999998</v>
      </c>
      <c r="N35">
        <v>6202163.0666666673</v>
      </c>
      <c r="O35">
        <v>6278791.5999999996</v>
      </c>
      <c r="P35">
        <v>44794298</v>
      </c>
      <c r="Q35">
        <v>8489381.8666666653</v>
      </c>
      <c r="R35">
        <v>12997115.6</v>
      </c>
      <c r="S35">
        <v>5602756.7999999998</v>
      </c>
      <c r="T35">
        <v>8289557.2000000002</v>
      </c>
      <c r="U35">
        <v>6441195.0666666664</v>
      </c>
      <c r="V35">
        <v>74116162.400000006</v>
      </c>
      <c r="W35">
        <v>14904623.533333341</v>
      </c>
      <c r="Y35">
        <v>7.5232506083906632</v>
      </c>
      <c r="Z35">
        <v>5.1262554906502684</v>
      </c>
      <c r="AA35">
        <v>5.1439310971957948</v>
      </c>
      <c r="AB35">
        <v>39.836157643800831</v>
      </c>
      <c r="AC35">
        <v>7.9916350810070682</v>
      </c>
      <c r="AD35">
        <v>10.29892672100104</v>
      </c>
      <c r="AE35">
        <v>5.2655621879423657</v>
      </c>
      <c r="AF35">
        <v>6.9055879319552336</v>
      </c>
      <c r="AG35">
        <v>5.6460424306841253</v>
      </c>
      <c r="AH35">
        <v>32.514741254411639</v>
      </c>
      <c r="AI35">
        <v>11.20382704839964</v>
      </c>
      <c r="AK35">
        <v>7.5232506083906632</v>
      </c>
      <c r="AL35">
        <v>1.8028731261302411</v>
      </c>
      <c r="AM35">
        <v>1.8405963208798011</v>
      </c>
      <c r="AN35">
        <v>39.836157643800831</v>
      </c>
      <c r="AO35">
        <v>2.8074056282057431</v>
      </c>
      <c r="AP35">
        <v>10.29892672100104</v>
      </c>
      <c r="AQ35">
        <v>1.733446730067953</v>
      </c>
      <c r="AR35">
        <v>3.6311880495632072</v>
      </c>
      <c r="AS35">
        <v>0.91676396514909952</v>
      </c>
      <c r="AT35">
        <v>32.514741254411639</v>
      </c>
      <c r="AU35">
        <v>6.5430589226578988</v>
      </c>
      <c r="AW35">
        <v>0.1990272879212473</v>
      </c>
      <c r="AY35">
        <f t="shared" si="3"/>
        <v>-1.666666666666667</v>
      </c>
      <c r="AZ35" t="str">
        <f t="shared" si="1"/>
        <v/>
      </c>
      <c r="BA35">
        <f t="shared" si="1"/>
        <v>-1.666666666666667</v>
      </c>
      <c r="BB35" t="str">
        <f t="shared" si="1"/>
        <v/>
      </c>
    </row>
    <row r="36" spans="1:54" x14ac:dyDescent="0.3">
      <c r="A36">
        <v>23</v>
      </c>
      <c r="B36" t="s">
        <v>105</v>
      </c>
      <c r="C36" t="s">
        <v>95</v>
      </c>
      <c r="D36" t="s">
        <v>96</v>
      </c>
      <c r="F36" s="2">
        <f t="shared" si="5"/>
        <v>0</v>
      </c>
      <c r="G36" s="2">
        <f t="shared" si="5"/>
        <v>0</v>
      </c>
      <c r="H36" s="4">
        <f t="shared" si="5"/>
        <v>0</v>
      </c>
      <c r="I36">
        <f t="shared" si="5"/>
        <v>1</v>
      </c>
      <c r="J36">
        <f t="shared" si="5"/>
        <v>0</v>
      </c>
      <c r="K36">
        <f t="shared" si="5"/>
        <v>4</v>
      </c>
      <c r="L36">
        <f t="shared" si="5"/>
        <v>0</v>
      </c>
      <c r="M36">
        <v>11188592.4</v>
      </c>
      <c r="N36">
        <v>8187139.5999999996</v>
      </c>
      <c r="O36">
        <v>8359435.2000000002</v>
      </c>
      <c r="P36">
        <v>65436608.200000003</v>
      </c>
      <c r="Q36">
        <v>13059881.93333333</v>
      </c>
      <c r="R36">
        <v>13756660.6</v>
      </c>
      <c r="S36">
        <v>6856288.2666666657</v>
      </c>
      <c r="T36">
        <v>8299787.7999999998</v>
      </c>
      <c r="U36">
        <v>6516533</v>
      </c>
      <c r="V36">
        <v>97544876.200000003</v>
      </c>
      <c r="W36">
        <v>20063637.266666669</v>
      </c>
      <c r="Y36">
        <v>10.06466974478681</v>
      </c>
      <c r="Z36">
        <v>6.4507188665797006</v>
      </c>
      <c r="AA36">
        <v>6.5315317310082417</v>
      </c>
      <c r="AB36">
        <v>57.995838825794642</v>
      </c>
      <c r="AC36">
        <v>11.68813610947497</v>
      </c>
      <c r="AD36">
        <v>11.35196929140948</v>
      </c>
      <c r="AE36">
        <v>6.1868845876073468</v>
      </c>
      <c r="AF36">
        <v>6.8898814298096109</v>
      </c>
      <c r="AG36">
        <v>5.7212460938103806</v>
      </c>
      <c r="AH36">
        <v>44.142133541591463</v>
      </c>
      <c r="AI36">
        <v>14.415328603750091</v>
      </c>
      <c r="AK36">
        <v>10.06466974478681</v>
      </c>
      <c r="AL36">
        <v>2.2582216835930011</v>
      </c>
      <c r="AM36">
        <v>2.35131001600918</v>
      </c>
      <c r="AN36">
        <v>57.995838825794642</v>
      </c>
      <c r="AO36">
        <v>4.1532625665325513</v>
      </c>
      <c r="AP36">
        <v>11.35196929140948</v>
      </c>
      <c r="AQ36">
        <v>2.0090875750019519</v>
      </c>
      <c r="AR36">
        <v>3.6384743578149941</v>
      </c>
      <c r="AS36">
        <v>0.95459096132544796</v>
      </c>
      <c r="AT36">
        <v>44.142133541591463</v>
      </c>
      <c r="AU36">
        <v>8.604271798320891</v>
      </c>
      <c r="AW36">
        <v>0.1988300047310379</v>
      </c>
      <c r="AY36">
        <f t="shared" si="3"/>
        <v>-1.666666666666667</v>
      </c>
      <c r="AZ36" t="str">
        <f t="shared" si="1"/>
        <v/>
      </c>
      <c r="BA36">
        <f t="shared" si="1"/>
        <v>-1.666666666666667</v>
      </c>
      <c r="BB36" t="str">
        <f t="shared" si="1"/>
        <v/>
      </c>
    </row>
    <row r="37" spans="1:54" x14ac:dyDescent="0.3">
      <c r="A37">
        <v>23</v>
      </c>
      <c r="B37" t="s">
        <v>106</v>
      </c>
      <c r="C37" t="s">
        <v>95</v>
      </c>
      <c r="D37" t="s">
        <v>96</v>
      </c>
      <c r="F37" s="2">
        <f t="shared" si="5"/>
        <v>0</v>
      </c>
      <c r="G37" s="2">
        <f t="shared" si="5"/>
        <v>0</v>
      </c>
      <c r="H37" s="4">
        <f t="shared" si="5"/>
        <v>0</v>
      </c>
      <c r="I37">
        <f t="shared" si="5"/>
        <v>0</v>
      </c>
      <c r="J37">
        <f t="shared" si="5"/>
        <v>1</v>
      </c>
      <c r="K37">
        <f t="shared" si="5"/>
        <v>4</v>
      </c>
      <c r="L37">
        <f t="shared" si="5"/>
        <v>0</v>
      </c>
      <c r="M37">
        <v>2119756</v>
      </c>
      <c r="N37">
        <v>1698447.7333333329</v>
      </c>
      <c r="O37">
        <v>1713607.666666667</v>
      </c>
      <c r="P37">
        <v>2798305.8</v>
      </c>
      <c r="Q37">
        <v>867455.06666666665</v>
      </c>
      <c r="R37">
        <v>2394989.4</v>
      </c>
      <c r="S37">
        <v>748441.73333333328</v>
      </c>
      <c r="T37">
        <v>5026362.5999999996</v>
      </c>
      <c r="U37">
        <v>4388092.8</v>
      </c>
      <c r="V37">
        <v>15958521.4</v>
      </c>
      <c r="W37">
        <v>3792137.333333333</v>
      </c>
      <c r="Y37">
        <v>2.256391186791006</v>
      </c>
      <c r="Z37">
        <v>1.8323253208111661</v>
      </c>
      <c r="AA37">
        <v>1.8383880484422359</v>
      </c>
      <c r="AB37">
        <v>3.26857693620259</v>
      </c>
      <c r="AC37">
        <v>1.395259833343637</v>
      </c>
      <c r="AD37">
        <v>3.832075043802615</v>
      </c>
      <c r="AE37">
        <v>1.982508088306834</v>
      </c>
      <c r="AF37">
        <v>3.3040259701898318</v>
      </c>
      <c r="AG37">
        <v>3.3527094506852642</v>
      </c>
      <c r="AH37">
        <v>8.0113563842023723</v>
      </c>
      <c r="AI37">
        <v>3.5909921295824461</v>
      </c>
      <c r="AK37">
        <v>2.256391186791006</v>
      </c>
      <c r="AL37">
        <v>0.6523607958224602</v>
      </c>
      <c r="AM37">
        <v>0.65960709278394147</v>
      </c>
      <c r="AN37">
        <v>3.26857693620259</v>
      </c>
      <c r="AO37">
        <v>0.52800042080343701</v>
      </c>
      <c r="AP37">
        <v>3.832075043802615</v>
      </c>
      <c r="AQ37">
        <v>0.67937934211998552</v>
      </c>
      <c r="AR37">
        <v>1.67848857298959</v>
      </c>
      <c r="AS37">
        <v>0.57380554422270502</v>
      </c>
      <c r="AT37">
        <v>8.0113563842023723</v>
      </c>
      <c r="AU37">
        <v>1.649168123258278</v>
      </c>
      <c r="AW37">
        <v>0.19912258967524391</v>
      </c>
      <c r="AY37">
        <f t="shared" si="3"/>
        <v>1</v>
      </c>
      <c r="AZ37" t="str">
        <f t="shared" si="1"/>
        <v/>
      </c>
      <c r="BA37" t="str">
        <f t="shared" si="1"/>
        <v/>
      </c>
      <c r="BB37">
        <f t="shared" si="1"/>
        <v>1</v>
      </c>
    </row>
    <row r="38" spans="1:54" x14ac:dyDescent="0.3">
      <c r="A38">
        <v>23</v>
      </c>
      <c r="B38" t="s">
        <v>107</v>
      </c>
      <c r="C38" t="s">
        <v>95</v>
      </c>
      <c r="D38" t="s">
        <v>96</v>
      </c>
      <c r="F38" s="2">
        <f t="shared" si="5"/>
        <v>0</v>
      </c>
      <c r="G38" s="2">
        <f t="shared" si="5"/>
        <v>1</v>
      </c>
      <c r="H38" s="4">
        <f t="shared" si="5"/>
        <v>1</v>
      </c>
      <c r="I38">
        <f t="shared" si="5"/>
        <v>0</v>
      </c>
      <c r="J38">
        <f t="shared" si="5"/>
        <v>1</v>
      </c>
      <c r="K38">
        <f t="shared" si="5"/>
        <v>4</v>
      </c>
      <c r="L38">
        <f t="shared" si="5"/>
        <v>4</v>
      </c>
      <c r="M38">
        <v>3176321.4</v>
      </c>
      <c r="N38">
        <v>2410542.2666666671</v>
      </c>
      <c r="O38">
        <v>2434858.1333333328</v>
      </c>
      <c r="P38">
        <v>8110191.4000000004</v>
      </c>
      <c r="Q38">
        <v>1818565.4</v>
      </c>
      <c r="R38">
        <v>5959335.2000000002</v>
      </c>
      <c r="S38">
        <v>1438012.4</v>
      </c>
      <c r="T38">
        <v>5031203.2</v>
      </c>
      <c r="U38">
        <v>4418278.7333333325</v>
      </c>
      <c r="V38">
        <v>24978322.199999999</v>
      </c>
      <c r="W38">
        <v>5365080.7333333334</v>
      </c>
      <c r="Y38">
        <v>3.0911491955979731</v>
      </c>
      <c r="Z38">
        <v>2.37237376664998</v>
      </c>
      <c r="AA38">
        <v>2.3682959783434252</v>
      </c>
      <c r="AB38">
        <v>7.9920487461960876</v>
      </c>
      <c r="AC38">
        <v>2.2733283844019749</v>
      </c>
      <c r="AD38">
        <v>7.4575916364090524</v>
      </c>
      <c r="AE38">
        <v>2.6696583990861349</v>
      </c>
      <c r="AF38">
        <v>3.324120514618699</v>
      </c>
      <c r="AG38">
        <v>3.3884163896087558</v>
      </c>
      <c r="AH38">
        <v>10.974772911006591</v>
      </c>
      <c r="AI38">
        <v>4.5802242101868611</v>
      </c>
      <c r="AK38">
        <v>3.0911491955979731</v>
      </c>
      <c r="AL38">
        <v>0.75635309699767572</v>
      </c>
      <c r="AM38">
        <v>0.76419160526711494</v>
      </c>
      <c r="AN38">
        <v>7.9920487461960876</v>
      </c>
      <c r="AO38">
        <v>0.84547160366006824</v>
      </c>
      <c r="AP38">
        <v>7.4575916364090524</v>
      </c>
      <c r="AQ38">
        <v>0.9170793904069191</v>
      </c>
      <c r="AR38">
        <v>1.6912396718165841</v>
      </c>
      <c r="AS38">
        <v>0.58241668161159998</v>
      </c>
      <c r="AT38">
        <v>10.974772911006591</v>
      </c>
      <c r="AU38">
        <v>2.2946516212037151</v>
      </c>
      <c r="AW38">
        <v>0.20059298713458701</v>
      </c>
      <c r="AY38">
        <f t="shared" si="3"/>
        <v>1</v>
      </c>
      <c r="AZ38">
        <f t="shared" si="1"/>
        <v>1</v>
      </c>
      <c r="BA38" t="str">
        <f t="shared" si="1"/>
        <v/>
      </c>
      <c r="BB38">
        <f t="shared" si="1"/>
        <v>1</v>
      </c>
    </row>
    <row r="39" spans="1:54" x14ac:dyDescent="0.3">
      <c r="A39">
        <v>23</v>
      </c>
      <c r="B39" t="s">
        <v>108</v>
      </c>
      <c r="C39" t="s">
        <v>95</v>
      </c>
      <c r="D39" t="s">
        <v>96</v>
      </c>
      <c r="F39" s="2">
        <f t="shared" si="5"/>
        <v>0</v>
      </c>
      <c r="G39" s="2">
        <f t="shared" si="5"/>
        <v>0</v>
      </c>
      <c r="H39" s="4">
        <f t="shared" si="5"/>
        <v>0</v>
      </c>
      <c r="I39">
        <f t="shared" si="5"/>
        <v>0</v>
      </c>
      <c r="J39">
        <f t="shared" si="5"/>
        <v>1</v>
      </c>
      <c r="K39">
        <f t="shared" si="5"/>
        <v>4</v>
      </c>
      <c r="L39">
        <f t="shared" si="5"/>
        <v>0</v>
      </c>
      <c r="M39">
        <v>2509577.6</v>
      </c>
      <c r="N39">
        <v>2232462.9333333331</v>
      </c>
      <c r="O39">
        <v>2239204.7999999998</v>
      </c>
      <c r="P39">
        <v>8535142.8000000007</v>
      </c>
      <c r="Q39">
        <v>2830587.8</v>
      </c>
      <c r="R39">
        <v>5751810.2000000002</v>
      </c>
      <c r="S39">
        <v>2065308.6</v>
      </c>
      <c r="T39">
        <v>5993899</v>
      </c>
      <c r="U39">
        <v>4723415.1333333328</v>
      </c>
      <c r="V39">
        <v>8420866.5999999996</v>
      </c>
      <c r="W39">
        <v>3570410.8</v>
      </c>
      <c r="Y39">
        <v>2.620976042794064</v>
      </c>
      <c r="Z39">
        <v>2.3764131340896708</v>
      </c>
      <c r="AA39">
        <v>2.3694202295737341</v>
      </c>
      <c r="AB39">
        <v>7.2287912996020172</v>
      </c>
      <c r="AC39">
        <v>2.9127917386610842</v>
      </c>
      <c r="AD39">
        <v>6.9147770517971363</v>
      </c>
      <c r="AE39">
        <v>3.3985700130074599</v>
      </c>
      <c r="AF39">
        <v>4.2729894112329934</v>
      </c>
      <c r="AG39">
        <v>3.7364492954569868</v>
      </c>
      <c r="AH39">
        <v>5.5775683658081103</v>
      </c>
      <c r="AI39">
        <v>3.5884711724007499</v>
      </c>
      <c r="AK39">
        <v>2.620976042794064</v>
      </c>
      <c r="AL39">
        <v>0.80524724840652195</v>
      </c>
      <c r="AM39">
        <v>0.80466122315265243</v>
      </c>
      <c r="AN39">
        <v>7.2287912996020172</v>
      </c>
      <c r="AO39">
        <v>1.0032144709296209</v>
      </c>
      <c r="AP39">
        <v>6.9147770517971363</v>
      </c>
      <c r="AQ39">
        <v>1.1169342827129489</v>
      </c>
      <c r="AR39">
        <v>2.19400627022842</v>
      </c>
      <c r="AS39">
        <v>0.62502950875399022</v>
      </c>
      <c r="AT39">
        <v>5.5775683658081103</v>
      </c>
      <c r="AU39">
        <v>1.742689854259758</v>
      </c>
      <c r="AW39">
        <v>0.19833871374139561</v>
      </c>
      <c r="AY39">
        <f t="shared" si="3"/>
        <v>1</v>
      </c>
      <c r="AZ39" t="str">
        <f t="shared" si="1"/>
        <v/>
      </c>
      <c r="BA39" t="str">
        <f t="shared" si="1"/>
        <v/>
      </c>
      <c r="BB39">
        <f t="shared" si="1"/>
        <v>1</v>
      </c>
    </row>
    <row r="40" spans="1:54" x14ac:dyDescent="0.3">
      <c r="A40">
        <v>23</v>
      </c>
      <c r="B40" t="s">
        <v>109</v>
      </c>
      <c r="C40" t="s">
        <v>95</v>
      </c>
      <c r="D40" t="s">
        <v>96</v>
      </c>
      <c r="F40" s="2">
        <f t="shared" si="5"/>
        <v>0</v>
      </c>
      <c r="G40" s="2">
        <f t="shared" si="5"/>
        <v>1</v>
      </c>
      <c r="H40" s="4">
        <f t="shared" si="5"/>
        <v>0</v>
      </c>
      <c r="I40">
        <f t="shared" si="5"/>
        <v>0</v>
      </c>
      <c r="J40">
        <f t="shared" si="5"/>
        <v>1</v>
      </c>
      <c r="K40">
        <f t="shared" si="5"/>
        <v>4</v>
      </c>
      <c r="L40">
        <f t="shared" si="5"/>
        <v>0</v>
      </c>
      <c r="M40">
        <v>2722210.4</v>
      </c>
      <c r="N40">
        <v>2542198.2666666671</v>
      </c>
      <c r="O40">
        <v>2560536.0666666669</v>
      </c>
      <c r="P40">
        <v>13103222.199999999</v>
      </c>
      <c r="Q40">
        <v>4016443</v>
      </c>
      <c r="R40">
        <v>8635362.4000000004</v>
      </c>
      <c r="S40">
        <v>2881466.8</v>
      </c>
      <c r="T40">
        <v>5991858.4000000004</v>
      </c>
      <c r="U40">
        <v>4751880.2666666666</v>
      </c>
      <c r="V40">
        <v>12723913.6</v>
      </c>
      <c r="W40">
        <v>4676229.2666666666</v>
      </c>
      <c r="Y40">
        <v>2.9478861598181538</v>
      </c>
      <c r="Z40">
        <v>2.631501361141757</v>
      </c>
      <c r="AA40">
        <v>2.6366056703263889</v>
      </c>
      <c r="AB40">
        <v>10.674099506798671</v>
      </c>
      <c r="AC40">
        <v>3.7957478229266899</v>
      </c>
      <c r="AD40">
        <v>9.8276870906120166</v>
      </c>
      <c r="AE40">
        <v>4.1966174262304161</v>
      </c>
      <c r="AF40">
        <v>4.264588613202795</v>
      </c>
      <c r="AG40">
        <v>3.762990643247031</v>
      </c>
      <c r="AH40">
        <v>7.0189881450030951</v>
      </c>
      <c r="AI40">
        <v>4.386589233441434</v>
      </c>
      <c r="AK40">
        <v>2.9478861598181538</v>
      </c>
      <c r="AL40">
        <v>0.78605615507112814</v>
      </c>
      <c r="AM40">
        <v>0.79459561773886278</v>
      </c>
      <c r="AN40">
        <v>10.674099506798671</v>
      </c>
      <c r="AO40">
        <v>1.298114398934801</v>
      </c>
      <c r="AP40">
        <v>9.8276870906120166</v>
      </c>
      <c r="AQ40">
        <v>1.4287972232520889</v>
      </c>
      <c r="AR40">
        <v>2.198477173398715</v>
      </c>
      <c r="AS40">
        <v>0.63210370608139788</v>
      </c>
      <c r="AT40">
        <v>7.0189881450030951</v>
      </c>
      <c r="AU40">
        <v>2.2365394011256279</v>
      </c>
      <c r="AW40">
        <v>0.19851917160752541</v>
      </c>
      <c r="AY40">
        <f t="shared" si="3"/>
        <v>1</v>
      </c>
      <c r="AZ40" t="str">
        <f t="shared" si="1"/>
        <v/>
      </c>
      <c r="BA40" t="str">
        <f t="shared" si="1"/>
        <v/>
      </c>
      <c r="BB40">
        <f t="shared" si="1"/>
        <v>1</v>
      </c>
    </row>
    <row r="41" spans="1:54" x14ac:dyDescent="0.3">
      <c r="A41">
        <v>23</v>
      </c>
      <c r="B41" t="s">
        <v>110</v>
      </c>
      <c r="C41" t="s">
        <v>95</v>
      </c>
      <c r="D41" t="s">
        <v>96</v>
      </c>
      <c r="F41" s="2">
        <f t="shared" si="5"/>
        <v>0</v>
      </c>
      <c r="G41" s="2">
        <f t="shared" si="5"/>
        <v>1</v>
      </c>
      <c r="H41" s="4">
        <f t="shared" si="5"/>
        <v>0</v>
      </c>
      <c r="I41">
        <f t="shared" si="5"/>
        <v>1</v>
      </c>
      <c r="J41">
        <f t="shared" si="5"/>
        <v>0</v>
      </c>
      <c r="K41">
        <f t="shared" si="5"/>
        <v>4</v>
      </c>
      <c r="L41">
        <f t="shared" si="5"/>
        <v>0</v>
      </c>
      <c r="M41">
        <v>584782.4</v>
      </c>
      <c r="N41">
        <v>778375.66666666674</v>
      </c>
      <c r="O41">
        <v>778786.8666666667</v>
      </c>
      <c r="P41">
        <v>281783.40000000002</v>
      </c>
      <c r="Q41">
        <v>295100.73333333328</v>
      </c>
      <c r="R41">
        <v>276818.40000000002</v>
      </c>
      <c r="S41">
        <v>287816.40000000002</v>
      </c>
      <c r="T41">
        <v>3746597.2</v>
      </c>
      <c r="U41">
        <v>3441014.5333333341</v>
      </c>
      <c r="V41">
        <v>41970.2</v>
      </c>
      <c r="W41">
        <v>125118.2666666666</v>
      </c>
      <c r="Y41">
        <v>0.76470148741500454</v>
      </c>
      <c r="Z41">
        <v>1.0958785777290661</v>
      </c>
      <c r="AA41">
        <v>1.092273156736822</v>
      </c>
      <c r="AB41">
        <v>0.53490136779146269</v>
      </c>
      <c r="AC41">
        <v>0.69999111539994685</v>
      </c>
      <c r="AD41">
        <v>1.2481806577998209</v>
      </c>
      <c r="AE41">
        <v>1.4190887599679021</v>
      </c>
      <c r="AF41">
        <v>1.8723126823897469</v>
      </c>
      <c r="AG41">
        <v>2.3116269465768711</v>
      </c>
      <c r="AH41">
        <v>0.1978945135953836</v>
      </c>
      <c r="AI41">
        <v>0.80287001701071858</v>
      </c>
      <c r="AK41">
        <v>0.76470148741500454</v>
      </c>
      <c r="AL41">
        <v>0.45521304866221418</v>
      </c>
      <c r="AM41">
        <v>0.4546366986158924</v>
      </c>
      <c r="AN41">
        <v>0.53490136779146269</v>
      </c>
      <c r="AO41">
        <v>0.31248823773348711</v>
      </c>
      <c r="AP41">
        <v>1.2481806577998209</v>
      </c>
      <c r="AQ41">
        <v>0.50574971600823726</v>
      </c>
      <c r="AR41">
        <v>1.005261827178765</v>
      </c>
      <c r="AS41">
        <v>0.4455312277500828</v>
      </c>
      <c r="AT41">
        <v>0.1978945135953836</v>
      </c>
      <c r="AU41">
        <v>0.43953172654922429</v>
      </c>
      <c r="AW41">
        <v>0.19963185866363339</v>
      </c>
      <c r="AY41">
        <f t="shared" si="3"/>
        <v>-0.33333333333333331</v>
      </c>
      <c r="AZ41" t="str">
        <f t="shared" si="1"/>
        <v/>
      </c>
      <c r="BA41">
        <f t="shared" si="1"/>
        <v>-0.33333333333333331</v>
      </c>
      <c r="BB41" t="str">
        <f t="shared" si="1"/>
        <v/>
      </c>
    </row>
    <row r="42" spans="1:54" x14ac:dyDescent="0.3">
      <c r="A42">
        <v>23</v>
      </c>
      <c r="B42" t="s">
        <v>111</v>
      </c>
      <c r="C42" t="s">
        <v>95</v>
      </c>
      <c r="D42" t="s">
        <v>96</v>
      </c>
      <c r="F42" s="2">
        <f t="shared" si="5"/>
        <v>0</v>
      </c>
      <c r="G42" s="2">
        <f t="shared" si="5"/>
        <v>0</v>
      </c>
      <c r="H42" s="4">
        <f t="shared" si="5"/>
        <v>0</v>
      </c>
      <c r="I42">
        <f t="shared" si="5"/>
        <v>1</v>
      </c>
      <c r="J42">
        <f t="shared" si="5"/>
        <v>0</v>
      </c>
      <c r="K42">
        <f t="shared" si="5"/>
        <v>4</v>
      </c>
      <c r="L42">
        <f t="shared" si="5"/>
        <v>0</v>
      </c>
      <c r="M42">
        <v>668118.80000000005</v>
      </c>
      <c r="N42">
        <v>909447.53333333344</v>
      </c>
      <c r="O42">
        <v>911439.53333333344</v>
      </c>
      <c r="P42">
        <v>275748.8</v>
      </c>
      <c r="Q42">
        <v>316975.86666666658</v>
      </c>
      <c r="R42">
        <v>268625.8</v>
      </c>
      <c r="S42">
        <v>306434.86666666658</v>
      </c>
      <c r="T42">
        <v>3752541.2</v>
      </c>
      <c r="U42">
        <v>3452258.4</v>
      </c>
      <c r="V42">
        <v>58445</v>
      </c>
      <c r="W42">
        <v>195988.8666666667</v>
      </c>
      <c r="Y42">
        <v>0.8189816986210644</v>
      </c>
      <c r="Z42">
        <v>1.208340432735471</v>
      </c>
      <c r="AA42">
        <v>1.1984665103489529</v>
      </c>
      <c r="AB42">
        <v>0.49591185740428051</v>
      </c>
      <c r="AC42">
        <v>0.72946975857485086</v>
      </c>
      <c r="AD42">
        <v>1.1980398462153969</v>
      </c>
      <c r="AE42">
        <v>1.4637308267449649</v>
      </c>
      <c r="AF42">
        <v>1.886933195230085</v>
      </c>
      <c r="AG42">
        <v>2.319920781860128</v>
      </c>
      <c r="AH42">
        <v>0.31528618540614839</v>
      </c>
      <c r="AI42">
        <v>1.114893068613795</v>
      </c>
      <c r="AK42">
        <v>0.8189816986210644</v>
      </c>
      <c r="AL42">
        <v>0.43570747092599049</v>
      </c>
      <c r="AM42">
        <v>0.43261808987784511</v>
      </c>
      <c r="AN42">
        <v>0.49591185740428051</v>
      </c>
      <c r="AO42">
        <v>0.30658594539466621</v>
      </c>
      <c r="AP42">
        <v>1.1980398462153969</v>
      </c>
      <c r="AQ42">
        <v>0.49980235961653913</v>
      </c>
      <c r="AR42">
        <v>1.022109637211543</v>
      </c>
      <c r="AS42">
        <v>0.44907640383268399</v>
      </c>
      <c r="AT42">
        <v>0.31528618540614839</v>
      </c>
      <c r="AU42">
        <v>0.57461578998481855</v>
      </c>
      <c r="AW42">
        <v>0.20153716052494319</v>
      </c>
      <c r="AY42">
        <f t="shared" si="3"/>
        <v>-0.33333333333333331</v>
      </c>
      <c r="AZ42" t="str">
        <f t="shared" si="1"/>
        <v/>
      </c>
      <c r="BA42">
        <f t="shared" si="1"/>
        <v>-0.33333333333333331</v>
      </c>
      <c r="BB42" t="str">
        <f t="shared" si="1"/>
        <v/>
      </c>
    </row>
    <row r="43" spans="1:54" x14ac:dyDescent="0.3">
      <c r="A43">
        <v>24</v>
      </c>
      <c r="B43" t="s">
        <v>112</v>
      </c>
      <c r="C43" t="s">
        <v>113</v>
      </c>
      <c r="D43" t="s">
        <v>114</v>
      </c>
      <c r="F43" s="2">
        <f t="shared" si="5"/>
        <v>0</v>
      </c>
      <c r="G43" s="2">
        <f t="shared" si="5"/>
        <v>0</v>
      </c>
      <c r="H43" s="4">
        <f t="shared" si="5"/>
        <v>1</v>
      </c>
      <c r="I43">
        <f t="shared" si="5"/>
        <v>1</v>
      </c>
      <c r="J43">
        <f t="shared" si="5"/>
        <v>0</v>
      </c>
      <c r="K43">
        <f t="shared" si="5"/>
        <v>3</v>
      </c>
      <c r="L43">
        <f t="shared" si="5"/>
        <v>3</v>
      </c>
      <c r="M43">
        <v>1465680.2</v>
      </c>
      <c r="N43">
        <v>1124819.8</v>
      </c>
      <c r="O43">
        <v>1134206</v>
      </c>
      <c r="P43">
        <v>2004888.8</v>
      </c>
      <c r="Q43">
        <v>638493.6</v>
      </c>
      <c r="R43">
        <v>1414445.2</v>
      </c>
      <c r="S43">
        <v>743868.2</v>
      </c>
      <c r="T43">
        <v>3393315.6</v>
      </c>
      <c r="U43">
        <v>3238713.8</v>
      </c>
      <c r="V43">
        <v>7725292.4000000004</v>
      </c>
      <c r="W43">
        <v>1393392.6</v>
      </c>
      <c r="Y43">
        <v>1.90576571499696</v>
      </c>
      <c r="Z43">
        <v>1.3399756734375841</v>
      </c>
      <c r="AA43">
        <v>1.3424502863781529</v>
      </c>
      <c r="AB43">
        <v>2.9332158363948109</v>
      </c>
      <c r="AC43">
        <v>1.2580100344261149</v>
      </c>
      <c r="AD43">
        <v>1.498066907993052</v>
      </c>
      <c r="AE43">
        <v>1.1176380212418739</v>
      </c>
      <c r="AF43">
        <v>1.3399689781945201</v>
      </c>
      <c r="AG43">
        <v>1.921780834626406</v>
      </c>
      <c r="AH43">
        <v>5.3819712755968796</v>
      </c>
      <c r="AI43">
        <v>2.2453972628223711</v>
      </c>
      <c r="AK43">
        <v>1.90576571499696</v>
      </c>
      <c r="AL43">
        <v>0.622743015398737</v>
      </c>
      <c r="AM43">
        <v>0.62128020339878276</v>
      </c>
      <c r="AN43">
        <v>2.9332158363948109</v>
      </c>
      <c r="AO43">
        <v>0.59654046940268013</v>
      </c>
      <c r="AP43">
        <v>1.498066907993052</v>
      </c>
      <c r="AQ43">
        <v>0.66738274777308104</v>
      </c>
      <c r="AR43">
        <v>0.69678075078409163</v>
      </c>
      <c r="AS43">
        <v>0.42292277261149142</v>
      </c>
      <c r="AT43">
        <v>5.3819712755968796</v>
      </c>
      <c r="AU43">
        <v>1.1746590936090799</v>
      </c>
      <c r="AW43">
        <v>0.25549822541652251</v>
      </c>
      <c r="AY43">
        <f t="shared" si="3"/>
        <v>-2</v>
      </c>
      <c r="AZ43">
        <f t="shared" si="1"/>
        <v>-2</v>
      </c>
      <c r="BA43">
        <f t="shared" si="1"/>
        <v>-2</v>
      </c>
      <c r="BB43" t="str">
        <f t="shared" si="1"/>
        <v/>
      </c>
    </row>
    <row r="44" spans="1:54" x14ac:dyDescent="0.3">
      <c r="A44">
        <v>24</v>
      </c>
      <c r="B44" t="s">
        <v>115</v>
      </c>
      <c r="C44" t="s">
        <v>113</v>
      </c>
      <c r="D44" t="s">
        <v>114</v>
      </c>
      <c r="F44" s="2">
        <f t="shared" si="5"/>
        <v>0</v>
      </c>
      <c r="G44" s="2">
        <f t="shared" si="5"/>
        <v>1</v>
      </c>
      <c r="H44" s="4">
        <f t="shared" si="5"/>
        <v>0</v>
      </c>
      <c r="I44">
        <f t="shared" si="5"/>
        <v>1</v>
      </c>
      <c r="J44">
        <f t="shared" si="5"/>
        <v>0</v>
      </c>
      <c r="K44">
        <f t="shared" si="5"/>
        <v>3</v>
      </c>
      <c r="L44">
        <f t="shared" si="5"/>
        <v>0</v>
      </c>
      <c r="M44">
        <v>7040893.2000000002</v>
      </c>
      <c r="N44">
        <v>4359268.2</v>
      </c>
      <c r="O44">
        <v>4432171.4000000004</v>
      </c>
      <c r="P44">
        <v>6888278.7999999998</v>
      </c>
      <c r="Q44">
        <v>2816742.4</v>
      </c>
      <c r="R44">
        <v>15975768.6</v>
      </c>
      <c r="S44">
        <v>4446979.4000000004</v>
      </c>
      <c r="T44">
        <v>7598860.4000000004</v>
      </c>
      <c r="U44">
        <v>4888923.8</v>
      </c>
      <c r="V44">
        <v>20961509</v>
      </c>
      <c r="W44">
        <v>6765857.4000000004</v>
      </c>
      <c r="Y44">
        <v>5.3778426553937608</v>
      </c>
      <c r="Z44">
        <v>3.3808729250449692</v>
      </c>
      <c r="AA44">
        <v>3.383261544001289</v>
      </c>
      <c r="AB44">
        <v>5.8423353098041844</v>
      </c>
      <c r="AC44">
        <v>2.993158035958186</v>
      </c>
      <c r="AD44">
        <v>11.03791700521251</v>
      </c>
      <c r="AE44">
        <v>3.865631500759628</v>
      </c>
      <c r="AF44">
        <v>4.4579666860285219</v>
      </c>
      <c r="AG44">
        <v>3.1429253543261439</v>
      </c>
      <c r="AH44">
        <v>9.1441560483886857</v>
      </c>
      <c r="AI44">
        <v>5.6947588640032336</v>
      </c>
      <c r="AK44">
        <v>5.3778426553937608</v>
      </c>
      <c r="AL44">
        <v>1.3321170098031869</v>
      </c>
      <c r="AM44">
        <v>1.347906895191409</v>
      </c>
      <c r="AN44">
        <v>5.8423353098041844</v>
      </c>
      <c r="AO44">
        <v>1.489980703196488</v>
      </c>
      <c r="AP44">
        <v>11.03791700521251</v>
      </c>
      <c r="AQ44">
        <v>1.60248473478714</v>
      </c>
      <c r="AR44">
        <v>2.421233927609864</v>
      </c>
      <c r="AS44">
        <v>0.60437774517340581</v>
      </c>
      <c r="AT44">
        <v>9.1441560483886857</v>
      </c>
      <c r="AU44">
        <v>3.265248646610416</v>
      </c>
      <c r="AW44">
        <v>0.257781094009988</v>
      </c>
      <c r="AY44">
        <f t="shared" si="3"/>
        <v>-2</v>
      </c>
      <c r="AZ44" t="str">
        <f t="shared" si="1"/>
        <v/>
      </c>
      <c r="BA44">
        <f t="shared" si="1"/>
        <v>-2</v>
      </c>
      <c r="BB44" t="str">
        <f t="shared" si="1"/>
        <v/>
      </c>
    </row>
    <row r="45" spans="1:54" x14ac:dyDescent="0.3">
      <c r="A45">
        <v>24</v>
      </c>
      <c r="B45" t="s">
        <v>116</v>
      </c>
      <c r="C45" t="s">
        <v>113</v>
      </c>
      <c r="D45" t="s">
        <v>114</v>
      </c>
      <c r="F45" s="2">
        <f t="shared" si="5"/>
        <v>0</v>
      </c>
      <c r="G45" s="2">
        <f t="shared" si="5"/>
        <v>1</v>
      </c>
      <c r="H45" s="4">
        <f t="shared" si="5"/>
        <v>0</v>
      </c>
      <c r="I45">
        <f t="shared" si="5"/>
        <v>0</v>
      </c>
      <c r="J45">
        <f t="shared" si="5"/>
        <v>1</v>
      </c>
      <c r="K45">
        <f t="shared" si="5"/>
        <v>3</v>
      </c>
      <c r="L45">
        <f t="shared" si="5"/>
        <v>0</v>
      </c>
      <c r="M45">
        <v>2754637.4</v>
      </c>
      <c r="N45">
        <v>1510129.2</v>
      </c>
      <c r="O45">
        <v>1520585.6</v>
      </c>
      <c r="P45">
        <v>4808313.4000000004</v>
      </c>
      <c r="Q45">
        <v>986819.6</v>
      </c>
      <c r="R45">
        <v>4566077.4000000004</v>
      </c>
      <c r="S45">
        <v>938520.4</v>
      </c>
      <c r="T45">
        <v>7454517.4000000004</v>
      </c>
      <c r="U45">
        <v>4792575.2</v>
      </c>
      <c r="V45">
        <v>13585854.4</v>
      </c>
      <c r="W45">
        <v>2527237.6</v>
      </c>
      <c r="Y45">
        <v>2.529480752593372</v>
      </c>
      <c r="Z45">
        <v>1.569439646392129</v>
      </c>
      <c r="AA45">
        <v>1.5520004577934741</v>
      </c>
      <c r="AB45">
        <v>2.982887136598583</v>
      </c>
      <c r="AC45">
        <v>1.3652502133976669</v>
      </c>
      <c r="AD45">
        <v>3.42664233999094</v>
      </c>
      <c r="AE45">
        <v>1.192661490046885</v>
      </c>
      <c r="AF45">
        <v>4.3291537483921276</v>
      </c>
      <c r="AG45">
        <v>3.0474548668600621</v>
      </c>
      <c r="AH45">
        <v>7.1535949271987196</v>
      </c>
      <c r="AI45">
        <v>2.9589982022182091</v>
      </c>
      <c r="AK45">
        <v>2.529480752593372</v>
      </c>
      <c r="AL45">
        <v>0.57054987581213934</v>
      </c>
      <c r="AM45">
        <v>0.56756358499405901</v>
      </c>
      <c r="AN45">
        <v>2.982887136598583</v>
      </c>
      <c r="AO45">
        <v>0.56887278119684193</v>
      </c>
      <c r="AP45">
        <v>3.42664233999094</v>
      </c>
      <c r="AQ45">
        <v>0.52183528161840509</v>
      </c>
      <c r="AR45">
        <v>2.33323951739585</v>
      </c>
      <c r="AS45">
        <v>0.57769318523351099</v>
      </c>
      <c r="AT45">
        <v>7.1535949271987196</v>
      </c>
      <c r="AU45">
        <v>1.4040023920009841</v>
      </c>
      <c r="AW45">
        <v>0.25848334019538022</v>
      </c>
      <c r="AY45">
        <f t="shared" si="3"/>
        <v>8</v>
      </c>
      <c r="AZ45" t="str">
        <f t="shared" si="1"/>
        <v/>
      </c>
      <c r="BA45" t="str">
        <f t="shared" si="1"/>
        <v/>
      </c>
      <c r="BB45">
        <f t="shared" si="1"/>
        <v>8</v>
      </c>
    </row>
    <row r="46" spans="1:54" x14ac:dyDescent="0.3">
      <c r="A46">
        <v>24</v>
      </c>
      <c r="B46" t="s">
        <v>117</v>
      </c>
      <c r="C46" t="s">
        <v>113</v>
      </c>
      <c r="D46" t="s">
        <v>114</v>
      </c>
      <c r="F46" s="2">
        <f t="shared" si="5"/>
        <v>0</v>
      </c>
      <c r="G46" s="2">
        <f t="shared" si="5"/>
        <v>0</v>
      </c>
      <c r="H46" s="4">
        <f t="shared" si="5"/>
        <v>0</v>
      </c>
      <c r="I46">
        <f t="shared" si="5"/>
        <v>1</v>
      </c>
      <c r="J46">
        <f t="shared" si="5"/>
        <v>0</v>
      </c>
      <c r="K46">
        <f t="shared" si="5"/>
        <v>3</v>
      </c>
      <c r="L46">
        <f t="shared" si="5"/>
        <v>0</v>
      </c>
      <c r="M46">
        <v>414114.2</v>
      </c>
      <c r="N46">
        <v>854492.6</v>
      </c>
      <c r="O46">
        <v>857323.4</v>
      </c>
      <c r="P46">
        <v>355969</v>
      </c>
      <c r="Q46">
        <v>337812.8</v>
      </c>
      <c r="R46">
        <v>185834.8</v>
      </c>
      <c r="S46">
        <v>273393.59999999998</v>
      </c>
      <c r="T46">
        <v>3528815.8</v>
      </c>
      <c r="U46">
        <v>3255513.4</v>
      </c>
      <c r="V46">
        <v>708200.2</v>
      </c>
      <c r="W46">
        <v>748984.6</v>
      </c>
      <c r="Y46">
        <v>0.85249368159566075</v>
      </c>
      <c r="Z46">
        <v>1.1745606810553</v>
      </c>
      <c r="AA46">
        <v>1.1392252342076969</v>
      </c>
      <c r="AB46">
        <v>0.80905388280516488</v>
      </c>
      <c r="AC46">
        <v>0.90939812958240507</v>
      </c>
      <c r="AD46">
        <v>0.33291792020900168</v>
      </c>
      <c r="AE46">
        <v>0.63423592261970041</v>
      </c>
      <c r="AF46">
        <v>1.4818586302339101</v>
      </c>
      <c r="AG46">
        <v>1.9360588200157509</v>
      </c>
      <c r="AH46">
        <v>2.059130020393058</v>
      </c>
      <c r="AI46">
        <v>1.8924439129768871</v>
      </c>
      <c r="AK46">
        <v>0.85249368159566075</v>
      </c>
      <c r="AL46">
        <v>0.48168380099814379</v>
      </c>
      <c r="AM46">
        <v>0.45380603699013589</v>
      </c>
      <c r="AN46">
        <v>0.80905388280516488</v>
      </c>
      <c r="AO46">
        <v>0.40632194799836718</v>
      </c>
      <c r="AP46">
        <v>0.33291792020900168</v>
      </c>
      <c r="AQ46">
        <v>0.34071987880161031</v>
      </c>
      <c r="AR46">
        <v>0.77221072522224854</v>
      </c>
      <c r="AS46">
        <v>0.41919951083837081</v>
      </c>
      <c r="AT46">
        <v>2.059130020393058</v>
      </c>
      <c r="AU46">
        <v>0.94196294216671961</v>
      </c>
      <c r="AW46">
        <v>0.28294709919719019</v>
      </c>
      <c r="AY46">
        <f t="shared" si="3"/>
        <v>-4</v>
      </c>
      <c r="AZ46" t="str">
        <f t="shared" si="1"/>
        <v/>
      </c>
      <c r="BA46">
        <f t="shared" si="1"/>
        <v>-4</v>
      </c>
      <c r="BB46" t="str">
        <f t="shared" si="1"/>
        <v/>
      </c>
    </row>
    <row r="47" spans="1:54" x14ac:dyDescent="0.3">
      <c r="A47">
        <v>24</v>
      </c>
      <c r="B47" t="s">
        <v>118</v>
      </c>
      <c r="C47" t="s">
        <v>113</v>
      </c>
      <c r="D47" t="s">
        <v>114</v>
      </c>
      <c r="F47" s="2">
        <f t="shared" si="5"/>
        <v>0</v>
      </c>
      <c r="G47" s="2">
        <f t="shared" si="5"/>
        <v>1</v>
      </c>
      <c r="H47" s="4">
        <f t="shared" si="5"/>
        <v>0</v>
      </c>
      <c r="I47">
        <f t="shared" si="5"/>
        <v>1</v>
      </c>
      <c r="J47">
        <f t="shared" si="5"/>
        <v>0</v>
      </c>
      <c r="K47">
        <f t="shared" si="5"/>
        <v>3</v>
      </c>
      <c r="L47">
        <f t="shared" si="5"/>
        <v>0</v>
      </c>
      <c r="M47">
        <v>328897.59999999998</v>
      </c>
      <c r="N47">
        <v>1206677.3999999999</v>
      </c>
      <c r="O47">
        <v>1210380.3999999999</v>
      </c>
      <c r="P47">
        <v>235216.4</v>
      </c>
      <c r="Q47">
        <v>487755.2</v>
      </c>
      <c r="R47">
        <v>67910.8</v>
      </c>
      <c r="S47">
        <v>466434.8</v>
      </c>
      <c r="T47">
        <v>3395854.4</v>
      </c>
      <c r="U47">
        <v>3229876</v>
      </c>
      <c r="V47">
        <v>335678.2</v>
      </c>
      <c r="W47">
        <v>2335593.6</v>
      </c>
      <c r="Y47">
        <v>0.64484821720980112</v>
      </c>
      <c r="Z47">
        <v>1.3694047873723321</v>
      </c>
      <c r="AA47">
        <v>1.3622242257930339</v>
      </c>
      <c r="AB47">
        <v>0.68193009359529244</v>
      </c>
      <c r="AC47">
        <v>1.0822850828233641</v>
      </c>
      <c r="AD47">
        <v>0.1707972600241191</v>
      </c>
      <c r="AE47">
        <v>0.87546818495029588</v>
      </c>
      <c r="AF47">
        <v>1.32356281921966</v>
      </c>
      <c r="AG47">
        <v>1.8903604369494129</v>
      </c>
      <c r="AH47">
        <v>1.267369570990559</v>
      </c>
      <c r="AI47">
        <v>2.6118110063835052</v>
      </c>
      <c r="AK47">
        <v>0.64484821720980112</v>
      </c>
      <c r="AL47">
        <v>0.49095358940539879</v>
      </c>
      <c r="AM47">
        <v>0.4815920619876124</v>
      </c>
      <c r="AN47">
        <v>0.68193009359529244</v>
      </c>
      <c r="AO47">
        <v>0.42312236421857963</v>
      </c>
      <c r="AP47">
        <v>0.1707972600241191</v>
      </c>
      <c r="AQ47">
        <v>0.40971208161208778</v>
      </c>
      <c r="AR47">
        <v>0.68436278563458475</v>
      </c>
      <c r="AS47">
        <v>0.41660723136737943</v>
      </c>
      <c r="AT47">
        <v>1.267369570990559</v>
      </c>
      <c r="AU47">
        <v>1.1700297407689499</v>
      </c>
      <c r="AW47">
        <v>0.25545321039389818</v>
      </c>
      <c r="AY47">
        <f t="shared" si="3"/>
        <v>-4</v>
      </c>
      <c r="AZ47" t="str">
        <f t="shared" si="1"/>
        <v/>
      </c>
      <c r="BA47">
        <f t="shared" si="1"/>
        <v>-4</v>
      </c>
      <c r="BB47" t="str">
        <f t="shared" si="1"/>
        <v/>
      </c>
    </row>
    <row r="48" spans="1:54" x14ac:dyDescent="0.3">
      <c r="A48">
        <v>24</v>
      </c>
      <c r="B48" t="s">
        <v>119</v>
      </c>
      <c r="C48" t="s">
        <v>113</v>
      </c>
      <c r="D48" t="s">
        <v>114</v>
      </c>
      <c r="F48" s="2">
        <f t="shared" si="5"/>
        <v>0</v>
      </c>
      <c r="G48" s="2">
        <f t="shared" si="5"/>
        <v>0</v>
      </c>
      <c r="H48" s="4">
        <f t="shared" si="5"/>
        <v>0</v>
      </c>
      <c r="I48">
        <f t="shared" si="5"/>
        <v>0</v>
      </c>
      <c r="J48">
        <f t="shared" si="5"/>
        <v>1</v>
      </c>
      <c r="K48">
        <f t="shared" si="5"/>
        <v>3</v>
      </c>
      <c r="L48">
        <f t="shared" si="5"/>
        <v>0</v>
      </c>
      <c r="M48">
        <v>2180548</v>
      </c>
      <c r="N48">
        <v>1396337</v>
      </c>
      <c r="O48">
        <v>1414690.4</v>
      </c>
      <c r="P48">
        <v>7568929</v>
      </c>
      <c r="Q48">
        <v>489701.8</v>
      </c>
      <c r="R48">
        <v>5117375.4000000004</v>
      </c>
      <c r="S48">
        <v>1027304.8</v>
      </c>
      <c r="T48">
        <v>7570115.2000000002</v>
      </c>
      <c r="U48">
        <v>4815083.2</v>
      </c>
      <c r="V48">
        <v>9604938.1999999993</v>
      </c>
      <c r="W48">
        <v>1943140.2</v>
      </c>
      <c r="Y48">
        <v>2.077072460402269</v>
      </c>
      <c r="Z48">
        <v>1.4606128529645499</v>
      </c>
      <c r="AA48">
        <v>1.4445127239217981</v>
      </c>
      <c r="AB48">
        <v>3.440261998999631</v>
      </c>
      <c r="AC48">
        <v>1.056995361007284</v>
      </c>
      <c r="AD48">
        <v>3.3201236051856542</v>
      </c>
      <c r="AE48">
        <v>1.2714919063611889</v>
      </c>
      <c r="AF48">
        <v>4.4089815344079399</v>
      </c>
      <c r="AG48">
        <v>3.0563329067546881</v>
      </c>
      <c r="AH48">
        <v>5.3323594394139944</v>
      </c>
      <c r="AI48">
        <v>2.6933516685967329</v>
      </c>
      <c r="AK48">
        <v>2.077072460402269</v>
      </c>
      <c r="AL48">
        <v>0.52177833798341455</v>
      </c>
      <c r="AM48">
        <v>0.51507623801007862</v>
      </c>
      <c r="AN48">
        <v>3.440261998999631</v>
      </c>
      <c r="AO48">
        <v>0.44696639959001921</v>
      </c>
      <c r="AP48">
        <v>3.3201236051856542</v>
      </c>
      <c r="AQ48">
        <v>0.54253313636872913</v>
      </c>
      <c r="AR48">
        <v>2.388475557998754</v>
      </c>
      <c r="AS48">
        <v>0.57438371479511263</v>
      </c>
      <c r="AT48">
        <v>5.3323594394139944</v>
      </c>
      <c r="AU48">
        <v>1.235463779396377</v>
      </c>
      <c r="AW48">
        <v>0.2570402126060799</v>
      </c>
      <c r="AY48">
        <f t="shared" si="3"/>
        <v>8</v>
      </c>
      <c r="AZ48" t="str">
        <f t="shared" si="1"/>
        <v/>
      </c>
      <c r="BA48" t="str">
        <f t="shared" si="1"/>
        <v/>
      </c>
      <c r="BB48">
        <f t="shared" si="1"/>
        <v>8</v>
      </c>
    </row>
    <row r="49" spans="1:54" x14ac:dyDescent="0.3">
      <c r="A49">
        <v>24</v>
      </c>
      <c r="B49" t="s">
        <v>120</v>
      </c>
      <c r="C49" t="s">
        <v>113</v>
      </c>
      <c r="D49" t="s">
        <v>114</v>
      </c>
      <c r="F49" s="2">
        <f t="shared" si="5"/>
        <v>0</v>
      </c>
      <c r="G49" s="2">
        <f t="shared" si="5"/>
        <v>0</v>
      </c>
      <c r="H49" s="4">
        <f t="shared" si="5"/>
        <v>0</v>
      </c>
      <c r="I49">
        <f t="shared" si="5"/>
        <v>1</v>
      </c>
      <c r="J49">
        <f t="shared" si="5"/>
        <v>0</v>
      </c>
      <c r="K49">
        <f t="shared" si="5"/>
        <v>3</v>
      </c>
      <c r="L49">
        <f t="shared" si="5"/>
        <v>0</v>
      </c>
      <c r="M49">
        <v>6904071</v>
      </c>
      <c r="N49">
        <v>4831305.5999999996</v>
      </c>
      <c r="O49">
        <v>4867597.2</v>
      </c>
      <c r="P49">
        <v>4053004.4</v>
      </c>
      <c r="Q49">
        <v>1956938.8</v>
      </c>
      <c r="R49">
        <v>10738918.4</v>
      </c>
      <c r="S49">
        <v>4501764.2</v>
      </c>
      <c r="T49">
        <v>7483609.4000000004</v>
      </c>
      <c r="U49">
        <v>4875124.8</v>
      </c>
      <c r="V49">
        <v>43890192.200000003</v>
      </c>
      <c r="W49">
        <v>8151999.5999999996</v>
      </c>
      <c r="Y49">
        <v>5.5880567315965894</v>
      </c>
      <c r="Z49">
        <v>3.631756115623284</v>
      </c>
      <c r="AA49">
        <v>3.634096717229113</v>
      </c>
      <c r="AB49">
        <v>4.1534539698041044</v>
      </c>
      <c r="AC49">
        <v>2.2878507119894489</v>
      </c>
      <c r="AD49">
        <v>7.9933481053914877</v>
      </c>
      <c r="AE49">
        <v>3.6361198741709808</v>
      </c>
      <c r="AF49">
        <v>4.3136428317986431</v>
      </c>
      <c r="AG49">
        <v>3.078795758192427</v>
      </c>
      <c r="AH49">
        <v>16.204732215998231</v>
      </c>
      <c r="AI49">
        <v>6.02736451838864</v>
      </c>
      <c r="AK49">
        <v>5.5880567315965894</v>
      </c>
      <c r="AL49">
        <v>1.423564119765069</v>
      </c>
      <c r="AM49">
        <v>1.4265058292075989</v>
      </c>
      <c r="AN49">
        <v>4.1534539698041044</v>
      </c>
      <c r="AO49">
        <v>0.99936170099535959</v>
      </c>
      <c r="AP49">
        <v>7.9933481053914877</v>
      </c>
      <c r="AQ49">
        <v>1.2736652589985169</v>
      </c>
      <c r="AR49">
        <v>2.3223356905975381</v>
      </c>
      <c r="AS49">
        <v>0.59132682174677031</v>
      </c>
      <c r="AT49">
        <v>16.204732215998231</v>
      </c>
      <c r="AU49">
        <v>3.1840264155878679</v>
      </c>
      <c r="AW49">
        <v>0.25138737397501237</v>
      </c>
      <c r="AY49">
        <f t="shared" si="3"/>
        <v>-2</v>
      </c>
      <c r="AZ49" t="str">
        <f t="shared" si="1"/>
        <v/>
      </c>
      <c r="BA49">
        <f t="shared" si="1"/>
        <v>-2</v>
      </c>
      <c r="BB49" t="str">
        <f t="shared" si="1"/>
        <v/>
      </c>
    </row>
    <row r="50" spans="1:54" x14ac:dyDescent="0.3">
      <c r="A50">
        <v>24</v>
      </c>
      <c r="B50" t="s">
        <v>121</v>
      </c>
      <c r="C50" t="s">
        <v>113</v>
      </c>
      <c r="D50" t="s">
        <v>114</v>
      </c>
      <c r="F50" s="2">
        <f t="shared" si="5"/>
        <v>0</v>
      </c>
      <c r="G50" s="2">
        <f t="shared" si="5"/>
        <v>1</v>
      </c>
      <c r="H50" s="4">
        <f t="shared" si="5"/>
        <v>1</v>
      </c>
      <c r="I50">
        <f t="shared" si="5"/>
        <v>1</v>
      </c>
      <c r="J50">
        <f t="shared" si="5"/>
        <v>0</v>
      </c>
      <c r="K50">
        <f t="shared" si="5"/>
        <v>3</v>
      </c>
      <c r="L50">
        <f t="shared" si="5"/>
        <v>3</v>
      </c>
      <c r="M50">
        <v>1297565.2</v>
      </c>
      <c r="N50">
        <v>1060821.2</v>
      </c>
      <c r="O50">
        <v>1074950.2</v>
      </c>
      <c r="P50">
        <v>962221.8</v>
      </c>
      <c r="Q50">
        <v>486520</v>
      </c>
      <c r="R50">
        <v>840370</v>
      </c>
      <c r="S50">
        <v>414314.4</v>
      </c>
      <c r="T50">
        <v>3530230</v>
      </c>
      <c r="U50">
        <v>3244486.4</v>
      </c>
      <c r="V50">
        <v>3234570.4</v>
      </c>
      <c r="W50">
        <v>1423480.8</v>
      </c>
      <c r="Y50">
        <v>1.546881241584197</v>
      </c>
      <c r="Z50">
        <v>1.311686224746518</v>
      </c>
      <c r="AA50">
        <v>1.3206074657151481</v>
      </c>
      <c r="AB50">
        <v>1.598208996606991</v>
      </c>
      <c r="AC50">
        <v>1.1214009920076931</v>
      </c>
      <c r="AD50">
        <v>1.163812004798092</v>
      </c>
      <c r="AE50">
        <v>0.80552005395293236</v>
      </c>
      <c r="AF50">
        <v>1.484940755576827</v>
      </c>
      <c r="AG50">
        <v>1.91766768930247</v>
      </c>
      <c r="AH50">
        <v>3.697442603576929</v>
      </c>
      <c r="AI50">
        <v>2.4084850141429341</v>
      </c>
      <c r="AK50">
        <v>1.546881241584197</v>
      </c>
      <c r="AL50">
        <v>0.49538862498011438</v>
      </c>
      <c r="AM50">
        <v>0.4954955003573559</v>
      </c>
      <c r="AN50">
        <v>1.598208996606991</v>
      </c>
      <c r="AO50">
        <v>0.47948304160381672</v>
      </c>
      <c r="AP50">
        <v>1.163812004798092</v>
      </c>
      <c r="AQ50">
        <v>0.41402773698791862</v>
      </c>
      <c r="AR50">
        <v>0.77349395316559821</v>
      </c>
      <c r="AS50">
        <v>0.41983512692386282</v>
      </c>
      <c r="AT50">
        <v>3.697442603576929</v>
      </c>
      <c r="AU50">
        <v>1.137695170391817</v>
      </c>
      <c r="AW50">
        <v>0.25822128279833118</v>
      </c>
      <c r="AY50">
        <f t="shared" si="3"/>
        <v>-2</v>
      </c>
      <c r="AZ50">
        <f t="shared" si="1"/>
        <v>-2</v>
      </c>
      <c r="BA50">
        <f t="shared" si="1"/>
        <v>-2</v>
      </c>
      <c r="BB50" t="str">
        <f t="shared" si="1"/>
        <v/>
      </c>
    </row>
    <row r="51" spans="1:54" x14ac:dyDescent="0.3">
      <c r="A51">
        <v>24</v>
      </c>
      <c r="B51" t="s">
        <v>122</v>
      </c>
      <c r="C51" t="s">
        <v>123</v>
      </c>
      <c r="D51" t="s">
        <v>114</v>
      </c>
      <c r="F51" s="2">
        <f t="shared" ref="F51:L58" si="6">F703</f>
        <v>0</v>
      </c>
      <c r="G51" s="2">
        <f t="shared" si="6"/>
        <v>0</v>
      </c>
      <c r="H51" s="4">
        <f t="shared" si="6"/>
        <v>0</v>
      </c>
      <c r="I51">
        <f t="shared" si="6"/>
        <v>1</v>
      </c>
      <c r="J51">
        <f t="shared" si="6"/>
        <v>0</v>
      </c>
      <c r="K51">
        <f t="shared" si="6"/>
        <v>3</v>
      </c>
      <c r="L51">
        <f t="shared" si="6"/>
        <v>0</v>
      </c>
      <c r="M51">
        <v>1465680.2</v>
      </c>
      <c r="N51">
        <v>1124819.8</v>
      </c>
      <c r="O51">
        <v>1134206</v>
      </c>
      <c r="P51">
        <v>2004888.8</v>
      </c>
      <c r="Q51">
        <v>638493.6</v>
      </c>
      <c r="R51">
        <v>1414445.2</v>
      </c>
      <c r="S51">
        <v>743868.2</v>
      </c>
      <c r="T51">
        <v>3393315.6</v>
      </c>
      <c r="U51">
        <v>3238713.8</v>
      </c>
      <c r="V51">
        <v>7725292.4000000004</v>
      </c>
      <c r="W51">
        <v>1393392.6</v>
      </c>
      <c r="Y51">
        <v>1.848568661010358</v>
      </c>
      <c r="Z51">
        <v>1.3326071487972511</v>
      </c>
      <c r="AA51">
        <v>1.335522163205314</v>
      </c>
      <c r="AB51">
        <v>2.9265476120053791</v>
      </c>
      <c r="AC51">
        <v>1.252819123206427</v>
      </c>
      <c r="AD51">
        <v>1.471314512181561</v>
      </c>
      <c r="AE51">
        <v>1.106329593923874</v>
      </c>
      <c r="AF51">
        <v>1.3307089848327449</v>
      </c>
      <c r="AG51">
        <v>1.900660948478617</v>
      </c>
      <c r="AH51">
        <v>5.3932845129980702</v>
      </c>
      <c r="AI51">
        <v>2.201138050609734</v>
      </c>
      <c r="AK51">
        <v>1.848568661010358</v>
      </c>
      <c r="AL51">
        <v>0.61936152200214567</v>
      </c>
      <c r="AM51">
        <v>0.61693934121867644</v>
      </c>
      <c r="AN51">
        <v>2.9265476120053791</v>
      </c>
      <c r="AO51">
        <v>0.59725788339856078</v>
      </c>
      <c r="AP51">
        <v>1.471314512181561</v>
      </c>
      <c r="AQ51">
        <v>0.65996465038042518</v>
      </c>
      <c r="AR51">
        <v>0.69206924842437734</v>
      </c>
      <c r="AS51">
        <v>0.41545916976174341</v>
      </c>
      <c r="AT51">
        <v>5.3932845129980702</v>
      </c>
      <c r="AU51">
        <v>1.1572018695762381</v>
      </c>
      <c r="AW51">
        <v>0.25673978140112008</v>
      </c>
      <c r="AY51">
        <f t="shared" si="3"/>
        <v>-2</v>
      </c>
      <c r="AZ51" t="str">
        <f t="shared" si="1"/>
        <v/>
      </c>
      <c r="BA51">
        <f t="shared" si="1"/>
        <v>-2</v>
      </c>
      <c r="BB51" t="str">
        <f t="shared" si="1"/>
        <v/>
      </c>
    </row>
    <row r="52" spans="1:54" x14ac:dyDescent="0.3">
      <c r="A52">
        <v>24</v>
      </c>
      <c r="B52" t="s">
        <v>124</v>
      </c>
      <c r="C52" t="s">
        <v>123</v>
      </c>
      <c r="D52" t="s">
        <v>114</v>
      </c>
      <c r="F52" s="2">
        <f t="shared" si="6"/>
        <v>0</v>
      </c>
      <c r="G52" s="2">
        <f t="shared" si="6"/>
        <v>1</v>
      </c>
      <c r="H52" s="4">
        <f t="shared" si="6"/>
        <v>0</v>
      </c>
      <c r="I52">
        <f t="shared" si="6"/>
        <v>1</v>
      </c>
      <c r="J52">
        <f t="shared" si="6"/>
        <v>0</v>
      </c>
      <c r="K52">
        <f t="shared" si="6"/>
        <v>3</v>
      </c>
      <c r="L52">
        <f t="shared" si="6"/>
        <v>0</v>
      </c>
      <c r="M52">
        <v>7040893.2000000002</v>
      </c>
      <c r="N52">
        <v>4359268.2</v>
      </c>
      <c r="O52">
        <v>4432171.4000000004</v>
      </c>
      <c r="P52">
        <v>6888278.7999999998</v>
      </c>
      <c r="Q52">
        <v>2816742.4</v>
      </c>
      <c r="R52">
        <v>15975768.6</v>
      </c>
      <c r="S52">
        <v>4446979.4000000004</v>
      </c>
      <c r="T52">
        <v>7598860.4000000004</v>
      </c>
      <c r="U52">
        <v>4888923.8</v>
      </c>
      <c r="V52">
        <v>20961509</v>
      </c>
      <c r="W52">
        <v>6765857.4000000004</v>
      </c>
      <c r="Y52">
        <v>5.3564992498140782</v>
      </c>
      <c r="Z52">
        <v>3.3691304964129811</v>
      </c>
      <c r="AA52">
        <v>3.373473862791434</v>
      </c>
      <c r="AB52">
        <v>5.8895447042013984</v>
      </c>
      <c r="AC52">
        <v>2.9641624676121858</v>
      </c>
      <c r="AD52">
        <v>11.109807938802989</v>
      </c>
      <c r="AE52">
        <v>3.8766546700033362</v>
      </c>
      <c r="AF52">
        <v>4.464538897620514</v>
      </c>
      <c r="AG52">
        <v>3.1542260710732082</v>
      </c>
      <c r="AH52">
        <v>8.982781634607818</v>
      </c>
      <c r="AI52">
        <v>5.6387362823355947</v>
      </c>
      <c r="AK52">
        <v>5.3564992498140782</v>
      </c>
      <c r="AL52">
        <v>1.3257398472051141</v>
      </c>
      <c r="AM52">
        <v>1.3444984662230131</v>
      </c>
      <c r="AN52">
        <v>5.8895447042013984</v>
      </c>
      <c r="AO52">
        <v>1.484356979408767</v>
      </c>
      <c r="AP52">
        <v>11.109807938802989</v>
      </c>
      <c r="AQ52">
        <v>1.6086650680052119</v>
      </c>
      <c r="AR52">
        <v>2.422751671425067</v>
      </c>
      <c r="AS52">
        <v>0.61230840962380173</v>
      </c>
      <c r="AT52">
        <v>8.982781634607818</v>
      </c>
      <c r="AU52">
        <v>3.2408761443686669</v>
      </c>
      <c r="AW52">
        <v>0.25434130838839331</v>
      </c>
      <c r="AY52">
        <f t="shared" si="3"/>
        <v>-2</v>
      </c>
      <c r="AZ52" t="str">
        <f t="shared" si="1"/>
        <v/>
      </c>
      <c r="BA52">
        <f t="shared" si="1"/>
        <v>-2</v>
      </c>
      <c r="BB52" t="str">
        <f t="shared" si="1"/>
        <v/>
      </c>
    </row>
    <row r="53" spans="1:54" x14ac:dyDescent="0.3">
      <c r="A53">
        <v>24</v>
      </c>
      <c r="B53" t="s">
        <v>125</v>
      </c>
      <c r="C53" t="s">
        <v>123</v>
      </c>
      <c r="D53" t="s">
        <v>114</v>
      </c>
      <c r="F53" s="2">
        <f t="shared" si="6"/>
        <v>0</v>
      </c>
      <c r="G53" s="2">
        <f t="shared" si="6"/>
        <v>1</v>
      </c>
      <c r="H53" s="4">
        <f t="shared" si="6"/>
        <v>1</v>
      </c>
      <c r="I53">
        <f t="shared" si="6"/>
        <v>0</v>
      </c>
      <c r="J53">
        <f t="shared" si="6"/>
        <v>1</v>
      </c>
      <c r="K53">
        <f t="shared" si="6"/>
        <v>3</v>
      </c>
      <c r="L53">
        <f t="shared" si="6"/>
        <v>3</v>
      </c>
      <c r="M53">
        <v>2754637.4</v>
      </c>
      <c r="N53">
        <v>1510129.2</v>
      </c>
      <c r="O53">
        <v>1520585.6</v>
      </c>
      <c r="P53">
        <v>4808313.4000000004</v>
      </c>
      <c r="Q53">
        <v>986819.6</v>
      </c>
      <c r="R53">
        <v>4566077.4000000004</v>
      </c>
      <c r="S53">
        <v>938520.4</v>
      </c>
      <c r="T53">
        <v>7454517.4000000004</v>
      </c>
      <c r="U53">
        <v>4792575.2</v>
      </c>
      <c r="V53">
        <v>13585854.4</v>
      </c>
      <c r="W53">
        <v>2527237.6</v>
      </c>
      <c r="Y53">
        <v>2.5137959959916771</v>
      </c>
      <c r="Z53">
        <v>1.550154323340394</v>
      </c>
      <c r="AA53">
        <v>1.553701301955152</v>
      </c>
      <c r="AB53">
        <v>3.022710173786618</v>
      </c>
      <c r="AC53">
        <v>1.3752296373771971</v>
      </c>
      <c r="AD53">
        <v>3.4250414874171842</v>
      </c>
      <c r="AE53">
        <v>1.201728175382595</v>
      </c>
      <c r="AF53">
        <v>4.38382990261307</v>
      </c>
      <c r="AG53">
        <v>3.0603246954618948</v>
      </c>
      <c r="AH53">
        <v>6.3056434444035414</v>
      </c>
      <c r="AI53">
        <v>2.9109804337727838</v>
      </c>
      <c r="AK53">
        <v>2.5137959959916771</v>
      </c>
      <c r="AL53">
        <v>0.5659492357750423</v>
      </c>
      <c r="AM53">
        <v>0.56319033815525477</v>
      </c>
      <c r="AN53">
        <v>3.022710173786618</v>
      </c>
      <c r="AO53">
        <v>0.57102174298488539</v>
      </c>
      <c r="AP53">
        <v>3.4250414874171842</v>
      </c>
      <c r="AQ53">
        <v>0.52799579439451916</v>
      </c>
      <c r="AR53">
        <v>2.358451237401459</v>
      </c>
      <c r="AS53">
        <v>0.58264477163320405</v>
      </c>
      <c r="AT53">
        <v>6.3056434444035414</v>
      </c>
      <c r="AU53">
        <v>1.38412852762267</v>
      </c>
      <c r="AW53">
        <v>0.25789292479166759</v>
      </c>
      <c r="AY53">
        <f t="shared" si="3"/>
        <v>8</v>
      </c>
      <c r="AZ53">
        <f t="shared" si="1"/>
        <v>8</v>
      </c>
      <c r="BA53" t="str">
        <f t="shared" si="1"/>
        <v/>
      </c>
      <c r="BB53">
        <f t="shared" si="1"/>
        <v>8</v>
      </c>
    </row>
    <row r="54" spans="1:54" x14ac:dyDescent="0.3">
      <c r="A54">
        <v>24</v>
      </c>
      <c r="B54" t="s">
        <v>126</v>
      </c>
      <c r="C54" t="s">
        <v>123</v>
      </c>
      <c r="D54" t="s">
        <v>114</v>
      </c>
      <c r="F54" s="2">
        <f t="shared" si="6"/>
        <v>0</v>
      </c>
      <c r="G54" s="2">
        <f t="shared" si="6"/>
        <v>0</v>
      </c>
      <c r="H54" s="4">
        <f t="shared" si="6"/>
        <v>0</v>
      </c>
      <c r="I54">
        <f t="shared" si="6"/>
        <v>1</v>
      </c>
      <c r="J54">
        <f t="shared" si="6"/>
        <v>0</v>
      </c>
      <c r="K54">
        <f t="shared" si="6"/>
        <v>3</v>
      </c>
      <c r="L54">
        <f t="shared" si="6"/>
        <v>0</v>
      </c>
      <c r="M54">
        <v>414114.2</v>
      </c>
      <c r="N54">
        <v>854492.6</v>
      </c>
      <c r="O54">
        <v>857323.4</v>
      </c>
      <c r="P54">
        <v>355969</v>
      </c>
      <c r="Q54">
        <v>337812.8</v>
      </c>
      <c r="R54">
        <v>185834.8</v>
      </c>
      <c r="S54">
        <v>273393.59999999998</v>
      </c>
      <c r="T54">
        <v>3528815.8</v>
      </c>
      <c r="U54">
        <v>3255513.4</v>
      </c>
      <c r="V54">
        <v>708200.2</v>
      </c>
      <c r="W54">
        <v>748984.6</v>
      </c>
      <c r="Y54">
        <v>0.80907755821244787</v>
      </c>
      <c r="Z54">
        <v>1.1664750520256351</v>
      </c>
      <c r="AA54">
        <v>1.14158597063506</v>
      </c>
      <c r="AB54">
        <v>0.83012911559198987</v>
      </c>
      <c r="AC54">
        <v>0.93011685100500474</v>
      </c>
      <c r="AD54">
        <v>0.32884485078975562</v>
      </c>
      <c r="AE54">
        <v>0.63995359998662027</v>
      </c>
      <c r="AF54">
        <v>1.491926529002376</v>
      </c>
      <c r="AG54">
        <v>1.9615301043610089</v>
      </c>
      <c r="AH54">
        <v>1.9130939194117671</v>
      </c>
      <c r="AI54">
        <v>1.863210095767863</v>
      </c>
      <c r="AK54">
        <v>0.80907755821244787</v>
      </c>
      <c r="AL54">
        <v>0.46889322900678959</v>
      </c>
      <c r="AM54">
        <v>0.44736756922211501</v>
      </c>
      <c r="AN54">
        <v>0.83012911559198987</v>
      </c>
      <c r="AO54">
        <v>0.42789712359663101</v>
      </c>
      <c r="AP54">
        <v>0.32884485078975562</v>
      </c>
      <c r="AQ54">
        <v>0.34632185439113528</v>
      </c>
      <c r="AR54">
        <v>0.77744337338954206</v>
      </c>
      <c r="AS54">
        <v>0.42887871701968833</v>
      </c>
      <c r="AT54">
        <v>1.9130939194117671</v>
      </c>
      <c r="AU54">
        <v>0.93947081599617377</v>
      </c>
      <c r="AW54">
        <v>0.2677234348026104</v>
      </c>
      <c r="AY54">
        <f t="shared" si="3"/>
        <v>-4</v>
      </c>
      <c r="AZ54" t="str">
        <f t="shared" si="1"/>
        <v/>
      </c>
      <c r="BA54">
        <f t="shared" si="1"/>
        <v>-4</v>
      </c>
      <c r="BB54" t="str">
        <f t="shared" si="1"/>
        <v/>
      </c>
    </row>
    <row r="55" spans="1:54" x14ac:dyDescent="0.3">
      <c r="A55">
        <v>24</v>
      </c>
      <c r="B55" t="s">
        <v>127</v>
      </c>
      <c r="C55" t="s">
        <v>123</v>
      </c>
      <c r="D55" t="s">
        <v>114</v>
      </c>
      <c r="F55" s="2">
        <f t="shared" si="6"/>
        <v>0</v>
      </c>
      <c r="G55" s="2">
        <f t="shared" si="6"/>
        <v>1</v>
      </c>
      <c r="H55" s="4">
        <f t="shared" si="6"/>
        <v>0</v>
      </c>
      <c r="I55">
        <f t="shared" si="6"/>
        <v>1</v>
      </c>
      <c r="J55">
        <f t="shared" si="6"/>
        <v>0</v>
      </c>
      <c r="K55">
        <f t="shared" si="6"/>
        <v>3</v>
      </c>
      <c r="L55">
        <f t="shared" si="6"/>
        <v>0</v>
      </c>
      <c r="M55">
        <v>328897.59999999998</v>
      </c>
      <c r="N55">
        <v>1206677.3999999999</v>
      </c>
      <c r="O55">
        <v>1210380.3999999999</v>
      </c>
      <c r="P55">
        <v>235216.4</v>
      </c>
      <c r="Q55">
        <v>487755.2</v>
      </c>
      <c r="R55">
        <v>67910.8</v>
      </c>
      <c r="S55">
        <v>466434.8</v>
      </c>
      <c r="T55">
        <v>3395854.4</v>
      </c>
      <c r="U55">
        <v>3229876</v>
      </c>
      <c r="V55">
        <v>335678.2</v>
      </c>
      <c r="W55">
        <v>2335593.6</v>
      </c>
      <c r="Y55">
        <v>0.65154803898185487</v>
      </c>
      <c r="Z55">
        <v>1.397568962152582</v>
      </c>
      <c r="AA55">
        <v>1.378648159198929</v>
      </c>
      <c r="AB55">
        <v>0.67313088200753557</v>
      </c>
      <c r="AC55">
        <v>1.0869443601812241</v>
      </c>
      <c r="AD55">
        <v>0.16957091820659109</v>
      </c>
      <c r="AE55">
        <v>0.87468498277012263</v>
      </c>
      <c r="AF55">
        <v>1.347968269430567</v>
      </c>
      <c r="AG55">
        <v>1.909215741150547</v>
      </c>
      <c r="AH55">
        <v>1.2766334371874111</v>
      </c>
      <c r="AI55">
        <v>2.5755618506344029</v>
      </c>
      <c r="AK55">
        <v>0.65154803898185487</v>
      </c>
      <c r="AL55">
        <v>0.49883628679672248</v>
      </c>
      <c r="AM55">
        <v>0.49096715239575128</v>
      </c>
      <c r="AN55">
        <v>0.67313088200753557</v>
      </c>
      <c r="AO55">
        <v>0.42750613840180451</v>
      </c>
      <c r="AP55">
        <v>0.16957091820659109</v>
      </c>
      <c r="AQ55">
        <v>0.4086368525866419</v>
      </c>
      <c r="AR55">
        <v>0.69918480280321094</v>
      </c>
      <c r="AS55">
        <v>0.41577009665779768</v>
      </c>
      <c r="AT55">
        <v>1.2766334371874111</v>
      </c>
      <c r="AU55">
        <v>1.1469423224101769</v>
      </c>
      <c r="AW55">
        <v>0.25999282979173588</v>
      </c>
      <c r="AY55">
        <f t="shared" si="3"/>
        <v>-4</v>
      </c>
      <c r="AZ55" t="str">
        <f t="shared" si="1"/>
        <v/>
      </c>
      <c r="BA55">
        <f t="shared" si="1"/>
        <v>-4</v>
      </c>
      <c r="BB55" t="str">
        <f t="shared" si="1"/>
        <v/>
      </c>
    </row>
    <row r="56" spans="1:54" x14ac:dyDescent="0.3">
      <c r="A56">
        <v>24</v>
      </c>
      <c r="B56" t="s">
        <v>128</v>
      </c>
      <c r="C56" t="s">
        <v>123</v>
      </c>
      <c r="D56" t="s">
        <v>114</v>
      </c>
      <c r="F56" s="2">
        <f t="shared" si="6"/>
        <v>0</v>
      </c>
      <c r="G56" s="2">
        <f t="shared" si="6"/>
        <v>0</v>
      </c>
      <c r="H56" s="4">
        <f t="shared" si="6"/>
        <v>1</v>
      </c>
      <c r="I56">
        <f t="shared" si="6"/>
        <v>0</v>
      </c>
      <c r="J56">
        <f t="shared" si="6"/>
        <v>1</v>
      </c>
      <c r="K56">
        <f t="shared" si="6"/>
        <v>3</v>
      </c>
      <c r="L56">
        <f t="shared" si="6"/>
        <v>3</v>
      </c>
      <c r="M56">
        <v>2180548</v>
      </c>
      <c r="N56">
        <v>1396337</v>
      </c>
      <c r="O56">
        <v>1414690.4</v>
      </c>
      <c r="P56">
        <v>7568929</v>
      </c>
      <c r="Q56">
        <v>489701.8</v>
      </c>
      <c r="R56">
        <v>5117375.4000000004</v>
      </c>
      <c r="S56">
        <v>1027304.8</v>
      </c>
      <c r="T56">
        <v>7570115.2000000002</v>
      </c>
      <c r="U56">
        <v>4815083.2</v>
      </c>
      <c r="V56">
        <v>9604938.1999999993</v>
      </c>
      <c r="W56">
        <v>1943140.2</v>
      </c>
      <c r="Y56">
        <v>2.086813406203873</v>
      </c>
      <c r="Z56">
        <v>1.488006700586993</v>
      </c>
      <c r="AA56">
        <v>1.464716871618293</v>
      </c>
      <c r="AB56">
        <v>3.47603992599179</v>
      </c>
      <c r="AC56">
        <v>1.04246749021695</v>
      </c>
      <c r="AD56">
        <v>3.318750819202978</v>
      </c>
      <c r="AE56">
        <v>1.280631155555602</v>
      </c>
      <c r="AF56">
        <v>4.4362914406112397</v>
      </c>
      <c r="AG56">
        <v>3.0611156927654521</v>
      </c>
      <c r="AH56">
        <v>5.326947116991505</v>
      </c>
      <c r="AI56">
        <v>2.6272359777241951</v>
      </c>
      <c r="AK56">
        <v>2.086813406203873</v>
      </c>
      <c r="AL56">
        <v>0.53101324959425256</v>
      </c>
      <c r="AM56">
        <v>0.51889434839831661</v>
      </c>
      <c r="AN56">
        <v>3.47603992599179</v>
      </c>
      <c r="AO56">
        <v>0.4269740502058994</v>
      </c>
      <c r="AP56">
        <v>3.318750819202978</v>
      </c>
      <c r="AQ56">
        <v>0.54290634738281374</v>
      </c>
      <c r="AR56">
        <v>2.401150656212121</v>
      </c>
      <c r="AS56">
        <v>0.57511081080883741</v>
      </c>
      <c r="AT56">
        <v>5.326947116991505</v>
      </c>
      <c r="AU56">
        <v>1.1851477225776761</v>
      </c>
      <c r="AW56">
        <v>0.26346783880144359</v>
      </c>
      <c r="AY56">
        <f t="shared" si="3"/>
        <v>8</v>
      </c>
      <c r="AZ56">
        <f t="shared" si="1"/>
        <v>8</v>
      </c>
      <c r="BA56" t="str">
        <f t="shared" si="1"/>
        <v/>
      </c>
      <c r="BB56">
        <f t="shared" si="1"/>
        <v>8</v>
      </c>
    </row>
    <row r="57" spans="1:54" x14ac:dyDescent="0.3">
      <c r="A57">
        <v>24</v>
      </c>
      <c r="B57" t="s">
        <v>129</v>
      </c>
      <c r="C57" t="s">
        <v>123</v>
      </c>
      <c r="D57" t="s">
        <v>114</v>
      </c>
      <c r="F57" s="2">
        <f t="shared" si="6"/>
        <v>0</v>
      </c>
      <c r="G57" s="2">
        <f t="shared" si="6"/>
        <v>0</v>
      </c>
      <c r="H57" s="4">
        <f t="shared" si="6"/>
        <v>0</v>
      </c>
      <c r="I57">
        <f t="shared" si="6"/>
        <v>1</v>
      </c>
      <c r="J57">
        <f t="shared" si="6"/>
        <v>0</v>
      </c>
      <c r="K57">
        <f t="shared" si="6"/>
        <v>3</v>
      </c>
      <c r="L57">
        <f t="shared" si="6"/>
        <v>0</v>
      </c>
      <c r="M57">
        <v>6904071</v>
      </c>
      <c r="N57">
        <v>4831305.5999999996</v>
      </c>
      <c r="O57">
        <v>4867597.2</v>
      </c>
      <c r="P57">
        <v>4053004.4</v>
      </c>
      <c r="Q57">
        <v>1956938.8</v>
      </c>
      <c r="R57">
        <v>10738918.4</v>
      </c>
      <c r="S57">
        <v>4501764.2</v>
      </c>
      <c r="T57">
        <v>7483609.4000000004</v>
      </c>
      <c r="U57">
        <v>4875124.8</v>
      </c>
      <c r="V57">
        <v>43890192.200000003</v>
      </c>
      <c r="W57">
        <v>8151999.5999999996</v>
      </c>
      <c r="Y57">
        <v>5.5619731432059778</v>
      </c>
      <c r="Z57">
        <v>3.6242823460022922</v>
      </c>
      <c r="AA57">
        <v>3.6225184123613872</v>
      </c>
      <c r="AB57">
        <v>4.102947695401963</v>
      </c>
      <c r="AC57">
        <v>2.2723829269991258</v>
      </c>
      <c r="AD57">
        <v>7.9279896577936597</v>
      </c>
      <c r="AE57">
        <v>3.6311694342293781</v>
      </c>
      <c r="AF57">
        <v>4.327990222547669</v>
      </c>
      <c r="AG57">
        <v>3.0874467807239849</v>
      </c>
      <c r="AH57">
        <v>16.23404368340271</v>
      </c>
      <c r="AI57">
        <v>5.7489521352108568</v>
      </c>
      <c r="AK57">
        <v>5.5619731432059778</v>
      </c>
      <c r="AL57">
        <v>1.423232947383076</v>
      </c>
      <c r="AM57">
        <v>1.425136533589102</v>
      </c>
      <c r="AN57">
        <v>4.102947695401963</v>
      </c>
      <c r="AO57">
        <v>1.0021548300108409</v>
      </c>
      <c r="AP57">
        <v>7.9279896577936597</v>
      </c>
      <c r="AQ57">
        <v>1.2725934554007841</v>
      </c>
      <c r="AR57">
        <v>2.334922340745107</v>
      </c>
      <c r="AS57">
        <v>0.59115536400349811</v>
      </c>
      <c r="AT57">
        <v>16.23404368340271</v>
      </c>
      <c r="AU57">
        <v>2.9962192243896419</v>
      </c>
      <c r="AW57">
        <v>0.25153062720783048</v>
      </c>
      <c r="AY57">
        <f t="shared" si="3"/>
        <v>-2</v>
      </c>
      <c r="AZ57" t="str">
        <f t="shared" si="1"/>
        <v/>
      </c>
      <c r="BA57">
        <f t="shared" si="1"/>
        <v>-2</v>
      </c>
      <c r="BB57" t="str">
        <f t="shared" si="1"/>
        <v/>
      </c>
    </row>
    <row r="58" spans="1:54" x14ac:dyDescent="0.3">
      <c r="A58">
        <v>24</v>
      </c>
      <c r="B58" t="s">
        <v>130</v>
      </c>
      <c r="C58" t="s">
        <v>123</v>
      </c>
      <c r="D58" t="s">
        <v>114</v>
      </c>
      <c r="F58" s="2">
        <f t="shared" si="6"/>
        <v>0</v>
      </c>
      <c r="G58" s="2">
        <f t="shared" si="6"/>
        <v>1</v>
      </c>
      <c r="H58" s="4">
        <f t="shared" si="6"/>
        <v>0</v>
      </c>
      <c r="I58">
        <f t="shared" si="6"/>
        <v>1</v>
      </c>
      <c r="J58">
        <f t="shared" si="6"/>
        <v>0</v>
      </c>
      <c r="K58">
        <f t="shared" si="6"/>
        <v>3</v>
      </c>
      <c r="L58">
        <f t="shared" si="6"/>
        <v>0</v>
      </c>
      <c r="M58">
        <v>1297565.2</v>
      </c>
      <c r="N58">
        <v>1060821.2</v>
      </c>
      <c r="O58">
        <v>1074950.2</v>
      </c>
      <c r="P58">
        <v>962221.8</v>
      </c>
      <c r="Q58">
        <v>486520</v>
      </c>
      <c r="R58">
        <v>840370</v>
      </c>
      <c r="S58">
        <v>414314.4</v>
      </c>
      <c r="T58">
        <v>3530230</v>
      </c>
      <c r="U58">
        <v>3244486.4</v>
      </c>
      <c r="V58">
        <v>3234570.4</v>
      </c>
      <c r="W58">
        <v>1423480.8</v>
      </c>
      <c r="Y58">
        <v>1.513996057608165</v>
      </c>
      <c r="Z58">
        <v>1.2904001425835301</v>
      </c>
      <c r="AA58">
        <v>1.2834311176207851</v>
      </c>
      <c r="AB58">
        <v>1.591154952801298</v>
      </c>
      <c r="AC58">
        <v>1.11449481122545</v>
      </c>
      <c r="AD58">
        <v>1.153271174617112</v>
      </c>
      <c r="AE58">
        <v>0.78781863637268545</v>
      </c>
      <c r="AF58">
        <v>1.4507436678046359</v>
      </c>
      <c r="AG58">
        <v>1.8956835071672691</v>
      </c>
      <c r="AH58">
        <v>3.725766043190379</v>
      </c>
      <c r="AI58">
        <v>2.3199415505980139</v>
      </c>
      <c r="AK58">
        <v>1.513996057608165</v>
      </c>
      <c r="AL58">
        <v>0.48628798959543929</v>
      </c>
      <c r="AM58">
        <v>0.48580191520741212</v>
      </c>
      <c r="AN58">
        <v>1.591154952801298</v>
      </c>
      <c r="AO58">
        <v>0.47926556801539838</v>
      </c>
      <c r="AP58">
        <v>1.153271174617112</v>
      </c>
      <c r="AQ58">
        <v>0.40251607019454239</v>
      </c>
      <c r="AR58">
        <v>0.75414992020232607</v>
      </c>
      <c r="AS58">
        <v>0.41392654492519798</v>
      </c>
      <c r="AT58">
        <v>3.725766043190379</v>
      </c>
      <c r="AU58">
        <v>1.072935851570219</v>
      </c>
      <c r="AW58">
        <v>0.25205176218878478</v>
      </c>
      <c r="AY58">
        <f t="shared" si="3"/>
        <v>-2</v>
      </c>
      <c r="AZ58" t="str">
        <f t="shared" si="1"/>
        <v/>
      </c>
      <c r="BA58">
        <f t="shared" si="1"/>
        <v>-2</v>
      </c>
      <c r="BB58" t="str">
        <f t="shared" si="1"/>
        <v/>
      </c>
    </row>
    <row r="59" spans="1:54" x14ac:dyDescent="0.3">
      <c r="F59" s="2"/>
      <c r="G59" s="2"/>
      <c r="H59" s="4"/>
    </row>
    <row r="60" spans="1:54" x14ac:dyDescent="0.3">
      <c r="F60" s="2"/>
      <c r="G60" s="2"/>
      <c r="H60" s="4"/>
    </row>
    <row r="61" spans="1:54" x14ac:dyDescent="0.3">
      <c r="F61" s="2"/>
      <c r="G61" s="2"/>
      <c r="H61" s="4"/>
    </row>
    <row r="62" spans="1:54" x14ac:dyDescent="0.3">
      <c r="F62" s="2"/>
      <c r="G62" s="2"/>
      <c r="H62" s="4"/>
    </row>
    <row r="63" spans="1:54" x14ac:dyDescent="0.3">
      <c r="F63" s="2"/>
      <c r="G63" s="2"/>
      <c r="H63" s="4"/>
    </row>
    <row r="64" spans="1:54" x14ac:dyDescent="0.3">
      <c r="F64" s="2"/>
      <c r="G64" s="2"/>
      <c r="H64" s="4"/>
    </row>
    <row r="65" spans="6:8" x14ac:dyDescent="0.3">
      <c r="F65" s="2"/>
      <c r="G65" s="2"/>
      <c r="H65" s="4"/>
    </row>
    <row r="66" spans="6:8" x14ac:dyDescent="0.3">
      <c r="F66" s="2"/>
      <c r="G66" s="2"/>
      <c r="H66" s="4"/>
    </row>
    <row r="67" spans="6:8" x14ac:dyDescent="0.3">
      <c r="F67" s="2"/>
      <c r="G67" s="2"/>
      <c r="H67" s="4"/>
    </row>
    <row r="68" spans="6:8" x14ac:dyDescent="0.3">
      <c r="F68" s="2"/>
      <c r="G68" s="2"/>
      <c r="H68" s="4"/>
    </row>
    <row r="69" spans="6:8" x14ac:dyDescent="0.3">
      <c r="F69" s="2"/>
      <c r="G69" s="2"/>
      <c r="H69" s="4"/>
    </row>
    <row r="70" spans="6:8" x14ac:dyDescent="0.3">
      <c r="F70" s="2"/>
      <c r="G70" s="2"/>
      <c r="H70" s="4"/>
    </row>
    <row r="71" spans="6:8" x14ac:dyDescent="0.3">
      <c r="F71" s="2"/>
      <c r="G71" s="2"/>
      <c r="H71" s="4"/>
    </row>
    <row r="72" spans="6:8" x14ac:dyDescent="0.3">
      <c r="F72" s="2"/>
      <c r="G72" s="2"/>
      <c r="H72" s="4"/>
    </row>
    <row r="73" spans="6:8" x14ac:dyDescent="0.3">
      <c r="F73" s="2"/>
      <c r="G73" s="2"/>
      <c r="H73" s="4"/>
    </row>
    <row r="74" spans="6:8" x14ac:dyDescent="0.3">
      <c r="F74" s="2"/>
      <c r="G74" s="2"/>
      <c r="H74" s="4"/>
    </row>
    <row r="75" spans="6:8" x14ac:dyDescent="0.3">
      <c r="F75" s="2"/>
      <c r="G75" s="2"/>
      <c r="H75" s="4"/>
    </row>
    <row r="76" spans="6:8" x14ac:dyDescent="0.3">
      <c r="F76" s="2"/>
      <c r="G76" s="2"/>
      <c r="H76" s="4"/>
    </row>
    <row r="77" spans="6:8" x14ac:dyDescent="0.3">
      <c r="F77" s="2"/>
      <c r="G77" s="2"/>
      <c r="H77" s="4"/>
    </row>
    <row r="78" spans="6:8" x14ac:dyDescent="0.3">
      <c r="F78" s="2"/>
      <c r="G78" s="2"/>
      <c r="H78" s="4"/>
    </row>
    <row r="79" spans="6:8" x14ac:dyDescent="0.3">
      <c r="F79" s="2"/>
      <c r="G79" s="2"/>
      <c r="H79" s="4"/>
    </row>
    <row r="80" spans="6:8" x14ac:dyDescent="0.3">
      <c r="F80" s="2"/>
      <c r="G80" s="2"/>
      <c r="H80" s="4"/>
    </row>
    <row r="81" spans="6:8" x14ac:dyDescent="0.3">
      <c r="F81" s="2"/>
      <c r="G81" s="2"/>
      <c r="H81" s="4"/>
    </row>
    <row r="82" spans="6:8" x14ac:dyDescent="0.3">
      <c r="F82" s="2"/>
      <c r="G82" s="2"/>
      <c r="H82" s="4"/>
    </row>
    <row r="83" spans="6:8" x14ac:dyDescent="0.3">
      <c r="F83" s="2"/>
      <c r="G83" s="2"/>
      <c r="H83" s="4"/>
    </row>
    <row r="84" spans="6:8" x14ac:dyDescent="0.3">
      <c r="F84" s="2"/>
      <c r="G84" s="2"/>
      <c r="H84" s="4"/>
    </row>
    <row r="85" spans="6:8" x14ac:dyDescent="0.3">
      <c r="F85" s="2"/>
      <c r="G85" s="2"/>
      <c r="H85" s="4"/>
    </row>
    <row r="86" spans="6:8" x14ac:dyDescent="0.3">
      <c r="F86" s="2"/>
      <c r="G86" s="2"/>
      <c r="H86" s="4"/>
    </row>
    <row r="87" spans="6:8" x14ac:dyDescent="0.3">
      <c r="F87" s="2"/>
      <c r="G87" s="2"/>
      <c r="H87" s="4"/>
    </row>
    <row r="88" spans="6:8" x14ac:dyDescent="0.3">
      <c r="F88" s="2"/>
      <c r="G88" s="2"/>
      <c r="H88" s="4"/>
    </row>
    <row r="89" spans="6:8" x14ac:dyDescent="0.3">
      <c r="F89" s="2"/>
      <c r="G89" s="2"/>
      <c r="H89" s="4"/>
    </row>
    <row r="90" spans="6:8" x14ac:dyDescent="0.3">
      <c r="F90" s="2"/>
      <c r="G90" s="2"/>
      <c r="H90" s="4"/>
    </row>
    <row r="91" spans="6:8" x14ac:dyDescent="0.3">
      <c r="F91" s="2"/>
      <c r="G91" s="2"/>
      <c r="H91" s="4"/>
    </row>
    <row r="92" spans="6:8" x14ac:dyDescent="0.3">
      <c r="F92" s="2"/>
      <c r="G92" s="2"/>
      <c r="H92" s="4"/>
    </row>
    <row r="93" spans="6:8" x14ac:dyDescent="0.3">
      <c r="F93" s="2"/>
      <c r="G93" s="2"/>
      <c r="H93" s="4"/>
    </row>
    <row r="94" spans="6:8" x14ac:dyDescent="0.3">
      <c r="F94" s="2"/>
      <c r="G94" s="2"/>
      <c r="H94" s="4"/>
    </row>
    <row r="95" spans="6:8" x14ac:dyDescent="0.3">
      <c r="F95" s="2"/>
      <c r="G95" s="2"/>
      <c r="H95" s="4"/>
    </row>
    <row r="96" spans="6:8" x14ac:dyDescent="0.3">
      <c r="F96" s="2"/>
      <c r="G96" s="2"/>
      <c r="H96" s="4"/>
    </row>
    <row r="97" spans="6:8" x14ac:dyDescent="0.3">
      <c r="F97" s="2"/>
      <c r="G97" s="2"/>
      <c r="H97" s="4"/>
    </row>
    <row r="98" spans="6:8" x14ac:dyDescent="0.3">
      <c r="F98" s="2"/>
      <c r="G98" s="2"/>
      <c r="H98" s="4"/>
    </row>
    <row r="99" spans="6:8" x14ac:dyDescent="0.3">
      <c r="F99" s="2"/>
      <c r="G99" s="2"/>
      <c r="H99" s="4"/>
    </row>
    <row r="100" spans="6:8" x14ac:dyDescent="0.3">
      <c r="F100" s="2"/>
      <c r="G100" s="2"/>
      <c r="H100" s="4"/>
    </row>
    <row r="101" spans="6:8" x14ac:dyDescent="0.3">
      <c r="F101" s="2"/>
      <c r="G101" s="2"/>
      <c r="H101" s="4"/>
    </row>
    <row r="102" spans="6:8" x14ac:dyDescent="0.3">
      <c r="F102" s="2"/>
      <c r="G102" s="2"/>
      <c r="H102" s="4"/>
    </row>
    <row r="103" spans="6:8" x14ac:dyDescent="0.3">
      <c r="F103" s="2"/>
      <c r="G103" s="2"/>
      <c r="H103" s="4"/>
    </row>
    <row r="104" spans="6:8" x14ac:dyDescent="0.3">
      <c r="F104" s="2"/>
      <c r="G104" s="2"/>
      <c r="H104" s="4"/>
    </row>
    <row r="105" spans="6:8" x14ac:dyDescent="0.3">
      <c r="F105" s="2"/>
      <c r="G105" s="2"/>
      <c r="H105" s="4"/>
    </row>
    <row r="106" spans="6:8" x14ac:dyDescent="0.3">
      <c r="F106" s="2"/>
      <c r="G106" s="2"/>
      <c r="H106" s="4"/>
    </row>
    <row r="107" spans="6:8" x14ac:dyDescent="0.3">
      <c r="F107" s="2"/>
      <c r="G107" s="2"/>
      <c r="H107" s="4"/>
    </row>
    <row r="108" spans="6:8" x14ac:dyDescent="0.3">
      <c r="F108" s="2"/>
      <c r="G108" s="2"/>
      <c r="H108" s="4"/>
    </row>
    <row r="109" spans="6:8" x14ac:dyDescent="0.3">
      <c r="F109" s="2"/>
      <c r="G109" s="2"/>
      <c r="H109" s="4"/>
    </row>
    <row r="110" spans="6:8" x14ac:dyDescent="0.3">
      <c r="F110" s="2"/>
      <c r="G110" s="2"/>
      <c r="H110" s="4"/>
    </row>
    <row r="111" spans="6:8" x14ac:dyDescent="0.3">
      <c r="F111" s="2"/>
      <c r="G111" s="2"/>
      <c r="H111" s="4"/>
    </row>
    <row r="112" spans="6:8" x14ac:dyDescent="0.3">
      <c r="F112" s="2"/>
      <c r="G112" s="2"/>
      <c r="H112" s="4"/>
    </row>
    <row r="113" spans="6:8" x14ac:dyDescent="0.3">
      <c r="F113" s="2"/>
      <c r="G113" s="2"/>
      <c r="H113" s="4"/>
    </row>
    <row r="114" spans="6:8" x14ac:dyDescent="0.3">
      <c r="F114" s="2"/>
      <c r="G114" s="2"/>
      <c r="H114" s="4"/>
    </row>
    <row r="115" spans="6:8" x14ac:dyDescent="0.3">
      <c r="F115" s="2"/>
      <c r="G115" s="2"/>
      <c r="H115" s="4"/>
    </row>
    <row r="116" spans="6:8" x14ac:dyDescent="0.3">
      <c r="F116" s="2"/>
      <c r="G116" s="2"/>
      <c r="H116" s="4"/>
    </row>
    <row r="117" spans="6:8" x14ac:dyDescent="0.3">
      <c r="F117" s="2"/>
      <c r="G117" s="2"/>
      <c r="H117" s="4"/>
    </row>
    <row r="118" spans="6:8" x14ac:dyDescent="0.3">
      <c r="F118" s="2"/>
      <c r="G118" s="2"/>
      <c r="H118" s="4"/>
    </row>
    <row r="119" spans="6:8" x14ac:dyDescent="0.3">
      <c r="F119" s="2"/>
      <c r="G119" s="2"/>
      <c r="H119" s="4"/>
    </row>
    <row r="120" spans="6:8" x14ac:dyDescent="0.3">
      <c r="F120" s="2"/>
      <c r="G120" s="2"/>
      <c r="H120" s="4"/>
    </row>
    <row r="121" spans="6:8" x14ac:dyDescent="0.3">
      <c r="F121" s="2"/>
      <c r="G121" s="2"/>
      <c r="H121" s="4"/>
    </row>
    <row r="122" spans="6:8" x14ac:dyDescent="0.3">
      <c r="F122" s="2"/>
      <c r="G122" s="2"/>
      <c r="H122" s="4"/>
    </row>
    <row r="123" spans="6:8" x14ac:dyDescent="0.3">
      <c r="F123" s="2"/>
      <c r="G123" s="2"/>
      <c r="H123" s="4"/>
    </row>
    <row r="124" spans="6:8" x14ac:dyDescent="0.3">
      <c r="F124" s="2"/>
      <c r="G124" s="2"/>
      <c r="H124" s="4"/>
    </row>
    <row r="125" spans="6:8" x14ac:dyDescent="0.3">
      <c r="F125" s="2"/>
      <c r="G125" s="2"/>
      <c r="H125" s="4"/>
    </row>
    <row r="126" spans="6:8" x14ac:dyDescent="0.3">
      <c r="F126" s="2"/>
      <c r="G126" s="2"/>
      <c r="H126" s="4"/>
    </row>
    <row r="127" spans="6:8" x14ac:dyDescent="0.3">
      <c r="F127" s="2"/>
      <c r="G127" s="2"/>
      <c r="H127" s="4"/>
    </row>
    <row r="128" spans="6:8" x14ac:dyDescent="0.3">
      <c r="F128" s="2"/>
      <c r="G128" s="2"/>
      <c r="H128" s="4"/>
    </row>
    <row r="129" spans="6:8" x14ac:dyDescent="0.3">
      <c r="F129" s="2"/>
      <c r="G129" s="2"/>
      <c r="H129" s="4"/>
    </row>
    <row r="130" spans="6:8" x14ac:dyDescent="0.3">
      <c r="F130" s="2"/>
      <c r="G130" s="2"/>
      <c r="H130" s="4"/>
    </row>
    <row r="131" spans="6:8" x14ac:dyDescent="0.3">
      <c r="F131" s="2"/>
      <c r="G131" s="2"/>
      <c r="H131" s="4"/>
    </row>
    <row r="132" spans="6:8" x14ac:dyDescent="0.3">
      <c r="F132" s="2"/>
      <c r="G132" s="2"/>
      <c r="H132" s="4"/>
    </row>
    <row r="133" spans="6:8" x14ac:dyDescent="0.3">
      <c r="F133" s="2"/>
      <c r="G133" s="2"/>
      <c r="H133" s="4"/>
    </row>
    <row r="134" spans="6:8" x14ac:dyDescent="0.3">
      <c r="F134" s="2"/>
      <c r="G134" s="2"/>
      <c r="H134" s="4"/>
    </row>
    <row r="135" spans="6:8" x14ac:dyDescent="0.3">
      <c r="F135" s="2"/>
      <c r="G135" s="2"/>
      <c r="H135" s="4"/>
    </row>
    <row r="136" spans="6:8" x14ac:dyDescent="0.3">
      <c r="F136" s="2"/>
      <c r="G136" s="2"/>
      <c r="H136" s="4"/>
    </row>
    <row r="137" spans="6:8" x14ac:dyDescent="0.3">
      <c r="F137" s="2"/>
      <c r="G137" s="2"/>
      <c r="H137" s="4"/>
    </row>
    <row r="138" spans="6:8" x14ac:dyDescent="0.3">
      <c r="F138" s="2"/>
      <c r="G138" s="2"/>
      <c r="H138" s="4"/>
    </row>
    <row r="139" spans="6:8" x14ac:dyDescent="0.3">
      <c r="F139" s="2"/>
      <c r="G139" s="2"/>
      <c r="H139" s="4"/>
    </row>
    <row r="140" spans="6:8" x14ac:dyDescent="0.3">
      <c r="F140" s="2"/>
      <c r="G140" s="2"/>
      <c r="H140" s="4"/>
    </row>
    <row r="141" spans="6:8" x14ac:dyDescent="0.3">
      <c r="F141" s="2"/>
      <c r="G141" s="2"/>
      <c r="H141" s="4"/>
    </row>
    <row r="142" spans="6:8" x14ac:dyDescent="0.3">
      <c r="F142" s="2"/>
      <c r="G142" s="2"/>
      <c r="H142" s="4"/>
    </row>
    <row r="143" spans="6:8" x14ac:dyDescent="0.3">
      <c r="F143" s="2"/>
      <c r="G143" s="2"/>
      <c r="H143" s="4"/>
    </row>
    <row r="144" spans="6:8" x14ac:dyDescent="0.3">
      <c r="F144" s="2"/>
      <c r="G144" s="2"/>
      <c r="H144" s="4"/>
    </row>
    <row r="145" spans="6:8" x14ac:dyDescent="0.3">
      <c r="F145" s="2"/>
      <c r="G145" s="2"/>
      <c r="H145" s="4"/>
    </row>
    <row r="146" spans="6:8" x14ac:dyDescent="0.3">
      <c r="F146" s="2"/>
      <c r="G146" s="2"/>
      <c r="H146" s="4"/>
    </row>
    <row r="147" spans="6:8" x14ac:dyDescent="0.3">
      <c r="F147" s="2"/>
      <c r="G147" s="2"/>
      <c r="H147" s="4"/>
    </row>
    <row r="148" spans="6:8" x14ac:dyDescent="0.3">
      <c r="F148" s="2"/>
      <c r="G148" s="2"/>
      <c r="H148" s="4"/>
    </row>
    <row r="149" spans="6:8" x14ac:dyDescent="0.3">
      <c r="F149" s="2"/>
      <c r="G149" s="2"/>
      <c r="H149" s="4"/>
    </row>
    <row r="150" spans="6:8" x14ac:dyDescent="0.3">
      <c r="F150" s="2"/>
      <c r="G150" s="2"/>
      <c r="H150" s="4"/>
    </row>
    <row r="151" spans="6:8" x14ac:dyDescent="0.3">
      <c r="F151" s="2"/>
      <c r="G151" s="2"/>
      <c r="H151" s="4"/>
    </row>
    <row r="152" spans="6:8" x14ac:dyDescent="0.3">
      <c r="F152" s="2"/>
      <c r="G152" s="2"/>
      <c r="H152" s="4"/>
    </row>
    <row r="153" spans="6:8" x14ac:dyDescent="0.3">
      <c r="F153" s="2"/>
      <c r="G153" s="2"/>
      <c r="H153" s="4"/>
    </row>
    <row r="154" spans="6:8" x14ac:dyDescent="0.3">
      <c r="F154" s="2"/>
      <c r="G154" s="2"/>
      <c r="H154" s="4"/>
    </row>
    <row r="155" spans="6:8" x14ac:dyDescent="0.3">
      <c r="F155" s="2"/>
      <c r="G155" s="2"/>
      <c r="H155" s="4"/>
    </row>
    <row r="156" spans="6:8" x14ac:dyDescent="0.3">
      <c r="F156" s="2"/>
      <c r="G156" s="2"/>
      <c r="H156" s="4"/>
    </row>
    <row r="157" spans="6:8" x14ac:dyDescent="0.3">
      <c r="F157" s="2"/>
      <c r="G157" s="2"/>
      <c r="H157" s="4"/>
    </row>
    <row r="158" spans="6:8" x14ac:dyDescent="0.3">
      <c r="F158" s="2"/>
      <c r="G158" s="2"/>
      <c r="H158" s="4"/>
    </row>
    <row r="159" spans="6:8" x14ac:dyDescent="0.3">
      <c r="F159" s="2"/>
      <c r="G159" s="2"/>
      <c r="H159" s="4"/>
    </row>
    <row r="160" spans="6:8" x14ac:dyDescent="0.3">
      <c r="F160" s="2"/>
      <c r="G160" s="2"/>
      <c r="H160" s="4"/>
    </row>
    <row r="161" spans="6:8" x14ac:dyDescent="0.3">
      <c r="F161" s="2"/>
      <c r="G161" s="2"/>
      <c r="H161" s="4"/>
    </row>
    <row r="162" spans="6:8" x14ac:dyDescent="0.3">
      <c r="F162" s="2"/>
      <c r="G162" s="2"/>
      <c r="H162" s="4"/>
    </row>
    <row r="163" spans="6:8" x14ac:dyDescent="0.3">
      <c r="F163" s="2"/>
      <c r="G163" s="2"/>
      <c r="H163" s="4"/>
    </row>
    <row r="164" spans="6:8" x14ac:dyDescent="0.3">
      <c r="F164" s="2"/>
      <c r="G164" s="2"/>
      <c r="H164" s="4"/>
    </row>
    <row r="165" spans="6:8" x14ac:dyDescent="0.3">
      <c r="F165" s="2"/>
      <c r="G165" s="2"/>
      <c r="H165" s="4"/>
    </row>
    <row r="166" spans="6:8" x14ac:dyDescent="0.3">
      <c r="F166" s="2"/>
      <c r="G166" s="2"/>
      <c r="H166" s="4"/>
    </row>
    <row r="167" spans="6:8" x14ac:dyDescent="0.3">
      <c r="F167" s="2"/>
      <c r="G167" s="2"/>
      <c r="H167" s="4"/>
    </row>
    <row r="168" spans="6:8" x14ac:dyDescent="0.3">
      <c r="F168" s="2"/>
      <c r="G168" s="2"/>
      <c r="H168" s="4"/>
    </row>
    <row r="169" spans="6:8" x14ac:dyDescent="0.3">
      <c r="F169" s="2"/>
      <c r="G169" s="2"/>
      <c r="H169" s="4"/>
    </row>
    <row r="170" spans="6:8" x14ac:dyDescent="0.3">
      <c r="F170" s="2"/>
      <c r="G170" s="2"/>
      <c r="H170" s="4"/>
    </row>
    <row r="171" spans="6:8" x14ac:dyDescent="0.3">
      <c r="F171" s="2"/>
      <c r="G171" s="2"/>
      <c r="H171" s="4"/>
    </row>
    <row r="172" spans="6:8" x14ac:dyDescent="0.3">
      <c r="F172" s="2"/>
      <c r="G172" s="2"/>
      <c r="H172" s="4"/>
    </row>
    <row r="173" spans="6:8" x14ac:dyDescent="0.3">
      <c r="F173" s="2"/>
      <c r="G173" s="2"/>
      <c r="H173" s="4"/>
    </row>
    <row r="174" spans="6:8" x14ac:dyDescent="0.3">
      <c r="F174" s="2"/>
      <c r="G174" s="2"/>
      <c r="H174" s="4"/>
    </row>
    <row r="175" spans="6:8" x14ac:dyDescent="0.3">
      <c r="F175" s="2"/>
      <c r="G175" s="2"/>
      <c r="H175" s="4"/>
    </row>
    <row r="176" spans="6:8" x14ac:dyDescent="0.3">
      <c r="F176" s="2"/>
      <c r="G176" s="2"/>
      <c r="H176" s="4"/>
    </row>
    <row r="177" spans="6:8" x14ac:dyDescent="0.3">
      <c r="F177" s="2"/>
      <c r="G177" s="2"/>
      <c r="H177" s="4"/>
    </row>
    <row r="178" spans="6:8" x14ac:dyDescent="0.3">
      <c r="F178" s="2"/>
      <c r="G178" s="2"/>
      <c r="H178" s="4"/>
    </row>
    <row r="179" spans="6:8" x14ac:dyDescent="0.3">
      <c r="F179" s="2"/>
      <c r="G179" s="2"/>
      <c r="H179" s="4"/>
    </row>
    <row r="180" spans="6:8" x14ac:dyDescent="0.3">
      <c r="F180" s="2"/>
      <c r="G180" s="2"/>
      <c r="H180" s="4"/>
    </row>
    <row r="181" spans="6:8" x14ac:dyDescent="0.3">
      <c r="F181" s="2"/>
      <c r="G181" s="2"/>
      <c r="H181" s="4"/>
    </row>
    <row r="182" spans="6:8" x14ac:dyDescent="0.3">
      <c r="F182" s="2"/>
      <c r="G182" s="2"/>
      <c r="H182" s="4"/>
    </row>
    <row r="183" spans="6:8" x14ac:dyDescent="0.3">
      <c r="F183" s="2"/>
      <c r="G183" s="2"/>
      <c r="H183" s="4"/>
    </row>
    <row r="184" spans="6:8" x14ac:dyDescent="0.3">
      <c r="F184" s="2"/>
      <c r="G184" s="2"/>
      <c r="H184" s="4"/>
    </row>
    <row r="185" spans="6:8" x14ac:dyDescent="0.3">
      <c r="F185" s="2"/>
      <c r="G185" s="2"/>
      <c r="H185" s="4"/>
    </row>
    <row r="186" spans="6:8" x14ac:dyDescent="0.3">
      <c r="F186" s="2"/>
      <c r="G186" s="2"/>
      <c r="H186" s="4"/>
    </row>
    <row r="187" spans="6:8" x14ac:dyDescent="0.3">
      <c r="F187" s="2"/>
      <c r="G187" s="2"/>
      <c r="H187" s="4"/>
    </row>
    <row r="188" spans="6:8" x14ac:dyDescent="0.3">
      <c r="F188" s="2"/>
      <c r="G188" s="2"/>
      <c r="H188" s="4"/>
    </row>
    <row r="189" spans="6:8" x14ac:dyDescent="0.3">
      <c r="F189" s="2"/>
      <c r="G189" s="2"/>
      <c r="H189" s="4"/>
    </row>
    <row r="190" spans="6:8" x14ac:dyDescent="0.3">
      <c r="F190" s="2"/>
      <c r="G190" s="2"/>
      <c r="H190" s="4"/>
    </row>
    <row r="191" spans="6:8" x14ac:dyDescent="0.3">
      <c r="F191" s="2"/>
      <c r="G191" s="2"/>
      <c r="H191" s="4"/>
    </row>
    <row r="192" spans="6:8" x14ac:dyDescent="0.3">
      <c r="F192" s="2"/>
      <c r="G192" s="2"/>
      <c r="H192" s="4"/>
    </row>
    <row r="193" spans="6:8" x14ac:dyDescent="0.3">
      <c r="F193" s="2"/>
      <c r="G193" s="2"/>
      <c r="H193" s="4"/>
    </row>
    <row r="194" spans="6:8" x14ac:dyDescent="0.3">
      <c r="F194" s="2"/>
      <c r="G194" s="2"/>
      <c r="H194" s="4"/>
    </row>
    <row r="195" spans="6:8" x14ac:dyDescent="0.3">
      <c r="F195" s="2"/>
      <c r="G195" s="2"/>
      <c r="H195" s="4"/>
    </row>
    <row r="196" spans="6:8" x14ac:dyDescent="0.3">
      <c r="F196" s="2"/>
      <c r="G196" s="2"/>
      <c r="H196" s="4"/>
    </row>
    <row r="197" spans="6:8" x14ac:dyDescent="0.3">
      <c r="F197" s="2"/>
      <c r="G197" s="2"/>
      <c r="H197" s="4"/>
    </row>
    <row r="198" spans="6:8" x14ac:dyDescent="0.3">
      <c r="F198" s="2"/>
      <c r="G198" s="2"/>
      <c r="H198" s="4"/>
    </row>
    <row r="199" spans="6:8" x14ac:dyDescent="0.3">
      <c r="F199" s="2"/>
      <c r="G199" s="2"/>
      <c r="H199" s="4"/>
    </row>
    <row r="200" spans="6:8" x14ac:dyDescent="0.3">
      <c r="F200" s="2"/>
      <c r="G200" s="2"/>
      <c r="H200" s="4"/>
    </row>
    <row r="201" spans="6:8" x14ac:dyDescent="0.3">
      <c r="F201" s="2"/>
      <c r="G201" s="2"/>
      <c r="H201" s="4"/>
    </row>
    <row r="202" spans="6:8" x14ac:dyDescent="0.3">
      <c r="F202" s="2"/>
      <c r="G202" s="2"/>
      <c r="H202" s="4"/>
    </row>
    <row r="203" spans="6:8" x14ac:dyDescent="0.3">
      <c r="F203" s="2"/>
      <c r="G203" s="2"/>
      <c r="H203" s="4"/>
    </row>
    <row r="204" spans="6:8" x14ac:dyDescent="0.3">
      <c r="F204" s="2"/>
      <c r="G204" s="2"/>
      <c r="H204" s="4"/>
    </row>
    <row r="205" spans="6:8" x14ac:dyDescent="0.3">
      <c r="F205" s="2"/>
      <c r="G205" s="2"/>
      <c r="H205" s="4"/>
    </row>
    <row r="206" spans="6:8" x14ac:dyDescent="0.3">
      <c r="F206" s="2"/>
      <c r="G206" s="2"/>
      <c r="H206" s="4"/>
    </row>
    <row r="207" spans="6:8" x14ac:dyDescent="0.3">
      <c r="F207" s="2"/>
      <c r="G207" s="2"/>
      <c r="H207" s="4"/>
    </row>
    <row r="208" spans="6:8" x14ac:dyDescent="0.3">
      <c r="F208" s="2"/>
      <c r="G208" s="2"/>
      <c r="H208" s="4"/>
    </row>
    <row r="209" spans="6:8" x14ac:dyDescent="0.3">
      <c r="F209" s="2"/>
      <c r="G209" s="2"/>
      <c r="H209" s="4"/>
    </row>
    <row r="210" spans="6:8" x14ac:dyDescent="0.3">
      <c r="F210" s="2"/>
      <c r="G210" s="2"/>
      <c r="H210" s="4"/>
    </row>
    <row r="211" spans="6:8" x14ac:dyDescent="0.3">
      <c r="F211" s="2"/>
      <c r="G211" s="2"/>
      <c r="H211" s="4"/>
    </row>
    <row r="212" spans="6:8" x14ac:dyDescent="0.3">
      <c r="F212" s="2"/>
      <c r="G212" s="2"/>
      <c r="H212" s="4"/>
    </row>
    <row r="213" spans="6:8" x14ac:dyDescent="0.3">
      <c r="F213" s="2"/>
      <c r="G213" s="2"/>
      <c r="H213" s="4"/>
    </row>
    <row r="214" spans="6:8" x14ac:dyDescent="0.3">
      <c r="F214" s="2"/>
      <c r="G214" s="2"/>
      <c r="H214" s="4"/>
    </row>
    <row r="215" spans="6:8" x14ac:dyDescent="0.3">
      <c r="F215" s="2"/>
      <c r="G215" s="2"/>
      <c r="H215" s="4"/>
    </row>
    <row r="216" spans="6:8" x14ac:dyDescent="0.3">
      <c r="F216" s="2"/>
      <c r="G216" s="2"/>
      <c r="H216" s="4"/>
    </row>
    <row r="217" spans="6:8" x14ac:dyDescent="0.3">
      <c r="F217" s="2"/>
      <c r="G217" s="2"/>
      <c r="H217" s="4"/>
    </row>
    <row r="218" spans="6:8" x14ac:dyDescent="0.3">
      <c r="F218" s="2"/>
      <c r="G218" s="2"/>
      <c r="H218" s="4"/>
    </row>
    <row r="219" spans="6:8" x14ac:dyDescent="0.3">
      <c r="F219" s="2"/>
      <c r="G219" s="2"/>
      <c r="H219" s="4"/>
    </row>
    <row r="220" spans="6:8" x14ac:dyDescent="0.3">
      <c r="F220" s="2"/>
      <c r="G220" s="2"/>
      <c r="H220" s="4"/>
    </row>
    <row r="221" spans="6:8" x14ac:dyDescent="0.3">
      <c r="F221" s="2"/>
      <c r="G221" s="2"/>
      <c r="H221" s="4"/>
    </row>
    <row r="222" spans="6:8" x14ac:dyDescent="0.3">
      <c r="F222" s="2"/>
      <c r="G222" s="2"/>
      <c r="H222" s="4"/>
    </row>
    <row r="223" spans="6:8" x14ac:dyDescent="0.3">
      <c r="F223" s="2"/>
      <c r="G223" s="2"/>
      <c r="H223" s="4"/>
    </row>
    <row r="224" spans="6:8" x14ac:dyDescent="0.3">
      <c r="F224" s="2"/>
      <c r="G224" s="2"/>
      <c r="H224" s="4"/>
    </row>
    <row r="225" spans="6:8" x14ac:dyDescent="0.3">
      <c r="F225" s="2"/>
      <c r="G225" s="2"/>
      <c r="H225" s="4"/>
    </row>
    <row r="226" spans="6:8" x14ac:dyDescent="0.3">
      <c r="F226" s="2"/>
      <c r="G226" s="2"/>
      <c r="H226" s="4"/>
    </row>
    <row r="227" spans="6:8" x14ac:dyDescent="0.3">
      <c r="F227" s="2"/>
      <c r="G227" s="2"/>
      <c r="H227" s="4"/>
    </row>
    <row r="228" spans="6:8" x14ac:dyDescent="0.3">
      <c r="F228" s="2"/>
      <c r="G228" s="2"/>
      <c r="H228" s="4"/>
    </row>
    <row r="229" spans="6:8" x14ac:dyDescent="0.3">
      <c r="F229" s="2"/>
      <c r="G229" s="2"/>
      <c r="H229" s="4"/>
    </row>
    <row r="230" spans="6:8" x14ac:dyDescent="0.3">
      <c r="F230" s="2"/>
      <c r="G230" s="2"/>
      <c r="H230" s="4"/>
    </row>
    <row r="231" spans="6:8" x14ac:dyDescent="0.3">
      <c r="F231" s="2"/>
      <c r="G231" s="2"/>
      <c r="H231" s="4"/>
    </row>
    <row r="232" spans="6:8" x14ac:dyDescent="0.3">
      <c r="F232" s="2"/>
      <c r="G232" s="2"/>
      <c r="H232" s="4"/>
    </row>
    <row r="233" spans="6:8" x14ac:dyDescent="0.3">
      <c r="F233" s="2"/>
      <c r="G233" s="2"/>
      <c r="H233" s="4"/>
    </row>
    <row r="234" spans="6:8" x14ac:dyDescent="0.3">
      <c r="F234" s="2"/>
      <c r="G234" s="2"/>
      <c r="H234" s="4"/>
    </row>
    <row r="235" spans="6:8" x14ac:dyDescent="0.3">
      <c r="F235" s="2"/>
      <c r="G235" s="2"/>
      <c r="H235" s="4"/>
    </row>
    <row r="236" spans="6:8" x14ac:dyDescent="0.3">
      <c r="F236" s="2"/>
      <c r="G236" s="2"/>
      <c r="H236" s="4"/>
    </row>
    <row r="237" spans="6:8" x14ac:dyDescent="0.3">
      <c r="F237" s="2"/>
      <c r="G237" s="2"/>
      <c r="H237" s="4"/>
    </row>
    <row r="238" spans="6:8" x14ac:dyDescent="0.3">
      <c r="F238" s="2"/>
      <c r="G238" s="2"/>
      <c r="H238" s="4"/>
    </row>
    <row r="239" spans="6:8" x14ac:dyDescent="0.3">
      <c r="F239" s="2"/>
      <c r="G239" s="2"/>
      <c r="H239" s="4"/>
    </row>
    <row r="240" spans="6:8" x14ac:dyDescent="0.3">
      <c r="F240" s="2"/>
      <c r="G240" s="2"/>
      <c r="H240" s="4"/>
    </row>
    <row r="241" spans="6:8" x14ac:dyDescent="0.3">
      <c r="F241" s="2"/>
      <c r="G241" s="2"/>
      <c r="H241" s="4"/>
    </row>
    <row r="242" spans="6:8" x14ac:dyDescent="0.3">
      <c r="F242" s="2"/>
      <c r="G242" s="2"/>
      <c r="H242" s="4"/>
    </row>
    <row r="243" spans="6:8" x14ac:dyDescent="0.3">
      <c r="F243" s="2"/>
      <c r="G243" s="2"/>
      <c r="H243" s="4"/>
    </row>
    <row r="244" spans="6:8" x14ac:dyDescent="0.3">
      <c r="F244" s="2"/>
      <c r="G244" s="2"/>
      <c r="H244" s="4"/>
    </row>
    <row r="245" spans="6:8" x14ac:dyDescent="0.3">
      <c r="F245" s="2"/>
      <c r="G245" s="2"/>
      <c r="H245" s="4"/>
    </row>
    <row r="246" spans="6:8" x14ac:dyDescent="0.3">
      <c r="F246" s="2"/>
      <c r="G246" s="2"/>
      <c r="H246" s="4"/>
    </row>
    <row r="247" spans="6:8" x14ac:dyDescent="0.3">
      <c r="F247" s="2"/>
      <c r="G247" s="2"/>
      <c r="H247" s="4"/>
    </row>
    <row r="248" spans="6:8" x14ac:dyDescent="0.3">
      <c r="F248" s="2"/>
      <c r="G248" s="2"/>
      <c r="H248" s="4"/>
    </row>
    <row r="249" spans="6:8" x14ac:dyDescent="0.3">
      <c r="F249" s="2"/>
      <c r="G249" s="2"/>
      <c r="H249" s="4"/>
    </row>
    <row r="250" spans="6:8" x14ac:dyDescent="0.3">
      <c r="F250" s="2"/>
      <c r="G250" s="2"/>
      <c r="H250" s="4"/>
    </row>
    <row r="251" spans="6:8" x14ac:dyDescent="0.3">
      <c r="F251" s="2"/>
      <c r="G251" s="2"/>
      <c r="H251" s="4"/>
    </row>
    <row r="252" spans="6:8" x14ac:dyDescent="0.3">
      <c r="F252" s="2"/>
      <c r="G252" s="2"/>
      <c r="H252" s="4"/>
    </row>
    <row r="253" spans="6:8" x14ac:dyDescent="0.3">
      <c r="F253" s="2"/>
      <c r="G253" s="2"/>
      <c r="H253" s="4"/>
    </row>
    <row r="254" spans="6:8" x14ac:dyDescent="0.3">
      <c r="F254" s="2"/>
      <c r="G254" s="2"/>
      <c r="H254" s="4"/>
    </row>
    <row r="255" spans="6:8" x14ac:dyDescent="0.3">
      <c r="F255" s="2"/>
      <c r="G255" s="2"/>
      <c r="H255" s="4"/>
    </row>
    <row r="256" spans="6:8" x14ac:dyDescent="0.3">
      <c r="F256" s="2"/>
      <c r="G256" s="2"/>
      <c r="H256" s="4"/>
    </row>
    <row r="257" spans="6:8" x14ac:dyDescent="0.3">
      <c r="F257" s="2"/>
      <c r="G257" s="2"/>
      <c r="H257" s="4"/>
    </row>
    <row r="258" spans="6:8" x14ac:dyDescent="0.3">
      <c r="F258" s="2"/>
      <c r="G258" s="2"/>
      <c r="H258" s="4"/>
    </row>
    <row r="259" spans="6:8" x14ac:dyDescent="0.3">
      <c r="F259" s="2"/>
      <c r="G259" s="2"/>
      <c r="H259" s="4"/>
    </row>
    <row r="260" spans="6:8" x14ac:dyDescent="0.3">
      <c r="F260" s="2"/>
      <c r="G260" s="2"/>
      <c r="H260" s="4"/>
    </row>
    <row r="261" spans="6:8" x14ac:dyDescent="0.3">
      <c r="F261" s="2"/>
      <c r="G261" s="2"/>
      <c r="H261" s="4"/>
    </row>
    <row r="262" spans="6:8" x14ac:dyDescent="0.3">
      <c r="F262" s="2"/>
      <c r="G262" s="2"/>
      <c r="H262" s="4"/>
    </row>
    <row r="263" spans="6:8" x14ac:dyDescent="0.3">
      <c r="F263" s="2"/>
      <c r="G263" s="2"/>
      <c r="H263" s="4"/>
    </row>
    <row r="264" spans="6:8" x14ac:dyDescent="0.3">
      <c r="F264" s="2"/>
      <c r="G264" s="2"/>
      <c r="H264" s="4"/>
    </row>
    <row r="265" spans="6:8" x14ac:dyDescent="0.3">
      <c r="F265" s="2"/>
      <c r="G265" s="2"/>
      <c r="H265" s="4"/>
    </row>
    <row r="266" spans="6:8" x14ac:dyDescent="0.3">
      <c r="F266" s="2"/>
      <c r="G266" s="2"/>
      <c r="H266" s="4"/>
    </row>
    <row r="267" spans="6:8" x14ac:dyDescent="0.3">
      <c r="F267" s="2"/>
      <c r="G267" s="2"/>
      <c r="H267" s="4"/>
    </row>
    <row r="268" spans="6:8" x14ac:dyDescent="0.3">
      <c r="F268" s="2"/>
      <c r="G268" s="2"/>
      <c r="H268" s="4"/>
    </row>
    <row r="269" spans="6:8" x14ac:dyDescent="0.3">
      <c r="F269" s="2"/>
      <c r="G269" s="2"/>
      <c r="H269" s="4"/>
    </row>
    <row r="270" spans="6:8" x14ac:dyDescent="0.3">
      <c r="F270" s="2"/>
      <c r="G270" s="2"/>
      <c r="H270" s="4"/>
    </row>
    <row r="271" spans="6:8" x14ac:dyDescent="0.3">
      <c r="F271" s="2"/>
      <c r="G271" s="2"/>
      <c r="H271" s="4"/>
    </row>
    <row r="272" spans="6:8" x14ac:dyDescent="0.3">
      <c r="F272" s="2"/>
      <c r="G272" s="2"/>
      <c r="H272" s="4"/>
    </row>
    <row r="273" spans="6:8" x14ac:dyDescent="0.3">
      <c r="F273" s="2"/>
      <c r="G273" s="2"/>
      <c r="H273" s="4"/>
    </row>
    <row r="274" spans="6:8" x14ac:dyDescent="0.3">
      <c r="F274" s="2"/>
      <c r="G274" s="2"/>
      <c r="H274" s="4"/>
    </row>
    <row r="275" spans="6:8" x14ac:dyDescent="0.3">
      <c r="F275" s="2"/>
      <c r="G275" s="2"/>
      <c r="H275" s="4"/>
    </row>
    <row r="276" spans="6:8" x14ac:dyDescent="0.3">
      <c r="F276" s="2"/>
      <c r="G276" s="2"/>
      <c r="H276" s="4"/>
    </row>
    <row r="277" spans="6:8" x14ac:dyDescent="0.3">
      <c r="F277" s="2"/>
      <c r="G277" s="2"/>
      <c r="H277" s="4"/>
    </row>
    <row r="278" spans="6:8" x14ac:dyDescent="0.3">
      <c r="F278" s="2"/>
      <c r="G278" s="2"/>
      <c r="H278" s="4"/>
    </row>
    <row r="279" spans="6:8" x14ac:dyDescent="0.3">
      <c r="F279" s="2"/>
      <c r="G279" s="2"/>
      <c r="H279" s="4"/>
    </row>
    <row r="280" spans="6:8" x14ac:dyDescent="0.3">
      <c r="F280" s="2"/>
      <c r="G280" s="2"/>
      <c r="H280" s="4"/>
    </row>
    <row r="281" spans="6:8" x14ac:dyDescent="0.3">
      <c r="F281" s="2"/>
      <c r="G281" s="2"/>
      <c r="H281" s="4"/>
    </row>
    <row r="282" spans="6:8" x14ac:dyDescent="0.3">
      <c r="F282" s="2"/>
      <c r="G282" s="2"/>
      <c r="H282" s="4"/>
    </row>
    <row r="283" spans="6:8" x14ac:dyDescent="0.3">
      <c r="F283" s="2"/>
      <c r="G283" s="2"/>
      <c r="H283" s="4"/>
    </row>
    <row r="284" spans="6:8" x14ac:dyDescent="0.3">
      <c r="F284" s="2"/>
      <c r="G284" s="2"/>
      <c r="H284" s="4"/>
    </row>
    <row r="285" spans="6:8" x14ac:dyDescent="0.3">
      <c r="F285" s="2"/>
      <c r="G285" s="2"/>
      <c r="H285" s="4"/>
    </row>
    <row r="286" spans="6:8" x14ac:dyDescent="0.3">
      <c r="F286" s="2"/>
      <c r="G286" s="2"/>
      <c r="H286" s="4"/>
    </row>
    <row r="287" spans="6:8" x14ac:dyDescent="0.3">
      <c r="F287" s="2"/>
      <c r="G287" s="2"/>
      <c r="H287" s="4"/>
    </row>
    <row r="288" spans="6:8" x14ac:dyDescent="0.3">
      <c r="F288" s="2"/>
      <c r="G288" s="2"/>
      <c r="H288" s="4"/>
    </row>
    <row r="289" spans="6:49" x14ac:dyDescent="0.3">
      <c r="F289" s="2"/>
      <c r="G289" s="2"/>
      <c r="H289" s="4"/>
    </row>
    <row r="290" spans="6:49" x14ac:dyDescent="0.3">
      <c r="F290" s="2"/>
      <c r="G290" s="2"/>
      <c r="H290" s="4"/>
    </row>
    <row r="292" spans="6:49" x14ac:dyDescent="0.3">
      <c r="K292" s="35" t="s">
        <v>60</v>
      </c>
      <c r="L292" s="5">
        <f>X292</f>
        <v>1</v>
      </c>
      <c r="M292" s="6" t="s">
        <v>2</v>
      </c>
      <c r="N292" s="6" t="s">
        <v>3</v>
      </c>
      <c r="O292" s="6" t="s">
        <v>4</v>
      </c>
      <c r="P292" s="6" t="s">
        <v>5</v>
      </c>
      <c r="Q292" s="6" t="s">
        <v>6</v>
      </c>
      <c r="R292" s="6" t="s">
        <v>7</v>
      </c>
      <c r="S292" s="6" t="s">
        <v>8</v>
      </c>
      <c r="T292" s="6" t="s">
        <v>9</v>
      </c>
      <c r="U292" s="6" t="s">
        <v>10</v>
      </c>
      <c r="V292" s="6" t="s">
        <v>11</v>
      </c>
      <c r="W292" s="6" t="s">
        <v>12</v>
      </c>
      <c r="X292" s="7">
        <v>1</v>
      </c>
      <c r="Y292" s="6" t="s">
        <v>2</v>
      </c>
      <c r="Z292" s="6" t="s">
        <v>3</v>
      </c>
      <c r="AA292" s="6" t="s">
        <v>4</v>
      </c>
      <c r="AB292" s="6" t="s">
        <v>5</v>
      </c>
      <c r="AC292" s="6" t="s">
        <v>6</v>
      </c>
      <c r="AD292" s="6" t="s">
        <v>7</v>
      </c>
      <c r="AE292" s="6" t="s">
        <v>8</v>
      </c>
      <c r="AF292" s="6" t="s">
        <v>9</v>
      </c>
      <c r="AG292" s="6" t="s">
        <v>10</v>
      </c>
      <c r="AH292" s="6" t="s">
        <v>11</v>
      </c>
      <c r="AI292" s="6" t="s">
        <v>12</v>
      </c>
      <c r="AJ292" s="5">
        <f t="shared" ref="AJ292:AJ303" si="7">X292</f>
        <v>1</v>
      </c>
      <c r="AK292" s="6" t="s">
        <v>2</v>
      </c>
      <c r="AL292" s="6" t="s">
        <v>3</v>
      </c>
      <c r="AM292" s="6" t="s">
        <v>4</v>
      </c>
      <c r="AN292" s="6" t="s">
        <v>5</v>
      </c>
      <c r="AO292" s="6" t="s">
        <v>6</v>
      </c>
      <c r="AP292" s="6" t="s">
        <v>7</v>
      </c>
      <c r="AQ292" s="6" t="s">
        <v>8</v>
      </c>
      <c r="AR292" s="6" t="s">
        <v>9</v>
      </c>
      <c r="AS292" s="6" t="s">
        <v>10</v>
      </c>
      <c r="AT292" s="6" t="s">
        <v>11</v>
      </c>
      <c r="AU292" s="6" t="s">
        <v>12</v>
      </c>
    </row>
    <row r="293" spans="6:49" x14ac:dyDescent="0.3">
      <c r="L293" s="8" t="s">
        <v>15</v>
      </c>
      <c r="M293" s="9">
        <f t="shared" ref="M293:W293" si="8">AVERAGE(M3:M290)</f>
        <v>3187319.6607142841</v>
      </c>
      <c r="N293" s="9">
        <f t="shared" si="8"/>
        <v>3185196.6880952376</v>
      </c>
      <c r="O293" s="9">
        <f t="shared" si="8"/>
        <v>3221797.4273809521</v>
      </c>
      <c r="P293" s="9">
        <f t="shared" si="8"/>
        <v>5860348.5107142851</v>
      </c>
      <c r="Q293" s="9">
        <f t="shared" si="8"/>
        <v>2205678.6535714278</v>
      </c>
      <c r="R293" s="9">
        <f t="shared" si="8"/>
        <v>4327424.1071428573</v>
      </c>
      <c r="S293" s="9">
        <f t="shared" si="8"/>
        <v>2438571.875</v>
      </c>
      <c r="T293" s="9">
        <f t="shared" si="8"/>
        <v>4984023.2642857144</v>
      </c>
      <c r="U293" s="9">
        <f t="shared" si="8"/>
        <v>4133166.6821428589</v>
      </c>
      <c r="V293" s="9">
        <f t="shared" si="8"/>
        <v>11982927.153571429</v>
      </c>
      <c r="W293" s="9">
        <f t="shared" si="8"/>
        <v>4102001.8666666672</v>
      </c>
      <c r="X293" s="9" t="s">
        <v>15</v>
      </c>
      <c r="Y293" s="9">
        <f t="shared" ref="Y293:AI293" si="9">AVERAGE(Y3:Y290)</f>
        <v>3.0652256684132486</v>
      </c>
      <c r="Z293" s="9">
        <f t="shared" si="9"/>
        <v>2.7524929073025968</v>
      </c>
      <c r="AA293" s="9">
        <f t="shared" si="9"/>
        <v>2.7578689756631363</v>
      </c>
      <c r="AB293" s="9">
        <f t="shared" si="9"/>
        <v>5.2151651552320146</v>
      </c>
      <c r="AC293" s="9">
        <f t="shared" si="9"/>
        <v>2.3776404454062039</v>
      </c>
      <c r="AD293" s="9">
        <f t="shared" si="9"/>
        <v>4.1255833754498914</v>
      </c>
      <c r="AE293" s="9">
        <f t="shared" si="9"/>
        <v>2.7492236575780438</v>
      </c>
      <c r="AF293" s="9">
        <f t="shared" si="9"/>
        <v>2.6618519917041072</v>
      </c>
      <c r="AG293" s="9">
        <f t="shared" si="9"/>
        <v>2.7667804387669692</v>
      </c>
      <c r="AH293" s="9">
        <f t="shared" si="9"/>
        <v>6.3011084212821782</v>
      </c>
      <c r="AI293" s="9">
        <f t="shared" si="9"/>
        <v>4.4624345599371553</v>
      </c>
      <c r="AJ293" s="8" t="str">
        <f t="shared" si="7"/>
        <v>ALL</v>
      </c>
      <c r="AK293" s="9">
        <f t="shared" ref="AK293:AU293" si="10">AVERAGE(AK3:AK290)</f>
        <v>3.0652256684132486</v>
      </c>
      <c r="AL293" s="9">
        <f t="shared" si="10"/>
        <v>0.90465460566428246</v>
      </c>
      <c r="AM293" s="9">
        <f t="shared" si="10"/>
        <v>0.91725548155241321</v>
      </c>
      <c r="AN293" s="9">
        <f t="shared" si="10"/>
        <v>5.2151651552320146</v>
      </c>
      <c r="AO293" s="9">
        <f t="shared" si="10"/>
        <v>0.8763721885124961</v>
      </c>
      <c r="AP293" s="9">
        <f t="shared" si="10"/>
        <v>4.1255833754498914</v>
      </c>
      <c r="AQ293" s="9">
        <f t="shared" si="10"/>
        <v>0.92078066220890897</v>
      </c>
      <c r="AR293" s="9">
        <f t="shared" si="10"/>
        <v>1.452104722790786</v>
      </c>
      <c r="AS293" s="9">
        <f t="shared" si="10"/>
        <v>0.53345179548923627</v>
      </c>
      <c r="AT293" s="9">
        <f t="shared" si="10"/>
        <v>6.3011084212821782</v>
      </c>
      <c r="AU293" s="9">
        <f t="shared" si="10"/>
        <v>2.6400761635223593</v>
      </c>
    </row>
    <row r="294" spans="6:49" x14ac:dyDescent="0.3">
      <c r="L294" s="8" t="str">
        <f>"Target; Gain &gt; "&amp;L292</f>
        <v>Target; Gain &gt; 1</v>
      </c>
      <c r="M294" s="9">
        <f>AVERAGEIF($AZ3:$AZ290,"&gt;"&amp;$X292,M3:M290)</f>
        <v>1469812.7</v>
      </c>
      <c r="N294" s="9">
        <f t="shared" ref="N294:W294" si="11">AVERAGEIF($AZ3:$AZ290,"&gt;"&amp;$X292,N3:N290)</f>
        <v>906316.1</v>
      </c>
      <c r="O294" s="9">
        <f t="shared" si="11"/>
        <v>914040.85</v>
      </c>
      <c r="P294" s="9">
        <f t="shared" si="11"/>
        <v>3287460.4000000004</v>
      </c>
      <c r="Q294" s="9">
        <f t="shared" si="11"/>
        <v>481517.65</v>
      </c>
      <c r="R294" s="9">
        <f t="shared" si="11"/>
        <v>2539103.2000000002</v>
      </c>
      <c r="S294" s="9">
        <f t="shared" si="11"/>
        <v>512918.30000000005</v>
      </c>
      <c r="T294" s="9">
        <f t="shared" si="11"/>
        <v>6021818.5499999998</v>
      </c>
      <c r="U294" s="9">
        <f t="shared" si="11"/>
        <v>4088783.3</v>
      </c>
      <c r="V294" s="9">
        <f t="shared" si="11"/>
        <v>6407506.0499999998</v>
      </c>
      <c r="W294" s="9">
        <f t="shared" si="11"/>
        <v>1185296.8500000001</v>
      </c>
      <c r="X294" s="9" t="str">
        <f>"Target; Gain &gt; "&amp;X292</f>
        <v>Target; Gain &gt; 1</v>
      </c>
      <c r="Y294" s="9">
        <f t="shared" ref="Y294:AI294" si="12">AVERAGEIF($AZ3:$AZ290,"&gt;"&amp;$X292,Y3:Y290)</f>
        <v>1.5185211050964424</v>
      </c>
      <c r="Z294" s="9">
        <f t="shared" si="12"/>
        <v>1.1231135993264616</v>
      </c>
      <c r="AA294" s="9">
        <f t="shared" si="12"/>
        <v>1.1157322238315828</v>
      </c>
      <c r="AB294" s="9">
        <f t="shared" si="12"/>
        <v>2.0085488458964393</v>
      </c>
      <c r="AC294" s="9">
        <f t="shared" si="12"/>
        <v>0.94396029495255784</v>
      </c>
      <c r="AD294" s="9">
        <f t="shared" si="12"/>
        <v>1.870840368900099</v>
      </c>
      <c r="AE294" s="9">
        <f t="shared" si="12"/>
        <v>0.81629791653249395</v>
      </c>
      <c r="AF294" s="9">
        <f t="shared" si="12"/>
        <v>3.296325443743263</v>
      </c>
      <c r="AG294" s="9">
        <f t="shared" si="12"/>
        <v>2.5120607036544245</v>
      </c>
      <c r="AH294" s="9">
        <f t="shared" si="12"/>
        <v>4.012932405498578</v>
      </c>
      <c r="AI294" s="9">
        <f t="shared" si="12"/>
        <v>1.7421492337220119</v>
      </c>
      <c r="AJ294" s="8" t="str">
        <f t="shared" si="7"/>
        <v>Target; Gain &gt; 1</v>
      </c>
      <c r="AK294" s="9">
        <f t="shared" ref="AK294:AU294" si="13">AVERAGEIF($AZ3:$AZ290,"&gt;"&amp;$X292,AK3:AK290)</f>
        <v>1.5185211050964424</v>
      </c>
      <c r="AL294" s="9">
        <f t="shared" si="13"/>
        <v>0.45380247959983533</v>
      </c>
      <c r="AM294" s="9">
        <f t="shared" si="13"/>
        <v>0.44991756444505876</v>
      </c>
      <c r="AN294" s="9">
        <f t="shared" si="13"/>
        <v>2.0085488458964393</v>
      </c>
      <c r="AO294" s="9">
        <f t="shared" si="13"/>
        <v>0.41507208735274614</v>
      </c>
      <c r="AP294" s="9">
        <f t="shared" si="13"/>
        <v>1.870840368900099</v>
      </c>
      <c r="AQ294" s="9">
        <f t="shared" si="13"/>
        <v>0.41093244338699153</v>
      </c>
      <c r="AR294" s="9">
        <f t="shared" si="13"/>
        <v>1.7886414817912737</v>
      </c>
      <c r="AS294" s="9">
        <f t="shared" si="13"/>
        <v>0.52441848541202485</v>
      </c>
      <c r="AT294" s="9">
        <f t="shared" si="13"/>
        <v>4.012932405498578</v>
      </c>
      <c r="AU294" s="9">
        <f t="shared" si="13"/>
        <v>0.89238210585317579</v>
      </c>
    </row>
    <row r="295" spans="6:49" x14ac:dyDescent="0.3">
      <c r="L295" s="8" t="str">
        <f>"Gain &gt; "&amp;L292</f>
        <v>Gain &gt; 1</v>
      </c>
      <c r="M295" s="9">
        <f t="shared" ref="M295:W295" si="14" xml:space="preserve"> AVERAGEIF($AY3:$AY290,"&gt;"&amp;$X292,M3:M290)</f>
        <v>1726538.175</v>
      </c>
      <c r="N295" s="9">
        <f t="shared" si="14"/>
        <v>1298629.675</v>
      </c>
      <c r="O295" s="9">
        <f t="shared" si="14"/>
        <v>1308230.1000000001</v>
      </c>
      <c r="P295" s="9">
        <f t="shared" si="14"/>
        <v>4044617.5999999996</v>
      </c>
      <c r="Q295" s="9">
        <f t="shared" si="14"/>
        <v>708997.1</v>
      </c>
      <c r="R295" s="9">
        <f t="shared" si="14"/>
        <v>2993429.25</v>
      </c>
      <c r="S295" s="9">
        <f t="shared" si="14"/>
        <v>793143.72499999998</v>
      </c>
      <c r="T295" s="9">
        <f t="shared" si="14"/>
        <v>6045623.1750000007</v>
      </c>
      <c r="U295" s="9">
        <f t="shared" si="14"/>
        <v>4286455.625</v>
      </c>
      <c r="V295" s="9">
        <f t="shared" si="14"/>
        <v>7983405.5499999989</v>
      </c>
      <c r="W295" s="9">
        <f t="shared" si="14"/>
        <v>1906123.2499999998</v>
      </c>
      <c r="X295" s="9" t="str">
        <f>"Gain &gt; "&amp;X292</f>
        <v>Gain &gt; 1</v>
      </c>
      <c r="Y295" s="9">
        <f t="shared" ref="Y295:AI295" si="15" xml:space="preserve"> AVERAGEIF($AY3:$AY290,"&gt;"&amp;$X292,Y3:Y290)</f>
        <v>1.7945518337452084</v>
      </c>
      <c r="Z295" s="9">
        <f t="shared" si="15"/>
        <v>1.4140364354869233</v>
      </c>
      <c r="AA295" s="9">
        <f t="shared" si="15"/>
        <v>1.4041513296790071</v>
      </c>
      <c r="AB295" s="9">
        <f t="shared" si="15"/>
        <v>2.5813150437723378</v>
      </c>
      <c r="AC295" s="9">
        <f t="shared" si="15"/>
        <v>1.1615773327524948</v>
      </c>
      <c r="AD295" s="9">
        <f t="shared" si="15"/>
        <v>2.5586427928734339</v>
      </c>
      <c r="AE295" s="9">
        <f t="shared" si="15"/>
        <v>1.2849586835407536</v>
      </c>
      <c r="AF295" s="9">
        <f t="shared" si="15"/>
        <v>3.2302725943911352</v>
      </c>
      <c r="AG295" s="9">
        <f t="shared" si="15"/>
        <v>2.6889289124272184</v>
      </c>
      <c r="AH295" s="9">
        <f t="shared" si="15"/>
        <v>4.8092109324774359</v>
      </c>
      <c r="AI295" s="9">
        <f t="shared" si="15"/>
        <v>2.4768850242355258</v>
      </c>
      <c r="AJ295" s="8" t="str">
        <f t="shared" si="7"/>
        <v>Gain &gt; 1</v>
      </c>
      <c r="AK295" s="9">
        <f t="shared" ref="AK295:AU295" si="16" xml:space="preserve"> AVERAGEIF($AY3:$AY290,"&gt;"&amp;$X292,AK3:AK290)</f>
        <v>1.7945518337452084</v>
      </c>
      <c r="AL295" s="9">
        <f t="shared" si="16"/>
        <v>0.50477135115215788</v>
      </c>
      <c r="AM295" s="9">
        <f t="shared" si="16"/>
        <v>0.50202801313862433</v>
      </c>
      <c r="AN295" s="9">
        <f t="shared" si="16"/>
        <v>2.5813150437723378</v>
      </c>
      <c r="AO295" s="9">
        <f t="shared" si="16"/>
        <v>0.45741660917410631</v>
      </c>
      <c r="AP295" s="9">
        <f t="shared" si="16"/>
        <v>2.5586427928734339</v>
      </c>
      <c r="AQ295" s="9">
        <f t="shared" si="16"/>
        <v>0.49000592236698148</v>
      </c>
      <c r="AR295" s="9">
        <f t="shared" si="16"/>
        <v>1.7601825363934038</v>
      </c>
      <c r="AS295" s="9">
        <f t="shared" si="16"/>
        <v>0.52167562658723909</v>
      </c>
      <c r="AT295" s="9">
        <f t="shared" si="16"/>
        <v>4.8092109324774359</v>
      </c>
      <c r="AU295" s="9">
        <f t="shared" si="16"/>
        <v>1.2346271472284569</v>
      </c>
      <c r="AW295" s="10"/>
    </row>
    <row r="296" spans="6:49" x14ac:dyDescent="0.3">
      <c r="L296" t="s">
        <v>16</v>
      </c>
      <c r="M296" s="9">
        <f>AVERAGEIF($H3:$H290,"=1",M3:M290)</f>
        <v>1550486.5</v>
      </c>
      <c r="N296" s="9">
        <f t="shared" ref="N296:W296" si="17">AVERAGEIF($H3:$H290,"=1",N3:N290)</f>
        <v>1187624.5533333332</v>
      </c>
      <c r="O296" s="9">
        <f t="shared" si="17"/>
        <v>1197545.2333333332</v>
      </c>
      <c r="P296" s="9">
        <f t="shared" si="17"/>
        <v>2636482.4400000004</v>
      </c>
      <c r="Q296" s="9">
        <f t="shared" si="17"/>
        <v>682488.47333333315</v>
      </c>
      <c r="R296" s="9">
        <f t="shared" si="17"/>
        <v>2019735.14</v>
      </c>
      <c r="S296" s="9">
        <f t="shared" si="17"/>
        <v>640239.78</v>
      </c>
      <c r="T296" s="9">
        <f t="shared" si="17"/>
        <v>4849319.66</v>
      </c>
      <c r="U296" s="9">
        <f t="shared" si="17"/>
        <v>3765350.7266666666</v>
      </c>
      <c r="V296" s="9">
        <f t="shared" si="17"/>
        <v>6527000.1799999997</v>
      </c>
      <c r="W296" s="9">
        <f t="shared" si="17"/>
        <v>1521465.3333333333</v>
      </c>
      <c r="X296" s="9" t="s">
        <v>16</v>
      </c>
      <c r="Y296" s="9">
        <f>AVERAGEIF($H3:$H290,"=1",Y3:Y290)</f>
        <v>1.707935544096399</v>
      </c>
      <c r="Z296" s="9">
        <f t="shared" ref="Z296:AI296" si="18">AVERAGEIF($H3:$H290,"=1",Z3:Z290)</f>
        <v>1.3886978056359416</v>
      </c>
      <c r="AA296" s="9">
        <f t="shared" si="18"/>
        <v>1.3852326208345285</v>
      </c>
      <c r="AB296" s="9">
        <f t="shared" si="18"/>
        <v>2.4299740593985191</v>
      </c>
      <c r="AC296" s="9">
        <f t="shared" si="18"/>
        <v>1.1893115657579618</v>
      </c>
      <c r="AD296" s="9">
        <f t="shared" si="18"/>
        <v>2.20097446477972</v>
      </c>
      <c r="AE296" s="9">
        <f t="shared" si="18"/>
        <v>1.2662125868198928</v>
      </c>
      <c r="AF296" s="9">
        <f t="shared" si="18"/>
        <v>2.4826180880388709</v>
      </c>
      <c r="AG296" s="9">
        <f t="shared" si="18"/>
        <v>2.3639051821288493</v>
      </c>
      <c r="AH296" s="9">
        <f t="shared" si="18"/>
        <v>4.2652551693154965</v>
      </c>
      <c r="AI296" s="9">
        <f t="shared" si="18"/>
        <v>2.2003814540846118</v>
      </c>
      <c r="AJ296" s="10" t="str">
        <f t="shared" si="7"/>
        <v>Target</v>
      </c>
      <c r="AK296" s="9">
        <f>AVERAGEIF($H3:$H290,"=1",AK3:AK290)</f>
        <v>1.707935544096399</v>
      </c>
      <c r="AL296" s="9">
        <f t="shared" ref="AL296:AU296" si="19">AVERAGEIF($H3:$H290,"=1",AL3:AL290)</f>
        <v>0.52274372478520181</v>
      </c>
      <c r="AM296" s="9">
        <f t="shared" si="19"/>
        <v>0.52241727452337117</v>
      </c>
      <c r="AN296" s="9">
        <f t="shared" si="19"/>
        <v>2.4299740593985191</v>
      </c>
      <c r="AO296" s="9">
        <f t="shared" si="19"/>
        <v>0.4972794974209197</v>
      </c>
      <c r="AP296" s="9">
        <f t="shared" si="19"/>
        <v>2.20097446477972</v>
      </c>
      <c r="AQ296" s="9">
        <f t="shared" si="19"/>
        <v>0.5337630515394266</v>
      </c>
      <c r="AR296" s="9">
        <f t="shared" si="19"/>
        <v>1.3511879069940185</v>
      </c>
      <c r="AS296" s="9">
        <f t="shared" si="19"/>
        <v>0.48787426423397851</v>
      </c>
      <c r="AT296" s="9">
        <f t="shared" si="19"/>
        <v>4.2652551693154965</v>
      </c>
      <c r="AU296" s="9">
        <f t="shared" si="19"/>
        <v>1.1472077272176588</v>
      </c>
      <c r="AW296" s="10"/>
    </row>
    <row r="297" spans="6:49" x14ac:dyDescent="0.3">
      <c r="L297" t="str">
        <f t="shared" ref="L297:L303" si="20">X297</f>
        <v>Gain &gt; 0</v>
      </c>
      <c r="M297" s="9">
        <f>AVERAGEIF($J3:$J290,"=1",M3:M290)</f>
        <v>2619748.9909090912</v>
      </c>
      <c r="N297" s="9">
        <f t="shared" ref="N297:W297" si="21">AVERAGEIF($J3:$J290,"=1",N3:N290)</f>
        <v>2682037.1181818182</v>
      </c>
      <c r="O297" s="9">
        <f t="shared" si="21"/>
        <v>2708705.4424242433</v>
      </c>
      <c r="P297" s="9">
        <f t="shared" si="21"/>
        <v>4557446.8363636369</v>
      </c>
      <c r="Q297" s="9">
        <f t="shared" si="21"/>
        <v>1563720.7454545451</v>
      </c>
      <c r="R297" s="9">
        <f t="shared" si="21"/>
        <v>3485719.7545454549</v>
      </c>
      <c r="S297" s="9">
        <f t="shared" si="21"/>
        <v>1697088.533333333</v>
      </c>
      <c r="T297" s="9">
        <f t="shared" si="21"/>
        <v>5254952.8454545466</v>
      </c>
      <c r="U297" s="9">
        <f t="shared" si="21"/>
        <v>4182783.0969696972</v>
      </c>
      <c r="V297" s="9">
        <f t="shared" si="21"/>
        <v>9082787.8818181809</v>
      </c>
      <c r="W297" s="9">
        <f t="shared" si="21"/>
        <v>2983091.9909090907</v>
      </c>
      <c r="X297" s="9" t="s">
        <v>17</v>
      </c>
      <c r="Y297" s="9">
        <f>AVERAGEIF($J3:$J290,"=1",Y3:Y290)</f>
        <v>2.6366079594066836</v>
      </c>
      <c r="Z297" s="9">
        <f t="shared" ref="Z297:AI297" si="22">AVERAGEIF($J3:$J290,"=1",Z3:Z290)</f>
        <v>2.4472929380110915</v>
      </c>
      <c r="AA297" s="9">
        <f t="shared" si="22"/>
        <v>2.4481014800023382</v>
      </c>
      <c r="AB297" s="9">
        <f t="shared" si="22"/>
        <v>3.7333413179617225</v>
      </c>
      <c r="AC297" s="9">
        <f t="shared" si="22"/>
        <v>1.8519740939533662</v>
      </c>
      <c r="AD297" s="9">
        <f t="shared" si="22"/>
        <v>3.847855969753371</v>
      </c>
      <c r="AE297" s="9">
        <f t="shared" si="22"/>
        <v>2.4106296756493539</v>
      </c>
      <c r="AF297" s="9">
        <f t="shared" si="22"/>
        <v>2.8726945171788847</v>
      </c>
      <c r="AG297" s="9">
        <f t="shared" si="22"/>
        <v>2.8254248031018179</v>
      </c>
      <c r="AH297" s="9">
        <f t="shared" si="22"/>
        <v>5.0940677913096311</v>
      </c>
      <c r="AI297" s="9">
        <f t="shared" si="22"/>
        <v>3.7786645899927178</v>
      </c>
      <c r="AJ297" s="10" t="str">
        <f t="shared" si="7"/>
        <v>Gain &gt; 0</v>
      </c>
      <c r="AK297" s="9">
        <f>AVERAGEIF($J3:$J290,"=1",AK3:AK290)</f>
        <v>2.6366079594066836</v>
      </c>
      <c r="AL297" s="9">
        <f t="shared" ref="AL297:AU297" si="23">AVERAGEIF($J3:$J290,"=1",AL3:AL290)</f>
        <v>0.77009246498169937</v>
      </c>
      <c r="AM297" s="9">
        <f t="shared" si="23"/>
        <v>0.77937803756741963</v>
      </c>
      <c r="AN297" s="9">
        <f t="shared" si="23"/>
        <v>3.7333413179617225</v>
      </c>
      <c r="AO297" s="9">
        <f t="shared" si="23"/>
        <v>0.66136403744775718</v>
      </c>
      <c r="AP297" s="9">
        <f t="shared" si="23"/>
        <v>3.847855969753371</v>
      </c>
      <c r="AQ297" s="9">
        <f t="shared" si="23"/>
        <v>0.79384590521363085</v>
      </c>
      <c r="AR297" s="9">
        <f t="shared" si="23"/>
        <v>1.5619173229137564</v>
      </c>
      <c r="AS297" s="9">
        <f t="shared" si="23"/>
        <v>0.53598680646550334</v>
      </c>
      <c r="AT297" s="9">
        <f t="shared" si="23"/>
        <v>5.0940677913096311</v>
      </c>
      <c r="AU297" s="9">
        <f t="shared" si="23"/>
        <v>2.2336167090794659</v>
      </c>
      <c r="AW297" s="10"/>
    </row>
    <row r="298" spans="6:49" x14ac:dyDescent="0.3">
      <c r="L298" t="str">
        <f t="shared" si="20"/>
        <v>Gain &lt;=0</v>
      </c>
      <c r="M298" s="9">
        <f>AVERAGEIF($I3:$I290,"=1",M3:M290)</f>
        <v>3554571.2705882359</v>
      </c>
      <c r="N298" s="9">
        <f t="shared" ref="N298:W298" si="24">AVERAGEIF($I3:$I290,"=1",N3:N290)</f>
        <v>3510770.5274509802</v>
      </c>
      <c r="O298" s="9">
        <f t="shared" si="24"/>
        <v>3553798.1235294128</v>
      </c>
      <c r="P298" s="9">
        <f t="shared" si="24"/>
        <v>6703402.5352941221</v>
      </c>
      <c r="Q298" s="9">
        <f t="shared" si="24"/>
        <v>2621063.182352941</v>
      </c>
      <c r="R298" s="9">
        <f t="shared" si="24"/>
        <v>4872056.3352941172</v>
      </c>
      <c r="S298" s="9">
        <f t="shared" si="24"/>
        <v>2918355.2137254905</v>
      </c>
      <c r="T298" s="9">
        <f t="shared" si="24"/>
        <v>4808715.8882352952</v>
      </c>
      <c r="U298" s="9">
        <f t="shared" si="24"/>
        <v>4101061.9431372555</v>
      </c>
      <c r="V298" s="9">
        <f t="shared" si="24"/>
        <v>13859487.858823523</v>
      </c>
      <c r="W298" s="9">
        <f t="shared" si="24"/>
        <v>4826002.374509804</v>
      </c>
      <c r="X298" s="9" t="s">
        <v>18</v>
      </c>
      <c r="Y298" s="9">
        <f>AVERAGEIF($I3:$I290,"=1",Y3:Y290)</f>
        <v>3.342566538946909</v>
      </c>
      <c r="Z298" s="9">
        <f t="shared" ref="Z298:AI298" si="25">AVERAGEIF($I3:$I290,"=1",Z3:Z290)</f>
        <v>2.9499752403735684</v>
      </c>
      <c r="AA298" s="9">
        <f t="shared" si="25"/>
        <v>2.9583067669730641</v>
      </c>
      <c r="AB298" s="9">
        <f t="shared" si="25"/>
        <v>6.1739923440539686</v>
      </c>
      <c r="AC298" s="9">
        <f t="shared" si="25"/>
        <v>2.7177774963462755</v>
      </c>
      <c r="AD298" s="9">
        <f t="shared" si="25"/>
        <v>4.305289343841757</v>
      </c>
      <c r="AE298" s="9">
        <f t="shared" si="25"/>
        <v>2.968313881178962</v>
      </c>
      <c r="AF298" s="9">
        <f t="shared" si="25"/>
        <v>2.5254244752204289</v>
      </c>
      <c r="AG298" s="9">
        <f t="shared" si="25"/>
        <v>2.7288340853738324</v>
      </c>
      <c r="AH298" s="9">
        <f t="shared" si="25"/>
        <v>7.0821347112644126</v>
      </c>
      <c r="AI298" s="9">
        <f t="shared" si="25"/>
        <v>4.904873952254146</v>
      </c>
      <c r="AJ298" s="10" t="str">
        <f t="shared" si="7"/>
        <v>Gain &lt;=0</v>
      </c>
      <c r="AK298" s="9">
        <f>AVERAGEIF($I3:$I290,"=1",AK3:AK290)</f>
        <v>3.342566538946909</v>
      </c>
      <c r="AL298" s="9">
        <f t="shared" ref="AL298:AU298" si="26">AVERAGEIF($I3:$I290,"=1",AL3:AL290)</f>
        <v>0.99172422610595368</v>
      </c>
      <c r="AM298" s="9">
        <f t="shared" si="26"/>
        <v>1.0064702982485851</v>
      </c>
      <c r="AN298" s="9">
        <f t="shared" si="26"/>
        <v>6.1739923440539686</v>
      </c>
      <c r="AO298" s="9">
        <f t="shared" si="26"/>
        <v>1.0154951097896805</v>
      </c>
      <c r="AP298" s="9">
        <f t="shared" si="26"/>
        <v>4.305289343841757</v>
      </c>
      <c r="AQ298" s="9">
        <f t="shared" si="26"/>
        <v>1.0029149167352658</v>
      </c>
      <c r="AR298" s="9">
        <f t="shared" si="26"/>
        <v>1.3810495109465111</v>
      </c>
      <c r="AS298" s="9">
        <f t="shared" si="26"/>
        <v>0.53181149426929875</v>
      </c>
      <c r="AT298" s="9">
        <f t="shared" si="26"/>
        <v>7.0821347112644126</v>
      </c>
      <c r="AU298" s="9">
        <f t="shared" si="26"/>
        <v>2.9030793399265837</v>
      </c>
    </row>
    <row r="299" spans="6:49" x14ac:dyDescent="0.3">
      <c r="L299" t="str">
        <f t="shared" si="20"/>
        <v>Target;Gain &gt; 1; #pref=2</v>
      </c>
      <c r="M299" s="9" t="e">
        <f t="shared" ref="M299:W299" si="27">AVERAGEIFS(M3:M290, $H$3:$H$290, "=1",$K3:$K290,"=2",$AY3:$AY290,"&gt;"&amp;$X$292)</f>
        <v>#DIV/0!</v>
      </c>
      <c r="N299" s="9" t="e">
        <f t="shared" si="27"/>
        <v>#DIV/0!</v>
      </c>
      <c r="O299" s="9" t="e">
        <f t="shared" si="27"/>
        <v>#DIV/0!</v>
      </c>
      <c r="P299" s="9" t="e">
        <f t="shared" si="27"/>
        <v>#DIV/0!</v>
      </c>
      <c r="Q299" s="9" t="e">
        <f t="shared" si="27"/>
        <v>#DIV/0!</v>
      </c>
      <c r="R299" s="9" t="e">
        <f t="shared" si="27"/>
        <v>#DIV/0!</v>
      </c>
      <c r="S299" s="9" t="e">
        <f t="shared" si="27"/>
        <v>#DIV/0!</v>
      </c>
      <c r="T299" s="9" t="e">
        <f t="shared" si="27"/>
        <v>#DIV/0!</v>
      </c>
      <c r="U299" s="9" t="e">
        <f t="shared" si="27"/>
        <v>#DIV/0!</v>
      </c>
      <c r="V299" s="9" t="e">
        <f t="shared" si="27"/>
        <v>#DIV/0!</v>
      </c>
      <c r="W299" s="9" t="e">
        <f t="shared" si="27"/>
        <v>#DIV/0!</v>
      </c>
      <c r="X299" s="9" t="str">
        <f>"Target;Gain &gt; "&amp;X292&amp;"; #pref=2"</f>
        <v>Target;Gain &gt; 1; #pref=2</v>
      </c>
      <c r="Y299" s="9" t="e">
        <f t="shared" ref="Y299:AI299" si="28">AVERAGEIFS(Y3:Y290, $H$3:$H$290, "=1",$K3:$K290,"=2",$AY3:$AY290,"&gt;"&amp;$X$292)</f>
        <v>#DIV/0!</v>
      </c>
      <c r="Z299" s="9" t="e">
        <f t="shared" si="28"/>
        <v>#DIV/0!</v>
      </c>
      <c r="AA299" s="9" t="e">
        <f t="shared" si="28"/>
        <v>#DIV/0!</v>
      </c>
      <c r="AB299" s="9" t="e">
        <f t="shared" si="28"/>
        <v>#DIV/0!</v>
      </c>
      <c r="AC299" s="9" t="e">
        <f t="shared" si="28"/>
        <v>#DIV/0!</v>
      </c>
      <c r="AD299" s="9" t="e">
        <f t="shared" si="28"/>
        <v>#DIV/0!</v>
      </c>
      <c r="AE299" s="9" t="e">
        <f t="shared" si="28"/>
        <v>#DIV/0!</v>
      </c>
      <c r="AF299" s="9" t="e">
        <f t="shared" si="28"/>
        <v>#DIV/0!</v>
      </c>
      <c r="AG299" s="9" t="e">
        <f t="shared" si="28"/>
        <v>#DIV/0!</v>
      </c>
      <c r="AH299" s="9" t="e">
        <f t="shared" si="28"/>
        <v>#DIV/0!</v>
      </c>
      <c r="AI299" s="9" t="e">
        <f t="shared" si="28"/>
        <v>#DIV/0!</v>
      </c>
      <c r="AJ299" s="10" t="str">
        <f t="shared" si="7"/>
        <v>Target;Gain &gt; 1; #pref=2</v>
      </c>
      <c r="AK299" s="9" t="e">
        <f t="shared" ref="AK299:AU299" si="29">AVERAGEIFS(AK3:AK290, $H$3:$H$290, "=1",$K3:$K290,"=2",$AY3:$AY290,"&gt;"&amp;$X$292)</f>
        <v>#DIV/0!</v>
      </c>
      <c r="AL299" s="9" t="e">
        <f t="shared" si="29"/>
        <v>#DIV/0!</v>
      </c>
      <c r="AM299" s="9" t="e">
        <f t="shared" si="29"/>
        <v>#DIV/0!</v>
      </c>
      <c r="AN299" s="9" t="e">
        <f t="shared" si="29"/>
        <v>#DIV/0!</v>
      </c>
      <c r="AO299" s="9" t="e">
        <f t="shared" si="29"/>
        <v>#DIV/0!</v>
      </c>
      <c r="AP299" s="9" t="e">
        <f t="shared" si="29"/>
        <v>#DIV/0!</v>
      </c>
      <c r="AQ299" s="9" t="e">
        <f t="shared" si="29"/>
        <v>#DIV/0!</v>
      </c>
      <c r="AR299" s="9" t="e">
        <f t="shared" si="29"/>
        <v>#DIV/0!</v>
      </c>
      <c r="AS299" s="9" t="e">
        <f t="shared" si="29"/>
        <v>#DIV/0!</v>
      </c>
      <c r="AT299" s="9" t="e">
        <f t="shared" si="29"/>
        <v>#DIV/0!</v>
      </c>
      <c r="AU299" s="9" t="e">
        <f t="shared" si="29"/>
        <v>#DIV/0!</v>
      </c>
    </row>
    <row r="300" spans="6:49" x14ac:dyDescent="0.3">
      <c r="L300" t="str">
        <f t="shared" si="20"/>
        <v>Target; Gain &gt; 1; #pref=3</v>
      </c>
      <c r="M300" s="9">
        <f t="shared" ref="M300:W300" si="30">AVERAGEIFS(M3:M290, $H$3:$H$290, "=1",$K3:$K290,"=3",$AY3:$AY290,"&gt;"&amp;$X$292)</f>
        <v>1469812.7</v>
      </c>
      <c r="N300" s="9">
        <f t="shared" si="30"/>
        <v>906316.1</v>
      </c>
      <c r="O300" s="9">
        <f t="shared" si="30"/>
        <v>914040.85</v>
      </c>
      <c r="P300" s="9">
        <f t="shared" si="30"/>
        <v>3287460.4000000004</v>
      </c>
      <c r="Q300" s="9">
        <f t="shared" si="30"/>
        <v>481517.65</v>
      </c>
      <c r="R300" s="9">
        <f t="shared" si="30"/>
        <v>2539103.2000000002</v>
      </c>
      <c r="S300" s="9">
        <f t="shared" si="30"/>
        <v>512918.30000000005</v>
      </c>
      <c r="T300" s="9">
        <f t="shared" si="30"/>
        <v>6021818.5499999998</v>
      </c>
      <c r="U300" s="9">
        <f t="shared" si="30"/>
        <v>4088783.3</v>
      </c>
      <c r="V300" s="9">
        <f t="shared" si="30"/>
        <v>6407506.0499999998</v>
      </c>
      <c r="W300" s="9">
        <f t="shared" si="30"/>
        <v>1185296.8500000001</v>
      </c>
      <c r="X300" s="9" t="str">
        <f>"Target; Gain &gt; "&amp;X292&amp;"; #pref=3"</f>
        <v>Target; Gain &gt; 1; #pref=3</v>
      </c>
      <c r="Y300" s="9">
        <f t="shared" ref="Y300:AI300" si="31">AVERAGEIFS(Y3:Y290, $H$3:$H$290, "=1",$K3:$K290,"=3",$AY3:$AY290,"&gt;"&amp;$X$292)</f>
        <v>1.5185211050964424</v>
      </c>
      <c r="Z300" s="9">
        <f t="shared" si="31"/>
        <v>1.1231135993264616</v>
      </c>
      <c r="AA300" s="9">
        <f t="shared" si="31"/>
        <v>1.1157322238315828</v>
      </c>
      <c r="AB300" s="9">
        <f t="shared" si="31"/>
        <v>2.0085488458964393</v>
      </c>
      <c r="AC300" s="9">
        <f t="shared" si="31"/>
        <v>0.94396029495255784</v>
      </c>
      <c r="AD300" s="9">
        <f t="shared" si="31"/>
        <v>1.870840368900099</v>
      </c>
      <c r="AE300" s="9">
        <f t="shared" si="31"/>
        <v>0.81629791653249395</v>
      </c>
      <c r="AF300" s="9">
        <f t="shared" si="31"/>
        <v>3.296325443743263</v>
      </c>
      <c r="AG300" s="9">
        <f t="shared" si="31"/>
        <v>2.5120607036544245</v>
      </c>
      <c r="AH300" s="9">
        <f t="shared" si="31"/>
        <v>4.012932405498578</v>
      </c>
      <c r="AI300" s="9">
        <f t="shared" si="31"/>
        <v>1.7421492337220119</v>
      </c>
      <c r="AJ300" s="10" t="str">
        <f t="shared" si="7"/>
        <v>Target; Gain &gt; 1; #pref=3</v>
      </c>
      <c r="AK300" s="9">
        <f t="shared" ref="AK300:AU300" si="32">AVERAGEIFS(AK3:AK290, $H$3:$H$290, "=1",$K3:$K290,"=3",$AY3:$AY290,"&gt;"&amp;$X$292)</f>
        <v>1.5185211050964424</v>
      </c>
      <c r="AL300" s="9">
        <f t="shared" si="32"/>
        <v>0.45380247959983533</v>
      </c>
      <c r="AM300" s="9">
        <f t="shared" si="32"/>
        <v>0.44991756444505876</v>
      </c>
      <c r="AN300" s="9">
        <f t="shared" si="32"/>
        <v>2.0085488458964393</v>
      </c>
      <c r="AO300" s="9">
        <f t="shared" si="32"/>
        <v>0.41507208735274614</v>
      </c>
      <c r="AP300" s="9">
        <f t="shared" si="32"/>
        <v>1.870840368900099</v>
      </c>
      <c r="AQ300" s="9">
        <f t="shared" si="32"/>
        <v>0.41093244338699153</v>
      </c>
      <c r="AR300" s="9">
        <f t="shared" si="32"/>
        <v>1.7886414817912737</v>
      </c>
      <c r="AS300" s="9">
        <f t="shared" si="32"/>
        <v>0.52441848541202485</v>
      </c>
      <c r="AT300" s="9">
        <f t="shared" si="32"/>
        <v>4.012932405498578</v>
      </c>
      <c r="AU300" s="9">
        <f t="shared" si="32"/>
        <v>0.89238210585317579</v>
      </c>
    </row>
    <row r="301" spans="6:49" x14ac:dyDescent="0.3">
      <c r="L301" t="str">
        <f t="shared" si="20"/>
        <v>Target; Gain &gt; 1; #pref=4</v>
      </c>
      <c r="M301" s="9" t="e">
        <f t="shared" ref="M301:W301" si="33">AVERAGEIFS(M3:M290, $H$3:$H$290, "=1",$K3:$K290,"=4",$AY3:$AY290,"&gt;"&amp;$X$292)</f>
        <v>#DIV/0!</v>
      </c>
      <c r="N301" s="9" t="e">
        <f t="shared" si="33"/>
        <v>#DIV/0!</v>
      </c>
      <c r="O301" s="9" t="e">
        <f t="shared" si="33"/>
        <v>#DIV/0!</v>
      </c>
      <c r="P301" s="9" t="e">
        <f t="shared" si="33"/>
        <v>#DIV/0!</v>
      </c>
      <c r="Q301" s="9" t="e">
        <f t="shared" si="33"/>
        <v>#DIV/0!</v>
      </c>
      <c r="R301" s="9" t="e">
        <f t="shared" si="33"/>
        <v>#DIV/0!</v>
      </c>
      <c r="S301" s="9" t="e">
        <f t="shared" si="33"/>
        <v>#DIV/0!</v>
      </c>
      <c r="T301" s="9" t="e">
        <f t="shared" si="33"/>
        <v>#DIV/0!</v>
      </c>
      <c r="U301" s="9" t="e">
        <f t="shared" si="33"/>
        <v>#DIV/0!</v>
      </c>
      <c r="V301" s="9" t="e">
        <f t="shared" si="33"/>
        <v>#DIV/0!</v>
      </c>
      <c r="W301" s="9" t="e">
        <f t="shared" si="33"/>
        <v>#DIV/0!</v>
      </c>
      <c r="X301" s="9" t="str">
        <f>"Target; Gain &gt; "&amp;X292&amp;"; #pref=4"</f>
        <v>Target; Gain &gt; 1; #pref=4</v>
      </c>
      <c r="Y301" s="9" t="e">
        <f t="shared" ref="Y301:AI301" si="34">AVERAGEIFS(Y3:Y290, $H$3:$H$290, "=1",$K3:$K290,"=4",$AY3:$AY290,"&gt;"&amp;$X$292)</f>
        <v>#DIV/0!</v>
      </c>
      <c r="Z301" s="9" t="e">
        <f t="shared" si="34"/>
        <v>#DIV/0!</v>
      </c>
      <c r="AA301" s="9" t="e">
        <f t="shared" si="34"/>
        <v>#DIV/0!</v>
      </c>
      <c r="AB301" s="9" t="e">
        <f t="shared" si="34"/>
        <v>#DIV/0!</v>
      </c>
      <c r="AC301" s="9" t="e">
        <f t="shared" si="34"/>
        <v>#DIV/0!</v>
      </c>
      <c r="AD301" s="9" t="e">
        <f t="shared" si="34"/>
        <v>#DIV/0!</v>
      </c>
      <c r="AE301" s="9" t="e">
        <f t="shared" si="34"/>
        <v>#DIV/0!</v>
      </c>
      <c r="AF301" s="9" t="e">
        <f t="shared" si="34"/>
        <v>#DIV/0!</v>
      </c>
      <c r="AG301" s="9" t="e">
        <f t="shared" si="34"/>
        <v>#DIV/0!</v>
      </c>
      <c r="AH301" s="9" t="e">
        <f t="shared" si="34"/>
        <v>#DIV/0!</v>
      </c>
      <c r="AI301" s="9" t="e">
        <f t="shared" si="34"/>
        <v>#DIV/0!</v>
      </c>
      <c r="AJ301" s="10" t="str">
        <f t="shared" si="7"/>
        <v>Target; Gain &gt; 1; #pref=4</v>
      </c>
      <c r="AK301" s="9" t="e">
        <f t="shared" ref="AK301:AU301" si="35">AVERAGEIFS(AK3:AK290, $H$3:$H$290, "=1",$K3:$K290,"=4",$AY3:$AY290,"&gt;"&amp;$X$292)</f>
        <v>#DIV/0!</v>
      </c>
      <c r="AL301" s="9" t="e">
        <f t="shared" si="35"/>
        <v>#DIV/0!</v>
      </c>
      <c r="AM301" s="9" t="e">
        <f t="shared" si="35"/>
        <v>#DIV/0!</v>
      </c>
      <c r="AN301" s="9" t="e">
        <f t="shared" si="35"/>
        <v>#DIV/0!</v>
      </c>
      <c r="AO301" s="9" t="e">
        <f t="shared" si="35"/>
        <v>#DIV/0!</v>
      </c>
      <c r="AP301" s="9" t="e">
        <f t="shared" si="35"/>
        <v>#DIV/0!</v>
      </c>
      <c r="AQ301" s="9" t="e">
        <f t="shared" si="35"/>
        <v>#DIV/0!</v>
      </c>
      <c r="AR301" s="9" t="e">
        <f t="shared" si="35"/>
        <v>#DIV/0!</v>
      </c>
      <c r="AS301" s="9" t="e">
        <f t="shared" si="35"/>
        <v>#DIV/0!</v>
      </c>
      <c r="AT301" s="9" t="e">
        <f t="shared" si="35"/>
        <v>#DIV/0!</v>
      </c>
      <c r="AU301" s="9" t="e">
        <f t="shared" si="35"/>
        <v>#DIV/0!</v>
      </c>
    </row>
    <row r="302" spans="6:49" x14ac:dyDescent="0.3">
      <c r="L302" s="9" t="str">
        <f t="shared" si="20"/>
        <v>Target; Gain &gt; 0</v>
      </c>
      <c r="M302" s="9">
        <f>AVERAGEIFS(M3:M290,$H3:$H290,"=1",$J3:$J290,"=1")</f>
        <v>1592702.4500000002</v>
      </c>
      <c r="N302" s="9">
        <f t="shared" ref="N302:W302" si="36">AVERAGEIFS(N3:N290,$H3:$H290,"=1",$J3:$J290,"=1")</f>
        <v>1211325.5666666669</v>
      </c>
      <c r="O302" s="9">
        <f t="shared" si="36"/>
        <v>1220787.0166666666</v>
      </c>
      <c r="P302" s="9">
        <f t="shared" si="36"/>
        <v>2924714.2250000001</v>
      </c>
      <c r="Q302" s="9">
        <f t="shared" si="36"/>
        <v>712483.89166666649</v>
      </c>
      <c r="R302" s="9">
        <f t="shared" si="36"/>
        <v>2242817.0250000004</v>
      </c>
      <c r="S302" s="9">
        <f t="shared" si="36"/>
        <v>655526.9</v>
      </c>
      <c r="T302" s="9">
        <f t="shared" si="36"/>
        <v>5196206.375</v>
      </c>
      <c r="U302" s="9">
        <f t="shared" si="36"/>
        <v>3896288.3833333328</v>
      </c>
      <c r="V302" s="9">
        <f t="shared" si="36"/>
        <v>6788767.375</v>
      </c>
      <c r="W302" s="9">
        <f t="shared" si="36"/>
        <v>1549722.4916666665</v>
      </c>
      <c r="X302" s="9" t="s">
        <v>51</v>
      </c>
      <c r="Y302" s="9">
        <f>AVERAGEIFS(Y3:Y290,$H3:$H290,"=1",$J3:$J290,"=1")</f>
        <v>1.7033385605478542</v>
      </c>
      <c r="Z302" s="9">
        <f t="shared" ref="Z302:AI302" si="37">AVERAGEIFS(Z3:Z290,$H3:$H290,"=1",$J3:$J290,"=1")</f>
        <v>1.4044145197719142</v>
      </c>
      <c r="AA302" s="9">
        <f t="shared" si="37"/>
        <v>1.3986585570314978</v>
      </c>
      <c r="AB302" s="9">
        <f t="shared" si="37"/>
        <v>2.471039470122923</v>
      </c>
      <c r="AC302" s="9">
        <f t="shared" si="37"/>
        <v>1.1892130788932262</v>
      </c>
      <c r="AD302" s="9">
        <f t="shared" si="37"/>
        <v>2.4184832168757571</v>
      </c>
      <c r="AE302" s="9">
        <f t="shared" si="37"/>
        <v>1.3423709741255152</v>
      </c>
      <c r="AF302" s="9">
        <f t="shared" si="37"/>
        <v>2.7501588933271703</v>
      </c>
      <c r="AG302" s="9">
        <f t="shared" si="37"/>
        <v>2.4749504121699526</v>
      </c>
      <c r="AH302" s="9">
        <f t="shared" si="37"/>
        <v>4.1966422267476453</v>
      </c>
      <c r="AI302" s="9">
        <f t="shared" si="37"/>
        <v>2.1687415329851016</v>
      </c>
      <c r="AJ302" s="9" t="str">
        <f t="shared" si="7"/>
        <v>Target; Gain &gt; 0</v>
      </c>
      <c r="AK302" s="9">
        <f>AVERAGEIFS(AK3:AK290,$H3:$H290,"=1",$J3:$J290,"=1")</f>
        <v>1.7033385605478542</v>
      </c>
      <c r="AL302" s="9">
        <f t="shared" ref="AL302:AU302" si="38">AVERAGEIFS(AL3:AL290,$H3:$H290,"=1",$J3:$J290,"=1")</f>
        <v>0.51366320093414597</v>
      </c>
      <c r="AM302" s="9">
        <f t="shared" si="38"/>
        <v>0.51342463018469664</v>
      </c>
      <c r="AN302" s="9">
        <f t="shared" si="38"/>
        <v>2.471039470122923</v>
      </c>
      <c r="AO302" s="9">
        <f t="shared" si="38"/>
        <v>0.48709643290033755</v>
      </c>
      <c r="AP302" s="9">
        <f t="shared" si="38"/>
        <v>2.4184832168757571</v>
      </c>
      <c r="AQ302" s="9">
        <f t="shared" si="38"/>
        <v>0.53202750382915842</v>
      </c>
      <c r="AR302" s="9">
        <f t="shared" si="38"/>
        <v>1.505200545748812</v>
      </c>
      <c r="AS302" s="9">
        <f t="shared" si="38"/>
        <v>0.5044980928505538</v>
      </c>
      <c r="AT302" s="9">
        <f t="shared" si="38"/>
        <v>4.1966422267476453</v>
      </c>
      <c r="AU302" s="9">
        <f t="shared" si="38"/>
        <v>1.1449653760219616</v>
      </c>
      <c r="AW302" s="10"/>
    </row>
    <row r="303" spans="6:49" x14ac:dyDescent="0.3">
      <c r="L303" s="9" t="str">
        <f t="shared" si="20"/>
        <v>Target; Gain &lt;= 0</v>
      </c>
      <c r="M303" s="9">
        <f>AVERAGEIFS(M3:M290,$H3:$H290,"=1",$J3:$J290,"=0")</f>
        <v>1381622.7</v>
      </c>
      <c r="N303" s="9">
        <f t="shared" ref="N303:W303" si="39">AVERAGEIFS(N3:N290,$H3:$H290,"=1",$J3:$J290,"=0")</f>
        <v>1092820.5</v>
      </c>
      <c r="O303" s="9">
        <f t="shared" si="39"/>
        <v>1104578.1000000001</v>
      </c>
      <c r="P303" s="9">
        <f t="shared" si="39"/>
        <v>1483555.3</v>
      </c>
      <c r="Q303" s="9">
        <f t="shared" si="39"/>
        <v>562506.80000000005</v>
      </c>
      <c r="R303" s="9">
        <f t="shared" si="39"/>
        <v>1127407.6000000001</v>
      </c>
      <c r="S303" s="9">
        <f t="shared" si="39"/>
        <v>579091.30000000005</v>
      </c>
      <c r="T303" s="9">
        <f t="shared" si="39"/>
        <v>3461772.8</v>
      </c>
      <c r="U303" s="9">
        <f t="shared" si="39"/>
        <v>3241600.0999999996</v>
      </c>
      <c r="V303" s="9">
        <f t="shared" si="39"/>
        <v>5479931.4000000004</v>
      </c>
      <c r="W303" s="9">
        <f t="shared" si="39"/>
        <v>1408436.7000000002</v>
      </c>
      <c r="X303" s="9" t="s">
        <v>131</v>
      </c>
      <c r="Y303" s="9">
        <f>AVERAGEIFS(Y3:Y290,$H3:$H290,"=1",$J3:$J290,"=0")</f>
        <v>1.7263234782905785</v>
      </c>
      <c r="Z303" s="9">
        <f t="shared" ref="Z303:AI303" si="40">AVERAGEIFS(Z3:Z290,$H3:$H290,"=1",$J3:$J290,"=0")</f>
        <v>1.325830949092051</v>
      </c>
      <c r="AA303" s="9">
        <f t="shared" si="40"/>
        <v>1.3315288760466504</v>
      </c>
      <c r="AB303" s="9">
        <f t="shared" si="40"/>
        <v>2.265712416500901</v>
      </c>
      <c r="AC303" s="9">
        <f t="shared" si="40"/>
        <v>1.1897055132169041</v>
      </c>
      <c r="AD303" s="9">
        <f t="shared" si="40"/>
        <v>1.3309394563955719</v>
      </c>
      <c r="AE303" s="9">
        <f t="shared" si="40"/>
        <v>0.96157903759740315</v>
      </c>
      <c r="AF303" s="9">
        <f t="shared" si="40"/>
        <v>1.4124548668856736</v>
      </c>
      <c r="AG303" s="9">
        <f t="shared" si="40"/>
        <v>1.9197242619644381</v>
      </c>
      <c r="AH303" s="9">
        <f t="shared" si="40"/>
        <v>4.5397069395869041</v>
      </c>
      <c r="AI303" s="9">
        <f t="shared" si="40"/>
        <v>2.3269411384826526</v>
      </c>
      <c r="AJ303" s="9" t="str">
        <f t="shared" si="7"/>
        <v>Target; Gain &lt;= 0</v>
      </c>
      <c r="AK303" s="9">
        <f>AVERAGEIFS(AK3:AK290,$H3:$H290,"=1",$J3:$J290,"=0")</f>
        <v>1.7263234782905785</v>
      </c>
      <c r="AL303" s="9">
        <f t="shared" ref="AL303:AU303" si="41">AVERAGEIFS(AL3:AL290,$H3:$H290,"=1",$J3:$J290,"=0")</f>
        <v>0.55906582018942563</v>
      </c>
      <c r="AM303" s="9">
        <f t="shared" si="41"/>
        <v>0.55838785187806939</v>
      </c>
      <c r="AN303" s="9">
        <f t="shared" si="41"/>
        <v>2.265712416500901</v>
      </c>
      <c r="AO303" s="9">
        <f t="shared" si="41"/>
        <v>0.53801175550324842</v>
      </c>
      <c r="AP303" s="9">
        <f t="shared" si="41"/>
        <v>1.3309394563955719</v>
      </c>
      <c r="AQ303" s="9">
        <f t="shared" si="41"/>
        <v>0.54070524238049988</v>
      </c>
      <c r="AR303" s="9">
        <f t="shared" si="41"/>
        <v>0.73513735197484498</v>
      </c>
      <c r="AS303" s="9">
        <f t="shared" si="41"/>
        <v>0.42137894976767709</v>
      </c>
      <c r="AT303" s="9">
        <f t="shared" si="41"/>
        <v>4.5397069395869041</v>
      </c>
      <c r="AU303" s="9">
        <f t="shared" si="41"/>
        <v>1.1561771320004484</v>
      </c>
      <c r="AW303" s="10"/>
    </row>
    <row r="304" spans="6:49" x14ac:dyDescent="0.3">
      <c r="L304" s="11">
        <f>L292</f>
        <v>1</v>
      </c>
      <c r="M304" s="11"/>
      <c r="N304" s="12" t="str">
        <f>N292</f>
        <v>BNL Causal</v>
      </c>
      <c r="O304" s="12" t="str">
        <f>O292</f>
        <v>BNL Causal HM</v>
      </c>
      <c r="P304" s="12" t="str">
        <f>Q292</f>
        <v>SFS Causal</v>
      </c>
      <c r="Q304" s="12" t="str">
        <f>S292</f>
        <v>SaLSa Causal</v>
      </c>
      <c r="R304" s="12" t="str">
        <f>U292</f>
        <v>D&amp;C Causal</v>
      </c>
      <c r="S304" s="12" t="str">
        <f>W292</f>
        <v>BBS Causal</v>
      </c>
      <c r="T304" s="12"/>
      <c r="U304" s="11">
        <f>X292</f>
        <v>1</v>
      </c>
      <c r="V304" s="12" t="str">
        <f>Z292</f>
        <v>BNL Causal</v>
      </c>
      <c r="W304" s="12" t="str">
        <f>AA292</f>
        <v>BNL Causal HM</v>
      </c>
      <c r="X304" s="12" t="str">
        <f>AC292</f>
        <v>SFS Causal</v>
      </c>
      <c r="Y304" s="12" t="str">
        <f>AE292</f>
        <v>SaLSa Causal</v>
      </c>
      <c r="Z304" s="12" t="str">
        <f>AG292</f>
        <v>D&amp;C Causal</v>
      </c>
      <c r="AA304" s="12" t="str">
        <f>AI292</f>
        <v>BBS Causal</v>
      </c>
      <c r="AB304" s="13"/>
      <c r="AC304" s="11">
        <f>AJ292</f>
        <v>1</v>
      </c>
      <c r="AD304" s="12" t="str">
        <f>AL292</f>
        <v>BNL Causal</v>
      </c>
      <c r="AE304" s="12" t="str">
        <f>AM292</f>
        <v>BNL Causal HM</v>
      </c>
      <c r="AF304" s="12" t="str">
        <f>AO292</f>
        <v>SFS Causal</v>
      </c>
      <c r="AG304" s="12" t="str">
        <f>AQ292</f>
        <v>SaLSa Causal</v>
      </c>
      <c r="AH304" s="12" t="str">
        <f>AS292</f>
        <v>D&amp;C Causal</v>
      </c>
      <c r="AI304" s="12" t="str">
        <f>AU292</f>
        <v>BBS Causal</v>
      </c>
      <c r="AK304" s="12"/>
      <c r="AL304" s="12"/>
      <c r="AM304" s="12"/>
      <c r="AN304" s="13"/>
      <c r="AO304" s="13"/>
      <c r="AP304" s="13"/>
      <c r="AQ304" s="13"/>
      <c r="AR304" s="13"/>
      <c r="AS304" s="13"/>
      <c r="AT304" s="13"/>
      <c r="AU304" s="13"/>
    </row>
    <row r="305" spans="7:49" x14ac:dyDescent="0.3">
      <c r="L305" t="str">
        <f>L293</f>
        <v>ALL</v>
      </c>
      <c r="N305" s="9">
        <f>N293</f>
        <v>3185196.6880952376</v>
      </c>
      <c r="O305" s="9">
        <f>O293</f>
        <v>3221797.4273809521</v>
      </c>
      <c r="P305" s="9">
        <f>Q293</f>
        <v>2205678.6535714278</v>
      </c>
      <c r="Q305" s="9">
        <f>S293</f>
        <v>2438571.875</v>
      </c>
      <c r="R305" s="9">
        <f>U293</f>
        <v>4133166.6821428589</v>
      </c>
      <c r="S305" s="9">
        <f>W293</f>
        <v>4102001.8666666672</v>
      </c>
      <c r="T305" s="9"/>
      <c r="U305" s="9" t="str">
        <f>X293</f>
        <v>ALL</v>
      </c>
      <c r="V305" s="9">
        <f>Z293</f>
        <v>2.7524929073025968</v>
      </c>
      <c r="W305" s="9">
        <f>AA293</f>
        <v>2.7578689756631363</v>
      </c>
      <c r="X305" s="9">
        <f>AC293</f>
        <v>2.3776404454062039</v>
      </c>
      <c r="Y305" s="9">
        <f>AE293</f>
        <v>2.7492236575780438</v>
      </c>
      <c r="Z305" s="9">
        <f>AG293</f>
        <v>2.7667804387669692</v>
      </c>
      <c r="AA305" s="9">
        <f>AI293</f>
        <v>4.4624345599371553</v>
      </c>
      <c r="AB305" s="13"/>
      <c r="AC305" s="9" t="str">
        <f>AJ293</f>
        <v>ALL</v>
      </c>
      <c r="AD305" s="9">
        <f>AL293</f>
        <v>0.90465460566428246</v>
      </c>
      <c r="AE305" s="9">
        <f>AM293</f>
        <v>0.91725548155241321</v>
      </c>
      <c r="AF305" s="9">
        <f>AO293</f>
        <v>0.8763721885124961</v>
      </c>
      <c r="AG305" s="9">
        <f>AQ293</f>
        <v>0.92078066220890897</v>
      </c>
      <c r="AH305" s="9">
        <f>AS293</f>
        <v>0.53345179548923627</v>
      </c>
      <c r="AI305" s="9">
        <f>AU293</f>
        <v>2.6400761635223593</v>
      </c>
      <c r="AK305" s="9"/>
      <c r="AL305" s="9"/>
      <c r="AM305" s="9"/>
      <c r="AN305" s="13"/>
      <c r="AO305" s="13"/>
      <c r="AP305" s="13"/>
      <c r="AQ305" s="13"/>
      <c r="AR305" s="13"/>
      <c r="AS305" s="13"/>
      <c r="AT305" s="13"/>
      <c r="AU305" s="13"/>
    </row>
    <row r="306" spans="7:49" x14ac:dyDescent="0.3">
      <c r="L306" t="str">
        <f>L295</f>
        <v>Gain &gt; 1</v>
      </c>
      <c r="N306" s="9">
        <f t="shared" ref="N306:O313" si="42">N295</f>
        <v>1298629.675</v>
      </c>
      <c r="O306" s="9">
        <f t="shared" si="42"/>
        <v>1308230.1000000001</v>
      </c>
      <c r="P306" s="9">
        <f t="shared" ref="P306:P313" si="43">Q295</f>
        <v>708997.1</v>
      </c>
      <c r="Q306" s="9">
        <f t="shared" ref="Q306:Q313" si="44">S295</f>
        <v>793143.72499999998</v>
      </c>
      <c r="R306" s="9">
        <f>U295</f>
        <v>4286455.625</v>
      </c>
      <c r="S306" s="9">
        <f t="shared" ref="S306:S313" si="45">W295</f>
        <v>1906123.2499999998</v>
      </c>
      <c r="T306" s="9"/>
      <c r="U306" s="9" t="str">
        <f t="shared" ref="U306:U313" si="46">X295</f>
        <v>Gain &gt; 1</v>
      </c>
      <c r="V306" s="9">
        <f t="shared" ref="V306:W313" si="47">Z295</f>
        <v>1.4140364354869233</v>
      </c>
      <c r="W306" s="9">
        <f t="shared" si="47"/>
        <v>1.4041513296790071</v>
      </c>
      <c r="X306" s="9">
        <f t="shared" ref="X306:X313" si="48">AC295</f>
        <v>1.1615773327524948</v>
      </c>
      <c r="Y306" s="9">
        <f t="shared" ref="Y306:Y313" si="49">AE295</f>
        <v>1.2849586835407536</v>
      </c>
      <c r="Z306" s="9">
        <f t="shared" ref="Z306:Z313" si="50">AG295</f>
        <v>2.6889289124272184</v>
      </c>
      <c r="AA306" s="9">
        <f t="shared" ref="AA306:AA313" si="51">AI295</f>
        <v>2.4768850242355258</v>
      </c>
      <c r="AB306" s="13"/>
      <c r="AC306" s="9" t="str">
        <f t="shared" ref="AC306:AC313" si="52">AJ295</f>
        <v>Gain &gt; 1</v>
      </c>
      <c r="AD306" s="9">
        <f t="shared" ref="AD306:AE313" si="53">AL295</f>
        <v>0.50477135115215788</v>
      </c>
      <c r="AE306" s="9">
        <f t="shared" si="53"/>
        <v>0.50202801313862433</v>
      </c>
      <c r="AF306" s="9">
        <f t="shared" ref="AF306:AF313" si="54">AO295</f>
        <v>0.45741660917410631</v>
      </c>
      <c r="AG306" s="9">
        <f t="shared" ref="AG306:AG313" si="55">AQ295</f>
        <v>0.49000592236698148</v>
      </c>
      <c r="AH306" s="9">
        <f t="shared" ref="AH306:AH313" si="56">AS295</f>
        <v>0.52167562658723909</v>
      </c>
      <c r="AI306" s="9">
        <f t="shared" ref="AI306:AI313" si="57">AU295</f>
        <v>1.2346271472284569</v>
      </c>
      <c r="AK306" s="9"/>
      <c r="AL306" s="9"/>
      <c r="AM306" s="9"/>
      <c r="AN306" s="13"/>
      <c r="AO306" s="13"/>
      <c r="AP306" s="13"/>
      <c r="AQ306" s="13"/>
      <c r="AR306" s="13"/>
      <c r="AS306" s="13"/>
      <c r="AT306" s="13"/>
      <c r="AU306" s="13"/>
    </row>
    <row r="307" spans="7:49" x14ac:dyDescent="0.3">
      <c r="L307" t="str">
        <f>L296</f>
        <v>Target</v>
      </c>
      <c r="N307" s="9">
        <f t="shared" si="42"/>
        <v>1187624.5533333332</v>
      </c>
      <c r="O307" s="9">
        <f t="shared" si="42"/>
        <v>1197545.2333333332</v>
      </c>
      <c r="P307" s="9">
        <f t="shared" si="43"/>
        <v>682488.47333333315</v>
      </c>
      <c r="Q307" s="9">
        <f t="shared" si="44"/>
        <v>640239.78</v>
      </c>
      <c r="R307" s="9">
        <f>U296</f>
        <v>3765350.7266666666</v>
      </c>
      <c r="S307" s="9">
        <f t="shared" si="45"/>
        <v>1521465.3333333333</v>
      </c>
      <c r="T307" s="9"/>
      <c r="U307" s="9" t="str">
        <f t="shared" si="46"/>
        <v>Target</v>
      </c>
      <c r="V307" s="9">
        <f t="shared" si="47"/>
        <v>1.3886978056359416</v>
      </c>
      <c r="W307" s="9">
        <f t="shared" si="47"/>
        <v>1.3852326208345285</v>
      </c>
      <c r="X307" s="9">
        <f t="shared" si="48"/>
        <v>1.1893115657579618</v>
      </c>
      <c r="Y307" s="9">
        <f t="shared" si="49"/>
        <v>1.2662125868198928</v>
      </c>
      <c r="Z307" s="9">
        <f t="shared" si="50"/>
        <v>2.3639051821288493</v>
      </c>
      <c r="AA307" s="9">
        <f t="shared" si="51"/>
        <v>2.2003814540846118</v>
      </c>
      <c r="AB307" s="13"/>
      <c r="AC307" s="9" t="str">
        <f t="shared" si="52"/>
        <v>Target</v>
      </c>
      <c r="AD307" s="9">
        <f t="shared" si="53"/>
        <v>0.52274372478520181</v>
      </c>
      <c r="AE307" s="9">
        <f t="shared" si="53"/>
        <v>0.52241727452337117</v>
      </c>
      <c r="AF307" s="9">
        <f t="shared" si="54"/>
        <v>0.4972794974209197</v>
      </c>
      <c r="AG307" s="9">
        <f t="shared" si="55"/>
        <v>0.5337630515394266</v>
      </c>
      <c r="AH307" s="9">
        <f t="shared" si="56"/>
        <v>0.48787426423397851</v>
      </c>
      <c r="AI307" s="9">
        <f t="shared" si="57"/>
        <v>1.1472077272176588</v>
      </c>
      <c r="AK307" s="9"/>
      <c r="AL307" s="9"/>
      <c r="AM307" s="9"/>
      <c r="AN307" s="13"/>
      <c r="AO307" s="13"/>
      <c r="AP307" s="13"/>
      <c r="AQ307" s="13"/>
      <c r="AR307" s="13"/>
      <c r="AS307" s="13"/>
      <c r="AT307" s="13"/>
      <c r="AU307" s="13"/>
    </row>
    <row r="308" spans="7:49" x14ac:dyDescent="0.3">
      <c r="L308" t="str">
        <f>L297</f>
        <v>Gain &gt; 0</v>
      </c>
      <c r="N308" s="9">
        <f t="shared" si="42"/>
        <v>2682037.1181818182</v>
      </c>
      <c r="O308" s="9">
        <f t="shared" si="42"/>
        <v>2708705.4424242433</v>
      </c>
      <c r="P308" s="9">
        <f t="shared" si="43"/>
        <v>1563720.7454545451</v>
      </c>
      <c r="Q308" s="9">
        <f t="shared" si="44"/>
        <v>1697088.533333333</v>
      </c>
      <c r="R308" s="9">
        <f>U297</f>
        <v>4182783.0969696972</v>
      </c>
      <c r="S308" s="9">
        <f t="shared" si="45"/>
        <v>2983091.9909090907</v>
      </c>
      <c r="T308" s="9"/>
      <c r="U308" s="9" t="str">
        <f t="shared" si="46"/>
        <v>Gain &gt; 0</v>
      </c>
      <c r="V308" s="9">
        <f t="shared" si="47"/>
        <v>2.4472929380110915</v>
      </c>
      <c r="W308" s="9">
        <f t="shared" si="47"/>
        <v>2.4481014800023382</v>
      </c>
      <c r="X308" s="9">
        <f t="shared" si="48"/>
        <v>1.8519740939533662</v>
      </c>
      <c r="Y308" s="9">
        <f t="shared" si="49"/>
        <v>2.4106296756493539</v>
      </c>
      <c r="Z308" s="9">
        <f t="shared" si="50"/>
        <v>2.8254248031018179</v>
      </c>
      <c r="AA308" s="9">
        <f t="shared" si="51"/>
        <v>3.7786645899927178</v>
      </c>
      <c r="AB308" s="13"/>
      <c r="AC308" s="9" t="str">
        <f t="shared" si="52"/>
        <v>Gain &gt; 0</v>
      </c>
      <c r="AD308" s="9">
        <f t="shared" si="53"/>
        <v>0.77009246498169937</v>
      </c>
      <c r="AE308" s="9">
        <f t="shared" si="53"/>
        <v>0.77937803756741963</v>
      </c>
      <c r="AF308" s="9">
        <f t="shared" si="54"/>
        <v>0.66136403744775718</v>
      </c>
      <c r="AG308" s="9">
        <f t="shared" si="55"/>
        <v>0.79384590521363085</v>
      </c>
      <c r="AH308" s="9">
        <f t="shared" si="56"/>
        <v>0.53598680646550334</v>
      </c>
      <c r="AI308" s="9">
        <f t="shared" si="57"/>
        <v>2.2336167090794659</v>
      </c>
      <c r="AK308" s="9"/>
      <c r="AL308" s="9"/>
      <c r="AM308" s="9"/>
      <c r="AN308" s="13"/>
      <c r="AO308" s="13"/>
      <c r="AP308" s="13"/>
      <c r="AQ308" s="13"/>
      <c r="AR308" s="13"/>
      <c r="AS308" s="13"/>
      <c r="AT308" s="13"/>
      <c r="AU308" s="13"/>
    </row>
    <row r="309" spans="7:49" x14ac:dyDescent="0.3">
      <c r="L309" t="str">
        <f t="shared" ref="L309" si="58">L298</f>
        <v>Gain &lt;=0</v>
      </c>
      <c r="N309" s="9">
        <f t="shared" si="42"/>
        <v>3510770.5274509802</v>
      </c>
      <c r="O309" s="9">
        <f t="shared" si="42"/>
        <v>3553798.1235294128</v>
      </c>
      <c r="P309" s="9">
        <f t="shared" si="43"/>
        <v>2621063.182352941</v>
      </c>
      <c r="Q309" s="9">
        <f t="shared" si="44"/>
        <v>2918355.2137254905</v>
      </c>
      <c r="R309" s="9">
        <f>U298</f>
        <v>4101061.9431372555</v>
      </c>
      <c r="S309" s="9">
        <f t="shared" si="45"/>
        <v>4826002.374509804</v>
      </c>
      <c r="T309" s="9"/>
      <c r="U309" s="9" t="str">
        <f t="shared" si="46"/>
        <v>Gain &lt;=0</v>
      </c>
      <c r="V309" s="9">
        <f t="shared" si="47"/>
        <v>2.9499752403735684</v>
      </c>
      <c r="W309" s="9">
        <f t="shared" si="47"/>
        <v>2.9583067669730641</v>
      </c>
      <c r="X309" s="9">
        <f t="shared" si="48"/>
        <v>2.7177774963462755</v>
      </c>
      <c r="Y309" s="9">
        <f t="shared" si="49"/>
        <v>2.968313881178962</v>
      </c>
      <c r="Z309" s="9">
        <f t="shared" si="50"/>
        <v>2.7288340853738324</v>
      </c>
      <c r="AA309" s="9">
        <f t="shared" si="51"/>
        <v>4.904873952254146</v>
      </c>
      <c r="AB309" s="13"/>
      <c r="AC309" s="9" t="str">
        <f t="shared" si="52"/>
        <v>Gain &lt;=0</v>
      </c>
      <c r="AD309" s="9">
        <f t="shared" si="53"/>
        <v>0.99172422610595368</v>
      </c>
      <c r="AE309" s="9">
        <f t="shared" si="53"/>
        <v>1.0064702982485851</v>
      </c>
      <c r="AF309" s="9">
        <f t="shared" si="54"/>
        <v>1.0154951097896805</v>
      </c>
      <c r="AG309" s="9">
        <f t="shared" si="55"/>
        <v>1.0029149167352658</v>
      </c>
      <c r="AH309" s="9">
        <f t="shared" si="56"/>
        <v>0.53181149426929875</v>
      </c>
      <c r="AI309" s="9">
        <f t="shared" si="57"/>
        <v>2.9030793399265837</v>
      </c>
      <c r="AK309" s="9"/>
      <c r="AL309" s="9"/>
      <c r="AM309" s="9"/>
      <c r="AN309" s="13"/>
      <c r="AO309" s="13"/>
      <c r="AP309" s="13"/>
      <c r="AQ309" s="13"/>
      <c r="AR309" s="13"/>
      <c r="AS309" s="13"/>
      <c r="AT309" s="13"/>
      <c r="AU309" s="13"/>
    </row>
    <row r="310" spans="7:49" x14ac:dyDescent="0.3">
      <c r="L310" t="str">
        <f>L299</f>
        <v>Target;Gain &gt; 1; #pref=2</v>
      </c>
      <c r="N310" s="9" t="e">
        <f t="shared" si="42"/>
        <v>#DIV/0!</v>
      </c>
      <c r="O310" s="9" t="e">
        <f t="shared" si="42"/>
        <v>#DIV/0!</v>
      </c>
      <c r="P310" s="9" t="e">
        <f t="shared" si="43"/>
        <v>#DIV/0!</v>
      </c>
      <c r="Q310" s="9" t="e">
        <f t="shared" si="44"/>
        <v>#DIV/0!</v>
      </c>
      <c r="R310" s="9" t="e">
        <f t="shared" ref="R310" si="59">U299</f>
        <v>#DIV/0!</v>
      </c>
      <c r="S310" s="9" t="e">
        <f t="shared" si="45"/>
        <v>#DIV/0!</v>
      </c>
      <c r="T310" s="9"/>
      <c r="U310" s="9" t="str">
        <f t="shared" si="46"/>
        <v>Target;Gain &gt; 1; #pref=2</v>
      </c>
      <c r="V310" s="9" t="e">
        <f t="shared" si="47"/>
        <v>#DIV/0!</v>
      </c>
      <c r="W310" s="9" t="e">
        <f t="shared" si="47"/>
        <v>#DIV/0!</v>
      </c>
      <c r="X310" s="9" t="e">
        <f t="shared" si="48"/>
        <v>#DIV/0!</v>
      </c>
      <c r="Y310" s="9" t="e">
        <f t="shared" si="49"/>
        <v>#DIV/0!</v>
      </c>
      <c r="Z310" s="9" t="e">
        <f t="shared" si="50"/>
        <v>#DIV/0!</v>
      </c>
      <c r="AA310" s="9" t="e">
        <f t="shared" si="51"/>
        <v>#DIV/0!</v>
      </c>
      <c r="AB310" s="13"/>
      <c r="AC310" s="9" t="str">
        <f t="shared" si="52"/>
        <v>Target;Gain &gt; 1; #pref=2</v>
      </c>
      <c r="AD310" s="9" t="e">
        <f t="shared" si="53"/>
        <v>#DIV/0!</v>
      </c>
      <c r="AE310" s="9" t="e">
        <f t="shared" si="53"/>
        <v>#DIV/0!</v>
      </c>
      <c r="AF310" s="9" t="e">
        <f t="shared" si="54"/>
        <v>#DIV/0!</v>
      </c>
      <c r="AG310" s="9" t="e">
        <f t="shared" si="55"/>
        <v>#DIV/0!</v>
      </c>
      <c r="AH310" s="9" t="e">
        <f t="shared" si="56"/>
        <v>#DIV/0!</v>
      </c>
      <c r="AI310" s="9" t="e">
        <f t="shared" si="57"/>
        <v>#DIV/0!</v>
      </c>
      <c r="AK310" s="9"/>
      <c r="AL310" s="9"/>
      <c r="AM310" s="9"/>
      <c r="AN310" s="13"/>
      <c r="AO310" s="13"/>
      <c r="AP310" s="13"/>
      <c r="AQ310" s="13"/>
      <c r="AR310" s="13"/>
      <c r="AS310" s="13"/>
      <c r="AT310" s="13"/>
      <c r="AU310" s="13"/>
    </row>
    <row r="311" spans="7:49" x14ac:dyDescent="0.3">
      <c r="L311" t="str">
        <f>L300</f>
        <v>Target; Gain &gt; 1; #pref=3</v>
      </c>
      <c r="N311" s="9">
        <f t="shared" si="42"/>
        <v>906316.1</v>
      </c>
      <c r="O311" s="9">
        <f t="shared" si="42"/>
        <v>914040.85</v>
      </c>
      <c r="P311" s="9">
        <f t="shared" si="43"/>
        <v>481517.65</v>
      </c>
      <c r="Q311" s="9">
        <f t="shared" si="44"/>
        <v>512918.30000000005</v>
      </c>
      <c r="R311" s="9">
        <f>U300</f>
        <v>4088783.3</v>
      </c>
      <c r="S311" s="9">
        <f t="shared" si="45"/>
        <v>1185296.8500000001</v>
      </c>
      <c r="T311" s="9"/>
      <c r="U311" s="9" t="str">
        <f t="shared" si="46"/>
        <v>Target; Gain &gt; 1; #pref=3</v>
      </c>
      <c r="V311" s="9">
        <f t="shared" si="47"/>
        <v>1.1231135993264616</v>
      </c>
      <c r="W311" s="9">
        <f t="shared" si="47"/>
        <v>1.1157322238315828</v>
      </c>
      <c r="X311" s="9">
        <f t="shared" si="48"/>
        <v>0.94396029495255784</v>
      </c>
      <c r="Y311" s="9">
        <f t="shared" si="49"/>
        <v>0.81629791653249395</v>
      </c>
      <c r="Z311" s="9">
        <f t="shared" si="50"/>
        <v>2.5120607036544245</v>
      </c>
      <c r="AA311" s="9">
        <f t="shared" si="51"/>
        <v>1.7421492337220119</v>
      </c>
      <c r="AB311" s="13"/>
      <c r="AC311" s="9" t="str">
        <f t="shared" si="52"/>
        <v>Target; Gain &gt; 1; #pref=3</v>
      </c>
      <c r="AD311" s="9">
        <f t="shared" si="53"/>
        <v>0.45380247959983533</v>
      </c>
      <c r="AE311" s="9">
        <f t="shared" si="53"/>
        <v>0.44991756444505876</v>
      </c>
      <c r="AF311" s="9">
        <f t="shared" si="54"/>
        <v>0.41507208735274614</v>
      </c>
      <c r="AG311" s="9">
        <f t="shared" si="55"/>
        <v>0.41093244338699153</v>
      </c>
      <c r="AH311" s="9">
        <f t="shared" si="56"/>
        <v>0.52441848541202485</v>
      </c>
      <c r="AI311" s="9">
        <f t="shared" si="57"/>
        <v>0.89238210585317579</v>
      </c>
      <c r="AK311" s="9"/>
      <c r="AL311" s="9"/>
      <c r="AM311" s="9"/>
      <c r="AN311" s="13"/>
      <c r="AO311" s="13"/>
      <c r="AP311" s="13"/>
      <c r="AQ311" s="13"/>
      <c r="AR311" s="13"/>
      <c r="AS311" s="13"/>
      <c r="AT311" s="13"/>
      <c r="AU311" s="13"/>
    </row>
    <row r="312" spans="7:49" x14ac:dyDescent="0.3">
      <c r="L312" t="str">
        <f>L301</f>
        <v>Target; Gain &gt; 1; #pref=4</v>
      </c>
      <c r="N312" s="9" t="e">
        <f t="shared" si="42"/>
        <v>#DIV/0!</v>
      </c>
      <c r="O312" s="9" t="e">
        <f t="shared" si="42"/>
        <v>#DIV/0!</v>
      </c>
      <c r="P312" s="9" t="e">
        <f t="shared" si="43"/>
        <v>#DIV/0!</v>
      </c>
      <c r="Q312" s="9" t="e">
        <f t="shared" si="44"/>
        <v>#DIV/0!</v>
      </c>
      <c r="R312" s="9" t="e">
        <f>U301</f>
        <v>#DIV/0!</v>
      </c>
      <c r="S312" s="9" t="e">
        <f t="shared" si="45"/>
        <v>#DIV/0!</v>
      </c>
      <c r="T312" s="9"/>
      <c r="U312" s="9" t="str">
        <f t="shared" si="46"/>
        <v>Target; Gain &gt; 1; #pref=4</v>
      </c>
      <c r="V312" s="9" t="e">
        <f t="shared" si="47"/>
        <v>#DIV/0!</v>
      </c>
      <c r="W312" s="9" t="e">
        <f t="shared" si="47"/>
        <v>#DIV/0!</v>
      </c>
      <c r="X312" s="9" t="e">
        <f t="shared" si="48"/>
        <v>#DIV/0!</v>
      </c>
      <c r="Y312" s="9" t="e">
        <f t="shared" si="49"/>
        <v>#DIV/0!</v>
      </c>
      <c r="Z312" s="9" t="e">
        <f t="shared" si="50"/>
        <v>#DIV/0!</v>
      </c>
      <c r="AA312" s="9" t="e">
        <f t="shared" si="51"/>
        <v>#DIV/0!</v>
      </c>
      <c r="AB312" s="13"/>
      <c r="AC312" s="9" t="str">
        <f t="shared" si="52"/>
        <v>Target; Gain &gt; 1; #pref=4</v>
      </c>
      <c r="AD312" s="9" t="e">
        <f t="shared" si="53"/>
        <v>#DIV/0!</v>
      </c>
      <c r="AE312" s="9" t="e">
        <f t="shared" si="53"/>
        <v>#DIV/0!</v>
      </c>
      <c r="AF312" s="9" t="e">
        <f t="shared" si="54"/>
        <v>#DIV/0!</v>
      </c>
      <c r="AG312" s="9" t="e">
        <f t="shared" si="55"/>
        <v>#DIV/0!</v>
      </c>
      <c r="AH312" s="9" t="e">
        <f t="shared" si="56"/>
        <v>#DIV/0!</v>
      </c>
      <c r="AI312" s="9" t="e">
        <f t="shared" si="57"/>
        <v>#DIV/0!</v>
      </c>
      <c r="AK312" s="9"/>
      <c r="AL312" s="9"/>
      <c r="AM312" s="9"/>
      <c r="AN312" s="13"/>
      <c r="AO312" s="13"/>
      <c r="AP312" s="13"/>
      <c r="AQ312" s="13"/>
      <c r="AR312" s="13"/>
      <c r="AS312" s="13"/>
      <c r="AT312" s="13"/>
      <c r="AU312" s="13"/>
    </row>
    <row r="313" spans="7:49" x14ac:dyDescent="0.3">
      <c r="L313" t="str">
        <f>L302</f>
        <v>Target; Gain &gt; 0</v>
      </c>
      <c r="N313" s="9">
        <f t="shared" si="42"/>
        <v>1211325.5666666669</v>
      </c>
      <c r="O313" s="9">
        <f t="shared" si="42"/>
        <v>1220787.0166666666</v>
      </c>
      <c r="P313" s="9">
        <f t="shared" si="43"/>
        <v>712483.89166666649</v>
      </c>
      <c r="Q313" s="9">
        <f t="shared" si="44"/>
        <v>655526.9</v>
      </c>
      <c r="R313" s="9">
        <f>U302</f>
        <v>3896288.3833333328</v>
      </c>
      <c r="S313" s="9">
        <f t="shared" si="45"/>
        <v>1549722.4916666665</v>
      </c>
      <c r="T313" s="9"/>
      <c r="U313" s="9" t="str">
        <f t="shared" si="46"/>
        <v>Target; Gain &gt; 0</v>
      </c>
      <c r="V313" s="9">
        <f t="shared" si="47"/>
        <v>1.4044145197719142</v>
      </c>
      <c r="W313" s="9">
        <f t="shared" si="47"/>
        <v>1.3986585570314978</v>
      </c>
      <c r="X313" s="9">
        <f t="shared" si="48"/>
        <v>1.1892130788932262</v>
      </c>
      <c r="Y313" s="9">
        <f t="shared" si="49"/>
        <v>1.3423709741255152</v>
      </c>
      <c r="Z313" s="9">
        <f t="shared" si="50"/>
        <v>2.4749504121699526</v>
      </c>
      <c r="AA313" s="9">
        <f t="shared" si="51"/>
        <v>2.1687415329851016</v>
      </c>
      <c r="AB313" s="13"/>
      <c r="AC313" s="9" t="str">
        <f t="shared" si="52"/>
        <v>Target; Gain &gt; 0</v>
      </c>
      <c r="AD313" s="9">
        <f t="shared" si="53"/>
        <v>0.51366320093414597</v>
      </c>
      <c r="AE313" s="9">
        <f t="shared" si="53"/>
        <v>0.51342463018469664</v>
      </c>
      <c r="AF313" s="9">
        <f t="shared" si="54"/>
        <v>0.48709643290033755</v>
      </c>
      <c r="AG313" s="9">
        <f t="shared" si="55"/>
        <v>0.53202750382915842</v>
      </c>
      <c r="AH313" s="9">
        <f t="shared" si="56"/>
        <v>0.5044980928505538</v>
      </c>
      <c r="AI313" s="9">
        <f t="shared" si="57"/>
        <v>1.1449653760219616</v>
      </c>
      <c r="AK313" s="9"/>
      <c r="AL313" s="9"/>
      <c r="AM313" s="9"/>
      <c r="AN313" s="13"/>
      <c r="AO313" s="13"/>
      <c r="AP313" s="13"/>
      <c r="AQ313" s="13"/>
      <c r="AR313" s="13"/>
      <c r="AS313" s="13"/>
      <c r="AT313" s="13"/>
      <c r="AU313" s="13"/>
    </row>
    <row r="314" spans="7:49" x14ac:dyDescent="0.3">
      <c r="L314" t="str">
        <f>L303</f>
        <v>Target; Gain &lt;= 0</v>
      </c>
      <c r="N314" s="9">
        <f t="shared" ref="N314:O314" si="60">N303</f>
        <v>1092820.5</v>
      </c>
      <c r="O314" s="9">
        <f t="shared" si="60"/>
        <v>1104578.1000000001</v>
      </c>
      <c r="P314" s="9">
        <f t="shared" ref="P314" si="61">Q303</f>
        <v>562506.80000000005</v>
      </c>
      <c r="Q314" s="9">
        <f t="shared" ref="Q314" si="62">S303</f>
        <v>579091.30000000005</v>
      </c>
      <c r="R314" s="9">
        <f>U303</f>
        <v>3241600.0999999996</v>
      </c>
      <c r="S314" s="9">
        <f t="shared" ref="S314" si="63">W303</f>
        <v>1408436.7000000002</v>
      </c>
      <c r="T314" s="9"/>
      <c r="U314" s="9" t="str">
        <f t="shared" ref="U314" si="64">X303</f>
        <v>Target; Gain &lt;= 0</v>
      </c>
      <c r="V314" s="9">
        <f t="shared" ref="V314:W314" si="65">Z303</f>
        <v>1.325830949092051</v>
      </c>
      <c r="W314" s="9">
        <f t="shared" si="65"/>
        <v>1.3315288760466504</v>
      </c>
      <c r="X314" s="9">
        <f t="shared" ref="X314" si="66">AC303</f>
        <v>1.1897055132169041</v>
      </c>
      <c r="Y314" s="9">
        <f t="shared" ref="Y314" si="67">AE303</f>
        <v>0.96157903759740315</v>
      </c>
      <c r="Z314" s="9">
        <f t="shared" ref="Z314" si="68">AG303</f>
        <v>1.9197242619644381</v>
      </c>
      <c r="AA314" s="9">
        <f t="shared" ref="AA314" si="69">AI303</f>
        <v>2.3269411384826526</v>
      </c>
      <c r="AB314" s="13"/>
      <c r="AC314" s="9" t="str">
        <f t="shared" ref="AC314" si="70">AJ303</f>
        <v>Target; Gain &lt;= 0</v>
      </c>
      <c r="AD314" s="9">
        <f t="shared" ref="AD314:AE314" si="71">AL303</f>
        <v>0.55906582018942563</v>
      </c>
      <c r="AE314" s="9">
        <f t="shared" si="71"/>
        <v>0.55838785187806939</v>
      </c>
      <c r="AF314" s="9">
        <f t="shared" ref="AF314" si="72">AO303</f>
        <v>0.53801175550324842</v>
      </c>
      <c r="AG314" s="9">
        <f t="shared" ref="AG314" si="73">AQ303</f>
        <v>0.54070524238049988</v>
      </c>
      <c r="AH314" s="9">
        <f t="shared" ref="AH314" si="74">AS303</f>
        <v>0.42137894976767709</v>
      </c>
      <c r="AI314" s="9">
        <f t="shared" ref="AI314" si="75">AU303</f>
        <v>1.1561771320004484</v>
      </c>
      <c r="AK314" s="9"/>
      <c r="AL314" s="9"/>
      <c r="AM314" s="9"/>
      <c r="AN314" s="13"/>
      <c r="AO314" s="13"/>
      <c r="AP314" s="13"/>
      <c r="AQ314" s="13"/>
      <c r="AR314" s="13"/>
      <c r="AS314" s="13"/>
      <c r="AT314" s="13"/>
      <c r="AU314" s="13"/>
    </row>
    <row r="315" spans="7:49" x14ac:dyDescent="0.3"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  <c r="AA315" s="8"/>
      <c r="AB315" s="8"/>
      <c r="AC315" s="8"/>
      <c r="AK315" s="8"/>
      <c r="AL315" s="8"/>
      <c r="AM315" s="8"/>
      <c r="AN315" s="8"/>
      <c r="AO315" s="8"/>
    </row>
    <row r="316" spans="7:49" x14ac:dyDescent="0.3">
      <c r="K316" s="35" t="s">
        <v>61</v>
      </c>
      <c r="L316" s="5">
        <f>X316</f>
        <v>1</v>
      </c>
      <c r="M316" s="6" t="s">
        <v>2</v>
      </c>
      <c r="N316" s="6" t="s">
        <v>3</v>
      </c>
      <c r="O316" s="6" t="s">
        <v>4</v>
      </c>
      <c r="P316" s="6" t="s">
        <v>5</v>
      </c>
      <c r="Q316" s="6" t="s">
        <v>6</v>
      </c>
      <c r="R316" s="6" t="s">
        <v>7</v>
      </c>
      <c r="S316" s="6" t="s">
        <v>8</v>
      </c>
      <c r="T316" s="6" t="s">
        <v>9</v>
      </c>
      <c r="U316" s="6" t="s">
        <v>10</v>
      </c>
      <c r="V316" s="6" t="s">
        <v>11</v>
      </c>
      <c r="W316" s="6" t="s">
        <v>12</v>
      </c>
      <c r="X316" s="7">
        <f>X292</f>
        <v>1</v>
      </c>
      <c r="Y316" s="6" t="s">
        <v>2</v>
      </c>
      <c r="Z316" s="6" t="s">
        <v>3</v>
      </c>
      <c r="AA316" s="6" t="s">
        <v>4</v>
      </c>
      <c r="AB316" s="6" t="s">
        <v>5</v>
      </c>
      <c r="AC316" s="6" t="s">
        <v>6</v>
      </c>
      <c r="AD316" s="6" t="s">
        <v>7</v>
      </c>
      <c r="AE316" s="6" t="s">
        <v>8</v>
      </c>
      <c r="AF316" s="6" t="s">
        <v>9</v>
      </c>
      <c r="AG316" s="6" t="s">
        <v>10</v>
      </c>
      <c r="AH316" s="6" t="s">
        <v>11</v>
      </c>
      <c r="AI316" s="6" t="s">
        <v>12</v>
      </c>
      <c r="AJ316" s="5">
        <f t="shared" ref="AJ316:AJ327" si="76">X316</f>
        <v>1</v>
      </c>
      <c r="AK316" s="6" t="s">
        <v>2</v>
      </c>
      <c r="AL316" s="6" t="s">
        <v>3</v>
      </c>
      <c r="AM316" s="6" t="s">
        <v>4</v>
      </c>
      <c r="AN316" s="6" t="s">
        <v>5</v>
      </c>
      <c r="AO316" s="6" t="s">
        <v>6</v>
      </c>
      <c r="AP316" s="6" t="s">
        <v>7</v>
      </c>
      <c r="AQ316" s="6" t="s">
        <v>8</v>
      </c>
      <c r="AR316" s="6" t="s">
        <v>9</v>
      </c>
      <c r="AS316" s="6" t="s">
        <v>10</v>
      </c>
      <c r="AT316" s="6" t="s">
        <v>11</v>
      </c>
      <c r="AU316" s="6" t="s">
        <v>12</v>
      </c>
    </row>
    <row r="317" spans="7:49" x14ac:dyDescent="0.3">
      <c r="L317" s="8" t="s">
        <v>15</v>
      </c>
      <c r="M317" s="9">
        <f>MEDIAN(M3:M290)</f>
        <v>2180548</v>
      </c>
      <c r="N317" s="9">
        <f t="shared" ref="N317:W317" si="77">MEDIAN(N3:N290)</f>
        <v>1937671.5</v>
      </c>
      <c r="O317" s="9">
        <f t="shared" si="77"/>
        <v>1945645.7000000002</v>
      </c>
      <c r="P317" s="9">
        <f t="shared" si="77"/>
        <v>2559623.7999999998</v>
      </c>
      <c r="Q317" s="9">
        <f t="shared" si="77"/>
        <v>913370.3</v>
      </c>
      <c r="R317" s="9">
        <f t="shared" si="77"/>
        <v>1762039.3</v>
      </c>
      <c r="S317" s="9">
        <f t="shared" si="77"/>
        <v>982912.60000000009</v>
      </c>
      <c r="T317" s="9">
        <f t="shared" si="77"/>
        <v>4576408.5999999996</v>
      </c>
      <c r="U317" s="9">
        <f t="shared" si="77"/>
        <v>4156250.666666667</v>
      </c>
      <c r="V317" s="9">
        <f t="shared" si="77"/>
        <v>6310127.9000000004</v>
      </c>
      <c r="W317" s="9">
        <f t="shared" si="77"/>
        <v>2335593.6</v>
      </c>
      <c r="X317" s="9" t="s">
        <v>15</v>
      </c>
      <c r="Y317" s="9">
        <f>MEDIAN(Y3:Y290)</f>
        <v>2.1483925602980891</v>
      </c>
      <c r="Z317" s="9">
        <f t="shared" ref="Z317:AI317" si="78">MEDIAN(Z3:Z290)</f>
        <v>1.9789445606875236</v>
      </c>
      <c r="AA317" s="9">
        <f t="shared" si="78"/>
        <v>1.9761978975865835</v>
      </c>
      <c r="AB317" s="9">
        <f t="shared" si="78"/>
        <v>2.9999669697979696</v>
      </c>
      <c r="AC317" s="9">
        <f t="shared" si="78"/>
        <v>1.3860329760063905</v>
      </c>
      <c r="AD317" s="9">
        <f t="shared" si="78"/>
        <v>2.8226841543859336</v>
      </c>
      <c r="AE317" s="9">
        <f t="shared" si="78"/>
        <v>1.9453994508619266</v>
      </c>
      <c r="AF317" s="9">
        <f t="shared" si="78"/>
        <v>2.0988020970893553</v>
      </c>
      <c r="AG317" s="9">
        <f t="shared" si="78"/>
        <v>2.6976956666214389</v>
      </c>
      <c r="AH317" s="9">
        <f t="shared" si="78"/>
        <v>4.780226269597188</v>
      </c>
      <c r="AI317" s="9">
        <f t="shared" si="78"/>
        <v>3.0635614047932904</v>
      </c>
      <c r="AJ317" s="8" t="str">
        <f t="shared" si="76"/>
        <v>ALL</v>
      </c>
      <c r="AK317" s="9">
        <f>MEDIAN(AK3:AK290)</f>
        <v>2.1483925602980891</v>
      </c>
      <c r="AL317" s="9">
        <f t="shared" ref="AL317:AU317" si="79">MEDIAN(AL3:AL290)</f>
        <v>0.62511779803705081</v>
      </c>
      <c r="AM317" s="9">
        <f t="shared" si="79"/>
        <v>0.62952927793764202</v>
      </c>
      <c r="AN317" s="9">
        <f t="shared" si="79"/>
        <v>2.9999669697979696</v>
      </c>
      <c r="AO317" s="9">
        <f t="shared" si="79"/>
        <v>0.55344652929634319</v>
      </c>
      <c r="AP317" s="9">
        <f t="shared" si="79"/>
        <v>2.8226841543859336</v>
      </c>
      <c r="AQ317" s="9">
        <f t="shared" si="79"/>
        <v>0.66367369907675311</v>
      </c>
      <c r="AR317" s="9">
        <f t="shared" si="79"/>
        <v>1.1901108846708666</v>
      </c>
      <c r="AS317" s="9">
        <f t="shared" si="79"/>
        <v>0.52685682666487987</v>
      </c>
      <c r="AT317" s="9">
        <f t="shared" si="79"/>
        <v>4.780226269597188</v>
      </c>
      <c r="AU317" s="9">
        <f t="shared" si="79"/>
        <v>1.6241990958224051</v>
      </c>
    </row>
    <row r="318" spans="7:49" x14ac:dyDescent="0.3">
      <c r="L318" s="8" t="str">
        <f>"Target; Gain &gt; "&amp;L316</f>
        <v>Target; Gain &gt; 1</v>
      </c>
      <c r="M318" s="9" cm="1">
        <f t="array" ref="M318">MEDIAN(_xlfn._xlws.FILTER(M3:M290, ($AZ3:$AZ290 &gt; $X292)*($AZ3:$AZ290 &lt;&gt; "")))</f>
        <v>1376328.9</v>
      </c>
      <c r="N318" s="9" cm="1">
        <f t="array" ref="N318">MEDIAN(_xlfn._xlws.FILTER(N3:N290, ($AZ3:$AZ290 &gt; $X292)*($AZ3:$AZ290 &lt;&gt; "")))</f>
        <v>885868.39999999991</v>
      </c>
      <c r="O318" s="9" cm="1">
        <f t="array" ref="O318">MEDIAN(_xlfn._xlws.FILTER(O3:O290, ($AZ3:$AZ290 &gt; $X292)*($AZ3:$AZ290 &lt;&gt; "")))</f>
        <v>895525.8</v>
      </c>
      <c r="P318" s="9" cm="1">
        <f t="array" ref="P318">MEDIAN(_xlfn._xlws.FILTER(P3:P290, ($AZ3:$AZ290 &gt; $X292)*($AZ3:$AZ290 &lt;&gt; "")))</f>
        <v>2670047.5000000005</v>
      </c>
      <c r="Q318" s="9" cm="1">
        <f t="array" ref="Q318">MEDIAN(_xlfn._xlws.FILTER(Q3:Q290, ($AZ3:$AZ290 &gt; $X292)*($AZ3:$AZ290 &lt;&gt; "")))</f>
        <v>361531.4</v>
      </c>
      <c r="R318" s="9" cm="1">
        <f t="array" ref="R318">MEDIAN(_xlfn._xlws.FILTER(R3:R290, ($AZ3:$AZ290 &gt; $X292)*($AZ3:$AZ290 &lt;&gt; "")))</f>
        <v>2496014.2000000002</v>
      </c>
      <c r="S318" s="9" cm="1">
        <f t="array" ref="S318">MEDIAN(_xlfn._xlws.FILTER(S3:S290, ($AZ3:$AZ290 &gt; $X292)*($AZ3:$AZ290 &lt;&gt; "")))</f>
        <v>492727.7</v>
      </c>
      <c r="T318" s="9" cm="1">
        <f t="array" ref="T318">MEDIAN(_xlfn._xlws.FILTER(T3:T290, ($AZ3:$AZ290 &gt; $X292)*($AZ3:$AZ290 &lt;&gt; "")))</f>
        <v>6047848</v>
      </c>
      <c r="U318" s="9" cm="1">
        <f t="array" ref="U318">MEDIAN(_xlfn._xlws.FILTER(U3:U290, ($AZ3:$AZ290 &gt; $X292)*($AZ3:$AZ290 &lt;&gt; "")))</f>
        <v>4108605.6</v>
      </c>
      <c r="V318" s="9" cm="1">
        <f t="array" ref="V318">MEDIAN(_xlfn._xlws.FILTER(V3:V290, ($AZ3:$AZ290 &gt; $X292)*($AZ3:$AZ290 &lt;&gt; "")))</f>
        <v>5831410.5999999996</v>
      </c>
      <c r="W318" s="9" cm="1">
        <f t="array" ref="W318">MEDIAN(_xlfn._xlws.FILTER(W3:W290, ($AZ3:$AZ290 &gt; $X292)*($AZ3:$AZ290 &lt;&gt; "")))</f>
        <v>1043590</v>
      </c>
      <c r="X318" s="9" t="str">
        <f>"Target; Gain &gt; "&amp;X316</f>
        <v>Target; Gain &gt; 1</v>
      </c>
      <c r="Y318" s="9" cm="1">
        <f t="array" ref="Y318">MEDIAN(_xlfn._xlws.FILTER(Y3:Y290, ($AZ3:$AZ290 &gt; $X292)*($AZ3:$AZ290 &lt;&gt; "")))</f>
        <v>1.4871026558103038</v>
      </c>
      <c r="Z318" s="9" cm="1">
        <f t="array" ref="Z318">MEDIAN(_xlfn._xlws.FILTER(Z3:Z290, ($AZ3:$AZ290 &gt; $X292)*($AZ3:$AZ290 &lt;&gt; "")))</f>
        <v>1.1095181010954547</v>
      </c>
      <c r="AA318" s="9" cm="1">
        <f t="array" ref="AA318">MEDIAN(_xlfn._xlws.FILTER(AA3:AA290, ($AZ3:$AZ290 &gt; $X292)*($AZ3:$AZ290 &lt;&gt; "")))</f>
        <v>1.0996818070940206</v>
      </c>
      <c r="AB318" s="9" cm="1">
        <f t="array" ref="AB318">MEDIAN(_xlfn._xlws.FILTER(AB3:AB290, ($AZ3:$AZ290 &gt; $X292)*($AZ3:$AZ290 &lt;&gt; "")))</f>
        <v>1.9971122174960327</v>
      </c>
      <c r="AC318" s="9" cm="1">
        <f t="array" ref="AC318">MEDIAN(_xlfn._xlws.FILTER(AC3:AC290, ($AZ3:$AZ290 &gt; $X292)*($AZ3:$AZ290 &lt;&gt; "")))</f>
        <v>0.86369030711357486</v>
      </c>
      <c r="AD318" s="9" cm="1">
        <f t="array" ref="AD318">MEDIAN(_xlfn._xlws.FILTER(AD3:AD290, ($AZ3:$AZ290 &gt; $X292)*($AZ3:$AZ290 &lt;&gt; "")))</f>
        <v>1.9459239299932958</v>
      </c>
      <c r="AE318" s="9" cm="1">
        <f t="array" ref="AE318">MEDIAN(_xlfn._xlws.FILTER(AE3:AE290, ($AZ3:$AZ290 &gt; $X292)*($AZ3:$AZ290 &lt;&gt; "")))</f>
        <v>0.80812149437260783</v>
      </c>
      <c r="AF318" s="9" cm="1">
        <f t="array" ref="AF318">MEDIAN(_xlfn._xlws.FILTER(AF3:AF290, ($AZ3:$AZ290 &gt; $X292)*($AZ3:$AZ290 &lt;&gt; "")))</f>
        <v>3.3275775807909671</v>
      </c>
      <c r="AG318" s="9" cm="1">
        <f t="array" ref="AG318">MEDIAN(_xlfn._xlws.FILTER(AG3:AG290, ($AZ3:$AZ290 &gt; $X292)*($AZ3:$AZ290 &lt;&gt; "")))</f>
        <v>2.5311704094987357</v>
      </c>
      <c r="AH318" s="9" cm="1">
        <f t="array" ref="AH318">MEDIAN(_xlfn._xlws.FILTER(AH3:AH290, ($AZ3:$AZ290 &gt; $X292)*($AZ3:$AZ290 &lt;&gt; "")))</f>
        <v>4.3592658750945708</v>
      </c>
      <c r="AI318" s="9" cm="1">
        <f t="array" ref="AI318">MEDIAN(_xlfn._xlws.FILTER(AI3:AI290, ($AZ3:$AZ290 &gt; $X292)*($AZ3:$AZ290 &lt;&gt; "")))</f>
        <v>1.6757409919577189</v>
      </c>
      <c r="AJ318" s="8" t="str">
        <f t="shared" si="76"/>
        <v>Target; Gain &gt; 1</v>
      </c>
      <c r="AK318" s="9" cm="1">
        <f t="array" ref="AK318">MEDIAN(_xlfn._xlws.FILTER(AK3:AK290, ($AZ3:$AZ290 &gt; $X292)*($AZ3:$AZ290 &lt;&gt; "")))</f>
        <v>1.4871026558103038</v>
      </c>
      <c r="AL318" s="9" cm="1">
        <f t="array" ref="AL318">MEDIAN(_xlfn._xlws.FILTER(AL3:AL290, ($AZ3:$AZ290 &gt; $X292)*($AZ3:$AZ290 &lt;&gt; "")))</f>
        <v>0.44615936070913448</v>
      </c>
      <c r="AM318" s="9" cm="1">
        <f t="array" ref="AM318">MEDIAN(_xlfn._xlws.FILTER(AM3:AM290, ($AZ3:$AZ290 &gt; $X292)*($AZ3:$AZ290 &lt;&gt; "")))</f>
        <v>0.44403908451204177</v>
      </c>
      <c r="AN318" s="9" cm="1">
        <f t="array" ref="AN318">MEDIAN(_xlfn._xlws.FILTER(AN3:AN290, ($AZ3:$AZ290 &gt; $X292)*($AZ3:$AZ290 &lt;&gt; "")))</f>
        <v>1.9971122174960327</v>
      </c>
      <c r="AO318" s="9" cm="1">
        <f t="array" ref="AO318">MEDIAN(_xlfn._xlws.FILTER(AO3:AO290, ($AZ3:$AZ290 &gt; $X292)*($AZ3:$AZ290 &lt;&gt; "")))</f>
        <v>0.3819483591127209</v>
      </c>
      <c r="AP318" s="9" cm="1">
        <f t="array" ref="AP318">MEDIAN(_xlfn._xlws.FILTER(AP3:AP290, ($AZ3:$AZ290 &gt; $X292)*($AZ3:$AZ290 &lt;&gt; "")))</f>
        <v>1.9459239299932958</v>
      </c>
      <c r="AQ318" s="9" cm="1">
        <f t="array" ref="AQ318">MEDIAN(_xlfn._xlws.FILTER(AQ3:AQ290, ($AZ3:$AZ290 &gt; $X292)*($AZ3:$AZ290 &lt;&gt; "")))</f>
        <v>0.41366601818590421</v>
      </c>
      <c r="AR318" s="9" cm="1">
        <f t="array" ref="AR318">MEDIAN(_xlfn._xlws.FILTER(AR3:AR290, ($AZ3:$AZ290 &gt; $X292)*($AZ3:$AZ290 &lt;&gt; "")))</f>
        <v>1.7824350936920381</v>
      </c>
      <c r="AS318" s="9" cm="1">
        <f t="array" ref="AS318">MEDIAN(_xlfn._xlws.FILTER(AS3:AS290, ($AZ3:$AZ290 &gt; $X292)*($AZ3:$AZ290 &lt;&gt; "")))</f>
        <v>0.52413520319969387</v>
      </c>
      <c r="AT318" s="9" cm="1">
        <f t="array" ref="AT318">MEDIAN(_xlfn._xlws.FILTER(AT3:AT290, ($AZ3:$AZ290 &gt; $X292)*($AZ3:$AZ290 &lt;&gt; "")))</f>
        <v>4.3592658750945708</v>
      </c>
      <c r="AU318" s="9" cm="1">
        <f t="array" ref="AU318">MEDIAN(_xlfn._xlws.FILTER(AU3:AU290, ($AZ3:$AZ290 &gt; $X292)*($AZ3:$AZ290 &lt;&gt; "")))</f>
        <v>0.85918415889609601</v>
      </c>
    </row>
    <row r="319" spans="7:49" x14ac:dyDescent="0.3">
      <c r="L319" s="8" t="str">
        <f>"Gain &gt; "&amp;L316</f>
        <v>Gain &gt; 1</v>
      </c>
      <c r="M319" s="9" cm="1">
        <f t="array" ref="M319">MEDIAN(_xlfn._xlws.FILTER(M3:M290, $AY3:$AY290&gt;$X292))</f>
        <v>1961958.6</v>
      </c>
      <c r="N319" s="9" cm="1">
        <f t="array" ref="N319">MEDIAN(_xlfn._xlws.FILTER(N3:N290, $AY3:$AY290&gt;$X292))</f>
        <v>1453233.1</v>
      </c>
      <c r="O319" s="9" cm="1">
        <f t="array" ref="O319">MEDIAN(_xlfn._xlws.FILTER(O3:O290, $AY3:$AY290&gt;$X292))</f>
        <v>1467638</v>
      </c>
      <c r="P319" s="9" cm="1">
        <f t="array" ref="P319">MEDIAN(_xlfn._xlws.FILTER(P3:P290, $AY3:$AY290&gt;$X292))</f>
        <v>4116457.1</v>
      </c>
      <c r="Q319" s="9" cm="1">
        <f t="array" ref="Q319">MEDIAN(_xlfn._xlws.FILTER(Q3:Q290, $AY3:$AY290&gt;$X292))</f>
        <v>689939.7</v>
      </c>
      <c r="R319" s="9" cm="1">
        <f t="array" ref="R319">MEDIAN(_xlfn._xlws.FILTER(R3:R290, $AY3:$AY290&gt;$X292))</f>
        <v>3604157.2</v>
      </c>
      <c r="S319" s="9" cm="1">
        <f t="array" ref="S319">MEDIAN(_xlfn._xlws.FILTER(S3:S290, $AY3:$AY290&gt;$X292))</f>
        <v>982912.60000000009</v>
      </c>
      <c r="T319" s="9" cm="1">
        <f t="array" ref="T319">MEDIAN(_xlfn._xlws.FILTER(T3:T290, $AY3:$AY290&gt;$X292))</f>
        <v>6065863.5</v>
      </c>
      <c r="U319" s="9" cm="1">
        <f t="array" ref="U319">MEDIAN(_xlfn._xlws.FILTER(U3:U290, $AY3:$AY290&gt;$X292))</f>
        <v>4531312.8000000007</v>
      </c>
      <c r="V319" s="9" cm="1">
        <f t="array" ref="V319">MEDIAN(_xlfn._xlws.FILTER(V3:V290, $AY3:$AY290&gt;$X292))</f>
        <v>8631431.6999999993</v>
      </c>
      <c r="W319" s="9" cm="1">
        <f t="array" ref="W319">MEDIAN(_xlfn._xlws.FILTER(W3:W290, $AY3:$AY290&gt;$X292))</f>
        <v>1943140.2</v>
      </c>
      <c r="X319" s="9" t="str">
        <f>"Gain &gt; "&amp;X316</f>
        <v>Gain &gt; 1</v>
      </c>
      <c r="Y319" s="9" cm="1">
        <f t="array" ref="Y319">MEDIAN(_xlfn._xlws.FILTER(Y3:Y290, $AY3:$AY290&gt;$X292))</f>
        <v>1.9961728729947934</v>
      </c>
      <c r="Z319" s="9" cm="1">
        <f t="array" ref="Z319">MEDIAN(_xlfn._xlws.FILTER(Z3:Z290, $AY3:$AY290&gt;$X292))</f>
        <v>1.5190805119636934</v>
      </c>
      <c r="AA319" s="9" cm="1">
        <f t="array" ref="AA319">MEDIAN(_xlfn._xlws.FILTER(AA3:AA290, $AY3:$AY290&gt;$X292))</f>
        <v>1.5083586647058835</v>
      </c>
      <c r="AB319" s="9" cm="1">
        <f t="array" ref="AB319">MEDIAN(_xlfn._xlws.FILTER(AB3:AB290, $AY3:$AY290&gt;$X292))</f>
        <v>3.0198784883919867</v>
      </c>
      <c r="AC319" s="9" cm="1">
        <f t="array" ref="AC319">MEDIAN(_xlfn._xlws.FILTER(AC3:AC290, $AY3:$AY290&gt;$X292))</f>
        <v>1.2111227872024755</v>
      </c>
      <c r="AD319" s="9" cm="1">
        <f t="array" ref="AD319">MEDIAN(_xlfn._xlws.FILTER(AD3:AD290, $AY3:$AY290&gt;$X292))</f>
        <v>3.3194372121943161</v>
      </c>
      <c r="AE319" s="9" cm="1">
        <f t="array" ref="AE319">MEDIAN(_xlfn._xlws.FILTER(AE3:AE290, $AY3:$AY290&gt;$X292))</f>
        <v>1.2366100408718919</v>
      </c>
      <c r="AF319" s="9" cm="1">
        <f t="array" ref="AF319">MEDIAN(_xlfn._xlws.FILTER(AF3:AF290, $AY3:$AY290&gt;$X292))</f>
        <v>3.3002395036804959</v>
      </c>
      <c r="AG319" s="9" cm="1">
        <f t="array" ref="AG319">MEDIAN(_xlfn._xlws.FILTER(AG3:AG290, $AY3:$AY290&gt;$X292))</f>
        <v>2.9660693007463124</v>
      </c>
      <c r="AH319" s="9" cm="1">
        <f t="array" ref="AH319">MEDIAN(_xlfn._xlws.FILTER(AH3:AH290, $AY3:$AY290&gt;$X292))</f>
        <v>5.1697466823970899</v>
      </c>
      <c r="AI319" s="9" cm="1">
        <f t="array" ref="AI319">MEDIAN(_xlfn._xlws.FILTER(AI3:AI290, $AY3:$AY290&gt;$X292))</f>
        <v>2.8021660511847584</v>
      </c>
      <c r="AJ319" s="8" t="str">
        <f t="shared" si="76"/>
        <v>Gain &gt; 1</v>
      </c>
      <c r="AK319" s="9" cm="1">
        <f t="array" ref="AK319">MEDIAN(_xlfn._xlws.FILTER(AK3:AK290, $AY3:$AY290&gt;$X292))</f>
        <v>1.9961728729947934</v>
      </c>
      <c r="AL319" s="9" cm="1">
        <f t="array" ref="AL319">MEDIAN(_xlfn._xlws.FILTER(AL3:AL290, $AY3:$AY290&gt;$X292))</f>
        <v>0.54125085629639214</v>
      </c>
      <c r="AM319" s="9" cm="1">
        <f t="array" ref="AM319">MEDIAN(_xlfn._xlws.FILTER(AM3:AM290, $AY3:$AY290&gt;$X292))</f>
        <v>0.53461604108451866</v>
      </c>
      <c r="AN319" s="9" cm="1">
        <f t="array" ref="AN319">MEDIAN(_xlfn._xlws.FILTER(AN3:AN290, $AY3:$AY290&gt;$X292))</f>
        <v>3.0198784883919867</v>
      </c>
      <c r="AO319" s="9" cm="1">
        <f t="array" ref="AO319">MEDIAN(_xlfn._xlws.FILTER(AO3:AO290, $AY3:$AY290&gt;$X292))</f>
        <v>0.45021035339450471</v>
      </c>
      <c r="AP319" s="9" cm="1">
        <f t="array" ref="AP319">MEDIAN(_xlfn._xlws.FILTER(AP3:AP290, $AY3:$AY290&gt;$X292))</f>
        <v>3.3194372121943161</v>
      </c>
      <c r="AQ319" s="9" cm="1">
        <f t="array" ref="AQ319">MEDIAN(_xlfn._xlws.FILTER(AQ3:AQ290, $AY3:$AY290&gt;$X292))</f>
        <v>0.53526446538162409</v>
      </c>
      <c r="AR319" s="9" cm="1">
        <f t="array" ref="AR319">MEDIAN(_xlfn._xlws.FILTER(AR3:AR290, $AY3:$AY290&gt;$X292))</f>
        <v>1.7698292336892334</v>
      </c>
      <c r="AS319" s="9" cm="1">
        <f t="array" ref="AS319">MEDIAN(_xlfn._xlws.FILTER(AS3:AS290, $AY3:$AY290&gt;$X292))</f>
        <v>0.52427857612492512</v>
      </c>
      <c r="AT319" s="9" cm="1">
        <f t="array" ref="AT319">MEDIAN(_xlfn._xlws.FILTER(AT3:AT290, $AY3:$AY290&gt;$X292))</f>
        <v>5.1697466823970899</v>
      </c>
      <c r="AU319" s="9" cm="1">
        <f t="array" ref="AU319">MEDIAN(_xlfn._xlws.FILTER(AU3:AU290, $AY3:$AY290&gt;$X292))</f>
        <v>1.3097961535095235</v>
      </c>
      <c r="AW319" s="10"/>
    </row>
    <row r="320" spans="7:49" x14ac:dyDescent="0.3">
      <c r="L320" t="s">
        <v>16</v>
      </c>
      <c r="M320" s="9" cm="1">
        <f t="array" ref="M320">MEDIAN(_xlfn._xlws.FILTER(M3:M290, $H3:$H290=1))</f>
        <v>1381622.7</v>
      </c>
      <c r="N320" s="9" cm="1">
        <f t="array" ref="N320">MEDIAN(_xlfn._xlws.FILTER(N3:N290, $H3:$H290=1))</f>
        <v>1230274.3</v>
      </c>
      <c r="O320" s="9" cm="1">
        <f t="array" ref="O320">MEDIAN(_xlfn._xlws.FILTER(O3:O290, $H3:$H290=1))</f>
        <v>1238182</v>
      </c>
      <c r="P320" s="9" cm="1">
        <f t="array" ref="P320">MEDIAN(_xlfn._xlws.FILTER(P3:P290, $H3:$H290=1))</f>
        <v>983172.3</v>
      </c>
      <c r="Q320" s="9" cm="1">
        <f t="array" ref="Q320">MEDIAN(_xlfn._xlws.FILTER(Q3:Q290, $H3:$H290=1))</f>
        <v>564097.69999999995</v>
      </c>
      <c r="R320" s="9" cm="1">
        <f t="array" ref="R320">MEDIAN(_xlfn._xlws.FILTER(R3:R290, $H3:$H290=1))</f>
        <v>860804.7</v>
      </c>
      <c r="S320" s="9" cm="1">
        <f t="array" ref="S320">MEDIAN(_xlfn._xlws.FILTER(S3:S290, $H3:$H290=1))</f>
        <v>686738.7</v>
      </c>
      <c r="T320" s="9" cm="1">
        <f t="array" ref="T320">MEDIAN(_xlfn._xlws.FILTER(T3:T290, $H3:$H290=1))</f>
        <v>4453402.4000000004</v>
      </c>
      <c r="U320" s="9" cm="1">
        <f t="array" ref="U320">MEDIAN(_xlfn._xlws.FILTER(U3:U290, $H3:$H290=1))</f>
        <v>3431519.7</v>
      </c>
      <c r="V320" s="9" cm="1">
        <f t="array" ref="V320">MEDIAN(_xlfn._xlws.FILTER(V3:V290, $H3:$H290=1))</f>
        <v>2766834.3</v>
      </c>
      <c r="W320" s="9" cm="1">
        <f t="array" ref="W320">MEDIAN(_xlfn._xlws.FILTER(W3:W290, $H3:$H290=1))</f>
        <v>1333739.5</v>
      </c>
      <c r="X320" s="9" t="s">
        <v>16</v>
      </c>
      <c r="Y320" s="9" cm="1">
        <f t="array" ref="Y320">MEDIAN(_xlfn._xlws.FILTER(Y3:Y290, $H3:$H290=1))</f>
        <v>1.7263234782905785</v>
      </c>
      <c r="Z320" s="9" cm="1">
        <f t="array" ref="Z320">MEDIAN(_xlfn._xlws.FILTER(Z3:Z290, $H3:$H290=1))</f>
        <v>1.4119591619237326</v>
      </c>
      <c r="AA320" s="9" cm="1">
        <f t="array" ref="AA320">MEDIAN(_xlfn._xlws.FILTER(AA3:AA290, $H3:$H290=1))</f>
        <v>1.4035835789982229</v>
      </c>
      <c r="AB320" s="9" cm="1">
        <f t="array" ref="AB320">MEDIAN(_xlfn._xlws.FILTER(AB3:AB290, $H3:$H290=1))</f>
        <v>1.6188101976993496</v>
      </c>
      <c r="AC320" s="9" cm="1">
        <f t="array" ref="AC320">MEDIAN(_xlfn._xlws.FILTER(AC3:AC290, $H3:$H290=1))</f>
        <v>1.1897055132169041</v>
      </c>
      <c r="AD320" s="9" cm="1">
        <f t="array" ref="AD320">MEDIAN(_xlfn._xlws.FILTER(AD3:AD290, $H3:$H290=1))</f>
        <v>1.3467060637951365</v>
      </c>
      <c r="AE320" s="9" cm="1">
        <f t="array" ref="AE320">MEDIAN(_xlfn._xlws.FILTER(AE3:AE290, $H3:$H290=1))</f>
        <v>1.2411796654690985</v>
      </c>
      <c r="AF320" s="9" cm="1">
        <f t="array" ref="AF320">MEDIAN(_xlfn._xlws.FILTER(AF3:AF290, $H3:$H290=1))</f>
        <v>2.1825902158743706</v>
      </c>
      <c r="AG320" s="9" cm="1">
        <f t="array" ref="AG320">MEDIAN(_xlfn._xlws.FILTER(AG3:AG290, $H3:$H290=1))</f>
        <v>1.9756416705786251</v>
      </c>
      <c r="AH320" s="9" cm="1">
        <f t="array" ref="AH320">MEDIAN(_xlfn._xlws.FILTER(AH3:AH290, $H3:$H290=1))</f>
        <v>3.648503320978489</v>
      </c>
      <c r="AI320" s="9" cm="1">
        <f t="array" ref="AI320">MEDIAN(_xlfn._xlws.FILTER(AI3:AI290, $H3:$H290=1))</f>
        <v>2.5178604959335646</v>
      </c>
      <c r="AJ320" s="10" t="str">
        <f t="shared" si="76"/>
        <v>Target</v>
      </c>
      <c r="AK320" s="9" cm="1">
        <f t="array" ref="AK320">MEDIAN(_xlfn._xlws.FILTER(AK3:AK290, $H3:$H290=1))</f>
        <v>1.7263234782905785</v>
      </c>
      <c r="AL320" s="9" cm="1">
        <f t="array" ref="AL320">MEDIAN(_xlfn._xlws.FILTER(AL3:AL290, $H3:$H290=1))</f>
        <v>0.53372426109854132</v>
      </c>
      <c r="AM320" s="9" cm="1">
        <f t="array" ref="AM320">MEDIAN(_xlfn._xlws.FILTER(AM3:AM290, $H3:$H290=1))</f>
        <v>0.52654677469399758</v>
      </c>
      <c r="AN320" s="9" cm="1">
        <f t="array" ref="AN320">MEDIAN(_xlfn._xlws.FILTER(AN3:AN290, $H3:$H290=1))</f>
        <v>1.6188101976993496</v>
      </c>
      <c r="AO320" s="9" cm="1">
        <f t="array" ref="AO320">MEDIAN(_xlfn._xlws.FILTER(AO3:AO290, $H3:$H290=1))</f>
        <v>0.49968642736494079</v>
      </c>
      <c r="AP320" s="9" cm="1">
        <f t="array" ref="AP320">MEDIAN(_xlfn._xlws.FILTER(AP3:AP290, $H3:$H290=1))</f>
        <v>1.3467060637951365</v>
      </c>
      <c r="AQ320" s="9" cm="1">
        <f t="array" ref="AQ320">MEDIAN(_xlfn._xlws.FILTER(AQ3:AQ290, $H3:$H290=1))</f>
        <v>0.53545107088866639</v>
      </c>
      <c r="AR320" s="9" cm="1">
        <f t="array" ref="AR320">MEDIAN(_xlfn._xlws.FILTER(AR3:AR290, $H3:$H290=1))</f>
        <v>1.1974820167757572</v>
      </c>
      <c r="AS320" s="9" cm="1">
        <f t="array" ref="AS320">MEDIAN(_xlfn._xlws.FILTER(AS3:AS290, $H3:$H290=1))</f>
        <v>0.46995917960302902</v>
      </c>
      <c r="AT320" s="9" cm="1">
        <f t="array" ref="AT320">MEDIAN(_xlfn._xlws.FILTER(AT3:AT290, $H3:$H290=1))</f>
        <v>3.648503320978489</v>
      </c>
      <c r="AU320" s="9" cm="1">
        <f t="array" ref="AU320">MEDIAN(_xlfn._xlws.FILTER(AU3:AU290, $H3:$H290=1))</f>
        <v>1.1799034080933781</v>
      </c>
      <c r="AW320" s="10"/>
    </row>
    <row r="321" spans="12:49" x14ac:dyDescent="0.3">
      <c r="L321" t="str">
        <f t="shared" ref="L321:L327" si="80">X321</f>
        <v>Gain &gt; 0</v>
      </c>
      <c r="M321" s="9" cm="1">
        <f t="array" ref="M321">MEDIAN(_xlfn._xlws.FILTER(M3:M290, $J3:$J290=1))</f>
        <v>2180548</v>
      </c>
      <c r="N321" s="9" cm="1">
        <f t="array" ref="N321">MEDIAN(_xlfn._xlws.FILTER(N3:N290, $J3:$J290=1))</f>
        <v>1668393.3666666665</v>
      </c>
      <c r="O321" s="9" cm="1">
        <f t="array" ref="O321">MEDIAN(_xlfn._xlws.FILTER(O3:O290, $J3:$J290=1))</f>
        <v>1675035.2333333334</v>
      </c>
      <c r="P321" s="9" cm="1">
        <f t="array" ref="P321">MEDIAN(_xlfn._xlws.FILTER(P3:P290, $J3:$J290=1))</f>
        <v>3414928.4</v>
      </c>
      <c r="Q321" s="9" cm="1">
        <f t="array" ref="Q321">MEDIAN(_xlfn._xlws.FILTER(Q3:Q290, $J3:$J290=1))</f>
        <v>941955.3</v>
      </c>
      <c r="R321" s="9" cm="1">
        <f t="array" ref="R321">MEDIAN(_xlfn._xlws.FILTER(R3:R290, $J3:$J290=1))</f>
        <v>2518613.2000000002</v>
      </c>
      <c r="S321" s="9" cm="1">
        <f t="array" ref="S321">MEDIAN(_xlfn._xlws.FILTER(S3:S290, $J3:$J290=1))</f>
        <v>982912.60000000009</v>
      </c>
      <c r="T321" s="9" cm="1">
        <f t="array" ref="T321">MEDIAN(_xlfn._xlws.FILTER(T3:T290, $J3:$J290=1))</f>
        <v>4704170.5999999996</v>
      </c>
      <c r="U321" s="9" cm="1">
        <f t="array" ref="U321">MEDIAN(_xlfn._xlws.FILTER(U3:U290, $J3:$J290=1))</f>
        <v>4329071.5999999996</v>
      </c>
      <c r="V321" s="9" cm="1">
        <f t="array" ref="V321">MEDIAN(_xlfn._xlws.FILTER(V3:V290, $J3:$J290=1))</f>
        <v>7952324.9000000004</v>
      </c>
      <c r="W321" s="9" cm="1">
        <f t="array" ref="W321">MEDIAN(_xlfn._xlws.FILTER(W3:W290, $J3:$J290=1))</f>
        <v>2235188.9</v>
      </c>
      <c r="X321" s="9" t="s">
        <v>17</v>
      </c>
      <c r="Y321" s="9" cm="1">
        <f t="array" ref="Y321">MEDIAN(_xlfn._xlws.FILTER(Y3:Y290, $J3:$J290=1))</f>
        <v>2.1779855161963493</v>
      </c>
      <c r="Z321" s="9" cm="1">
        <f t="array" ref="Z321">MEDIAN(_xlfn._xlws.FILTER(Z3:Z290, $J3:$J290=1))</f>
        <v>1.785837814603777</v>
      </c>
      <c r="AA321" s="9" cm="1">
        <f t="array" ref="AA321">MEDIAN(_xlfn._xlws.FILTER(AA3:AA290, $J3:$J290=1))</f>
        <v>1.7828244110181308</v>
      </c>
      <c r="AB321" s="9" cm="1">
        <f t="array" ref="AB321">MEDIAN(_xlfn._xlws.FILTER(AB3:AB290, $J3:$J290=1))</f>
        <v>3.0723220146930545</v>
      </c>
      <c r="AC321" s="9" cm="1">
        <f t="array" ref="AC321">MEDIAN(_xlfn._xlws.FILTER(AC3:AC290, $J3:$J290=1))</f>
        <v>1.3860329760063905</v>
      </c>
      <c r="AD321" s="9" cm="1">
        <f t="array" ref="AD321">MEDIAN(_xlfn._xlws.FILTER(AD3:AD290, $J3:$J290=1))</f>
        <v>3.1864201491989661</v>
      </c>
      <c r="AE321" s="9" cm="1">
        <f t="array" ref="AE321">MEDIAN(_xlfn._xlws.FILTER(AE3:AE290, $J3:$J290=1))</f>
        <v>1.9562101705872919</v>
      </c>
      <c r="AF321" s="9" cm="1">
        <f t="array" ref="AF321">MEDIAN(_xlfn._xlws.FILTER(AF3:AF290, $J3:$J290=1))</f>
        <v>2.740527856512927</v>
      </c>
      <c r="AG321" s="9" cm="1">
        <f t="array" ref="AG321">MEDIAN(_xlfn._xlws.FILTER(AG3:AG290, $J3:$J290=1))</f>
        <v>3.0191387166075101</v>
      </c>
      <c r="AH321" s="9" cm="1">
        <f t="array" ref="AH321">MEDIAN(_xlfn._xlws.FILTER(AH3:AH290, $J3:$J290=1))</f>
        <v>5.1697466823970899</v>
      </c>
      <c r="AI321" s="9" cm="1">
        <f t="array" ref="AI321">MEDIAN(_xlfn._xlws.FILTER(AI3:AI290, $J3:$J290=1))</f>
        <v>2.9423656698937219</v>
      </c>
      <c r="AJ321" s="10" t="str">
        <f t="shared" si="76"/>
        <v>Gain &gt; 0</v>
      </c>
      <c r="AK321" s="9" cm="1">
        <f t="array" ref="AK321">MEDIAN(_xlfn._xlws.FILTER(AK3:AK290, $J3:$J290=1))</f>
        <v>2.1779855161963493</v>
      </c>
      <c r="AL321" s="9" cm="1">
        <f t="array" ref="AL321">MEDIAN(_xlfn._xlws.FILTER(AL3:AL290, $J3:$J290=1))</f>
        <v>0.57484704491798766</v>
      </c>
      <c r="AM321" s="9" cm="1">
        <f t="array" ref="AM321">MEDIAN(_xlfn._xlws.FILTER(AM3:AM290, $J3:$J290=1))</f>
        <v>0.57556993777398024</v>
      </c>
      <c r="AN321" s="9" cm="1">
        <f t="array" ref="AN321">MEDIAN(_xlfn._xlws.FILTER(AN3:AN290, $J3:$J290=1))</f>
        <v>3.0723220146930545</v>
      </c>
      <c r="AO321" s="9" cm="1">
        <f t="array" ref="AO321">MEDIAN(_xlfn._xlws.FILTER(AO3:AO290, $J3:$J290=1))</f>
        <v>0.53388565669592936</v>
      </c>
      <c r="AP321" s="9" cm="1">
        <f t="array" ref="AP321">MEDIAN(_xlfn._xlws.FILTER(AP3:AP290, $J3:$J290=1))</f>
        <v>3.1864201491989661</v>
      </c>
      <c r="AQ321" s="9" cm="1">
        <f t="array" ref="AQ321">MEDIAN(_xlfn._xlws.FILTER(AQ3:AQ290, $J3:$J290=1))</f>
        <v>0.60597459370037543</v>
      </c>
      <c r="AR321" s="9" cm="1">
        <f t="array" ref="AR321">MEDIAN(_xlfn._xlws.FILTER(AR3:AR290, $J3:$J290=1))</f>
        <v>1.4181749912095256</v>
      </c>
      <c r="AS321" s="9" cm="1">
        <f t="array" ref="AS321">MEDIAN(_xlfn._xlws.FILTER(AS3:AS290, $J3:$J290=1))</f>
        <v>0.57409462950890888</v>
      </c>
      <c r="AT321" s="9" cm="1">
        <f t="array" ref="AT321">MEDIAN(_xlfn._xlws.FILTER(AT3:AT290, $J3:$J290=1))</f>
        <v>5.1697466823970899</v>
      </c>
      <c r="AU321" s="9" cm="1">
        <f t="array" ref="AU321">MEDIAN(_xlfn._xlws.FILTER(AU3:AU290, $J3:$J290=1))</f>
        <v>1.5003912861439554</v>
      </c>
      <c r="AW321" s="10"/>
    </row>
    <row r="322" spans="12:49" x14ac:dyDescent="0.3">
      <c r="L322" t="str">
        <f t="shared" si="80"/>
        <v>Gain &lt;=0</v>
      </c>
      <c r="M322" s="9" cm="1">
        <f t="array" ref="M322">MEDIAN(_xlfn._xlws.FILTER(M3:M290, $I3:$I290=1))</f>
        <v>2105916</v>
      </c>
      <c r="N322" s="9" cm="1">
        <f t="array" ref="N322">MEDIAN(_xlfn._xlws.FILTER(N3:N290, $I3:$I290=1))</f>
        <v>2365362.0666666673</v>
      </c>
      <c r="O322" s="9" cm="1">
        <f t="array" ref="O322">MEDIAN(_xlfn._xlws.FILTER(O3:O290, $I3:$I290=1))</f>
        <v>2391562.3333333335</v>
      </c>
      <c r="P322" s="9" cm="1">
        <f t="array" ref="P322">MEDIAN(_xlfn._xlws.FILTER(P3:P290, $I3:$I290=1))</f>
        <v>2004888.8</v>
      </c>
      <c r="Q322" s="9" cm="1">
        <f t="array" ref="Q322">MEDIAN(_xlfn._xlws.FILTER(Q3:Q290, $I3:$I290=1))</f>
        <v>832781.8</v>
      </c>
      <c r="R322" s="9" cm="1">
        <f t="array" ref="R322">MEDIAN(_xlfn._xlws.FILTER(R3:R290, $I3:$I290=1))</f>
        <v>1554018</v>
      </c>
      <c r="S322" s="9" cm="1">
        <f t="array" ref="S322">MEDIAN(_xlfn._xlws.FILTER(S3:S290, $I3:$I290=1))</f>
        <v>1146888.8333333333</v>
      </c>
      <c r="T322" s="9" cm="1">
        <f t="array" ref="T322">MEDIAN(_xlfn._xlws.FILTER(T3:T290, $I3:$I290=1))</f>
        <v>4386936.5999999996</v>
      </c>
      <c r="U322" s="9" cm="1">
        <f t="array" ref="U322">MEDIAN(_xlfn._xlws.FILTER(U3:U290, $I3:$I290=1))</f>
        <v>4073432.0999999996</v>
      </c>
      <c r="V322" s="9" cm="1">
        <f t="array" ref="V322">MEDIAN(_xlfn._xlws.FILTER(V3:V290, $I3:$I290=1))</f>
        <v>5237953.0999999996</v>
      </c>
      <c r="W322" s="9" cm="1">
        <f t="array" ref="W322">MEDIAN(_xlfn._xlws.FILTER(W3:W290, $I3:$I290=1))</f>
        <v>2335593.6</v>
      </c>
      <c r="X322" s="9" t="s">
        <v>18</v>
      </c>
      <c r="Y322" s="9" cm="1">
        <f t="array" ref="Y322">MEDIAN(_xlfn._xlws.FILTER(Y3:Y290, $I3:$I290=1))</f>
        <v>2.0628907020902258</v>
      </c>
      <c r="Z322" s="9" cm="1">
        <f t="array" ref="Z322">MEDIAN(_xlfn._xlws.FILTER(Z3:Z290, $I3:$I290=1))</f>
        <v>2.1966017681930676</v>
      </c>
      <c r="AA322" s="9" cm="1">
        <f t="array" ref="AA322">MEDIAN(_xlfn._xlws.FILTER(AA3:AA290, $I3:$I290=1))</f>
        <v>2.1923099566949533</v>
      </c>
      <c r="AB322" s="9" cm="1">
        <f t="array" ref="AB322">MEDIAN(_xlfn._xlws.FILTER(AB3:AB290, $I3:$I290=1))</f>
        <v>2.6423253337008648</v>
      </c>
      <c r="AC322" s="9" cm="1">
        <f t="array" ref="AC322">MEDIAN(_xlfn._xlws.FILTER(AC3:AC290, $I3:$I290=1))</f>
        <v>1.3673539990064456</v>
      </c>
      <c r="AD322" s="9" cm="1">
        <f t="array" ref="AD322">MEDIAN(_xlfn._xlws.FILTER(AD3:AD290, $I3:$I290=1))</f>
        <v>1.8274627599108499</v>
      </c>
      <c r="AE322" s="9" cm="1">
        <f t="array" ref="AE322">MEDIAN(_xlfn._xlws.FILTER(AE3:AE290, $I3:$I290=1))</f>
        <v>1.9245622425340114</v>
      </c>
      <c r="AF322" s="9" cm="1">
        <f t="array" ref="AF322">MEDIAN(_xlfn._xlws.FILTER(AF3:AF290, $I3:$I290=1))</f>
        <v>2.0617269485024736</v>
      </c>
      <c r="AG322" s="9" cm="1">
        <f t="array" ref="AG322">MEDIAN(_xlfn._xlws.FILTER(AG3:AG290, $I3:$I290=1))</f>
        <v>2.5332488994346929</v>
      </c>
      <c r="AH322" s="9" cm="1">
        <f t="array" ref="AH322">MEDIAN(_xlfn._xlws.FILTER(AH3:AH290, $I3:$I290=1))</f>
        <v>4.2585017945035357</v>
      </c>
      <c r="AI322" s="9" cm="1">
        <f t="array" ref="AI322">MEDIAN(_xlfn._xlws.FILTER(AI3:AI290, $I3:$I290=1))</f>
        <v>3.5395038153394127</v>
      </c>
      <c r="AJ322" s="10" t="str">
        <f t="shared" si="76"/>
        <v>Gain &lt;=0</v>
      </c>
      <c r="AK322" s="9" cm="1">
        <f t="array" ref="AK322">MEDIAN(_xlfn._xlws.FILTER(AK3:AK290, $I3:$I290=1))</f>
        <v>2.0628907020902258</v>
      </c>
      <c r="AL322" s="9" cm="1">
        <f t="array" ref="AL322">MEDIAN(_xlfn._xlws.FILTER(AL3:AL290, $I3:$I290=1))</f>
        <v>0.65631841230982291</v>
      </c>
      <c r="AM322" s="9" cm="1">
        <f t="array" ref="AM322">MEDIAN(_xlfn._xlws.FILTER(AM3:AM290, $I3:$I290=1))</f>
        <v>0.6537351478046427</v>
      </c>
      <c r="AN322" s="9" cm="1">
        <f t="array" ref="AN322">MEDIAN(_xlfn._xlws.FILTER(AN3:AN290, $I3:$I290=1))</f>
        <v>2.6423253337008648</v>
      </c>
      <c r="AO322" s="9" cm="1">
        <f t="array" ref="AO322">MEDIAN(_xlfn._xlws.FILTER(AO3:AO290, $I3:$I290=1))</f>
        <v>0.5968991764006204</v>
      </c>
      <c r="AP322" s="9" cm="1">
        <f t="array" ref="AP322">MEDIAN(_xlfn._xlws.FILTER(AP3:AP290, $I3:$I290=1))</f>
        <v>1.8274627599108499</v>
      </c>
      <c r="AQ322" s="9" cm="1">
        <f t="array" ref="AQ322">MEDIAN(_xlfn._xlws.FILTER(AQ3:AQ290, $I3:$I290=1))</f>
        <v>0.69617550058756028</v>
      </c>
      <c r="AR322" s="9" cm="1">
        <f t="array" ref="AR322">MEDIAN(_xlfn._xlws.FILTER(AR3:AR290, $I3:$I290=1))</f>
        <v>1.1775430469191634</v>
      </c>
      <c r="AS322" s="9" cm="1">
        <f t="array" ref="AS322">MEDIAN(_xlfn._xlws.FILTER(AS3:AS290, $I3:$I290=1))</f>
        <v>0.51058000943157822</v>
      </c>
      <c r="AT322" s="9" cm="1">
        <f t="array" ref="AT322">MEDIAN(_xlfn._xlws.FILTER(AT3:AT290, $I3:$I290=1))</f>
        <v>4.2585017945035357</v>
      </c>
      <c r="AU322" s="9" cm="1">
        <f t="array" ref="AU322">MEDIAN(_xlfn._xlws.FILTER(AU3:AU290, $I3:$I290=1))</f>
        <v>1.8713414765894414</v>
      </c>
    </row>
    <row r="323" spans="12:49" x14ac:dyDescent="0.3">
      <c r="L323" t="str">
        <f t="shared" si="80"/>
        <v>Target;Gain &gt; 1; #pref=2</v>
      </c>
      <c r="M323" s="9" t="e" cm="1" vm="1">
        <f t="array" ref="M323">AVERAGE(_xlfn._xlws.FILTER(M3:M290, ($H$3:$H$290=1)*($K3:$K290=2)*($AY3:$AY290&gt;$X$292)))</f>
        <v>#VALUE!</v>
      </c>
      <c r="N323" s="9" t="e" cm="1" vm="1">
        <f t="array" ref="N323">AVERAGE(_xlfn._xlws.FILTER(N3:N290, ($H$3:$H$290=1)*($K3:$K290=2)*($AY3:$AY290&gt;$X$292)))</f>
        <v>#VALUE!</v>
      </c>
      <c r="O323" s="9" t="e" cm="1" vm="1">
        <f t="array" ref="O323">AVERAGE(_xlfn._xlws.FILTER(O3:O290, ($H$3:$H$290=1)*($K3:$K290=2)*($AY3:$AY290&gt;$X$292)))</f>
        <v>#VALUE!</v>
      </c>
      <c r="P323" s="9" t="e" cm="1" vm="1">
        <f t="array" ref="P323">AVERAGE(_xlfn._xlws.FILTER(P3:P290, ($H$3:$H$290=1)*($K3:$K290=2)*($AY3:$AY290&gt;$X$292)))</f>
        <v>#VALUE!</v>
      </c>
      <c r="Q323" s="9" t="e" cm="1" vm="1">
        <f t="array" ref="Q323">AVERAGE(_xlfn._xlws.FILTER(Q3:Q290, ($H$3:$H$290=1)*($K3:$K290=2)*($AY3:$AY290&gt;$X$292)))</f>
        <v>#VALUE!</v>
      </c>
      <c r="R323" s="9" t="e" cm="1" vm="1">
        <f t="array" ref="R323">AVERAGE(_xlfn._xlws.FILTER(R3:R290, ($H$3:$H$290=1)*($K3:$K290=2)*($AY3:$AY290&gt;$X$292)))</f>
        <v>#VALUE!</v>
      </c>
      <c r="S323" s="9" t="e" cm="1" vm="1">
        <f t="array" ref="S323">AVERAGE(_xlfn._xlws.FILTER(S3:S290, ($H$3:$H$290=1)*($K3:$K290=2)*($AY3:$AY290&gt;$X$292)))</f>
        <v>#VALUE!</v>
      </c>
      <c r="T323" s="9" t="e" cm="1" vm="1">
        <f t="array" ref="T323">AVERAGE(_xlfn._xlws.FILTER(T3:T290, ($H$3:$H$290=1)*($K3:$K290=2)*($AY3:$AY290&gt;$X$292)))</f>
        <v>#VALUE!</v>
      </c>
      <c r="U323" s="9" t="e" cm="1" vm="1">
        <f t="array" ref="U323">AVERAGE(_xlfn._xlws.FILTER(U3:U290, ($H$3:$H$290=1)*($K3:$K290=2)*($AY3:$AY290&gt;$X$292)))</f>
        <v>#VALUE!</v>
      </c>
      <c r="V323" s="9" t="e" cm="1" vm="1">
        <f t="array" ref="V323">AVERAGE(_xlfn._xlws.FILTER(V3:V290, ($H$3:$H$290=1)*($K3:$K290=2)*($AY3:$AY290&gt;$X$292)))</f>
        <v>#VALUE!</v>
      </c>
      <c r="W323" s="9" t="e" cm="1" vm="1">
        <f t="array" ref="W323">AVERAGE(_xlfn._xlws.FILTER(W3:W290, ($H$3:$H$290=1)*($K3:$K290=2)*($AY3:$AY290&gt;$X$292)))</f>
        <v>#VALUE!</v>
      </c>
      <c r="X323" s="9" t="str">
        <f>"Target;Gain &gt; "&amp;X316&amp;"; #pref=2"</f>
        <v>Target;Gain &gt; 1; #pref=2</v>
      </c>
      <c r="Y323" s="9" t="e" cm="1" vm="1">
        <f t="array" ref="Y323">AVERAGE(_xlfn._xlws.FILTER(Y3:Y290, ($H$3:$H$290=1)*($K3:$K290=2)*($AY3:$AY290&gt;$X$292)))</f>
        <v>#VALUE!</v>
      </c>
      <c r="Z323" s="9" t="e" cm="1" vm="1">
        <f t="array" ref="Z323">AVERAGE(_xlfn._xlws.FILTER(Z3:Z290, ($H$3:$H$290=1)*($K3:$K290=2)*($AY3:$AY290&gt;$X$292)))</f>
        <v>#VALUE!</v>
      </c>
      <c r="AA323" s="9" t="e" cm="1" vm="1">
        <f t="array" ref="AA323">AVERAGE(_xlfn._xlws.FILTER(AA3:AA290, ($H$3:$H$290=1)*($K3:$K290=2)*($AY3:$AY290&gt;$X$292)))</f>
        <v>#VALUE!</v>
      </c>
      <c r="AB323" s="9" t="e" cm="1" vm="1">
        <f t="array" ref="AB323">AVERAGE(_xlfn._xlws.FILTER(AB3:AB290, ($H$3:$H$290=1)*($K3:$K290=2)*($AY3:$AY290&gt;$X$292)))</f>
        <v>#VALUE!</v>
      </c>
      <c r="AC323" s="9" t="e" cm="1" vm="1">
        <f t="array" ref="AC323">AVERAGE(_xlfn._xlws.FILTER(AC3:AC290, ($H$3:$H$290=1)*($K3:$K290=2)*($AY3:$AY290&gt;$X$292)))</f>
        <v>#VALUE!</v>
      </c>
      <c r="AD323" s="9" t="e" cm="1" vm="1">
        <f t="array" ref="AD323">AVERAGE(_xlfn._xlws.FILTER(AD3:AD290, ($H$3:$H$290=1)*($K3:$K290=2)*($AY3:$AY290&gt;$X$292)))</f>
        <v>#VALUE!</v>
      </c>
      <c r="AE323" s="9" t="e" cm="1" vm="1">
        <f t="array" ref="AE323">AVERAGE(_xlfn._xlws.FILTER(AE3:AE290, ($H$3:$H$290=1)*($K3:$K290=2)*($AY3:$AY290&gt;$X$292)))</f>
        <v>#VALUE!</v>
      </c>
      <c r="AF323" s="9" t="e" cm="1" vm="1">
        <f t="array" ref="AF323">AVERAGE(_xlfn._xlws.FILTER(AF3:AF290, ($H$3:$H$290=1)*($K3:$K290=2)*($AY3:$AY290&gt;$X$292)))</f>
        <v>#VALUE!</v>
      </c>
      <c r="AG323" s="9" t="e" cm="1" vm="1">
        <f t="array" ref="AG323">AVERAGE(_xlfn._xlws.FILTER(AG3:AG290, ($H$3:$H$290=1)*($K3:$K290=2)*($AY3:$AY290&gt;$X$292)))</f>
        <v>#VALUE!</v>
      </c>
      <c r="AH323" s="9" t="e" cm="1" vm="1">
        <f t="array" ref="AH323">AVERAGE(_xlfn._xlws.FILTER(AH3:AH290, ($H$3:$H$290=1)*($K3:$K290=2)*($AY3:$AY290&gt;$X$292)))</f>
        <v>#VALUE!</v>
      </c>
      <c r="AI323" s="9" t="e" cm="1" vm="1">
        <f t="array" ref="AI323">AVERAGE(_xlfn._xlws.FILTER(AI3:AI290, ($H$3:$H$290=1)*($K3:$K290=2)*($AY3:$AY290&gt;$X$292)))</f>
        <v>#VALUE!</v>
      </c>
      <c r="AJ323" s="10" t="str">
        <f t="shared" si="76"/>
        <v>Target;Gain &gt; 1; #pref=2</v>
      </c>
      <c r="AK323" s="9" t="e" cm="1" vm="1">
        <f t="array" ref="AK323">AVERAGE(_xlfn._xlws.FILTER(AK3:AK290, ($H$3:$H$290=1)*($K3:$K290=2)*($AY3:$AY290&gt;$X$292)))</f>
        <v>#VALUE!</v>
      </c>
      <c r="AL323" s="9" t="e" cm="1" vm="1">
        <f t="array" ref="AL323">AVERAGE(_xlfn._xlws.FILTER(AL3:AL290, ($H$3:$H$290=1)*($K3:$K290=2)*($AY3:$AY290&gt;$X$292)))</f>
        <v>#VALUE!</v>
      </c>
      <c r="AM323" s="9" t="e" cm="1" vm="1">
        <f t="array" ref="AM323">AVERAGE(_xlfn._xlws.FILTER(AM3:AM290, ($H$3:$H$290=1)*($K3:$K290=2)*($AY3:$AY290&gt;$X$292)))</f>
        <v>#VALUE!</v>
      </c>
      <c r="AN323" s="9" t="e" cm="1" vm="1">
        <f t="array" ref="AN323">AVERAGE(_xlfn._xlws.FILTER(AN3:AN290, ($H$3:$H$290=1)*($K3:$K290=2)*($AY3:$AY290&gt;$X$292)))</f>
        <v>#VALUE!</v>
      </c>
      <c r="AO323" s="9" t="e" cm="1" vm="1">
        <f t="array" ref="AO323">AVERAGE(_xlfn._xlws.FILTER(AO3:AO290, ($H$3:$H$290=1)*($K3:$K290=2)*($AY3:$AY290&gt;$X$292)))</f>
        <v>#VALUE!</v>
      </c>
      <c r="AP323" s="9" t="e" cm="1" vm="1">
        <f t="array" ref="AP323">AVERAGE(_xlfn._xlws.FILTER(AP3:AP290, ($H$3:$H$290=1)*($K3:$K290=2)*($AY3:$AY290&gt;$X$292)))</f>
        <v>#VALUE!</v>
      </c>
      <c r="AQ323" s="9" t="e" cm="1" vm="1">
        <f t="array" ref="AQ323">AVERAGE(_xlfn._xlws.FILTER(AQ3:AQ290, ($H$3:$H$290=1)*($K3:$K290=2)*($AY3:$AY290&gt;$X$292)))</f>
        <v>#VALUE!</v>
      </c>
      <c r="AR323" s="9" t="e" cm="1" vm="1">
        <f t="array" ref="AR323">AVERAGE(_xlfn._xlws.FILTER(AR3:AR290, ($H$3:$H$290=1)*($K3:$K290=2)*($AY3:$AY290&gt;$X$292)))</f>
        <v>#VALUE!</v>
      </c>
      <c r="AS323" s="9" t="e" cm="1" vm="1">
        <f t="array" ref="AS323">AVERAGE(_xlfn._xlws.FILTER(AS3:AS290, ($H$3:$H$290=1)*($K3:$K290=2)*($AY3:$AY290&gt;$X$292)))</f>
        <v>#VALUE!</v>
      </c>
      <c r="AT323" s="9" t="e" cm="1" vm="1">
        <f t="array" ref="AT323">AVERAGE(_xlfn._xlws.FILTER(AT3:AT290, ($H$3:$H$290=1)*($K3:$K290=2)*($AY3:$AY290&gt;$X$292)))</f>
        <v>#VALUE!</v>
      </c>
      <c r="AU323" s="9" t="e" cm="1" vm="1">
        <f t="array" ref="AU323">AVERAGE(_xlfn._xlws.FILTER(AU3:AU290, ($H$3:$H$290=1)*($K3:$K290=2)*($AY3:$AY290&gt;$X$292)))</f>
        <v>#VALUE!</v>
      </c>
    </row>
    <row r="324" spans="12:49" x14ac:dyDescent="0.3">
      <c r="L324" t="str">
        <f t="shared" si="80"/>
        <v>Target; Gain &gt; 1; #pref=3</v>
      </c>
      <c r="M324" s="9" cm="1">
        <f t="array" ref="M324">MEDIAN(_xlfn._xlws.FILTER(M3:M290, ($H$3:$H$290=1)*($K3:$K290=3)*($AY3:$AY290&gt;$X$292)))</f>
        <v>1376328.9</v>
      </c>
      <c r="N324" s="9" cm="1">
        <f t="array" ref="N324">MEDIAN(_xlfn._xlws.FILTER(N3:N290, ($H$3:$H$290=1)*($K3:$K290=3)*($AY3:$AY290&gt;$X$292)))</f>
        <v>885868.39999999991</v>
      </c>
      <c r="O324" s="9" cm="1">
        <f t="array" ref="O324">MEDIAN(_xlfn._xlws.FILTER(O3:O290, ($H$3:$H$290=1)*($K3:$K290=3)*($AY3:$AY290&gt;$X$292)))</f>
        <v>895525.8</v>
      </c>
      <c r="P324" s="9" cm="1">
        <f t="array" ref="P324">MEDIAN(_xlfn._xlws.FILTER(P3:P290, ($H$3:$H$290=1)*($K3:$K290=3)*($AY3:$AY290&gt;$X$292)))</f>
        <v>2670047.5000000005</v>
      </c>
      <c r="Q324" s="9" cm="1">
        <f t="array" ref="Q324">MEDIAN(_xlfn._xlws.FILTER(Q3:Q290, ($H$3:$H$290=1)*($K3:$K290=3)*($AY3:$AY290&gt;$X$292)))</f>
        <v>361531.4</v>
      </c>
      <c r="R324" s="9" cm="1">
        <f t="array" ref="R324">MEDIAN(_xlfn._xlws.FILTER(R3:R290, ($H$3:$H$290=1)*($K3:$K290=3)*($AY3:$AY290&gt;$X$292)))</f>
        <v>2496014.2000000002</v>
      </c>
      <c r="S324" s="9" cm="1">
        <f t="array" ref="S324">MEDIAN(_xlfn._xlws.FILTER(S3:S290, ($H$3:$H$290=1)*($K3:$K290=3)*($AY3:$AY290&gt;$X$292)))</f>
        <v>492727.7</v>
      </c>
      <c r="T324" s="9" cm="1">
        <f t="array" ref="T324">MEDIAN(_xlfn._xlws.FILTER(T3:T290, ($H$3:$H$290=1)*($K3:$K290=3)*($AY3:$AY290&gt;$X$292)))</f>
        <v>6047848</v>
      </c>
      <c r="U324" s="9" cm="1">
        <f t="array" ref="U324">MEDIAN(_xlfn._xlws.FILTER(U3:U290, ($H$3:$H$290=1)*($K3:$K290=3)*($AY3:$AY290&gt;$X$292)))</f>
        <v>4108605.6</v>
      </c>
      <c r="V324" s="9" cm="1">
        <f t="array" ref="V324">MEDIAN(_xlfn._xlws.FILTER(V3:V290, ($H$3:$H$290=1)*($K3:$K290=3)*($AY3:$AY290&gt;$X$292)))</f>
        <v>5831410.5999999996</v>
      </c>
      <c r="W324" s="9" cm="1">
        <f t="array" ref="W324">MEDIAN(_xlfn._xlws.FILTER(W3:W290, ($H$3:$H$290=1)*($K3:$K290=3)*($AY3:$AY290&gt;$X$292)))</f>
        <v>1043590</v>
      </c>
      <c r="X324" s="9" t="str">
        <f>"Target; Gain &gt; "&amp;X316&amp;"; #pref=3"</f>
        <v>Target; Gain &gt; 1; #pref=3</v>
      </c>
      <c r="Y324" s="9" cm="1">
        <f t="array" ref="Y324">MEDIAN(_xlfn._xlws.FILTER(Y3:Y290, ($H$3:$H$290=1)*($K3:$K290=3)*($AY3:$AY290&gt;$X$292)))</f>
        <v>1.4871026558103038</v>
      </c>
      <c r="Z324" s="9" cm="1">
        <f t="array" ref="Z324">MEDIAN(_xlfn._xlws.FILTER(Z3:Z290, ($H$3:$H$290=1)*($K3:$K290=3)*($AY3:$AY290&gt;$X$292)))</f>
        <v>1.1095181010954547</v>
      </c>
      <c r="AA324" s="9" cm="1">
        <f t="array" ref="AA324">MEDIAN(_xlfn._xlws.FILTER(AA3:AA290, ($H$3:$H$290=1)*($K3:$K290=3)*($AY3:$AY290&gt;$X$292)))</f>
        <v>1.0996818070940206</v>
      </c>
      <c r="AB324" s="9" cm="1">
        <f t="array" ref="AB324">MEDIAN(_xlfn._xlws.FILTER(AB3:AB290, ($H$3:$H$290=1)*($K3:$K290=3)*($AY3:$AY290&gt;$X$292)))</f>
        <v>1.9971122174960327</v>
      </c>
      <c r="AC324" s="9" cm="1">
        <f t="array" ref="AC324">MEDIAN(_xlfn._xlws.FILTER(AC3:AC290, ($H$3:$H$290=1)*($K3:$K290=3)*($AY3:$AY290&gt;$X$292)))</f>
        <v>0.86369030711357486</v>
      </c>
      <c r="AD324" s="9" cm="1">
        <f t="array" ref="AD324">MEDIAN(_xlfn._xlws.FILTER(AD3:AD290, ($H$3:$H$290=1)*($K3:$K290=3)*($AY3:$AY290&gt;$X$292)))</f>
        <v>1.9459239299932958</v>
      </c>
      <c r="AE324" s="9" cm="1">
        <f t="array" ref="AE324">MEDIAN(_xlfn._xlws.FILTER(AE3:AE290, ($H$3:$H$290=1)*($K3:$K290=3)*($AY3:$AY290&gt;$X$292)))</f>
        <v>0.80812149437260783</v>
      </c>
      <c r="AF324" s="9" cm="1">
        <f t="array" ref="AF324">MEDIAN(_xlfn._xlws.FILTER(AF3:AF290, ($H$3:$H$290=1)*($K3:$K290=3)*($AY3:$AY290&gt;$X$292)))</f>
        <v>3.3275775807909671</v>
      </c>
      <c r="AG324" s="9" cm="1">
        <f t="array" ref="AG324">MEDIAN(_xlfn._xlws.FILTER(AG3:AG290, ($H$3:$H$290=1)*($K3:$K290=3)*($AY3:$AY290&gt;$X$292)))</f>
        <v>2.5311704094987357</v>
      </c>
      <c r="AH324" s="9" cm="1">
        <f t="array" ref="AH324">MEDIAN(_xlfn._xlws.FILTER(AH3:AH290, ($H$3:$H$290=1)*($K3:$K290=3)*($AY3:$AY290&gt;$X$292)))</f>
        <v>4.3592658750945708</v>
      </c>
      <c r="AI324" s="9" cm="1">
        <f t="array" ref="AI324">MEDIAN(_xlfn._xlws.FILTER(AI3:AI290, ($H$3:$H$290=1)*($K3:$K290=3)*($AY3:$AY290&gt;$X$292)))</f>
        <v>1.6757409919577189</v>
      </c>
      <c r="AJ324" s="10" t="str">
        <f t="shared" si="76"/>
        <v>Target; Gain &gt; 1; #pref=3</v>
      </c>
      <c r="AK324" s="9" cm="1">
        <f t="array" ref="AK324">MEDIAN(_xlfn._xlws.FILTER(AK3:AK290, ($H$3:$H$290=1)*($K3:$K290=3)*($AY3:$AY290&gt;$X$292)))</f>
        <v>1.4871026558103038</v>
      </c>
      <c r="AL324" s="9" cm="1">
        <f t="array" ref="AL324">MEDIAN(_xlfn._xlws.FILTER(AL3:AL290, ($H$3:$H$290=1)*($K3:$K290=3)*($AY3:$AY290&gt;$X$292)))</f>
        <v>0.44615936070913448</v>
      </c>
      <c r="AM324" s="9" cm="1">
        <f t="array" ref="AM324">MEDIAN(_xlfn._xlws.FILTER(AM3:AM290, ($H$3:$H$290=1)*($K3:$K290=3)*($AY3:$AY290&gt;$X$292)))</f>
        <v>0.44403908451204177</v>
      </c>
      <c r="AN324" s="9" cm="1">
        <f t="array" ref="AN324">MEDIAN(_xlfn._xlws.FILTER(AN3:AN290, ($H$3:$H$290=1)*($K3:$K290=3)*($AY3:$AY290&gt;$X$292)))</f>
        <v>1.9971122174960327</v>
      </c>
      <c r="AO324" s="9" cm="1">
        <f t="array" ref="AO324">MEDIAN(_xlfn._xlws.FILTER(AO3:AO290, ($H$3:$H$290=1)*($K3:$K290=3)*($AY3:$AY290&gt;$X$292)))</f>
        <v>0.3819483591127209</v>
      </c>
      <c r="AP324" s="9" cm="1">
        <f t="array" ref="AP324">MEDIAN(_xlfn._xlws.FILTER(AP3:AP290, ($H$3:$H$290=1)*($K3:$K290=3)*($AY3:$AY290&gt;$X$292)))</f>
        <v>1.9459239299932958</v>
      </c>
      <c r="AQ324" s="9" cm="1">
        <f t="array" ref="AQ324">MEDIAN(_xlfn._xlws.FILTER(AQ3:AQ290, ($H$3:$H$290=1)*($K3:$K290=3)*($AY3:$AY290&gt;$X$292)))</f>
        <v>0.41366601818590421</v>
      </c>
      <c r="AR324" s="9" cm="1">
        <f t="array" ref="AR324">MEDIAN(_xlfn._xlws.FILTER(AR3:AR290, ($H$3:$H$290=1)*($K3:$K290=3)*($AY3:$AY290&gt;$X$292)))</f>
        <v>1.7824350936920381</v>
      </c>
      <c r="AS324" s="9" cm="1">
        <f t="array" ref="AS324">MEDIAN(_xlfn._xlws.FILTER(AS3:AS290, ($H$3:$H$290=1)*($K3:$K290=3)*($AY3:$AY290&gt;$X$292)))</f>
        <v>0.52413520319969387</v>
      </c>
      <c r="AT324" s="9" cm="1">
        <f t="array" ref="AT324">MEDIAN(_xlfn._xlws.FILTER(AT3:AT290, ($H$3:$H$290=1)*($K3:$K290=3)*($AY3:$AY290&gt;$X$292)))</f>
        <v>4.3592658750945708</v>
      </c>
      <c r="AU324" s="9" cm="1">
        <f t="array" ref="AU324">MEDIAN(_xlfn._xlws.FILTER(AU3:AU290, ($H$3:$H$290=1)*($K3:$K290=3)*($AY3:$AY290&gt;$X$292)))</f>
        <v>0.85918415889609601</v>
      </c>
    </row>
    <row r="325" spans="12:49" x14ac:dyDescent="0.3">
      <c r="L325" t="str">
        <f t="shared" si="80"/>
        <v>Target; Gain &gt; 1; #pref=4</v>
      </c>
      <c r="M325" s="9" t="e" cm="1" vm="1">
        <f t="array" ref="M325">MEDIAN(_xlfn._xlws.FILTER(M3:M290, ($H$3:$H$290=1)*($K3:$K290=4)*($AY3:$AY290&gt;$X$292)))</f>
        <v>#VALUE!</v>
      </c>
      <c r="N325" s="9" t="e" cm="1" vm="1">
        <f t="array" ref="N325">MEDIAN(_xlfn._xlws.FILTER(N3:N290, ($H$3:$H$290=1)*($K3:$K290=4)*($AY3:$AY290&gt;$X$292)))</f>
        <v>#VALUE!</v>
      </c>
      <c r="O325" s="9" t="e" cm="1" vm="1">
        <f t="array" ref="O325">MEDIAN(_xlfn._xlws.FILTER(O3:O290, ($H$3:$H$290=1)*($K3:$K290=4)*($AY3:$AY290&gt;$X$292)))</f>
        <v>#VALUE!</v>
      </c>
      <c r="P325" s="9" t="e" cm="1" vm="1">
        <f t="array" ref="P325">MEDIAN(_xlfn._xlws.FILTER(P3:P290, ($H$3:$H$290=1)*($K3:$K290=4)*($AY3:$AY290&gt;$X$292)))</f>
        <v>#VALUE!</v>
      </c>
      <c r="Q325" s="9" t="e" cm="1" vm="1">
        <f t="array" ref="Q325">MEDIAN(_xlfn._xlws.FILTER(Q3:Q290, ($H$3:$H$290=1)*($K3:$K290=4)*($AY3:$AY290&gt;$X$292)))</f>
        <v>#VALUE!</v>
      </c>
      <c r="R325" s="9" t="e" cm="1" vm="1">
        <f t="array" ref="R325">MEDIAN(_xlfn._xlws.FILTER(R3:R290, ($H$3:$H$290=1)*($K3:$K290=4)*($AY3:$AY290&gt;$X$292)))</f>
        <v>#VALUE!</v>
      </c>
      <c r="S325" s="9" t="e" cm="1" vm="1">
        <f t="array" ref="S325">MEDIAN(_xlfn._xlws.FILTER(S3:S290, ($H$3:$H$290=1)*($K3:$K290=4)*($AY3:$AY290&gt;$X$292)))</f>
        <v>#VALUE!</v>
      </c>
      <c r="T325" s="9" t="e" cm="1" vm="1">
        <f t="array" ref="T325">MEDIAN(_xlfn._xlws.FILTER(T3:T290, ($H$3:$H$290=1)*($K3:$K290=4)*($AY3:$AY290&gt;$X$292)))</f>
        <v>#VALUE!</v>
      </c>
      <c r="U325" s="9" t="e" cm="1" vm="1">
        <f t="array" ref="U325">MEDIAN(_xlfn._xlws.FILTER(U3:U290, ($H$3:$H$290=1)*($K3:$K290=4)*($AY3:$AY290&gt;$X$292)))</f>
        <v>#VALUE!</v>
      </c>
      <c r="V325" s="9" t="e" cm="1" vm="1">
        <f t="array" ref="V325">MEDIAN(_xlfn._xlws.FILTER(V3:V290, ($H$3:$H$290=1)*($K3:$K290=4)*($AY3:$AY290&gt;$X$292)))</f>
        <v>#VALUE!</v>
      </c>
      <c r="W325" s="9" t="e" cm="1" vm="1">
        <f t="array" ref="W325">MEDIAN(_xlfn._xlws.FILTER(W3:W290, ($H$3:$H$290=1)*($K3:$K290=4)*($AY3:$AY290&gt;$X$292)))</f>
        <v>#VALUE!</v>
      </c>
      <c r="X325" s="9" t="str">
        <f>"Target; Gain &gt; "&amp;X316&amp;"; #pref=4"</f>
        <v>Target; Gain &gt; 1; #pref=4</v>
      </c>
      <c r="Y325" s="9" t="e" cm="1" vm="1">
        <f t="array" ref="Y325">MEDIAN(_xlfn._xlws.FILTER(Y3:Y290, ($H$3:$H$290=1)*($K3:$K290=4)*($AY3:$AY290&gt;$X$292)))</f>
        <v>#VALUE!</v>
      </c>
      <c r="Z325" s="9" t="e" cm="1" vm="1">
        <f t="array" ref="Z325">MEDIAN(_xlfn._xlws.FILTER(Z3:Z290, ($H$3:$H$290=1)*($K3:$K290=4)*($AY3:$AY290&gt;$X$292)))</f>
        <v>#VALUE!</v>
      </c>
      <c r="AA325" s="9" t="e" cm="1" vm="1">
        <f t="array" ref="AA325">MEDIAN(_xlfn._xlws.FILTER(AA3:AA290, ($H$3:$H$290=1)*($K3:$K290=4)*($AY3:$AY290&gt;$X$292)))</f>
        <v>#VALUE!</v>
      </c>
      <c r="AB325" s="9" t="e" cm="1" vm="1">
        <f t="array" ref="AB325">MEDIAN(_xlfn._xlws.FILTER(AB3:AB290, ($H$3:$H$290=1)*($K3:$K290=4)*($AY3:$AY290&gt;$X$292)))</f>
        <v>#VALUE!</v>
      </c>
      <c r="AC325" s="9" t="e" cm="1" vm="1">
        <f t="array" ref="AC325">MEDIAN(_xlfn._xlws.FILTER(AC3:AC290, ($H$3:$H$290=1)*($K3:$K290=4)*($AY3:$AY290&gt;$X$292)))</f>
        <v>#VALUE!</v>
      </c>
      <c r="AD325" s="9" t="e" cm="1" vm="1">
        <f t="array" ref="AD325">MEDIAN(_xlfn._xlws.FILTER(AD3:AD290, ($H$3:$H$290=1)*($K3:$K290=4)*($AY3:$AY290&gt;$X$292)))</f>
        <v>#VALUE!</v>
      </c>
      <c r="AE325" s="9" t="e" cm="1" vm="1">
        <f t="array" ref="AE325">MEDIAN(_xlfn._xlws.FILTER(AE3:AE290, ($H$3:$H$290=1)*($K3:$K290=4)*($AY3:$AY290&gt;$X$292)))</f>
        <v>#VALUE!</v>
      </c>
      <c r="AF325" s="9" t="e" cm="1" vm="1">
        <f t="array" ref="AF325">MEDIAN(_xlfn._xlws.FILTER(AF3:AF290, ($H$3:$H$290=1)*($K3:$K290=4)*($AY3:$AY290&gt;$X$292)))</f>
        <v>#VALUE!</v>
      </c>
      <c r="AG325" s="9" t="e" cm="1" vm="1">
        <f t="array" ref="AG325">MEDIAN(_xlfn._xlws.FILTER(AG3:AG290, ($H$3:$H$290=1)*($K3:$K290=4)*($AY3:$AY290&gt;$X$292)))</f>
        <v>#VALUE!</v>
      </c>
      <c r="AH325" s="9" t="e" cm="1" vm="1">
        <f t="array" ref="AH325">MEDIAN(_xlfn._xlws.FILTER(AH3:AH290, ($H$3:$H$290=1)*($K3:$K290=4)*($AY3:$AY290&gt;$X$292)))</f>
        <v>#VALUE!</v>
      </c>
      <c r="AI325" s="9" t="e" cm="1" vm="1">
        <f t="array" ref="AI325">MEDIAN(_xlfn._xlws.FILTER(AI3:AI290, ($H$3:$H$290=1)*($K3:$K290=4)*($AY3:$AY290&gt;$X$292)))</f>
        <v>#VALUE!</v>
      </c>
      <c r="AJ325" s="10" t="str">
        <f t="shared" si="76"/>
        <v>Target; Gain &gt; 1; #pref=4</v>
      </c>
      <c r="AK325" s="9" t="e" cm="1" vm="1">
        <f t="array" ref="AK325">MEDIAN(_xlfn._xlws.FILTER(AK3:AK290, ($H$3:$H$290=1)*($K3:$K290=4)*($AY3:$AY290&gt;$X$292)))</f>
        <v>#VALUE!</v>
      </c>
      <c r="AL325" s="9" t="e" cm="1" vm="1">
        <f t="array" ref="AL325">MEDIAN(_xlfn._xlws.FILTER(AL3:AL290, ($H$3:$H$290=1)*($K3:$K290=4)*($AY3:$AY290&gt;$X$292)))</f>
        <v>#VALUE!</v>
      </c>
      <c r="AM325" s="9" t="e" cm="1" vm="1">
        <f t="array" ref="AM325">MEDIAN(_xlfn._xlws.FILTER(AM3:AM290, ($H$3:$H$290=1)*($K3:$K290=4)*($AY3:$AY290&gt;$X$292)))</f>
        <v>#VALUE!</v>
      </c>
      <c r="AN325" s="9" t="e" cm="1" vm="1">
        <f t="array" ref="AN325">MEDIAN(_xlfn._xlws.FILTER(AN3:AN290, ($H$3:$H$290=1)*($K3:$K290=4)*($AY3:$AY290&gt;$X$292)))</f>
        <v>#VALUE!</v>
      </c>
      <c r="AO325" s="9" t="e" cm="1" vm="1">
        <f t="array" ref="AO325">MEDIAN(_xlfn._xlws.FILTER(AO3:AO290, ($H$3:$H$290=1)*($K3:$K290=4)*($AY3:$AY290&gt;$X$292)))</f>
        <v>#VALUE!</v>
      </c>
      <c r="AP325" s="9" t="e" cm="1" vm="1">
        <f t="array" ref="AP325">MEDIAN(_xlfn._xlws.FILTER(AP3:AP290, ($H$3:$H$290=1)*($K3:$K290=4)*($AY3:$AY290&gt;$X$292)))</f>
        <v>#VALUE!</v>
      </c>
      <c r="AQ325" s="9" t="e" cm="1" vm="1">
        <f t="array" ref="AQ325">MEDIAN(_xlfn._xlws.FILTER(AQ3:AQ290, ($H$3:$H$290=1)*($K3:$K290=4)*($AY3:$AY290&gt;$X$292)))</f>
        <v>#VALUE!</v>
      </c>
      <c r="AR325" s="9" t="e" cm="1" vm="1">
        <f t="array" ref="AR325">MEDIAN(_xlfn._xlws.FILTER(AR3:AR290, ($H$3:$H$290=1)*($K3:$K290=4)*($AY3:$AY290&gt;$X$292)))</f>
        <v>#VALUE!</v>
      </c>
      <c r="AS325" s="9" t="e" cm="1" vm="1">
        <f t="array" ref="AS325">MEDIAN(_xlfn._xlws.FILTER(AS3:AS290, ($H$3:$H$290=1)*($K3:$K290=4)*($AY3:$AY290&gt;$X$292)))</f>
        <v>#VALUE!</v>
      </c>
      <c r="AT325" s="9" t="e" cm="1" vm="1">
        <f t="array" ref="AT325">MEDIAN(_xlfn._xlws.FILTER(AT3:AT290, ($H$3:$H$290=1)*($K3:$K290=4)*($AY3:$AY290&gt;$X$292)))</f>
        <v>#VALUE!</v>
      </c>
      <c r="AU325" s="9" t="e" cm="1" vm="1">
        <f t="array" ref="AU325">MEDIAN(_xlfn._xlws.FILTER(AU3:AU290, ($H$3:$H$290=1)*($K3:$K290=4)*($AY3:$AY290&gt;$X$292)))</f>
        <v>#VALUE!</v>
      </c>
    </row>
    <row r="326" spans="12:49" x14ac:dyDescent="0.3">
      <c r="L326" s="9" t="str">
        <f t="shared" si="80"/>
        <v>Target; Gain &gt; 0</v>
      </c>
      <c r="M326" s="9" cm="1">
        <f t="array" ref="M326">MEDIAN(_xlfn._xlws.FILTER(M3:M290, ($H3:$H290=1)*($J3:$J290=1)))</f>
        <v>1582642.9</v>
      </c>
      <c r="N326" s="9" cm="1">
        <f t="array" ref="N326">MEDIAN(_xlfn._xlws.FILTER(N3:N290, ($H3:$H290=1)*($J3:$J290=1)))</f>
        <v>1366032.9</v>
      </c>
      <c r="O326" s="9" cm="1">
        <f t="array" ref="O326">MEDIAN(_xlfn._xlws.FILTER(O3:O290, ($H3:$H290=1)*($J3:$J290=1)))</f>
        <v>1378424.2</v>
      </c>
      <c r="P326" s="9" cm="1">
        <f t="array" ref="P326">MEDIAN(_xlfn._xlws.FILTER(P3:P290, ($H3:$H290=1)*($J3:$J290=1)))</f>
        <v>936579.2</v>
      </c>
      <c r="Q326" s="9" cm="1">
        <f t="array" ref="Q326">MEDIAN(_xlfn._xlws.FILTER(Q3:Q290, ($H3:$H290=1)*($J3:$J290=1)))</f>
        <v>617963.7666666666</v>
      </c>
      <c r="R326" s="9" cm="1">
        <f t="array" ref="R326">MEDIAN(_xlfn._xlws.FILTER(R3:R290, ($H3:$H290=1)*($J3:$J290=1)))</f>
        <v>786676.2</v>
      </c>
      <c r="S326" s="9" cm="1">
        <f t="array" ref="S326">MEDIAN(_xlfn._xlws.FILTER(S3:S290, ($H3:$H290=1)*($J3:$J290=1)))</f>
        <v>759610.5</v>
      </c>
      <c r="T326" s="9" cm="1">
        <f t="array" ref="T326">MEDIAN(_xlfn._xlws.FILTER(T3:T290, ($H3:$H290=1)*($J3:$J290=1)))</f>
        <v>4563260.1999999993</v>
      </c>
      <c r="U326" s="9" cm="1">
        <f t="array" ref="U326">MEDIAN(_xlfn._xlws.FILTER(U3:U290, ($H3:$H290=1)*($J3:$J290=1)))</f>
        <v>3725882.666666667</v>
      </c>
      <c r="V326" s="9" cm="1">
        <f t="array" ref="V326">MEDIAN(_xlfn._xlws.FILTER(V3:V290, ($H3:$H290=1)*($J3:$J290=1)))</f>
        <v>2178490.6</v>
      </c>
      <c r="W326" s="9" cm="1">
        <f t="array" ref="W326">MEDIAN(_xlfn._xlws.FILTER(W3:W290, ($H3:$H290=1)*($J3:$J290=1)))</f>
        <v>1122908.7</v>
      </c>
      <c r="X326" s="9" t="s">
        <v>51</v>
      </c>
      <c r="Y326" s="9" cm="1">
        <f t="array" ref="Y326">MEDIAN(_xlfn._xlws.FILTER(Y3:Y290, ($H3:$H290=1)*($J3:$J290=1)))</f>
        <v>1.7499378126987719</v>
      </c>
      <c r="Z326" s="9" cm="1">
        <f t="array" ref="Z326">MEDIAN(_xlfn._xlws.FILTER(Z3:Z290, ($H3:$H290=1)*($J3:$J290=1)))</f>
        <v>1.4859746754984369</v>
      </c>
      <c r="AA326" s="9" cm="1">
        <f t="array" ref="AA326">MEDIAN(_xlfn._xlws.FILTER(AA3:AA290, ($H3:$H290=1)*($J3:$J290=1)))</f>
        <v>1.4679741333296985</v>
      </c>
      <c r="AB326" s="9" cm="1">
        <f t="array" ref="AB326">MEDIAN(_xlfn._xlws.FILTER(AB3:AB290, ($H3:$H290=1)*($J3:$J290=1)))</f>
        <v>1.6188101976993496</v>
      </c>
      <c r="AC326" s="9" cm="1">
        <f t="array" ref="AC326">MEDIAN(_xlfn._xlws.FILTER(AC3:AC290, ($H3:$H290=1)*($J3:$J290=1)))</f>
        <v>1.178439398968476</v>
      </c>
      <c r="AD326" s="9" cm="1">
        <f t="array" ref="AD326">MEDIAN(_xlfn._xlws.FILTER(AD3:AD290, ($H3:$H290=1)*($J3:$J290=1)))</f>
        <v>1.6537512237962804</v>
      </c>
      <c r="AE326" s="9" cm="1">
        <f t="array" ref="AE326">MEDIAN(_xlfn._xlws.FILTER(AE3:AE290, ($H3:$H290=1)*($J3:$J290=1)))</f>
        <v>1.3313569918798751</v>
      </c>
      <c r="AF326" s="9" cm="1">
        <f t="array" ref="AF326">MEDIAN(_xlfn._xlws.FILTER(AF3:AF290, ($H3:$H290=1)*($J3:$J290=1)))</f>
        <v>2.5113363329961436</v>
      </c>
      <c r="AG326" s="9" cm="1">
        <f t="array" ref="AG326">MEDIAN(_xlfn._xlws.FILTER(AG3:AG290, ($H3:$H290=1)*($J3:$J290=1)))</f>
        <v>2.4964193449452674</v>
      </c>
      <c r="AH326" s="9" cm="1">
        <f t="array" ref="AH326">MEDIAN(_xlfn._xlws.FILTER(AH3:AH290, ($H3:$H290=1)*($J3:$J290=1)))</f>
        <v>3.4955743357888425</v>
      </c>
      <c r="AI326" s="9" cm="1">
        <f t="array" ref="AI326">MEDIAN(_xlfn._xlws.FILTER(AI3:AI290, ($H3:$H290=1)*($J3:$J290=1)))</f>
        <v>2.6291341565549375</v>
      </c>
      <c r="AJ326" s="9" t="str">
        <f t="shared" si="76"/>
        <v>Target; Gain &gt; 0</v>
      </c>
      <c r="AK326" s="9" cm="1">
        <f t="array" ref="AK326">MEDIAN(_xlfn._xlws.FILTER(AK3:AK290, ($H3:$H290=1)*($J3:$J290=1)))</f>
        <v>1.7499378126987719</v>
      </c>
      <c r="AL326" s="9" cm="1">
        <f t="array" ref="AL326">MEDIAN(_xlfn._xlws.FILTER(AL3:AL290, ($H3:$H290=1)*($J3:$J290=1)))</f>
        <v>0.53372426109854132</v>
      </c>
      <c r="AM326" s="9" cm="1">
        <f t="array" ref="AM326">MEDIAN(_xlfn._xlws.FILTER(AM3:AM290, ($H3:$H290=1)*($J3:$J290=1)))</f>
        <v>0.52654677469399758</v>
      </c>
      <c r="AN326" s="9" cm="1">
        <f t="array" ref="AN326">MEDIAN(_xlfn._xlws.FILTER(AN3:AN290, ($H3:$H290=1)*($J3:$J290=1)))</f>
        <v>1.6188101976993496</v>
      </c>
      <c r="AO326" s="9" cm="1">
        <f t="array" ref="AO326">MEDIAN(_xlfn._xlws.FILTER(AO3:AO290, ($H3:$H290=1)*($J3:$J290=1)))</f>
        <v>0.47343193166598213</v>
      </c>
      <c r="AP326" s="9" cm="1">
        <f t="array" ref="AP326">MEDIAN(_xlfn._xlws.FILTER(AP3:AP290, ($H3:$H290=1)*($J3:$J290=1)))</f>
        <v>1.6537512237962804</v>
      </c>
      <c r="AQ326" s="9" cm="1">
        <f t="array" ref="AQ326">MEDIAN(_xlfn._xlws.FILTER(AQ3:AQ290, ($H3:$H290=1)*($J3:$J290=1)))</f>
        <v>0.53545107088866639</v>
      </c>
      <c r="AR326" s="9" cm="1">
        <f t="array" ref="AR326">MEDIAN(_xlfn._xlws.FILTER(AR3:AR290, ($H3:$H290=1)*($J3:$J290=1)))</f>
        <v>1.3162212934985291</v>
      </c>
      <c r="AS326" s="9" cm="1">
        <f t="array" ref="AS326">MEDIAN(_xlfn._xlws.FILTER(AS3:AS290, ($H3:$H290=1)*($J3:$J290=1)))</f>
        <v>0.50878782729074978</v>
      </c>
      <c r="AT326" s="9" cm="1">
        <f t="array" ref="AT326">MEDIAN(_xlfn._xlws.FILTER(AT3:AT290, ($H3:$H290=1)*($J3:$J290=1)))</f>
        <v>3.4955743357888425</v>
      </c>
      <c r="AU326" s="9" cm="1">
        <f t="array" ref="AU326">MEDIAN(_xlfn._xlws.FILTER(AU3:AU290, ($H3:$H290=1)*($J3:$J290=1)))</f>
        <v>1.2846381251001731</v>
      </c>
      <c r="AW326" s="10"/>
    </row>
    <row r="327" spans="12:49" x14ac:dyDescent="0.3">
      <c r="L327" s="9" t="str">
        <f t="shared" si="80"/>
        <v>Target; Gain &lt;= 0</v>
      </c>
      <c r="M327" s="9" cm="1">
        <f t="array" ref="M327">MEDIAN(_xlfn._xlws.FILTER(M3:M290, ($H3:$H290=1)*($J3:$J290=0)))</f>
        <v>1381622.7</v>
      </c>
      <c r="N327" s="9" cm="1">
        <f t="array" ref="N327">MEDIAN(_xlfn._xlws.FILTER(N3:N290, ($H3:$H290=1)*($J3:$J290=0)))</f>
        <v>1092820.5</v>
      </c>
      <c r="O327" s="9" cm="1">
        <f t="array" ref="O327">MEDIAN(_xlfn._xlws.FILTER(O3:O290, ($H3:$H290=1)*($J3:$J290=0)))</f>
        <v>1104578.1000000001</v>
      </c>
      <c r="P327" s="9" cm="1">
        <f t="array" ref="P327">MEDIAN(_xlfn._xlws.FILTER(P3:P290, ($H3:$H290=1)*($J3:$J290=0)))</f>
        <v>1483555.3</v>
      </c>
      <c r="Q327" s="9" cm="1">
        <f t="array" ref="Q327">MEDIAN(_xlfn._xlws.FILTER(Q3:Q290, ($H3:$H290=1)*($J3:$J290=0)))</f>
        <v>562506.80000000005</v>
      </c>
      <c r="R327" s="9" cm="1">
        <f t="array" ref="R327">MEDIAN(_xlfn._xlws.FILTER(R3:R290, ($H3:$H290=1)*($J3:$J290=0)))</f>
        <v>1127407.6000000001</v>
      </c>
      <c r="S327" s="9" cm="1">
        <f t="array" ref="S327">MEDIAN(_xlfn._xlws.FILTER(S3:S290, ($H3:$H290=1)*($J3:$J290=0)))</f>
        <v>579091.30000000005</v>
      </c>
      <c r="T327" s="9" cm="1">
        <f t="array" ref="T327">MEDIAN(_xlfn._xlws.FILTER(T3:T290, ($H3:$H290=1)*($J3:$J290=0)))</f>
        <v>3461772.8</v>
      </c>
      <c r="U327" s="9" cm="1">
        <f t="array" ref="U327">MEDIAN(_xlfn._xlws.FILTER(U3:U290, ($H3:$H290=1)*($J3:$J290=0)))</f>
        <v>3241600.0999999996</v>
      </c>
      <c r="V327" s="9" cm="1">
        <f t="array" ref="V327">MEDIAN(_xlfn._xlws.FILTER(V3:V290, ($H3:$H290=1)*($J3:$J290=0)))</f>
        <v>5479931.4000000004</v>
      </c>
      <c r="W327" s="9" cm="1">
        <f t="array" ref="W327">MEDIAN(_xlfn._xlws.FILTER(W3:W290, ($H3:$H290=1)*($J3:$J290=0)))</f>
        <v>1408436.7000000002</v>
      </c>
      <c r="X327" s="9" t="s">
        <v>131</v>
      </c>
      <c r="Y327" s="9" cm="1">
        <f t="array" ref="Y327">MEDIAN(_xlfn._xlws.FILTER(Y3:Y290, ($H3:$H290=1)*($J3:$J290=0)))</f>
        <v>1.7263234782905785</v>
      </c>
      <c r="Z327" s="9" cm="1">
        <f t="array" ref="Z327">MEDIAN(_xlfn._xlws.FILTER(Z3:Z290, ($H3:$H290=1)*($J3:$J290=0)))</f>
        <v>1.325830949092051</v>
      </c>
      <c r="AA327" s="9" cm="1">
        <f t="array" ref="AA327">MEDIAN(_xlfn._xlws.FILTER(AA3:AA290, ($H3:$H290=1)*($J3:$J290=0)))</f>
        <v>1.3315288760466504</v>
      </c>
      <c r="AB327" s="9" cm="1">
        <f t="array" ref="AB327">MEDIAN(_xlfn._xlws.FILTER(AB3:AB290, ($H3:$H290=1)*($J3:$J290=0)))</f>
        <v>2.265712416500901</v>
      </c>
      <c r="AC327" s="9" cm="1">
        <f t="array" ref="AC327">MEDIAN(_xlfn._xlws.FILTER(AC3:AC290, ($H3:$H290=1)*($J3:$J290=0)))</f>
        <v>1.1897055132169041</v>
      </c>
      <c r="AD327" s="9" cm="1">
        <f t="array" ref="AD327">MEDIAN(_xlfn._xlws.FILTER(AD3:AD290, ($H3:$H290=1)*($J3:$J290=0)))</f>
        <v>1.3309394563955719</v>
      </c>
      <c r="AE327" s="9" cm="1">
        <f t="array" ref="AE327">MEDIAN(_xlfn._xlws.FILTER(AE3:AE290, ($H3:$H290=1)*($J3:$J290=0)))</f>
        <v>0.96157903759740315</v>
      </c>
      <c r="AF327" s="9" cm="1">
        <f t="array" ref="AF327">MEDIAN(_xlfn._xlws.FILTER(AF3:AF290, ($H3:$H290=1)*($J3:$J290=0)))</f>
        <v>1.4124548668856736</v>
      </c>
      <c r="AG327" s="9" cm="1">
        <f t="array" ref="AG327">MEDIAN(_xlfn._xlws.FILTER(AG3:AG290, ($H3:$H290=1)*($J3:$J290=0)))</f>
        <v>1.9197242619644381</v>
      </c>
      <c r="AH327" s="9" cm="1">
        <f t="array" ref="AH327">MEDIAN(_xlfn._xlws.FILTER(AH3:AH290, ($H3:$H290=1)*($J3:$J290=0)))</f>
        <v>4.5397069395869041</v>
      </c>
      <c r="AI327" s="9" cm="1">
        <f t="array" ref="AI327">MEDIAN(_xlfn._xlws.FILTER(AI3:AI290, ($H3:$H290=1)*($J3:$J290=0)))</f>
        <v>2.3269411384826526</v>
      </c>
      <c r="AJ327" s="9" t="str">
        <f t="shared" si="76"/>
        <v>Target; Gain &lt;= 0</v>
      </c>
      <c r="AK327" s="9" cm="1">
        <f t="array" ref="AK327">MEDIAN(_xlfn._xlws.FILTER(AK3:AK290, ($H3:$H290=1)*($J3:$J290=0)))</f>
        <v>1.7263234782905785</v>
      </c>
      <c r="AL327" s="9" cm="1">
        <f t="array" ref="AL327">MEDIAN(_xlfn._xlws.FILTER(AL3:AL290, ($H3:$H290=1)*($J3:$J290=0)))</f>
        <v>0.55906582018942563</v>
      </c>
      <c r="AM327" s="9" cm="1">
        <f t="array" ref="AM327">MEDIAN(_xlfn._xlws.FILTER(AM3:AM290, ($H3:$H290=1)*($J3:$J290=0)))</f>
        <v>0.55838785187806939</v>
      </c>
      <c r="AN327" s="9" cm="1">
        <f t="array" ref="AN327">MEDIAN(_xlfn._xlws.FILTER(AN3:AN290, ($H3:$H290=1)*($J3:$J290=0)))</f>
        <v>2.265712416500901</v>
      </c>
      <c r="AO327" s="9" cm="1">
        <f t="array" ref="AO327">MEDIAN(_xlfn._xlws.FILTER(AO3:AO290, ($H3:$H290=1)*($J3:$J290=0)))</f>
        <v>0.53801175550324842</v>
      </c>
      <c r="AP327" s="9" cm="1">
        <f t="array" ref="AP327">MEDIAN(_xlfn._xlws.FILTER(AP3:AP290, ($H3:$H290=1)*($J3:$J290=0)))</f>
        <v>1.3309394563955719</v>
      </c>
      <c r="AQ327" s="9" cm="1">
        <f t="array" ref="AQ327">MEDIAN(_xlfn._xlws.FILTER(AQ3:AQ290, ($H3:$H290=1)*($J3:$J290=0)))</f>
        <v>0.54070524238049988</v>
      </c>
      <c r="AR327" s="9" cm="1">
        <f t="array" ref="AR327">MEDIAN(_xlfn._xlws.FILTER(AR3:AR290, ($H3:$H290=1)*($J3:$J290=0)))</f>
        <v>0.73513735197484498</v>
      </c>
      <c r="AS327" s="9" cm="1">
        <f t="array" ref="AS327">MEDIAN(_xlfn._xlws.FILTER(AS3:AS290, ($H3:$H290=1)*($J3:$J290=0)))</f>
        <v>0.42137894976767709</v>
      </c>
      <c r="AT327" s="9" cm="1">
        <f t="array" ref="AT327">MEDIAN(_xlfn._xlws.FILTER(AT3:AT290, ($H3:$H290=1)*($J3:$J290=0)))</f>
        <v>4.5397069395869041</v>
      </c>
      <c r="AU327" s="9" cm="1">
        <f t="array" ref="AU327">MEDIAN(_xlfn._xlws.FILTER(AU3:AU290, ($H3:$H290=1)*($J3:$J290=0)))</f>
        <v>1.1561771320004484</v>
      </c>
      <c r="AW327" s="10"/>
    </row>
    <row r="328" spans="12:49" x14ac:dyDescent="0.3">
      <c r="L328" s="11">
        <f>L316</f>
        <v>1</v>
      </c>
      <c r="M328" s="11"/>
      <c r="N328" s="12" t="str">
        <f>N316</f>
        <v>BNL Causal</v>
      </c>
      <c r="O328" s="12" t="str">
        <f>O316</f>
        <v>BNL Causal HM</v>
      </c>
      <c r="P328" s="12" t="str">
        <f>Q316</f>
        <v>SFS Causal</v>
      </c>
      <c r="Q328" s="12" t="str">
        <f>S316</f>
        <v>SaLSa Causal</v>
      </c>
      <c r="R328" s="12" t="str">
        <f>U316</f>
        <v>D&amp;C Causal</v>
      </c>
      <c r="S328" s="12" t="str">
        <f>W316</f>
        <v>BBS Causal</v>
      </c>
      <c r="T328" s="12"/>
      <c r="U328" s="11">
        <f>X316</f>
        <v>1</v>
      </c>
      <c r="V328" s="12" t="str">
        <f>Z316</f>
        <v>BNL Causal</v>
      </c>
      <c r="W328" s="12" t="str">
        <f>AA316</f>
        <v>BNL Causal HM</v>
      </c>
      <c r="X328" s="12" t="str">
        <f>AC316</f>
        <v>SFS Causal</v>
      </c>
      <c r="Y328" s="12" t="str">
        <f>AE316</f>
        <v>SaLSa Causal</v>
      </c>
      <c r="Z328" s="12" t="str">
        <f>AG316</f>
        <v>D&amp;C Causal</v>
      </c>
      <c r="AA328" s="12" t="str">
        <f>AI316</f>
        <v>BBS Causal</v>
      </c>
      <c r="AB328" s="13"/>
      <c r="AC328" s="11">
        <f>AJ316</f>
        <v>1</v>
      </c>
      <c r="AD328" s="12" t="str">
        <f>AL316</f>
        <v>BNL Causal</v>
      </c>
      <c r="AE328" s="12" t="str">
        <f>AM316</f>
        <v>BNL Causal HM</v>
      </c>
      <c r="AF328" s="12" t="str">
        <f>AO316</f>
        <v>SFS Causal</v>
      </c>
      <c r="AG328" s="12" t="str">
        <f>AQ316</f>
        <v>SaLSa Causal</v>
      </c>
      <c r="AH328" s="12" t="str">
        <f>AS316</f>
        <v>D&amp;C Causal</v>
      </c>
      <c r="AI328" s="12" t="str">
        <f>AU316</f>
        <v>BBS Causal</v>
      </c>
      <c r="AK328" s="12"/>
      <c r="AL328" s="12"/>
      <c r="AM328" s="12"/>
      <c r="AN328" s="13"/>
      <c r="AO328" s="13"/>
      <c r="AP328" s="13"/>
      <c r="AQ328" s="13"/>
      <c r="AR328" s="13"/>
      <c r="AS328" s="13"/>
      <c r="AT328" s="13"/>
      <c r="AU328" s="13"/>
    </row>
    <row r="329" spans="12:49" x14ac:dyDescent="0.3">
      <c r="L329" t="str">
        <f>L317</f>
        <v>ALL</v>
      </c>
      <c r="N329" s="9">
        <f>N317</f>
        <v>1937671.5</v>
      </c>
      <c r="O329" s="9">
        <f>O317</f>
        <v>1945645.7000000002</v>
      </c>
      <c r="P329" s="9">
        <f>Q317</f>
        <v>913370.3</v>
      </c>
      <c r="Q329" s="9">
        <f>S317</f>
        <v>982912.60000000009</v>
      </c>
      <c r="R329" s="9">
        <f>U317</f>
        <v>4156250.666666667</v>
      </c>
      <c r="S329" s="9">
        <f>W317</f>
        <v>2335593.6</v>
      </c>
      <c r="T329" s="9"/>
      <c r="U329" s="9" t="str">
        <f>X317</f>
        <v>ALL</v>
      </c>
      <c r="V329" s="9">
        <f>Z317</f>
        <v>1.9789445606875236</v>
      </c>
      <c r="W329" s="9">
        <f>AA317</f>
        <v>1.9761978975865835</v>
      </c>
      <c r="X329" s="9">
        <f>AC317</f>
        <v>1.3860329760063905</v>
      </c>
      <c r="Y329" s="9">
        <f>AE317</f>
        <v>1.9453994508619266</v>
      </c>
      <c r="Z329" s="9">
        <f>AG317</f>
        <v>2.6976956666214389</v>
      </c>
      <c r="AA329" s="9">
        <f>AI317</f>
        <v>3.0635614047932904</v>
      </c>
      <c r="AB329" s="13"/>
      <c r="AC329" s="9" t="str">
        <f>AJ317</f>
        <v>ALL</v>
      </c>
      <c r="AD329" s="9">
        <f>AL317</f>
        <v>0.62511779803705081</v>
      </c>
      <c r="AE329" s="9">
        <f>AM317</f>
        <v>0.62952927793764202</v>
      </c>
      <c r="AF329" s="9">
        <f>AO317</f>
        <v>0.55344652929634319</v>
      </c>
      <c r="AG329" s="9">
        <f>AQ317</f>
        <v>0.66367369907675311</v>
      </c>
      <c r="AH329" s="9">
        <f>AS317</f>
        <v>0.52685682666487987</v>
      </c>
      <c r="AI329" s="9">
        <f>AU317</f>
        <v>1.6241990958224051</v>
      </c>
      <c r="AK329" s="9"/>
      <c r="AL329" s="9"/>
      <c r="AM329" s="9"/>
      <c r="AN329" s="13"/>
      <c r="AO329" s="13"/>
      <c r="AP329" s="13"/>
      <c r="AQ329" s="13"/>
      <c r="AR329" s="13"/>
      <c r="AS329" s="13"/>
      <c r="AT329" s="13"/>
      <c r="AU329" s="13"/>
    </row>
    <row r="330" spans="12:49" x14ac:dyDescent="0.3">
      <c r="L330" t="str">
        <f>L319</f>
        <v>Gain &gt; 1</v>
      </c>
      <c r="N330" s="9">
        <f t="shared" ref="N330:O337" si="81">N319</f>
        <v>1453233.1</v>
      </c>
      <c r="O330" s="9">
        <f t="shared" si="81"/>
        <v>1467638</v>
      </c>
      <c r="P330" s="9">
        <f t="shared" ref="P330:P337" si="82">Q319</f>
        <v>689939.7</v>
      </c>
      <c r="Q330" s="9">
        <f t="shared" ref="Q330:Q337" si="83">S319</f>
        <v>982912.60000000009</v>
      </c>
      <c r="R330" s="9">
        <f>U319</f>
        <v>4531312.8000000007</v>
      </c>
      <c r="S330" s="9">
        <f t="shared" ref="S330:S337" si="84">W319</f>
        <v>1943140.2</v>
      </c>
      <c r="T330" s="9"/>
      <c r="U330" s="9" t="str">
        <f t="shared" ref="U330:U337" si="85">X319</f>
        <v>Gain &gt; 1</v>
      </c>
      <c r="V330" s="9">
        <f t="shared" ref="V330:W337" si="86">Z319</f>
        <v>1.5190805119636934</v>
      </c>
      <c r="W330" s="9">
        <f t="shared" si="86"/>
        <v>1.5083586647058835</v>
      </c>
      <c r="X330" s="9">
        <f t="shared" ref="X330:X337" si="87">AC319</f>
        <v>1.2111227872024755</v>
      </c>
      <c r="Y330" s="9">
        <f t="shared" ref="Y330:Y337" si="88">AE319</f>
        <v>1.2366100408718919</v>
      </c>
      <c r="Z330" s="9">
        <f t="shared" ref="Z330:Z337" si="89">AG319</f>
        <v>2.9660693007463124</v>
      </c>
      <c r="AA330" s="9">
        <f t="shared" ref="AA330:AA337" si="90">AI319</f>
        <v>2.8021660511847584</v>
      </c>
      <c r="AB330" s="13"/>
      <c r="AC330" s="9" t="str">
        <f t="shared" ref="AC330:AC337" si="91">AJ319</f>
        <v>Gain &gt; 1</v>
      </c>
      <c r="AD330" s="9">
        <f t="shared" ref="AD330:AE337" si="92">AL319</f>
        <v>0.54125085629639214</v>
      </c>
      <c r="AE330" s="9">
        <f t="shared" si="92"/>
        <v>0.53461604108451866</v>
      </c>
      <c r="AF330" s="9">
        <f t="shared" ref="AF330:AF337" si="93">AO319</f>
        <v>0.45021035339450471</v>
      </c>
      <c r="AG330" s="9">
        <f t="shared" ref="AG330:AG337" si="94">AQ319</f>
        <v>0.53526446538162409</v>
      </c>
      <c r="AH330" s="9">
        <f t="shared" ref="AH330:AH337" si="95">AS319</f>
        <v>0.52427857612492512</v>
      </c>
      <c r="AI330" s="9">
        <f t="shared" ref="AI330:AI337" si="96">AU319</f>
        <v>1.3097961535095235</v>
      </c>
      <c r="AK330" s="9"/>
      <c r="AL330" s="9"/>
      <c r="AM330" s="9"/>
      <c r="AN330" s="13"/>
      <c r="AO330" s="13"/>
      <c r="AP330" s="13"/>
      <c r="AQ330" s="13"/>
      <c r="AR330" s="13"/>
      <c r="AS330" s="13"/>
      <c r="AT330" s="13"/>
      <c r="AU330" s="13"/>
    </row>
    <row r="331" spans="12:49" x14ac:dyDescent="0.3">
      <c r="L331" t="str">
        <f>L320</f>
        <v>Target</v>
      </c>
      <c r="N331" s="9">
        <f t="shared" si="81"/>
        <v>1230274.3</v>
      </c>
      <c r="O331" s="9">
        <f t="shared" si="81"/>
        <v>1238182</v>
      </c>
      <c r="P331" s="9">
        <f t="shared" si="82"/>
        <v>564097.69999999995</v>
      </c>
      <c r="Q331" s="9">
        <f t="shared" si="83"/>
        <v>686738.7</v>
      </c>
      <c r="R331" s="9">
        <f>U320</f>
        <v>3431519.7</v>
      </c>
      <c r="S331" s="9">
        <f t="shared" si="84"/>
        <v>1333739.5</v>
      </c>
      <c r="T331" s="9"/>
      <c r="U331" s="9" t="str">
        <f t="shared" si="85"/>
        <v>Target</v>
      </c>
      <c r="V331" s="9">
        <f t="shared" si="86"/>
        <v>1.4119591619237326</v>
      </c>
      <c r="W331" s="9">
        <f t="shared" si="86"/>
        <v>1.4035835789982229</v>
      </c>
      <c r="X331" s="9">
        <f t="shared" si="87"/>
        <v>1.1897055132169041</v>
      </c>
      <c r="Y331" s="9">
        <f t="shared" si="88"/>
        <v>1.2411796654690985</v>
      </c>
      <c r="Z331" s="9">
        <f t="shared" si="89"/>
        <v>1.9756416705786251</v>
      </c>
      <c r="AA331" s="9">
        <f t="shared" si="90"/>
        <v>2.5178604959335646</v>
      </c>
      <c r="AB331" s="13"/>
      <c r="AC331" s="9" t="str">
        <f t="shared" si="91"/>
        <v>Target</v>
      </c>
      <c r="AD331" s="9">
        <f t="shared" si="92"/>
        <v>0.53372426109854132</v>
      </c>
      <c r="AE331" s="9">
        <f t="shared" si="92"/>
        <v>0.52654677469399758</v>
      </c>
      <c r="AF331" s="9">
        <f t="shared" si="93"/>
        <v>0.49968642736494079</v>
      </c>
      <c r="AG331" s="9">
        <f t="shared" si="94"/>
        <v>0.53545107088866639</v>
      </c>
      <c r="AH331" s="9">
        <f t="shared" si="95"/>
        <v>0.46995917960302902</v>
      </c>
      <c r="AI331" s="9">
        <f t="shared" si="96"/>
        <v>1.1799034080933781</v>
      </c>
      <c r="AK331" s="9"/>
      <c r="AL331" s="9"/>
      <c r="AM331" s="9"/>
      <c r="AN331" s="13"/>
      <c r="AO331" s="13"/>
      <c r="AP331" s="13"/>
      <c r="AQ331" s="13"/>
      <c r="AR331" s="13"/>
      <c r="AS331" s="13"/>
      <c r="AT331" s="13"/>
      <c r="AU331" s="13"/>
    </row>
    <row r="332" spans="12:49" x14ac:dyDescent="0.3">
      <c r="L332" t="str">
        <f>L321</f>
        <v>Gain &gt; 0</v>
      </c>
      <c r="N332" s="9">
        <f t="shared" si="81"/>
        <v>1668393.3666666665</v>
      </c>
      <c r="O332" s="9">
        <f t="shared" si="81"/>
        <v>1675035.2333333334</v>
      </c>
      <c r="P332" s="9">
        <f t="shared" si="82"/>
        <v>941955.3</v>
      </c>
      <c r="Q332" s="9">
        <f t="shared" si="83"/>
        <v>982912.60000000009</v>
      </c>
      <c r="R332" s="9">
        <f>U321</f>
        <v>4329071.5999999996</v>
      </c>
      <c r="S332" s="9">
        <f t="shared" si="84"/>
        <v>2235188.9</v>
      </c>
      <c r="T332" s="9"/>
      <c r="U332" s="9" t="str">
        <f t="shared" si="85"/>
        <v>Gain &gt; 0</v>
      </c>
      <c r="V332" s="9">
        <f t="shared" si="86"/>
        <v>1.785837814603777</v>
      </c>
      <c r="W332" s="9">
        <f t="shared" si="86"/>
        <v>1.7828244110181308</v>
      </c>
      <c r="X332" s="9">
        <f t="shared" si="87"/>
        <v>1.3860329760063905</v>
      </c>
      <c r="Y332" s="9">
        <f t="shared" si="88"/>
        <v>1.9562101705872919</v>
      </c>
      <c r="Z332" s="9">
        <f t="shared" si="89"/>
        <v>3.0191387166075101</v>
      </c>
      <c r="AA332" s="9">
        <f t="shared" si="90"/>
        <v>2.9423656698937219</v>
      </c>
      <c r="AB332" s="13"/>
      <c r="AC332" s="9" t="str">
        <f t="shared" si="91"/>
        <v>Gain &gt; 0</v>
      </c>
      <c r="AD332" s="9">
        <f t="shared" si="92"/>
        <v>0.57484704491798766</v>
      </c>
      <c r="AE332" s="9">
        <f t="shared" si="92"/>
        <v>0.57556993777398024</v>
      </c>
      <c r="AF332" s="9">
        <f t="shared" si="93"/>
        <v>0.53388565669592936</v>
      </c>
      <c r="AG332" s="9">
        <f t="shared" si="94"/>
        <v>0.60597459370037543</v>
      </c>
      <c r="AH332" s="9">
        <f t="shared" si="95"/>
        <v>0.57409462950890888</v>
      </c>
      <c r="AI332" s="9">
        <f t="shared" si="96"/>
        <v>1.5003912861439554</v>
      </c>
      <c r="AK332" s="9"/>
      <c r="AL332" s="9"/>
      <c r="AM332" s="9"/>
      <c r="AN332" s="13"/>
      <c r="AO332" s="13"/>
      <c r="AP332" s="13"/>
      <c r="AQ332" s="13"/>
      <c r="AR332" s="13"/>
      <c r="AS332" s="13"/>
      <c r="AT332" s="13"/>
      <c r="AU332" s="13"/>
    </row>
    <row r="333" spans="12:49" x14ac:dyDescent="0.3">
      <c r="L333" t="str">
        <f t="shared" ref="L333" si="97">L322</f>
        <v>Gain &lt;=0</v>
      </c>
      <c r="N333" s="9">
        <f t="shared" si="81"/>
        <v>2365362.0666666673</v>
      </c>
      <c r="O333" s="9">
        <f t="shared" si="81"/>
        <v>2391562.3333333335</v>
      </c>
      <c r="P333" s="9">
        <f t="shared" si="82"/>
        <v>832781.8</v>
      </c>
      <c r="Q333" s="9">
        <f t="shared" si="83"/>
        <v>1146888.8333333333</v>
      </c>
      <c r="R333" s="9">
        <f>U322</f>
        <v>4073432.0999999996</v>
      </c>
      <c r="S333" s="9">
        <f t="shared" si="84"/>
        <v>2335593.6</v>
      </c>
      <c r="T333" s="9"/>
      <c r="U333" s="9" t="str">
        <f t="shared" si="85"/>
        <v>Gain &lt;=0</v>
      </c>
      <c r="V333" s="9">
        <f t="shared" si="86"/>
        <v>2.1966017681930676</v>
      </c>
      <c r="W333" s="9">
        <f t="shared" si="86"/>
        <v>2.1923099566949533</v>
      </c>
      <c r="X333" s="9">
        <f t="shared" si="87"/>
        <v>1.3673539990064456</v>
      </c>
      <c r="Y333" s="9">
        <f t="shared" si="88"/>
        <v>1.9245622425340114</v>
      </c>
      <c r="Z333" s="9">
        <f t="shared" si="89"/>
        <v>2.5332488994346929</v>
      </c>
      <c r="AA333" s="9">
        <f t="shared" si="90"/>
        <v>3.5395038153394127</v>
      </c>
      <c r="AB333" s="13"/>
      <c r="AC333" s="9" t="str">
        <f t="shared" si="91"/>
        <v>Gain &lt;=0</v>
      </c>
      <c r="AD333" s="9">
        <f t="shared" si="92"/>
        <v>0.65631841230982291</v>
      </c>
      <c r="AE333" s="9">
        <f t="shared" si="92"/>
        <v>0.6537351478046427</v>
      </c>
      <c r="AF333" s="9">
        <f t="shared" si="93"/>
        <v>0.5968991764006204</v>
      </c>
      <c r="AG333" s="9">
        <f t="shared" si="94"/>
        <v>0.69617550058756028</v>
      </c>
      <c r="AH333" s="9">
        <f t="shared" si="95"/>
        <v>0.51058000943157822</v>
      </c>
      <c r="AI333" s="9">
        <f t="shared" si="96"/>
        <v>1.8713414765894414</v>
      </c>
      <c r="AK333" s="9"/>
      <c r="AL333" s="9"/>
      <c r="AM333" s="9"/>
      <c r="AN333" s="13"/>
      <c r="AO333" s="13"/>
      <c r="AP333" s="13"/>
      <c r="AQ333" s="13"/>
      <c r="AR333" s="13"/>
      <c r="AS333" s="13"/>
      <c r="AT333" s="13"/>
      <c r="AU333" s="13"/>
    </row>
    <row r="334" spans="12:49" x14ac:dyDescent="0.3">
      <c r="L334" t="str">
        <f>L323</f>
        <v>Target;Gain &gt; 1; #pref=2</v>
      </c>
      <c r="N334" s="9" t="e" vm="2">
        <f t="shared" si="81"/>
        <v>#VALUE!</v>
      </c>
      <c r="O334" s="9" t="e" vm="2">
        <f t="shared" si="81"/>
        <v>#VALUE!</v>
      </c>
      <c r="P334" s="9" t="e" vm="2">
        <f t="shared" si="82"/>
        <v>#VALUE!</v>
      </c>
      <c r="Q334" s="9" t="e" vm="2">
        <f t="shared" si="83"/>
        <v>#VALUE!</v>
      </c>
      <c r="R334" s="9" t="e" vm="2">
        <f t="shared" ref="R334" si="98">U323</f>
        <v>#VALUE!</v>
      </c>
      <c r="S334" s="9" t="e" vm="2">
        <f t="shared" si="84"/>
        <v>#VALUE!</v>
      </c>
      <c r="T334" s="9"/>
      <c r="U334" s="9" t="str">
        <f t="shared" si="85"/>
        <v>Target;Gain &gt; 1; #pref=2</v>
      </c>
      <c r="V334" s="9" t="e" vm="2">
        <f t="shared" si="86"/>
        <v>#VALUE!</v>
      </c>
      <c r="W334" s="9" t="e" vm="2">
        <f t="shared" si="86"/>
        <v>#VALUE!</v>
      </c>
      <c r="X334" s="9" t="e" vm="2">
        <f t="shared" si="87"/>
        <v>#VALUE!</v>
      </c>
      <c r="Y334" s="9" t="e" vm="2">
        <f t="shared" si="88"/>
        <v>#VALUE!</v>
      </c>
      <c r="Z334" s="9" t="e" vm="2">
        <f t="shared" si="89"/>
        <v>#VALUE!</v>
      </c>
      <c r="AA334" s="9" t="e" vm="2">
        <f t="shared" si="90"/>
        <v>#VALUE!</v>
      </c>
      <c r="AB334" s="13"/>
      <c r="AC334" s="9" t="str">
        <f t="shared" si="91"/>
        <v>Target;Gain &gt; 1; #pref=2</v>
      </c>
      <c r="AD334" s="9" t="e" vm="2">
        <f t="shared" si="92"/>
        <v>#VALUE!</v>
      </c>
      <c r="AE334" s="9" t="e" vm="2">
        <f t="shared" si="92"/>
        <v>#VALUE!</v>
      </c>
      <c r="AF334" s="9" t="e" vm="2">
        <f t="shared" si="93"/>
        <v>#VALUE!</v>
      </c>
      <c r="AG334" s="9" t="e" vm="2">
        <f t="shared" si="94"/>
        <v>#VALUE!</v>
      </c>
      <c r="AH334" s="9" t="e" vm="2">
        <f t="shared" si="95"/>
        <v>#VALUE!</v>
      </c>
      <c r="AI334" s="9" t="e" vm="2">
        <f t="shared" si="96"/>
        <v>#VALUE!</v>
      </c>
      <c r="AK334" s="9"/>
      <c r="AL334" s="9"/>
      <c r="AM334" s="9"/>
      <c r="AN334" s="13"/>
      <c r="AO334" s="13"/>
      <c r="AP334" s="13"/>
      <c r="AQ334" s="13"/>
      <c r="AR334" s="13"/>
      <c r="AS334" s="13"/>
      <c r="AT334" s="13"/>
      <c r="AU334" s="13"/>
    </row>
    <row r="335" spans="12:49" x14ac:dyDescent="0.3">
      <c r="L335" t="str">
        <f>L324</f>
        <v>Target; Gain &gt; 1; #pref=3</v>
      </c>
      <c r="N335" s="9">
        <f t="shared" si="81"/>
        <v>885868.39999999991</v>
      </c>
      <c r="O335" s="9">
        <f t="shared" si="81"/>
        <v>895525.8</v>
      </c>
      <c r="P335" s="9">
        <f t="shared" si="82"/>
        <v>361531.4</v>
      </c>
      <c r="Q335" s="9">
        <f t="shared" si="83"/>
        <v>492727.7</v>
      </c>
      <c r="R335" s="9">
        <f>U324</f>
        <v>4108605.6</v>
      </c>
      <c r="S335" s="9">
        <f t="shared" si="84"/>
        <v>1043590</v>
      </c>
      <c r="T335" s="9"/>
      <c r="U335" s="9" t="str">
        <f t="shared" si="85"/>
        <v>Target; Gain &gt; 1; #pref=3</v>
      </c>
      <c r="V335" s="9">
        <f t="shared" si="86"/>
        <v>1.1095181010954547</v>
      </c>
      <c r="W335" s="9">
        <f t="shared" si="86"/>
        <v>1.0996818070940206</v>
      </c>
      <c r="X335" s="9">
        <f t="shared" si="87"/>
        <v>0.86369030711357486</v>
      </c>
      <c r="Y335" s="9">
        <f t="shared" si="88"/>
        <v>0.80812149437260783</v>
      </c>
      <c r="Z335" s="9">
        <f t="shared" si="89"/>
        <v>2.5311704094987357</v>
      </c>
      <c r="AA335" s="9">
        <f t="shared" si="90"/>
        <v>1.6757409919577189</v>
      </c>
      <c r="AB335" s="13"/>
      <c r="AC335" s="9" t="str">
        <f t="shared" si="91"/>
        <v>Target; Gain &gt; 1; #pref=3</v>
      </c>
      <c r="AD335" s="9">
        <f t="shared" si="92"/>
        <v>0.44615936070913448</v>
      </c>
      <c r="AE335" s="9">
        <f t="shared" si="92"/>
        <v>0.44403908451204177</v>
      </c>
      <c r="AF335" s="9">
        <f t="shared" si="93"/>
        <v>0.3819483591127209</v>
      </c>
      <c r="AG335" s="9">
        <f t="shared" si="94"/>
        <v>0.41366601818590421</v>
      </c>
      <c r="AH335" s="9">
        <f t="shared" si="95"/>
        <v>0.52413520319969387</v>
      </c>
      <c r="AI335" s="9">
        <f t="shared" si="96"/>
        <v>0.85918415889609601</v>
      </c>
      <c r="AK335" s="9"/>
      <c r="AL335" s="9"/>
      <c r="AM335" s="9"/>
      <c r="AN335" s="13"/>
      <c r="AO335" s="13"/>
      <c r="AP335" s="13"/>
      <c r="AQ335" s="13"/>
      <c r="AR335" s="13"/>
      <c r="AS335" s="13"/>
      <c r="AT335" s="13"/>
      <c r="AU335" s="13"/>
    </row>
    <row r="336" spans="12:49" x14ac:dyDescent="0.3">
      <c r="L336" t="str">
        <f>L325</f>
        <v>Target; Gain &gt; 1; #pref=4</v>
      </c>
      <c r="N336" s="9" t="e" vm="2">
        <f t="shared" si="81"/>
        <v>#VALUE!</v>
      </c>
      <c r="O336" s="9" t="e" vm="2">
        <f t="shared" si="81"/>
        <v>#VALUE!</v>
      </c>
      <c r="P336" s="9" t="e" vm="2">
        <f t="shared" si="82"/>
        <v>#VALUE!</v>
      </c>
      <c r="Q336" s="9" t="e" vm="2">
        <f t="shared" si="83"/>
        <v>#VALUE!</v>
      </c>
      <c r="R336" s="9" t="e" vm="2">
        <f>U325</f>
        <v>#VALUE!</v>
      </c>
      <c r="S336" s="9" t="e" vm="2">
        <f t="shared" si="84"/>
        <v>#VALUE!</v>
      </c>
      <c r="T336" s="9"/>
      <c r="U336" s="9" t="str">
        <f t="shared" si="85"/>
        <v>Target; Gain &gt; 1; #pref=4</v>
      </c>
      <c r="V336" s="9" t="e" vm="2">
        <f t="shared" si="86"/>
        <v>#VALUE!</v>
      </c>
      <c r="W336" s="9" t="e" vm="2">
        <f t="shared" si="86"/>
        <v>#VALUE!</v>
      </c>
      <c r="X336" s="9" t="e" vm="2">
        <f t="shared" si="87"/>
        <v>#VALUE!</v>
      </c>
      <c r="Y336" s="9" t="e" vm="2">
        <f t="shared" si="88"/>
        <v>#VALUE!</v>
      </c>
      <c r="Z336" s="9" t="e" vm="2">
        <f t="shared" si="89"/>
        <v>#VALUE!</v>
      </c>
      <c r="AA336" s="9" t="e" vm="2">
        <f t="shared" si="90"/>
        <v>#VALUE!</v>
      </c>
      <c r="AB336" s="13"/>
      <c r="AC336" s="9" t="str">
        <f t="shared" si="91"/>
        <v>Target; Gain &gt; 1; #pref=4</v>
      </c>
      <c r="AD336" s="9" t="e" vm="2">
        <f t="shared" si="92"/>
        <v>#VALUE!</v>
      </c>
      <c r="AE336" s="9" t="e" vm="2">
        <f t="shared" si="92"/>
        <v>#VALUE!</v>
      </c>
      <c r="AF336" s="9" t="e" vm="2">
        <f t="shared" si="93"/>
        <v>#VALUE!</v>
      </c>
      <c r="AG336" s="9" t="e" vm="2">
        <f t="shared" si="94"/>
        <v>#VALUE!</v>
      </c>
      <c r="AH336" s="9" t="e" vm="2">
        <f t="shared" si="95"/>
        <v>#VALUE!</v>
      </c>
      <c r="AI336" s="9" t="e" vm="2">
        <f t="shared" si="96"/>
        <v>#VALUE!</v>
      </c>
      <c r="AK336" s="9"/>
      <c r="AL336" s="9"/>
      <c r="AM336" s="9"/>
      <c r="AN336" s="13"/>
      <c r="AO336" s="13"/>
      <c r="AP336" s="13"/>
      <c r="AQ336" s="13"/>
      <c r="AR336" s="13"/>
      <c r="AS336" s="13"/>
      <c r="AT336" s="13"/>
      <c r="AU336" s="13"/>
    </row>
    <row r="337" spans="1:54" x14ac:dyDescent="0.3">
      <c r="L337" t="str">
        <f>L326</f>
        <v>Target; Gain &gt; 0</v>
      </c>
      <c r="N337" s="9">
        <f t="shared" si="81"/>
        <v>1366032.9</v>
      </c>
      <c r="O337" s="9">
        <f t="shared" si="81"/>
        <v>1378424.2</v>
      </c>
      <c r="P337" s="9">
        <f t="shared" si="82"/>
        <v>617963.7666666666</v>
      </c>
      <c r="Q337" s="9">
        <f t="shared" si="83"/>
        <v>759610.5</v>
      </c>
      <c r="R337" s="9">
        <f>U326</f>
        <v>3725882.666666667</v>
      </c>
      <c r="S337" s="9">
        <f t="shared" si="84"/>
        <v>1122908.7</v>
      </c>
      <c r="T337" s="9"/>
      <c r="U337" s="9" t="str">
        <f t="shared" si="85"/>
        <v>Target; Gain &gt; 0</v>
      </c>
      <c r="V337" s="9">
        <f t="shared" si="86"/>
        <v>1.4859746754984369</v>
      </c>
      <c r="W337" s="9">
        <f t="shared" si="86"/>
        <v>1.4679741333296985</v>
      </c>
      <c r="X337" s="9">
        <f t="shared" si="87"/>
        <v>1.178439398968476</v>
      </c>
      <c r="Y337" s="9">
        <f t="shared" si="88"/>
        <v>1.3313569918798751</v>
      </c>
      <c r="Z337" s="9">
        <f t="shared" si="89"/>
        <v>2.4964193449452674</v>
      </c>
      <c r="AA337" s="9">
        <f t="shared" si="90"/>
        <v>2.6291341565549375</v>
      </c>
      <c r="AB337" s="13"/>
      <c r="AC337" s="9" t="str">
        <f t="shared" si="91"/>
        <v>Target; Gain &gt; 0</v>
      </c>
      <c r="AD337" s="9">
        <f t="shared" si="92"/>
        <v>0.53372426109854132</v>
      </c>
      <c r="AE337" s="9">
        <f t="shared" si="92"/>
        <v>0.52654677469399758</v>
      </c>
      <c r="AF337" s="9">
        <f t="shared" si="93"/>
        <v>0.47343193166598213</v>
      </c>
      <c r="AG337" s="9">
        <f t="shared" si="94"/>
        <v>0.53545107088866639</v>
      </c>
      <c r="AH337" s="9">
        <f t="shared" si="95"/>
        <v>0.50878782729074978</v>
      </c>
      <c r="AI337" s="9">
        <f t="shared" si="96"/>
        <v>1.2846381251001731</v>
      </c>
      <c r="AK337" s="9"/>
      <c r="AL337" s="9"/>
      <c r="AM337" s="9"/>
      <c r="AN337" s="13"/>
      <c r="AO337" s="13"/>
      <c r="AP337" s="13"/>
      <c r="AQ337" s="13"/>
      <c r="AR337" s="13"/>
      <c r="AS337" s="13"/>
      <c r="AT337" s="13"/>
      <c r="AU337" s="13"/>
    </row>
    <row r="338" spans="1:54" x14ac:dyDescent="0.3">
      <c r="L338" t="str">
        <f>L327</f>
        <v>Target; Gain &lt;= 0</v>
      </c>
      <c r="N338" s="9">
        <f t="shared" ref="N338:O338" si="99">N327</f>
        <v>1092820.5</v>
      </c>
      <c r="O338" s="9">
        <f t="shared" si="99"/>
        <v>1104578.1000000001</v>
      </c>
      <c r="P338" s="9">
        <f t="shared" ref="P338" si="100">Q327</f>
        <v>562506.80000000005</v>
      </c>
      <c r="Q338" s="9">
        <f t="shared" ref="Q338" si="101">S327</f>
        <v>579091.30000000005</v>
      </c>
      <c r="R338" s="9">
        <f>U327</f>
        <v>3241600.0999999996</v>
      </c>
      <c r="S338" s="9">
        <f t="shared" ref="S338" si="102">W327</f>
        <v>1408436.7000000002</v>
      </c>
      <c r="T338" s="9"/>
      <c r="U338" s="9" t="str">
        <f t="shared" ref="U338" si="103">X327</f>
        <v>Target; Gain &lt;= 0</v>
      </c>
      <c r="V338" s="9">
        <f t="shared" ref="V338:W338" si="104">Z327</f>
        <v>1.325830949092051</v>
      </c>
      <c r="W338" s="9">
        <f t="shared" si="104"/>
        <v>1.3315288760466504</v>
      </c>
      <c r="X338" s="9">
        <f t="shared" ref="X338" si="105">AC327</f>
        <v>1.1897055132169041</v>
      </c>
      <c r="Y338" s="9">
        <f t="shared" ref="Y338" si="106">AE327</f>
        <v>0.96157903759740315</v>
      </c>
      <c r="Z338" s="9">
        <f t="shared" ref="Z338" si="107">AG327</f>
        <v>1.9197242619644381</v>
      </c>
      <c r="AA338" s="9">
        <f t="shared" ref="AA338" si="108">AI327</f>
        <v>2.3269411384826526</v>
      </c>
      <c r="AB338" s="13"/>
      <c r="AC338" s="9" t="str">
        <f t="shared" ref="AC338" si="109">AJ327</f>
        <v>Target; Gain &lt;= 0</v>
      </c>
      <c r="AD338" s="9">
        <f t="shared" ref="AD338:AE338" si="110">AL327</f>
        <v>0.55906582018942563</v>
      </c>
      <c r="AE338" s="9">
        <f t="shared" si="110"/>
        <v>0.55838785187806939</v>
      </c>
      <c r="AF338" s="9">
        <f t="shared" ref="AF338" si="111">AO327</f>
        <v>0.53801175550324842</v>
      </c>
      <c r="AG338" s="9">
        <f t="shared" ref="AG338" si="112">AQ327</f>
        <v>0.54070524238049988</v>
      </c>
      <c r="AH338" s="9">
        <f t="shared" ref="AH338" si="113">AS327</f>
        <v>0.42137894976767709</v>
      </c>
      <c r="AI338" s="9">
        <f t="shared" ref="AI338" si="114">AU327</f>
        <v>1.1561771320004484</v>
      </c>
      <c r="AK338" s="9"/>
      <c r="AL338" s="9"/>
      <c r="AM338" s="9"/>
      <c r="AN338" s="13"/>
      <c r="AO338" s="13"/>
      <c r="AP338" s="13"/>
      <c r="AQ338" s="13"/>
      <c r="AR338" s="13"/>
      <c r="AS338" s="13"/>
      <c r="AT338" s="13"/>
      <c r="AU338" s="13"/>
    </row>
    <row r="339" spans="1:54" x14ac:dyDescent="0.3"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  <c r="AA339" s="8"/>
      <c r="AB339" s="8"/>
      <c r="AC339" s="8"/>
      <c r="AK339" s="8"/>
      <c r="AL339" s="8"/>
      <c r="AM339" s="8"/>
      <c r="AN339" s="8"/>
      <c r="AO339" s="8"/>
    </row>
    <row r="340" spans="1:54" x14ac:dyDescent="0.3">
      <c r="BB340" t="s">
        <v>19</v>
      </c>
    </row>
    <row r="341" spans="1:54" x14ac:dyDescent="0.3">
      <c r="M341" s="47" t="s">
        <v>20</v>
      </c>
      <c r="N341" s="47"/>
      <c r="O341" s="47"/>
      <c r="P341" s="47"/>
      <c r="Q341" s="47"/>
      <c r="R341" s="47"/>
      <c r="T341" s="47" t="s">
        <v>58</v>
      </c>
      <c r="U341" s="47"/>
      <c r="V341" s="47"/>
      <c r="W341" s="47"/>
      <c r="X341" s="47"/>
      <c r="Y341" s="47"/>
      <c r="AA341" s="47" t="s">
        <v>59</v>
      </c>
      <c r="AB341" s="47"/>
      <c r="AC341" s="47"/>
      <c r="AD341" s="47"/>
      <c r="AE341" s="47"/>
      <c r="AF341" s="47"/>
      <c r="AG341" s="1"/>
      <c r="AH341" s="1" t="s">
        <v>65</v>
      </c>
      <c r="AI341" s="1"/>
      <c r="AJ341" s="47" t="s">
        <v>21</v>
      </c>
      <c r="AK341" s="47"/>
      <c r="AL341" s="47"/>
      <c r="AM341" s="47"/>
      <c r="AN341" s="47"/>
      <c r="AO341" s="47"/>
      <c r="AP341" s="47"/>
      <c r="AQ341" s="47"/>
      <c r="AR341" s="1"/>
      <c r="AS341" s="47" t="s">
        <v>22</v>
      </c>
      <c r="AT341" s="47"/>
      <c r="AU341" s="47"/>
      <c r="AV341" s="47"/>
      <c r="AW341" s="47"/>
      <c r="AX341" s="47"/>
      <c r="AY341" s="47"/>
      <c r="AZ341" s="47"/>
      <c r="BB341" s="4">
        <v>4</v>
      </c>
    </row>
    <row r="342" spans="1:54" x14ac:dyDescent="0.3">
      <c r="F342" s="2" t="s">
        <v>23</v>
      </c>
      <c r="G342" s="2" t="s">
        <v>24</v>
      </c>
      <c r="H342" t="str">
        <f>H654</f>
        <v>Target (or sym)</v>
      </c>
      <c r="I342" s="14" t="s">
        <v>18</v>
      </c>
      <c r="J342" t="s">
        <v>17</v>
      </c>
      <c r="K342" t="s">
        <v>25</v>
      </c>
      <c r="L342" t="s">
        <v>26</v>
      </c>
      <c r="M342" s="3" t="s">
        <v>3</v>
      </c>
      <c r="N342" s="3" t="s">
        <v>4</v>
      </c>
      <c r="O342" s="3" t="s">
        <v>6</v>
      </c>
      <c r="P342" s="3" t="s">
        <v>8</v>
      </c>
      <c r="Q342" s="3" t="s">
        <v>10</v>
      </c>
      <c r="R342" s="3" t="s">
        <v>12</v>
      </c>
      <c r="T342" s="3" t="s">
        <v>3</v>
      </c>
      <c r="U342" s="3" t="s">
        <v>4</v>
      </c>
      <c r="V342" s="3" t="s">
        <v>6</v>
      </c>
      <c r="W342" s="3" t="s">
        <v>8</v>
      </c>
      <c r="X342" s="3" t="s">
        <v>10</v>
      </c>
      <c r="Y342" s="3" t="s">
        <v>12</v>
      </c>
      <c r="AA342" s="3" t="s">
        <v>3</v>
      </c>
      <c r="AB342" s="3" t="s">
        <v>4</v>
      </c>
      <c r="AC342" s="3" t="s">
        <v>6</v>
      </c>
      <c r="AD342" s="3" t="s">
        <v>8</v>
      </c>
      <c r="AE342" s="3" t="s">
        <v>10</v>
      </c>
      <c r="AF342" s="3" t="s">
        <v>12</v>
      </c>
      <c r="AG342" s="15"/>
      <c r="AH342" s="36" t="s">
        <v>64</v>
      </c>
      <c r="AJ342" s="36" t="s">
        <v>27</v>
      </c>
      <c r="AK342" s="36" t="s">
        <v>28</v>
      </c>
      <c r="AL342" s="36" t="s">
        <v>29</v>
      </c>
      <c r="AM342" s="36" t="s">
        <v>30</v>
      </c>
      <c r="AN342" s="36" t="s">
        <v>31</v>
      </c>
      <c r="AO342" s="36" t="s">
        <v>32</v>
      </c>
      <c r="AP342" s="36" t="s">
        <v>33</v>
      </c>
      <c r="AQ342" s="36" t="s">
        <v>34</v>
      </c>
      <c r="AS342" s="36" t="s">
        <v>27</v>
      </c>
      <c r="AT342" s="36" t="s">
        <v>28</v>
      </c>
      <c r="AU342" s="36" t="s">
        <v>29</v>
      </c>
      <c r="AV342" s="36" t="s">
        <v>30</v>
      </c>
      <c r="AW342" s="36" t="s">
        <v>31</v>
      </c>
      <c r="AX342" s="36" t="s">
        <v>32</v>
      </c>
      <c r="AY342" s="36" t="s">
        <v>33</v>
      </c>
      <c r="AZ342" s="36" t="s">
        <v>34</v>
      </c>
      <c r="BB342" s="3" t="s">
        <v>14</v>
      </c>
    </row>
    <row r="343" spans="1:54" x14ac:dyDescent="0.3">
      <c r="A343">
        <v>21</v>
      </c>
      <c r="B343" t="s">
        <v>66</v>
      </c>
      <c r="C343" t="s">
        <v>67</v>
      </c>
      <c r="D343" t="s">
        <v>68</v>
      </c>
      <c r="F343" s="2">
        <v>0</v>
      </c>
      <c r="G343" s="2">
        <f>MOD(LEN(B343)-LEN(SUBSTITUTE(B343,"N","")),2)</f>
        <v>0</v>
      </c>
      <c r="H343" s="4">
        <f>H655</f>
        <v>1</v>
      </c>
      <c r="I343" s="14">
        <f>1-J343</f>
        <v>0</v>
      </c>
      <c r="J343">
        <f t="shared" ref="J343:J398" si="115">IF(BB343&gt;0,1,0)</f>
        <v>1</v>
      </c>
      <c r="K343">
        <f>LEN(D343) - LEN(SUBSTITUTE(D343, ",", "")) + 1</f>
        <v>4</v>
      </c>
      <c r="L343">
        <f>L655</f>
        <v>4</v>
      </c>
      <c r="M343" s="8">
        <f t="shared" ref="M343:M374" si="116">(N3-M3)/M3</f>
        <v>0.35643091998702597</v>
      </c>
      <c r="N343" s="8">
        <f t="shared" ref="N343:N374" si="117">(O3-M3)/M3</f>
        <v>0.36295976451802697</v>
      </c>
      <c r="O343" s="8">
        <f t="shared" ref="O343:O374" si="118">(Q3-P3)/P3</f>
        <v>-0.10659234109612892</v>
      </c>
      <c r="P343" s="8">
        <f t="shared" ref="P343:P374" si="119">(S3-R3)/R3</f>
        <v>9.5007100227248384E-3</v>
      </c>
      <c r="Q343" s="8">
        <f t="shared" ref="Q343:Q374" si="120">(U3-T3)/T3</f>
        <v>-0.1785213456181669</v>
      </c>
      <c r="R343" s="8">
        <f t="shared" ref="R343:R374" si="121">(W3-V3)/V3</f>
        <v>-8.7460872345436133E-2</v>
      </c>
      <c r="T343" s="8">
        <f t="shared" ref="T343:T374" si="122">(Z3-Y3)/Y3</f>
        <v>5.0160870663328659E-2</v>
      </c>
      <c r="U343" s="8">
        <f t="shared" ref="U343:U374" si="123">(AA3-Y3)/Y3</f>
        <v>4.1165332323884349E-2</v>
      </c>
      <c r="V343" s="8">
        <f t="shared" ref="V343:V374" si="124">(AC3-AB3)/AB3</f>
        <v>-0.1413027935528319</v>
      </c>
      <c r="W343" s="8">
        <f t="shared" ref="W343:W374" si="125">(AE3-AD3)/AD3</f>
        <v>0.28165480703902668</v>
      </c>
      <c r="X343" s="8">
        <f t="shared" ref="X343:X374" si="126">(AG3-AF3)/AF3</f>
        <v>0.27619437535736652</v>
      </c>
      <c r="Y343" s="8">
        <f t="shared" ref="Y343:Y374" si="127">(AI3-AH3)/AH3</f>
        <v>-9.6219581755244976E-2</v>
      </c>
      <c r="AA343" s="8">
        <f t="shared" ref="AA343:AA374" si="128">(AL3-AK3)/AK3</f>
        <v>-0.62037391891424742</v>
      </c>
      <c r="AB343" s="8">
        <f t="shared" ref="AB343:AB374" si="129">(AM3-AK3)/AK3</f>
        <v>-0.62195634860685323</v>
      </c>
      <c r="AC343" s="8">
        <f t="shared" ref="AC343:AC374" si="130">(AO3-AN3)/AN3</f>
        <v>-0.66529837109187184</v>
      </c>
      <c r="AD343" s="8">
        <f t="shared" ref="AD343:AD374" si="131">(AQ3-AP3)/AP3</f>
        <v>-0.49763593699904712</v>
      </c>
      <c r="AE343" s="8">
        <f t="shared" ref="AE343:AE374" si="132">(AS3-AR3)/AR3</f>
        <v>-0.56138651221234293</v>
      </c>
      <c r="AF343" s="8">
        <f t="shared" ref="AF343:AF374" si="133">(AU3-AT3)/AT3</f>
        <v>-0.49735000231349424</v>
      </c>
      <c r="AG343" s="8"/>
      <c r="AH343">
        <v>31.048467391595</v>
      </c>
      <c r="AJ343">
        <v>0.22760406370612279</v>
      </c>
      <c r="AK343">
        <v>1</v>
      </c>
      <c r="AL343">
        <v>-4.1897582745893143</v>
      </c>
      <c r="AM343">
        <v>1</v>
      </c>
      <c r="AN343">
        <v>-0.10992875492796771</v>
      </c>
      <c r="AO343">
        <v>1</v>
      </c>
      <c r="AP343">
        <v>10.757627004351029</v>
      </c>
      <c r="AQ343">
        <v>1</v>
      </c>
      <c r="AS343">
        <v>0.22760406370612279</v>
      </c>
      <c r="AT343">
        <v>1</v>
      </c>
      <c r="AU343">
        <v>-4.1897582745893143</v>
      </c>
      <c r="AV343">
        <v>1</v>
      </c>
      <c r="AW343">
        <v>-0.10992875492796771</v>
      </c>
      <c r="AX343">
        <v>1</v>
      </c>
      <c r="AY343">
        <v>10.757627004351029</v>
      </c>
      <c r="AZ343">
        <v>1</v>
      </c>
      <c r="BB343">
        <f>IF($BB$341=0,AH343,IF($BB$341=1,AS343,IF($BB$341=2,AT343,IF($BB$341=3,AU343,IF($BB$341=4,AV343,IF($BB$341="1L",AW343,IF($BB$341="2L",AX343,IF($BB$341="3L",AY343,AZ343))))))))</f>
        <v>1</v>
      </c>
    </row>
    <row r="344" spans="1:54" x14ac:dyDescent="0.3">
      <c r="A344">
        <v>21</v>
      </c>
      <c r="B344" t="s">
        <v>69</v>
      </c>
      <c r="C344" t="s">
        <v>67</v>
      </c>
      <c r="D344" t="s">
        <v>68</v>
      </c>
      <c r="F344" s="2">
        <v>0</v>
      </c>
      <c r="G344" s="2">
        <f t="shared" ref="G344:G398" si="134">MOD(LEN(B344)-LEN(SUBSTITUTE(B344,"N","")),2)</f>
        <v>1</v>
      </c>
      <c r="H344" s="4">
        <f t="shared" ref="H344:H398" si="135">H656</f>
        <v>0</v>
      </c>
      <c r="I344" s="14">
        <f t="shared" ref="I344:I398" si="136">1-J344</f>
        <v>1</v>
      </c>
      <c r="J344">
        <f t="shared" si="115"/>
        <v>0</v>
      </c>
      <c r="K344">
        <f t="shared" ref="K344:K398" si="137">LEN(D344) - LEN(SUBSTITUTE(D344, ",", "")) + 1</f>
        <v>4</v>
      </c>
      <c r="L344">
        <f t="shared" ref="L344:L398" si="138">L656</f>
        <v>0</v>
      </c>
      <c r="M344" s="8">
        <f t="shared" si="116"/>
        <v>0.57001250248105706</v>
      </c>
      <c r="N344" s="8">
        <f t="shared" si="117"/>
        <v>0.59691002510727376</v>
      </c>
      <c r="O344" s="8">
        <f t="shared" si="118"/>
        <v>-0.42215111536824645</v>
      </c>
      <c r="P344" s="8">
        <f t="shared" si="119"/>
        <v>-0.14674675799387099</v>
      </c>
      <c r="Q344" s="8">
        <f t="shared" si="120"/>
        <v>9.3064558153167942E-2</v>
      </c>
      <c r="R344" s="8">
        <f t="shared" si="121"/>
        <v>-0.33674817157975301</v>
      </c>
      <c r="T344" s="8">
        <f t="shared" si="122"/>
        <v>0.19005829629221274</v>
      </c>
      <c r="U344" s="8">
        <f t="shared" si="123"/>
        <v>0.20621401859427185</v>
      </c>
      <c r="V344" s="8">
        <f t="shared" si="124"/>
        <v>-0.37076956205746969</v>
      </c>
      <c r="W344" s="8">
        <f t="shared" si="125"/>
        <v>-0.21794972856200648</v>
      </c>
      <c r="X344" s="8">
        <f t="shared" si="126"/>
        <v>0.79710902155730667</v>
      </c>
      <c r="Y344" s="8">
        <f t="shared" si="127"/>
        <v>0.94894137304337889</v>
      </c>
      <c r="AA344" s="8">
        <f t="shared" si="128"/>
        <v>-0.67339484393364846</v>
      </c>
      <c r="AB344" s="8">
        <f t="shared" si="129"/>
        <v>-0.65880832363605346</v>
      </c>
      <c r="AC344" s="8">
        <f t="shared" si="130"/>
        <v>-0.81702948274897236</v>
      </c>
      <c r="AD344" s="8">
        <f t="shared" si="131"/>
        <v>-0.80594104668957234</v>
      </c>
      <c r="AE344" s="8">
        <f t="shared" si="132"/>
        <v>-0.45289710518468523</v>
      </c>
      <c r="AF344" s="8">
        <f t="shared" si="133"/>
        <v>0.48344145172577463</v>
      </c>
      <c r="AG344" s="8"/>
      <c r="AH344">
        <v>-17.977003626481679</v>
      </c>
      <c r="AJ344">
        <v>-0.1696518207930395</v>
      </c>
      <c r="AK344">
        <v>-3</v>
      </c>
      <c r="AL344">
        <v>0.44209303241655612</v>
      </c>
      <c r="AM344">
        <v>-3</v>
      </c>
      <c r="AN344">
        <v>0.20265048992929729</v>
      </c>
      <c r="AO344">
        <v>1</v>
      </c>
      <c r="AP344">
        <v>-5.0816634641544054</v>
      </c>
      <c r="AQ344">
        <v>1</v>
      </c>
      <c r="AS344">
        <v>-0.1696518207930395</v>
      </c>
      <c r="AT344">
        <v>-3</v>
      </c>
      <c r="AU344">
        <v>0.44209303241655612</v>
      </c>
      <c r="AV344">
        <v>-3</v>
      </c>
      <c r="AW344">
        <v>0.20265048992929729</v>
      </c>
      <c r="AX344">
        <v>1</v>
      </c>
      <c r="AY344">
        <v>-5.0816634641544054</v>
      </c>
      <c r="AZ344">
        <v>1</v>
      </c>
      <c r="BB344">
        <f t="shared" ref="BB344:BB398" si="139">IF($BB$341=0,AH344,IF($BB$341=1,AS344,IF($BB$341=2,AT344,IF($BB$341=3,AU344,IF($BB$341=4,AV344,IF($BB$341="1L",AW344,IF($BB$341="2L",AX344,IF($BB$341="3L",AY344,AZ344))))))))</f>
        <v>-3</v>
      </c>
    </row>
    <row r="345" spans="1:54" x14ac:dyDescent="0.3">
      <c r="A345">
        <v>21</v>
      </c>
      <c r="B345" t="s">
        <v>70</v>
      </c>
      <c r="C345" t="s">
        <v>67</v>
      </c>
      <c r="D345" t="s">
        <v>68</v>
      </c>
      <c r="F345" s="2">
        <v>0</v>
      </c>
      <c r="G345" s="2">
        <f t="shared" si="134"/>
        <v>1</v>
      </c>
      <c r="H345" s="4">
        <f t="shared" si="135"/>
        <v>0</v>
      </c>
      <c r="I345" s="14">
        <f t="shared" si="136"/>
        <v>1</v>
      </c>
      <c r="J345">
        <f t="shared" si="115"/>
        <v>0</v>
      </c>
      <c r="K345">
        <f t="shared" si="137"/>
        <v>4</v>
      </c>
      <c r="L345">
        <f t="shared" si="138"/>
        <v>0</v>
      </c>
      <c r="M345" s="8">
        <f t="shared" si="116"/>
        <v>-0.20490181775580094</v>
      </c>
      <c r="N345" s="8">
        <f t="shared" si="117"/>
        <v>-0.19803865571017179</v>
      </c>
      <c r="O345" s="8">
        <f t="shared" si="118"/>
        <v>-0.27302528119893127</v>
      </c>
      <c r="P345" s="8">
        <f t="shared" si="119"/>
        <v>0.24665959957701311</v>
      </c>
      <c r="Q345" s="8">
        <f t="shared" si="120"/>
        <v>-0.16825676697719782</v>
      </c>
      <c r="R345" s="8">
        <f t="shared" si="121"/>
        <v>-0.4469726510639912</v>
      </c>
      <c r="T345" s="8">
        <f t="shared" si="122"/>
        <v>-0.25987063248093911</v>
      </c>
      <c r="U345" s="8">
        <f t="shared" si="123"/>
        <v>-0.25870639103156556</v>
      </c>
      <c r="V345" s="8">
        <f t="shared" si="124"/>
        <v>-0.30276062362688083</v>
      </c>
      <c r="W345" s="8">
        <f t="shared" si="125"/>
        <v>6.7281237252803175E-2</v>
      </c>
      <c r="X345" s="8">
        <f t="shared" si="126"/>
        <v>0.2437762956284634</v>
      </c>
      <c r="Y345" s="8">
        <f t="shared" si="127"/>
        <v>-3.2643742588011282E-2</v>
      </c>
      <c r="AA345" s="8">
        <f t="shared" si="128"/>
        <v>-0.74579485608152518</v>
      </c>
      <c r="AB345" s="8">
        <f t="shared" si="129"/>
        <v>-0.74231345951386796</v>
      </c>
      <c r="AC345" s="8">
        <f t="shared" si="130"/>
        <v>-0.7379913421565425</v>
      </c>
      <c r="AD345" s="8">
        <f t="shared" si="131"/>
        <v>-0.66487983552811114</v>
      </c>
      <c r="AE345" s="8">
        <f t="shared" si="132"/>
        <v>-0.53893603875975271</v>
      </c>
      <c r="AF345" s="8">
        <f t="shared" si="133"/>
        <v>-0.39146057184390071</v>
      </c>
      <c r="AG345" s="8"/>
      <c r="AH345">
        <v>6.8936886682540406</v>
      </c>
      <c r="AJ345">
        <v>-5.1866853627118743E-2</v>
      </c>
      <c r="AK345">
        <v>-3</v>
      </c>
      <c r="AL345">
        <v>1.7667298198386301</v>
      </c>
      <c r="AM345">
        <v>-3</v>
      </c>
      <c r="AN345">
        <v>-0.2496642135945886</v>
      </c>
      <c r="AO345">
        <v>-1</v>
      </c>
      <c r="AP345">
        <v>6.474211506188702</v>
      </c>
      <c r="AQ345">
        <v>-1</v>
      </c>
      <c r="AS345">
        <v>-5.1866853627118743E-2</v>
      </c>
      <c r="AT345">
        <v>-3</v>
      </c>
      <c r="AU345">
        <v>1.7667298198386301</v>
      </c>
      <c r="AV345">
        <v>-3</v>
      </c>
      <c r="AW345">
        <v>-0.2496642135945886</v>
      </c>
      <c r="AX345">
        <v>-1</v>
      </c>
      <c r="AY345">
        <v>6.474211506188702</v>
      </c>
      <c r="AZ345">
        <v>-1</v>
      </c>
      <c r="BB345">
        <f t="shared" si="139"/>
        <v>-3</v>
      </c>
    </row>
    <row r="346" spans="1:54" x14ac:dyDescent="0.3">
      <c r="A346">
        <v>21</v>
      </c>
      <c r="B346" t="s">
        <v>71</v>
      </c>
      <c r="C346" t="s">
        <v>67</v>
      </c>
      <c r="D346" t="s">
        <v>68</v>
      </c>
      <c r="F346" s="2">
        <v>0</v>
      </c>
      <c r="G346" s="2">
        <f t="shared" si="134"/>
        <v>0</v>
      </c>
      <c r="H346" s="4">
        <f t="shared" si="135"/>
        <v>0</v>
      </c>
      <c r="I346" s="14">
        <f t="shared" si="136"/>
        <v>0</v>
      </c>
      <c r="J346">
        <f t="shared" si="115"/>
        <v>1</v>
      </c>
      <c r="K346">
        <f t="shared" si="137"/>
        <v>4</v>
      </c>
      <c r="L346">
        <f t="shared" si="138"/>
        <v>0</v>
      </c>
      <c r="M346" s="8">
        <f t="shared" si="116"/>
        <v>0.48457116785392229</v>
      </c>
      <c r="N346" s="8">
        <f t="shared" si="117"/>
        <v>0.49546698102057435</v>
      </c>
      <c r="O346" s="8">
        <f t="shared" si="118"/>
        <v>0.12656558864018724</v>
      </c>
      <c r="P346" s="8">
        <f t="shared" si="119"/>
        <v>0.27323115077766685</v>
      </c>
      <c r="Q346" s="8">
        <f t="shared" si="120"/>
        <v>-8.7551852155602697E-2</v>
      </c>
      <c r="R346" s="8">
        <f t="shared" si="121"/>
        <v>-0.41847770689468639</v>
      </c>
      <c r="T346" s="8">
        <f t="shared" si="122"/>
        <v>0.23233743396206377</v>
      </c>
      <c r="U346" s="8">
        <f t="shared" si="123"/>
        <v>0.23277906105678942</v>
      </c>
      <c r="V346" s="8">
        <f t="shared" si="124"/>
        <v>-0.164196514647347</v>
      </c>
      <c r="W346" s="8">
        <f t="shared" si="125"/>
        <v>-5.1036598019399929E-2</v>
      </c>
      <c r="X346" s="8">
        <f t="shared" si="126"/>
        <v>0.39003547639075647</v>
      </c>
      <c r="Y346" s="8">
        <f t="shared" si="127"/>
        <v>0.35220191965678177</v>
      </c>
      <c r="AA346" s="8">
        <f t="shared" si="128"/>
        <v>-0.68869929655858519</v>
      </c>
      <c r="AB346" s="8">
        <f t="shared" si="129"/>
        <v>-0.68205873457649524</v>
      </c>
      <c r="AC346" s="8">
        <f t="shared" si="130"/>
        <v>-0.75996426578212939</v>
      </c>
      <c r="AD346" s="8">
        <f t="shared" si="131"/>
        <v>-0.73677209408400945</v>
      </c>
      <c r="AE346" s="8">
        <f t="shared" si="132"/>
        <v>-0.55069813852403071</v>
      </c>
      <c r="AF346" s="8">
        <f t="shared" si="133"/>
        <v>-7.6574559933734673E-2</v>
      </c>
      <c r="AG346" s="8"/>
      <c r="AH346">
        <v>-16.027415828316119</v>
      </c>
      <c r="AJ346">
        <v>-9.1079540679014998E-2</v>
      </c>
      <c r="AK346">
        <v>1</v>
      </c>
      <c r="AL346">
        <v>1.3859763625827739</v>
      </c>
      <c r="AM346">
        <v>1</v>
      </c>
      <c r="AN346">
        <v>0.24193662998630949</v>
      </c>
      <c r="AO346">
        <v>3</v>
      </c>
      <c r="AP346">
        <v>-5.6056253891204371</v>
      </c>
      <c r="AQ346">
        <v>3</v>
      </c>
      <c r="AS346">
        <v>-9.1079540679014998E-2</v>
      </c>
      <c r="AT346">
        <v>1</v>
      </c>
      <c r="AU346">
        <v>1.3859763625827739</v>
      </c>
      <c r="AV346">
        <v>1</v>
      </c>
      <c r="AW346">
        <v>0.24193662998630949</v>
      </c>
      <c r="AX346">
        <v>3</v>
      </c>
      <c r="AY346">
        <v>-5.6056253891204371</v>
      </c>
      <c r="AZ346">
        <v>3</v>
      </c>
      <c r="BB346">
        <f t="shared" si="139"/>
        <v>1</v>
      </c>
    </row>
    <row r="347" spans="1:54" x14ac:dyDescent="0.3">
      <c r="A347">
        <v>21</v>
      </c>
      <c r="B347" t="s">
        <v>72</v>
      </c>
      <c r="C347" t="s">
        <v>67</v>
      </c>
      <c r="D347" t="s">
        <v>68</v>
      </c>
      <c r="F347" s="2">
        <v>0</v>
      </c>
      <c r="G347" s="2">
        <f t="shared" si="134"/>
        <v>1</v>
      </c>
      <c r="H347" s="4">
        <f t="shared" si="135"/>
        <v>0</v>
      </c>
      <c r="I347" s="14">
        <f t="shared" si="136"/>
        <v>0</v>
      </c>
      <c r="J347">
        <f t="shared" si="115"/>
        <v>1</v>
      </c>
      <c r="K347">
        <f t="shared" si="137"/>
        <v>4</v>
      </c>
      <c r="L347">
        <f t="shared" si="138"/>
        <v>0</v>
      </c>
      <c r="M347" s="8">
        <f t="shared" si="116"/>
        <v>0.30596970904742926</v>
      </c>
      <c r="N347" s="8">
        <f t="shared" si="117"/>
        <v>0.30447413312076527</v>
      </c>
      <c r="O347" s="8">
        <f t="shared" si="118"/>
        <v>-0.73858717230070214</v>
      </c>
      <c r="P347" s="8">
        <f t="shared" si="119"/>
        <v>-0.17339094760407098</v>
      </c>
      <c r="Q347" s="8">
        <f t="shared" si="120"/>
        <v>-8.7051732725426559E-2</v>
      </c>
      <c r="R347" s="8">
        <f t="shared" si="121"/>
        <v>-0.80106334807239954</v>
      </c>
      <c r="T347" s="8">
        <f t="shared" si="122"/>
        <v>-1.201556235516138E-2</v>
      </c>
      <c r="U347" s="8">
        <f t="shared" si="123"/>
        <v>-1.8882650707312501E-2</v>
      </c>
      <c r="V347" s="8">
        <f t="shared" si="124"/>
        <v>-0.56181172630577569</v>
      </c>
      <c r="W347" s="8">
        <f t="shared" si="125"/>
        <v>-0.21761927756179891</v>
      </c>
      <c r="X347" s="8">
        <f t="shared" si="126"/>
        <v>0.4058392229459386</v>
      </c>
      <c r="Y347" s="8">
        <f t="shared" si="127"/>
        <v>-0.36796102205397757</v>
      </c>
      <c r="AA347" s="8">
        <f t="shared" si="128"/>
        <v>-0.68674394321086363</v>
      </c>
      <c r="AB347" s="8">
        <f t="shared" si="129"/>
        <v>-0.68739757955055447</v>
      </c>
      <c r="AC347" s="8">
        <f t="shared" si="130"/>
        <v>-0.85723051450308885</v>
      </c>
      <c r="AD347" s="8">
        <f t="shared" si="131"/>
        <v>-0.79019028837913596</v>
      </c>
      <c r="AE347" s="8">
        <f t="shared" si="132"/>
        <v>-0.57764061278044487</v>
      </c>
      <c r="AF347" s="8">
        <f t="shared" si="133"/>
        <v>-0.64311499434125907</v>
      </c>
      <c r="AG347" s="8"/>
      <c r="AH347">
        <v>14.983437744472059</v>
      </c>
      <c r="AJ347">
        <v>0.49483480288145171</v>
      </c>
      <c r="AK347">
        <v>9</v>
      </c>
      <c r="AL347">
        <v>-1.501395371226832</v>
      </c>
      <c r="AM347">
        <v>9</v>
      </c>
      <c r="AN347">
        <v>-0.13198687810686741</v>
      </c>
      <c r="AO347">
        <v>1</v>
      </c>
      <c r="AP347">
        <v>1.049926559118862</v>
      </c>
      <c r="AQ347">
        <v>1</v>
      </c>
      <c r="AS347">
        <v>0.49483480288145171</v>
      </c>
      <c r="AT347">
        <v>9</v>
      </c>
      <c r="AU347">
        <v>-1.501395371226832</v>
      </c>
      <c r="AV347">
        <v>9</v>
      </c>
      <c r="AW347">
        <v>-0.13198687810686741</v>
      </c>
      <c r="AX347">
        <v>1</v>
      </c>
      <c r="AY347">
        <v>1.049926559118862</v>
      </c>
      <c r="AZ347">
        <v>1</v>
      </c>
      <c r="BB347">
        <f t="shared" si="139"/>
        <v>9</v>
      </c>
    </row>
    <row r="348" spans="1:54" x14ac:dyDescent="0.3">
      <c r="A348">
        <v>21</v>
      </c>
      <c r="B348" t="s">
        <v>73</v>
      </c>
      <c r="C348" t="s">
        <v>67</v>
      </c>
      <c r="D348" t="s">
        <v>68</v>
      </c>
      <c r="F348" s="2">
        <v>0</v>
      </c>
      <c r="G348" s="2">
        <f t="shared" si="134"/>
        <v>0</v>
      </c>
      <c r="H348" s="4">
        <f t="shared" si="135"/>
        <v>0</v>
      </c>
      <c r="I348" s="14">
        <f t="shared" si="136"/>
        <v>0</v>
      </c>
      <c r="J348">
        <f t="shared" si="115"/>
        <v>1</v>
      </c>
      <c r="K348">
        <f t="shared" si="137"/>
        <v>4</v>
      </c>
      <c r="L348">
        <f t="shared" si="138"/>
        <v>0</v>
      </c>
      <c r="M348" s="8">
        <f t="shared" si="116"/>
        <v>0.26013787340159583</v>
      </c>
      <c r="N348" s="8">
        <f t="shared" si="117"/>
        <v>0.27325948588276344</v>
      </c>
      <c r="O348" s="8">
        <f t="shared" si="118"/>
        <v>-0.39941987945600993</v>
      </c>
      <c r="P348" s="8">
        <f t="shared" si="119"/>
        <v>0.19166344881792602</v>
      </c>
      <c r="Q348" s="8">
        <f t="shared" si="120"/>
        <v>-5.7176145339062776E-2</v>
      </c>
      <c r="R348" s="8">
        <f t="shared" si="121"/>
        <v>-0.6381864730838307</v>
      </c>
      <c r="T348" s="8">
        <f t="shared" si="122"/>
        <v>-4.1115688510398686E-2</v>
      </c>
      <c r="U348" s="8">
        <f t="shared" si="123"/>
        <v>-4.4083791687465838E-2</v>
      </c>
      <c r="V348" s="8">
        <f t="shared" si="124"/>
        <v>-0.49189788906851373</v>
      </c>
      <c r="W348" s="8">
        <f t="shared" si="125"/>
        <v>-0.20753973941849541</v>
      </c>
      <c r="X348" s="8">
        <f t="shared" si="126"/>
        <v>0.63636529055876911</v>
      </c>
      <c r="Y348" s="8">
        <f t="shared" si="127"/>
        <v>1.9752333437775754E-2</v>
      </c>
      <c r="AA348" s="8">
        <f t="shared" si="128"/>
        <v>-0.72039693593421994</v>
      </c>
      <c r="AB348" s="8">
        <f t="shared" si="129"/>
        <v>-0.71557707259313097</v>
      </c>
      <c r="AC348" s="8">
        <f t="shared" si="130"/>
        <v>-0.83142176541246304</v>
      </c>
      <c r="AD348" s="8">
        <f t="shared" si="131"/>
        <v>-0.7885181287773253</v>
      </c>
      <c r="AE348" s="8">
        <f t="shared" si="132"/>
        <v>-0.42199239124185339</v>
      </c>
      <c r="AF348" s="8">
        <f t="shared" si="133"/>
        <v>-0.30116439031600944</v>
      </c>
      <c r="AG348" s="8"/>
      <c r="AH348">
        <v>-8.1976543973109557</v>
      </c>
      <c r="AJ348">
        <v>-0.27013259850481541</v>
      </c>
      <c r="AK348">
        <v>1</v>
      </c>
      <c r="AL348">
        <v>1.2918983513435149</v>
      </c>
      <c r="AM348">
        <v>1</v>
      </c>
      <c r="AN348">
        <v>0.18059236675039761</v>
      </c>
      <c r="AO348">
        <v>1</v>
      </c>
      <c r="AP348">
        <v>-3.7580184027734309</v>
      </c>
      <c r="AQ348">
        <v>1</v>
      </c>
      <c r="AS348">
        <v>-0.27013259850481541</v>
      </c>
      <c r="AT348">
        <v>1</v>
      </c>
      <c r="AU348">
        <v>1.2918983513435149</v>
      </c>
      <c r="AV348">
        <v>1</v>
      </c>
      <c r="AW348">
        <v>0.18059236675039761</v>
      </c>
      <c r="AX348">
        <v>1</v>
      </c>
      <c r="AY348">
        <v>-3.7580184027734309</v>
      </c>
      <c r="AZ348">
        <v>1</v>
      </c>
      <c r="BB348">
        <f t="shared" si="139"/>
        <v>1</v>
      </c>
    </row>
    <row r="349" spans="1:54" x14ac:dyDescent="0.3">
      <c r="A349">
        <v>21</v>
      </c>
      <c r="B349" t="s">
        <v>74</v>
      </c>
      <c r="C349" t="s">
        <v>67</v>
      </c>
      <c r="D349" t="s">
        <v>68</v>
      </c>
      <c r="F349" s="2">
        <v>0</v>
      </c>
      <c r="G349" s="2">
        <f t="shared" si="134"/>
        <v>0</v>
      </c>
      <c r="H349" s="4">
        <f t="shared" si="135"/>
        <v>0</v>
      </c>
      <c r="I349" s="14">
        <f t="shared" si="136"/>
        <v>1</v>
      </c>
      <c r="J349">
        <f t="shared" si="115"/>
        <v>0</v>
      </c>
      <c r="K349">
        <f t="shared" si="137"/>
        <v>4</v>
      </c>
      <c r="L349">
        <f t="shared" si="138"/>
        <v>0</v>
      </c>
      <c r="M349" s="8">
        <f t="shared" si="116"/>
        <v>0.16348978422104365</v>
      </c>
      <c r="N349" s="8">
        <f t="shared" si="117"/>
        <v>0.16751522977155739</v>
      </c>
      <c r="O349" s="8">
        <f t="shared" si="118"/>
        <v>-0.57310831133494222</v>
      </c>
      <c r="P349" s="8">
        <f t="shared" si="119"/>
        <v>-0.25058562056326567</v>
      </c>
      <c r="Q349" s="8">
        <f t="shared" si="120"/>
        <v>-0.11498443937618597</v>
      </c>
      <c r="R349" s="8">
        <f t="shared" si="121"/>
        <v>0.23333781528721506</v>
      </c>
      <c r="T349" s="8">
        <f t="shared" si="122"/>
        <v>4.0325683717689714E-2</v>
      </c>
      <c r="U349" s="8">
        <f t="shared" si="123"/>
        <v>4.2185327619103145E-2</v>
      </c>
      <c r="V349" s="8">
        <f t="shared" si="124"/>
        <v>-0.37764716623548578</v>
      </c>
      <c r="W349" s="8">
        <f t="shared" si="125"/>
        <v>9.3364584515486983E-3</v>
      </c>
      <c r="X349" s="8">
        <f t="shared" si="126"/>
        <v>0.31886889278029606</v>
      </c>
      <c r="Y349" s="8">
        <f t="shared" si="127"/>
        <v>2.0830870268392282E-2</v>
      </c>
      <c r="AA349" s="8">
        <f t="shared" si="128"/>
        <v>-0.71937553880213057</v>
      </c>
      <c r="AB349" s="8">
        <f t="shared" si="129"/>
        <v>-0.71550948938685632</v>
      </c>
      <c r="AC349" s="8">
        <f t="shared" si="130"/>
        <v>-0.7801363415444077</v>
      </c>
      <c r="AD349" s="8">
        <f t="shared" si="131"/>
        <v>-0.70598196137521574</v>
      </c>
      <c r="AE349" s="8">
        <f t="shared" si="132"/>
        <v>-0.58064835360653844</v>
      </c>
      <c r="AF349" s="8">
        <f t="shared" si="133"/>
        <v>-0.41137264213034264</v>
      </c>
      <c r="AG349" s="8"/>
      <c r="AH349">
        <v>-6.8233971659679273</v>
      </c>
      <c r="AJ349">
        <v>0.13360807547770759</v>
      </c>
      <c r="AK349">
        <v>-3</v>
      </c>
      <c r="AL349">
        <v>1.511883560663025</v>
      </c>
      <c r="AM349">
        <v>-3</v>
      </c>
      <c r="AN349">
        <v>-0.31260024180873941</v>
      </c>
      <c r="AO349">
        <v>-5</v>
      </c>
      <c r="AP349">
        <v>-1.3939832124571609</v>
      </c>
      <c r="AQ349">
        <v>-5</v>
      </c>
      <c r="AS349">
        <v>0.13360807547770759</v>
      </c>
      <c r="AT349">
        <v>-3</v>
      </c>
      <c r="AU349">
        <v>1.511883560663025</v>
      </c>
      <c r="AV349">
        <v>-3</v>
      </c>
      <c r="AW349">
        <v>-0.31260024180873941</v>
      </c>
      <c r="AX349">
        <v>-5</v>
      </c>
      <c r="AY349">
        <v>-1.3939832124571609</v>
      </c>
      <c r="AZ349">
        <v>-5</v>
      </c>
      <c r="BB349">
        <f t="shared" si="139"/>
        <v>-3</v>
      </c>
    </row>
    <row r="350" spans="1:54" x14ac:dyDescent="0.3">
      <c r="A350">
        <v>21</v>
      </c>
      <c r="B350" t="s">
        <v>75</v>
      </c>
      <c r="C350" t="s">
        <v>67</v>
      </c>
      <c r="D350" t="s">
        <v>68</v>
      </c>
      <c r="F350" s="2">
        <v>0</v>
      </c>
      <c r="G350" s="2">
        <f t="shared" si="134"/>
        <v>1</v>
      </c>
      <c r="H350" s="4">
        <f t="shared" si="135"/>
        <v>0</v>
      </c>
      <c r="I350" s="14">
        <f t="shared" si="136"/>
        <v>1</v>
      </c>
      <c r="J350">
        <f t="shared" si="115"/>
        <v>0</v>
      </c>
      <c r="K350">
        <f t="shared" si="137"/>
        <v>4</v>
      </c>
      <c r="L350">
        <f t="shared" si="138"/>
        <v>0</v>
      </c>
      <c r="M350" s="8">
        <f t="shared" si="116"/>
        <v>0.28252977204431651</v>
      </c>
      <c r="N350" s="8">
        <f t="shared" si="117"/>
        <v>0.284171434253782</v>
      </c>
      <c r="O350" s="8">
        <f t="shared" si="118"/>
        <v>0.18658858232406109</v>
      </c>
      <c r="P350" s="8">
        <f t="shared" si="119"/>
        <v>0.47729186391274836</v>
      </c>
      <c r="Q350" s="8">
        <f t="shared" si="120"/>
        <v>-0.21315581899244262</v>
      </c>
      <c r="R350" s="8">
        <f t="shared" si="121"/>
        <v>1.0875296208530807</v>
      </c>
      <c r="T350" s="8">
        <f t="shared" si="122"/>
        <v>0.12786029455783257</v>
      </c>
      <c r="U350" s="8">
        <f t="shared" si="123"/>
        <v>0.13287104337318376</v>
      </c>
      <c r="V350" s="8">
        <f t="shared" si="124"/>
        <v>1.5062504172238433E-2</v>
      </c>
      <c r="W350" s="8">
        <f t="shared" si="125"/>
        <v>8.1165790555275175E-2</v>
      </c>
      <c r="X350" s="8">
        <f t="shared" si="126"/>
        <v>0.19287707701501175</v>
      </c>
      <c r="Y350" s="8">
        <f t="shared" si="127"/>
        <v>0.39776307105621816</v>
      </c>
      <c r="AA350" s="8">
        <f t="shared" si="128"/>
        <v>-0.67333787742037632</v>
      </c>
      <c r="AB350" s="8">
        <f t="shared" si="129"/>
        <v>-0.66683194663556011</v>
      </c>
      <c r="AC350" s="8">
        <f t="shared" si="130"/>
        <v>-0.65475416446478174</v>
      </c>
      <c r="AD350" s="8">
        <f t="shared" si="131"/>
        <v>-0.70025953927632179</v>
      </c>
      <c r="AE350" s="8">
        <f t="shared" si="132"/>
        <v>-0.51169487082840392</v>
      </c>
      <c r="AF350" s="8">
        <f t="shared" si="133"/>
        <v>-0.31802596679460843</v>
      </c>
      <c r="AG350" s="8"/>
      <c r="AH350">
        <v>-3.900122786244427</v>
      </c>
      <c r="AJ350">
        <v>-0.27331612846129327</v>
      </c>
      <c r="AK350">
        <v>-3</v>
      </c>
      <c r="AL350">
        <v>-0.7074274810283544</v>
      </c>
      <c r="AM350">
        <v>-3</v>
      </c>
      <c r="AN350">
        <v>0.17900060177215871</v>
      </c>
      <c r="AO350">
        <v>-1</v>
      </c>
      <c r="AP350">
        <v>-2.44247460115316</v>
      </c>
      <c r="AQ350">
        <v>-1</v>
      </c>
      <c r="AS350">
        <v>-0.27331612846129327</v>
      </c>
      <c r="AT350">
        <v>-3</v>
      </c>
      <c r="AU350">
        <v>-0.7074274810283544</v>
      </c>
      <c r="AV350">
        <v>-3</v>
      </c>
      <c r="AW350">
        <v>0.17900060177215871</v>
      </c>
      <c r="AX350">
        <v>-1</v>
      </c>
      <c r="AY350">
        <v>-2.44247460115316</v>
      </c>
      <c r="AZ350">
        <v>-1</v>
      </c>
      <c r="BB350">
        <f t="shared" si="139"/>
        <v>-3</v>
      </c>
    </row>
    <row r="351" spans="1:54" x14ac:dyDescent="0.3">
      <c r="A351">
        <v>21</v>
      </c>
      <c r="B351" t="s">
        <v>76</v>
      </c>
      <c r="C351" t="s">
        <v>67</v>
      </c>
      <c r="D351" t="s">
        <v>68</v>
      </c>
      <c r="F351" s="2">
        <v>0</v>
      </c>
      <c r="G351" s="2">
        <f t="shared" si="134"/>
        <v>1</v>
      </c>
      <c r="H351" s="4">
        <f t="shared" si="135"/>
        <v>0</v>
      </c>
      <c r="I351" s="14">
        <f t="shared" si="136"/>
        <v>1</v>
      </c>
      <c r="J351">
        <f t="shared" si="115"/>
        <v>0</v>
      </c>
      <c r="K351">
        <f t="shared" si="137"/>
        <v>4</v>
      </c>
      <c r="L351">
        <f t="shared" si="138"/>
        <v>0</v>
      </c>
      <c r="M351" s="8">
        <f t="shared" si="116"/>
        <v>0.223093623146013</v>
      </c>
      <c r="N351" s="8">
        <f t="shared" si="117"/>
        <v>0.24944861116318814</v>
      </c>
      <c r="O351" s="8">
        <f t="shared" si="118"/>
        <v>-0.49948270273000211</v>
      </c>
      <c r="P351" s="8">
        <f t="shared" si="119"/>
        <v>-0.27127809267492198</v>
      </c>
      <c r="Q351" s="8">
        <f t="shared" si="120"/>
        <v>-0.13856519050144861</v>
      </c>
      <c r="R351" s="8">
        <f t="shared" si="121"/>
        <v>-0.56840495526657564</v>
      </c>
      <c r="T351" s="8">
        <f t="shared" si="122"/>
        <v>-5.4015520951534161E-2</v>
      </c>
      <c r="U351" s="8">
        <f t="shared" si="123"/>
        <v>-3.9089592704012931E-2</v>
      </c>
      <c r="V351" s="8">
        <f t="shared" si="124"/>
        <v>-0.54061948171940322</v>
      </c>
      <c r="W351" s="8">
        <f t="shared" si="125"/>
        <v>-0.22214794870249449</v>
      </c>
      <c r="X351" s="8">
        <f t="shared" si="126"/>
        <v>0.36704091046255838</v>
      </c>
      <c r="Y351" s="8">
        <f t="shared" si="127"/>
        <v>1.1771476409888931E-2</v>
      </c>
      <c r="AA351" s="8">
        <f t="shared" si="128"/>
        <v>-0.69831229206975276</v>
      </c>
      <c r="AB351" s="8">
        <f t="shared" si="129"/>
        <v>-0.68248961933126207</v>
      </c>
      <c r="AC351" s="8">
        <f t="shared" si="130"/>
        <v>-0.85760096018277365</v>
      </c>
      <c r="AD351" s="8">
        <f t="shared" si="131"/>
        <v>-0.75525337743080556</v>
      </c>
      <c r="AE351" s="8">
        <f t="shared" si="132"/>
        <v>-0.51965039177269445</v>
      </c>
      <c r="AF351" s="8">
        <f t="shared" si="133"/>
        <v>-0.28242792010013934</v>
      </c>
      <c r="AG351" s="8"/>
      <c r="AH351">
        <v>-3.9001227862444279</v>
      </c>
      <c r="AJ351">
        <v>-0.27331612846129327</v>
      </c>
      <c r="AK351">
        <v>-3</v>
      </c>
      <c r="AL351">
        <v>-0.7074274810283544</v>
      </c>
      <c r="AM351">
        <v>-3</v>
      </c>
      <c r="AN351">
        <v>0.17900060177215871</v>
      </c>
      <c r="AO351">
        <v>-1</v>
      </c>
      <c r="AP351">
        <v>-2.44247460115316</v>
      </c>
      <c r="AQ351">
        <v>-1</v>
      </c>
      <c r="AS351">
        <v>-0.27331612846129327</v>
      </c>
      <c r="AT351">
        <v>-3</v>
      </c>
      <c r="AU351">
        <v>-0.7074274810283544</v>
      </c>
      <c r="AV351">
        <v>-3</v>
      </c>
      <c r="AW351">
        <v>0.17900060177215871</v>
      </c>
      <c r="AX351">
        <v>-1</v>
      </c>
      <c r="AY351">
        <v>-2.44247460115316</v>
      </c>
      <c r="AZ351">
        <v>-1</v>
      </c>
      <c r="BB351">
        <f t="shared" si="139"/>
        <v>-3</v>
      </c>
    </row>
    <row r="352" spans="1:54" x14ac:dyDescent="0.3">
      <c r="A352">
        <v>21</v>
      </c>
      <c r="B352" t="s">
        <v>77</v>
      </c>
      <c r="C352" t="s">
        <v>67</v>
      </c>
      <c r="D352" t="s">
        <v>68</v>
      </c>
      <c r="F352" s="2">
        <v>0</v>
      </c>
      <c r="G352" s="2">
        <f t="shared" si="134"/>
        <v>0</v>
      </c>
      <c r="H352" s="4">
        <f t="shared" si="135"/>
        <v>0</v>
      </c>
      <c r="I352" s="14">
        <f t="shared" si="136"/>
        <v>1</v>
      </c>
      <c r="J352">
        <f t="shared" si="115"/>
        <v>0</v>
      </c>
      <c r="K352">
        <f t="shared" si="137"/>
        <v>4</v>
      </c>
      <c r="L352">
        <f t="shared" si="138"/>
        <v>0</v>
      </c>
      <c r="M352" s="8">
        <f t="shared" si="116"/>
        <v>0.39374336528527681</v>
      </c>
      <c r="N352" s="8">
        <f t="shared" si="117"/>
        <v>0.42917349884313738</v>
      </c>
      <c r="O352" s="8">
        <f t="shared" si="118"/>
        <v>-0.51896783071153285</v>
      </c>
      <c r="P352" s="8">
        <f t="shared" si="119"/>
        <v>-0.329902531813557</v>
      </c>
      <c r="Q352" s="8">
        <f t="shared" si="120"/>
        <v>4.1711661375563598E-2</v>
      </c>
      <c r="R352" s="8">
        <f t="shared" si="121"/>
        <v>-0.59879911627357207</v>
      </c>
      <c r="T352" s="8">
        <f t="shared" si="122"/>
        <v>1.0396416386650276E-2</v>
      </c>
      <c r="U352" s="8">
        <f t="shared" si="123"/>
        <v>2.4299970477313616E-2</v>
      </c>
      <c r="V352" s="8">
        <f t="shared" si="124"/>
        <v>-0.49059764149012586</v>
      </c>
      <c r="W352" s="8">
        <f t="shared" si="125"/>
        <v>-0.35706620181011334</v>
      </c>
      <c r="X352" s="8">
        <f t="shared" si="126"/>
        <v>0.68896495210260322</v>
      </c>
      <c r="Y352" s="8">
        <f t="shared" si="127"/>
        <v>5.1876981401955069E-2</v>
      </c>
      <c r="AA352" s="8">
        <f t="shared" si="128"/>
        <v>-0.6913321359135669</v>
      </c>
      <c r="AB352" s="8">
        <f t="shared" si="129"/>
        <v>-0.67403981192029305</v>
      </c>
      <c r="AC352" s="8">
        <f t="shared" si="130"/>
        <v>-0.82699080435242267</v>
      </c>
      <c r="AD352" s="8">
        <f t="shared" si="131"/>
        <v>-0.80326100536426126</v>
      </c>
      <c r="AE352" s="8">
        <f t="shared" si="132"/>
        <v>-0.5163699039892875</v>
      </c>
      <c r="AF352" s="8">
        <f t="shared" si="133"/>
        <v>-0.27108380002645799</v>
      </c>
      <c r="AG352" s="8"/>
      <c r="AH352">
        <v>-6.8233971659679256</v>
      </c>
      <c r="AJ352">
        <v>0.13360807547770759</v>
      </c>
      <c r="AK352">
        <v>-3</v>
      </c>
      <c r="AL352">
        <v>1.511883560663025</v>
      </c>
      <c r="AM352">
        <v>-3</v>
      </c>
      <c r="AN352">
        <v>-0.31260024180873941</v>
      </c>
      <c r="AO352">
        <v>-5</v>
      </c>
      <c r="AP352">
        <v>-1.3939832124571609</v>
      </c>
      <c r="AQ352">
        <v>-5</v>
      </c>
      <c r="AS352">
        <v>0.13360807547770759</v>
      </c>
      <c r="AT352">
        <v>-3</v>
      </c>
      <c r="AU352">
        <v>1.511883560663025</v>
      </c>
      <c r="AV352">
        <v>-3</v>
      </c>
      <c r="AW352">
        <v>-0.31260024180873941</v>
      </c>
      <c r="AX352">
        <v>-5</v>
      </c>
      <c r="AY352">
        <v>-1.3939832124571609</v>
      </c>
      <c r="AZ352">
        <v>-5</v>
      </c>
      <c r="BB352">
        <f t="shared" si="139"/>
        <v>-3</v>
      </c>
    </row>
    <row r="353" spans="1:54" x14ac:dyDescent="0.3">
      <c r="A353">
        <v>21</v>
      </c>
      <c r="B353" t="s">
        <v>78</v>
      </c>
      <c r="C353" t="s">
        <v>67</v>
      </c>
      <c r="D353" t="s">
        <v>68</v>
      </c>
      <c r="F353" s="2">
        <v>0</v>
      </c>
      <c r="G353" s="2">
        <f t="shared" si="134"/>
        <v>0</v>
      </c>
      <c r="H353" s="4">
        <f t="shared" si="135"/>
        <v>0</v>
      </c>
      <c r="I353" s="14">
        <f t="shared" si="136"/>
        <v>0</v>
      </c>
      <c r="J353">
        <f t="shared" si="115"/>
        <v>1</v>
      </c>
      <c r="K353">
        <f t="shared" si="137"/>
        <v>4</v>
      </c>
      <c r="L353">
        <f t="shared" si="138"/>
        <v>0</v>
      </c>
      <c r="M353" s="8">
        <f t="shared" si="116"/>
        <v>-1.0161488976909045E-2</v>
      </c>
      <c r="N353" s="8">
        <f t="shared" si="117"/>
        <v>8.4394282361446287E-3</v>
      </c>
      <c r="O353" s="8">
        <f t="shared" si="118"/>
        <v>-0.45066801617320984</v>
      </c>
      <c r="P353" s="8">
        <f t="shared" si="119"/>
        <v>-0.42329396290388027</v>
      </c>
      <c r="Q353" s="8">
        <f t="shared" si="120"/>
        <v>-0.16273236169925656</v>
      </c>
      <c r="R353" s="8">
        <f t="shared" si="121"/>
        <v>-0.39268571531915775</v>
      </c>
      <c r="T353" s="8">
        <f t="shared" si="122"/>
        <v>-7.9367030570186139E-2</v>
      </c>
      <c r="U353" s="8">
        <f t="shared" si="123"/>
        <v>-7.5389323974768344E-2</v>
      </c>
      <c r="V353" s="8">
        <f t="shared" si="124"/>
        <v>-0.36384900397565784</v>
      </c>
      <c r="W353" s="8">
        <f t="shared" si="125"/>
        <v>-0.21532760924197833</v>
      </c>
      <c r="X353" s="8">
        <f t="shared" si="126"/>
        <v>0.26212712106345615</v>
      </c>
      <c r="Y353" s="8">
        <f t="shared" si="127"/>
        <v>4.5481277226093998E-2</v>
      </c>
      <c r="AA353" s="8">
        <f t="shared" si="128"/>
        <v>-0.75531260440543491</v>
      </c>
      <c r="AB353" s="8">
        <f t="shared" si="129"/>
        <v>-0.74467912240897094</v>
      </c>
      <c r="AC353" s="8">
        <f t="shared" si="130"/>
        <v>-0.79156031578582631</v>
      </c>
      <c r="AD353" s="8">
        <f t="shared" si="131"/>
        <v>-0.76819579026352547</v>
      </c>
      <c r="AE353" s="8">
        <f t="shared" si="132"/>
        <v>-0.5357006222519346</v>
      </c>
      <c r="AF353" s="8">
        <f t="shared" si="133"/>
        <v>-0.35829683868974421</v>
      </c>
      <c r="AG353" s="8"/>
      <c r="AH353">
        <v>-8.1976543973109557</v>
      </c>
      <c r="AJ353">
        <v>-0.27013259850481541</v>
      </c>
      <c r="AK353">
        <v>1</v>
      </c>
      <c r="AL353">
        <v>1.2918983513435149</v>
      </c>
      <c r="AM353">
        <v>1</v>
      </c>
      <c r="AN353">
        <v>0.18059236675039761</v>
      </c>
      <c r="AO353">
        <v>1</v>
      </c>
      <c r="AP353">
        <v>-3.7580184027734309</v>
      </c>
      <c r="AQ353">
        <v>1</v>
      </c>
      <c r="AS353">
        <v>-0.27013259850481541</v>
      </c>
      <c r="AT353">
        <v>1</v>
      </c>
      <c r="AU353">
        <v>1.2918983513435149</v>
      </c>
      <c r="AV353">
        <v>1</v>
      </c>
      <c r="AW353">
        <v>0.18059236675039761</v>
      </c>
      <c r="AX353">
        <v>1</v>
      </c>
      <c r="AY353">
        <v>-3.7580184027734309</v>
      </c>
      <c r="AZ353">
        <v>1</v>
      </c>
      <c r="BB353">
        <f t="shared" si="139"/>
        <v>1</v>
      </c>
    </row>
    <row r="354" spans="1:54" x14ac:dyDescent="0.3">
      <c r="A354">
        <v>21</v>
      </c>
      <c r="B354" t="s">
        <v>79</v>
      </c>
      <c r="C354" t="s">
        <v>67</v>
      </c>
      <c r="D354" t="s">
        <v>68</v>
      </c>
      <c r="F354" s="2">
        <v>0</v>
      </c>
      <c r="G354" s="2">
        <f t="shared" si="134"/>
        <v>1</v>
      </c>
      <c r="H354" s="4">
        <f t="shared" si="135"/>
        <v>0</v>
      </c>
      <c r="I354" s="14">
        <f t="shared" si="136"/>
        <v>0</v>
      </c>
      <c r="J354">
        <f t="shared" si="115"/>
        <v>1</v>
      </c>
      <c r="K354">
        <f t="shared" si="137"/>
        <v>4</v>
      </c>
      <c r="L354">
        <f t="shared" si="138"/>
        <v>0</v>
      </c>
      <c r="M354" s="8">
        <f t="shared" si="116"/>
        <v>0.27280429182757149</v>
      </c>
      <c r="N354" s="8">
        <f t="shared" si="117"/>
        <v>0.2836859799978112</v>
      </c>
      <c r="O354" s="8">
        <f t="shared" si="118"/>
        <v>-0.59726482572800899</v>
      </c>
      <c r="P354" s="8">
        <f t="shared" si="119"/>
        <v>-0.57748105109420544</v>
      </c>
      <c r="Q354" s="8">
        <f t="shared" si="120"/>
        <v>-0.112998427183995</v>
      </c>
      <c r="R354" s="8">
        <f t="shared" si="121"/>
        <v>-0.38905361930991594</v>
      </c>
      <c r="T354" s="8">
        <f t="shared" si="122"/>
        <v>7.0570082225998837E-2</v>
      </c>
      <c r="U354" s="8">
        <f t="shared" si="123"/>
        <v>6.8519987302421467E-2</v>
      </c>
      <c r="V354" s="8">
        <f t="shared" si="124"/>
        <v>-0.43561054130654686</v>
      </c>
      <c r="W354" s="8">
        <f t="shared" si="125"/>
        <v>-0.31688832944369494</v>
      </c>
      <c r="X354" s="8">
        <f t="shared" si="126"/>
        <v>0.32563685098737816</v>
      </c>
      <c r="Y354" s="8">
        <f t="shared" si="127"/>
        <v>-0.18228013403463789</v>
      </c>
      <c r="AA354" s="8">
        <f t="shared" si="128"/>
        <v>-0.69761797526129976</v>
      </c>
      <c r="AB354" s="8">
        <f t="shared" si="129"/>
        <v>-0.69530390522052943</v>
      </c>
      <c r="AC354" s="8">
        <f t="shared" si="130"/>
        <v>-0.82441404771390336</v>
      </c>
      <c r="AD354" s="8">
        <f t="shared" si="131"/>
        <v>-0.81930169950047294</v>
      </c>
      <c r="AE354" s="8">
        <f t="shared" si="132"/>
        <v>-0.58477593860807642</v>
      </c>
      <c r="AF354" s="8">
        <f t="shared" si="133"/>
        <v>-0.61833323582642385</v>
      </c>
      <c r="AG354" s="8"/>
      <c r="AH354">
        <v>14.98343774447207</v>
      </c>
      <c r="AJ354">
        <v>0.49483480288145171</v>
      </c>
      <c r="AK354">
        <v>9</v>
      </c>
      <c r="AL354">
        <v>-1.501395371226832</v>
      </c>
      <c r="AM354">
        <v>9</v>
      </c>
      <c r="AN354">
        <v>-0.13198687810686741</v>
      </c>
      <c r="AO354">
        <v>1</v>
      </c>
      <c r="AP354">
        <v>1.049926559118862</v>
      </c>
      <c r="AQ354">
        <v>1</v>
      </c>
      <c r="AS354">
        <v>0.49483480288145171</v>
      </c>
      <c r="AT354">
        <v>9</v>
      </c>
      <c r="AU354">
        <v>-1.501395371226832</v>
      </c>
      <c r="AV354">
        <v>9</v>
      </c>
      <c r="AW354">
        <v>-0.13198687810686741</v>
      </c>
      <c r="AX354">
        <v>1</v>
      </c>
      <c r="AY354">
        <v>1.049926559118862</v>
      </c>
      <c r="AZ354">
        <v>1</v>
      </c>
      <c r="BB354">
        <f t="shared" si="139"/>
        <v>9</v>
      </c>
    </row>
    <row r="355" spans="1:54" x14ac:dyDescent="0.3">
      <c r="A355">
        <v>21</v>
      </c>
      <c r="B355" t="s">
        <v>80</v>
      </c>
      <c r="C355" t="s">
        <v>67</v>
      </c>
      <c r="D355" t="s">
        <v>68</v>
      </c>
      <c r="F355" s="2">
        <v>0</v>
      </c>
      <c r="G355" s="2">
        <f t="shared" si="134"/>
        <v>0</v>
      </c>
      <c r="H355" s="4">
        <f t="shared" si="135"/>
        <v>0</v>
      </c>
      <c r="I355" s="14">
        <f t="shared" si="136"/>
        <v>0</v>
      </c>
      <c r="J355">
        <f t="shared" si="115"/>
        <v>1</v>
      </c>
      <c r="K355">
        <f t="shared" si="137"/>
        <v>4</v>
      </c>
      <c r="L355">
        <f t="shared" si="138"/>
        <v>0</v>
      </c>
      <c r="M355" s="8">
        <f t="shared" si="116"/>
        <v>0.21783678809013815</v>
      </c>
      <c r="N355" s="8">
        <f t="shared" si="117"/>
        <v>0.23551119174885307</v>
      </c>
      <c r="O355" s="8">
        <f t="shared" si="118"/>
        <v>-0.5721943301643666</v>
      </c>
      <c r="P355" s="8">
        <f t="shared" si="119"/>
        <v>-0.28519092256789169</v>
      </c>
      <c r="Q355" s="8">
        <f t="shared" si="120"/>
        <v>-2.4917886452365819E-2</v>
      </c>
      <c r="R355" s="8">
        <f t="shared" si="121"/>
        <v>-0.56890683876046821</v>
      </c>
      <c r="T355" s="8">
        <f t="shared" si="122"/>
        <v>-2.3691467387811464E-2</v>
      </c>
      <c r="U355" s="8">
        <f t="shared" si="123"/>
        <v>-1.2728610551361078E-2</v>
      </c>
      <c r="V355" s="8">
        <f t="shared" si="124"/>
        <v>-0.41147910906881141</v>
      </c>
      <c r="W355" s="8">
        <f t="shared" si="125"/>
        <v>-0.23258468390636469</v>
      </c>
      <c r="X355" s="8">
        <f t="shared" si="126"/>
        <v>0.55381791471474207</v>
      </c>
      <c r="Y355" s="8">
        <f t="shared" si="127"/>
        <v>0.28072720787385791</v>
      </c>
      <c r="AA355" s="8">
        <f t="shared" si="128"/>
        <v>-0.72225565609860898</v>
      </c>
      <c r="AB355" s="8">
        <f t="shared" si="129"/>
        <v>-0.71286720403559123</v>
      </c>
      <c r="AC355" s="8">
        <f t="shared" si="130"/>
        <v>-0.81784186312586149</v>
      </c>
      <c r="AD355" s="8">
        <f t="shared" si="131"/>
        <v>-0.77920075165520675</v>
      </c>
      <c r="AE355" s="8">
        <f t="shared" si="132"/>
        <v>-0.48940280545197007</v>
      </c>
      <c r="AF355" s="8">
        <f t="shared" si="133"/>
        <v>-4.0900215355901007E-2</v>
      </c>
      <c r="AG355" s="8"/>
      <c r="AH355">
        <v>-16.027415828316119</v>
      </c>
      <c r="AJ355">
        <v>-9.1079540679014998E-2</v>
      </c>
      <c r="AK355">
        <v>1</v>
      </c>
      <c r="AL355">
        <v>1.3859763625827739</v>
      </c>
      <c r="AM355">
        <v>1</v>
      </c>
      <c r="AN355">
        <v>0.24193662998630949</v>
      </c>
      <c r="AO355">
        <v>3</v>
      </c>
      <c r="AP355">
        <v>-5.6056253891204371</v>
      </c>
      <c r="AQ355">
        <v>3</v>
      </c>
      <c r="AS355">
        <v>-9.1079540679014998E-2</v>
      </c>
      <c r="AT355">
        <v>1</v>
      </c>
      <c r="AU355">
        <v>1.3859763625827739</v>
      </c>
      <c r="AV355">
        <v>1</v>
      </c>
      <c r="AW355">
        <v>0.24193662998630949</v>
      </c>
      <c r="AX355">
        <v>3</v>
      </c>
      <c r="AY355">
        <v>-5.6056253891204371</v>
      </c>
      <c r="AZ355">
        <v>3</v>
      </c>
      <c r="BB355">
        <f t="shared" si="139"/>
        <v>1</v>
      </c>
    </row>
    <row r="356" spans="1:54" x14ac:dyDescent="0.3">
      <c r="A356">
        <v>21</v>
      </c>
      <c r="B356" t="s">
        <v>81</v>
      </c>
      <c r="C356" t="s">
        <v>67</v>
      </c>
      <c r="D356" t="s">
        <v>68</v>
      </c>
      <c r="F356" s="2">
        <v>0</v>
      </c>
      <c r="G356" s="2">
        <f t="shared" si="134"/>
        <v>1</v>
      </c>
      <c r="H356" s="4">
        <f t="shared" si="135"/>
        <v>0</v>
      </c>
      <c r="I356" s="14">
        <f t="shared" si="136"/>
        <v>1</v>
      </c>
      <c r="J356">
        <f t="shared" si="115"/>
        <v>0</v>
      </c>
      <c r="K356">
        <f t="shared" si="137"/>
        <v>4</v>
      </c>
      <c r="L356">
        <f t="shared" si="138"/>
        <v>0</v>
      </c>
      <c r="M356" s="8">
        <f t="shared" si="116"/>
        <v>0.11450298334929787</v>
      </c>
      <c r="N356" s="8">
        <f t="shared" si="117"/>
        <v>0.11134206160122152</v>
      </c>
      <c r="O356" s="8">
        <f t="shared" si="118"/>
        <v>-0.21362893222470003</v>
      </c>
      <c r="P356" s="8">
        <f t="shared" si="119"/>
        <v>-0.21344624834834885</v>
      </c>
      <c r="Q356" s="8">
        <f t="shared" si="120"/>
        <v>-7.8132020856453377E-2</v>
      </c>
      <c r="R356" s="8">
        <f t="shared" si="121"/>
        <v>-0.6527301775924198</v>
      </c>
      <c r="T356" s="8">
        <f t="shared" si="122"/>
        <v>-0.13412279946691483</v>
      </c>
      <c r="U356" s="8">
        <f t="shared" si="123"/>
        <v>-0.1398655629481079</v>
      </c>
      <c r="V356" s="8">
        <f t="shared" si="124"/>
        <v>-0.29588072754143085</v>
      </c>
      <c r="W356" s="8">
        <f t="shared" si="125"/>
        <v>-0.23216675021059111</v>
      </c>
      <c r="X356" s="8">
        <f t="shared" si="126"/>
        <v>0.56934250950148013</v>
      </c>
      <c r="Y356" s="8">
        <f t="shared" si="127"/>
        <v>-5.5038396745692941E-2</v>
      </c>
      <c r="AA356" s="8">
        <f t="shared" si="128"/>
        <v>-0.68669627216340756</v>
      </c>
      <c r="AB356" s="8">
        <f t="shared" si="129"/>
        <v>-0.68917756086270521</v>
      </c>
      <c r="AC356" s="8">
        <f t="shared" si="130"/>
        <v>-0.72649560869450214</v>
      </c>
      <c r="AD356" s="8">
        <f t="shared" si="131"/>
        <v>-0.7340058720877467</v>
      </c>
      <c r="AE356" s="8">
        <f t="shared" si="132"/>
        <v>-0.44693257754247068</v>
      </c>
      <c r="AF356" s="8">
        <f t="shared" si="133"/>
        <v>-0.35913066136695659</v>
      </c>
      <c r="AG356" s="8"/>
      <c r="AH356">
        <v>6.8936886682540433</v>
      </c>
      <c r="AJ356">
        <v>-5.1866853627118743E-2</v>
      </c>
      <c r="AK356">
        <v>-3</v>
      </c>
      <c r="AL356">
        <v>1.7667298198386301</v>
      </c>
      <c r="AM356">
        <v>-3</v>
      </c>
      <c r="AN356">
        <v>-0.2496642135945886</v>
      </c>
      <c r="AO356">
        <v>-1</v>
      </c>
      <c r="AP356">
        <v>6.474211506188702</v>
      </c>
      <c r="AQ356">
        <v>-1</v>
      </c>
      <c r="AS356">
        <v>-5.1866853627118743E-2</v>
      </c>
      <c r="AT356">
        <v>-3</v>
      </c>
      <c r="AU356">
        <v>1.7667298198386301</v>
      </c>
      <c r="AV356">
        <v>-3</v>
      </c>
      <c r="AW356">
        <v>-0.2496642135945886</v>
      </c>
      <c r="AX356">
        <v>-1</v>
      </c>
      <c r="AY356">
        <v>6.474211506188702</v>
      </c>
      <c r="AZ356">
        <v>-1</v>
      </c>
      <c r="BB356">
        <f t="shared" si="139"/>
        <v>-3</v>
      </c>
    </row>
    <row r="357" spans="1:54" x14ac:dyDescent="0.3">
      <c r="A357">
        <v>21</v>
      </c>
      <c r="B357" t="s">
        <v>82</v>
      </c>
      <c r="C357" t="s">
        <v>67</v>
      </c>
      <c r="D357" t="s">
        <v>68</v>
      </c>
      <c r="F357" s="2">
        <v>0</v>
      </c>
      <c r="G357" s="2">
        <f t="shared" si="134"/>
        <v>1</v>
      </c>
      <c r="H357" s="4">
        <f t="shared" si="135"/>
        <v>0</v>
      </c>
      <c r="I357" s="14">
        <f t="shared" si="136"/>
        <v>1</v>
      </c>
      <c r="J357">
        <f t="shared" si="115"/>
        <v>0</v>
      </c>
      <c r="K357">
        <f t="shared" si="137"/>
        <v>4</v>
      </c>
      <c r="L357">
        <f t="shared" si="138"/>
        <v>0</v>
      </c>
      <c r="M357" s="8">
        <f t="shared" si="116"/>
        <v>4.4123419955396294E-2</v>
      </c>
      <c r="N357" s="8">
        <f t="shared" si="117"/>
        <v>5.5125896739325331E-2</v>
      </c>
      <c r="O357" s="8">
        <f t="shared" si="118"/>
        <v>-0.41365835340465013</v>
      </c>
      <c r="P357" s="8">
        <f t="shared" si="119"/>
        <v>-0.36484671392783941</v>
      </c>
      <c r="Q357" s="8">
        <f t="shared" si="120"/>
        <v>-8.7142126712292697E-2</v>
      </c>
      <c r="R357" s="8">
        <f t="shared" si="121"/>
        <v>5.3845837894092854E-3</v>
      </c>
      <c r="T357" s="8">
        <f t="shared" si="122"/>
        <v>-5.8420508569322092E-2</v>
      </c>
      <c r="U357" s="8">
        <f t="shared" si="123"/>
        <v>-5.0983440298169092E-2</v>
      </c>
      <c r="V357" s="8">
        <f t="shared" si="124"/>
        <v>-0.36267901327093233</v>
      </c>
      <c r="W357" s="8">
        <f t="shared" si="125"/>
        <v>-0.2264720816501711</v>
      </c>
      <c r="X357" s="8">
        <f t="shared" si="126"/>
        <v>0.38832649783286577</v>
      </c>
      <c r="Y357" s="8">
        <f t="shared" si="127"/>
        <v>0.65532174972444335</v>
      </c>
      <c r="AA357" s="8">
        <f t="shared" si="128"/>
        <v>-0.77863860425229814</v>
      </c>
      <c r="AB357" s="8">
        <f t="shared" si="129"/>
        <v>-0.77151542327961931</v>
      </c>
      <c r="AC357" s="8">
        <f t="shared" si="130"/>
        <v>-0.81959119225367794</v>
      </c>
      <c r="AD357" s="8">
        <f t="shared" si="131"/>
        <v>-0.79431799540168446</v>
      </c>
      <c r="AE357" s="8">
        <f t="shared" si="132"/>
        <v>-0.54718373515760721</v>
      </c>
      <c r="AF357" s="8">
        <f t="shared" si="133"/>
        <v>0.13970981188028103</v>
      </c>
      <c r="AG357" s="8"/>
      <c r="AH357">
        <v>-17.977003626481679</v>
      </c>
      <c r="AJ357">
        <v>-0.1696518207930395</v>
      </c>
      <c r="AK357">
        <v>-3</v>
      </c>
      <c r="AL357">
        <v>0.44209303241655612</v>
      </c>
      <c r="AM357">
        <v>-3</v>
      </c>
      <c r="AN357">
        <v>0.20265048992929729</v>
      </c>
      <c r="AO357">
        <v>1</v>
      </c>
      <c r="AP357">
        <v>-5.0816634641544054</v>
      </c>
      <c r="AQ357">
        <v>1</v>
      </c>
      <c r="AS357">
        <v>-0.1696518207930395</v>
      </c>
      <c r="AT357">
        <v>-3</v>
      </c>
      <c r="AU357">
        <v>0.44209303241655612</v>
      </c>
      <c r="AV357">
        <v>-3</v>
      </c>
      <c r="AW357">
        <v>0.20265048992929729</v>
      </c>
      <c r="AX357">
        <v>1</v>
      </c>
      <c r="AY357">
        <v>-5.0816634641544054</v>
      </c>
      <c r="AZ357">
        <v>1</v>
      </c>
      <c r="BB357">
        <f t="shared" si="139"/>
        <v>-3</v>
      </c>
    </row>
    <row r="358" spans="1:54" x14ac:dyDescent="0.3">
      <c r="A358">
        <v>21</v>
      </c>
      <c r="B358" t="s">
        <v>83</v>
      </c>
      <c r="C358" t="s">
        <v>67</v>
      </c>
      <c r="D358" t="s">
        <v>68</v>
      </c>
      <c r="F358" s="2">
        <v>0</v>
      </c>
      <c r="G358" s="2">
        <f t="shared" si="134"/>
        <v>0</v>
      </c>
      <c r="H358" s="4">
        <f t="shared" si="135"/>
        <v>1</v>
      </c>
      <c r="I358" s="14">
        <f t="shared" si="136"/>
        <v>0</v>
      </c>
      <c r="J358">
        <f t="shared" si="115"/>
        <v>1</v>
      </c>
      <c r="K358">
        <f t="shared" si="137"/>
        <v>4</v>
      </c>
      <c r="L358">
        <f t="shared" si="138"/>
        <v>4</v>
      </c>
      <c r="M358" s="8">
        <f t="shared" si="116"/>
        <v>2.1905574169966541E-2</v>
      </c>
      <c r="N358" s="8">
        <f t="shared" si="117"/>
        <v>2.2975327444410623E-2</v>
      </c>
      <c r="O358" s="8">
        <f t="shared" si="118"/>
        <v>0.17917575222363019</v>
      </c>
      <c r="P358" s="8">
        <f t="shared" si="119"/>
        <v>-7.1525806535619602E-2</v>
      </c>
      <c r="Q358" s="8">
        <f t="shared" si="120"/>
        <v>-0.22090730221321889</v>
      </c>
      <c r="R358" s="8">
        <f t="shared" si="121"/>
        <v>6.0351028451779785</v>
      </c>
      <c r="T358" s="8">
        <f t="shared" si="122"/>
        <v>0.38944915746889297</v>
      </c>
      <c r="U358" s="8">
        <f t="shared" si="123"/>
        <v>0.39102680914119098</v>
      </c>
      <c r="V358" s="8">
        <f t="shared" si="124"/>
        <v>0.52601529815652737</v>
      </c>
      <c r="W358" s="8">
        <f t="shared" si="125"/>
        <v>0.15622065119384457</v>
      </c>
      <c r="X358" s="8">
        <f t="shared" si="126"/>
        <v>0.17291228708616405</v>
      </c>
      <c r="Y358" s="8">
        <f t="shared" si="127"/>
        <v>12.070219890310712</v>
      </c>
      <c r="AA358" s="8">
        <f t="shared" si="128"/>
        <v>-0.41856883165239289</v>
      </c>
      <c r="AB358" s="8">
        <f t="shared" si="129"/>
        <v>-0.41616304370856683</v>
      </c>
      <c r="AC358" s="8">
        <f t="shared" si="130"/>
        <v>-0.33967567929613457</v>
      </c>
      <c r="AD358" s="8">
        <f t="shared" si="131"/>
        <v>-0.63617164005716875</v>
      </c>
      <c r="AE358" s="8">
        <f t="shared" si="132"/>
        <v>-0.51692426034014072</v>
      </c>
      <c r="AF358" s="8">
        <f t="shared" si="133"/>
        <v>8.9778291225535085</v>
      </c>
      <c r="AG358" s="8"/>
      <c r="AH358">
        <v>31.048467391595</v>
      </c>
      <c r="AJ358">
        <v>0.22760406370612279</v>
      </c>
      <c r="AK358">
        <v>1</v>
      </c>
      <c r="AL358">
        <v>-4.1897582745893143</v>
      </c>
      <c r="AM358">
        <v>1</v>
      </c>
      <c r="AN358">
        <v>-0.10992875492796771</v>
      </c>
      <c r="AO358">
        <v>1</v>
      </c>
      <c r="AP358">
        <v>10.757627004351029</v>
      </c>
      <c r="AQ358">
        <v>1</v>
      </c>
      <c r="AS358">
        <v>0.22760406370612279</v>
      </c>
      <c r="AT358">
        <v>1</v>
      </c>
      <c r="AU358">
        <v>-4.1897582745893143</v>
      </c>
      <c r="AV358">
        <v>1</v>
      </c>
      <c r="AW358">
        <v>-0.10992875492796771</v>
      </c>
      <c r="AX358">
        <v>1</v>
      </c>
      <c r="AY358">
        <v>10.757627004351029</v>
      </c>
      <c r="AZ358">
        <v>1</v>
      </c>
      <c r="BB358">
        <f t="shared" si="139"/>
        <v>1</v>
      </c>
    </row>
    <row r="359" spans="1:54" x14ac:dyDescent="0.3">
      <c r="A359">
        <v>22</v>
      </c>
      <c r="B359" t="s">
        <v>84</v>
      </c>
      <c r="C359" t="s">
        <v>85</v>
      </c>
      <c r="D359" t="s">
        <v>86</v>
      </c>
      <c r="F359" s="2">
        <v>0</v>
      </c>
      <c r="G359" s="2">
        <f t="shared" si="134"/>
        <v>0</v>
      </c>
      <c r="H359" s="4">
        <f t="shared" si="135"/>
        <v>0</v>
      </c>
      <c r="I359" s="14">
        <f t="shared" si="136"/>
        <v>1</v>
      </c>
      <c r="J359">
        <f t="shared" si="115"/>
        <v>0</v>
      </c>
      <c r="K359">
        <f t="shared" si="137"/>
        <v>3</v>
      </c>
      <c r="L359">
        <f t="shared" si="138"/>
        <v>0</v>
      </c>
      <c r="M359" s="8">
        <f t="shared" si="116"/>
        <v>-0.20057341123428504</v>
      </c>
      <c r="N359" s="8">
        <f t="shared" si="117"/>
        <v>-0.19064464875256978</v>
      </c>
      <c r="O359" s="8">
        <f t="shared" si="118"/>
        <v>-0.17645499619387223</v>
      </c>
      <c r="P359" s="8">
        <f t="shared" si="119"/>
        <v>-0.4210215856541511</v>
      </c>
      <c r="Q359" s="8">
        <f t="shared" si="120"/>
        <v>-0.24074101432900732</v>
      </c>
      <c r="R359" s="8">
        <f t="shared" si="121"/>
        <v>-0.29486188529005813</v>
      </c>
      <c r="T359" s="8">
        <f t="shared" si="122"/>
        <v>-0.25037828698786052</v>
      </c>
      <c r="U359" s="8">
        <f t="shared" si="123"/>
        <v>-0.25280859919272441</v>
      </c>
      <c r="V359" s="8">
        <f t="shared" si="124"/>
        <v>-0.17416910642026653</v>
      </c>
      <c r="W359" s="8">
        <f t="shared" si="125"/>
        <v>-0.40199123189397384</v>
      </c>
      <c r="X359" s="8">
        <f t="shared" si="126"/>
        <v>-7.9612839487628234E-2</v>
      </c>
      <c r="Y359" s="8">
        <f t="shared" si="127"/>
        <v>-7.3973167984363292E-2</v>
      </c>
      <c r="AA359" s="8">
        <f t="shared" si="128"/>
        <v>-0.74728102267980867</v>
      </c>
      <c r="AB359" s="8">
        <f t="shared" si="129"/>
        <v>-0.74407477060040472</v>
      </c>
      <c r="AC359" s="8">
        <f t="shared" si="130"/>
        <v>-0.70629795706091691</v>
      </c>
      <c r="AD359" s="8">
        <f t="shared" si="131"/>
        <v>-0.81113497608878271</v>
      </c>
      <c r="AE359" s="8">
        <f t="shared" si="132"/>
        <v>-0.58689066712345506</v>
      </c>
      <c r="AF359" s="8">
        <f t="shared" si="133"/>
        <v>-0.50615688103369716</v>
      </c>
      <c r="AG359" s="8"/>
      <c r="AH359">
        <v>-10.9742526553904</v>
      </c>
      <c r="AJ359">
        <v>-0.35410743905183822</v>
      </c>
      <c r="AK359">
        <v>-2</v>
      </c>
      <c r="AL359">
        <v>-3.6765820233750341</v>
      </c>
      <c r="AM359">
        <v>-2</v>
      </c>
      <c r="AN359">
        <v>-0.35410743905183822</v>
      </c>
      <c r="AO359">
        <v>-2</v>
      </c>
      <c r="AP359">
        <v>-3.6765820233750341</v>
      </c>
      <c r="AQ359">
        <v>-2</v>
      </c>
      <c r="AS359">
        <v>-0.35410743905183822</v>
      </c>
      <c r="AT359">
        <v>-2</v>
      </c>
      <c r="AU359">
        <v>-3.6765820233750341</v>
      </c>
      <c r="AV359">
        <v>-2</v>
      </c>
      <c r="AW359">
        <v>-0.35410743905183822</v>
      </c>
      <c r="AX359">
        <v>-2</v>
      </c>
      <c r="AY359">
        <v>-3.6765820233750341</v>
      </c>
      <c r="AZ359">
        <v>-2</v>
      </c>
      <c r="BB359">
        <f t="shared" si="139"/>
        <v>-2</v>
      </c>
    </row>
    <row r="360" spans="1:54" x14ac:dyDescent="0.3">
      <c r="A360">
        <v>22</v>
      </c>
      <c r="B360" t="s">
        <v>87</v>
      </c>
      <c r="C360" t="s">
        <v>85</v>
      </c>
      <c r="D360" t="s">
        <v>86</v>
      </c>
      <c r="F360" s="2">
        <v>0</v>
      </c>
      <c r="G360" s="2">
        <f t="shared" si="134"/>
        <v>1</v>
      </c>
      <c r="H360" s="4">
        <f t="shared" si="135"/>
        <v>1</v>
      </c>
      <c r="I360" s="14">
        <f t="shared" si="136"/>
        <v>0</v>
      </c>
      <c r="J360">
        <f t="shared" si="115"/>
        <v>1</v>
      </c>
      <c r="K360">
        <f t="shared" si="137"/>
        <v>3</v>
      </c>
      <c r="L360">
        <f t="shared" si="138"/>
        <v>3</v>
      </c>
      <c r="M360" s="8">
        <f t="shared" si="116"/>
        <v>-0.34383259996595067</v>
      </c>
      <c r="N360" s="8">
        <f t="shared" si="117"/>
        <v>-0.34215215331043103</v>
      </c>
      <c r="O360" s="8">
        <f t="shared" si="118"/>
        <v>-0.56117135305170396</v>
      </c>
      <c r="P360" s="8">
        <f t="shared" si="119"/>
        <v>-0.90864442154144487</v>
      </c>
      <c r="Q360" s="8">
        <f t="shared" si="120"/>
        <v>-0.26211932460431486</v>
      </c>
      <c r="R360" s="8">
        <f t="shared" si="121"/>
        <v>-0.93000583609466625</v>
      </c>
      <c r="T360" s="8">
        <f t="shared" si="122"/>
        <v>-0.18495552262798032</v>
      </c>
      <c r="U360" s="8">
        <f t="shared" si="123"/>
        <v>-0.20005583232160201</v>
      </c>
      <c r="V360" s="8">
        <f t="shared" si="124"/>
        <v>-0.30702928913205557</v>
      </c>
      <c r="W360" s="8">
        <f t="shared" si="125"/>
        <v>-0.3573208451302668</v>
      </c>
      <c r="X360" s="8">
        <f t="shared" si="126"/>
        <v>-0.11856916325385645</v>
      </c>
      <c r="Y360" s="8">
        <f t="shared" si="127"/>
        <v>-0.78645792910424506</v>
      </c>
      <c r="AA360" s="8">
        <f t="shared" si="128"/>
        <v>-0.59776288353858265</v>
      </c>
      <c r="AB360" s="8">
        <f t="shared" si="129"/>
        <v>-0.60738682821624201</v>
      </c>
      <c r="AC360" s="8">
        <f t="shared" si="130"/>
        <v>-0.66508995164215012</v>
      </c>
      <c r="AD360" s="8">
        <f t="shared" si="131"/>
        <v>-0.52278345492869693</v>
      </c>
      <c r="AE360" s="8">
        <f t="shared" si="132"/>
        <v>-0.60728560483885863</v>
      </c>
      <c r="AF360" s="8">
        <f t="shared" si="133"/>
        <v>-0.84278127987866613</v>
      </c>
      <c r="AG360" s="8"/>
      <c r="AH360">
        <v>32.400562723917318</v>
      </c>
      <c r="AJ360">
        <v>0.72799238287099821</v>
      </c>
      <c r="AK360">
        <v>4</v>
      </c>
      <c r="AL360">
        <v>-1.5499807887209369</v>
      </c>
      <c r="AM360">
        <v>4</v>
      </c>
      <c r="AN360">
        <v>0.72799238287099821</v>
      </c>
      <c r="AO360">
        <v>4</v>
      </c>
      <c r="AP360">
        <v>-1.5499807887209369</v>
      </c>
      <c r="AQ360">
        <v>4</v>
      </c>
      <c r="AS360">
        <v>0.72799238287099821</v>
      </c>
      <c r="AT360">
        <v>4</v>
      </c>
      <c r="AU360">
        <v>-1.5499807887209369</v>
      </c>
      <c r="AV360">
        <v>4</v>
      </c>
      <c r="AW360">
        <v>0.72799238287099821</v>
      </c>
      <c r="AX360">
        <v>4</v>
      </c>
      <c r="AY360">
        <v>-1.5499807887209369</v>
      </c>
      <c r="AZ360">
        <v>4</v>
      </c>
      <c r="BB360">
        <f t="shared" si="139"/>
        <v>4</v>
      </c>
    </row>
    <row r="361" spans="1:54" x14ac:dyDescent="0.3">
      <c r="A361">
        <v>22</v>
      </c>
      <c r="B361" t="s">
        <v>88</v>
      </c>
      <c r="C361" t="s">
        <v>85</v>
      </c>
      <c r="D361" t="s">
        <v>86</v>
      </c>
      <c r="F361" s="2">
        <v>0</v>
      </c>
      <c r="G361" s="2">
        <f t="shared" si="134"/>
        <v>1</v>
      </c>
      <c r="H361" s="4">
        <f t="shared" si="135"/>
        <v>0</v>
      </c>
      <c r="I361" s="14">
        <f t="shared" si="136"/>
        <v>1</v>
      </c>
      <c r="J361">
        <f t="shared" si="115"/>
        <v>0</v>
      </c>
      <c r="K361">
        <f t="shared" si="137"/>
        <v>3</v>
      </c>
      <c r="L361">
        <f t="shared" si="138"/>
        <v>0</v>
      </c>
      <c r="M361" s="8">
        <f t="shared" si="116"/>
        <v>0.1168808511786988</v>
      </c>
      <c r="N361" s="8">
        <f t="shared" si="117"/>
        <v>0.12554822881464756</v>
      </c>
      <c r="O361" s="8">
        <f t="shared" si="118"/>
        <v>-7.1323236699183779E-2</v>
      </c>
      <c r="P361" s="8">
        <f t="shared" si="119"/>
        <v>6.0662901893108044E-2</v>
      </c>
      <c r="Q361" s="8">
        <f t="shared" si="120"/>
        <v>-1.1743180128809084E-2</v>
      </c>
      <c r="R361" s="8">
        <f t="shared" si="121"/>
        <v>-0.11580249130823239</v>
      </c>
      <c r="T361" s="8">
        <f t="shared" si="122"/>
        <v>-7.7028976379710798E-3</v>
      </c>
      <c r="U361" s="8">
        <f t="shared" si="123"/>
        <v>-1.4302560541439292E-2</v>
      </c>
      <c r="V361" s="8">
        <f t="shared" si="124"/>
        <v>-0.13681060802672157</v>
      </c>
      <c r="W361" s="8">
        <f t="shared" si="125"/>
        <v>-2.7883818184548971E-2</v>
      </c>
      <c r="X361" s="8">
        <f t="shared" si="126"/>
        <v>0.27732601599449536</v>
      </c>
      <c r="Y361" s="8">
        <f t="shared" si="127"/>
        <v>0.12432469422317567</v>
      </c>
      <c r="AA361" s="8">
        <f t="shared" si="128"/>
        <v>-0.69503631157264889</v>
      </c>
      <c r="AB361" s="8">
        <f t="shared" si="129"/>
        <v>-0.69334157736450952</v>
      </c>
      <c r="AC361" s="8">
        <f t="shared" si="130"/>
        <v>-0.70266350177072334</v>
      </c>
      <c r="AD361" s="8">
        <f t="shared" si="131"/>
        <v>-0.69951295652771905</v>
      </c>
      <c r="AE361" s="8">
        <f t="shared" si="132"/>
        <v>-0.55837499959828363</v>
      </c>
      <c r="AF361" s="8">
        <f t="shared" si="133"/>
        <v>-0.3713302318248442</v>
      </c>
      <c r="AG361" s="8"/>
      <c r="AH361">
        <v>-9.5256410495469694</v>
      </c>
      <c r="AJ361">
        <v>-1.9125304652966021E-2</v>
      </c>
      <c r="AK361">
        <v>0</v>
      </c>
      <c r="AL361">
        <v>-1.5499807887209369</v>
      </c>
      <c r="AM361">
        <v>0</v>
      </c>
      <c r="AN361">
        <v>-1.9125304652966021E-2</v>
      </c>
      <c r="AO361">
        <v>0</v>
      </c>
      <c r="AP361">
        <v>-1.5499807887209369</v>
      </c>
      <c r="AQ361">
        <v>0</v>
      </c>
      <c r="AS361">
        <v>-1.9125304652966021E-2</v>
      </c>
      <c r="AT361">
        <v>0</v>
      </c>
      <c r="AU361">
        <v>-1.5499807887209369</v>
      </c>
      <c r="AV361">
        <v>0</v>
      </c>
      <c r="AW361">
        <v>-1.9125304652966021E-2</v>
      </c>
      <c r="AX361">
        <v>0</v>
      </c>
      <c r="AY361">
        <v>-1.5499807887209369</v>
      </c>
      <c r="AZ361">
        <v>0</v>
      </c>
      <c r="BB361">
        <f t="shared" si="139"/>
        <v>0</v>
      </c>
    </row>
    <row r="362" spans="1:54" x14ac:dyDescent="0.3">
      <c r="A362">
        <v>22</v>
      </c>
      <c r="B362" t="s">
        <v>89</v>
      </c>
      <c r="C362" t="s">
        <v>85</v>
      </c>
      <c r="D362" t="s">
        <v>86</v>
      </c>
      <c r="F362" s="2">
        <v>0</v>
      </c>
      <c r="G362" s="2">
        <f t="shared" si="134"/>
        <v>0</v>
      </c>
      <c r="H362" s="4">
        <f t="shared" si="135"/>
        <v>0</v>
      </c>
      <c r="I362" s="14">
        <f t="shared" si="136"/>
        <v>1</v>
      </c>
      <c r="J362">
        <f t="shared" si="115"/>
        <v>0</v>
      </c>
      <c r="K362">
        <f t="shared" si="137"/>
        <v>3</v>
      </c>
      <c r="L362">
        <f t="shared" si="138"/>
        <v>0</v>
      </c>
      <c r="M362" s="8">
        <f t="shared" si="116"/>
        <v>1.0641813943300533</v>
      </c>
      <c r="N362" s="8">
        <f t="shared" si="117"/>
        <v>1.0720076363879663</v>
      </c>
      <c r="O362" s="8">
        <f t="shared" si="118"/>
        <v>-0.54975197709911028</v>
      </c>
      <c r="P362" s="8">
        <f t="shared" si="119"/>
        <v>0.63241164796580418</v>
      </c>
      <c r="Q362" s="8">
        <f t="shared" si="120"/>
        <v>-1.8213869284734827E-2</v>
      </c>
      <c r="R362" s="8">
        <f t="shared" si="121"/>
        <v>0.2840151391559409</v>
      </c>
      <c r="T362" s="8">
        <f t="shared" si="122"/>
        <v>0.59579303281923357</v>
      </c>
      <c r="U362" s="8">
        <f t="shared" si="123"/>
        <v>0.58726111193759134</v>
      </c>
      <c r="V362" s="8">
        <f t="shared" si="124"/>
        <v>-0.37422651327944778</v>
      </c>
      <c r="W362" s="8">
        <f t="shared" si="125"/>
        <v>0.37245140920692482</v>
      </c>
      <c r="X362" s="8">
        <f t="shared" si="126"/>
        <v>0.27307288381358868</v>
      </c>
      <c r="Y362" s="8">
        <f t="shared" si="127"/>
        <v>0.15508205266760555</v>
      </c>
      <c r="AA362" s="8">
        <f t="shared" si="128"/>
        <v>-0.51950515039394307</v>
      </c>
      <c r="AB362" s="8">
        <f t="shared" si="129"/>
        <v>-0.52465885252943101</v>
      </c>
      <c r="AC362" s="8">
        <f t="shared" si="130"/>
        <v>-0.75281265143992793</v>
      </c>
      <c r="AD362" s="8">
        <f t="shared" si="131"/>
        <v>-0.57710472705955607</v>
      </c>
      <c r="AE362" s="8">
        <f t="shared" si="132"/>
        <v>-0.55528617476789954</v>
      </c>
      <c r="AF362" s="8">
        <f t="shared" si="133"/>
        <v>-0.42255642486774642</v>
      </c>
      <c r="AG362" s="8"/>
      <c r="AH362">
        <v>-11.90066901897994</v>
      </c>
      <c r="AJ362">
        <v>-0.35475963916619402</v>
      </c>
      <c r="AK362">
        <v>-2</v>
      </c>
      <c r="AL362">
        <v>-3.6765820233750341</v>
      </c>
      <c r="AM362">
        <v>-2</v>
      </c>
      <c r="AN362">
        <v>-0.35475963916619402</v>
      </c>
      <c r="AO362">
        <v>-2</v>
      </c>
      <c r="AP362">
        <v>-3.6765820233750341</v>
      </c>
      <c r="AQ362">
        <v>-2</v>
      </c>
      <c r="AS362">
        <v>-0.35475963916619402</v>
      </c>
      <c r="AT362">
        <v>-2</v>
      </c>
      <c r="AU362">
        <v>-3.6765820233750341</v>
      </c>
      <c r="AV362">
        <v>-2</v>
      </c>
      <c r="AW362">
        <v>-0.35475963916619402</v>
      </c>
      <c r="AX362">
        <v>-2</v>
      </c>
      <c r="AY362">
        <v>-3.6765820233750341</v>
      </c>
      <c r="AZ362">
        <v>-2</v>
      </c>
      <c r="BB362">
        <f t="shared" si="139"/>
        <v>-2</v>
      </c>
    </row>
    <row r="363" spans="1:54" x14ac:dyDescent="0.3">
      <c r="A363">
        <v>22</v>
      </c>
      <c r="B363" t="s">
        <v>90</v>
      </c>
      <c r="C363" t="s">
        <v>85</v>
      </c>
      <c r="D363" t="s">
        <v>86</v>
      </c>
      <c r="F363" s="2">
        <v>0</v>
      </c>
      <c r="G363" s="2">
        <f t="shared" si="134"/>
        <v>1</v>
      </c>
      <c r="H363" s="4">
        <f t="shared" si="135"/>
        <v>0</v>
      </c>
      <c r="I363" s="14">
        <f t="shared" si="136"/>
        <v>1</v>
      </c>
      <c r="J363">
        <f t="shared" si="115"/>
        <v>0</v>
      </c>
      <c r="K363">
        <f t="shared" si="137"/>
        <v>3</v>
      </c>
      <c r="L363">
        <f t="shared" si="138"/>
        <v>0</v>
      </c>
      <c r="M363" s="8">
        <f t="shared" si="116"/>
        <v>1.7398093116474573</v>
      </c>
      <c r="N363" s="8">
        <f t="shared" si="117"/>
        <v>1.7719168476427738</v>
      </c>
      <c r="O363" s="8">
        <f t="shared" si="118"/>
        <v>-0.15017795998420067</v>
      </c>
      <c r="P363" s="8">
        <f t="shared" si="119"/>
        <v>1.4942516363882696</v>
      </c>
      <c r="Q363" s="8">
        <f t="shared" si="120"/>
        <v>1.1498533225941082E-2</v>
      </c>
      <c r="R363" s="8">
        <f t="shared" si="121"/>
        <v>0.64533862198209468</v>
      </c>
      <c r="T363" s="8">
        <f t="shared" si="122"/>
        <v>0.93718115296149684</v>
      </c>
      <c r="U363" s="8">
        <f t="shared" si="123"/>
        <v>0.94048264772801482</v>
      </c>
      <c r="V363" s="8">
        <f t="shared" si="124"/>
        <v>-0.32698384608710329</v>
      </c>
      <c r="W363" s="8">
        <f t="shared" si="125"/>
        <v>1.0002958382564777</v>
      </c>
      <c r="X363" s="8">
        <f t="shared" si="126"/>
        <v>0.3249504194999468</v>
      </c>
      <c r="Y363" s="8">
        <f t="shared" si="127"/>
        <v>0.19964068310689551</v>
      </c>
      <c r="AA363" s="8">
        <f t="shared" si="128"/>
        <v>-0.4298062742017002</v>
      </c>
      <c r="AB363" s="8">
        <f t="shared" si="129"/>
        <v>-0.43433578577930482</v>
      </c>
      <c r="AC363" s="8">
        <f t="shared" si="130"/>
        <v>-0.74551617157442074</v>
      </c>
      <c r="AD363" s="8">
        <f t="shared" si="131"/>
        <v>-0.39656645587089834</v>
      </c>
      <c r="AE363" s="8">
        <f t="shared" si="132"/>
        <v>-0.54794193085766241</v>
      </c>
      <c r="AF363" s="8">
        <f t="shared" si="133"/>
        <v>-0.50547065432451543</v>
      </c>
      <c r="AG363" s="8"/>
      <c r="AH363">
        <v>-11.90066901897994</v>
      </c>
      <c r="AJ363">
        <v>-0.35475963916619402</v>
      </c>
      <c r="AK363">
        <v>-2</v>
      </c>
      <c r="AL363">
        <v>-3.6765820233750341</v>
      </c>
      <c r="AM363">
        <v>-2</v>
      </c>
      <c r="AN363">
        <v>-0.35475963916619402</v>
      </c>
      <c r="AO363">
        <v>-2</v>
      </c>
      <c r="AP363">
        <v>-3.6765820233750341</v>
      </c>
      <c r="AQ363">
        <v>-2</v>
      </c>
      <c r="AS363">
        <v>-0.35475963916619402</v>
      </c>
      <c r="AT363">
        <v>-2</v>
      </c>
      <c r="AU363">
        <v>-3.6765820233750341</v>
      </c>
      <c r="AV363">
        <v>-2</v>
      </c>
      <c r="AW363">
        <v>-0.35475963916619402</v>
      </c>
      <c r="AX363">
        <v>-2</v>
      </c>
      <c r="AY363">
        <v>-3.6765820233750341</v>
      </c>
      <c r="AZ363">
        <v>-2</v>
      </c>
      <c r="BB363">
        <f t="shared" si="139"/>
        <v>-2</v>
      </c>
    </row>
    <row r="364" spans="1:54" x14ac:dyDescent="0.3">
      <c r="A364">
        <v>22</v>
      </c>
      <c r="B364" t="s">
        <v>91</v>
      </c>
      <c r="C364" t="s">
        <v>85</v>
      </c>
      <c r="D364" t="s">
        <v>86</v>
      </c>
      <c r="F364" s="2">
        <v>0</v>
      </c>
      <c r="G364" s="2">
        <f t="shared" si="134"/>
        <v>0</v>
      </c>
      <c r="H364" s="4">
        <f t="shared" si="135"/>
        <v>0</v>
      </c>
      <c r="I364" s="14">
        <f t="shared" si="136"/>
        <v>1</v>
      </c>
      <c r="J364">
        <f t="shared" si="115"/>
        <v>0</v>
      </c>
      <c r="K364">
        <f t="shared" si="137"/>
        <v>3</v>
      </c>
      <c r="L364">
        <f t="shared" si="138"/>
        <v>0</v>
      </c>
      <c r="M364" s="8">
        <f t="shared" si="116"/>
        <v>-0.18386570920338136</v>
      </c>
      <c r="N364" s="8">
        <f t="shared" si="117"/>
        <v>-0.18625336809531806</v>
      </c>
      <c r="O364" s="8">
        <f t="shared" si="118"/>
        <v>-0.60638903739213523</v>
      </c>
      <c r="P364" s="8">
        <f t="shared" si="119"/>
        <v>-0.66323766047855248</v>
      </c>
      <c r="Q364" s="8">
        <f t="shared" si="120"/>
        <v>8.1857072220736116E-3</v>
      </c>
      <c r="R364" s="8">
        <f t="shared" si="121"/>
        <v>-0.71657503483671625</v>
      </c>
      <c r="T364" s="8">
        <f t="shared" si="122"/>
        <v>-0.23023091857620481</v>
      </c>
      <c r="U364" s="8">
        <f t="shared" si="123"/>
        <v>-0.2319688418370234</v>
      </c>
      <c r="V364" s="8">
        <f t="shared" si="124"/>
        <v>-0.48898359485609655</v>
      </c>
      <c r="W364" s="8">
        <f t="shared" si="125"/>
        <v>-0.52442236310143864</v>
      </c>
      <c r="X364" s="8">
        <f t="shared" si="126"/>
        <v>0.31331415479746205</v>
      </c>
      <c r="Y364" s="8">
        <f t="shared" si="127"/>
        <v>-0.47605114789519798</v>
      </c>
      <c r="AA364" s="8">
        <f t="shared" si="128"/>
        <v>-0.68010968610279199</v>
      </c>
      <c r="AB364" s="8">
        <f t="shared" si="129"/>
        <v>-0.68372443063266231</v>
      </c>
      <c r="AC364" s="8">
        <f t="shared" si="130"/>
        <v>-0.78331660877206777</v>
      </c>
      <c r="AD364" s="8">
        <f t="shared" si="131"/>
        <v>-0.76140514876667609</v>
      </c>
      <c r="AE364" s="8">
        <f t="shared" si="132"/>
        <v>-0.55215050243430364</v>
      </c>
      <c r="AF364" s="8">
        <f t="shared" si="133"/>
        <v>-0.77663398112007409</v>
      </c>
      <c r="AG364" s="8"/>
      <c r="AH364">
        <v>-9.5256410495469677</v>
      </c>
      <c r="AJ364">
        <v>-1.9125304652966021E-2</v>
      </c>
      <c r="AK364">
        <v>0</v>
      </c>
      <c r="AL364">
        <v>-1.5499807887209369</v>
      </c>
      <c r="AM364">
        <v>0</v>
      </c>
      <c r="AN364">
        <v>-1.9125304652966021E-2</v>
      </c>
      <c r="AO364">
        <v>0</v>
      </c>
      <c r="AP364">
        <v>-1.5499807887209369</v>
      </c>
      <c r="AQ364">
        <v>0</v>
      </c>
      <c r="AS364">
        <v>-1.9125304652966021E-2</v>
      </c>
      <c r="AT364">
        <v>0</v>
      </c>
      <c r="AU364">
        <v>-1.5499807887209369</v>
      </c>
      <c r="AV364">
        <v>0</v>
      </c>
      <c r="AW364">
        <v>-1.9125304652966021E-2</v>
      </c>
      <c r="AX364">
        <v>0</v>
      </c>
      <c r="AY364">
        <v>-1.5499807887209369</v>
      </c>
      <c r="AZ364">
        <v>0</v>
      </c>
      <c r="BB364">
        <f t="shared" si="139"/>
        <v>0</v>
      </c>
    </row>
    <row r="365" spans="1:54" x14ac:dyDescent="0.3">
      <c r="A365">
        <v>22</v>
      </c>
      <c r="B365" t="s">
        <v>92</v>
      </c>
      <c r="C365" t="s">
        <v>85</v>
      </c>
      <c r="D365" t="s">
        <v>86</v>
      </c>
      <c r="F365" s="2">
        <v>0</v>
      </c>
      <c r="G365" s="2">
        <f t="shared" si="134"/>
        <v>0</v>
      </c>
      <c r="H365" s="4">
        <f t="shared" si="135"/>
        <v>1</v>
      </c>
      <c r="I365" s="14">
        <f t="shared" si="136"/>
        <v>0</v>
      </c>
      <c r="J365">
        <f t="shared" si="115"/>
        <v>1</v>
      </c>
      <c r="K365">
        <f t="shared" si="137"/>
        <v>3</v>
      </c>
      <c r="L365">
        <f t="shared" si="138"/>
        <v>3</v>
      </c>
      <c r="M365" s="8">
        <f t="shared" si="116"/>
        <v>-7.6775830233500861E-2</v>
      </c>
      <c r="N365" s="8">
        <f t="shared" si="117"/>
        <v>-7.3743747909696664E-2</v>
      </c>
      <c r="O365" s="8">
        <f t="shared" si="118"/>
        <v>-0.10227408627940812</v>
      </c>
      <c r="P365" s="8">
        <f t="shared" si="119"/>
        <v>-1.5741666489395647E-3</v>
      </c>
      <c r="Q365" s="8">
        <f t="shared" si="120"/>
        <v>-0.24847526712312196</v>
      </c>
      <c r="R365" s="8">
        <f t="shared" si="121"/>
        <v>-0.66757502190908791</v>
      </c>
      <c r="T365" s="8">
        <f t="shared" si="122"/>
        <v>0.24731370973053615</v>
      </c>
      <c r="U365" s="8">
        <f t="shared" si="123"/>
        <v>0.25348560052041796</v>
      </c>
      <c r="V365" s="8">
        <f t="shared" si="124"/>
        <v>0.21453350952409772</v>
      </c>
      <c r="W365" s="8">
        <f t="shared" si="125"/>
        <v>1.4899952794082099</v>
      </c>
      <c r="X365" s="8">
        <f t="shared" si="126"/>
        <v>-8.0745255031484484E-2</v>
      </c>
      <c r="Y365" s="8">
        <f t="shared" si="127"/>
        <v>-0.3128008615704917</v>
      </c>
      <c r="AA365" s="8">
        <f t="shared" si="128"/>
        <v>-0.38352519642780269</v>
      </c>
      <c r="AB365" s="8">
        <f t="shared" si="129"/>
        <v>-0.37008282173717505</v>
      </c>
      <c r="AC365" s="8">
        <f t="shared" si="130"/>
        <v>-0.4025463141484445</v>
      </c>
      <c r="AD365" s="8">
        <f t="shared" si="131"/>
        <v>0.79811626859088836</v>
      </c>
      <c r="AE365" s="8">
        <f t="shared" si="132"/>
        <v>-0.60779827306478573</v>
      </c>
      <c r="AF365" s="8">
        <f t="shared" si="133"/>
        <v>-0.54549212621386722</v>
      </c>
      <c r="AG365" s="8"/>
      <c r="AH365">
        <v>32.400562723917318</v>
      </c>
      <c r="AJ365">
        <v>0.72799238287099821</v>
      </c>
      <c r="AK365">
        <v>4</v>
      </c>
      <c r="AL365">
        <v>-1.5499807887209369</v>
      </c>
      <c r="AM365">
        <v>4</v>
      </c>
      <c r="AN365">
        <v>0.72799238287099821</v>
      </c>
      <c r="AO365">
        <v>4</v>
      </c>
      <c r="AP365">
        <v>-1.5499807887209369</v>
      </c>
      <c r="AQ365">
        <v>4</v>
      </c>
      <c r="AS365">
        <v>0.72799238287099821</v>
      </c>
      <c r="AT365">
        <v>4</v>
      </c>
      <c r="AU365">
        <v>-1.5499807887209369</v>
      </c>
      <c r="AV365">
        <v>4</v>
      </c>
      <c r="AW365">
        <v>0.72799238287099821</v>
      </c>
      <c r="AX365">
        <v>4</v>
      </c>
      <c r="AY365">
        <v>-1.5499807887209369</v>
      </c>
      <c r="AZ365">
        <v>4</v>
      </c>
      <c r="BB365">
        <f t="shared" si="139"/>
        <v>4</v>
      </c>
    </row>
    <row r="366" spans="1:54" x14ac:dyDescent="0.3">
      <c r="A366">
        <v>22</v>
      </c>
      <c r="B366" t="s">
        <v>93</v>
      </c>
      <c r="C366" t="s">
        <v>85</v>
      </c>
      <c r="D366" t="s">
        <v>86</v>
      </c>
      <c r="F366" s="2">
        <v>0</v>
      </c>
      <c r="G366" s="2">
        <f t="shared" si="134"/>
        <v>1</v>
      </c>
      <c r="H366" s="4">
        <f t="shared" si="135"/>
        <v>0</v>
      </c>
      <c r="I366" s="14">
        <f t="shared" si="136"/>
        <v>1</v>
      </c>
      <c r="J366">
        <f t="shared" si="115"/>
        <v>0</v>
      </c>
      <c r="K366">
        <f t="shared" si="137"/>
        <v>3</v>
      </c>
      <c r="L366">
        <f t="shared" si="138"/>
        <v>0</v>
      </c>
      <c r="M366" s="8">
        <f t="shared" si="116"/>
        <v>6.7577203341689429E-2</v>
      </c>
      <c r="N366" s="8">
        <f t="shared" si="117"/>
        <v>7.2144472022281997E-2</v>
      </c>
      <c r="O366" s="8">
        <f t="shared" si="118"/>
        <v>-0.69411267678695654</v>
      </c>
      <c r="P366" s="8">
        <f t="shared" si="119"/>
        <v>-0.41032032600377721</v>
      </c>
      <c r="Q366" s="8">
        <f t="shared" si="120"/>
        <v>-0.23813382606190409</v>
      </c>
      <c r="R366" s="8">
        <f t="shared" si="121"/>
        <v>-0.40507603442224621</v>
      </c>
      <c r="T366" s="8">
        <f t="shared" si="122"/>
        <v>2.9084104655545773E-2</v>
      </c>
      <c r="U366" s="8">
        <f t="shared" si="123"/>
        <v>2.306763197574669E-2</v>
      </c>
      <c r="V366" s="8">
        <f t="shared" si="124"/>
        <v>-0.35360887133468033</v>
      </c>
      <c r="W366" s="8">
        <f t="shared" si="125"/>
        <v>-0.30438391840811951</v>
      </c>
      <c r="X366" s="8">
        <f t="shared" si="126"/>
        <v>-6.3083230817336522E-2</v>
      </c>
      <c r="Y366" s="8">
        <f t="shared" si="127"/>
        <v>-0.26542739227248874</v>
      </c>
      <c r="AA366" s="8">
        <f t="shared" si="128"/>
        <v>-0.65111820645258733</v>
      </c>
      <c r="AB366" s="8">
        <f t="shared" si="129"/>
        <v>-0.65374451604243666</v>
      </c>
      <c r="AC366" s="8">
        <f t="shared" si="130"/>
        <v>-0.7559095865422012</v>
      </c>
      <c r="AD366" s="8">
        <f t="shared" si="131"/>
        <v>-0.73728476850450275</v>
      </c>
      <c r="AE366" s="8">
        <f t="shared" si="132"/>
        <v>-0.61341623627668229</v>
      </c>
      <c r="AF366" s="8">
        <f t="shared" si="133"/>
        <v>-0.66911571229435551</v>
      </c>
      <c r="AG366" s="8"/>
      <c r="AH366">
        <v>-10.9742526553904</v>
      </c>
      <c r="AJ366">
        <v>-0.35410743905183822</v>
      </c>
      <c r="AK366">
        <v>-2</v>
      </c>
      <c r="AL366">
        <v>-3.6765820233750341</v>
      </c>
      <c r="AM366">
        <v>-2</v>
      </c>
      <c r="AN366">
        <v>-0.35410743905183822</v>
      </c>
      <c r="AO366">
        <v>-2</v>
      </c>
      <c r="AP366">
        <v>-3.6765820233750341</v>
      </c>
      <c r="AQ366">
        <v>-2</v>
      </c>
      <c r="AS366">
        <v>-0.35410743905183822</v>
      </c>
      <c r="AT366">
        <v>-2</v>
      </c>
      <c r="AU366">
        <v>-3.6765820233750341</v>
      </c>
      <c r="AV366">
        <v>-2</v>
      </c>
      <c r="AW366">
        <v>-0.35410743905183822</v>
      </c>
      <c r="AX366">
        <v>-2</v>
      </c>
      <c r="AY366">
        <v>-3.6765820233750341</v>
      </c>
      <c r="AZ366">
        <v>-2</v>
      </c>
      <c r="BB366">
        <f t="shared" si="139"/>
        <v>-2</v>
      </c>
    </row>
    <row r="367" spans="1:54" x14ac:dyDescent="0.3">
      <c r="A367">
        <v>23</v>
      </c>
      <c r="B367" t="s">
        <v>94</v>
      </c>
      <c r="C367" t="s">
        <v>95</v>
      </c>
      <c r="D367" t="s">
        <v>96</v>
      </c>
      <c r="F367" s="2">
        <v>0</v>
      </c>
      <c r="G367" s="2">
        <f t="shared" si="134"/>
        <v>0</v>
      </c>
      <c r="H367" s="4">
        <f t="shared" si="135"/>
        <v>0</v>
      </c>
      <c r="I367" s="14">
        <f t="shared" si="136"/>
        <v>1</v>
      </c>
      <c r="J367">
        <f t="shared" si="115"/>
        <v>0</v>
      </c>
      <c r="K367">
        <f t="shared" si="137"/>
        <v>4</v>
      </c>
      <c r="L367">
        <f t="shared" si="138"/>
        <v>0</v>
      </c>
      <c r="M367" s="8">
        <f t="shared" si="116"/>
        <v>0.14699243885838426</v>
      </c>
      <c r="N367" s="8">
        <f t="shared" si="117"/>
        <v>0.15893380510401603</v>
      </c>
      <c r="O367" s="8">
        <f t="shared" si="118"/>
        <v>-0.43942595758740549</v>
      </c>
      <c r="P367" s="8">
        <f t="shared" si="119"/>
        <v>9.6853163038471482E-2</v>
      </c>
      <c r="Q367" s="8">
        <f t="shared" si="120"/>
        <v>-1.6121441135171562E-2</v>
      </c>
      <c r="R367" s="8">
        <f t="shared" si="121"/>
        <v>-0.44829707725782292</v>
      </c>
      <c r="T367" s="8">
        <f t="shared" si="122"/>
        <v>1.8663321164427364E-2</v>
      </c>
      <c r="U367" s="8">
        <f t="shared" si="123"/>
        <v>2.151422107424613E-2</v>
      </c>
      <c r="V367" s="8">
        <f t="shared" si="124"/>
        <v>-0.41313118467003279</v>
      </c>
      <c r="W367" s="8">
        <f t="shared" si="125"/>
        <v>9.6728698053268808E-2</v>
      </c>
      <c r="X367" s="8">
        <f t="shared" si="126"/>
        <v>0.22924472937829876</v>
      </c>
      <c r="Y367" s="8">
        <f t="shared" si="127"/>
        <v>-7.2241523354208914E-2</v>
      </c>
      <c r="AA367" s="8">
        <f t="shared" si="128"/>
        <v>-0.68049167102333341</v>
      </c>
      <c r="AB367" s="8">
        <f t="shared" si="129"/>
        <v>-0.67537346939980447</v>
      </c>
      <c r="AC367" s="8">
        <f t="shared" si="130"/>
        <v>-0.776376265907049</v>
      </c>
      <c r="AD367" s="8">
        <f t="shared" si="131"/>
        <v>-0.64607416452733568</v>
      </c>
      <c r="AE367" s="8">
        <f t="shared" si="132"/>
        <v>-0.58948466243290831</v>
      </c>
      <c r="AF367" s="8">
        <f t="shared" si="133"/>
        <v>-0.44636257006793434</v>
      </c>
      <c r="AG367" s="8"/>
      <c r="AH367">
        <v>0.92805353026644855</v>
      </c>
      <c r="AJ367">
        <v>7.1029912692704686E-2</v>
      </c>
      <c r="AK367">
        <v>-0.33333333333333331</v>
      </c>
      <c r="AL367">
        <v>-1.6485390210427779</v>
      </c>
      <c r="AM367">
        <v>-0.33333333333333331</v>
      </c>
      <c r="AN367">
        <v>7.1029912692704686E-2</v>
      </c>
      <c r="AO367">
        <v>-0.33333333333333331</v>
      </c>
      <c r="AP367">
        <v>-1.6485390210427779</v>
      </c>
      <c r="AQ367">
        <v>-0.33333333333333331</v>
      </c>
      <c r="AS367">
        <v>7.1029912692704686E-2</v>
      </c>
      <c r="AT367">
        <v>-0.33333333333333331</v>
      </c>
      <c r="AU367">
        <v>-1.6485390210427779</v>
      </c>
      <c r="AV367">
        <v>-0.33333333333333331</v>
      </c>
      <c r="AW367">
        <v>7.1029912692704686E-2</v>
      </c>
      <c r="AX367">
        <v>-0.33333333333333331</v>
      </c>
      <c r="AY367">
        <v>-1.6485390210427779</v>
      </c>
      <c r="AZ367">
        <v>-0.33333333333333331</v>
      </c>
      <c r="BB367">
        <f t="shared" si="139"/>
        <v>-0.33333333333333331</v>
      </c>
    </row>
    <row r="368" spans="1:54" x14ac:dyDescent="0.3">
      <c r="A368">
        <v>23</v>
      </c>
      <c r="B368" t="s">
        <v>97</v>
      </c>
      <c r="C368" t="s">
        <v>95</v>
      </c>
      <c r="D368" t="s">
        <v>96</v>
      </c>
      <c r="F368" s="2">
        <v>0</v>
      </c>
      <c r="G368" s="2">
        <f t="shared" si="134"/>
        <v>1</v>
      </c>
      <c r="H368" s="4">
        <f t="shared" si="135"/>
        <v>0</v>
      </c>
      <c r="I368" s="14">
        <f t="shared" si="136"/>
        <v>1</v>
      </c>
      <c r="J368">
        <f t="shared" si="115"/>
        <v>0</v>
      </c>
      <c r="K368">
        <f t="shared" si="137"/>
        <v>4</v>
      </c>
      <c r="L368">
        <f t="shared" si="138"/>
        <v>0</v>
      </c>
      <c r="M368" s="8">
        <f t="shared" si="116"/>
        <v>1.6099755586938784</v>
      </c>
      <c r="N368" s="8">
        <f t="shared" si="117"/>
        <v>1.6300495095803331</v>
      </c>
      <c r="O368" s="8">
        <f t="shared" si="118"/>
        <v>0.50395715831930321</v>
      </c>
      <c r="P368" s="8">
        <f t="shared" si="119"/>
        <v>6.0155600958100397</v>
      </c>
      <c r="Q368" s="8">
        <f t="shared" si="120"/>
        <v>-2.1939822077174521E-2</v>
      </c>
      <c r="R368" s="8">
        <f t="shared" si="121"/>
        <v>1.1018537413524561</v>
      </c>
      <c r="T368" s="8">
        <f t="shared" si="122"/>
        <v>0.76644237352125077</v>
      </c>
      <c r="U368" s="8">
        <f t="shared" si="123"/>
        <v>0.75362788186789864</v>
      </c>
      <c r="V368" s="8">
        <f t="shared" si="124"/>
        <v>0.24238478592980098</v>
      </c>
      <c r="W368" s="8">
        <f t="shared" si="125"/>
        <v>5.1266795052091423</v>
      </c>
      <c r="X368" s="8">
        <f t="shared" si="126"/>
        <v>0.22993941122396813</v>
      </c>
      <c r="Y368" s="8">
        <f t="shared" si="127"/>
        <v>1.8108795142448477</v>
      </c>
      <c r="AA368" s="8">
        <f t="shared" si="128"/>
        <v>-0.41939370372741724</v>
      </c>
      <c r="AB368" s="8">
        <f t="shared" si="129"/>
        <v>-0.41767224938352104</v>
      </c>
      <c r="AC368" s="8">
        <f t="shared" si="130"/>
        <v>-0.53337386798809749</v>
      </c>
      <c r="AD368" s="8">
        <f t="shared" si="131"/>
        <v>1.0582494783115131</v>
      </c>
      <c r="AE368" s="8">
        <f t="shared" si="132"/>
        <v>-0.59488154902797907</v>
      </c>
      <c r="AF368" s="8">
        <f t="shared" si="133"/>
        <v>0.62408223818096087</v>
      </c>
      <c r="AG368" s="8"/>
      <c r="AH368">
        <v>18.727474288070329</v>
      </c>
      <c r="AJ368">
        <v>7.1029912692704686E-2</v>
      </c>
      <c r="AK368">
        <v>-0.33333333333333331</v>
      </c>
      <c r="AL368">
        <v>-1.6485390210427779</v>
      </c>
      <c r="AM368">
        <v>-0.33333333333333331</v>
      </c>
      <c r="AN368">
        <v>7.1029912692704686E-2</v>
      </c>
      <c r="AO368">
        <v>-0.33333333333333331</v>
      </c>
      <c r="AP368">
        <v>-1.6485390210427779</v>
      </c>
      <c r="AQ368">
        <v>-0.33333333333333331</v>
      </c>
      <c r="AS368">
        <v>7.1029912692704686E-2</v>
      </c>
      <c r="AT368">
        <v>-0.33333333333333331</v>
      </c>
      <c r="AU368">
        <v>-1.6485390210427779</v>
      </c>
      <c r="AV368">
        <v>-0.33333333333333331</v>
      </c>
      <c r="AW368">
        <v>7.1029912692704686E-2</v>
      </c>
      <c r="AX368">
        <v>-0.33333333333333331</v>
      </c>
      <c r="AY368">
        <v>-1.6485390210427779</v>
      </c>
      <c r="AZ368">
        <v>-0.33333333333333331</v>
      </c>
      <c r="BB368">
        <f t="shared" si="139"/>
        <v>-0.33333333333333331</v>
      </c>
    </row>
    <row r="369" spans="1:54" x14ac:dyDescent="0.3">
      <c r="A369">
        <v>23</v>
      </c>
      <c r="B369" t="s">
        <v>98</v>
      </c>
      <c r="C369" t="s">
        <v>95</v>
      </c>
      <c r="D369" t="s">
        <v>96</v>
      </c>
      <c r="F369" s="2">
        <v>0</v>
      </c>
      <c r="G369" s="2">
        <f t="shared" si="134"/>
        <v>1</v>
      </c>
      <c r="H369" s="4">
        <f t="shared" si="135"/>
        <v>0</v>
      </c>
      <c r="I369" s="14">
        <f t="shared" si="136"/>
        <v>0</v>
      </c>
      <c r="J369">
        <f t="shared" si="115"/>
        <v>1</v>
      </c>
      <c r="K369">
        <f t="shared" si="137"/>
        <v>4</v>
      </c>
      <c r="L369">
        <f t="shared" si="138"/>
        <v>0</v>
      </c>
      <c r="M369" s="8">
        <f t="shared" si="116"/>
        <v>8.1155331558989321E-3</v>
      </c>
      <c r="N369" s="8">
        <f t="shared" si="117"/>
        <v>1.5496663113808786E-2</v>
      </c>
      <c r="O369" s="8">
        <f t="shared" si="118"/>
        <v>-0.5731418703597625</v>
      </c>
      <c r="P369" s="8">
        <f t="shared" si="119"/>
        <v>-0.52399857627626656</v>
      </c>
      <c r="Q369" s="8">
        <f t="shared" si="120"/>
        <v>-0.16276583903949041</v>
      </c>
      <c r="R369" s="8">
        <f t="shared" si="121"/>
        <v>-0.68721365180554894</v>
      </c>
      <c r="T369" s="8">
        <f t="shared" si="122"/>
        <v>-3.1257907614780533E-2</v>
      </c>
      <c r="U369" s="8">
        <f t="shared" si="123"/>
        <v>-3.2094405112834928E-2</v>
      </c>
      <c r="V369" s="8">
        <f t="shared" si="124"/>
        <v>-0.48290457470107229</v>
      </c>
      <c r="W369" s="8">
        <f t="shared" si="125"/>
        <v>-0.35864129860442046</v>
      </c>
      <c r="X369" s="8">
        <f t="shared" si="126"/>
        <v>-2.4853824297159533E-2</v>
      </c>
      <c r="Y369" s="8">
        <f t="shared" si="127"/>
        <v>-0.34889872127886457</v>
      </c>
      <c r="AA369" s="8">
        <f t="shared" si="128"/>
        <v>-0.6728242900435677</v>
      </c>
      <c r="AB369" s="8">
        <f t="shared" si="129"/>
        <v>-0.66990245888086153</v>
      </c>
      <c r="AC369" s="8">
        <f t="shared" si="130"/>
        <v>-0.79787656731948264</v>
      </c>
      <c r="AD369" s="8">
        <f t="shared" si="131"/>
        <v>-0.75463674029577132</v>
      </c>
      <c r="AE369" s="8">
        <f t="shared" si="132"/>
        <v>-0.67665088209534396</v>
      </c>
      <c r="AF369" s="8">
        <f t="shared" si="133"/>
        <v>-0.66017038667559735</v>
      </c>
      <c r="AG369" s="8"/>
      <c r="AH369">
        <v>-4.5421126697289766</v>
      </c>
      <c r="AJ369">
        <v>7.9972791574258753E-2</v>
      </c>
      <c r="AK369">
        <v>1</v>
      </c>
      <c r="AL369">
        <v>-1.6485390210427779</v>
      </c>
      <c r="AM369">
        <v>1</v>
      </c>
      <c r="AN369">
        <v>7.9972791574258753E-2</v>
      </c>
      <c r="AO369">
        <v>1</v>
      </c>
      <c r="AP369">
        <v>-1.6485390210427779</v>
      </c>
      <c r="AQ369">
        <v>1</v>
      </c>
      <c r="AS369">
        <v>7.9972791574258753E-2</v>
      </c>
      <c r="AT369">
        <v>1</v>
      </c>
      <c r="AU369">
        <v>-1.6485390210427779</v>
      </c>
      <c r="AV369">
        <v>1</v>
      </c>
      <c r="AW369">
        <v>7.9972791574258753E-2</v>
      </c>
      <c r="AX369">
        <v>1</v>
      </c>
      <c r="AY369">
        <v>-1.6485390210427779</v>
      </c>
      <c r="AZ369">
        <v>1</v>
      </c>
      <c r="BB369">
        <f t="shared" si="139"/>
        <v>1</v>
      </c>
    </row>
    <row r="370" spans="1:54" x14ac:dyDescent="0.3">
      <c r="A370">
        <v>23</v>
      </c>
      <c r="B370" t="s">
        <v>99</v>
      </c>
      <c r="C370" t="s">
        <v>95</v>
      </c>
      <c r="D370" t="s">
        <v>96</v>
      </c>
      <c r="F370" s="2">
        <v>0</v>
      </c>
      <c r="G370" s="2">
        <f t="shared" si="134"/>
        <v>0</v>
      </c>
      <c r="H370" s="4">
        <f t="shared" si="135"/>
        <v>0</v>
      </c>
      <c r="I370" s="14">
        <f t="shared" si="136"/>
        <v>0</v>
      </c>
      <c r="J370">
        <f t="shared" si="115"/>
        <v>1</v>
      </c>
      <c r="K370">
        <f t="shared" si="137"/>
        <v>4</v>
      </c>
      <c r="L370">
        <f t="shared" si="138"/>
        <v>0</v>
      </c>
      <c r="M370" s="8">
        <f t="shared" si="116"/>
        <v>0.17094754517852306</v>
      </c>
      <c r="N370" s="8">
        <f t="shared" si="117"/>
        <v>0.17267977939226511</v>
      </c>
      <c r="O370" s="8">
        <f t="shared" si="118"/>
        <v>0.4127281196104185</v>
      </c>
      <c r="P370" s="8">
        <f t="shared" si="119"/>
        <v>0.66422520830801501</v>
      </c>
      <c r="Q370" s="8">
        <f t="shared" si="120"/>
        <v>-0.1673278666253073</v>
      </c>
      <c r="R370" s="8">
        <f t="shared" si="121"/>
        <v>2.9109335196503858</v>
      </c>
      <c r="T370" s="8">
        <f t="shared" si="122"/>
        <v>0.27268206374158821</v>
      </c>
      <c r="U370" s="8">
        <f t="shared" si="123"/>
        <v>0.26754274188611937</v>
      </c>
      <c r="V370" s="8">
        <f t="shared" si="124"/>
        <v>0.17274600358726969</v>
      </c>
      <c r="W370" s="8">
        <f t="shared" si="125"/>
        <v>0.31135649441644114</v>
      </c>
      <c r="X370" s="8">
        <f t="shared" si="126"/>
        <v>-2.0039415351595948E-2</v>
      </c>
      <c r="Y370" s="8">
        <f t="shared" si="127"/>
        <v>4.9863404992117948</v>
      </c>
      <c r="AA370" s="8">
        <f t="shared" si="128"/>
        <v>-0.51974638987932631</v>
      </c>
      <c r="AB370" s="8">
        <f t="shared" si="129"/>
        <v>-0.52302067223519455</v>
      </c>
      <c r="AC370" s="8">
        <f t="shared" si="130"/>
        <v>-0.50514050285304457</v>
      </c>
      <c r="AD370" s="8">
        <f t="shared" si="131"/>
        <v>-0.44629426429582569</v>
      </c>
      <c r="AE370" s="8">
        <f t="shared" si="132"/>
        <v>-0.6779120198920876</v>
      </c>
      <c r="AF370" s="8">
        <f t="shared" si="133"/>
        <v>2.2209091200797757</v>
      </c>
      <c r="AG370" s="8"/>
      <c r="AH370">
        <v>5.0733601924304503</v>
      </c>
      <c r="AJ370">
        <v>7.9972791574258753E-2</v>
      </c>
      <c r="AK370">
        <v>1</v>
      </c>
      <c r="AL370">
        <v>-1.6485390210427779</v>
      </c>
      <c r="AM370">
        <v>1</v>
      </c>
      <c r="AN370">
        <v>7.9972791574258753E-2</v>
      </c>
      <c r="AO370">
        <v>1</v>
      </c>
      <c r="AP370">
        <v>-1.6485390210427779</v>
      </c>
      <c r="AQ370">
        <v>1</v>
      </c>
      <c r="AS370">
        <v>7.9972791574258753E-2</v>
      </c>
      <c r="AT370">
        <v>1</v>
      </c>
      <c r="AU370">
        <v>-1.6485390210427779</v>
      </c>
      <c r="AV370">
        <v>1</v>
      </c>
      <c r="AW370">
        <v>7.9972791574258753E-2</v>
      </c>
      <c r="AX370">
        <v>1</v>
      </c>
      <c r="AY370">
        <v>-1.6485390210427779</v>
      </c>
      <c r="AZ370">
        <v>1</v>
      </c>
      <c r="BB370">
        <f t="shared" si="139"/>
        <v>1</v>
      </c>
    </row>
    <row r="371" spans="1:54" x14ac:dyDescent="0.3">
      <c r="A371">
        <v>23</v>
      </c>
      <c r="B371" t="s">
        <v>100</v>
      </c>
      <c r="C371" t="s">
        <v>95</v>
      </c>
      <c r="D371" t="s">
        <v>96</v>
      </c>
      <c r="F371" s="2">
        <v>0</v>
      </c>
      <c r="G371" s="2">
        <f t="shared" si="134"/>
        <v>1</v>
      </c>
      <c r="H371" s="4">
        <f t="shared" si="135"/>
        <v>1</v>
      </c>
      <c r="I371" s="14">
        <f t="shared" si="136"/>
        <v>0</v>
      </c>
      <c r="J371">
        <f t="shared" si="115"/>
        <v>1</v>
      </c>
      <c r="K371">
        <f t="shared" si="137"/>
        <v>4</v>
      </c>
      <c r="L371">
        <f t="shared" si="138"/>
        <v>4</v>
      </c>
      <c r="M371" s="8">
        <f t="shared" si="116"/>
        <v>-0.17793251021175502</v>
      </c>
      <c r="N371" s="8">
        <f t="shared" si="117"/>
        <v>-0.17181137271015332</v>
      </c>
      <c r="O371" s="8">
        <f t="shared" si="118"/>
        <v>-0.1413174174529406</v>
      </c>
      <c r="P371" s="8">
        <f t="shared" si="119"/>
        <v>-9.0308663469693601E-2</v>
      </c>
      <c r="Q371" s="8">
        <f t="shared" si="120"/>
        <v>-0.10522717949090653</v>
      </c>
      <c r="R371" s="8">
        <f t="shared" si="121"/>
        <v>-0.57734254239336102</v>
      </c>
      <c r="T371" s="8">
        <f t="shared" si="122"/>
        <v>-0.17137983524309783</v>
      </c>
      <c r="U371" s="8">
        <f t="shared" si="123"/>
        <v>-0.17169056717105552</v>
      </c>
      <c r="V371" s="8">
        <f t="shared" si="124"/>
        <v>-0.19369085924759658</v>
      </c>
      <c r="W371" s="8">
        <f t="shared" si="125"/>
        <v>-4.6959886939775985E-2</v>
      </c>
      <c r="X371" s="8">
        <f t="shared" si="126"/>
        <v>8.7039229840703447E-2</v>
      </c>
      <c r="Y371" s="8">
        <f t="shared" si="127"/>
        <v>-0.24978022359320207</v>
      </c>
      <c r="AA371" s="8">
        <f t="shared" si="128"/>
        <v>-0.73914157046583251</v>
      </c>
      <c r="AB371" s="8">
        <f t="shared" si="129"/>
        <v>-0.73644693355339219</v>
      </c>
      <c r="AC371" s="8">
        <f t="shared" si="130"/>
        <v>-0.68108011088649123</v>
      </c>
      <c r="AD371" s="8">
        <f t="shared" si="131"/>
        <v>-0.66470004985451903</v>
      </c>
      <c r="AE371" s="8">
        <f t="shared" si="132"/>
        <v>-0.6182278856676231</v>
      </c>
      <c r="AF371" s="8">
        <f t="shared" si="133"/>
        <v>-0.59057452262823329</v>
      </c>
      <c r="AG371" s="8"/>
      <c r="AH371">
        <v>-4.5131996210398979</v>
      </c>
      <c r="AJ371">
        <v>0.1285249626736816</v>
      </c>
      <c r="AK371">
        <v>1</v>
      </c>
      <c r="AL371">
        <v>-1.6485390210427779</v>
      </c>
      <c r="AM371">
        <v>1</v>
      </c>
      <c r="AN371">
        <v>0.1285249626736816</v>
      </c>
      <c r="AO371">
        <v>1</v>
      </c>
      <c r="AP371">
        <v>-1.6485390210427779</v>
      </c>
      <c r="AQ371">
        <v>1</v>
      </c>
      <c r="AS371">
        <v>0.1285249626736816</v>
      </c>
      <c r="AT371">
        <v>1</v>
      </c>
      <c r="AU371">
        <v>-1.6485390210427779</v>
      </c>
      <c r="AV371">
        <v>1</v>
      </c>
      <c r="AW371">
        <v>0.1285249626736816</v>
      </c>
      <c r="AX371">
        <v>1</v>
      </c>
      <c r="AY371">
        <v>-1.6485390210427779</v>
      </c>
      <c r="AZ371">
        <v>1</v>
      </c>
      <c r="BB371">
        <f t="shared" si="139"/>
        <v>1</v>
      </c>
    </row>
    <row r="372" spans="1:54" x14ac:dyDescent="0.3">
      <c r="A372">
        <v>23</v>
      </c>
      <c r="B372" t="s">
        <v>101</v>
      </c>
      <c r="C372" t="s">
        <v>95</v>
      </c>
      <c r="D372" t="s">
        <v>96</v>
      </c>
      <c r="F372" s="2">
        <v>0</v>
      </c>
      <c r="G372" s="2">
        <f t="shared" si="134"/>
        <v>0</v>
      </c>
      <c r="H372" s="4">
        <f t="shared" si="135"/>
        <v>0</v>
      </c>
      <c r="I372" s="14">
        <f t="shared" si="136"/>
        <v>0</v>
      </c>
      <c r="J372">
        <f t="shared" si="115"/>
        <v>1</v>
      </c>
      <c r="K372">
        <f t="shared" si="137"/>
        <v>4</v>
      </c>
      <c r="L372">
        <f t="shared" si="138"/>
        <v>0</v>
      </c>
      <c r="M372" s="8">
        <f t="shared" si="116"/>
        <v>0.20653212381131059</v>
      </c>
      <c r="N372" s="8">
        <f t="shared" si="117"/>
        <v>0.21116505088985063</v>
      </c>
      <c r="O372" s="8">
        <f t="shared" si="118"/>
        <v>3.293599103188026E-2</v>
      </c>
      <c r="P372" s="8">
        <f t="shared" si="119"/>
        <v>0.1261967757165377</v>
      </c>
      <c r="Q372" s="8">
        <f t="shared" si="120"/>
        <v>-0.11059727022648873</v>
      </c>
      <c r="R372" s="8">
        <f t="shared" si="121"/>
        <v>0.47011444695196258</v>
      </c>
      <c r="T372" s="8">
        <f t="shared" si="122"/>
        <v>0.20790806228980593</v>
      </c>
      <c r="U372" s="8">
        <f t="shared" si="123"/>
        <v>0.20722074259807832</v>
      </c>
      <c r="V372" s="8">
        <f t="shared" si="124"/>
        <v>3.1498926555299331E-2</v>
      </c>
      <c r="W372" s="8">
        <f t="shared" si="125"/>
        <v>0.13917390137140212</v>
      </c>
      <c r="X372" s="8">
        <f t="shared" si="126"/>
        <v>8.44831626639794E-2</v>
      </c>
      <c r="Y372" s="8">
        <f t="shared" si="127"/>
        <v>0.84685693126086181</v>
      </c>
      <c r="AA372" s="8">
        <f t="shared" si="128"/>
        <v>-0.57230141126502587</v>
      </c>
      <c r="AB372" s="8">
        <f t="shared" si="129"/>
        <v>-0.57190406808684269</v>
      </c>
      <c r="AC372" s="8">
        <f t="shared" si="130"/>
        <v>-0.58538056929297466</v>
      </c>
      <c r="AD372" s="8">
        <f t="shared" si="131"/>
        <v>-0.61377816213851799</v>
      </c>
      <c r="AE372" s="8">
        <f t="shared" si="132"/>
        <v>-0.62156815470651783</v>
      </c>
      <c r="AF372" s="8">
        <f t="shared" si="133"/>
        <v>7.067832452949804E-3</v>
      </c>
      <c r="AG372" s="8"/>
      <c r="AH372">
        <v>6.5859336545558733</v>
      </c>
      <c r="AJ372">
        <v>0.1285249626736816</v>
      </c>
      <c r="AK372">
        <v>1</v>
      </c>
      <c r="AL372">
        <v>-1.6485390210427779</v>
      </c>
      <c r="AM372">
        <v>1</v>
      </c>
      <c r="AN372">
        <v>0.1285249626736816</v>
      </c>
      <c r="AO372">
        <v>1</v>
      </c>
      <c r="AP372">
        <v>-1.6485390210427779</v>
      </c>
      <c r="AQ372">
        <v>1</v>
      </c>
      <c r="AS372">
        <v>0.1285249626736816</v>
      </c>
      <c r="AT372">
        <v>1</v>
      </c>
      <c r="AU372">
        <v>-1.6485390210427779</v>
      </c>
      <c r="AV372">
        <v>1</v>
      </c>
      <c r="AW372">
        <v>0.1285249626736816</v>
      </c>
      <c r="AX372">
        <v>1</v>
      </c>
      <c r="AY372">
        <v>-1.6485390210427779</v>
      </c>
      <c r="AZ372">
        <v>1</v>
      </c>
      <c r="BB372">
        <f t="shared" si="139"/>
        <v>1</v>
      </c>
    </row>
    <row r="373" spans="1:54" x14ac:dyDescent="0.3">
      <c r="A373">
        <v>23</v>
      </c>
      <c r="B373" t="s">
        <v>102</v>
      </c>
      <c r="C373" t="s">
        <v>95</v>
      </c>
      <c r="D373" t="s">
        <v>96</v>
      </c>
      <c r="F373" s="2">
        <v>0</v>
      </c>
      <c r="G373" s="2">
        <f t="shared" si="134"/>
        <v>0</v>
      </c>
      <c r="H373" s="4">
        <f t="shared" si="135"/>
        <v>0</v>
      </c>
      <c r="I373" s="14">
        <f t="shared" si="136"/>
        <v>1</v>
      </c>
      <c r="J373">
        <f t="shared" si="115"/>
        <v>0</v>
      </c>
      <c r="K373">
        <f t="shared" si="137"/>
        <v>4</v>
      </c>
      <c r="L373">
        <f t="shared" si="138"/>
        <v>0</v>
      </c>
      <c r="M373" s="8">
        <f t="shared" si="116"/>
        <v>-0.37161562772292422</v>
      </c>
      <c r="N373" s="8">
        <f t="shared" si="117"/>
        <v>-0.36913447492236917</v>
      </c>
      <c r="O373" s="8">
        <f t="shared" si="118"/>
        <v>-0.31115397218764673</v>
      </c>
      <c r="P373" s="8">
        <f t="shared" si="119"/>
        <v>-0.31877514799726525</v>
      </c>
      <c r="Q373" s="8">
        <f t="shared" si="120"/>
        <v>-0.22061015534768794</v>
      </c>
      <c r="R373" s="8">
        <f t="shared" si="121"/>
        <v>-0.71562176336418903</v>
      </c>
      <c r="T373" s="8">
        <f t="shared" si="122"/>
        <v>-0.29574340883801814</v>
      </c>
      <c r="U373" s="8">
        <f t="shared" si="123"/>
        <v>-0.29744462998109344</v>
      </c>
      <c r="V373" s="8">
        <f t="shared" si="124"/>
        <v>-0.21702902168056659</v>
      </c>
      <c r="W373" s="8">
        <f t="shared" si="125"/>
        <v>-0.11358984165232193</v>
      </c>
      <c r="X373" s="8">
        <f t="shared" si="126"/>
        <v>-0.11576708960724591</v>
      </c>
      <c r="Y373" s="8">
        <f t="shared" si="127"/>
        <v>-0.47016090261224747</v>
      </c>
      <c r="AA373" s="8">
        <f t="shared" si="128"/>
        <v>-0.762356346878451</v>
      </c>
      <c r="AB373" s="8">
        <f t="shared" si="129"/>
        <v>-0.76245521863476262</v>
      </c>
      <c r="AC373" s="8">
        <f t="shared" si="130"/>
        <v>-0.67788436396033858</v>
      </c>
      <c r="AD373" s="8">
        <f t="shared" si="131"/>
        <v>-0.69817357688148907</v>
      </c>
      <c r="AE373" s="8">
        <f t="shared" si="132"/>
        <v>-0.70165822880618955</v>
      </c>
      <c r="AF373" s="8">
        <f t="shared" si="133"/>
        <v>-0.71489653774634032</v>
      </c>
      <c r="AG373" s="8"/>
      <c r="AH373">
        <v>-12.587347377252771</v>
      </c>
      <c r="AJ373">
        <v>-0.27952766694064513</v>
      </c>
      <c r="AK373">
        <v>-1.666666666666667</v>
      </c>
      <c r="AL373">
        <v>-1.6485390210427779</v>
      </c>
      <c r="AM373">
        <v>-1.666666666666667</v>
      </c>
      <c r="AN373">
        <v>-0.27952766694064513</v>
      </c>
      <c r="AO373">
        <v>-1.666666666666667</v>
      </c>
      <c r="AP373">
        <v>-1.6485390210427779</v>
      </c>
      <c r="AQ373">
        <v>-1.666666666666667</v>
      </c>
      <c r="AS373">
        <v>-0.27952766694064513</v>
      </c>
      <c r="AT373">
        <v>-1.666666666666667</v>
      </c>
      <c r="AU373">
        <v>-1.6485390210427779</v>
      </c>
      <c r="AV373">
        <v>-1.666666666666667</v>
      </c>
      <c r="AW373">
        <v>-0.27952766694064513</v>
      </c>
      <c r="AX373">
        <v>-1.666666666666667</v>
      </c>
      <c r="AY373">
        <v>-1.6485390210427779</v>
      </c>
      <c r="AZ373">
        <v>-1.666666666666667</v>
      </c>
      <c r="BB373">
        <f t="shared" si="139"/>
        <v>-1.666666666666667</v>
      </c>
    </row>
    <row r="374" spans="1:54" x14ac:dyDescent="0.3">
      <c r="A374">
        <v>23</v>
      </c>
      <c r="B374" t="s">
        <v>103</v>
      </c>
      <c r="C374" t="s">
        <v>95</v>
      </c>
      <c r="D374" t="s">
        <v>96</v>
      </c>
      <c r="F374" s="2">
        <v>0</v>
      </c>
      <c r="G374" s="2">
        <f t="shared" si="134"/>
        <v>1</v>
      </c>
      <c r="H374" s="4">
        <f t="shared" si="135"/>
        <v>0</v>
      </c>
      <c r="I374" s="14">
        <f t="shared" si="136"/>
        <v>1</v>
      </c>
      <c r="J374">
        <f t="shared" si="115"/>
        <v>0</v>
      </c>
      <c r="K374">
        <f t="shared" si="137"/>
        <v>4</v>
      </c>
      <c r="L374">
        <f t="shared" si="138"/>
        <v>0</v>
      </c>
      <c r="M374" s="8">
        <f t="shared" si="116"/>
        <v>-0.41507534081063407</v>
      </c>
      <c r="N374" s="8">
        <f t="shared" si="117"/>
        <v>-0.41410150257188133</v>
      </c>
      <c r="O374" s="8">
        <f t="shared" si="118"/>
        <v>0.14116668193788859</v>
      </c>
      <c r="P374" s="8">
        <f t="shared" si="119"/>
        <v>4.7305989708185621E-2</v>
      </c>
      <c r="Q374" s="8">
        <f t="shared" si="120"/>
        <v>-0.22228171795297466</v>
      </c>
      <c r="R374" s="8">
        <f t="shared" si="121"/>
        <v>3.7890909800744703</v>
      </c>
      <c r="T374" s="8">
        <f t="shared" si="122"/>
        <v>-0.21958591746116926</v>
      </c>
      <c r="U374" s="8">
        <f t="shared" si="123"/>
        <v>-0.2266646368951557</v>
      </c>
      <c r="V374" s="8">
        <f t="shared" si="124"/>
        <v>0.30725446794768502</v>
      </c>
      <c r="W374" s="8">
        <f t="shared" si="125"/>
        <v>0.1886486038525135</v>
      </c>
      <c r="X374" s="8">
        <f t="shared" si="126"/>
        <v>-0.11348800887032061</v>
      </c>
      <c r="Y374" s="8">
        <f t="shared" si="127"/>
        <v>4.1320721319911451</v>
      </c>
      <c r="AA374" s="8">
        <f t="shared" si="128"/>
        <v>-0.70276954851727302</v>
      </c>
      <c r="AB374" s="8">
        <f t="shared" si="129"/>
        <v>-0.70508704316395843</v>
      </c>
      <c r="AC374" s="8">
        <f t="shared" si="130"/>
        <v>-0.42179328109794639</v>
      </c>
      <c r="AD374" s="8">
        <f t="shared" si="131"/>
        <v>-0.57602964027078307</v>
      </c>
      <c r="AE374" s="8">
        <f t="shared" si="132"/>
        <v>-0.70020730357446681</v>
      </c>
      <c r="AF374" s="8">
        <f t="shared" si="133"/>
        <v>1.80284475227412</v>
      </c>
      <c r="AG374" s="8"/>
      <c r="AH374">
        <v>-9.6721619973014601</v>
      </c>
      <c r="AJ374">
        <v>-0.27952766694064513</v>
      </c>
      <c r="AK374">
        <v>-1.666666666666667</v>
      </c>
      <c r="AL374">
        <v>-1.6485390210427779</v>
      </c>
      <c r="AM374">
        <v>-1.666666666666667</v>
      </c>
      <c r="AN374">
        <v>-0.27952766694064513</v>
      </c>
      <c r="AO374">
        <v>-1.666666666666667</v>
      </c>
      <c r="AP374">
        <v>-1.6485390210427779</v>
      </c>
      <c r="AQ374">
        <v>-1.666666666666667</v>
      </c>
      <c r="AS374">
        <v>-0.27952766694064513</v>
      </c>
      <c r="AT374">
        <v>-1.666666666666667</v>
      </c>
      <c r="AU374">
        <v>-1.6485390210427779</v>
      </c>
      <c r="AV374">
        <v>-1.666666666666667</v>
      </c>
      <c r="AW374">
        <v>-0.27952766694064513</v>
      </c>
      <c r="AX374">
        <v>-1.666666666666667</v>
      </c>
      <c r="AY374">
        <v>-1.6485390210427779</v>
      </c>
      <c r="AZ374">
        <v>-1.666666666666667</v>
      </c>
      <c r="BB374">
        <f t="shared" si="139"/>
        <v>-1.666666666666667</v>
      </c>
    </row>
    <row r="375" spans="1:54" x14ac:dyDescent="0.3">
      <c r="A375">
        <v>23</v>
      </c>
      <c r="B375" t="s">
        <v>104</v>
      </c>
      <c r="C375" t="s">
        <v>95</v>
      </c>
      <c r="D375" t="s">
        <v>96</v>
      </c>
      <c r="F375" s="2">
        <v>0</v>
      </c>
      <c r="G375" s="2">
        <f t="shared" si="134"/>
        <v>1</v>
      </c>
      <c r="H375" s="4">
        <f t="shared" si="135"/>
        <v>0</v>
      </c>
      <c r="I375" s="14">
        <f t="shared" si="136"/>
        <v>1</v>
      </c>
      <c r="J375">
        <f t="shared" si="115"/>
        <v>0</v>
      </c>
      <c r="K375">
        <f t="shared" si="137"/>
        <v>4</v>
      </c>
      <c r="L375">
        <f t="shared" si="138"/>
        <v>0</v>
      </c>
      <c r="M375" s="8">
        <f t="shared" ref="M375:M398" si="140">(N35-M35)/M35</f>
        <v>-0.2301044308613267</v>
      </c>
      <c r="N375" s="8">
        <f t="shared" ref="N375:N398" si="141">(O35-M35)/M35</f>
        <v>-0.22059227072480922</v>
      </c>
      <c r="O375" s="8">
        <f t="shared" ref="O375:O398" si="142">(Q35-P35)/P35</f>
        <v>-0.81048074764634848</v>
      </c>
      <c r="P375" s="8">
        <f t="shared" ref="P375:P398" si="143">(S35-R35)/R35</f>
        <v>-0.56892306166762108</v>
      </c>
      <c r="Q375" s="8">
        <f t="shared" ref="Q375:Q398" si="144">(U35-T35)/T35</f>
        <v>-0.22297477280611969</v>
      </c>
      <c r="R375" s="8">
        <f t="shared" ref="R375:R398" si="145">(W35-V35)/V35</f>
        <v>-0.7989018447434707</v>
      </c>
      <c r="T375" s="8">
        <f t="shared" ref="T375:T398" si="146">(Z35-Y35)/Y35</f>
        <v>-0.31861162714253222</v>
      </c>
      <c r="U375" s="8">
        <f t="shared" ref="U375:U398" si="147">(AA35-Y35)/Y35</f>
        <v>-0.3162621631321465</v>
      </c>
      <c r="V375" s="8">
        <f t="shared" ref="V375:V398" si="148">(AC35-AB35)/AB35</f>
        <v>-0.79938740195615476</v>
      </c>
      <c r="W375" s="8">
        <f t="shared" ref="W375:W398" si="149">(AE35-AD35)/AD35</f>
        <v>-0.48872709452285906</v>
      </c>
      <c r="X375" s="8">
        <f t="shared" ref="X375:X398" si="150">(AG35-AF35)/AF35</f>
        <v>-0.18239511446123652</v>
      </c>
      <c r="Y375" s="8">
        <f t="shared" ref="Y375:Y398" si="151">(AI35-AH35)/AH35</f>
        <v>-0.65542315220240333</v>
      </c>
      <c r="AA375" s="8">
        <f t="shared" ref="AA375:AA398" si="152">(AL35-AK35)/AK35</f>
        <v>-0.7603598205116946</v>
      </c>
      <c r="AB375" s="8">
        <f t="shared" ref="AB375:AB398" si="153">(AM35-AK35)/AK35</f>
        <v>-0.75534560568446463</v>
      </c>
      <c r="AC375" s="8">
        <f t="shared" ref="AC375:AC398" si="154">(AO35-AN35)/AN35</f>
        <v>-0.92952619443600826</v>
      </c>
      <c r="AD375" s="8">
        <f t="shared" ref="AD375:AD398" si="155">(AQ35-AP35)/AP35</f>
        <v>-0.83168666240403499</v>
      </c>
      <c r="AE375" s="8">
        <f t="shared" ref="AE375:AE398" si="156">(AS35-AR35)/AR35</f>
        <v>-0.74753057329008998</v>
      </c>
      <c r="AF375" s="8">
        <f t="shared" ref="AF375:AF398" si="157">(AU35-AT35)/AT35</f>
        <v>-0.79876638502328146</v>
      </c>
      <c r="AG375" s="8"/>
      <c r="AH375">
        <v>-9.6721619973014583</v>
      </c>
      <c r="AJ375">
        <v>-0.27952766694064513</v>
      </c>
      <c r="AK375">
        <v>-1.666666666666667</v>
      </c>
      <c r="AL375">
        <v>-1.6485390210427779</v>
      </c>
      <c r="AM375">
        <v>-1.666666666666667</v>
      </c>
      <c r="AN375">
        <v>-0.27952766694064513</v>
      </c>
      <c r="AO375">
        <v>-1.666666666666667</v>
      </c>
      <c r="AP375">
        <v>-1.6485390210427779</v>
      </c>
      <c r="AQ375">
        <v>-1.666666666666667</v>
      </c>
      <c r="AS375">
        <v>-0.27952766694064513</v>
      </c>
      <c r="AT375">
        <v>-1.666666666666667</v>
      </c>
      <c r="AU375">
        <v>-1.6485390210427779</v>
      </c>
      <c r="AV375">
        <v>-1.666666666666667</v>
      </c>
      <c r="AW375">
        <v>-0.27952766694064513</v>
      </c>
      <c r="AX375">
        <v>-1.666666666666667</v>
      </c>
      <c r="AY375">
        <v>-1.6485390210427779</v>
      </c>
      <c r="AZ375">
        <v>-1.666666666666667</v>
      </c>
      <c r="BB375">
        <f t="shared" si="139"/>
        <v>-1.666666666666667</v>
      </c>
    </row>
    <row r="376" spans="1:54" x14ac:dyDescent="0.3">
      <c r="A376">
        <v>23</v>
      </c>
      <c r="B376" t="s">
        <v>105</v>
      </c>
      <c r="C376" t="s">
        <v>95</v>
      </c>
      <c r="D376" t="s">
        <v>96</v>
      </c>
      <c r="F376" s="2">
        <v>0</v>
      </c>
      <c r="G376" s="2">
        <f t="shared" si="134"/>
        <v>0</v>
      </c>
      <c r="H376" s="4">
        <f t="shared" si="135"/>
        <v>0</v>
      </c>
      <c r="I376" s="14">
        <f t="shared" si="136"/>
        <v>1</v>
      </c>
      <c r="J376">
        <f t="shared" si="115"/>
        <v>0</v>
      </c>
      <c r="K376">
        <f t="shared" si="137"/>
        <v>4</v>
      </c>
      <c r="L376">
        <f t="shared" si="138"/>
        <v>0</v>
      </c>
      <c r="M376" s="8">
        <f t="shared" si="140"/>
        <v>-0.26826008962485759</v>
      </c>
      <c r="N376" s="8">
        <f t="shared" si="141"/>
        <v>-0.25286086925465262</v>
      </c>
      <c r="O376" s="8">
        <f t="shared" si="142"/>
        <v>-0.80041933265524401</v>
      </c>
      <c r="P376" s="8">
        <f t="shared" si="143"/>
        <v>-0.50160228081321812</v>
      </c>
      <c r="Q376" s="8">
        <f t="shared" si="144"/>
        <v>-0.21485546895548341</v>
      </c>
      <c r="R376" s="8">
        <f t="shared" si="145"/>
        <v>-0.79431377589193486</v>
      </c>
      <c r="T376" s="8">
        <f t="shared" si="146"/>
        <v>-0.35907297207432221</v>
      </c>
      <c r="U376" s="8">
        <f t="shared" si="147"/>
        <v>-0.35104361130265854</v>
      </c>
      <c r="V376" s="8">
        <f t="shared" si="148"/>
        <v>-0.7984659529697764</v>
      </c>
      <c r="W376" s="8">
        <f t="shared" si="149"/>
        <v>-0.4549945979602652</v>
      </c>
      <c r="X376" s="8">
        <f t="shared" si="150"/>
        <v>-0.16961617524258663</v>
      </c>
      <c r="Y376" s="8">
        <f t="shared" si="151"/>
        <v>-0.67343380468531899</v>
      </c>
      <c r="AA376" s="8">
        <f t="shared" si="152"/>
        <v>-0.77562883424339968</v>
      </c>
      <c r="AB376" s="8">
        <f t="shared" si="153"/>
        <v>-0.76637981417849443</v>
      </c>
      <c r="AC376" s="8">
        <f t="shared" si="154"/>
        <v>-0.92838688687635085</v>
      </c>
      <c r="AD376" s="8">
        <f t="shared" si="155"/>
        <v>-0.82301858616528201</v>
      </c>
      <c r="AE376" s="8">
        <f t="shared" si="156"/>
        <v>-0.73763977220971622</v>
      </c>
      <c r="AF376" s="8">
        <f t="shared" si="157"/>
        <v>-0.80507802618525892</v>
      </c>
      <c r="AG376" s="8"/>
      <c r="AH376">
        <v>-12.587347377252771</v>
      </c>
      <c r="AJ376">
        <v>-0.27952766694064513</v>
      </c>
      <c r="AK376">
        <v>-1.666666666666667</v>
      </c>
      <c r="AL376">
        <v>-1.6485390210427779</v>
      </c>
      <c r="AM376">
        <v>-1.666666666666667</v>
      </c>
      <c r="AN376">
        <v>-0.27952766694064513</v>
      </c>
      <c r="AO376">
        <v>-1.666666666666667</v>
      </c>
      <c r="AP376">
        <v>-1.6485390210427779</v>
      </c>
      <c r="AQ376">
        <v>-1.666666666666667</v>
      </c>
      <c r="AS376">
        <v>-0.27952766694064513</v>
      </c>
      <c r="AT376">
        <v>-1.666666666666667</v>
      </c>
      <c r="AU376">
        <v>-1.6485390210427779</v>
      </c>
      <c r="AV376">
        <v>-1.666666666666667</v>
      </c>
      <c r="AW376">
        <v>-0.27952766694064513</v>
      </c>
      <c r="AX376">
        <v>-1.666666666666667</v>
      </c>
      <c r="AY376">
        <v>-1.6485390210427779</v>
      </c>
      <c r="AZ376">
        <v>-1.666666666666667</v>
      </c>
      <c r="BB376">
        <f t="shared" si="139"/>
        <v>-1.666666666666667</v>
      </c>
    </row>
    <row r="377" spans="1:54" x14ac:dyDescent="0.3">
      <c r="A377">
        <v>23</v>
      </c>
      <c r="B377" t="s">
        <v>106</v>
      </c>
      <c r="C377" t="s">
        <v>95</v>
      </c>
      <c r="D377" t="s">
        <v>96</v>
      </c>
      <c r="F377" s="2">
        <v>0</v>
      </c>
      <c r="G377" s="2">
        <f t="shared" si="134"/>
        <v>0</v>
      </c>
      <c r="H377" s="4">
        <f t="shared" si="135"/>
        <v>0</v>
      </c>
      <c r="I377" s="14">
        <f t="shared" si="136"/>
        <v>0</v>
      </c>
      <c r="J377">
        <f t="shared" si="115"/>
        <v>1</v>
      </c>
      <c r="K377">
        <f t="shared" si="137"/>
        <v>4</v>
      </c>
      <c r="L377">
        <f t="shared" si="138"/>
        <v>0</v>
      </c>
      <c r="M377" s="8">
        <f t="shared" si="140"/>
        <v>-0.19875318983254067</v>
      </c>
      <c r="N377" s="8">
        <f t="shared" si="141"/>
        <v>-0.1916014547586293</v>
      </c>
      <c r="O377" s="8">
        <f t="shared" si="142"/>
        <v>-0.69000705117122418</v>
      </c>
      <c r="P377" s="8">
        <f t="shared" si="143"/>
        <v>-0.68749684932495592</v>
      </c>
      <c r="Q377" s="8">
        <f t="shared" si="144"/>
        <v>-0.12698443204236795</v>
      </c>
      <c r="R377" s="8">
        <f t="shared" si="145"/>
        <v>-0.76237539567209944</v>
      </c>
      <c r="T377" s="8">
        <f t="shared" si="146"/>
        <v>-0.18793986985161817</v>
      </c>
      <c r="U377" s="8">
        <f t="shared" si="147"/>
        <v>-0.18525295648900567</v>
      </c>
      <c r="V377" s="8">
        <f t="shared" si="148"/>
        <v>-0.57312926677973808</v>
      </c>
      <c r="W377" s="8">
        <f t="shared" si="149"/>
        <v>-0.48265415847922255</v>
      </c>
      <c r="X377" s="8">
        <f t="shared" si="150"/>
        <v>1.4734593775797491E-2</v>
      </c>
      <c r="Y377" s="8">
        <f t="shared" si="151"/>
        <v>-0.55176227877422368</v>
      </c>
      <c r="AA377" s="8">
        <f t="shared" si="152"/>
        <v>-0.71088311298085038</v>
      </c>
      <c r="AB377" s="8">
        <f t="shared" si="153"/>
        <v>-0.70767165877738547</v>
      </c>
      <c r="AC377" s="8">
        <f t="shared" si="154"/>
        <v>-0.83846168191565829</v>
      </c>
      <c r="AD377" s="8">
        <f t="shared" si="155"/>
        <v>-0.8227124118514576</v>
      </c>
      <c r="AE377" s="8">
        <f t="shared" si="156"/>
        <v>-0.65814152478816801</v>
      </c>
      <c r="AF377" s="8">
        <f t="shared" si="157"/>
        <v>-0.79414620394240865</v>
      </c>
      <c r="AG377" s="8"/>
      <c r="AH377">
        <v>6.5859336545558733</v>
      </c>
      <c r="AJ377">
        <v>0.1285249626736816</v>
      </c>
      <c r="AK377">
        <v>1</v>
      </c>
      <c r="AL377">
        <v>-1.6485390210427779</v>
      </c>
      <c r="AM377">
        <v>1</v>
      </c>
      <c r="AN377">
        <v>0.1285249626736816</v>
      </c>
      <c r="AO377">
        <v>1</v>
      </c>
      <c r="AP377">
        <v>-1.6485390210427779</v>
      </c>
      <c r="AQ377">
        <v>1</v>
      </c>
      <c r="AS377">
        <v>0.1285249626736816</v>
      </c>
      <c r="AT377">
        <v>1</v>
      </c>
      <c r="AU377">
        <v>-1.6485390210427779</v>
      </c>
      <c r="AV377">
        <v>1</v>
      </c>
      <c r="AW377">
        <v>0.1285249626736816</v>
      </c>
      <c r="AX377">
        <v>1</v>
      </c>
      <c r="AY377">
        <v>-1.6485390210427779</v>
      </c>
      <c r="AZ377">
        <v>1</v>
      </c>
      <c r="BB377">
        <f t="shared" si="139"/>
        <v>1</v>
      </c>
    </row>
    <row r="378" spans="1:54" x14ac:dyDescent="0.3">
      <c r="A378">
        <v>23</v>
      </c>
      <c r="B378" t="s">
        <v>107</v>
      </c>
      <c r="C378" t="s">
        <v>95</v>
      </c>
      <c r="D378" t="s">
        <v>96</v>
      </c>
      <c r="F378" s="2">
        <v>0</v>
      </c>
      <c r="G378" s="2">
        <f t="shared" si="134"/>
        <v>1</v>
      </c>
      <c r="H378" s="4">
        <f t="shared" si="135"/>
        <v>1</v>
      </c>
      <c r="I378" s="14">
        <f t="shared" si="136"/>
        <v>0</v>
      </c>
      <c r="J378">
        <f t="shared" si="115"/>
        <v>1</v>
      </c>
      <c r="K378">
        <f t="shared" si="137"/>
        <v>4</v>
      </c>
      <c r="L378">
        <f t="shared" si="138"/>
        <v>4</v>
      </c>
      <c r="M378" s="8">
        <f t="shared" si="140"/>
        <v>-0.24108993924019556</v>
      </c>
      <c r="N378" s="8">
        <f t="shared" si="141"/>
        <v>-0.23343458463197933</v>
      </c>
      <c r="O378" s="8">
        <f t="shared" si="142"/>
        <v>-0.77576788138440234</v>
      </c>
      <c r="P378" s="8">
        <f t="shared" si="143"/>
        <v>-0.7586958357368454</v>
      </c>
      <c r="Q378" s="8">
        <f t="shared" si="144"/>
        <v>-0.12182462967638988</v>
      </c>
      <c r="R378" s="8">
        <f t="shared" si="145"/>
        <v>-0.78521052413467007</v>
      </c>
      <c r="T378" s="8">
        <f t="shared" si="146"/>
        <v>-0.23252692881067755</v>
      </c>
      <c r="U378" s="8">
        <f t="shared" si="147"/>
        <v>-0.23384611078751708</v>
      </c>
      <c r="V378" s="8">
        <f t="shared" si="148"/>
        <v>-0.71555123641056451</v>
      </c>
      <c r="W378" s="8">
        <f t="shared" si="149"/>
        <v>-0.64202137509749502</v>
      </c>
      <c r="X378" s="8">
        <f t="shared" si="150"/>
        <v>1.9342221410835959E-2</v>
      </c>
      <c r="Y378" s="8">
        <f t="shared" si="151"/>
        <v>-0.58265886252704524</v>
      </c>
      <c r="AA378" s="8">
        <f t="shared" si="152"/>
        <v>-0.75531653468076576</v>
      </c>
      <c r="AB378" s="8">
        <f t="shared" si="153"/>
        <v>-0.75278074369384018</v>
      </c>
      <c r="AC378" s="8">
        <f t="shared" si="154"/>
        <v>-0.89421090504953682</v>
      </c>
      <c r="AD378" s="8">
        <f t="shared" si="155"/>
        <v>-0.87702740574723836</v>
      </c>
      <c r="AE378" s="8">
        <f t="shared" si="156"/>
        <v>-0.65562735352227275</v>
      </c>
      <c r="AF378" s="8">
        <f t="shared" si="157"/>
        <v>-0.79091579936907763</v>
      </c>
      <c r="AG378" s="8"/>
      <c r="AH378">
        <v>-4.5131996210398979</v>
      </c>
      <c r="AJ378">
        <v>0.1285249626736816</v>
      </c>
      <c r="AK378">
        <v>1</v>
      </c>
      <c r="AL378">
        <v>-1.6485390210427779</v>
      </c>
      <c r="AM378">
        <v>1</v>
      </c>
      <c r="AN378">
        <v>0.1285249626736816</v>
      </c>
      <c r="AO378">
        <v>1</v>
      </c>
      <c r="AP378">
        <v>-1.6485390210427779</v>
      </c>
      <c r="AQ378">
        <v>1</v>
      </c>
      <c r="AS378">
        <v>0.1285249626736816</v>
      </c>
      <c r="AT378">
        <v>1</v>
      </c>
      <c r="AU378">
        <v>-1.6485390210427779</v>
      </c>
      <c r="AV378">
        <v>1</v>
      </c>
      <c r="AW378">
        <v>0.1285249626736816</v>
      </c>
      <c r="AX378">
        <v>1</v>
      </c>
      <c r="AY378">
        <v>-1.6485390210427779</v>
      </c>
      <c r="AZ378">
        <v>1</v>
      </c>
      <c r="BB378">
        <f t="shared" si="139"/>
        <v>1</v>
      </c>
    </row>
    <row r="379" spans="1:54" x14ac:dyDescent="0.3">
      <c r="A379">
        <v>23</v>
      </c>
      <c r="B379" t="s">
        <v>108</v>
      </c>
      <c r="C379" t="s">
        <v>95</v>
      </c>
      <c r="D379" t="s">
        <v>96</v>
      </c>
      <c r="F379" s="2">
        <v>0</v>
      </c>
      <c r="G379" s="2">
        <f t="shared" si="134"/>
        <v>0</v>
      </c>
      <c r="H379" s="4">
        <f t="shared" si="135"/>
        <v>0</v>
      </c>
      <c r="I379" s="14">
        <f t="shared" si="136"/>
        <v>0</v>
      </c>
      <c r="J379">
        <f t="shared" si="115"/>
        <v>1</v>
      </c>
      <c r="K379">
        <f t="shared" si="137"/>
        <v>4</v>
      </c>
      <c r="L379">
        <f t="shared" si="138"/>
        <v>0</v>
      </c>
      <c r="M379" s="8">
        <f t="shared" si="140"/>
        <v>-0.11042283237890989</v>
      </c>
      <c r="N379" s="8">
        <f t="shared" si="141"/>
        <v>-0.10773637762785269</v>
      </c>
      <c r="O379" s="8">
        <f t="shared" si="142"/>
        <v>-0.66836081524025592</v>
      </c>
      <c r="P379" s="8">
        <f t="shared" si="143"/>
        <v>-0.64092893746737334</v>
      </c>
      <c r="Q379" s="8">
        <f t="shared" si="144"/>
        <v>-0.21196284199427903</v>
      </c>
      <c r="R379" s="8">
        <f t="shared" si="145"/>
        <v>-0.57600435090611701</v>
      </c>
      <c r="T379" s="8">
        <f t="shared" si="146"/>
        <v>-9.3309860415083962E-2</v>
      </c>
      <c r="U379" s="8">
        <f t="shared" si="147"/>
        <v>-9.5977913995795819E-2</v>
      </c>
      <c r="V379" s="8">
        <f t="shared" si="148"/>
        <v>-0.59705687743102376</v>
      </c>
      <c r="W379" s="8">
        <f t="shared" si="149"/>
        <v>-0.50850620525441548</v>
      </c>
      <c r="X379" s="8">
        <f t="shared" si="150"/>
        <v>-0.12556551494500079</v>
      </c>
      <c r="Y379" s="8">
        <f t="shared" si="151"/>
        <v>-0.35662443971122326</v>
      </c>
      <c r="AA379" s="8">
        <f t="shared" si="152"/>
        <v>-0.69276817671782431</v>
      </c>
      <c r="AB379" s="8">
        <f t="shared" si="153"/>
        <v>-0.69299176718347577</v>
      </c>
      <c r="AC379" s="8">
        <f t="shared" si="154"/>
        <v>-0.86121961067200092</v>
      </c>
      <c r="AD379" s="8">
        <f t="shared" si="155"/>
        <v>-0.83847139620753797</v>
      </c>
      <c r="AE379" s="8">
        <f t="shared" si="156"/>
        <v>-0.71511954307727765</v>
      </c>
      <c r="AF379" s="8">
        <f t="shared" si="157"/>
        <v>-0.68755383350513766</v>
      </c>
      <c r="AG379" s="8"/>
      <c r="AH379">
        <v>5.0733601924304486</v>
      </c>
      <c r="AJ379">
        <v>7.9972791574258753E-2</v>
      </c>
      <c r="AK379">
        <v>1</v>
      </c>
      <c r="AL379">
        <v>-1.6485390210427779</v>
      </c>
      <c r="AM379">
        <v>1</v>
      </c>
      <c r="AN379">
        <v>7.9972791574258753E-2</v>
      </c>
      <c r="AO379">
        <v>1</v>
      </c>
      <c r="AP379">
        <v>-1.6485390210427779</v>
      </c>
      <c r="AQ379">
        <v>1</v>
      </c>
      <c r="AS379">
        <v>7.9972791574258753E-2</v>
      </c>
      <c r="AT379">
        <v>1</v>
      </c>
      <c r="AU379">
        <v>-1.6485390210427779</v>
      </c>
      <c r="AV379">
        <v>1</v>
      </c>
      <c r="AW379">
        <v>7.9972791574258753E-2</v>
      </c>
      <c r="AX379">
        <v>1</v>
      </c>
      <c r="AY379">
        <v>-1.6485390210427779</v>
      </c>
      <c r="AZ379">
        <v>1</v>
      </c>
      <c r="BB379">
        <f t="shared" si="139"/>
        <v>1</v>
      </c>
    </row>
    <row r="380" spans="1:54" x14ac:dyDescent="0.3">
      <c r="A380">
        <v>23</v>
      </c>
      <c r="B380" t="s">
        <v>109</v>
      </c>
      <c r="C380" t="s">
        <v>95</v>
      </c>
      <c r="D380" t="s">
        <v>96</v>
      </c>
      <c r="F380" s="2">
        <v>0</v>
      </c>
      <c r="G380" s="2">
        <f t="shared" si="134"/>
        <v>1</v>
      </c>
      <c r="H380" s="4">
        <f t="shared" si="135"/>
        <v>0</v>
      </c>
      <c r="I380" s="14">
        <f t="shared" si="136"/>
        <v>0</v>
      </c>
      <c r="J380">
        <f t="shared" si="115"/>
        <v>1</v>
      </c>
      <c r="K380">
        <f t="shared" si="137"/>
        <v>4</v>
      </c>
      <c r="L380">
        <f t="shared" si="138"/>
        <v>0</v>
      </c>
      <c r="M380" s="8">
        <f t="shared" si="140"/>
        <v>-6.6127193303402568E-2</v>
      </c>
      <c r="N380" s="8">
        <f t="shared" si="141"/>
        <v>-5.9390829354458802E-2</v>
      </c>
      <c r="O380" s="8">
        <f t="shared" si="142"/>
        <v>-0.69347669308393467</v>
      </c>
      <c r="P380" s="8">
        <f t="shared" si="143"/>
        <v>-0.66631779113288869</v>
      </c>
      <c r="Q380" s="8">
        <f t="shared" si="144"/>
        <v>-0.20694383120491194</v>
      </c>
      <c r="R380" s="8">
        <f t="shared" si="145"/>
        <v>-0.63248498742818671</v>
      </c>
      <c r="T380" s="8">
        <f t="shared" si="146"/>
        <v>-0.10732598937806798</v>
      </c>
      <c r="U380" s="8">
        <f t="shared" si="147"/>
        <v>-0.10559447435072149</v>
      </c>
      <c r="V380" s="8">
        <f t="shared" si="148"/>
        <v>-0.64439643639174826</v>
      </c>
      <c r="W380" s="8">
        <f t="shared" si="149"/>
        <v>-0.57298015417694048</v>
      </c>
      <c r="X380" s="8">
        <f t="shared" si="150"/>
        <v>-0.11761930996177694</v>
      </c>
      <c r="Y380" s="8">
        <f t="shared" si="151"/>
        <v>-0.3750396577369487</v>
      </c>
      <c r="AA380" s="8">
        <f t="shared" si="152"/>
        <v>-0.73334921619917048</v>
      </c>
      <c r="AB380" s="8">
        <f t="shared" si="153"/>
        <v>-0.73045240736573114</v>
      </c>
      <c r="AC380" s="8">
        <f t="shared" si="154"/>
        <v>-0.8783865188714054</v>
      </c>
      <c r="AD380" s="8">
        <f t="shared" si="155"/>
        <v>-0.85461510830793963</v>
      </c>
      <c r="AE380" s="8">
        <f t="shared" si="156"/>
        <v>-0.7124811147780975</v>
      </c>
      <c r="AF380" s="8">
        <f t="shared" si="157"/>
        <v>-0.68135871511368085</v>
      </c>
      <c r="AG380" s="8"/>
      <c r="AH380">
        <v>-4.5421126697289758</v>
      </c>
      <c r="AJ380">
        <v>7.9972791574258753E-2</v>
      </c>
      <c r="AK380">
        <v>1</v>
      </c>
      <c r="AL380">
        <v>-1.6485390210427779</v>
      </c>
      <c r="AM380">
        <v>1</v>
      </c>
      <c r="AN380">
        <v>7.9972791574258753E-2</v>
      </c>
      <c r="AO380">
        <v>1</v>
      </c>
      <c r="AP380">
        <v>-1.6485390210427779</v>
      </c>
      <c r="AQ380">
        <v>1</v>
      </c>
      <c r="AS380">
        <v>7.9972791574258753E-2</v>
      </c>
      <c r="AT380">
        <v>1</v>
      </c>
      <c r="AU380">
        <v>-1.6485390210427779</v>
      </c>
      <c r="AV380">
        <v>1</v>
      </c>
      <c r="AW380">
        <v>7.9972791574258753E-2</v>
      </c>
      <c r="AX380">
        <v>1</v>
      </c>
      <c r="AY380">
        <v>-1.6485390210427779</v>
      </c>
      <c r="AZ380">
        <v>1</v>
      </c>
      <c r="BB380">
        <f t="shared" si="139"/>
        <v>1</v>
      </c>
    </row>
    <row r="381" spans="1:54" x14ac:dyDescent="0.3">
      <c r="A381">
        <v>23</v>
      </c>
      <c r="B381" t="s">
        <v>110</v>
      </c>
      <c r="C381" t="s">
        <v>95</v>
      </c>
      <c r="D381" t="s">
        <v>96</v>
      </c>
      <c r="F381" s="2">
        <v>0</v>
      </c>
      <c r="G381" s="2">
        <f t="shared" si="134"/>
        <v>1</v>
      </c>
      <c r="H381" s="4">
        <f t="shared" si="135"/>
        <v>0</v>
      </c>
      <c r="I381" s="14">
        <f t="shared" si="136"/>
        <v>1</v>
      </c>
      <c r="J381">
        <f t="shared" si="115"/>
        <v>0</v>
      </c>
      <c r="K381">
        <f t="shared" si="137"/>
        <v>4</v>
      </c>
      <c r="L381">
        <f t="shared" si="138"/>
        <v>0</v>
      </c>
      <c r="M381" s="8">
        <f t="shared" si="140"/>
        <v>0.33105180092059322</v>
      </c>
      <c r="N381" s="8">
        <f t="shared" si="141"/>
        <v>0.33175496845778302</v>
      </c>
      <c r="O381" s="8">
        <f t="shared" si="142"/>
        <v>4.7260886671582694E-2</v>
      </c>
      <c r="P381" s="8">
        <f t="shared" si="143"/>
        <v>3.973001794678388E-2</v>
      </c>
      <c r="Q381" s="8">
        <f t="shared" si="144"/>
        <v>-8.1562722212749753E-2</v>
      </c>
      <c r="R381" s="8">
        <f t="shared" si="145"/>
        <v>1.9811215259080637</v>
      </c>
      <c r="T381" s="8">
        <f t="shared" si="146"/>
        <v>0.43308022249776434</v>
      </c>
      <c r="U381" s="8">
        <f t="shared" si="147"/>
        <v>0.42836541410314255</v>
      </c>
      <c r="V381" s="8">
        <f t="shared" si="148"/>
        <v>0.30863586737517235</v>
      </c>
      <c r="W381" s="8">
        <f t="shared" si="149"/>
        <v>0.13692577360503438</v>
      </c>
      <c r="X381" s="8">
        <f t="shared" si="150"/>
        <v>0.23463723144063767</v>
      </c>
      <c r="Y381" s="8">
        <f t="shared" si="151"/>
        <v>3.0570605138264311</v>
      </c>
      <c r="AA381" s="8">
        <f t="shared" si="152"/>
        <v>-0.40471797668261966</v>
      </c>
      <c r="AB381" s="8">
        <f t="shared" si="153"/>
        <v>-0.40547166953637631</v>
      </c>
      <c r="AC381" s="8">
        <f t="shared" si="154"/>
        <v>-0.41580213372100749</v>
      </c>
      <c r="AD381" s="8">
        <f t="shared" si="155"/>
        <v>-0.59481048448569396</v>
      </c>
      <c r="AE381" s="8">
        <f t="shared" si="156"/>
        <v>-0.55680080979454694</v>
      </c>
      <c r="AF381" s="8">
        <f t="shared" si="157"/>
        <v>1.221040485477499</v>
      </c>
      <c r="AG381" s="8"/>
      <c r="AH381">
        <v>18.727474288070329</v>
      </c>
      <c r="AJ381">
        <v>7.1029912692704686E-2</v>
      </c>
      <c r="AK381">
        <v>-0.33333333333333331</v>
      </c>
      <c r="AL381">
        <v>-1.6485390210427779</v>
      </c>
      <c r="AM381">
        <v>-0.33333333333333331</v>
      </c>
      <c r="AN381">
        <v>7.1029912692704686E-2</v>
      </c>
      <c r="AO381">
        <v>-0.33333333333333331</v>
      </c>
      <c r="AP381">
        <v>-1.6485390210427779</v>
      </c>
      <c r="AQ381">
        <v>-0.33333333333333331</v>
      </c>
      <c r="AS381">
        <v>7.1029912692704686E-2</v>
      </c>
      <c r="AT381">
        <v>-0.33333333333333331</v>
      </c>
      <c r="AU381">
        <v>-1.6485390210427779</v>
      </c>
      <c r="AV381">
        <v>-0.33333333333333331</v>
      </c>
      <c r="AW381">
        <v>7.1029912692704686E-2</v>
      </c>
      <c r="AX381">
        <v>-0.33333333333333331</v>
      </c>
      <c r="AY381">
        <v>-1.6485390210427779</v>
      </c>
      <c r="AZ381">
        <v>-0.33333333333333331</v>
      </c>
      <c r="BB381">
        <f t="shared" si="139"/>
        <v>-0.33333333333333331</v>
      </c>
    </row>
    <row r="382" spans="1:54" x14ac:dyDescent="0.3">
      <c r="A382">
        <v>23</v>
      </c>
      <c r="B382" t="s">
        <v>111</v>
      </c>
      <c r="C382" t="s">
        <v>95</v>
      </c>
      <c r="D382" t="s">
        <v>96</v>
      </c>
      <c r="F382" s="2">
        <v>0</v>
      </c>
      <c r="G382" s="2">
        <f t="shared" si="134"/>
        <v>0</v>
      </c>
      <c r="H382" s="4">
        <f t="shared" si="135"/>
        <v>0</v>
      </c>
      <c r="I382" s="14">
        <f t="shared" si="136"/>
        <v>1</v>
      </c>
      <c r="J382">
        <f t="shared" si="115"/>
        <v>0</v>
      </c>
      <c r="K382">
        <f t="shared" si="137"/>
        <v>4</v>
      </c>
      <c r="L382">
        <f t="shared" si="138"/>
        <v>0</v>
      </c>
      <c r="M382" s="8">
        <f t="shared" si="140"/>
        <v>0.36120632039292022</v>
      </c>
      <c r="N382" s="8">
        <f t="shared" si="141"/>
        <v>0.36418782607723865</v>
      </c>
      <c r="O382" s="8">
        <f t="shared" si="142"/>
        <v>0.14950950526953008</v>
      </c>
      <c r="P382" s="8">
        <f t="shared" si="143"/>
        <v>0.14074994533907983</v>
      </c>
      <c r="Q382" s="8">
        <f t="shared" si="144"/>
        <v>-8.0021186709422473E-2</v>
      </c>
      <c r="R382" s="8">
        <f t="shared" si="145"/>
        <v>2.3533897966749371</v>
      </c>
      <c r="T382" s="8">
        <f t="shared" si="146"/>
        <v>0.47541811345720858</v>
      </c>
      <c r="U382" s="8">
        <f t="shared" si="147"/>
        <v>0.46336177275613671</v>
      </c>
      <c r="V382" s="8">
        <f t="shared" si="148"/>
        <v>0.47096655924515984</v>
      </c>
      <c r="W382" s="8">
        <f t="shared" si="149"/>
        <v>0.22177140549113178</v>
      </c>
      <c r="X382" s="8">
        <f t="shared" si="150"/>
        <v>0.22946630422559622</v>
      </c>
      <c r="Y382" s="8">
        <f t="shared" si="151"/>
        <v>2.5361304117324432</v>
      </c>
      <c r="AA382" s="8">
        <f t="shared" si="152"/>
        <v>-0.4679887576735845</v>
      </c>
      <c r="AB382" s="8">
        <f t="shared" si="153"/>
        <v>-0.47176097999961086</v>
      </c>
      <c r="AC382" s="8">
        <f t="shared" si="154"/>
        <v>-0.38177331149247112</v>
      </c>
      <c r="AD382" s="8">
        <f t="shared" si="155"/>
        <v>-0.58281658060421548</v>
      </c>
      <c r="AE382" s="8">
        <f t="shared" si="156"/>
        <v>-0.56063773641952275</v>
      </c>
      <c r="AF382" s="8">
        <f t="shared" si="157"/>
        <v>0.8225213047143326</v>
      </c>
      <c r="AG382" s="8"/>
      <c r="AH382">
        <v>0.92805353026644821</v>
      </c>
      <c r="AJ382">
        <v>7.1029912692704686E-2</v>
      </c>
      <c r="AK382">
        <v>-0.33333333333333331</v>
      </c>
      <c r="AL382">
        <v>-1.6485390210427779</v>
      </c>
      <c r="AM382">
        <v>-0.33333333333333331</v>
      </c>
      <c r="AN382">
        <v>7.1029912692704686E-2</v>
      </c>
      <c r="AO382">
        <v>-0.33333333333333331</v>
      </c>
      <c r="AP382">
        <v>-1.6485390210427779</v>
      </c>
      <c r="AQ382">
        <v>-0.33333333333333331</v>
      </c>
      <c r="AS382">
        <v>7.1029912692704686E-2</v>
      </c>
      <c r="AT382">
        <v>-0.33333333333333331</v>
      </c>
      <c r="AU382">
        <v>-1.6485390210427779</v>
      </c>
      <c r="AV382">
        <v>-0.33333333333333331</v>
      </c>
      <c r="AW382">
        <v>7.1029912692704686E-2</v>
      </c>
      <c r="AX382">
        <v>-0.33333333333333331</v>
      </c>
      <c r="AY382">
        <v>-1.6485390210427779</v>
      </c>
      <c r="AZ382">
        <v>-0.33333333333333331</v>
      </c>
      <c r="BB382">
        <f t="shared" si="139"/>
        <v>-0.33333333333333331</v>
      </c>
    </row>
    <row r="383" spans="1:54" x14ac:dyDescent="0.3">
      <c r="A383">
        <v>24</v>
      </c>
      <c r="B383" t="s">
        <v>112</v>
      </c>
      <c r="C383" t="s">
        <v>113</v>
      </c>
      <c r="D383" t="s">
        <v>114</v>
      </c>
      <c r="F383" s="2">
        <v>0</v>
      </c>
      <c r="G383" s="2">
        <f t="shared" si="134"/>
        <v>0</v>
      </c>
      <c r="H383" s="4">
        <f t="shared" si="135"/>
        <v>1</v>
      </c>
      <c r="I383" s="14">
        <f t="shared" si="136"/>
        <v>1</v>
      </c>
      <c r="J383">
        <f t="shared" si="115"/>
        <v>0</v>
      </c>
      <c r="K383">
        <f t="shared" si="137"/>
        <v>3</v>
      </c>
      <c r="L383">
        <f t="shared" si="138"/>
        <v>3</v>
      </c>
      <c r="M383" s="8">
        <f t="shared" si="140"/>
        <v>-0.2325612367554668</v>
      </c>
      <c r="N383" s="8">
        <f t="shared" si="141"/>
        <v>-0.22615724767244585</v>
      </c>
      <c r="O383" s="8">
        <f t="shared" si="142"/>
        <v>-0.68153166400051723</v>
      </c>
      <c r="P383" s="8">
        <f t="shared" si="143"/>
        <v>-0.47409189129419793</v>
      </c>
      <c r="Q383" s="8">
        <f t="shared" si="144"/>
        <v>-4.5560689963527197E-2</v>
      </c>
      <c r="R383" s="8">
        <f t="shared" si="145"/>
        <v>-0.81963238051675569</v>
      </c>
      <c r="T383" s="8">
        <f t="shared" si="146"/>
        <v>-0.29688331420123093</v>
      </c>
      <c r="U383" s="8">
        <f t="shared" si="147"/>
        <v>-0.29558482671082459</v>
      </c>
      <c r="V383" s="8">
        <f t="shared" si="148"/>
        <v>-0.57111576351901749</v>
      </c>
      <c r="W383" s="8">
        <f t="shared" si="149"/>
        <v>-0.25394652583363952</v>
      </c>
      <c r="X383" s="8">
        <f t="shared" si="150"/>
        <v>0.43419800450591156</v>
      </c>
      <c r="Y383" s="8">
        <f t="shared" si="151"/>
        <v>-0.58279278207902574</v>
      </c>
      <c r="AA383" s="8">
        <f t="shared" si="152"/>
        <v>-0.67323212370848518</v>
      </c>
      <c r="AB383" s="8">
        <f t="shared" si="153"/>
        <v>-0.67399969549784156</v>
      </c>
      <c r="AC383" s="8">
        <f t="shared" si="154"/>
        <v>-0.79662578457373845</v>
      </c>
      <c r="AD383" s="8">
        <f t="shared" si="155"/>
        <v>-0.55450404503816975</v>
      </c>
      <c r="AE383" s="8">
        <f t="shared" si="156"/>
        <v>-0.39303321434242572</v>
      </c>
      <c r="AF383" s="8">
        <f t="shared" si="157"/>
        <v>-0.78174185006611618</v>
      </c>
      <c r="AG383" s="8"/>
      <c r="AH383">
        <v>11.64272726890589</v>
      </c>
      <c r="AJ383">
        <v>-2.6437360799676579</v>
      </c>
      <c r="AK383">
        <v>-2</v>
      </c>
      <c r="AL383">
        <v>2.3628068418924579</v>
      </c>
      <c r="AM383">
        <v>-2</v>
      </c>
      <c r="AN383">
        <v>-0.30242287878457669</v>
      </c>
      <c r="AO383">
        <v>2</v>
      </c>
      <c r="AP383">
        <v>4.1784105344215901</v>
      </c>
      <c r="AQ383">
        <v>2</v>
      </c>
      <c r="AS383">
        <v>-2.6437360799676579</v>
      </c>
      <c r="AT383">
        <v>-2</v>
      </c>
      <c r="AU383">
        <v>2.3628068418924579</v>
      </c>
      <c r="AV383">
        <v>-2</v>
      </c>
      <c r="AW383">
        <v>-0.30242287878457669</v>
      </c>
      <c r="AX383">
        <v>2</v>
      </c>
      <c r="AY383">
        <v>4.1784105344215901</v>
      </c>
      <c r="AZ383">
        <v>2</v>
      </c>
      <c r="BB383">
        <f t="shared" si="139"/>
        <v>-2</v>
      </c>
    </row>
    <row r="384" spans="1:54" x14ac:dyDescent="0.3">
      <c r="A384">
        <v>24</v>
      </c>
      <c r="B384" t="s">
        <v>115</v>
      </c>
      <c r="C384" t="s">
        <v>113</v>
      </c>
      <c r="D384" t="s">
        <v>114</v>
      </c>
      <c r="F384" s="2">
        <v>0</v>
      </c>
      <c r="G384" s="2">
        <f t="shared" si="134"/>
        <v>1</v>
      </c>
      <c r="H384" s="4">
        <f t="shared" si="135"/>
        <v>0</v>
      </c>
      <c r="I384" s="14">
        <f t="shared" si="136"/>
        <v>1</v>
      </c>
      <c r="J384">
        <f t="shared" si="115"/>
        <v>0</v>
      </c>
      <c r="K384">
        <f t="shared" si="137"/>
        <v>3</v>
      </c>
      <c r="L384">
        <f t="shared" si="138"/>
        <v>0</v>
      </c>
      <c r="M384" s="8">
        <f t="shared" si="140"/>
        <v>-0.38086431988486913</v>
      </c>
      <c r="N384" s="8">
        <f t="shared" si="141"/>
        <v>-0.37051006539908882</v>
      </c>
      <c r="O384" s="8">
        <f t="shared" si="142"/>
        <v>-0.59108182438840895</v>
      </c>
      <c r="P384" s="8">
        <f t="shared" si="143"/>
        <v>-0.72164222508831277</v>
      </c>
      <c r="Q384" s="8">
        <f t="shared" si="144"/>
        <v>-0.35662408010548535</v>
      </c>
      <c r="R384" s="8">
        <f t="shared" si="145"/>
        <v>-0.67722469789746531</v>
      </c>
      <c r="T384" s="8">
        <f t="shared" si="146"/>
        <v>-0.37133286678551503</v>
      </c>
      <c r="U384" s="8">
        <f t="shared" si="147"/>
        <v>-0.37088870746190145</v>
      </c>
      <c r="V384" s="8">
        <f t="shared" si="148"/>
        <v>-0.48767780737690891</v>
      </c>
      <c r="W384" s="8">
        <f t="shared" si="149"/>
        <v>-0.64978614181152705</v>
      </c>
      <c r="X384" s="8">
        <f t="shared" si="150"/>
        <v>-0.29498680100588898</v>
      </c>
      <c r="Y384" s="8">
        <f t="shared" si="151"/>
        <v>-0.37722422562914143</v>
      </c>
      <c r="AA384" s="8">
        <f t="shared" si="152"/>
        <v>-0.75229527988009715</v>
      </c>
      <c r="AB384" s="8">
        <f t="shared" si="153"/>
        <v>-0.74935917958858234</v>
      </c>
      <c r="AC384" s="8">
        <f t="shared" si="154"/>
        <v>-0.74496830048489171</v>
      </c>
      <c r="AD384" s="8">
        <f t="shared" si="155"/>
        <v>-0.85482000507610378</v>
      </c>
      <c r="AE384" s="8">
        <f t="shared" si="156"/>
        <v>-0.75038440595039035</v>
      </c>
      <c r="AF384" s="8">
        <f t="shared" si="157"/>
        <v>-0.64291415967405829</v>
      </c>
      <c r="AG384" s="8"/>
      <c r="AH384">
        <v>-14.79572724700051</v>
      </c>
      <c r="AJ384">
        <v>1.5923170626597589</v>
      </c>
      <c r="AK384">
        <v>-2</v>
      </c>
      <c r="AL384">
        <v>0.54720314936332615</v>
      </c>
      <c r="AM384">
        <v>-2</v>
      </c>
      <c r="AN384">
        <v>0.30242287878457669</v>
      </c>
      <c r="AO384">
        <v>-2</v>
      </c>
      <c r="AP384">
        <v>-1.2684005431658061</v>
      </c>
      <c r="AQ384">
        <v>-2</v>
      </c>
      <c r="AS384">
        <v>1.5923170626597589</v>
      </c>
      <c r="AT384">
        <v>-2</v>
      </c>
      <c r="AU384">
        <v>0.54720314936332615</v>
      </c>
      <c r="AV384">
        <v>-2</v>
      </c>
      <c r="AW384">
        <v>0.30242287878457669</v>
      </c>
      <c r="AX384">
        <v>-2</v>
      </c>
      <c r="AY384">
        <v>-1.2684005431658061</v>
      </c>
      <c r="AZ384">
        <v>-2</v>
      </c>
      <c r="BB384">
        <f t="shared" si="139"/>
        <v>-2</v>
      </c>
    </row>
    <row r="385" spans="1:54" x14ac:dyDescent="0.3">
      <c r="A385">
        <v>24</v>
      </c>
      <c r="B385" t="s">
        <v>116</v>
      </c>
      <c r="C385" t="s">
        <v>113</v>
      </c>
      <c r="D385" t="s">
        <v>114</v>
      </c>
      <c r="F385" s="2">
        <v>0</v>
      </c>
      <c r="G385" s="2">
        <f t="shared" si="134"/>
        <v>1</v>
      </c>
      <c r="H385" s="4">
        <f t="shared" si="135"/>
        <v>0</v>
      </c>
      <c r="I385" s="14">
        <f t="shared" si="136"/>
        <v>0</v>
      </c>
      <c r="J385">
        <f t="shared" si="115"/>
        <v>1</v>
      </c>
      <c r="K385">
        <f t="shared" si="137"/>
        <v>3</v>
      </c>
      <c r="L385">
        <f t="shared" si="138"/>
        <v>0</v>
      </c>
      <c r="M385" s="8">
        <f t="shared" si="140"/>
        <v>-0.45178657633850466</v>
      </c>
      <c r="N385" s="8">
        <f t="shared" si="141"/>
        <v>-0.44799065023948337</v>
      </c>
      <c r="O385" s="8">
        <f t="shared" si="142"/>
        <v>-0.79476803654270956</v>
      </c>
      <c r="P385" s="8">
        <f t="shared" si="143"/>
        <v>-0.79445806153001264</v>
      </c>
      <c r="Q385" s="8">
        <f t="shared" si="144"/>
        <v>-0.35709115119913731</v>
      </c>
      <c r="R385" s="8">
        <f t="shared" si="145"/>
        <v>-0.81398022343004062</v>
      </c>
      <c r="T385" s="8">
        <f t="shared" si="146"/>
        <v>-0.37954078330778068</v>
      </c>
      <c r="U385" s="8">
        <f t="shared" si="147"/>
        <v>-0.38643515820301372</v>
      </c>
      <c r="V385" s="8">
        <f t="shared" si="148"/>
        <v>-0.54230577595554763</v>
      </c>
      <c r="W385" s="8">
        <f t="shared" si="149"/>
        <v>-0.6519445650548874</v>
      </c>
      <c r="X385" s="8">
        <f t="shared" si="150"/>
        <v>-0.29606222278617289</v>
      </c>
      <c r="Y385" s="8">
        <f t="shared" si="151"/>
        <v>-0.58636206937468771</v>
      </c>
      <c r="AA385" s="8">
        <f t="shared" si="152"/>
        <v>-0.77443992201673084</v>
      </c>
      <c r="AB385" s="8">
        <f t="shared" si="153"/>
        <v>-0.77562051641936414</v>
      </c>
      <c r="AC385" s="8">
        <f t="shared" si="154"/>
        <v>-0.80928786268275188</v>
      </c>
      <c r="AD385" s="8">
        <f t="shared" si="155"/>
        <v>-0.84771235809227041</v>
      </c>
      <c r="AE385" s="8">
        <f t="shared" si="156"/>
        <v>-0.75240725140885678</v>
      </c>
      <c r="AF385" s="8">
        <f t="shared" si="157"/>
        <v>-0.8037347087318546</v>
      </c>
      <c r="AG385" s="8"/>
      <c r="AH385">
        <v>-3.960740939891497</v>
      </c>
      <c r="AJ385">
        <v>3.8544940149276372</v>
      </c>
      <c r="AK385">
        <v>8</v>
      </c>
      <c r="AL385">
        <v>0.54720314936332615</v>
      </c>
      <c r="AM385">
        <v>8</v>
      </c>
      <c r="AN385">
        <v>1.513180813744555</v>
      </c>
      <c r="AO385">
        <v>4</v>
      </c>
      <c r="AP385">
        <v>-1.2684005431658061</v>
      </c>
      <c r="AQ385">
        <v>4</v>
      </c>
      <c r="AS385">
        <v>3.8544940149276372</v>
      </c>
      <c r="AT385">
        <v>8</v>
      </c>
      <c r="AU385">
        <v>0.54720314936332615</v>
      </c>
      <c r="AV385">
        <v>8</v>
      </c>
      <c r="AW385">
        <v>1.513180813744555</v>
      </c>
      <c r="AX385">
        <v>4</v>
      </c>
      <c r="AY385">
        <v>-1.2684005431658061</v>
      </c>
      <c r="AZ385">
        <v>4</v>
      </c>
      <c r="BB385">
        <f t="shared" si="139"/>
        <v>8</v>
      </c>
    </row>
    <row r="386" spans="1:54" x14ac:dyDescent="0.3">
      <c r="A386">
        <v>24</v>
      </c>
      <c r="B386" t="s">
        <v>117</v>
      </c>
      <c r="C386" t="s">
        <v>113</v>
      </c>
      <c r="D386" t="s">
        <v>114</v>
      </c>
      <c r="F386" s="2">
        <v>0</v>
      </c>
      <c r="G386" s="2">
        <f t="shared" si="134"/>
        <v>0</v>
      </c>
      <c r="H386" s="4">
        <f t="shared" si="135"/>
        <v>0</v>
      </c>
      <c r="I386" s="14">
        <f t="shared" si="136"/>
        <v>1</v>
      </c>
      <c r="J386">
        <f t="shared" si="115"/>
        <v>0</v>
      </c>
      <c r="K386">
        <f t="shared" si="137"/>
        <v>3</v>
      </c>
      <c r="L386">
        <f t="shared" si="138"/>
        <v>0</v>
      </c>
      <c r="M386" s="8">
        <f t="shared" si="140"/>
        <v>1.063422601784725</v>
      </c>
      <c r="N386" s="8">
        <f t="shared" si="141"/>
        <v>1.0702583973213187</v>
      </c>
      <c r="O386" s="8">
        <f t="shared" si="142"/>
        <v>-5.1005003244664594E-2</v>
      </c>
      <c r="P386" s="8">
        <f t="shared" si="143"/>
        <v>0.47116471188388825</v>
      </c>
      <c r="Q386" s="8">
        <f t="shared" si="144"/>
        <v>-7.7448757739069271E-2</v>
      </c>
      <c r="R386" s="8">
        <f t="shared" si="145"/>
        <v>5.7588800455012613E-2</v>
      </c>
      <c r="T386" s="8">
        <f t="shared" si="146"/>
        <v>0.37779400177700811</v>
      </c>
      <c r="U386" s="8">
        <f t="shared" si="147"/>
        <v>0.33634449005574385</v>
      </c>
      <c r="V386" s="8">
        <f t="shared" si="148"/>
        <v>0.12402665497299756</v>
      </c>
      <c r="W386" s="8">
        <f t="shared" si="149"/>
        <v>0.90508195600145247</v>
      </c>
      <c r="X386" s="8">
        <f t="shared" si="150"/>
        <v>0.30650709893301076</v>
      </c>
      <c r="Y386" s="8">
        <f t="shared" si="151"/>
        <v>-8.0949772848415369E-2</v>
      </c>
      <c r="AA386" s="8">
        <f t="shared" si="152"/>
        <v>-0.43497082571151857</v>
      </c>
      <c r="AB386" s="8">
        <f t="shared" si="153"/>
        <v>-0.46767225753424774</v>
      </c>
      <c r="AC386" s="8">
        <f t="shared" si="154"/>
        <v>-0.49778135099041726</v>
      </c>
      <c r="AD386" s="8">
        <f t="shared" si="155"/>
        <v>2.3435081499099404E-2</v>
      </c>
      <c r="AE386" s="8">
        <f t="shared" si="156"/>
        <v>-0.45714363042844064</v>
      </c>
      <c r="AF386" s="8">
        <f t="shared" si="157"/>
        <v>-0.5425432426132506</v>
      </c>
      <c r="AG386" s="8"/>
      <c r="AH386">
        <v>7.1137409179861182</v>
      </c>
      <c r="AJ386">
        <v>-2.803074997619738</v>
      </c>
      <c r="AK386">
        <v>-4</v>
      </c>
      <c r="AL386">
        <v>2.3628068418924579</v>
      </c>
      <c r="AM386">
        <v>-4</v>
      </c>
      <c r="AN386">
        <v>-1.513180813744555</v>
      </c>
      <c r="AO386">
        <v>-4</v>
      </c>
      <c r="AP386">
        <v>4.1784105344215901</v>
      </c>
      <c r="AQ386">
        <v>-4</v>
      </c>
      <c r="AS386">
        <v>-2.803074997619738</v>
      </c>
      <c r="AT386">
        <v>-4</v>
      </c>
      <c r="AU386">
        <v>2.3628068418924579</v>
      </c>
      <c r="AV386">
        <v>-4</v>
      </c>
      <c r="AW386">
        <v>-1.513180813744555</v>
      </c>
      <c r="AX386">
        <v>-4</v>
      </c>
      <c r="AY386">
        <v>4.1784105344215901</v>
      </c>
      <c r="AZ386">
        <v>-4</v>
      </c>
      <c r="BB386">
        <f t="shared" si="139"/>
        <v>-4</v>
      </c>
    </row>
    <row r="387" spans="1:54" x14ac:dyDescent="0.3">
      <c r="A387">
        <v>24</v>
      </c>
      <c r="B387" t="s">
        <v>118</v>
      </c>
      <c r="C387" t="s">
        <v>113</v>
      </c>
      <c r="D387" t="s">
        <v>114</v>
      </c>
      <c r="F387" s="2">
        <v>0</v>
      </c>
      <c r="G387" s="2">
        <f t="shared" si="134"/>
        <v>1</v>
      </c>
      <c r="H387" s="4">
        <f t="shared" si="135"/>
        <v>0</v>
      </c>
      <c r="I387" s="14">
        <f t="shared" si="136"/>
        <v>1</v>
      </c>
      <c r="J387">
        <f t="shared" si="115"/>
        <v>0</v>
      </c>
      <c r="K387">
        <f t="shared" si="137"/>
        <v>3</v>
      </c>
      <c r="L387">
        <f t="shared" si="138"/>
        <v>0</v>
      </c>
      <c r="M387" s="8">
        <f t="shared" si="140"/>
        <v>2.668854378992124</v>
      </c>
      <c r="N387" s="8">
        <f t="shared" si="141"/>
        <v>2.6801132024070715</v>
      </c>
      <c r="O387" s="8">
        <f t="shared" si="142"/>
        <v>1.0736445247865372</v>
      </c>
      <c r="P387" s="8">
        <f t="shared" si="143"/>
        <v>5.8683449466064301</v>
      </c>
      <c r="Q387" s="8">
        <f t="shared" si="144"/>
        <v>-4.8876771630727137E-2</v>
      </c>
      <c r="R387" s="8">
        <f t="shared" si="145"/>
        <v>5.9578352124147473</v>
      </c>
      <c r="T387" s="8">
        <f t="shared" si="146"/>
        <v>1.1236079294715593</v>
      </c>
      <c r="U387" s="8">
        <f t="shared" si="147"/>
        <v>1.1124726554835691</v>
      </c>
      <c r="V387" s="8">
        <f t="shared" si="148"/>
        <v>0.58709095402625211</v>
      </c>
      <c r="W387" s="8">
        <f t="shared" si="149"/>
        <v>4.1257741770955034</v>
      </c>
      <c r="X387" s="8">
        <f t="shared" si="150"/>
        <v>0.42823627975884271</v>
      </c>
      <c r="Y387" s="8">
        <f t="shared" si="151"/>
        <v>1.0608124624154807</v>
      </c>
      <c r="AA387" s="8">
        <f t="shared" si="152"/>
        <v>-0.23865248239390383</v>
      </c>
      <c r="AB387" s="8">
        <f t="shared" si="153"/>
        <v>-0.25316989465921619</v>
      </c>
      <c r="AC387" s="8">
        <f t="shared" si="154"/>
        <v>-0.37952237598463923</v>
      </c>
      <c r="AD387" s="8">
        <f t="shared" si="155"/>
        <v>1.3988211611487817</v>
      </c>
      <c r="AE387" s="8">
        <f t="shared" si="156"/>
        <v>-0.39124797532484956</v>
      </c>
      <c r="AF387" s="8">
        <f t="shared" si="157"/>
        <v>-7.6804613626260232E-2</v>
      </c>
      <c r="AG387" s="8"/>
      <c r="AH387">
        <v>7.1137409179861182</v>
      </c>
      <c r="AJ387">
        <v>-2.803074997619738</v>
      </c>
      <c r="AK387">
        <v>-4</v>
      </c>
      <c r="AL387">
        <v>2.3628068418924579</v>
      </c>
      <c r="AM387">
        <v>-4</v>
      </c>
      <c r="AN387">
        <v>-1.513180813744555</v>
      </c>
      <c r="AO387">
        <v>-4</v>
      </c>
      <c r="AP387">
        <v>4.1784105344215901</v>
      </c>
      <c r="AQ387">
        <v>-4</v>
      </c>
      <c r="AS387">
        <v>-2.803074997619738</v>
      </c>
      <c r="AT387">
        <v>-4</v>
      </c>
      <c r="AU387">
        <v>2.3628068418924579</v>
      </c>
      <c r="AV387">
        <v>-4</v>
      </c>
      <c r="AW387">
        <v>-1.513180813744555</v>
      </c>
      <c r="AX387">
        <v>-4</v>
      </c>
      <c r="AY387">
        <v>4.1784105344215901</v>
      </c>
      <c r="AZ387">
        <v>-4</v>
      </c>
      <c r="BB387">
        <f t="shared" si="139"/>
        <v>-4</v>
      </c>
    </row>
    <row r="388" spans="1:54" x14ac:dyDescent="0.3">
      <c r="A388">
        <v>24</v>
      </c>
      <c r="B388" t="s">
        <v>119</v>
      </c>
      <c r="C388" t="s">
        <v>113</v>
      </c>
      <c r="D388" t="s">
        <v>114</v>
      </c>
      <c r="F388" s="2">
        <v>0</v>
      </c>
      <c r="G388" s="2">
        <f t="shared" si="134"/>
        <v>0</v>
      </c>
      <c r="H388" s="4">
        <f t="shared" si="135"/>
        <v>0</v>
      </c>
      <c r="I388" s="14">
        <f t="shared" si="136"/>
        <v>0</v>
      </c>
      <c r="J388">
        <f t="shared" si="115"/>
        <v>1</v>
      </c>
      <c r="K388">
        <f t="shared" si="137"/>
        <v>3</v>
      </c>
      <c r="L388">
        <f t="shared" si="138"/>
        <v>0</v>
      </c>
      <c r="M388" s="8">
        <f t="shared" si="140"/>
        <v>-0.35963941174420377</v>
      </c>
      <c r="N388" s="8">
        <f t="shared" si="141"/>
        <v>-0.35122253672012727</v>
      </c>
      <c r="O388" s="8">
        <f t="shared" si="142"/>
        <v>-0.935301044573149</v>
      </c>
      <c r="P388" s="8">
        <f t="shared" si="143"/>
        <v>-0.79925162418219309</v>
      </c>
      <c r="Q388" s="8">
        <f t="shared" si="144"/>
        <v>-0.36393528066785563</v>
      </c>
      <c r="R388" s="8">
        <f t="shared" si="145"/>
        <v>-0.79769362805478539</v>
      </c>
      <c r="T388" s="8">
        <f t="shared" si="146"/>
        <v>-0.29679253814685341</v>
      </c>
      <c r="U388" s="8">
        <f t="shared" si="147"/>
        <v>-0.30454389461115011</v>
      </c>
      <c r="V388" s="8">
        <f t="shared" si="148"/>
        <v>-0.69275730705549743</v>
      </c>
      <c r="W388" s="8">
        <f t="shared" si="149"/>
        <v>-0.61703476811066205</v>
      </c>
      <c r="X388" s="8">
        <f t="shared" si="150"/>
        <v>-0.30679389720666916</v>
      </c>
      <c r="Y388" s="8">
        <f t="shared" si="151"/>
        <v>-0.49490432908762771</v>
      </c>
      <c r="AA388" s="8">
        <f t="shared" si="152"/>
        <v>-0.7487914610921369</v>
      </c>
      <c r="AB388" s="8">
        <f t="shared" si="153"/>
        <v>-0.75201816603436011</v>
      </c>
      <c r="AC388" s="8">
        <f t="shared" si="154"/>
        <v>-0.87007780229529341</v>
      </c>
      <c r="AD388" s="8">
        <f t="shared" si="155"/>
        <v>-0.83659248844791367</v>
      </c>
      <c r="AE388" s="8">
        <f t="shared" si="156"/>
        <v>-0.75951869682251438</v>
      </c>
      <c r="AF388" s="8">
        <f t="shared" si="157"/>
        <v>-0.76830823326265685</v>
      </c>
      <c r="AG388" s="8"/>
      <c r="AH388">
        <v>-3.9607409398914979</v>
      </c>
      <c r="AJ388">
        <v>3.8544940149276372</v>
      </c>
      <c r="AK388">
        <v>8</v>
      </c>
      <c r="AL388">
        <v>0.54720314936332615</v>
      </c>
      <c r="AM388">
        <v>8</v>
      </c>
      <c r="AN388">
        <v>1.513180813744555</v>
      </c>
      <c r="AO388">
        <v>4</v>
      </c>
      <c r="AP388">
        <v>-1.2684005431658061</v>
      </c>
      <c r="AQ388">
        <v>4</v>
      </c>
      <c r="AS388">
        <v>3.8544940149276372</v>
      </c>
      <c r="AT388">
        <v>8</v>
      </c>
      <c r="AU388">
        <v>0.54720314936332615</v>
      </c>
      <c r="AV388">
        <v>8</v>
      </c>
      <c r="AW388">
        <v>1.513180813744555</v>
      </c>
      <c r="AX388">
        <v>4</v>
      </c>
      <c r="AY388">
        <v>-1.2684005431658061</v>
      </c>
      <c r="AZ388">
        <v>4</v>
      </c>
      <c r="BB388">
        <f t="shared" si="139"/>
        <v>8</v>
      </c>
    </row>
    <row r="389" spans="1:54" x14ac:dyDescent="0.3">
      <c r="A389">
        <v>24</v>
      </c>
      <c r="B389" t="s">
        <v>120</v>
      </c>
      <c r="C389" t="s">
        <v>113</v>
      </c>
      <c r="D389" t="s">
        <v>114</v>
      </c>
      <c r="F389" s="2">
        <v>0</v>
      </c>
      <c r="G389" s="2">
        <f t="shared" si="134"/>
        <v>0</v>
      </c>
      <c r="H389" s="4">
        <f t="shared" si="135"/>
        <v>0</v>
      </c>
      <c r="I389" s="14">
        <f t="shared" si="136"/>
        <v>1</v>
      </c>
      <c r="J389">
        <f t="shared" si="115"/>
        <v>0</v>
      </c>
      <c r="K389">
        <f t="shared" si="137"/>
        <v>3</v>
      </c>
      <c r="L389">
        <f t="shared" si="138"/>
        <v>0</v>
      </c>
      <c r="M389" s="8">
        <f t="shared" si="140"/>
        <v>-0.30022365065480938</v>
      </c>
      <c r="N389" s="8">
        <f t="shared" si="141"/>
        <v>-0.29496709984587349</v>
      </c>
      <c r="O389" s="8">
        <f t="shared" si="142"/>
        <v>-0.51716341586009629</v>
      </c>
      <c r="P389" s="8">
        <f t="shared" si="143"/>
        <v>-0.580799105429463</v>
      </c>
      <c r="Q389" s="8">
        <f t="shared" si="144"/>
        <v>-0.34855969366867284</v>
      </c>
      <c r="R389" s="8">
        <f t="shared" si="145"/>
        <v>-0.81426375252920402</v>
      </c>
      <c r="T389" s="8">
        <f t="shared" si="146"/>
        <v>-0.35008603347059464</v>
      </c>
      <c r="U389" s="8">
        <f t="shared" si="147"/>
        <v>-0.34966717558882077</v>
      </c>
      <c r="V389" s="8">
        <f t="shared" si="148"/>
        <v>-0.44916911837177426</v>
      </c>
      <c r="W389" s="8">
        <f t="shared" si="149"/>
        <v>-0.54510677800727458</v>
      </c>
      <c r="X389" s="8">
        <f t="shared" si="150"/>
        <v>-0.28626548876586672</v>
      </c>
      <c r="Y389" s="8">
        <f t="shared" si="151"/>
        <v>-0.62804911318200707</v>
      </c>
      <c r="AA389" s="8">
        <f t="shared" si="152"/>
        <v>-0.7452488068498303</v>
      </c>
      <c r="AB389" s="8">
        <f t="shared" si="153"/>
        <v>-0.74472237886532233</v>
      </c>
      <c r="AC389" s="8">
        <f t="shared" si="154"/>
        <v>-0.75939020673858726</v>
      </c>
      <c r="AD389" s="8">
        <f t="shared" si="155"/>
        <v>-0.84065935297632866</v>
      </c>
      <c r="AE389" s="8">
        <f t="shared" si="156"/>
        <v>-0.74537409723285031</v>
      </c>
      <c r="AF389" s="8">
        <f t="shared" si="157"/>
        <v>-0.80351255589127135</v>
      </c>
      <c r="AG389" s="8"/>
      <c r="AH389">
        <v>-14.79572724700051</v>
      </c>
      <c r="AJ389">
        <v>1.5923170626597589</v>
      </c>
      <c r="AK389">
        <v>-2</v>
      </c>
      <c r="AL389">
        <v>0.54720314936332615</v>
      </c>
      <c r="AM389">
        <v>-2</v>
      </c>
      <c r="AN389">
        <v>0.30242287878457669</v>
      </c>
      <c r="AO389">
        <v>-2</v>
      </c>
      <c r="AP389">
        <v>-1.2684005431658061</v>
      </c>
      <c r="AQ389">
        <v>-2</v>
      </c>
      <c r="AS389">
        <v>1.5923170626597589</v>
      </c>
      <c r="AT389">
        <v>-2</v>
      </c>
      <c r="AU389">
        <v>0.54720314936332615</v>
      </c>
      <c r="AV389">
        <v>-2</v>
      </c>
      <c r="AW389">
        <v>0.30242287878457669</v>
      </c>
      <c r="AX389">
        <v>-2</v>
      </c>
      <c r="AY389">
        <v>-1.2684005431658061</v>
      </c>
      <c r="AZ389">
        <v>-2</v>
      </c>
      <c r="BB389">
        <f t="shared" si="139"/>
        <v>-2</v>
      </c>
    </row>
    <row r="390" spans="1:54" x14ac:dyDescent="0.3">
      <c r="A390">
        <v>24</v>
      </c>
      <c r="B390" t="s">
        <v>121</v>
      </c>
      <c r="C390" t="s">
        <v>113</v>
      </c>
      <c r="D390" t="s">
        <v>114</v>
      </c>
      <c r="F390" s="2">
        <v>0</v>
      </c>
      <c r="G390" s="2">
        <f t="shared" si="134"/>
        <v>1</v>
      </c>
      <c r="H390" s="4">
        <f t="shared" si="135"/>
        <v>1</v>
      </c>
      <c r="I390" s="14">
        <f t="shared" si="136"/>
        <v>1</v>
      </c>
      <c r="J390">
        <f t="shared" si="115"/>
        <v>0</v>
      </c>
      <c r="K390">
        <f t="shared" si="137"/>
        <v>3</v>
      </c>
      <c r="L390">
        <f t="shared" si="138"/>
        <v>3</v>
      </c>
      <c r="M390" s="8">
        <f t="shared" si="140"/>
        <v>-0.18245248870731121</v>
      </c>
      <c r="N390" s="8">
        <f t="shared" si="141"/>
        <v>-0.17156363318005138</v>
      </c>
      <c r="O390" s="8">
        <f t="shared" si="142"/>
        <v>-0.49437853102060253</v>
      </c>
      <c r="P390" s="8">
        <f t="shared" si="143"/>
        <v>-0.50698573247498124</v>
      </c>
      <c r="Q390" s="8">
        <f t="shared" si="144"/>
        <v>-8.0941921631168534E-2</v>
      </c>
      <c r="R390" s="8">
        <f t="shared" si="145"/>
        <v>-0.55991658119421361</v>
      </c>
      <c r="T390" s="8">
        <f t="shared" si="146"/>
        <v>-0.15204464991560077</v>
      </c>
      <c r="U390" s="8">
        <f t="shared" si="147"/>
        <v>-0.14627740629740699</v>
      </c>
      <c r="V390" s="8">
        <f t="shared" si="148"/>
        <v>-0.29833895667685811</v>
      </c>
      <c r="W390" s="8">
        <f t="shared" si="149"/>
        <v>-0.30786067626731445</v>
      </c>
      <c r="X390" s="8">
        <f t="shared" si="150"/>
        <v>0.29141023444908393</v>
      </c>
      <c r="Y390" s="8">
        <f t="shared" si="151"/>
        <v>-0.34860786971704422</v>
      </c>
      <c r="AA390" s="8">
        <f t="shared" si="152"/>
        <v>-0.67975005988644899</v>
      </c>
      <c r="AB390" s="8">
        <f t="shared" si="153"/>
        <v>-0.67968096901226394</v>
      </c>
      <c r="AC390" s="8">
        <f t="shared" si="154"/>
        <v>-0.69998727161356078</v>
      </c>
      <c r="AD390" s="8">
        <f t="shared" si="155"/>
        <v>-0.64424861121814281</v>
      </c>
      <c r="AE390" s="8">
        <f t="shared" si="156"/>
        <v>-0.45722248350404382</v>
      </c>
      <c r="AF390" s="8">
        <f t="shared" si="157"/>
        <v>-0.69230214167727622</v>
      </c>
      <c r="AG390" s="8"/>
      <c r="AH390">
        <v>11.64272726890589</v>
      </c>
      <c r="AJ390">
        <v>-2.6437360799676579</v>
      </c>
      <c r="AK390">
        <v>-2</v>
      </c>
      <c r="AL390">
        <v>2.3628068418924579</v>
      </c>
      <c r="AM390">
        <v>-2</v>
      </c>
      <c r="AN390">
        <v>-0.30242287878457669</v>
      </c>
      <c r="AO390">
        <v>2</v>
      </c>
      <c r="AP390">
        <v>4.1784105344215901</v>
      </c>
      <c r="AQ390">
        <v>2</v>
      </c>
      <c r="AS390">
        <v>-2.6437360799676579</v>
      </c>
      <c r="AT390">
        <v>-2</v>
      </c>
      <c r="AU390">
        <v>2.3628068418924579</v>
      </c>
      <c r="AV390">
        <v>-2</v>
      </c>
      <c r="AW390">
        <v>-0.30242287878457669</v>
      </c>
      <c r="AX390">
        <v>2</v>
      </c>
      <c r="AY390">
        <v>4.1784105344215901</v>
      </c>
      <c r="AZ390">
        <v>2</v>
      </c>
      <c r="BB390">
        <f t="shared" si="139"/>
        <v>-2</v>
      </c>
    </row>
    <row r="391" spans="1:54" x14ac:dyDescent="0.3">
      <c r="A391">
        <v>24</v>
      </c>
      <c r="B391" t="s">
        <v>122</v>
      </c>
      <c r="C391" t="s">
        <v>123</v>
      </c>
      <c r="D391" t="s">
        <v>114</v>
      </c>
      <c r="F391" s="2">
        <v>0</v>
      </c>
      <c r="G391" s="2">
        <f t="shared" si="134"/>
        <v>0</v>
      </c>
      <c r="H391" s="4">
        <f t="shared" si="135"/>
        <v>0</v>
      </c>
      <c r="I391" s="14">
        <f t="shared" si="136"/>
        <v>1</v>
      </c>
      <c r="J391">
        <f t="shared" si="115"/>
        <v>0</v>
      </c>
      <c r="K391">
        <f t="shared" si="137"/>
        <v>3</v>
      </c>
      <c r="L391">
        <f t="shared" si="138"/>
        <v>0</v>
      </c>
      <c r="M391" s="8">
        <f t="shared" si="140"/>
        <v>-0.2325612367554668</v>
      </c>
      <c r="N391" s="8">
        <f t="shared" si="141"/>
        <v>-0.22615724767244585</v>
      </c>
      <c r="O391" s="8">
        <f t="shared" si="142"/>
        <v>-0.68153166400051723</v>
      </c>
      <c r="P391" s="8">
        <f t="shared" si="143"/>
        <v>-0.47409189129419793</v>
      </c>
      <c r="Q391" s="8">
        <f t="shared" si="144"/>
        <v>-4.5560689963527197E-2</v>
      </c>
      <c r="R391" s="8">
        <f t="shared" si="145"/>
        <v>-0.81963238051675569</v>
      </c>
      <c r="T391" s="8">
        <f t="shared" si="146"/>
        <v>-0.27911406435458114</v>
      </c>
      <c r="U391" s="8">
        <f t="shared" si="147"/>
        <v>-0.27753716084564156</v>
      </c>
      <c r="V391" s="8">
        <f t="shared" si="148"/>
        <v>-0.57191227025759928</v>
      </c>
      <c r="W391" s="8">
        <f t="shared" si="149"/>
        <v>-0.24806723187723689</v>
      </c>
      <c r="X391" s="8">
        <f t="shared" si="150"/>
        <v>0.42830699284525281</v>
      </c>
      <c r="Y391" s="8">
        <f t="shared" si="151"/>
        <v>-0.5918742937990964</v>
      </c>
      <c r="AA391" s="8">
        <f t="shared" si="152"/>
        <v>-0.66495076159972</v>
      </c>
      <c r="AB391" s="8">
        <f t="shared" si="153"/>
        <v>-0.66626106228508675</v>
      </c>
      <c r="AC391" s="8">
        <f t="shared" si="154"/>
        <v>-0.79591725043239681</v>
      </c>
      <c r="AD391" s="8">
        <f t="shared" si="155"/>
        <v>-0.5514455645503854</v>
      </c>
      <c r="AE391" s="8">
        <f t="shared" si="156"/>
        <v>-0.39968555067630523</v>
      </c>
      <c r="AF391" s="8">
        <f t="shared" si="157"/>
        <v>-0.78543652448015178</v>
      </c>
      <c r="AG391" s="8"/>
      <c r="AH391">
        <v>11.64272726890589</v>
      </c>
      <c r="AJ391">
        <v>-2.6437360799676579</v>
      </c>
      <c r="AK391">
        <v>-2</v>
      </c>
      <c r="AL391">
        <v>2.3628068418924579</v>
      </c>
      <c r="AM391">
        <v>-2</v>
      </c>
      <c r="AN391">
        <v>-0.30242287878457669</v>
      </c>
      <c r="AO391">
        <v>2</v>
      </c>
      <c r="AP391">
        <v>4.1784105344215901</v>
      </c>
      <c r="AQ391">
        <v>2</v>
      </c>
      <c r="AS391">
        <v>-2.6437360799676579</v>
      </c>
      <c r="AT391">
        <v>-2</v>
      </c>
      <c r="AU391">
        <v>2.3628068418924579</v>
      </c>
      <c r="AV391">
        <v>-2</v>
      </c>
      <c r="AW391">
        <v>-0.30242287878457669</v>
      </c>
      <c r="AX391">
        <v>2</v>
      </c>
      <c r="AY391">
        <v>4.1784105344215901</v>
      </c>
      <c r="AZ391">
        <v>2</v>
      </c>
      <c r="BB391">
        <f t="shared" si="139"/>
        <v>-2</v>
      </c>
    </row>
    <row r="392" spans="1:54" x14ac:dyDescent="0.3">
      <c r="A392">
        <v>24</v>
      </c>
      <c r="B392" t="s">
        <v>124</v>
      </c>
      <c r="C392" t="s">
        <v>123</v>
      </c>
      <c r="D392" t="s">
        <v>114</v>
      </c>
      <c r="F392" s="2">
        <v>0</v>
      </c>
      <c r="G392" s="2">
        <f t="shared" si="134"/>
        <v>1</v>
      </c>
      <c r="H392" s="4">
        <f t="shared" si="135"/>
        <v>0</v>
      </c>
      <c r="I392" s="14">
        <f t="shared" si="136"/>
        <v>1</v>
      </c>
      <c r="J392">
        <f t="shared" si="115"/>
        <v>0</v>
      </c>
      <c r="K392">
        <f t="shared" si="137"/>
        <v>3</v>
      </c>
      <c r="L392">
        <f t="shared" si="138"/>
        <v>0</v>
      </c>
      <c r="M392" s="8">
        <f t="shared" si="140"/>
        <v>-0.38086431988486913</v>
      </c>
      <c r="N392" s="8">
        <f t="shared" si="141"/>
        <v>-0.37051006539908882</v>
      </c>
      <c r="O392" s="8">
        <f t="shared" si="142"/>
        <v>-0.59108182438840895</v>
      </c>
      <c r="P392" s="8">
        <f t="shared" si="143"/>
        <v>-0.72164222508831277</v>
      </c>
      <c r="Q392" s="8">
        <f t="shared" si="144"/>
        <v>-0.35662408010548535</v>
      </c>
      <c r="R392" s="8">
        <f t="shared" si="145"/>
        <v>-0.67722469789746531</v>
      </c>
      <c r="T392" s="8">
        <f t="shared" si="146"/>
        <v>-0.3710200749995583</v>
      </c>
      <c r="U392" s="8">
        <f t="shared" si="147"/>
        <v>-0.37020921585893513</v>
      </c>
      <c r="V392" s="8">
        <f t="shared" si="148"/>
        <v>-0.49670770552133608</v>
      </c>
      <c r="W392" s="8">
        <f t="shared" si="149"/>
        <v>-0.65106015411270723</v>
      </c>
      <c r="X392" s="8">
        <f t="shared" si="150"/>
        <v>-0.29349342823413843</v>
      </c>
      <c r="Y392" s="8">
        <f t="shared" si="151"/>
        <v>-0.37227280905824023</v>
      </c>
      <c r="AA392" s="8">
        <f t="shared" si="152"/>
        <v>-0.75249882705553828</v>
      </c>
      <c r="AB392" s="8">
        <f t="shared" si="153"/>
        <v>-0.74899679743823733</v>
      </c>
      <c r="AC392" s="8">
        <f t="shared" si="154"/>
        <v>-0.74796744842604246</v>
      </c>
      <c r="AD392" s="8">
        <f t="shared" si="155"/>
        <v>-0.85520316130878715</v>
      </c>
      <c r="AE392" s="8">
        <f t="shared" si="156"/>
        <v>-0.74726736675259797</v>
      </c>
      <c r="AF392" s="8">
        <f t="shared" si="157"/>
        <v>-0.63921240922938671</v>
      </c>
      <c r="AG392" s="8"/>
      <c r="AH392">
        <v>-14.79572724700051</v>
      </c>
      <c r="AJ392">
        <v>1.5923170626597589</v>
      </c>
      <c r="AK392">
        <v>-2</v>
      </c>
      <c r="AL392">
        <v>0.54720314936332615</v>
      </c>
      <c r="AM392">
        <v>-2</v>
      </c>
      <c r="AN392">
        <v>0.30242287878457669</v>
      </c>
      <c r="AO392">
        <v>-2</v>
      </c>
      <c r="AP392">
        <v>-1.2684005431658061</v>
      </c>
      <c r="AQ392">
        <v>-2</v>
      </c>
      <c r="AS392">
        <v>1.5923170626597589</v>
      </c>
      <c r="AT392">
        <v>-2</v>
      </c>
      <c r="AU392">
        <v>0.54720314936332615</v>
      </c>
      <c r="AV392">
        <v>-2</v>
      </c>
      <c r="AW392">
        <v>0.30242287878457669</v>
      </c>
      <c r="AX392">
        <v>-2</v>
      </c>
      <c r="AY392">
        <v>-1.2684005431658061</v>
      </c>
      <c r="AZ392">
        <v>-2</v>
      </c>
      <c r="BB392">
        <f t="shared" si="139"/>
        <v>-2</v>
      </c>
    </row>
    <row r="393" spans="1:54" x14ac:dyDescent="0.3">
      <c r="A393">
        <v>24</v>
      </c>
      <c r="B393" t="s">
        <v>125</v>
      </c>
      <c r="C393" t="s">
        <v>123</v>
      </c>
      <c r="D393" t="s">
        <v>114</v>
      </c>
      <c r="F393" s="2">
        <v>0</v>
      </c>
      <c r="G393" s="2">
        <f t="shared" si="134"/>
        <v>1</v>
      </c>
      <c r="H393" s="4">
        <f t="shared" si="135"/>
        <v>1</v>
      </c>
      <c r="I393" s="14">
        <f t="shared" si="136"/>
        <v>0</v>
      </c>
      <c r="J393">
        <f t="shared" si="115"/>
        <v>1</v>
      </c>
      <c r="K393">
        <f t="shared" si="137"/>
        <v>3</v>
      </c>
      <c r="L393">
        <f t="shared" si="138"/>
        <v>3</v>
      </c>
      <c r="M393" s="8">
        <f t="shared" si="140"/>
        <v>-0.45178657633850466</v>
      </c>
      <c r="N393" s="8">
        <f t="shared" si="141"/>
        <v>-0.44799065023948337</v>
      </c>
      <c r="O393" s="8">
        <f t="shared" si="142"/>
        <v>-0.79476803654270956</v>
      </c>
      <c r="P393" s="8">
        <f t="shared" si="143"/>
        <v>-0.79445806153001264</v>
      </c>
      <c r="Q393" s="8">
        <f t="shared" si="144"/>
        <v>-0.35709115119913731</v>
      </c>
      <c r="R393" s="8">
        <f t="shared" si="145"/>
        <v>-0.81398022343004062</v>
      </c>
      <c r="T393" s="8">
        <f t="shared" si="146"/>
        <v>-0.38334123937974224</v>
      </c>
      <c r="U393" s="8">
        <f t="shared" si="147"/>
        <v>-0.38193023442133922</v>
      </c>
      <c r="V393" s="8">
        <f t="shared" si="148"/>
        <v>-0.54503423804789874</v>
      </c>
      <c r="W393" s="8">
        <f t="shared" si="149"/>
        <v>-0.64913470981374444</v>
      </c>
      <c r="X393" s="8">
        <f t="shared" si="150"/>
        <v>-0.3019061497715213</v>
      </c>
      <c r="Y393" s="8">
        <f t="shared" si="151"/>
        <v>-0.53835314993010408</v>
      </c>
      <c r="AA393" s="8">
        <f t="shared" si="152"/>
        <v>-0.77486270298884019</v>
      </c>
      <c r="AB393" s="8">
        <f t="shared" si="153"/>
        <v>-0.77596020558021472</v>
      </c>
      <c r="AC393" s="8">
        <f t="shared" si="154"/>
        <v>-0.8110894825653916</v>
      </c>
      <c r="AD393" s="8">
        <f t="shared" si="155"/>
        <v>-0.84584251129971577</v>
      </c>
      <c r="AE393" s="8">
        <f t="shared" si="156"/>
        <v>-0.75295449725932773</v>
      </c>
      <c r="AF393" s="8">
        <f t="shared" si="157"/>
        <v>-0.78049368952963438</v>
      </c>
      <c r="AG393" s="8"/>
      <c r="AH393">
        <v>-3.960740939891497</v>
      </c>
      <c r="AJ393">
        <v>3.8544940149276372</v>
      </c>
      <c r="AK393">
        <v>8</v>
      </c>
      <c r="AL393">
        <v>0.54720314936332615</v>
      </c>
      <c r="AM393">
        <v>8</v>
      </c>
      <c r="AN393">
        <v>1.513180813744555</v>
      </c>
      <c r="AO393">
        <v>4</v>
      </c>
      <c r="AP393">
        <v>-1.2684005431658061</v>
      </c>
      <c r="AQ393">
        <v>4</v>
      </c>
      <c r="AS393">
        <v>3.8544940149276372</v>
      </c>
      <c r="AT393">
        <v>8</v>
      </c>
      <c r="AU393">
        <v>0.54720314936332615</v>
      </c>
      <c r="AV393">
        <v>8</v>
      </c>
      <c r="AW393">
        <v>1.513180813744555</v>
      </c>
      <c r="AX393">
        <v>4</v>
      </c>
      <c r="AY393">
        <v>-1.2684005431658061</v>
      </c>
      <c r="AZ393">
        <v>4</v>
      </c>
      <c r="BB393">
        <f t="shared" si="139"/>
        <v>8</v>
      </c>
    </row>
    <row r="394" spans="1:54" x14ac:dyDescent="0.3">
      <c r="A394">
        <v>24</v>
      </c>
      <c r="B394" t="s">
        <v>126</v>
      </c>
      <c r="C394" t="s">
        <v>123</v>
      </c>
      <c r="D394" t="s">
        <v>114</v>
      </c>
      <c r="F394" s="2">
        <v>0</v>
      </c>
      <c r="G394" s="2">
        <f t="shared" si="134"/>
        <v>0</v>
      </c>
      <c r="H394" s="4">
        <f t="shared" si="135"/>
        <v>0</v>
      </c>
      <c r="I394" s="14">
        <f t="shared" si="136"/>
        <v>1</v>
      </c>
      <c r="J394">
        <f t="shared" si="115"/>
        <v>0</v>
      </c>
      <c r="K394">
        <f t="shared" si="137"/>
        <v>3</v>
      </c>
      <c r="L394">
        <f t="shared" si="138"/>
        <v>0</v>
      </c>
      <c r="M394" s="8">
        <f t="shared" si="140"/>
        <v>1.063422601784725</v>
      </c>
      <c r="N394" s="8">
        <f t="shared" si="141"/>
        <v>1.0702583973213187</v>
      </c>
      <c r="O394" s="8">
        <f t="shared" si="142"/>
        <v>-5.1005003244664594E-2</v>
      </c>
      <c r="P394" s="8">
        <f t="shared" si="143"/>
        <v>0.47116471188388825</v>
      </c>
      <c r="Q394" s="8">
        <f t="shared" si="144"/>
        <v>-7.7448757739069271E-2</v>
      </c>
      <c r="R394" s="8">
        <f t="shared" si="145"/>
        <v>5.7588800455012613E-2</v>
      </c>
      <c r="T394" s="8">
        <f t="shared" si="146"/>
        <v>0.44173452864371954</v>
      </c>
      <c r="U394" s="8">
        <f t="shared" si="147"/>
        <v>0.41097223504412406</v>
      </c>
      <c r="V394" s="8">
        <f t="shared" si="148"/>
        <v>0.120448414029799</v>
      </c>
      <c r="W394" s="8">
        <f t="shared" si="149"/>
        <v>0.94606544225857314</v>
      </c>
      <c r="X394" s="8">
        <f t="shared" si="150"/>
        <v>0.3147632046416175</v>
      </c>
      <c r="Y394" s="8">
        <f t="shared" si="151"/>
        <v>-2.6074947569349985E-2</v>
      </c>
      <c r="AA394" s="8">
        <f t="shared" si="152"/>
        <v>-0.42045947975278353</v>
      </c>
      <c r="AB394" s="8">
        <f t="shared" si="153"/>
        <v>-0.44706466681573054</v>
      </c>
      <c r="AC394" s="8">
        <f t="shared" si="154"/>
        <v>-0.48454148209042786</v>
      </c>
      <c r="AD394" s="8">
        <f t="shared" si="155"/>
        <v>5.3146654294287381E-2</v>
      </c>
      <c r="AE394" s="8">
        <f t="shared" si="156"/>
        <v>-0.44834732444906134</v>
      </c>
      <c r="AF394" s="8">
        <f t="shared" si="157"/>
        <v>-0.50892593068037162</v>
      </c>
      <c r="AG394" s="8"/>
      <c r="AH394">
        <v>7.1137409179861182</v>
      </c>
      <c r="AJ394">
        <v>-2.803074997619738</v>
      </c>
      <c r="AK394">
        <v>-4</v>
      </c>
      <c r="AL394">
        <v>2.3628068418924579</v>
      </c>
      <c r="AM394">
        <v>-4</v>
      </c>
      <c r="AN394">
        <v>-1.513180813744555</v>
      </c>
      <c r="AO394">
        <v>-4</v>
      </c>
      <c r="AP394">
        <v>4.1784105344215901</v>
      </c>
      <c r="AQ394">
        <v>-4</v>
      </c>
      <c r="AS394">
        <v>-2.803074997619738</v>
      </c>
      <c r="AT394">
        <v>-4</v>
      </c>
      <c r="AU394">
        <v>2.3628068418924579</v>
      </c>
      <c r="AV394">
        <v>-4</v>
      </c>
      <c r="AW394">
        <v>-1.513180813744555</v>
      </c>
      <c r="AX394">
        <v>-4</v>
      </c>
      <c r="AY394">
        <v>4.1784105344215901</v>
      </c>
      <c r="AZ394">
        <v>-4</v>
      </c>
      <c r="BB394">
        <f t="shared" si="139"/>
        <v>-4</v>
      </c>
    </row>
    <row r="395" spans="1:54" x14ac:dyDescent="0.3">
      <c r="A395">
        <v>24</v>
      </c>
      <c r="B395" t="s">
        <v>127</v>
      </c>
      <c r="C395" t="s">
        <v>123</v>
      </c>
      <c r="D395" t="s">
        <v>114</v>
      </c>
      <c r="F395" s="2">
        <v>0</v>
      </c>
      <c r="G395" s="2">
        <f t="shared" si="134"/>
        <v>1</v>
      </c>
      <c r="H395" s="4">
        <f t="shared" si="135"/>
        <v>0</v>
      </c>
      <c r="I395" s="14">
        <f t="shared" si="136"/>
        <v>1</v>
      </c>
      <c r="J395">
        <f t="shared" si="115"/>
        <v>0</v>
      </c>
      <c r="K395">
        <f t="shared" si="137"/>
        <v>3</v>
      </c>
      <c r="L395">
        <f t="shared" si="138"/>
        <v>0</v>
      </c>
      <c r="M395" s="8">
        <f t="shared" si="140"/>
        <v>2.668854378992124</v>
      </c>
      <c r="N395" s="8">
        <f t="shared" si="141"/>
        <v>2.6801132024070715</v>
      </c>
      <c r="O395" s="8">
        <f t="shared" si="142"/>
        <v>1.0736445247865372</v>
      </c>
      <c r="P395" s="8">
        <f t="shared" si="143"/>
        <v>5.8683449466064301</v>
      </c>
      <c r="Q395" s="8">
        <f t="shared" si="144"/>
        <v>-4.8876771630727137E-2</v>
      </c>
      <c r="R395" s="8">
        <f t="shared" si="145"/>
        <v>5.9578352124147473</v>
      </c>
      <c r="T395" s="8">
        <f t="shared" si="146"/>
        <v>1.1449975727599468</v>
      </c>
      <c r="U395" s="8">
        <f t="shared" si="147"/>
        <v>1.1159578062014908</v>
      </c>
      <c r="V395" s="8">
        <f t="shared" si="148"/>
        <v>0.61475931239336001</v>
      </c>
      <c r="W395" s="8">
        <f t="shared" si="149"/>
        <v>4.1582251958114611</v>
      </c>
      <c r="X395" s="8">
        <f t="shared" si="150"/>
        <v>0.41636549201345241</v>
      </c>
      <c r="Y395" s="8">
        <f t="shared" si="151"/>
        <v>1.0174638824349607</v>
      </c>
      <c r="AA395" s="8">
        <f t="shared" si="152"/>
        <v>-0.23438295113859639</v>
      </c>
      <c r="AB395" s="8">
        <f t="shared" si="153"/>
        <v>-0.24646054777025528</v>
      </c>
      <c r="AC395" s="8">
        <f t="shared" si="154"/>
        <v>-0.36489893744465185</v>
      </c>
      <c r="AD395" s="8">
        <f t="shared" si="155"/>
        <v>1.4098286245569112</v>
      </c>
      <c r="AE395" s="8">
        <f t="shared" si="156"/>
        <v>-0.4053502092853436</v>
      </c>
      <c r="AF395" s="8">
        <f t="shared" si="157"/>
        <v>-0.10158837376448521</v>
      </c>
      <c r="AG395" s="8"/>
      <c r="AH395">
        <v>7.1137409179861182</v>
      </c>
      <c r="AJ395">
        <v>-2.803074997619738</v>
      </c>
      <c r="AK395">
        <v>-4</v>
      </c>
      <c r="AL395">
        <v>2.3628068418924579</v>
      </c>
      <c r="AM395">
        <v>-4</v>
      </c>
      <c r="AN395">
        <v>-1.513180813744555</v>
      </c>
      <c r="AO395">
        <v>-4</v>
      </c>
      <c r="AP395">
        <v>4.1784105344215901</v>
      </c>
      <c r="AQ395">
        <v>-4</v>
      </c>
      <c r="AS395">
        <v>-2.803074997619738</v>
      </c>
      <c r="AT395">
        <v>-4</v>
      </c>
      <c r="AU395">
        <v>2.3628068418924579</v>
      </c>
      <c r="AV395">
        <v>-4</v>
      </c>
      <c r="AW395">
        <v>-1.513180813744555</v>
      </c>
      <c r="AX395">
        <v>-4</v>
      </c>
      <c r="AY395">
        <v>4.1784105344215901</v>
      </c>
      <c r="AZ395">
        <v>-4</v>
      </c>
      <c r="BB395">
        <f t="shared" si="139"/>
        <v>-4</v>
      </c>
    </row>
    <row r="396" spans="1:54" x14ac:dyDescent="0.3">
      <c r="A396">
        <v>24</v>
      </c>
      <c r="B396" t="s">
        <v>128</v>
      </c>
      <c r="C396" t="s">
        <v>123</v>
      </c>
      <c r="D396" t="s">
        <v>114</v>
      </c>
      <c r="F396" s="2">
        <v>0</v>
      </c>
      <c r="G396" s="2">
        <f t="shared" si="134"/>
        <v>0</v>
      </c>
      <c r="H396" s="4">
        <f t="shared" si="135"/>
        <v>1</v>
      </c>
      <c r="I396" s="14">
        <f t="shared" si="136"/>
        <v>0</v>
      </c>
      <c r="J396">
        <f t="shared" si="115"/>
        <v>1</v>
      </c>
      <c r="K396">
        <f t="shared" si="137"/>
        <v>3</v>
      </c>
      <c r="L396">
        <f t="shared" si="138"/>
        <v>3</v>
      </c>
      <c r="M396" s="8">
        <f t="shared" si="140"/>
        <v>-0.35963941174420377</v>
      </c>
      <c r="N396" s="8">
        <f t="shared" si="141"/>
        <v>-0.35122253672012727</v>
      </c>
      <c r="O396" s="8">
        <f t="shared" si="142"/>
        <v>-0.935301044573149</v>
      </c>
      <c r="P396" s="8">
        <f t="shared" si="143"/>
        <v>-0.79925162418219309</v>
      </c>
      <c r="Q396" s="8">
        <f t="shared" si="144"/>
        <v>-0.36393528066785563</v>
      </c>
      <c r="R396" s="8">
        <f t="shared" si="145"/>
        <v>-0.79769362805478539</v>
      </c>
      <c r="T396" s="8">
        <f t="shared" si="146"/>
        <v>-0.28694789090231626</v>
      </c>
      <c r="U396" s="8">
        <f t="shared" si="147"/>
        <v>-0.29810836595938744</v>
      </c>
      <c r="V396" s="8">
        <f t="shared" si="148"/>
        <v>-0.7000991034590861</v>
      </c>
      <c r="W396" s="8">
        <f t="shared" si="149"/>
        <v>-0.61412253425427266</v>
      </c>
      <c r="X396" s="8">
        <f t="shared" si="150"/>
        <v>-0.30998318443576228</v>
      </c>
      <c r="Y396" s="8">
        <f t="shared" si="151"/>
        <v>-0.50680269204399819</v>
      </c>
      <c r="AA396" s="8">
        <f t="shared" si="152"/>
        <v>-0.74553870124870436</v>
      </c>
      <c r="AB396" s="8">
        <f t="shared" si="153"/>
        <v>-0.75134607298587441</v>
      </c>
      <c r="AC396" s="8">
        <f t="shared" si="154"/>
        <v>-0.87716652878085843</v>
      </c>
      <c r="AD396" s="8">
        <f t="shared" si="155"/>
        <v>-0.83641244041539808</v>
      </c>
      <c r="AE396" s="8">
        <f t="shared" si="156"/>
        <v>-0.76048532843162364</v>
      </c>
      <c r="AF396" s="8">
        <f t="shared" si="157"/>
        <v>-0.77751839908502574</v>
      </c>
      <c r="AG396" s="8"/>
      <c r="AH396">
        <v>-3.960740939891497</v>
      </c>
      <c r="AJ396">
        <v>3.8544940149276372</v>
      </c>
      <c r="AK396">
        <v>8</v>
      </c>
      <c r="AL396">
        <v>0.54720314936332615</v>
      </c>
      <c r="AM396">
        <v>8</v>
      </c>
      <c r="AN396">
        <v>1.513180813744555</v>
      </c>
      <c r="AO396">
        <v>4</v>
      </c>
      <c r="AP396">
        <v>-1.2684005431658061</v>
      </c>
      <c r="AQ396">
        <v>4</v>
      </c>
      <c r="AS396">
        <v>3.8544940149276372</v>
      </c>
      <c r="AT396">
        <v>8</v>
      </c>
      <c r="AU396">
        <v>0.54720314936332615</v>
      </c>
      <c r="AV396">
        <v>8</v>
      </c>
      <c r="AW396">
        <v>1.513180813744555</v>
      </c>
      <c r="AX396">
        <v>4</v>
      </c>
      <c r="AY396">
        <v>-1.2684005431658061</v>
      </c>
      <c r="AZ396">
        <v>4</v>
      </c>
      <c r="BB396">
        <f t="shared" si="139"/>
        <v>8</v>
      </c>
    </row>
    <row r="397" spans="1:54" x14ac:dyDescent="0.3">
      <c r="A397">
        <v>24</v>
      </c>
      <c r="B397" t="s">
        <v>129</v>
      </c>
      <c r="C397" t="s">
        <v>123</v>
      </c>
      <c r="D397" t="s">
        <v>114</v>
      </c>
      <c r="F397" s="2">
        <v>0</v>
      </c>
      <c r="G397" s="2">
        <f t="shared" si="134"/>
        <v>0</v>
      </c>
      <c r="H397" s="4">
        <f t="shared" si="135"/>
        <v>0</v>
      </c>
      <c r="I397" s="14">
        <f t="shared" si="136"/>
        <v>1</v>
      </c>
      <c r="J397">
        <f t="shared" si="115"/>
        <v>0</v>
      </c>
      <c r="K397">
        <f t="shared" si="137"/>
        <v>3</v>
      </c>
      <c r="L397">
        <f t="shared" si="138"/>
        <v>0</v>
      </c>
      <c r="M397" s="8">
        <f t="shared" si="140"/>
        <v>-0.30022365065480938</v>
      </c>
      <c r="N397" s="8">
        <f t="shared" si="141"/>
        <v>-0.29496709984587349</v>
      </c>
      <c r="O397" s="8">
        <f t="shared" si="142"/>
        <v>-0.51716341586009629</v>
      </c>
      <c r="P397" s="8">
        <f t="shared" si="143"/>
        <v>-0.580799105429463</v>
      </c>
      <c r="Q397" s="8">
        <f t="shared" si="144"/>
        <v>-0.34855969366867284</v>
      </c>
      <c r="R397" s="8">
        <f t="shared" si="145"/>
        <v>-0.81426375252920402</v>
      </c>
      <c r="T397" s="8">
        <f t="shared" si="146"/>
        <v>-0.34838190464306718</v>
      </c>
      <c r="U397" s="8">
        <f t="shared" si="147"/>
        <v>-0.34869904634718701</v>
      </c>
      <c r="V397" s="8">
        <f t="shared" si="148"/>
        <v>-0.44615844614697142</v>
      </c>
      <c r="W397" s="8">
        <f t="shared" si="149"/>
        <v>-0.54198105812868536</v>
      </c>
      <c r="X397" s="8">
        <f t="shared" si="150"/>
        <v>-0.2866326812294504</v>
      </c>
      <c r="Y397" s="8">
        <f t="shared" si="151"/>
        <v>-0.64587060086031156</v>
      </c>
      <c r="AA397" s="8">
        <f t="shared" si="152"/>
        <v>-0.74411366061312723</v>
      </c>
      <c r="AB397" s="8">
        <f t="shared" si="153"/>
        <v>-0.74377141045171624</v>
      </c>
      <c r="AC397" s="8">
        <f t="shared" si="154"/>
        <v>-0.75574759796866953</v>
      </c>
      <c r="AD397" s="8">
        <f t="shared" si="155"/>
        <v>-0.83948093901084331</v>
      </c>
      <c r="AE397" s="8">
        <f t="shared" si="156"/>
        <v>-0.74682011744559695</v>
      </c>
      <c r="AF397" s="8">
        <f t="shared" si="157"/>
        <v>-0.81543605014116705</v>
      </c>
      <c r="AG397" s="8"/>
      <c r="AH397">
        <v>-14.79572724700051</v>
      </c>
      <c r="AJ397">
        <v>1.5923170626597589</v>
      </c>
      <c r="AK397">
        <v>-2</v>
      </c>
      <c r="AL397">
        <v>0.54720314936332615</v>
      </c>
      <c r="AM397">
        <v>-2</v>
      </c>
      <c r="AN397">
        <v>0.30242287878457669</v>
      </c>
      <c r="AO397">
        <v>-2</v>
      </c>
      <c r="AP397">
        <v>-1.2684005431658061</v>
      </c>
      <c r="AQ397">
        <v>-2</v>
      </c>
      <c r="AS397">
        <v>1.5923170626597589</v>
      </c>
      <c r="AT397">
        <v>-2</v>
      </c>
      <c r="AU397">
        <v>0.54720314936332615</v>
      </c>
      <c r="AV397">
        <v>-2</v>
      </c>
      <c r="AW397">
        <v>0.30242287878457669</v>
      </c>
      <c r="AX397">
        <v>-2</v>
      </c>
      <c r="AY397">
        <v>-1.2684005431658061</v>
      </c>
      <c r="AZ397">
        <v>-2</v>
      </c>
      <c r="BB397">
        <f t="shared" si="139"/>
        <v>-2</v>
      </c>
    </row>
    <row r="398" spans="1:54" x14ac:dyDescent="0.3">
      <c r="A398">
        <v>24</v>
      </c>
      <c r="B398" t="s">
        <v>130</v>
      </c>
      <c r="C398" t="s">
        <v>123</v>
      </c>
      <c r="D398" t="s">
        <v>114</v>
      </c>
      <c r="F398" s="2">
        <v>0</v>
      </c>
      <c r="G398" s="2">
        <f t="shared" si="134"/>
        <v>1</v>
      </c>
      <c r="H398" s="4">
        <f t="shared" si="135"/>
        <v>0</v>
      </c>
      <c r="I398" s="14">
        <f t="shared" si="136"/>
        <v>1</v>
      </c>
      <c r="J398">
        <f t="shared" si="115"/>
        <v>0</v>
      </c>
      <c r="K398">
        <f t="shared" si="137"/>
        <v>3</v>
      </c>
      <c r="L398">
        <f t="shared" si="138"/>
        <v>0</v>
      </c>
      <c r="M398" s="8">
        <f t="shared" si="140"/>
        <v>-0.18245248870731121</v>
      </c>
      <c r="N398" s="8">
        <f t="shared" si="141"/>
        <v>-0.17156363318005138</v>
      </c>
      <c r="O398" s="8">
        <f t="shared" si="142"/>
        <v>-0.49437853102060253</v>
      </c>
      <c r="P398" s="8">
        <f t="shared" si="143"/>
        <v>-0.50698573247498124</v>
      </c>
      <c r="Q398" s="8">
        <f t="shared" si="144"/>
        <v>-8.0941921631168534E-2</v>
      </c>
      <c r="R398" s="8">
        <f t="shared" si="145"/>
        <v>-0.55991658119421361</v>
      </c>
      <c r="T398" s="8">
        <f t="shared" si="146"/>
        <v>-0.1476859294983075</v>
      </c>
      <c r="U398" s="8">
        <f t="shared" si="147"/>
        <v>-0.15228899628155576</v>
      </c>
      <c r="V398" s="8">
        <f t="shared" si="148"/>
        <v>-0.29956865026669272</v>
      </c>
      <c r="W398" s="8">
        <f t="shared" si="149"/>
        <v>-0.31688344102223609</v>
      </c>
      <c r="X398" s="8">
        <f t="shared" si="150"/>
        <v>0.3066977642135405</v>
      </c>
      <c r="Y398" s="8">
        <f t="shared" si="151"/>
        <v>-0.37732495178053516</v>
      </c>
      <c r="AA398" s="8">
        <f t="shared" si="152"/>
        <v>-0.6788049829114583</v>
      </c>
      <c r="AB398" s="8">
        <f t="shared" si="153"/>
        <v>-0.67912603684392048</v>
      </c>
      <c r="AC398" s="8">
        <f t="shared" si="154"/>
        <v>-0.69879390616757331</v>
      </c>
      <c r="AD398" s="8">
        <f t="shared" si="155"/>
        <v>-0.65097881655788514</v>
      </c>
      <c r="AE398" s="8">
        <f t="shared" si="156"/>
        <v>-0.45113493506152164</v>
      </c>
      <c r="AF398" s="8">
        <f t="shared" si="157"/>
        <v>-0.71202275206430776</v>
      </c>
      <c r="AG398" s="8"/>
      <c r="AH398">
        <v>11.64272726890589</v>
      </c>
      <c r="AJ398">
        <v>-2.6437360799676579</v>
      </c>
      <c r="AK398">
        <v>-2</v>
      </c>
      <c r="AL398">
        <v>2.3628068418924579</v>
      </c>
      <c r="AM398">
        <v>-2</v>
      </c>
      <c r="AN398">
        <v>-0.30242287878457669</v>
      </c>
      <c r="AO398">
        <v>2</v>
      </c>
      <c r="AP398">
        <v>4.1784105344215901</v>
      </c>
      <c r="AQ398">
        <v>2</v>
      </c>
      <c r="AS398">
        <v>-2.6437360799676579</v>
      </c>
      <c r="AT398">
        <v>-2</v>
      </c>
      <c r="AU398">
        <v>2.3628068418924579</v>
      </c>
      <c r="AV398">
        <v>-2</v>
      </c>
      <c r="AW398">
        <v>-0.30242287878457669</v>
      </c>
      <c r="AX398">
        <v>2</v>
      </c>
      <c r="AY398">
        <v>4.1784105344215901</v>
      </c>
      <c r="AZ398">
        <v>2</v>
      </c>
      <c r="BB398">
        <f t="shared" si="139"/>
        <v>-2</v>
      </c>
    </row>
    <row r="399" spans="1:54" x14ac:dyDescent="0.3">
      <c r="F399" s="2"/>
      <c r="G399" s="2"/>
      <c r="H399" s="4"/>
      <c r="I399" s="14"/>
      <c r="M399" s="8"/>
      <c r="N399" s="8"/>
      <c r="O399" s="8"/>
      <c r="P399" s="8"/>
      <c r="Q399" s="8"/>
      <c r="R399" s="8"/>
      <c r="T399" s="8"/>
      <c r="U399" s="8"/>
      <c r="V399" s="8"/>
      <c r="W399" s="8"/>
      <c r="X399" s="8"/>
      <c r="Y399" s="8"/>
      <c r="AA399" s="8"/>
      <c r="AB399" s="8"/>
      <c r="AC399" s="8"/>
      <c r="AD399" s="8"/>
      <c r="AE399" s="8"/>
      <c r="AF399" s="8"/>
      <c r="AG399" s="8"/>
    </row>
    <row r="400" spans="1:54" x14ac:dyDescent="0.3">
      <c r="F400" s="2"/>
      <c r="G400" s="2"/>
      <c r="H400" s="4"/>
      <c r="I400" s="14"/>
      <c r="M400" s="8"/>
      <c r="N400" s="8"/>
      <c r="O400" s="8"/>
      <c r="P400" s="8"/>
      <c r="Q400" s="8"/>
      <c r="R400" s="8"/>
      <c r="T400" s="8"/>
      <c r="U400" s="8"/>
      <c r="V400" s="8"/>
      <c r="W400" s="8"/>
      <c r="X400" s="8"/>
      <c r="Y400" s="8"/>
      <c r="AA400" s="8"/>
      <c r="AB400" s="8"/>
      <c r="AC400" s="8"/>
      <c r="AD400" s="8"/>
      <c r="AE400" s="8"/>
      <c r="AF400" s="8"/>
      <c r="AG400" s="8"/>
    </row>
    <row r="401" spans="6:33" x14ac:dyDescent="0.3">
      <c r="F401" s="2"/>
      <c r="G401" s="2"/>
      <c r="H401" s="4"/>
      <c r="I401" s="14"/>
      <c r="M401" s="8"/>
      <c r="N401" s="8"/>
      <c r="O401" s="8"/>
      <c r="P401" s="8"/>
      <c r="Q401" s="8"/>
      <c r="R401" s="8"/>
      <c r="T401" s="8"/>
      <c r="U401" s="8"/>
      <c r="V401" s="8"/>
      <c r="W401" s="8"/>
      <c r="X401" s="8"/>
      <c r="Y401" s="8"/>
      <c r="AA401" s="8"/>
      <c r="AB401" s="8"/>
      <c r="AC401" s="8"/>
      <c r="AD401" s="8"/>
      <c r="AE401" s="8"/>
      <c r="AF401" s="8"/>
      <c r="AG401" s="8"/>
    </row>
    <row r="402" spans="6:33" x14ac:dyDescent="0.3">
      <c r="F402" s="2"/>
      <c r="G402" s="2"/>
      <c r="H402" s="4"/>
      <c r="I402" s="14"/>
      <c r="M402" s="8"/>
      <c r="N402" s="8"/>
      <c r="O402" s="8"/>
      <c r="P402" s="8"/>
      <c r="Q402" s="8"/>
      <c r="R402" s="8"/>
      <c r="T402" s="8"/>
      <c r="U402" s="8"/>
      <c r="V402" s="8"/>
      <c r="W402" s="8"/>
      <c r="X402" s="8"/>
      <c r="Y402" s="8"/>
      <c r="AA402" s="8"/>
      <c r="AB402" s="8"/>
      <c r="AC402" s="8"/>
      <c r="AD402" s="8"/>
      <c r="AE402" s="8"/>
      <c r="AF402" s="8"/>
      <c r="AG402" s="8"/>
    </row>
    <row r="403" spans="6:33" x14ac:dyDescent="0.3">
      <c r="F403" s="2"/>
      <c r="G403" s="2"/>
      <c r="H403" s="4"/>
      <c r="I403" s="14"/>
      <c r="M403" s="8"/>
      <c r="N403" s="8"/>
      <c r="O403" s="8"/>
      <c r="P403" s="8"/>
      <c r="Q403" s="8"/>
      <c r="R403" s="8"/>
      <c r="T403" s="8"/>
      <c r="U403" s="8"/>
      <c r="V403" s="8"/>
      <c r="W403" s="8"/>
      <c r="X403" s="8"/>
      <c r="Y403" s="8"/>
      <c r="AA403" s="8"/>
      <c r="AB403" s="8"/>
      <c r="AC403" s="8"/>
      <c r="AD403" s="8"/>
      <c r="AE403" s="8"/>
      <c r="AF403" s="8"/>
      <c r="AG403" s="8"/>
    </row>
    <row r="404" spans="6:33" x14ac:dyDescent="0.3">
      <c r="F404" s="2"/>
      <c r="G404" s="2"/>
      <c r="H404" s="4"/>
      <c r="I404" s="14"/>
      <c r="M404" s="8"/>
      <c r="N404" s="8"/>
      <c r="O404" s="8"/>
      <c r="P404" s="8"/>
      <c r="Q404" s="8"/>
      <c r="R404" s="8"/>
      <c r="T404" s="8"/>
      <c r="U404" s="8"/>
      <c r="V404" s="8"/>
      <c r="W404" s="8"/>
      <c r="X404" s="8"/>
      <c r="Y404" s="8"/>
      <c r="AA404" s="8"/>
      <c r="AB404" s="8"/>
      <c r="AC404" s="8"/>
      <c r="AD404" s="8"/>
      <c r="AE404" s="8"/>
      <c r="AF404" s="8"/>
      <c r="AG404" s="8"/>
    </row>
    <row r="405" spans="6:33" x14ac:dyDescent="0.3">
      <c r="F405" s="2"/>
      <c r="G405" s="2"/>
      <c r="H405" s="4"/>
      <c r="I405" s="14"/>
      <c r="M405" s="8"/>
      <c r="N405" s="8"/>
      <c r="O405" s="8"/>
      <c r="P405" s="8"/>
      <c r="Q405" s="8"/>
      <c r="R405" s="8"/>
      <c r="T405" s="8"/>
      <c r="U405" s="8"/>
      <c r="V405" s="8"/>
      <c r="W405" s="8"/>
      <c r="X405" s="8"/>
      <c r="Y405" s="8"/>
      <c r="AA405" s="8"/>
      <c r="AB405" s="8"/>
      <c r="AC405" s="8"/>
      <c r="AD405" s="8"/>
      <c r="AE405" s="8"/>
      <c r="AF405" s="8"/>
      <c r="AG405" s="8"/>
    </row>
    <row r="406" spans="6:33" x14ac:dyDescent="0.3">
      <c r="F406" s="2"/>
      <c r="G406" s="2"/>
      <c r="H406" s="4"/>
      <c r="I406" s="14"/>
      <c r="M406" s="8"/>
      <c r="N406" s="8"/>
      <c r="O406" s="8"/>
      <c r="P406" s="8"/>
      <c r="Q406" s="8"/>
      <c r="R406" s="8"/>
      <c r="T406" s="8"/>
      <c r="U406" s="8"/>
      <c r="V406" s="8"/>
      <c r="W406" s="8"/>
      <c r="X406" s="8"/>
      <c r="Y406" s="8"/>
      <c r="AA406" s="8"/>
      <c r="AB406" s="8"/>
      <c r="AC406" s="8"/>
      <c r="AD406" s="8"/>
      <c r="AE406" s="8"/>
      <c r="AF406" s="8"/>
      <c r="AG406" s="8"/>
    </row>
    <row r="407" spans="6:33" x14ac:dyDescent="0.3">
      <c r="F407" s="2"/>
      <c r="G407" s="2"/>
      <c r="H407" s="4"/>
      <c r="I407" s="14"/>
      <c r="M407" s="8"/>
      <c r="N407" s="8"/>
      <c r="O407" s="8"/>
      <c r="P407" s="8"/>
      <c r="Q407" s="8"/>
      <c r="R407" s="8"/>
      <c r="T407" s="8"/>
      <c r="U407" s="8"/>
      <c r="V407" s="8"/>
      <c r="W407" s="8"/>
      <c r="X407" s="8"/>
      <c r="Y407" s="8"/>
      <c r="AA407" s="8"/>
      <c r="AB407" s="8"/>
      <c r="AC407" s="8"/>
      <c r="AD407" s="8"/>
      <c r="AE407" s="8"/>
      <c r="AF407" s="8"/>
      <c r="AG407" s="8"/>
    </row>
    <row r="408" spans="6:33" x14ac:dyDescent="0.3">
      <c r="F408" s="2"/>
      <c r="G408" s="2"/>
      <c r="H408" s="4"/>
      <c r="I408" s="14"/>
      <c r="M408" s="8"/>
      <c r="N408" s="8"/>
      <c r="O408" s="8"/>
      <c r="P408" s="8"/>
      <c r="Q408" s="8"/>
      <c r="R408" s="8"/>
      <c r="T408" s="8"/>
      <c r="U408" s="8"/>
      <c r="V408" s="8"/>
      <c r="W408" s="8"/>
      <c r="X408" s="8"/>
      <c r="Y408" s="8"/>
      <c r="AA408" s="8"/>
      <c r="AB408" s="8"/>
      <c r="AC408" s="8"/>
      <c r="AD408" s="8"/>
      <c r="AE408" s="8"/>
      <c r="AF408" s="8"/>
      <c r="AG408" s="8"/>
    </row>
    <row r="409" spans="6:33" x14ac:dyDescent="0.3">
      <c r="F409" s="2"/>
      <c r="G409" s="2"/>
      <c r="H409" s="4"/>
      <c r="I409" s="14"/>
      <c r="M409" s="8"/>
      <c r="N409" s="8"/>
      <c r="O409" s="8"/>
      <c r="P409" s="8"/>
      <c r="Q409" s="8"/>
      <c r="R409" s="8"/>
      <c r="T409" s="8"/>
      <c r="U409" s="8"/>
      <c r="V409" s="8"/>
      <c r="W409" s="8"/>
      <c r="X409" s="8"/>
      <c r="Y409" s="8"/>
      <c r="AA409" s="8"/>
      <c r="AB409" s="8"/>
      <c r="AC409" s="8"/>
      <c r="AD409" s="8"/>
      <c r="AE409" s="8"/>
      <c r="AF409" s="8"/>
      <c r="AG409" s="8"/>
    </row>
    <row r="410" spans="6:33" x14ac:dyDescent="0.3">
      <c r="F410" s="2"/>
      <c r="G410" s="2"/>
      <c r="H410" s="4"/>
      <c r="I410" s="14"/>
      <c r="M410" s="8"/>
      <c r="N410" s="8"/>
      <c r="O410" s="8"/>
      <c r="P410" s="8"/>
      <c r="Q410" s="8"/>
      <c r="R410" s="8"/>
      <c r="T410" s="8"/>
      <c r="U410" s="8"/>
      <c r="V410" s="8"/>
      <c r="W410" s="8"/>
      <c r="X410" s="8"/>
      <c r="Y410" s="8"/>
      <c r="AA410" s="8"/>
      <c r="AB410" s="8"/>
      <c r="AC410" s="8"/>
      <c r="AD410" s="8"/>
      <c r="AE410" s="8"/>
      <c r="AF410" s="8"/>
      <c r="AG410" s="8"/>
    </row>
    <row r="411" spans="6:33" x14ac:dyDescent="0.3">
      <c r="F411" s="2"/>
      <c r="G411" s="2"/>
      <c r="H411" s="4"/>
      <c r="I411" s="14"/>
      <c r="M411" s="8"/>
      <c r="N411" s="8"/>
      <c r="O411" s="8"/>
      <c r="P411" s="8"/>
      <c r="Q411" s="8"/>
      <c r="R411" s="8"/>
      <c r="T411" s="8"/>
      <c r="U411" s="8"/>
      <c r="V411" s="8"/>
      <c r="W411" s="8"/>
      <c r="X411" s="8"/>
      <c r="Y411" s="8"/>
      <c r="AA411" s="8"/>
      <c r="AB411" s="8"/>
      <c r="AC411" s="8"/>
      <c r="AD411" s="8"/>
      <c r="AE411" s="8"/>
      <c r="AF411" s="8"/>
      <c r="AG411" s="8"/>
    </row>
    <row r="412" spans="6:33" x14ac:dyDescent="0.3">
      <c r="F412" s="2"/>
      <c r="G412" s="2"/>
      <c r="H412" s="4"/>
      <c r="I412" s="14"/>
      <c r="M412" s="8"/>
      <c r="N412" s="8"/>
      <c r="O412" s="8"/>
      <c r="P412" s="8"/>
      <c r="Q412" s="8"/>
      <c r="R412" s="8"/>
      <c r="T412" s="8"/>
      <c r="U412" s="8"/>
      <c r="V412" s="8"/>
      <c r="W412" s="8"/>
      <c r="X412" s="8"/>
      <c r="Y412" s="8"/>
      <c r="AA412" s="8"/>
      <c r="AB412" s="8"/>
      <c r="AC412" s="8"/>
      <c r="AD412" s="8"/>
      <c r="AE412" s="8"/>
      <c r="AF412" s="8"/>
      <c r="AG412" s="8"/>
    </row>
    <row r="413" spans="6:33" x14ac:dyDescent="0.3">
      <c r="F413" s="2"/>
      <c r="G413" s="2"/>
      <c r="H413" s="4"/>
      <c r="I413" s="14"/>
      <c r="M413" s="8"/>
      <c r="N413" s="8"/>
      <c r="O413" s="8"/>
      <c r="P413" s="8"/>
      <c r="Q413" s="8"/>
      <c r="R413" s="8"/>
      <c r="T413" s="8"/>
      <c r="U413" s="8"/>
      <c r="V413" s="8"/>
      <c r="W413" s="8"/>
      <c r="X413" s="8"/>
      <c r="Y413" s="8"/>
      <c r="AA413" s="8"/>
      <c r="AB413" s="8"/>
      <c r="AC413" s="8"/>
      <c r="AD413" s="8"/>
      <c r="AE413" s="8"/>
      <c r="AF413" s="8"/>
      <c r="AG413" s="8"/>
    </row>
    <row r="414" spans="6:33" x14ac:dyDescent="0.3">
      <c r="F414" s="2"/>
      <c r="G414" s="2"/>
      <c r="H414" s="4"/>
      <c r="I414" s="14"/>
      <c r="M414" s="8"/>
      <c r="N414" s="8"/>
      <c r="O414" s="8"/>
      <c r="P414" s="8"/>
      <c r="Q414" s="8"/>
      <c r="R414" s="8"/>
      <c r="T414" s="8"/>
      <c r="U414" s="8"/>
      <c r="V414" s="8"/>
      <c r="W414" s="8"/>
      <c r="X414" s="8"/>
      <c r="Y414" s="8"/>
      <c r="AA414" s="8"/>
      <c r="AB414" s="8"/>
      <c r="AC414" s="8"/>
      <c r="AD414" s="8"/>
      <c r="AE414" s="8"/>
      <c r="AF414" s="8"/>
      <c r="AG414" s="8"/>
    </row>
    <row r="415" spans="6:33" x14ac:dyDescent="0.3">
      <c r="F415" s="2"/>
      <c r="G415" s="2"/>
      <c r="H415" s="4"/>
      <c r="I415" s="14"/>
      <c r="M415" s="8"/>
      <c r="N415" s="8"/>
      <c r="O415" s="8"/>
      <c r="P415" s="8"/>
      <c r="Q415" s="8"/>
      <c r="R415" s="8"/>
      <c r="T415" s="8"/>
      <c r="U415" s="8"/>
      <c r="V415" s="8"/>
      <c r="W415" s="8"/>
      <c r="X415" s="8"/>
      <c r="Y415" s="8"/>
      <c r="AA415" s="8"/>
      <c r="AB415" s="8"/>
      <c r="AC415" s="8"/>
      <c r="AD415" s="8"/>
      <c r="AE415" s="8"/>
      <c r="AF415" s="8"/>
      <c r="AG415" s="8"/>
    </row>
    <row r="416" spans="6:33" x14ac:dyDescent="0.3">
      <c r="F416" s="2"/>
      <c r="G416" s="2"/>
      <c r="H416" s="4"/>
      <c r="I416" s="14"/>
      <c r="M416" s="8"/>
      <c r="N416" s="8"/>
      <c r="O416" s="8"/>
      <c r="P416" s="8"/>
      <c r="Q416" s="8"/>
      <c r="R416" s="8"/>
      <c r="T416" s="8"/>
      <c r="U416" s="8"/>
      <c r="V416" s="8"/>
      <c r="W416" s="8"/>
      <c r="X416" s="8"/>
      <c r="Y416" s="8"/>
      <c r="AA416" s="8"/>
      <c r="AB416" s="8"/>
      <c r="AC416" s="8"/>
      <c r="AD416" s="8"/>
      <c r="AE416" s="8"/>
      <c r="AF416" s="8"/>
      <c r="AG416" s="8"/>
    </row>
    <row r="417" spans="6:33" x14ac:dyDescent="0.3">
      <c r="F417" s="2"/>
      <c r="G417" s="2"/>
      <c r="H417" s="4"/>
      <c r="I417" s="14"/>
      <c r="M417" s="8"/>
      <c r="N417" s="8"/>
      <c r="O417" s="8"/>
      <c r="P417" s="8"/>
      <c r="Q417" s="8"/>
      <c r="R417" s="8"/>
      <c r="T417" s="8"/>
      <c r="U417" s="8"/>
      <c r="V417" s="8"/>
      <c r="W417" s="8"/>
      <c r="X417" s="8"/>
      <c r="Y417" s="8"/>
      <c r="AA417" s="8"/>
      <c r="AB417" s="8"/>
      <c r="AC417" s="8"/>
      <c r="AD417" s="8"/>
      <c r="AE417" s="8"/>
      <c r="AF417" s="8"/>
      <c r="AG417" s="8"/>
    </row>
    <row r="418" spans="6:33" x14ac:dyDescent="0.3">
      <c r="F418" s="2"/>
      <c r="G418" s="2"/>
      <c r="H418" s="4"/>
      <c r="I418" s="14"/>
      <c r="M418" s="8"/>
      <c r="N418" s="8"/>
      <c r="O418" s="8"/>
      <c r="P418" s="8"/>
      <c r="Q418" s="8"/>
      <c r="R418" s="8"/>
      <c r="T418" s="8"/>
      <c r="U418" s="8"/>
      <c r="V418" s="8"/>
      <c r="W418" s="8"/>
      <c r="X418" s="8"/>
      <c r="Y418" s="8"/>
      <c r="AA418" s="8"/>
      <c r="AB418" s="8"/>
      <c r="AC418" s="8"/>
      <c r="AD418" s="8"/>
      <c r="AE418" s="8"/>
      <c r="AF418" s="8"/>
      <c r="AG418" s="8"/>
    </row>
    <row r="419" spans="6:33" x14ac:dyDescent="0.3">
      <c r="F419" s="2"/>
      <c r="G419" s="2"/>
      <c r="H419" s="4"/>
      <c r="I419" s="14"/>
      <c r="M419" s="8"/>
      <c r="N419" s="8"/>
      <c r="O419" s="8"/>
      <c r="P419" s="8"/>
      <c r="Q419" s="8"/>
      <c r="R419" s="8"/>
      <c r="T419" s="8"/>
      <c r="U419" s="8"/>
      <c r="V419" s="8"/>
      <c r="W419" s="8"/>
      <c r="X419" s="8"/>
      <c r="Y419" s="8"/>
      <c r="AA419" s="8"/>
      <c r="AB419" s="8"/>
      <c r="AC419" s="8"/>
      <c r="AD419" s="8"/>
      <c r="AE419" s="8"/>
      <c r="AF419" s="8"/>
      <c r="AG419" s="8"/>
    </row>
    <row r="420" spans="6:33" x14ac:dyDescent="0.3">
      <c r="F420" s="2"/>
      <c r="G420" s="2"/>
      <c r="H420" s="4"/>
      <c r="I420" s="14"/>
      <c r="M420" s="8"/>
      <c r="N420" s="8"/>
      <c r="O420" s="8"/>
      <c r="P420" s="8"/>
      <c r="Q420" s="8"/>
      <c r="R420" s="8"/>
      <c r="T420" s="8"/>
      <c r="U420" s="8"/>
      <c r="V420" s="8"/>
      <c r="W420" s="8"/>
      <c r="X420" s="8"/>
      <c r="Y420" s="8"/>
      <c r="AA420" s="8"/>
      <c r="AB420" s="8"/>
      <c r="AC420" s="8"/>
      <c r="AD420" s="8"/>
      <c r="AE420" s="8"/>
      <c r="AF420" s="8"/>
      <c r="AG420" s="8"/>
    </row>
    <row r="421" spans="6:33" x14ac:dyDescent="0.3">
      <c r="F421" s="2"/>
      <c r="G421" s="2"/>
      <c r="H421" s="4"/>
      <c r="I421" s="14"/>
      <c r="M421" s="8"/>
      <c r="N421" s="8"/>
      <c r="O421" s="8"/>
      <c r="P421" s="8"/>
      <c r="Q421" s="8"/>
      <c r="R421" s="8"/>
      <c r="T421" s="8"/>
      <c r="U421" s="8"/>
      <c r="V421" s="8"/>
      <c r="W421" s="8"/>
      <c r="X421" s="8"/>
      <c r="Y421" s="8"/>
      <c r="AA421" s="8"/>
      <c r="AB421" s="8"/>
      <c r="AC421" s="8"/>
      <c r="AD421" s="8"/>
      <c r="AE421" s="8"/>
      <c r="AF421" s="8"/>
      <c r="AG421" s="8"/>
    </row>
    <row r="422" spans="6:33" x14ac:dyDescent="0.3">
      <c r="F422" s="2"/>
      <c r="G422" s="2"/>
      <c r="H422" s="4"/>
      <c r="I422" s="14"/>
      <c r="M422" s="8"/>
      <c r="N422" s="8"/>
      <c r="O422" s="8"/>
      <c r="P422" s="8"/>
      <c r="Q422" s="8"/>
      <c r="R422" s="8"/>
      <c r="T422" s="8"/>
      <c r="U422" s="8"/>
      <c r="V422" s="8"/>
      <c r="W422" s="8"/>
      <c r="X422" s="8"/>
      <c r="Y422" s="8"/>
      <c r="AA422" s="8"/>
      <c r="AB422" s="8"/>
      <c r="AC422" s="8"/>
      <c r="AD422" s="8"/>
      <c r="AE422" s="8"/>
      <c r="AF422" s="8"/>
      <c r="AG422" s="8"/>
    </row>
    <row r="423" spans="6:33" x14ac:dyDescent="0.3">
      <c r="F423" s="2"/>
      <c r="G423" s="2"/>
      <c r="H423" s="4"/>
      <c r="I423" s="14"/>
      <c r="M423" s="8"/>
      <c r="N423" s="8"/>
      <c r="O423" s="8"/>
      <c r="P423" s="8"/>
      <c r="Q423" s="8"/>
      <c r="R423" s="8"/>
      <c r="T423" s="8"/>
      <c r="U423" s="8"/>
      <c r="V423" s="8"/>
      <c r="W423" s="8"/>
      <c r="X423" s="8"/>
      <c r="Y423" s="8"/>
      <c r="AA423" s="8"/>
      <c r="AB423" s="8"/>
      <c r="AC423" s="8"/>
      <c r="AD423" s="8"/>
      <c r="AE423" s="8"/>
      <c r="AF423" s="8"/>
      <c r="AG423" s="8"/>
    </row>
    <row r="424" spans="6:33" x14ac:dyDescent="0.3">
      <c r="F424" s="2"/>
      <c r="G424" s="2"/>
      <c r="H424" s="4"/>
      <c r="I424" s="14"/>
      <c r="M424" s="8"/>
      <c r="N424" s="8"/>
      <c r="O424" s="8"/>
      <c r="P424" s="8"/>
      <c r="Q424" s="8"/>
      <c r="R424" s="8"/>
      <c r="T424" s="8"/>
      <c r="U424" s="8"/>
      <c r="V424" s="8"/>
      <c r="W424" s="8"/>
      <c r="X424" s="8"/>
      <c r="Y424" s="8"/>
      <c r="AA424" s="8"/>
      <c r="AB424" s="8"/>
      <c r="AC424" s="8"/>
      <c r="AD424" s="8"/>
      <c r="AE424" s="8"/>
      <c r="AF424" s="8"/>
      <c r="AG424" s="8"/>
    </row>
    <row r="425" spans="6:33" x14ac:dyDescent="0.3">
      <c r="F425" s="2"/>
      <c r="G425" s="2"/>
      <c r="H425" s="4"/>
      <c r="I425" s="14"/>
      <c r="M425" s="8"/>
      <c r="N425" s="8"/>
      <c r="O425" s="8"/>
      <c r="P425" s="8"/>
      <c r="Q425" s="8"/>
      <c r="R425" s="8"/>
      <c r="T425" s="8"/>
      <c r="U425" s="8"/>
      <c r="V425" s="8"/>
      <c r="W425" s="8"/>
      <c r="X425" s="8"/>
      <c r="Y425" s="8"/>
      <c r="AA425" s="8"/>
      <c r="AB425" s="8"/>
      <c r="AC425" s="8"/>
      <c r="AD425" s="8"/>
      <c r="AE425" s="8"/>
      <c r="AF425" s="8"/>
      <c r="AG425" s="8"/>
    </row>
    <row r="426" spans="6:33" x14ac:dyDescent="0.3">
      <c r="F426" s="2"/>
      <c r="G426" s="2"/>
      <c r="H426" s="4"/>
      <c r="I426" s="14"/>
      <c r="M426" s="8"/>
      <c r="N426" s="8"/>
      <c r="O426" s="8"/>
      <c r="P426" s="8"/>
      <c r="Q426" s="8"/>
      <c r="R426" s="8"/>
      <c r="T426" s="8"/>
      <c r="U426" s="8"/>
      <c r="V426" s="8"/>
      <c r="W426" s="8"/>
      <c r="X426" s="8"/>
      <c r="Y426" s="8"/>
      <c r="AA426" s="8"/>
      <c r="AB426" s="8"/>
      <c r="AC426" s="8"/>
      <c r="AD426" s="8"/>
      <c r="AE426" s="8"/>
      <c r="AF426" s="8"/>
      <c r="AG426" s="8"/>
    </row>
    <row r="427" spans="6:33" x14ac:dyDescent="0.3">
      <c r="F427" s="2"/>
      <c r="G427" s="2"/>
      <c r="H427" s="4"/>
      <c r="I427" s="14"/>
      <c r="M427" s="8"/>
      <c r="N427" s="8"/>
      <c r="O427" s="8"/>
      <c r="P427" s="8"/>
      <c r="Q427" s="8"/>
      <c r="R427" s="8"/>
      <c r="T427" s="8"/>
      <c r="U427" s="8"/>
      <c r="V427" s="8"/>
      <c r="W427" s="8"/>
      <c r="X427" s="8"/>
      <c r="Y427" s="8"/>
      <c r="AA427" s="8"/>
      <c r="AB427" s="8"/>
      <c r="AC427" s="8"/>
      <c r="AD427" s="8"/>
      <c r="AE427" s="8"/>
      <c r="AF427" s="8"/>
      <c r="AG427" s="8"/>
    </row>
    <row r="428" spans="6:33" x14ac:dyDescent="0.3">
      <c r="F428" s="2"/>
      <c r="G428" s="2"/>
      <c r="H428" s="4"/>
      <c r="I428" s="14"/>
      <c r="M428" s="8"/>
      <c r="N428" s="8"/>
      <c r="O428" s="8"/>
      <c r="P428" s="8"/>
      <c r="Q428" s="8"/>
      <c r="R428" s="8"/>
      <c r="T428" s="8"/>
      <c r="U428" s="8"/>
      <c r="V428" s="8"/>
      <c r="W428" s="8"/>
      <c r="X428" s="8"/>
      <c r="Y428" s="8"/>
      <c r="AA428" s="8"/>
      <c r="AB428" s="8"/>
      <c r="AC428" s="8"/>
      <c r="AD428" s="8"/>
      <c r="AE428" s="8"/>
      <c r="AF428" s="8"/>
      <c r="AG428" s="8"/>
    </row>
    <row r="429" spans="6:33" x14ac:dyDescent="0.3">
      <c r="F429" s="2"/>
      <c r="G429" s="2"/>
      <c r="H429" s="4"/>
      <c r="I429" s="14"/>
      <c r="M429" s="8"/>
      <c r="N429" s="8"/>
      <c r="O429" s="8"/>
      <c r="P429" s="8"/>
      <c r="Q429" s="8"/>
      <c r="R429" s="8"/>
      <c r="T429" s="8"/>
      <c r="U429" s="8"/>
      <c r="V429" s="8"/>
      <c r="W429" s="8"/>
      <c r="X429" s="8"/>
      <c r="Y429" s="8"/>
      <c r="AA429" s="8"/>
      <c r="AB429" s="8"/>
      <c r="AC429" s="8"/>
      <c r="AD429" s="8"/>
      <c r="AE429" s="8"/>
      <c r="AF429" s="8"/>
      <c r="AG429" s="8"/>
    </row>
    <row r="430" spans="6:33" x14ac:dyDescent="0.3">
      <c r="F430" s="2"/>
      <c r="G430" s="2"/>
      <c r="H430" s="4"/>
      <c r="I430" s="14"/>
      <c r="M430" s="8"/>
      <c r="N430" s="8"/>
      <c r="O430" s="8"/>
      <c r="P430" s="8"/>
      <c r="Q430" s="8"/>
      <c r="R430" s="8"/>
      <c r="T430" s="8"/>
      <c r="U430" s="8"/>
      <c r="V430" s="8"/>
      <c r="W430" s="8"/>
      <c r="X430" s="8"/>
      <c r="Y430" s="8"/>
      <c r="AA430" s="8"/>
      <c r="AB430" s="8"/>
      <c r="AC430" s="8"/>
      <c r="AD430" s="8"/>
      <c r="AE430" s="8"/>
      <c r="AF430" s="8"/>
      <c r="AG430" s="8"/>
    </row>
    <row r="431" spans="6:33" x14ac:dyDescent="0.3">
      <c r="F431" s="2"/>
      <c r="G431" s="2"/>
      <c r="H431" s="4"/>
      <c r="I431" s="14"/>
      <c r="M431" s="8"/>
      <c r="N431" s="8"/>
      <c r="O431" s="8"/>
      <c r="P431" s="8"/>
      <c r="Q431" s="8"/>
      <c r="R431" s="8"/>
      <c r="T431" s="8"/>
      <c r="U431" s="8"/>
      <c r="V431" s="8"/>
      <c r="W431" s="8"/>
      <c r="X431" s="8"/>
      <c r="Y431" s="8"/>
      <c r="AA431" s="8"/>
      <c r="AB431" s="8"/>
      <c r="AC431" s="8"/>
      <c r="AD431" s="8"/>
      <c r="AE431" s="8"/>
      <c r="AF431" s="8"/>
      <c r="AG431" s="8"/>
    </row>
    <row r="432" spans="6:33" x14ac:dyDescent="0.3">
      <c r="F432" s="2"/>
      <c r="G432" s="2"/>
      <c r="H432" s="4"/>
      <c r="I432" s="14"/>
      <c r="M432" s="8"/>
      <c r="N432" s="8"/>
      <c r="O432" s="8"/>
      <c r="P432" s="8"/>
      <c r="Q432" s="8"/>
      <c r="R432" s="8"/>
      <c r="T432" s="8"/>
      <c r="U432" s="8"/>
      <c r="V432" s="8"/>
      <c r="W432" s="8"/>
      <c r="X432" s="8"/>
      <c r="Y432" s="8"/>
      <c r="AA432" s="8"/>
      <c r="AB432" s="8"/>
      <c r="AC432" s="8"/>
      <c r="AD432" s="8"/>
      <c r="AE432" s="8"/>
      <c r="AF432" s="8"/>
      <c r="AG432" s="8"/>
    </row>
    <row r="433" spans="6:33" x14ac:dyDescent="0.3">
      <c r="F433" s="2"/>
      <c r="G433" s="2"/>
      <c r="H433" s="4"/>
      <c r="I433" s="14"/>
      <c r="M433" s="8"/>
      <c r="N433" s="8"/>
      <c r="O433" s="8"/>
      <c r="P433" s="8"/>
      <c r="Q433" s="8"/>
      <c r="R433" s="8"/>
      <c r="T433" s="8"/>
      <c r="U433" s="8"/>
      <c r="V433" s="8"/>
      <c r="W433" s="8"/>
      <c r="X433" s="8"/>
      <c r="Y433" s="8"/>
      <c r="AA433" s="8"/>
      <c r="AB433" s="8"/>
      <c r="AC433" s="8"/>
      <c r="AD433" s="8"/>
      <c r="AE433" s="8"/>
      <c r="AF433" s="8"/>
      <c r="AG433" s="8"/>
    </row>
    <row r="434" spans="6:33" x14ac:dyDescent="0.3">
      <c r="F434" s="2"/>
      <c r="G434" s="2"/>
      <c r="H434" s="4"/>
      <c r="I434" s="14"/>
      <c r="M434" s="8"/>
      <c r="N434" s="8"/>
      <c r="O434" s="8"/>
      <c r="P434" s="8"/>
      <c r="Q434" s="8"/>
      <c r="R434" s="8"/>
      <c r="T434" s="8"/>
      <c r="U434" s="8"/>
      <c r="V434" s="8"/>
      <c r="W434" s="8"/>
      <c r="X434" s="8"/>
      <c r="Y434" s="8"/>
      <c r="AA434" s="8"/>
      <c r="AB434" s="8"/>
      <c r="AC434" s="8"/>
      <c r="AD434" s="8"/>
      <c r="AE434" s="8"/>
      <c r="AF434" s="8"/>
      <c r="AG434" s="8"/>
    </row>
    <row r="435" spans="6:33" x14ac:dyDescent="0.3">
      <c r="F435" s="2"/>
      <c r="G435" s="2"/>
      <c r="H435" s="4"/>
      <c r="I435" s="14"/>
      <c r="M435" s="8"/>
      <c r="N435" s="8"/>
      <c r="O435" s="8"/>
      <c r="P435" s="8"/>
      <c r="Q435" s="8"/>
      <c r="R435" s="8"/>
      <c r="T435" s="8"/>
      <c r="U435" s="8"/>
      <c r="V435" s="8"/>
      <c r="W435" s="8"/>
      <c r="X435" s="8"/>
      <c r="Y435" s="8"/>
      <c r="AA435" s="8"/>
      <c r="AB435" s="8"/>
      <c r="AC435" s="8"/>
      <c r="AD435" s="8"/>
      <c r="AE435" s="8"/>
      <c r="AF435" s="8"/>
      <c r="AG435" s="8"/>
    </row>
    <row r="436" spans="6:33" x14ac:dyDescent="0.3">
      <c r="F436" s="2"/>
      <c r="G436" s="2"/>
      <c r="H436" s="4"/>
      <c r="I436" s="14"/>
      <c r="M436" s="8"/>
      <c r="N436" s="8"/>
      <c r="O436" s="8"/>
      <c r="P436" s="8"/>
      <c r="Q436" s="8"/>
      <c r="R436" s="8"/>
      <c r="T436" s="8"/>
      <c r="U436" s="8"/>
      <c r="V436" s="8"/>
      <c r="W436" s="8"/>
      <c r="X436" s="8"/>
      <c r="Y436" s="8"/>
      <c r="AA436" s="8"/>
      <c r="AB436" s="8"/>
      <c r="AC436" s="8"/>
      <c r="AD436" s="8"/>
      <c r="AE436" s="8"/>
      <c r="AF436" s="8"/>
      <c r="AG436" s="8"/>
    </row>
    <row r="437" spans="6:33" x14ac:dyDescent="0.3">
      <c r="F437" s="2"/>
      <c r="G437" s="2"/>
      <c r="H437" s="4"/>
      <c r="I437" s="14"/>
      <c r="M437" s="8"/>
      <c r="N437" s="8"/>
      <c r="O437" s="8"/>
      <c r="P437" s="8"/>
      <c r="Q437" s="8"/>
      <c r="R437" s="8"/>
      <c r="T437" s="8"/>
      <c r="U437" s="8"/>
      <c r="V437" s="8"/>
      <c r="W437" s="8"/>
      <c r="X437" s="8"/>
      <c r="Y437" s="8"/>
      <c r="AA437" s="8"/>
      <c r="AB437" s="8"/>
      <c r="AC437" s="8"/>
      <c r="AD437" s="8"/>
      <c r="AE437" s="8"/>
      <c r="AF437" s="8"/>
      <c r="AG437" s="8"/>
    </row>
    <row r="438" spans="6:33" x14ac:dyDescent="0.3">
      <c r="F438" s="2"/>
      <c r="G438" s="2"/>
      <c r="H438" s="4"/>
      <c r="I438" s="14"/>
      <c r="M438" s="8"/>
      <c r="N438" s="8"/>
      <c r="O438" s="8"/>
      <c r="P438" s="8"/>
      <c r="Q438" s="8"/>
      <c r="R438" s="8"/>
      <c r="T438" s="8"/>
      <c r="U438" s="8"/>
      <c r="V438" s="8"/>
      <c r="W438" s="8"/>
      <c r="X438" s="8"/>
      <c r="Y438" s="8"/>
      <c r="AA438" s="8"/>
      <c r="AB438" s="8"/>
      <c r="AC438" s="8"/>
      <c r="AD438" s="8"/>
      <c r="AE438" s="8"/>
      <c r="AF438" s="8"/>
      <c r="AG438" s="8"/>
    </row>
    <row r="439" spans="6:33" x14ac:dyDescent="0.3">
      <c r="F439" s="2"/>
      <c r="G439" s="2"/>
      <c r="H439" s="4"/>
      <c r="I439" s="14"/>
      <c r="M439" s="8"/>
      <c r="N439" s="8"/>
      <c r="O439" s="8"/>
      <c r="P439" s="8"/>
      <c r="Q439" s="8"/>
      <c r="R439" s="8"/>
      <c r="T439" s="8"/>
      <c r="U439" s="8"/>
      <c r="V439" s="8"/>
      <c r="W439" s="8"/>
      <c r="X439" s="8"/>
      <c r="Y439" s="8"/>
      <c r="AA439" s="8"/>
      <c r="AB439" s="8"/>
      <c r="AC439" s="8"/>
      <c r="AD439" s="8"/>
      <c r="AE439" s="8"/>
      <c r="AF439" s="8"/>
      <c r="AG439" s="8"/>
    </row>
    <row r="440" spans="6:33" x14ac:dyDescent="0.3">
      <c r="F440" s="2"/>
      <c r="G440" s="2"/>
      <c r="H440" s="4"/>
      <c r="I440" s="14"/>
      <c r="M440" s="8"/>
      <c r="N440" s="8"/>
      <c r="O440" s="8"/>
      <c r="P440" s="8"/>
      <c r="Q440" s="8"/>
      <c r="R440" s="8"/>
      <c r="T440" s="8"/>
      <c r="U440" s="8"/>
      <c r="V440" s="8"/>
      <c r="W440" s="8"/>
      <c r="X440" s="8"/>
      <c r="Y440" s="8"/>
      <c r="AA440" s="8"/>
      <c r="AB440" s="8"/>
      <c r="AC440" s="8"/>
      <c r="AD440" s="8"/>
      <c r="AE440" s="8"/>
      <c r="AF440" s="8"/>
      <c r="AG440" s="8"/>
    </row>
    <row r="441" spans="6:33" x14ac:dyDescent="0.3">
      <c r="F441" s="2"/>
      <c r="G441" s="2"/>
      <c r="H441" s="4"/>
      <c r="I441" s="14"/>
      <c r="M441" s="8"/>
      <c r="N441" s="8"/>
      <c r="O441" s="8"/>
      <c r="P441" s="8"/>
      <c r="Q441" s="8"/>
      <c r="R441" s="8"/>
      <c r="T441" s="8"/>
      <c r="U441" s="8"/>
      <c r="V441" s="8"/>
      <c r="W441" s="8"/>
      <c r="X441" s="8"/>
      <c r="Y441" s="8"/>
      <c r="AA441" s="8"/>
      <c r="AB441" s="8"/>
      <c r="AC441" s="8"/>
      <c r="AD441" s="8"/>
      <c r="AE441" s="8"/>
      <c r="AF441" s="8"/>
      <c r="AG441" s="8"/>
    </row>
    <row r="442" spans="6:33" x14ac:dyDescent="0.3">
      <c r="F442" s="2"/>
      <c r="G442" s="2"/>
      <c r="H442" s="4"/>
      <c r="I442" s="14"/>
      <c r="M442" s="8"/>
      <c r="N442" s="8"/>
      <c r="O442" s="8"/>
      <c r="P442" s="8"/>
      <c r="Q442" s="8"/>
      <c r="R442" s="8"/>
      <c r="T442" s="8"/>
      <c r="U442" s="8"/>
      <c r="V442" s="8"/>
      <c r="W442" s="8"/>
      <c r="X442" s="8"/>
      <c r="Y442" s="8"/>
      <c r="AA442" s="8"/>
      <c r="AB442" s="8"/>
      <c r="AC442" s="8"/>
      <c r="AD442" s="8"/>
      <c r="AE442" s="8"/>
      <c r="AF442" s="8"/>
      <c r="AG442" s="8"/>
    </row>
    <row r="443" spans="6:33" x14ac:dyDescent="0.3">
      <c r="F443" s="2"/>
      <c r="G443" s="2"/>
      <c r="H443" s="4"/>
      <c r="I443" s="14"/>
      <c r="M443" s="8"/>
      <c r="N443" s="8"/>
      <c r="O443" s="8"/>
      <c r="P443" s="8"/>
      <c r="Q443" s="8"/>
      <c r="R443" s="8"/>
      <c r="T443" s="8"/>
      <c r="U443" s="8"/>
      <c r="V443" s="8"/>
      <c r="W443" s="8"/>
      <c r="X443" s="8"/>
      <c r="Y443" s="8"/>
      <c r="AA443" s="8"/>
      <c r="AB443" s="8"/>
      <c r="AC443" s="8"/>
      <c r="AD443" s="8"/>
      <c r="AE443" s="8"/>
      <c r="AF443" s="8"/>
      <c r="AG443" s="8"/>
    </row>
    <row r="444" spans="6:33" x14ac:dyDescent="0.3">
      <c r="F444" s="2"/>
      <c r="G444" s="2"/>
      <c r="H444" s="4"/>
      <c r="I444" s="14"/>
      <c r="M444" s="8"/>
      <c r="N444" s="8"/>
      <c r="O444" s="8"/>
      <c r="P444" s="8"/>
      <c r="Q444" s="8"/>
      <c r="R444" s="8"/>
      <c r="T444" s="8"/>
      <c r="U444" s="8"/>
      <c r="V444" s="8"/>
      <c r="W444" s="8"/>
      <c r="X444" s="8"/>
      <c r="Y444" s="8"/>
      <c r="AA444" s="8"/>
      <c r="AB444" s="8"/>
      <c r="AC444" s="8"/>
      <c r="AD444" s="8"/>
      <c r="AE444" s="8"/>
      <c r="AF444" s="8"/>
      <c r="AG444" s="8"/>
    </row>
    <row r="445" spans="6:33" x14ac:dyDescent="0.3">
      <c r="F445" s="2"/>
      <c r="G445" s="2"/>
      <c r="H445" s="4"/>
      <c r="I445" s="14"/>
      <c r="M445" s="8"/>
      <c r="N445" s="8"/>
      <c r="O445" s="8"/>
      <c r="P445" s="8"/>
      <c r="Q445" s="8"/>
      <c r="R445" s="8"/>
      <c r="T445" s="8"/>
      <c r="U445" s="8"/>
      <c r="V445" s="8"/>
      <c r="W445" s="8"/>
      <c r="X445" s="8"/>
      <c r="Y445" s="8"/>
      <c r="AA445" s="8"/>
      <c r="AB445" s="8"/>
      <c r="AC445" s="8"/>
      <c r="AD445" s="8"/>
      <c r="AE445" s="8"/>
      <c r="AF445" s="8"/>
      <c r="AG445" s="8"/>
    </row>
    <row r="446" spans="6:33" x14ac:dyDescent="0.3">
      <c r="F446" s="2"/>
      <c r="G446" s="2"/>
      <c r="H446" s="4"/>
      <c r="I446" s="14"/>
      <c r="M446" s="8"/>
      <c r="N446" s="8"/>
      <c r="O446" s="8"/>
      <c r="P446" s="8"/>
      <c r="Q446" s="8"/>
      <c r="R446" s="8"/>
      <c r="T446" s="8"/>
      <c r="U446" s="8"/>
      <c r="V446" s="8"/>
      <c r="W446" s="8"/>
      <c r="X446" s="8"/>
      <c r="Y446" s="8"/>
      <c r="AA446" s="8"/>
      <c r="AB446" s="8"/>
      <c r="AC446" s="8"/>
      <c r="AD446" s="8"/>
      <c r="AE446" s="8"/>
      <c r="AF446" s="8"/>
      <c r="AG446" s="8"/>
    </row>
    <row r="447" spans="6:33" x14ac:dyDescent="0.3">
      <c r="F447" s="2"/>
      <c r="G447" s="2"/>
      <c r="H447" s="4"/>
      <c r="I447" s="14"/>
      <c r="M447" s="8"/>
      <c r="N447" s="8"/>
      <c r="O447" s="8"/>
      <c r="P447" s="8"/>
      <c r="Q447" s="8"/>
      <c r="R447" s="8"/>
      <c r="T447" s="8"/>
      <c r="U447" s="8"/>
      <c r="V447" s="8"/>
      <c r="W447" s="8"/>
      <c r="X447" s="8"/>
      <c r="Y447" s="8"/>
      <c r="AA447" s="8"/>
      <c r="AB447" s="8"/>
      <c r="AC447" s="8"/>
      <c r="AD447" s="8"/>
      <c r="AE447" s="8"/>
      <c r="AF447" s="8"/>
      <c r="AG447" s="8"/>
    </row>
    <row r="448" spans="6:33" x14ac:dyDescent="0.3">
      <c r="F448" s="2"/>
      <c r="G448" s="2"/>
      <c r="H448" s="4"/>
      <c r="I448" s="14"/>
      <c r="M448" s="8"/>
      <c r="N448" s="8"/>
      <c r="O448" s="8"/>
      <c r="P448" s="8"/>
      <c r="Q448" s="8"/>
      <c r="R448" s="8"/>
      <c r="T448" s="8"/>
      <c r="U448" s="8"/>
      <c r="V448" s="8"/>
      <c r="W448" s="8"/>
      <c r="X448" s="8"/>
      <c r="Y448" s="8"/>
      <c r="AA448" s="8"/>
      <c r="AB448" s="8"/>
      <c r="AC448" s="8"/>
      <c r="AD448" s="8"/>
      <c r="AE448" s="8"/>
      <c r="AF448" s="8"/>
      <c r="AG448" s="8"/>
    </row>
    <row r="449" spans="6:33" x14ac:dyDescent="0.3">
      <c r="F449" s="2"/>
      <c r="G449" s="2"/>
      <c r="H449" s="4"/>
      <c r="I449" s="14"/>
      <c r="M449" s="8"/>
      <c r="N449" s="8"/>
      <c r="O449" s="8"/>
      <c r="P449" s="8"/>
      <c r="Q449" s="8"/>
      <c r="R449" s="8"/>
      <c r="T449" s="8"/>
      <c r="U449" s="8"/>
      <c r="V449" s="8"/>
      <c r="W449" s="8"/>
      <c r="X449" s="8"/>
      <c r="Y449" s="8"/>
      <c r="AA449" s="8"/>
      <c r="AB449" s="8"/>
      <c r="AC449" s="8"/>
      <c r="AD449" s="8"/>
      <c r="AE449" s="8"/>
      <c r="AF449" s="8"/>
      <c r="AG449" s="8"/>
    </row>
    <row r="450" spans="6:33" x14ac:dyDescent="0.3">
      <c r="F450" s="2"/>
      <c r="G450" s="2"/>
      <c r="H450" s="4"/>
      <c r="I450" s="14"/>
      <c r="M450" s="8"/>
      <c r="N450" s="8"/>
      <c r="O450" s="8"/>
      <c r="P450" s="8"/>
      <c r="Q450" s="8"/>
      <c r="R450" s="8"/>
      <c r="T450" s="8"/>
      <c r="U450" s="8"/>
      <c r="V450" s="8"/>
      <c r="W450" s="8"/>
      <c r="X450" s="8"/>
      <c r="Y450" s="8"/>
      <c r="AA450" s="8"/>
      <c r="AB450" s="8"/>
      <c r="AC450" s="8"/>
      <c r="AD450" s="8"/>
      <c r="AE450" s="8"/>
      <c r="AF450" s="8"/>
      <c r="AG450" s="8"/>
    </row>
    <row r="451" spans="6:33" x14ac:dyDescent="0.3">
      <c r="F451" s="2"/>
      <c r="G451" s="2"/>
      <c r="H451" s="4"/>
      <c r="I451" s="14"/>
      <c r="M451" s="8"/>
      <c r="N451" s="8"/>
      <c r="O451" s="8"/>
      <c r="P451" s="8"/>
      <c r="Q451" s="8"/>
      <c r="R451" s="8"/>
      <c r="T451" s="8"/>
      <c r="U451" s="8"/>
      <c r="V451" s="8"/>
      <c r="W451" s="8"/>
      <c r="X451" s="8"/>
      <c r="Y451" s="8"/>
      <c r="AA451" s="8"/>
      <c r="AB451" s="8"/>
      <c r="AC451" s="8"/>
      <c r="AD451" s="8"/>
      <c r="AE451" s="8"/>
      <c r="AF451" s="8"/>
      <c r="AG451" s="8"/>
    </row>
    <row r="452" spans="6:33" x14ac:dyDescent="0.3">
      <c r="F452" s="2"/>
      <c r="G452" s="2"/>
      <c r="H452" s="4"/>
      <c r="I452" s="14"/>
      <c r="M452" s="8"/>
      <c r="N452" s="8"/>
      <c r="O452" s="8"/>
      <c r="P452" s="8"/>
      <c r="Q452" s="8"/>
      <c r="R452" s="8"/>
      <c r="T452" s="8"/>
      <c r="U452" s="8"/>
      <c r="V452" s="8"/>
      <c r="W452" s="8"/>
      <c r="X452" s="8"/>
      <c r="Y452" s="8"/>
      <c r="AA452" s="8"/>
      <c r="AB452" s="8"/>
      <c r="AC452" s="8"/>
      <c r="AD452" s="8"/>
      <c r="AE452" s="8"/>
      <c r="AF452" s="8"/>
      <c r="AG452" s="8"/>
    </row>
    <row r="453" spans="6:33" x14ac:dyDescent="0.3">
      <c r="F453" s="2"/>
      <c r="G453" s="2"/>
      <c r="H453" s="4"/>
      <c r="I453" s="14"/>
      <c r="M453" s="8"/>
      <c r="N453" s="8"/>
      <c r="O453" s="8"/>
      <c r="P453" s="8"/>
      <c r="Q453" s="8"/>
      <c r="R453" s="8"/>
      <c r="T453" s="8"/>
      <c r="U453" s="8"/>
      <c r="V453" s="8"/>
      <c r="W453" s="8"/>
      <c r="X453" s="8"/>
      <c r="Y453" s="8"/>
      <c r="AA453" s="8"/>
      <c r="AB453" s="8"/>
      <c r="AC453" s="8"/>
      <c r="AD453" s="8"/>
      <c r="AE453" s="8"/>
      <c r="AF453" s="8"/>
      <c r="AG453" s="8"/>
    </row>
    <row r="454" spans="6:33" x14ac:dyDescent="0.3">
      <c r="F454" s="2"/>
      <c r="G454" s="2"/>
      <c r="H454" s="4"/>
      <c r="I454" s="14"/>
      <c r="M454" s="8"/>
      <c r="N454" s="8"/>
      <c r="O454" s="8"/>
      <c r="P454" s="8"/>
      <c r="Q454" s="8"/>
      <c r="R454" s="8"/>
      <c r="T454" s="8"/>
      <c r="U454" s="8"/>
      <c r="V454" s="8"/>
      <c r="W454" s="8"/>
      <c r="X454" s="8"/>
      <c r="Y454" s="8"/>
      <c r="AA454" s="8"/>
      <c r="AB454" s="8"/>
      <c r="AC454" s="8"/>
      <c r="AD454" s="8"/>
      <c r="AE454" s="8"/>
      <c r="AF454" s="8"/>
      <c r="AG454" s="8"/>
    </row>
    <row r="455" spans="6:33" x14ac:dyDescent="0.3">
      <c r="F455" s="2"/>
      <c r="G455" s="2"/>
      <c r="H455" s="4"/>
      <c r="I455" s="14"/>
      <c r="M455" s="8"/>
      <c r="N455" s="8"/>
      <c r="O455" s="8"/>
      <c r="P455" s="8"/>
      <c r="Q455" s="8"/>
      <c r="R455" s="8"/>
      <c r="T455" s="8"/>
      <c r="U455" s="8"/>
      <c r="V455" s="8"/>
      <c r="W455" s="8"/>
      <c r="X455" s="8"/>
      <c r="Y455" s="8"/>
      <c r="AA455" s="8"/>
      <c r="AB455" s="8"/>
      <c r="AC455" s="8"/>
      <c r="AD455" s="8"/>
      <c r="AE455" s="8"/>
      <c r="AF455" s="8"/>
      <c r="AG455" s="8"/>
    </row>
    <row r="456" spans="6:33" x14ac:dyDescent="0.3">
      <c r="F456" s="2"/>
      <c r="G456" s="2"/>
      <c r="H456" s="4"/>
      <c r="I456" s="14"/>
      <c r="M456" s="8"/>
      <c r="N456" s="8"/>
      <c r="O456" s="8"/>
      <c r="P456" s="8"/>
      <c r="Q456" s="8"/>
      <c r="R456" s="8"/>
      <c r="T456" s="8"/>
      <c r="U456" s="8"/>
      <c r="V456" s="8"/>
      <c r="W456" s="8"/>
      <c r="X456" s="8"/>
      <c r="Y456" s="8"/>
      <c r="AA456" s="8"/>
      <c r="AB456" s="8"/>
      <c r="AC456" s="8"/>
      <c r="AD456" s="8"/>
      <c r="AE456" s="8"/>
      <c r="AF456" s="8"/>
      <c r="AG456" s="8"/>
    </row>
    <row r="457" spans="6:33" x14ac:dyDescent="0.3">
      <c r="F457" s="2"/>
      <c r="G457" s="2"/>
      <c r="H457" s="4"/>
      <c r="I457" s="14"/>
      <c r="M457" s="8"/>
      <c r="N457" s="8"/>
      <c r="O457" s="8"/>
      <c r="P457" s="8"/>
      <c r="Q457" s="8"/>
      <c r="R457" s="8"/>
      <c r="T457" s="8"/>
      <c r="U457" s="8"/>
      <c r="V457" s="8"/>
      <c r="W457" s="8"/>
      <c r="X457" s="8"/>
      <c r="Y457" s="8"/>
      <c r="AA457" s="8"/>
      <c r="AB457" s="8"/>
      <c r="AC457" s="8"/>
      <c r="AD457" s="8"/>
      <c r="AE457" s="8"/>
      <c r="AF457" s="8"/>
      <c r="AG457" s="8"/>
    </row>
    <row r="458" spans="6:33" x14ac:dyDescent="0.3">
      <c r="F458" s="2"/>
      <c r="G458" s="2"/>
      <c r="H458" s="4"/>
      <c r="I458" s="14"/>
      <c r="M458" s="8"/>
      <c r="N458" s="8"/>
      <c r="O458" s="8"/>
      <c r="P458" s="8"/>
      <c r="Q458" s="8"/>
      <c r="R458" s="8"/>
      <c r="T458" s="8"/>
      <c r="U458" s="8"/>
      <c r="V458" s="8"/>
      <c r="W458" s="8"/>
      <c r="X458" s="8"/>
      <c r="Y458" s="8"/>
      <c r="AA458" s="8"/>
      <c r="AB458" s="8"/>
      <c r="AC458" s="8"/>
      <c r="AD458" s="8"/>
      <c r="AE458" s="8"/>
      <c r="AF458" s="8"/>
      <c r="AG458" s="8"/>
    </row>
    <row r="459" spans="6:33" x14ac:dyDescent="0.3">
      <c r="F459" s="2"/>
      <c r="G459" s="2"/>
      <c r="H459" s="4"/>
      <c r="I459" s="14"/>
      <c r="M459" s="8"/>
      <c r="N459" s="8"/>
      <c r="O459" s="8"/>
      <c r="P459" s="8"/>
      <c r="Q459" s="8"/>
      <c r="R459" s="8"/>
      <c r="T459" s="8"/>
      <c r="U459" s="8"/>
      <c r="V459" s="8"/>
      <c r="W459" s="8"/>
      <c r="X459" s="8"/>
      <c r="Y459" s="8"/>
      <c r="AA459" s="8"/>
      <c r="AB459" s="8"/>
      <c r="AC459" s="8"/>
      <c r="AD459" s="8"/>
      <c r="AE459" s="8"/>
      <c r="AF459" s="8"/>
      <c r="AG459" s="8"/>
    </row>
    <row r="460" spans="6:33" x14ac:dyDescent="0.3">
      <c r="F460" s="2"/>
      <c r="G460" s="2"/>
      <c r="H460" s="4"/>
      <c r="I460" s="14"/>
      <c r="M460" s="8"/>
      <c r="N460" s="8"/>
      <c r="O460" s="8"/>
      <c r="P460" s="8"/>
      <c r="Q460" s="8"/>
      <c r="R460" s="8"/>
      <c r="T460" s="8"/>
      <c r="U460" s="8"/>
      <c r="V460" s="8"/>
      <c r="W460" s="8"/>
      <c r="X460" s="8"/>
      <c r="Y460" s="8"/>
      <c r="AA460" s="8"/>
      <c r="AB460" s="8"/>
      <c r="AC460" s="8"/>
      <c r="AD460" s="8"/>
      <c r="AE460" s="8"/>
      <c r="AF460" s="8"/>
      <c r="AG460" s="8"/>
    </row>
    <row r="461" spans="6:33" x14ac:dyDescent="0.3">
      <c r="F461" s="2"/>
      <c r="G461" s="2"/>
      <c r="H461" s="4"/>
      <c r="I461" s="14"/>
      <c r="M461" s="8"/>
      <c r="N461" s="8"/>
      <c r="O461" s="8"/>
      <c r="P461" s="8"/>
      <c r="Q461" s="8"/>
      <c r="R461" s="8"/>
      <c r="T461" s="8"/>
      <c r="U461" s="8"/>
      <c r="V461" s="8"/>
      <c r="W461" s="8"/>
      <c r="X461" s="8"/>
      <c r="Y461" s="8"/>
      <c r="AA461" s="8"/>
      <c r="AB461" s="8"/>
      <c r="AC461" s="8"/>
      <c r="AD461" s="8"/>
      <c r="AE461" s="8"/>
      <c r="AF461" s="8"/>
      <c r="AG461" s="8"/>
    </row>
    <row r="462" spans="6:33" x14ac:dyDescent="0.3">
      <c r="F462" s="2"/>
      <c r="G462" s="2"/>
      <c r="H462" s="4"/>
      <c r="I462" s="14"/>
      <c r="M462" s="8"/>
      <c r="N462" s="8"/>
      <c r="O462" s="8"/>
      <c r="P462" s="8"/>
      <c r="Q462" s="8"/>
      <c r="R462" s="8"/>
      <c r="T462" s="8"/>
      <c r="U462" s="8"/>
      <c r="V462" s="8"/>
      <c r="W462" s="8"/>
      <c r="X462" s="8"/>
      <c r="Y462" s="8"/>
      <c r="AA462" s="8"/>
      <c r="AB462" s="8"/>
      <c r="AC462" s="8"/>
      <c r="AD462" s="8"/>
      <c r="AE462" s="8"/>
      <c r="AF462" s="8"/>
      <c r="AG462" s="8"/>
    </row>
    <row r="463" spans="6:33" x14ac:dyDescent="0.3">
      <c r="F463" s="2"/>
      <c r="G463" s="2"/>
      <c r="H463" s="4"/>
      <c r="I463" s="14"/>
      <c r="M463" s="8"/>
      <c r="N463" s="8"/>
      <c r="O463" s="8"/>
      <c r="P463" s="8"/>
      <c r="Q463" s="8"/>
      <c r="R463" s="8"/>
      <c r="T463" s="8"/>
      <c r="U463" s="8"/>
      <c r="V463" s="8"/>
      <c r="W463" s="8"/>
      <c r="X463" s="8"/>
      <c r="Y463" s="8"/>
      <c r="AA463" s="8"/>
      <c r="AB463" s="8"/>
      <c r="AC463" s="8"/>
      <c r="AD463" s="8"/>
      <c r="AE463" s="8"/>
      <c r="AF463" s="8"/>
      <c r="AG463" s="8"/>
    </row>
    <row r="464" spans="6:33" x14ac:dyDescent="0.3">
      <c r="F464" s="2"/>
      <c r="G464" s="2"/>
      <c r="H464" s="4"/>
      <c r="I464" s="14"/>
      <c r="M464" s="8"/>
      <c r="N464" s="8"/>
      <c r="O464" s="8"/>
      <c r="P464" s="8"/>
      <c r="Q464" s="8"/>
      <c r="R464" s="8"/>
      <c r="T464" s="8"/>
      <c r="U464" s="8"/>
      <c r="V464" s="8"/>
      <c r="W464" s="8"/>
      <c r="X464" s="8"/>
      <c r="Y464" s="8"/>
      <c r="AA464" s="8"/>
      <c r="AB464" s="8"/>
      <c r="AC464" s="8"/>
      <c r="AD464" s="8"/>
      <c r="AE464" s="8"/>
      <c r="AF464" s="8"/>
      <c r="AG464" s="8"/>
    </row>
    <row r="465" spans="6:33" x14ac:dyDescent="0.3">
      <c r="F465" s="2"/>
      <c r="G465" s="2"/>
      <c r="H465" s="4"/>
      <c r="I465" s="14"/>
      <c r="M465" s="8"/>
      <c r="N465" s="8"/>
      <c r="O465" s="8"/>
      <c r="P465" s="8"/>
      <c r="Q465" s="8"/>
      <c r="R465" s="8"/>
      <c r="T465" s="8"/>
      <c r="U465" s="8"/>
      <c r="V465" s="8"/>
      <c r="W465" s="8"/>
      <c r="X465" s="8"/>
      <c r="Y465" s="8"/>
      <c r="AA465" s="8"/>
      <c r="AB465" s="8"/>
      <c r="AC465" s="8"/>
      <c r="AD465" s="8"/>
      <c r="AE465" s="8"/>
      <c r="AF465" s="8"/>
      <c r="AG465" s="8"/>
    </row>
    <row r="466" spans="6:33" x14ac:dyDescent="0.3">
      <c r="F466" s="2"/>
      <c r="G466" s="2"/>
      <c r="H466" s="4"/>
      <c r="I466" s="14"/>
      <c r="M466" s="8"/>
      <c r="N466" s="8"/>
      <c r="O466" s="8"/>
      <c r="P466" s="8"/>
      <c r="Q466" s="8"/>
      <c r="R466" s="8"/>
      <c r="T466" s="8"/>
      <c r="U466" s="8"/>
      <c r="V466" s="8"/>
      <c r="W466" s="8"/>
      <c r="X466" s="8"/>
      <c r="Y466" s="8"/>
      <c r="AA466" s="8"/>
      <c r="AB466" s="8"/>
      <c r="AC466" s="8"/>
      <c r="AD466" s="8"/>
      <c r="AE466" s="8"/>
      <c r="AF466" s="8"/>
      <c r="AG466" s="8"/>
    </row>
    <row r="467" spans="6:33" x14ac:dyDescent="0.3">
      <c r="F467" s="2"/>
      <c r="G467" s="2"/>
      <c r="H467" s="4"/>
      <c r="I467" s="14"/>
      <c r="M467" s="8"/>
      <c r="N467" s="8"/>
      <c r="O467" s="8"/>
      <c r="P467" s="8"/>
      <c r="Q467" s="8"/>
      <c r="R467" s="8"/>
      <c r="T467" s="8"/>
      <c r="U467" s="8"/>
      <c r="V467" s="8"/>
      <c r="W467" s="8"/>
      <c r="X467" s="8"/>
      <c r="Y467" s="8"/>
      <c r="AA467" s="8"/>
      <c r="AB467" s="8"/>
      <c r="AC467" s="8"/>
      <c r="AD467" s="8"/>
      <c r="AE467" s="8"/>
      <c r="AF467" s="8"/>
      <c r="AG467" s="8"/>
    </row>
    <row r="468" spans="6:33" x14ac:dyDescent="0.3">
      <c r="F468" s="2"/>
      <c r="G468" s="2"/>
      <c r="H468" s="4"/>
      <c r="I468" s="14"/>
      <c r="M468" s="8"/>
      <c r="N468" s="8"/>
      <c r="O468" s="8"/>
      <c r="P468" s="8"/>
      <c r="Q468" s="8"/>
      <c r="R468" s="8"/>
      <c r="T468" s="8"/>
      <c r="U468" s="8"/>
      <c r="V468" s="8"/>
      <c r="W468" s="8"/>
      <c r="X468" s="8"/>
      <c r="Y468" s="8"/>
      <c r="AA468" s="8"/>
      <c r="AB468" s="8"/>
      <c r="AC468" s="8"/>
      <c r="AD468" s="8"/>
      <c r="AE468" s="8"/>
      <c r="AF468" s="8"/>
      <c r="AG468" s="8"/>
    </row>
    <row r="469" spans="6:33" x14ac:dyDescent="0.3">
      <c r="F469" s="2"/>
      <c r="G469" s="2"/>
      <c r="H469" s="4"/>
      <c r="I469" s="14"/>
      <c r="M469" s="8"/>
      <c r="N469" s="8"/>
      <c r="O469" s="8"/>
      <c r="P469" s="8"/>
      <c r="Q469" s="8"/>
      <c r="R469" s="8"/>
      <c r="T469" s="8"/>
      <c r="U469" s="8"/>
      <c r="V469" s="8"/>
      <c r="W469" s="8"/>
      <c r="X469" s="8"/>
      <c r="Y469" s="8"/>
      <c r="AA469" s="8"/>
      <c r="AB469" s="8"/>
      <c r="AC469" s="8"/>
      <c r="AD469" s="8"/>
      <c r="AE469" s="8"/>
      <c r="AF469" s="8"/>
      <c r="AG469" s="8"/>
    </row>
    <row r="470" spans="6:33" x14ac:dyDescent="0.3">
      <c r="F470" s="2"/>
      <c r="G470" s="2"/>
      <c r="H470" s="4"/>
      <c r="I470" s="14"/>
      <c r="M470" s="8"/>
      <c r="N470" s="8"/>
      <c r="O470" s="8"/>
      <c r="P470" s="8"/>
      <c r="Q470" s="8"/>
      <c r="R470" s="8"/>
      <c r="T470" s="8"/>
      <c r="U470" s="8"/>
      <c r="V470" s="8"/>
      <c r="W470" s="8"/>
      <c r="X470" s="8"/>
      <c r="Y470" s="8"/>
      <c r="AA470" s="8"/>
      <c r="AB470" s="8"/>
      <c r="AC470" s="8"/>
      <c r="AD470" s="8"/>
      <c r="AE470" s="8"/>
      <c r="AF470" s="8"/>
      <c r="AG470" s="8"/>
    </row>
    <row r="471" spans="6:33" x14ac:dyDescent="0.3">
      <c r="F471" s="2"/>
      <c r="G471" s="2"/>
      <c r="H471" s="4"/>
      <c r="I471" s="14"/>
      <c r="M471" s="8"/>
      <c r="N471" s="8"/>
      <c r="O471" s="8"/>
      <c r="P471" s="8"/>
      <c r="Q471" s="8"/>
      <c r="R471" s="8"/>
      <c r="T471" s="8"/>
      <c r="U471" s="8"/>
      <c r="V471" s="8"/>
      <c r="W471" s="8"/>
      <c r="X471" s="8"/>
      <c r="Y471" s="8"/>
      <c r="AA471" s="8"/>
      <c r="AB471" s="8"/>
      <c r="AC471" s="8"/>
      <c r="AD471" s="8"/>
      <c r="AE471" s="8"/>
      <c r="AF471" s="8"/>
      <c r="AG471" s="8"/>
    </row>
    <row r="472" spans="6:33" x14ac:dyDescent="0.3">
      <c r="F472" s="2"/>
      <c r="G472" s="2"/>
      <c r="H472" s="4"/>
      <c r="I472" s="14"/>
      <c r="M472" s="8"/>
      <c r="N472" s="8"/>
      <c r="O472" s="8"/>
      <c r="P472" s="8"/>
      <c r="Q472" s="8"/>
      <c r="R472" s="8"/>
      <c r="T472" s="8"/>
      <c r="U472" s="8"/>
      <c r="V472" s="8"/>
      <c r="W472" s="8"/>
      <c r="X472" s="8"/>
      <c r="Y472" s="8"/>
      <c r="AA472" s="8"/>
      <c r="AB472" s="8"/>
      <c r="AC472" s="8"/>
      <c r="AD472" s="8"/>
      <c r="AE472" s="8"/>
      <c r="AF472" s="8"/>
      <c r="AG472" s="8"/>
    </row>
    <row r="473" spans="6:33" x14ac:dyDescent="0.3">
      <c r="F473" s="2"/>
      <c r="G473" s="2"/>
      <c r="H473" s="4"/>
      <c r="I473" s="14"/>
      <c r="M473" s="8"/>
      <c r="N473" s="8"/>
      <c r="O473" s="8"/>
      <c r="P473" s="8"/>
      <c r="Q473" s="8"/>
      <c r="R473" s="8"/>
      <c r="T473" s="8"/>
      <c r="U473" s="8"/>
      <c r="V473" s="8"/>
      <c r="W473" s="8"/>
      <c r="X473" s="8"/>
      <c r="Y473" s="8"/>
      <c r="AA473" s="8"/>
      <c r="AB473" s="8"/>
      <c r="AC473" s="8"/>
      <c r="AD473" s="8"/>
      <c r="AE473" s="8"/>
      <c r="AF473" s="8"/>
      <c r="AG473" s="8"/>
    </row>
    <row r="474" spans="6:33" x14ac:dyDescent="0.3">
      <c r="F474" s="2"/>
      <c r="G474" s="2"/>
      <c r="H474" s="4"/>
      <c r="I474" s="14"/>
      <c r="M474" s="8"/>
      <c r="N474" s="8"/>
      <c r="O474" s="8"/>
      <c r="P474" s="8"/>
      <c r="Q474" s="8"/>
      <c r="R474" s="8"/>
      <c r="T474" s="8"/>
      <c r="U474" s="8"/>
      <c r="V474" s="8"/>
      <c r="W474" s="8"/>
      <c r="X474" s="8"/>
      <c r="Y474" s="8"/>
      <c r="AA474" s="8"/>
      <c r="AB474" s="8"/>
      <c r="AC474" s="8"/>
      <c r="AD474" s="8"/>
      <c r="AE474" s="8"/>
      <c r="AF474" s="8"/>
      <c r="AG474" s="8"/>
    </row>
    <row r="475" spans="6:33" x14ac:dyDescent="0.3">
      <c r="F475" s="2"/>
      <c r="G475" s="2"/>
      <c r="H475" s="4"/>
      <c r="I475" s="14"/>
      <c r="M475" s="8"/>
      <c r="N475" s="8"/>
      <c r="O475" s="8"/>
      <c r="P475" s="8"/>
      <c r="Q475" s="8"/>
      <c r="R475" s="8"/>
      <c r="T475" s="8"/>
      <c r="U475" s="8"/>
      <c r="V475" s="8"/>
      <c r="W475" s="8"/>
      <c r="X475" s="8"/>
      <c r="Y475" s="8"/>
      <c r="AA475" s="8"/>
      <c r="AB475" s="8"/>
      <c r="AC475" s="8"/>
      <c r="AD475" s="8"/>
      <c r="AE475" s="8"/>
      <c r="AF475" s="8"/>
      <c r="AG475" s="8"/>
    </row>
    <row r="476" spans="6:33" x14ac:dyDescent="0.3">
      <c r="F476" s="2"/>
      <c r="G476" s="2"/>
      <c r="H476" s="4"/>
      <c r="I476" s="14"/>
      <c r="M476" s="8"/>
      <c r="N476" s="8"/>
      <c r="O476" s="8"/>
      <c r="P476" s="8"/>
      <c r="Q476" s="8"/>
      <c r="R476" s="8"/>
      <c r="T476" s="8"/>
      <c r="U476" s="8"/>
      <c r="V476" s="8"/>
      <c r="W476" s="8"/>
      <c r="X476" s="8"/>
      <c r="Y476" s="8"/>
      <c r="AA476" s="8"/>
      <c r="AB476" s="8"/>
      <c r="AC476" s="8"/>
      <c r="AD476" s="8"/>
      <c r="AE476" s="8"/>
      <c r="AF476" s="8"/>
      <c r="AG476" s="8"/>
    </row>
    <row r="477" spans="6:33" x14ac:dyDescent="0.3">
      <c r="F477" s="2"/>
      <c r="G477" s="2"/>
      <c r="H477" s="4"/>
      <c r="I477" s="14"/>
      <c r="M477" s="8"/>
      <c r="N477" s="8"/>
      <c r="O477" s="8"/>
      <c r="P477" s="8"/>
      <c r="Q477" s="8"/>
      <c r="R477" s="8"/>
      <c r="T477" s="8"/>
      <c r="U477" s="8"/>
      <c r="V477" s="8"/>
      <c r="W477" s="8"/>
      <c r="X477" s="8"/>
      <c r="Y477" s="8"/>
      <c r="AA477" s="8"/>
      <c r="AB477" s="8"/>
      <c r="AC477" s="8"/>
      <c r="AD477" s="8"/>
      <c r="AE477" s="8"/>
      <c r="AF477" s="8"/>
      <c r="AG477" s="8"/>
    </row>
    <row r="478" spans="6:33" x14ac:dyDescent="0.3">
      <c r="F478" s="2"/>
      <c r="G478" s="2"/>
      <c r="H478" s="4"/>
      <c r="I478" s="14"/>
      <c r="M478" s="8"/>
      <c r="N478" s="8"/>
      <c r="O478" s="8"/>
      <c r="P478" s="8"/>
      <c r="Q478" s="8"/>
      <c r="R478" s="8"/>
      <c r="T478" s="8"/>
      <c r="U478" s="8"/>
      <c r="V478" s="8"/>
      <c r="W478" s="8"/>
      <c r="X478" s="8"/>
      <c r="Y478" s="8"/>
      <c r="AA478" s="8"/>
      <c r="AB478" s="8"/>
      <c r="AC478" s="8"/>
      <c r="AD478" s="8"/>
      <c r="AE478" s="8"/>
      <c r="AF478" s="8"/>
      <c r="AG478" s="8"/>
    </row>
    <row r="479" spans="6:33" x14ac:dyDescent="0.3">
      <c r="F479" s="2"/>
      <c r="G479" s="2"/>
      <c r="H479" s="4"/>
      <c r="I479" s="14"/>
      <c r="M479" s="8"/>
      <c r="N479" s="8"/>
      <c r="O479" s="8"/>
      <c r="P479" s="8"/>
      <c r="Q479" s="8"/>
      <c r="R479" s="8"/>
      <c r="T479" s="8"/>
      <c r="U479" s="8"/>
      <c r="V479" s="8"/>
      <c r="W479" s="8"/>
      <c r="X479" s="8"/>
      <c r="Y479" s="8"/>
      <c r="AA479" s="8"/>
      <c r="AB479" s="8"/>
      <c r="AC479" s="8"/>
      <c r="AD479" s="8"/>
      <c r="AE479" s="8"/>
      <c r="AF479" s="8"/>
      <c r="AG479" s="8"/>
    </row>
    <row r="480" spans="6:33" x14ac:dyDescent="0.3">
      <c r="F480" s="2"/>
      <c r="G480" s="2"/>
      <c r="H480" s="4"/>
      <c r="I480" s="14"/>
      <c r="M480" s="8"/>
      <c r="N480" s="8"/>
      <c r="O480" s="8"/>
      <c r="P480" s="8"/>
      <c r="Q480" s="8"/>
      <c r="R480" s="8"/>
      <c r="T480" s="8"/>
      <c r="U480" s="8"/>
      <c r="V480" s="8"/>
      <c r="W480" s="8"/>
      <c r="X480" s="8"/>
      <c r="Y480" s="8"/>
      <c r="AA480" s="8"/>
      <c r="AB480" s="8"/>
      <c r="AC480" s="8"/>
      <c r="AD480" s="8"/>
      <c r="AE480" s="8"/>
      <c r="AF480" s="8"/>
      <c r="AG480" s="8"/>
    </row>
    <row r="481" spans="6:33" x14ac:dyDescent="0.3">
      <c r="F481" s="2"/>
      <c r="G481" s="2"/>
      <c r="H481" s="4"/>
      <c r="I481" s="14"/>
      <c r="M481" s="8"/>
      <c r="N481" s="8"/>
      <c r="O481" s="8"/>
      <c r="P481" s="8"/>
      <c r="Q481" s="8"/>
      <c r="R481" s="8"/>
      <c r="T481" s="8"/>
      <c r="U481" s="8"/>
      <c r="V481" s="8"/>
      <c r="W481" s="8"/>
      <c r="X481" s="8"/>
      <c r="Y481" s="8"/>
      <c r="AA481" s="8"/>
      <c r="AB481" s="8"/>
      <c r="AC481" s="8"/>
      <c r="AD481" s="8"/>
      <c r="AE481" s="8"/>
      <c r="AF481" s="8"/>
      <c r="AG481" s="8"/>
    </row>
    <row r="482" spans="6:33" x14ac:dyDescent="0.3">
      <c r="F482" s="2"/>
      <c r="G482" s="2"/>
      <c r="H482" s="4"/>
      <c r="I482" s="14"/>
      <c r="M482" s="8"/>
      <c r="N482" s="8"/>
      <c r="O482" s="8"/>
      <c r="P482" s="8"/>
      <c r="Q482" s="8"/>
      <c r="R482" s="8"/>
      <c r="T482" s="8"/>
      <c r="U482" s="8"/>
      <c r="V482" s="8"/>
      <c r="W482" s="8"/>
      <c r="X482" s="8"/>
      <c r="Y482" s="8"/>
      <c r="AA482" s="8"/>
      <c r="AB482" s="8"/>
      <c r="AC482" s="8"/>
      <c r="AD482" s="8"/>
      <c r="AE482" s="8"/>
      <c r="AF482" s="8"/>
      <c r="AG482" s="8"/>
    </row>
    <row r="483" spans="6:33" x14ac:dyDescent="0.3">
      <c r="F483" s="2"/>
      <c r="G483" s="2"/>
      <c r="H483" s="4"/>
      <c r="I483" s="14"/>
      <c r="M483" s="8"/>
      <c r="N483" s="8"/>
      <c r="O483" s="8"/>
      <c r="P483" s="8"/>
      <c r="Q483" s="8"/>
      <c r="R483" s="8"/>
      <c r="T483" s="8"/>
      <c r="U483" s="8"/>
      <c r="V483" s="8"/>
      <c r="W483" s="8"/>
      <c r="X483" s="8"/>
      <c r="Y483" s="8"/>
      <c r="AA483" s="8"/>
      <c r="AB483" s="8"/>
      <c r="AC483" s="8"/>
      <c r="AD483" s="8"/>
      <c r="AE483" s="8"/>
      <c r="AF483" s="8"/>
      <c r="AG483" s="8"/>
    </row>
    <row r="484" spans="6:33" x14ac:dyDescent="0.3">
      <c r="F484" s="2"/>
      <c r="G484" s="2"/>
      <c r="H484" s="4"/>
      <c r="I484" s="14"/>
      <c r="M484" s="8"/>
      <c r="N484" s="8"/>
      <c r="O484" s="8"/>
      <c r="P484" s="8"/>
      <c r="Q484" s="8"/>
      <c r="R484" s="8"/>
      <c r="T484" s="8"/>
      <c r="U484" s="8"/>
      <c r="V484" s="8"/>
      <c r="W484" s="8"/>
      <c r="X484" s="8"/>
      <c r="Y484" s="8"/>
      <c r="AA484" s="8"/>
      <c r="AB484" s="8"/>
      <c r="AC484" s="8"/>
      <c r="AD484" s="8"/>
      <c r="AE484" s="8"/>
      <c r="AF484" s="8"/>
      <c r="AG484" s="8"/>
    </row>
    <row r="485" spans="6:33" x14ac:dyDescent="0.3">
      <c r="F485" s="2"/>
      <c r="G485" s="2"/>
      <c r="H485" s="4"/>
      <c r="I485" s="14"/>
      <c r="M485" s="8"/>
      <c r="N485" s="8"/>
      <c r="O485" s="8"/>
      <c r="P485" s="8"/>
      <c r="Q485" s="8"/>
      <c r="R485" s="8"/>
      <c r="T485" s="8"/>
      <c r="U485" s="8"/>
      <c r="V485" s="8"/>
      <c r="W485" s="8"/>
      <c r="X485" s="8"/>
      <c r="Y485" s="8"/>
      <c r="AA485" s="8"/>
      <c r="AB485" s="8"/>
      <c r="AC485" s="8"/>
      <c r="AD485" s="8"/>
      <c r="AE485" s="8"/>
      <c r="AF485" s="8"/>
      <c r="AG485" s="8"/>
    </row>
    <row r="486" spans="6:33" x14ac:dyDescent="0.3">
      <c r="F486" s="2"/>
      <c r="G486" s="2"/>
      <c r="H486" s="4"/>
      <c r="I486" s="14"/>
      <c r="M486" s="8"/>
      <c r="N486" s="8"/>
      <c r="O486" s="8"/>
      <c r="P486" s="8"/>
      <c r="Q486" s="8"/>
      <c r="R486" s="8"/>
      <c r="T486" s="8"/>
      <c r="U486" s="8"/>
      <c r="V486" s="8"/>
      <c r="W486" s="8"/>
      <c r="X486" s="8"/>
      <c r="Y486" s="8"/>
      <c r="AA486" s="8"/>
      <c r="AB486" s="8"/>
      <c r="AC486" s="8"/>
      <c r="AD486" s="8"/>
      <c r="AE486" s="8"/>
      <c r="AF486" s="8"/>
      <c r="AG486" s="8"/>
    </row>
    <row r="487" spans="6:33" x14ac:dyDescent="0.3">
      <c r="F487" s="2"/>
      <c r="G487" s="2"/>
      <c r="H487" s="4"/>
      <c r="I487" s="14"/>
      <c r="M487" s="8"/>
      <c r="N487" s="8"/>
      <c r="O487" s="8"/>
      <c r="P487" s="8"/>
      <c r="Q487" s="8"/>
      <c r="R487" s="8"/>
      <c r="T487" s="8"/>
      <c r="U487" s="8"/>
      <c r="V487" s="8"/>
      <c r="W487" s="8"/>
      <c r="X487" s="8"/>
      <c r="Y487" s="8"/>
      <c r="AA487" s="8"/>
      <c r="AB487" s="8"/>
      <c r="AC487" s="8"/>
      <c r="AD487" s="8"/>
      <c r="AE487" s="8"/>
      <c r="AF487" s="8"/>
      <c r="AG487" s="8"/>
    </row>
    <row r="488" spans="6:33" x14ac:dyDescent="0.3">
      <c r="F488" s="2"/>
      <c r="G488" s="2"/>
      <c r="H488" s="4"/>
      <c r="I488" s="14"/>
      <c r="M488" s="8"/>
      <c r="N488" s="8"/>
      <c r="O488" s="8"/>
      <c r="P488" s="8"/>
      <c r="Q488" s="8"/>
      <c r="R488" s="8"/>
      <c r="T488" s="8"/>
      <c r="U488" s="8"/>
      <c r="V488" s="8"/>
      <c r="W488" s="8"/>
      <c r="X488" s="8"/>
      <c r="Y488" s="8"/>
      <c r="AA488" s="8"/>
      <c r="AB488" s="8"/>
      <c r="AC488" s="8"/>
      <c r="AD488" s="8"/>
      <c r="AE488" s="8"/>
      <c r="AF488" s="8"/>
      <c r="AG488" s="8"/>
    </row>
    <row r="489" spans="6:33" x14ac:dyDescent="0.3">
      <c r="F489" s="2"/>
      <c r="G489" s="2"/>
      <c r="H489" s="4"/>
      <c r="I489" s="14"/>
      <c r="M489" s="8"/>
      <c r="N489" s="8"/>
      <c r="O489" s="8"/>
      <c r="P489" s="8"/>
      <c r="Q489" s="8"/>
      <c r="R489" s="8"/>
      <c r="T489" s="8"/>
      <c r="U489" s="8"/>
      <c r="V489" s="8"/>
      <c r="W489" s="8"/>
      <c r="X489" s="8"/>
      <c r="Y489" s="8"/>
      <c r="AA489" s="8"/>
      <c r="AB489" s="8"/>
      <c r="AC489" s="8"/>
      <c r="AD489" s="8"/>
      <c r="AE489" s="8"/>
      <c r="AF489" s="8"/>
      <c r="AG489" s="8"/>
    </row>
    <row r="490" spans="6:33" x14ac:dyDescent="0.3">
      <c r="F490" s="2"/>
      <c r="G490" s="2"/>
      <c r="H490" s="4"/>
      <c r="I490" s="14"/>
      <c r="M490" s="8"/>
      <c r="N490" s="8"/>
      <c r="O490" s="8"/>
      <c r="P490" s="8"/>
      <c r="Q490" s="8"/>
      <c r="R490" s="8"/>
      <c r="T490" s="8"/>
      <c r="U490" s="8"/>
      <c r="V490" s="8"/>
      <c r="W490" s="8"/>
      <c r="X490" s="8"/>
      <c r="Y490" s="8"/>
      <c r="AA490" s="8"/>
      <c r="AB490" s="8"/>
      <c r="AC490" s="8"/>
      <c r="AD490" s="8"/>
      <c r="AE490" s="8"/>
      <c r="AF490" s="8"/>
      <c r="AG490" s="8"/>
    </row>
    <row r="491" spans="6:33" x14ac:dyDescent="0.3">
      <c r="F491" s="2"/>
      <c r="G491" s="2"/>
      <c r="H491" s="4"/>
      <c r="I491" s="14"/>
      <c r="M491" s="8"/>
      <c r="N491" s="8"/>
      <c r="O491" s="8"/>
      <c r="P491" s="8"/>
      <c r="Q491" s="8"/>
      <c r="R491" s="8"/>
      <c r="T491" s="8"/>
      <c r="U491" s="8"/>
      <c r="V491" s="8"/>
      <c r="W491" s="8"/>
      <c r="X491" s="8"/>
      <c r="Y491" s="8"/>
      <c r="AA491" s="8"/>
      <c r="AB491" s="8"/>
      <c r="AC491" s="8"/>
      <c r="AD491" s="8"/>
      <c r="AE491" s="8"/>
      <c r="AF491" s="8"/>
      <c r="AG491" s="8"/>
    </row>
    <row r="492" spans="6:33" x14ac:dyDescent="0.3">
      <c r="F492" s="2"/>
      <c r="G492" s="2"/>
      <c r="H492" s="4"/>
      <c r="I492" s="14"/>
      <c r="M492" s="8"/>
      <c r="N492" s="8"/>
      <c r="O492" s="8"/>
      <c r="P492" s="8"/>
      <c r="Q492" s="8"/>
      <c r="R492" s="8"/>
      <c r="T492" s="8"/>
      <c r="U492" s="8"/>
      <c r="V492" s="8"/>
      <c r="W492" s="8"/>
      <c r="X492" s="8"/>
      <c r="Y492" s="8"/>
      <c r="AA492" s="8"/>
      <c r="AB492" s="8"/>
      <c r="AC492" s="8"/>
      <c r="AD492" s="8"/>
      <c r="AE492" s="8"/>
      <c r="AF492" s="8"/>
      <c r="AG492" s="8"/>
    </row>
    <row r="493" spans="6:33" x14ac:dyDescent="0.3">
      <c r="F493" s="2"/>
      <c r="G493" s="2"/>
      <c r="H493" s="4"/>
      <c r="I493" s="14"/>
      <c r="M493" s="8"/>
      <c r="N493" s="8"/>
      <c r="O493" s="8"/>
      <c r="P493" s="8"/>
      <c r="Q493" s="8"/>
      <c r="R493" s="8"/>
      <c r="T493" s="8"/>
      <c r="U493" s="8"/>
      <c r="V493" s="8"/>
      <c r="W493" s="8"/>
      <c r="X493" s="8"/>
      <c r="Y493" s="8"/>
      <c r="AA493" s="8"/>
      <c r="AB493" s="8"/>
      <c r="AC493" s="8"/>
      <c r="AD493" s="8"/>
      <c r="AE493" s="8"/>
      <c r="AF493" s="8"/>
      <c r="AG493" s="8"/>
    </row>
    <row r="494" spans="6:33" x14ac:dyDescent="0.3">
      <c r="F494" s="2"/>
      <c r="G494" s="2"/>
      <c r="H494" s="4"/>
      <c r="I494" s="14"/>
      <c r="M494" s="8"/>
      <c r="N494" s="8"/>
      <c r="O494" s="8"/>
      <c r="P494" s="8"/>
      <c r="Q494" s="8"/>
      <c r="R494" s="8"/>
      <c r="T494" s="8"/>
      <c r="U494" s="8"/>
      <c r="V494" s="8"/>
      <c r="W494" s="8"/>
      <c r="X494" s="8"/>
      <c r="Y494" s="8"/>
      <c r="AA494" s="8"/>
      <c r="AB494" s="8"/>
      <c r="AC494" s="8"/>
      <c r="AD494" s="8"/>
      <c r="AE494" s="8"/>
      <c r="AF494" s="8"/>
      <c r="AG494" s="8"/>
    </row>
    <row r="495" spans="6:33" x14ac:dyDescent="0.3">
      <c r="F495" s="2"/>
      <c r="G495" s="2"/>
      <c r="H495" s="4"/>
      <c r="I495" s="14"/>
      <c r="M495" s="8"/>
      <c r="N495" s="8"/>
      <c r="O495" s="8"/>
      <c r="P495" s="8"/>
      <c r="Q495" s="8"/>
      <c r="R495" s="8"/>
      <c r="T495" s="8"/>
      <c r="U495" s="8"/>
      <c r="V495" s="8"/>
      <c r="W495" s="8"/>
      <c r="X495" s="8"/>
      <c r="Y495" s="8"/>
      <c r="AA495" s="8"/>
      <c r="AB495" s="8"/>
      <c r="AC495" s="8"/>
      <c r="AD495" s="8"/>
      <c r="AE495" s="8"/>
      <c r="AF495" s="8"/>
      <c r="AG495" s="8"/>
    </row>
    <row r="496" spans="6:33" x14ac:dyDescent="0.3">
      <c r="F496" s="2"/>
      <c r="G496" s="2"/>
      <c r="H496" s="4"/>
      <c r="I496" s="14"/>
      <c r="M496" s="8"/>
      <c r="N496" s="8"/>
      <c r="O496" s="8"/>
      <c r="P496" s="8"/>
      <c r="Q496" s="8"/>
      <c r="R496" s="8"/>
      <c r="T496" s="8"/>
      <c r="U496" s="8"/>
      <c r="V496" s="8"/>
      <c r="W496" s="8"/>
      <c r="X496" s="8"/>
      <c r="Y496" s="8"/>
      <c r="AA496" s="8"/>
      <c r="AB496" s="8"/>
      <c r="AC496" s="8"/>
      <c r="AD496" s="8"/>
      <c r="AE496" s="8"/>
      <c r="AF496" s="8"/>
      <c r="AG496" s="8"/>
    </row>
    <row r="497" spans="6:33" x14ac:dyDescent="0.3">
      <c r="F497" s="2"/>
      <c r="G497" s="2"/>
      <c r="H497" s="4"/>
      <c r="I497" s="14"/>
      <c r="M497" s="8"/>
      <c r="N497" s="8"/>
      <c r="O497" s="8"/>
      <c r="P497" s="8"/>
      <c r="Q497" s="8"/>
      <c r="R497" s="8"/>
      <c r="T497" s="8"/>
      <c r="U497" s="8"/>
      <c r="V497" s="8"/>
      <c r="W497" s="8"/>
      <c r="X497" s="8"/>
      <c r="Y497" s="8"/>
      <c r="AA497" s="8"/>
      <c r="AB497" s="8"/>
      <c r="AC497" s="8"/>
      <c r="AD497" s="8"/>
      <c r="AE497" s="8"/>
      <c r="AF497" s="8"/>
      <c r="AG497" s="8"/>
    </row>
    <row r="498" spans="6:33" x14ac:dyDescent="0.3">
      <c r="F498" s="2"/>
      <c r="G498" s="2"/>
      <c r="H498" s="4"/>
      <c r="I498" s="14"/>
      <c r="M498" s="8"/>
      <c r="N498" s="8"/>
      <c r="O498" s="8"/>
      <c r="P498" s="8"/>
      <c r="Q498" s="8"/>
      <c r="R498" s="8"/>
      <c r="T498" s="8"/>
      <c r="U498" s="8"/>
      <c r="V498" s="8"/>
      <c r="W498" s="8"/>
      <c r="X498" s="8"/>
      <c r="Y498" s="8"/>
      <c r="AA498" s="8"/>
      <c r="AB498" s="8"/>
      <c r="AC498" s="8"/>
      <c r="AD498" s="8"/>
      <c r="AE498" s="8"/>
      <c r="AF498" s="8"/>
      <c r="AG498" s="8"/>
    </row>
    <row r="499" spans="6:33" x14ac:dyDescent="0.3">
      <c r="F499" s="2"/>
      <c r="G499" s="2"/>
      <c r="H499" s="4"/>
      <c r="I499" s="14"/>
      <c r="M499" s="8"/>
      <c r="N499" s="8"/>
      <c r="O499" s="8"/>
      <c r="P499" s="8"/>
      <c r="Q499" s="8"/>
      <c r="R499" s="8"/>
      <c r="T499" s="8"/>
      <c r="U499" s="8"/>
      <c r="V499" s="8"/>
      <c r="W499" s="8"/>
      <c r="X499" s="8"/>
      <c r="Y499" s="8"/>
      <c r="AA499" s="8"/>
      <c r="AB499" s="8"/>
      <c r="AC499" s="8"/>
      <c r="AD499" s="8"/>
      <c r="AE499" s="8"/>
      <c r="AF499" s="8"/>
      <c r="AG499" s="8"/>
    </row>
    <row r="500" spans="6:33" x14ac:dyDescent="0.3">
      <c r="F500" s="2"/>
      <c r="G500" s="2"/>
      <c r="H500" s="4"/>
      <c r="I500" s="14"/>
      <c r="M500" s="8"/>
      <c r="N500" s="8"/>
      <c r="O500" s="8"/>
      <c r="P500" s="8"/>
      <c r="Q500" s="8"/>
      <c r="R500" s="8"/>
      <c r="T500" s="8"/>
      <c r="U500" s="8"/>
      <c r="V500" s="8"/>
      <c r="W500" s="8"/>
      <c r="X500" s="8"/>
      <c r="Y500" s="8"/>
      <c r="AA500" s="8"/>
      <c r="AB500" s="8"/>
      <c r="AC500" s="8"/>
      <c r="AD500" s="8"/>
      <c r="AE500" s="8"/>
      <c r="AF500" s="8"/>
      <c r="AG500" s="8"/>
    </row>
    <row r="501" spans="6:33" x14ac:dyDescent="0.3">
      <c r="F501" s="2"/>
      <c r="G501" s="2"/>
      <c r="H501" s="4"/>
      <c r="I501" s="14"/>
      <c r="M501" s="8"/>
      <c r="N501" s="8"/>
      <c r="O501" s="8"/>
      <c r="P501" s="8"/>
      <c r="Q501" s="8"/>
      <c r="R501" s="8"/>
      <c r="T501" s="8"/>
      <c r="U501" s="8"/>
      <c r="V501" s="8"/>
      <c r="W501" s="8"/>
      <c r="X501" s="8"/>
      <c r="Y501" s="8"/>
      <c r="AA501" s="8"/>
      <c r="AB501" s="8"/>
      <c r="AC501" s="8"/>
      <c r="AD501" s="8"/>
      <c r="AE501" s="8"/>
      <c r="AF501" s="8"/>
      <c r="AG501" s="8"/>
    </row>
    <row r="502" spans="6:33" x14ac:dyDescent="0.3">
      <c r="F502" s="2"/>
      <c r="G502" s="2"/>
      <c r="H502" s="4"/>
      <c r="I502" s="14"/>
      <c r="M502" s="8"/>
      <c r="N502" s="8"/>
      <c r="O502" s="8"/>
      <c r="P502" s="8"/>
      <c r="Q502" s="8"/>
      <c r="R502" s="8"/>
      <c r="T502" s="8"/>
      <c r="U502" s="8"/>
      <c r="V502" s="8"/>
      <c r="W502" s="8"/>
      <c r="X502" s="8"/>
      <c r="Y502" s="8"/>
      <c r="AA502" s="8"/>
      <c r="AB502" s="8"/>
      <c r="AC502" s="8"/>
      <c r="AD502" s="8"/>
      <c r="AE502" s="8"/>
      <c r="AF502" s="8"/>
      <c r="AG502" s="8"/>
    </row>
    <row r="503" spans="6:33" x14ac:dyDescent="0.3">
      <c r="F503" s="2"/>
      <c r="G503" s="2"/>
      <c r="H503" s="4"/>
      <c r="I503" s="14"/>
      <c r="M503" s="8"/>
      <c r="N503" s="8"/>
      <c r="O503" s="8"/>
      <c r="P503" s="8"/>
      <c r="Q503" s="8"/>
      <c r="R503" s="8"/>
      <c r="T503" s="8"/>
      <c r="U503" s="8"/>
      <c r="V503" s="8"/>
      <c r="W503" s="8"/>
      <c r="X503" s="8"/>
      <c r="Y503" s="8"/>
      <c r="AA503" s="8"/>
      <c r="AB503" s="8"/>
      <c r="AC503" s="8"/>
      <c r="AD503" s="8"/>
      <c r="AE503" s="8"/>
      <c r="AF503" s="8"/>
      <c r="AG503" s="8"/>
    </row>
    <row r="504" spans="6:33" x14ac:dyDescent="0.3">
      <c r="F504" s="2"/>
      <c r="G504" s="2"/>
      <c r="H504" s="4"/>
      <c r="I504" s="14"/>
      <c r="M504" s="8"/>
      <c r="N504" s="8"/>
      <c r="O504" s="8"/>
      <c r="P504" s="8"/>
      <c r="Q504" s="8"/>
      <c r="R504" s="8"/>
      <c r="T504" s="8"/>
      <c r="U504" s="8"/>
      <c r="V504" s="8"/>
      <c r="W504" s="8"/>
      <c r="X504" s="8"/>
      <c r="Y504" s="8"/>
      <c r="AA504" s="8"/>
      <c r="AB504" s="8"/>
      <c r="AC504" s="8"/>
      <c r="AD504" s="8"/>
      <c r="AE504" s="8"/>
      <c r="AF504" s="8"/>
      <c r="AG504" s="8"/>
    </row>
    <row r="505" spans="6:33" x14ac:dyDescent="0.3">
      <c r="F505" s="2"/>
      <c r="G505" s="2"/>
      <c r="H505" s="4"/>
      <c r="I505" s="14"/>
      <c r="M505" s="8"/>
      <c r="N505" s="8"/>
      <c r="O505" s="8"/>
      <c r="P505" s="8"/>
      <c r="Q505" s="8"/>
      <c r="R505" s="8"/>
      <c r="T505" s="8"/>
      <c r="U505" s="8"/>
      <c r="V505" s="8"/>
      <c r="W505" s="8"/>
      <c r="X505" s="8"/>
      <c r="Y505" s="8"/>
      <c r="AA505" s="8"/>
      <c r="AB505" s="8"/>
      <c r="AC505" s="8"/>
      <c r="AD505" s="8"/>
      <c r="AE505" s="8"/>
      <c r="AF505" s="8"/>
      <c r="AG505" s="8"/>
    </row>
    <row r="506" spans="6:33" x14ac:dyDescent="0.3">
      <c r="F506" s="2"/>
      <c r="G506" s="2"/>
      <c r="H506" s="4"/>
      <c r="I506" s="14"/>
      <c r="M506" s="8"/>
      <c r="N506" s="8"/>
      <c r="O506" s="8"/>
      <c r="P506" s="8"/>
      <c r="Q506" s="8"/>
      <c r="R506" s="8"/>
      <c r="T506" s="8"/>
      <c r="U506" s="8"/>
      <c r="V506" s="8"/>
      <c r="W506" s="8"/>
      <c r="X506" s="8"/>
      <c r="Y506" s="8"/>
      <c r="AA506" s="8"/>
      <c r="AB506" s="8"/>
      <c r="AC506" s="8"/>
      <c r="AD506" s="8"/>
      <c r="AE506" s="8"/>
      <c r="AF506" s="8"/>
      <c r="AG506" s="8"/>
    </row>
    <row r="507" spans="6:33" x14ac:dyDescent="0.3">
      <c r="F507" s="2"/>
      <c r="G507" s="2"/>
      <c r="H507" s="4"/>
      <c r="I507" s="14"/>
      <c r="M507" s="8"/>
      <c r="N507" s="8"/>
      <c r="O507" s="8"/>
      <c r="P507" s="8"/>
      <c r="Q507" s="8"/>
      <c r="R507" s="8"/>
      <c r="T507" s="8"/>
      <c r="U507" s="8"/>
      <c r="V507" s="8"/>
      <c r="W507" s="8"/>
      <c r="X507" s="8"/>
      <c r="Y507" s="8"/>
      <c r="AA507" s="8"/>
      <c r="AB507" s="8"/>
      <c r="AC507" s="8"/>
      <c r="AD507" s="8"/>
      <c r="AE507" s="8"/>
      <c r="AF507" s="8"/>
      <c r="AG507" s="8"/>
    </row>
    <row r="508" spans="6:33" x14ac:dyDescent="0.3">
      <c r="F508" s="2"/>
      <c r="G508" s="2"/>
      <c r="H508" s="4"/>
      <c r="I508" s="14"/>
      <c r="M508" s="8"/>
      <c r="N508" s="8"/>
      <c r="O508" s="8"/>
      <c r="P508" s="8"/>
      <c r="Q508" s="8"/>
      <c r="R508" s="8"/>
      <c r="T508" s="8"/>
      <c r="U508" s="8"/>
      <c r="V508" s="8"/>
      <c r="W508" s="8"/>
      <c r="X508" s="8"/>
      <c r="Y508" s="8"/>
      <c r="AA508" s="8"/>
      <c r="AB508" s="8"/>
      <c r="AC508" s="8"/>
      <c r="AD508" s="8"/>
      <c r="AE508" s="8"/>
      <c r="AF508" s="8"/>
      <c r="AG508" s="8"/>
    </row>
    <row r="509" spans="6:33" x14ac:dyDescent="0.3">
      <c r="F509" s="2"/>
      <c r="G509" s="2"/>
      <c r="H509" s="4"/>
      <c r="I509" s="14"/>
      <c r="M509" s="8"/>
      <c r="N509" s="8"/>
      <c r="O509" s="8"/>
      <c r="P509" s="8"/>
      <c r="Q509" s="8"/>
      <c r="R509" s="8"/>
      <c r="T509" s="8"/>
      <c r="U509" s="8"/>
      <c r="V509" s="8"/>
      <c r="W509" s="8"/>
      <c r="X509" s="8"/>
      <c r="Y509" s="8"/>
      <c r="AA509" s="8"/>
      <c r="AB509" s="8"/>
      <c r="AC509" s="8"/>
      <c r="AD509" s="8"/>
      <c r="AE509" s="8"/>
      <c r="AF509" s="8"/>
      <c r="AG509" s="8"/>
    </row>
    <row r="510" spans="6:33" x14ac:dyDescent="0.3">
      <c r="F510" s="2"/>
      <c r="G510" s="2"/>
      <c r="H510" s="4"/>
      <c r="I510" s="14"/>
      <c r="M510" s="8"/>
      <c r="N510" s="8"/>
      <c r="O510" s="8"/>
      <c r="P510" s="8"/>
      <c r="Q510" s="8"/>
      <c r="R510" s="8"/>
      <c r="T510" s="8"/>
      <c r="U510" s="8"/>
      <c r="V510" s="8"/>
      <c r="W510" s="8"/>
      <c r="X510" s="8"/>
      <c r="Y510" s="8"/>
      <c r="AA510" s="8"/>
      <c r="AB510" s="8"/>
      <c r="AC510" s="8"/>
      <c r="AD510" s="8"/>
      <c r="AE510" s="8"/>
      <c r="AF510" s="8"/>
      <c r="AG510" s="8"/>
    </row>
    <row r="511" spans="6:33" x14ac:dyDescent="0.3">
      <c r="F511" s="2"/>
      <c r="G511" s="2"/>
      <c r="H511" s="4"/>
      <c r="I511" s="14"/>
      <c r="M511" s="8"/>
      <c r="N511" s="8"/>
      <c r="O511" s="8"/>
      <c r="P511" s="8"/>
      <c r="Q511" s="8"/>
      <c r="R511" s="8"/>
      <c r="T511" s="8"/>
      <c r="U511" s="8"/>
      <c r="V511" s="8"/>
      <c r="W511" s="8"/>
      <c r="X511" s="8"/>
      <c r="Y511" s="8"/>
      <c r="AA511" s="8"/>
      <c r="AB511" s="8"/>
      <c r="AC511" s="8"/>
      <c r="AD511" s="8"/>
      <c r="AE511" s="8"/>
      <c r="AF511" s="8"/>
      <c r="AG511" s="8"/>
    </row>
    <row r="512" spans="6:33" x14ac:dyDescent="0.3">
      <c r="F512" s="2"/>
      <c r="G512" s="2"/>
      <c r="H512" s="4"/>
      <c r="I512" s="14"/>
      <c r="M512" s="8"/>
      <c r="N512" s="8"/>
      <c r="O512" s="8"/>
      <c r="P512" s="8"/>
      <c r="Q512" s="8"/>
      <c r="R512" s="8"/>
      <c r="T512" s="8"/>
      <c r="U512" s="8"/>
      <c r="V512" s="8"/>
      <c r="W512" s="8"/>
      <c r="X512" s="8"/>
      <c r="Y512" s="8"/>
      <c r="AA512" s="8"/>
      <c r="AB512" s="8"/>
      <c r="AC512" s="8"/>
      <c r="AD512" s="8"/>
      <c r="AE512" s="8"/>
      <c r="AF512" s="8"/>
      <c r="AG512" s="8"/>
    </row>
    <row r="513" spans="6:33" x14ac:dyDescent="0.3">
      <c r="F513" s="2"/>
      <c r="G513" s="2"/>
      <c r="H513" s="4"/>
      <c r="I513" s="14"/>
      <c r="M513" s="8"/>
      <c r="N513" s="8"/>
      <c r="O513" s="8"/>
      <c r="P513" s="8"/>
      <c r="Q513" s="8"/>
      <c r="R513" s="8"/>
      <c r="T513" s="8"/>
      <c r="U513" s="8"/>
      <c r="V513" s="8"/>
      <c r="W513" s="8"/>
      <c r="X513" s="8"/>
      <c r="Y513" s="8"/>
      <c r="AA513" s="8"/>
      <c r="AB513" s="8"/>
      <c r="AC513" s="8"/>
      <c r="AD513" s="8"/>
      <c r="AE513" s="8"/>
      <c r="AF513" s="8"/>
      <c r="AG513" s="8"/>
    </row>
    <row r="514" spans="6:33" x14ac:dyDescent="0.3">
      <c r="F514" s="2"/>
      <c r="G514" s="2"/>
      <c r="H514" s="4"/>
      <c r="I514" s="14"/>
      <c r="M514" s="8"/>
      <c r="N514" s="8"/>
      <c r="O514" s="8"/>
      <c r="P514" s="8"/>
      <c r="Q514" s="8"/>
      <c r="R514" s="8"/>
      <c r="T514" s="8"/>
      <c r="U514" s="8"/>
      <c r="V514" s="8"/>
      <c r="W514" s="8"/>
      <c r="X514" s="8"/>
      <c r="Y514" s="8"/>
      <c r="AA514" s="8"/>
      <c r="AB514" s="8"/>
      <c r="AC514" s="8"/>
      <c r="AD514" s="8"/>
      <c r="AE514" s="8"/>
      <c r="AF514" s="8"/>
      <c r="AG514" s="8"/>
    </row>
    <row r="515" spans="6:33" x14ac:dyDescent="0.3">
      <c r="F515" s="2"/>
      <c r="G515" s="2"/>
      <c r="H515" s="4"/>
      <c r="I515" s="14"/>
      <c r="M515" s="8"/>
      <c r="N515" s="8"/>
      <c r="O515" s="8"/>
      <c r="P515" s="8"/>
      <c r="Q515" s="8"/>
      <c r="R515" s="8"/>
      <c r="T515" s="8"/>
      <c r="U515" s="8"/>
      <c r="V515" s="8"/>
      <c r="W515" s="8"/>
      <c r="X515" s="8"/>
      <c r="Y515" s="8"/>
      <c r="AA515" s="8"/>
      <c r="AB515" s="8"/>
      <c r="AC515" s="8"/>
      <c r="AD515" s="8"/>
      <c r="AE515" s="8"/>
      <c r="AF515" s="8"/>
      <c r="AG515" s="8"/>
    </row>
    <row r="516" spans="6:33" x14ac:dyDescent="0.3">
      <c r="F516" s="2"/>
      <c r="G516" s="2"/>
      <c r="H516" s="4"/>
      <c r="I516" s="14"/>
      <c r="M516" s="8"/>
      <c r="N516" s="8"/>
      <c r="O516" s="8"/>
      <c r="P516" s="8"/>
      <c r="Q516" s="8"/>
      <c r="R516" s="8"/>
      <c r="T516" s="8"/>
      <c r="U516" s="8"/>
      <c r="V516" s="8"/>
      <c r="W516" s="8"/>
      <c r="X516" s="8"/>
      <c r="Y516" s="8"/>
      <c r="AA516" s="8"/>
      <c r="AB516" s="8"/>
      <c r="AC516" s="8"/>
      <c r="AD516" s="8"/>
      <c r="AE516" s="8"/>
      <c r="AF516" s="8"/>
      <c r="AG516" s="8"/>
    </row>
    <row r="517" spans="6:33" x14ac:dyDescent="0.3">
      <c r="F517" s="2"/>
      <c r="G517" s="2"/>
      <c r="H517" s="4"/>
      <c r="I517" s="14"/>
      <c r="M517" s="8"/>
      <c r="N517" s="8"/>
      <c r="O517" s="8"/>
      <c r="P517" s="8"/>
      <c r="Q517" s="8"/>
      <c r="R517" s="8"/>
      <c r="T517" s="8"/>
      <c r="U517" s="8"/>
      <c r="V517" s="8"/>
      <c r="W517" s="8"/>
      <c r="X517" s="8"/>
      <c r="Y517" s="8"/>
      <c r="AA517" s="8"/>
      <c r="AB517" s="8"/>
      <c r="AC517" s="8"/>
      <c r="AD517" s="8"/>
      <c r="AE517" s="8"/>
      <c r="AF517" s="8"/>
      <c r="AG517" s="8"/>
    </row>
    <row r="518" spans="6:33" x14ac:dyDescent="0.3">
      <c r="F518" s="2"/>
      <c r="G518" s="2"/>
      <c r="H518" s="4"/>
      <c r="I518" s="14"/>
      <c r="M518" s="8"/>
      <c r="N518" s="8"/>
      <c r="O518" s="8"/>
      <c r="P518" s="8"/>
      <c r="Q518" s="8"/>
      <c r="R518" s="8"/>
      <c r="T518" s="8"/>
      <c r="U518" s="8"/>
      <c r="V518" s="8"/>
      <c r="W518" s="8"/>
      <c r="X518" s="8"/>
      <c r="Y518" s="8"/>
      <c r="AA518" s="8"/>
      <c r="AB518" s="8"/>
      <c r="AC518" s="8"/>
      <c r="AD518" s="8"/>
      <c r="AE518" s="8"/>
      <c r="AF518" s="8"/>
      <c r="AG518" s="8"/>
    </row>
    <row r="519" spans="6:33" x14ac:dyDescent="0.3">
      <c r="F519" s="2"/>
      <c r="G519" s="2"/>
      <c r="H519" s="4"/>
      <c r="I519" s="14"/>
      <c r="M519" s="8"/>
      <c r="N519" s="8"/>
      <c r="O519" s="8"/>
      <c r="P519" s="8"/>
      <c r="Q519" s="8"/>
      <c r="R519" s="8"/>
      <c r="T519" s="8"/>
      <c r="U519" s="8"/>
      <c r="V519" s="8"/>
      <c r="W519" s="8"/>
      <c r="X519" s="8"/>
      <c r="Y519" s="8"/>
      <c r="AA519" s="8"/>
      <c r="AB519" s="8"/>
      <c r="AC519" s="8"/>
      <c r="AD519" s="8"/>
      <c r="AE519" s="8"/>
      <c r="AF519" s="8"/>
      <c r="AG519" s="8"/>
    </row>
    <row r="520" spans="6:33" x14ac:dyDescent="0.3">
      <c r="F520" s="2"/>
      <c r="G520" s="2"/>
      <c r="H520" s="4"/>
      <c r="I520" s="14"/>
      <c r="M520" s="8"/>
      <c r="N520" s="8"/>
      <c r="O520" s="8"/>
      <c r="P520" s="8"/>
      <c r="Q520" s="8"/>
      <c r="R520" s="8"/>
      <c r="T520" s="8"/>
      <c r="U520" s="8"/>
      <c r="V520" s="8"/>
      <c r="W520" s="8"/>
      <c r="X520" s="8"/>
      <c r="Y520" s="8"/>
      <c r="AA520" s="8"/>
      <c r="AB520" s="8"/>
      <c r="AC520" s="8"/>
      <c r="AD520" s="8"/>
      <c r="AE520" s="8"/>
      <c r="AF520" s="8"/>
      <c r="AG520" s="8"/>
    </row>
    <row r="521" spans="6:33" x14ac:dyDescent="0.3">
      <c r="F521" s="2"/>
      <c r="G521" s="2"/>
      <c r="H521" s="4"/>
      <c r="I521" s="14"/>
      <c r="M521" s="8"/>
      <c r="N521" s="8"/>
      <c r="O521" s="8"/>
      <c r="P521" s="8"/>
      <c r="Q521" s="8"/>
      <c r="R521" s="8"/>
      <c r="T521" s="8"/>
      <c r="U521" s="8"/>
      <c r="V521" s="8"/>
      <c r="W521" s="8"/>
      <c r="X521" s="8"/>
      <c r="Y521" s="8"/>
      <c r="AA521" s="8"/>
      <c r="AB521" s="8"/>
      <c r="AC521" s="8"/>
      <c r="AD521" s="8"/>
      <c r="AE521" s="8"/>
      <c r="AF521" s="8"/>
      <c r="AG521" s="8"/>
    </row>
    <row r="522" spans="6:33" x14ac:dyDescent="0.3">
      <c r="F522" s="2"/>
      <c r="G522" s="2"/>
      <c r="H522" s="4"/>
      <c r="I522" s="14"/>
      <c r="M522" s="8"/>
      <c r="N522" s="8"/>
      <c r="O522" s="8"/>
      <c r="P522" s="8"/>
      <c r="Q522" s="8"/>
      <c r="R522" s="8"/>
      <c r="T522" s="8"/>
      <c r="U522" s="8"/>
      <c r="V522" s="8"/>
      <c r="W522" s="8"/>
      <c r="X522" s="8"/>
      <c r="Y522" s="8"/>
      <c r="AA522" s="8"/>
      <c r="AB522" s="8"/>
      <c r="AC522" s="8"/>
      <c r="AD522" s="8"/>
      <c r="AE522" s="8"/>
      <c r="AF522" s="8"/>
      <c r="AG522" s="8"/>
    </row>
    <row r="523" spans="6:33" x14ac:dyDescent="0.3">
      <c r="F523" s="2"/>
      <c r="G523" s="2"/>
      <c r="H523" s="4"/>
      <c r="I523" s="14"/>
      <c r="M523" s="8"/>
      <c r="N523" s="8"/>
      <c r="O523" s="8"/>
      <c r="P523" s="8"/>
      <c r="Q523" s="8"/>
      <c r="R523" s="8"/>
      <c r="T523" s="8"/>
      <c r="U523" s="8"/>
      <c r="V523" s="8"/>
      <c r="W523" s="8"/>
      <c r="X523" s="8"/>
      <c r="Y523" s="8"/>
      <c r="AA523" s="8"/>
      <c r="AB523" s="8"/>
      <c r="AC523" s="8"/>
      <c r="AD523" s="8"/>
      <c r="AE523" s="8"/>
      <c r="AF523" s="8"/>
      <c r="AG523" s="8"/>
    </row>
    <row r="524" spans="6:33" x14ac:dyDescent="0.3">
      <c r="F524" s="2"/>
      <c r="G524" s="2"/>
      <c r="H524" s="4"/>
      <c r="I524" s="14"/>
      <c r="M524" s="8"/>
      <c r="N524" s="8"/>
      <c r="O524" s="8"/>
      <c r="P524" s="8"/>
      <c r="Q524" s="8"/>
      <c r="R524" s="8"/>
      <c r="T524" s="8"/>
      <c r="U524" s="8"/>
      <c r="V524" s="8"/>
      <c r="W524" s="8"/>
      <c r="X524" s="8"/>
      <c r="Y524" s="8"/>
      <c r="AA524" s="8"/>
      <c r="AB524" s="8"/>
      <c r="AC524" s="8"/>
      <c r="AD524" s="8"/>
      <c r="AE524" s="8"/>
      <c r="AF524" s="8"/>
      <c r="AG524" s="8"/>
    </row>
    <row r="525" spans="6:33" x14ac:dyDescent="0.3">
      <c r="F525" s="2"/>
      <c r="G525" s="2"/>
      <c r="H525" s="4"/>
      <c r="I525" s="14"/>
      <c r="M525" s="8"/>
      <c r="N525" s="8"/>
      <c r="O525" s="8"/>
      <c r="P525" s="8"/>
      <c r="Q525" s="8"/>
      <c r="R525" s="8"/>
      <c r="T525" s="8"/>
      <c r="U525" s="8"/>
      <c r="V525" s="8"/>
      <c r="W525" s="8"/>
      <c r="X525" s="8"/>
      <c r="Y525" s="8"/>
      <c r="AA525" s="8"/>
      <c r="AB525" s="8"/>
      <c r="AC525" s="8"/>
      <c r="AD525" s="8"/>
      <c r="AE525" s="8"/>
      <c r="AF525" s="8"/>
      <c r="AG525" s="8"/>
    </row>
    <row r="526" spans="6:33" x14ac:dyDescent="0.3">
      <c r="F526" s="2"/>
      <c r="G526" s="2"/>
      <c r="H526" s="4"/>
      <c r="I526" s="14"/>
      <c r="M526" s="8"/>
      <c r="N526" s="8"/>
      <c r="O526" s="8"/>
      <c r="P526" s="8"/>
      <c r="Q526" s="8"/>
      <c r="R526" s="8"/>
      <c r="T526" s="8"/>
      <c r="U526" s="8"/>
      <c r="V526" s="8"/>
      <c r="W526" s="8"/>
      <c r="X526" s="8"/>
      <c r="Y526" s="8"/>
      <c r="AA526" s="8"/>
      <c r="AB526" s="8"/>
      <c r="AC526" s="8"/>
      <c r="AD526" s="8"/>
      <c r="AE526" s="8"/>
      <c r="AF526" s="8"/>
      <c r="AG526" s="8"/>
    </row>
    <row r="527" spans="6:33" x14ac:dyDescent="0.3">
      <c r="F527" s="2"/>
      <c r="G527" s="2"/>
      <c r="H527" s="4"/>
      <c r="I527" s="14"/>
      <c r="M527" s="8"/>
      <c r="N527" s="8"/>
      <c r="O527" s="8"/>
      <c r="P527" s="8"/>
      <c r="Q527" s="8"/>
      <c r="R527" s="8"/>
      <c r="T527" s="8"/>
      <c r="U527" s="8"/>
      <c r="V527" s="8"/>
      <c r="W527" s="8"/>
      <c r="X527" s="8"/>
      <c r="Y527" s="8"/>
      <c r="AA527" s="8"/>
      <c r="AB527" s="8"/>
      <c r="AC527" s="8"/>
      <c r="AD527" s="8"/>
      <c r="AE527" s="8"/>
      <c r="AF527" s="8"/>
      <c r="AG527" s="8"/>
    </row>
    <row r="528" spans="6:33" x14ac:dyDescent="0.3">
      <c r="F528" s="2"/>
      <c r="G528" s="2"/>
      <c r="H528" s="4"/>
      <c r="I528" s="14"/>
      <c r="M528" s="8"/>
      <c r="N528" s="8"/>
      <c r="O528" s="8"/>
      <c r="P528" s="8"/>
      <c r="Q528" s="8"/>
      <c r="R528" s="8"/>
      <c r="T528" s="8"/>
      <c r="U528" s="8"/>
      <c r="V528" s="8"/>
      <c r="W528" s="8"/>
      <c r="X528" s="8"/>
      <c r="Y528" s="8"/>
      <c r="AA528" s="8"/>
      <c r="AB528" s="8"/>
      <c r="AC528" s="8"/>
      <c r="AD528" s="8"/>
      <c r="AE528" s="8"/>
      <c r="AF528" s="8"/>
      <c r="AG528" s="8"/>
    </row>
    <row r="529" spans="6:33" x14ac:dyDescent="0.3">
      <c r="F529" s="2"/>
      <c r="G529" s="2"/>
      <c r="H529" s="4"/>
      <c r="I529" s="14"/>
      <c r="M529" s="8"/>
      <c r="N529" s="8"/>
      <c r="O529" s="8"/>
      <c r="P529" s="8"/>
      <c r="Q529" s="8"/>
      <c r="R529" s="8"/>
      <c r="T529" s="8"/>
      <c r="U529" s="8"/>
      <c r="V529" s="8"/>
      <c r="W529" s="8"/>
      <c r="X529" s="8"/>
      <c r="Y529" s="8"/>
      <c r="AA529" s="8"/>
      <c r="AB529" s="8"/>
      <c r="AC529" s="8"/>
      <c r="AD529" s="8"/>
      <c r="AE529" s="8"/>
      <c r="AF529" s="8"/>
      <c r="AG529" s="8"/>
    </row>
    <row r="530" spans="6:33" x14ac:dyDescent="0.3">
      <c r="F530" s="2"/>
      <c r="G530" s="2"/>
      <c r="H530" s="4"/>
      <c r="I530" s="14"/>
      <c r="M530" s="8"/>
      <c r="N530" s="8"/>
      <c r="O530" s="8"/>
      <c r="P530" s="8"/>
      <c r="Q530" s="8"/>
      <c r="R530" s="8"/>
      <c r="T530" s="8"/>
      <c r="U530" s="8"/>
      <c r="V530" s="8"/>
      <c r="W530" s="8"/>
      <c r="X530" s="8"/>
      <c r="Y530" s="8"/>
      <c r="AA530" s="8"/>
      <c r="AB530" s="8"/>
      <c r="AC530" s="8"/>
      <c r="AD530" s="8"/>
      <c r="AE530" s="8"/>
      <c r="AF530" s="8"/>
      <c r="AG530" s="8"/>
    </row>
    <row r="531" spans="6:33" x14ac:dyDescent="0.3">
      <c r="F531" s="2"/>
      <c r="G531" s="2"/>
      <c r="H531" s="4"/>
      <c r="I531" s="14"/>
      <c r="M531" s="8"/>
      <c r="N531" s="8"/>
      <c r="O531" s="8"/>
      <c r="P531" s="8"/>
      <c r="Q531" s="8"/>
      <c r="R531" s="8"/>
      <c r="T531" s="8"/>
      <c r="U531" s="8"/>
      <c r="V531" s="8"/>
      <c r="W531" s="8"/>
      <c r="X531" s="8"/>
      <c r="Y531" s="8"/>
      <c r="AA531" s="8"/>
      <c r="AB531" s="8"/>
      <c r="AC531" s="8"/>
      <c r="AD531" s="8"/>
      <c r="AE531" s="8"/>
      <c r="AF531" s="8"/>
      <c r="AG531" s="8"/>
    </row>
    <row r="532" spans="6:33" x14ac:dyDescent="0.3">
      <c r="F532" s="2"/>
      <c r="G532" s="2"/>
      <c r="H532" s="4"/>
      <c r="I532" s="14"/>
      <c r="M532" s="8"/>
      <c r="N532" s="8"/>
      <c r="O532" s="8"/>
      <c r="P532" s="8"/>
      <c r="Q532" s="8"/>
      <c r="R532" s="8"/>
      <c r="T532" s="8"/>
      <c r="U532" s="8"/>
      <c r="V532" s="8"/>
      <c r="W532" s="8"/>
      <c r="X532" s="8"/>
      <c r="Y532" s="8"/>
      <c r="AA532" s="8"/>
      <c r="AB532" s="8"/>
      <c r="AC532" s="8"/>
      <c r="AD532" s="8"/>
      <c r="AE532" s="8"/>
      <c r="AF532" s="8"/>
      <c r="AG532" s="8"/>
    </row>
    <row r="533" spans="6:33" x14ac:dyDescent="0.3">
      <c r="F533" s="2"/>
      <c r="G533" s="2"/>
      <c r="H533" s="4"/>
      <c r="I533" s="14"/>
      <c r="M533" s="8"/>
      <c r="N533" s="8"/>
      <c r="O533" s="8"/>
      <c r="P533" s="8"/>
      <c r="Q533" s="8"/>
      <c r="R533" s="8"/>
      <c r="T533" s="8"/>
      <c r="U533" s="8"/>
      <c r="V533" s="8"/>
      <c r="W533" s="8"/>
      <c r="X533" s="8"/>
      <c r="Y533" s="8"/>
      <c r="AA533" s="8"/>
      <c r="AB533" s="8"/>
      <c r="AC533" s="8"/>
      <c r="AD533" s="8"/>
      <c r="AE533" s="8"/>
      <c r="AF533" s="8"/>
      <c r="AG533" s="8"/>
    </row>
    <row r="534" spans="6:33" x14ac:dyDescent="0.3">
      <c r="F534" s="2"/>
      <c r="G534" s="2"/>
      <c r="H534" s="4"/>
      <c r="I534" s="14"/>
      <c r="M534" s="8"/>
      <c r="N534" s="8"/>
      <c r="O534" s="8"/>
      <c r="P534" s="8"/>
      <c r="Q534" s="8"/>
      <c r="R534" s="8"/>
      <c r="T534" s="8"/>
      <c r="U534" s="8"/>
      <c r="V534" s="8"/>
      <c r="W534" s="8"/>
      <c r="X534" s="8"/>
      <c r="Y534" s="8"/>
      <c r="AA534" s="8"/>
      <c r="AB534" s="8"/>
      <c r="AC534" s="8"/>
      <c r="AD534" s="8"/>
      <c r="AE534" s="8"/>
      <c r="AF534" s="8"/>
      <c r="AG534" s="8"/>
    </row>
    <row r="535" spans="6:33" x14ac:dyDescent="0.3">
      <c r="F535" s="2"/>
      <c r="G535" s="2"/>
      <c r="H535" s="4"/>
      <c r="I535" s="14"/>
      <c r="M535" s="8"/>
      <c r="N535" s="8"/>
      <c r="O535" s="8"/>
      <c r="P535" s="8"/>
      <c r="Q535" s="8"/>
      <c r="R535" s="8"/>
      <c r="T535" s="8"/>
      <c r="U535" s="8"/>
      <c r="V535" s="8"/>
      <c r="W535" s="8"/>
      <c r="X535" s="8"/>
      <c r="Y535" s="8"/>
      <c r="AA535" s="8"/>
      <c r="AB535" s="8"/>
      <c r="AC535" s="8"/>
      <c r="AD535" s="8"/>
      <c r="AE535" s="8"/>
      <c r="AF535" s="8"/>
      <c r="AG535" s="8"/>
    </row>
    <row r="536" spans="6:33" x14ac:dyDescent="0.3">
      <c r="F536" s="2"/>
      <c r="G536" s="2"/>
      <c r="H536" s="4"/>
      <c r="I536" s="14"/>
      <c r="M536" s="8"/>
      <c r="N536" s="8"/>
      <c r="O536" s="8"/>
      <c r="P536" s="8"/>
      <c r="Q536" s="8"/>
      <c r="R536" s="8"/>
      <c r="T536" s="8"/>
      <c r="U536" s="8"/>
      <c r="V536" s="8"/>
      <c r="W536" s="8"/>
      <c r="X536" s="8"/>
      <c r="Y536" s="8"/>
      <c r="AA536" s="8"/>
      <c r="AB536" s="8"/>
      <c r="AC536" s="8"/>
      <c r="AD536" s="8"/>
      <c r="AE536" s="8"/>
      <c r="AF536" s="8"/>
      <c r="AG536" s="8"/>
    </row>
    <row r="537" spans="6:33" x14ac:dyDescent="0.3">
      <c r="F537" s="2"/>
      <c r="G537" s="2"/>
      <c r="H537" s="4"/>
      <c r="I537" s="14"/>
      <c r="M537" s="8"/>
      <c r="N537" s="8"/>
      <c r="O537" s="8"/>
      <c r="P537" s="8"/>
      <c r="Q537" s="8"/>
      <c r="R537" s="8"/>
      <c r="T537" s="8"/>
      <c r="U537" s="8"/>
      <c r="V537" s="8"/>
      <c r="W537" s="8"/>
      <c r="X537" s="8"/>
      <c r="Y537" s="8"/>
      <c r="AA537" s="8"/>
      <c r="AB537" s="8"/>
      <c r="AC537" s="8"/>
      <c r="AD537" s="8"/>
      <c r="AE537" s="8"/>
      <c r="AF537" s="8"/>
      <c r="AG537" s="8"/>
    </row>
    <row r="538" spans="6:33" x14ac:dyDescent="0.3">
      <c r="F538" s="2"/>
      <c r="G538" s="2"/>
      <c r="H538" s="4"/>
      <c r="I538" s="14"/>
      <c r="M538" s="8"/>
      <c r="N538" s="8"/>
      <c r="O538" s="8"/>
      <c r="P538" s="8"/>
      <c r="Q538" s="8"/>
      <c r="R538" s="8"/>
      <c r="T538" s="8"/>
      <c r="U538" s="8"/>
      <c r="V538" s="8"/>
      <c r="W538" s="8"/>
      <c r="X538" s="8"/>
      <c r="Y538" s="8"/>
      <c r="AA538" s="8"/>
      <c r="AB538" s="8"/>
      <c r="AC538" s="8"/>
      <c r="AD538" s="8"/>
      <c r="AE538" s="8"/>
      <c r="AF538" s="8"/>
      <c r="AG538" s="8"/>
    </row>
    <row r="539" spans="6:33" x14ac:dyDescent="0.3">
      <c r="F539" s="2"/>
      <c r="G539" s="2"/>
      <c r="H539" s="4"/>
      <c r="I539" s="14"/>
      <c r="M539" s="8"/>
      <c r="N539" s="8"/>
      <c r="O539" s="8"/>
      <c r="P539" s="8"/>
      <c r="Q539" s="8"/>
      <c r="R539" s="8"/>
      <c r="T539" s="8"/>
      <c r="U539" s="8"/>
      <c r="V539" s="8"/>
      <c r="W539" s="8"/>
      <c r="X539" s="8"/>
      <c r="Y539" s="8"/>
      <c r="AA539" s="8"/>
      <c r="AB539" s="8"/>
      <c r="AC539" s="8"/>
      <c r="AD539" s="8"/>
      <c r="AE539" s="8"/>
      <c r="AF539" s="8"/>
      <c r="AG539" s="8"/>
    </row>
    <row r="540" spans="6:33" x14ac:dyDescent="0.3">
      <c r="F540" s="2"/>
      <c r="G540" s="2"/>
      <c r="H540" s="4"/>
      <c r="I540" s="14"/>
      <c r="M540" s="8"/>
      <c r="N540" s="8"/>
      <c r="O540" s="8"/>
      <c r="P540" s="8"/>
      <c r="Q540" s="8"/>
      <c r="R540" s="8"/>
      <c r="T540" s="8"/>
      <c r="U540" s="8"/>
      <c r="V540" s="8"/>
      <c r="W540" s="8"/>
      <c r="X540" s="8"/>
      <c r="Y540" s="8"/>
      <c r="AA540" s="8"/>
      <c r="AB540" s="8"/>
      <c r="AC540" s="8"/>
      <c r="AD540" s="8"/>
      <c r="AE540" s="8"/>
      <c r="AF540" s="8"/>
      <c r="AG540" s="8"/>
    </row>
    <row r="541" spans="6:33" x14ac:dyDescent="0.3">
      <c r="F541" s="2"/>
      <c r="G541" s="2"/>
      <c r="H541" s="4"/>
      <c r="I541" s="14"/>
      <c r="M541" s="8"/>
      <c r="N541" s="8"/>
      <c r="O541" s="8"/>
      <c r="P541" s="8"/>
      <c r="Q541" s="8"/>
      <c r="R541" s="8"/>
      <c r="T541" s="8"/>
      <c r="U541" s="8"/>
      <c r="V541" s="8"/>
      <c r="W541" s="8"/>
      <c r="X541" s="8"/>
      <c r="Y541" s="8"/>
      <c r="AA541" s="8"/>
      <c r="AB541" s="8"/>
      <c r="AC541" s="8"/>
      <c r="AD541" s="8"/>
      <c r="AE541" s="8"/>
      <c r="AF541" s="8"/>
      <c r="AG541" s="8"/>
    </row>
    <row r="542" spans="6:33" x14ac:dyDescent="0.3">
      <c r="F542" s="2"/>
      <c r="G542" s="2"/>
      <c r="H542" s="4"/>
      <c r="I542" s="14"/>
      <c r="M542" s="8"/>
      <c r="N542" s="8"/>
      <c r="O542" s="8"/>
      <c r="P542" s="8"/>
      <c r="Q542" s="8"/>
      <c r="R542" s="8"/>
      <c r="T542" s="8"/>
      <c r="U542" s="8"/>
      <c r="V542" s="8"/>
      <c r="W542" s="8"/>
      <c r="X542" s="8"/>
      <c r="Y542" s="8"/>
      <c r="AA542" s="8"/>
      <c r="AB542" s="8"/>
      <c r="AC542" s="8"/>
      <c r="AD542" s="8"/>
      <c r="AE542" s="8"/>
      <c r="AF542" s="8"/>
      <c r="AG542" s="8"/>
    </row>
    <row r="543" spans="6:33" x14ac:dyDescent="0.3">
      <c r="F543" s="2"/>
      <c r="G543" s="2"/>
      <c r="H543" s="4"/>
      <c r="I543" s="14"/>
      <c r="M543" s="8"/>
      <c r="N543" s="8"/>
      <c r="O543" s="8"/>
      <c r="P543" s="8"/>
      <c r="Q543" s="8"/>
      <c r="R543" s="8"/>
      <c r="T543" s="8"/>
      <c r="U543" s="8"/>
      <c r="V543" s="8"/>
      <c r="W543" s="8"/>
      <c r="X543" s="8"/>
      <c r="Y543" s="8"/>
      <c r="AA543" s="8"/>
      <c r="AB543" s="8"/>
      <c r="AC543" s="8"/>
      <c r="AD543" s="8"/>
      <c r="AE543" s="8"/>
      <c r="AF543" s="8"/>
      <c r="AG543" s="8"/>
    </row>
    <row r="544" spans="6:33" x14ac:dyDescent="0.3">
      <c r="F544" s="2"/>
      <c r="G544" s="2"/>
      <c r="H544" s="4"/>
      <c r="I544" s="14"/>
      <c r="M544" s="8"/>
      <c r="N544" s="8"/>
      <c r="O544" s="8"/>
      <c r="P544" s="8"/>
      <c r="Q544" s="8"/>
      <c r="R544" s="8"/>
      <c r="T544" s="8"/>
      <c r="U544" s="8"/>
      <c r="V544" s="8"/>
      <c r="W544" s="8"/>
      <c r="X544" s="8"/>
      <c r="Y544" s="8"/>
      <c r="AA544" s="8"/>
      <c r="AB544" s="8"/>
      <c r="AC544" s="8"/>
      <c r="AD544" s="8"/>
      <c r="AE544" s="8"/>
      <c r="AF544" s="8"/>
      <c r="AG544" s="8"/>
    </row>
    <row r="545" spans="6:33" x14ac:dyDescent="0.3">
      <c r="F545" s="2"/>
      <c r="G545" s="2"/>
      <c r="H545" s="4"/>
      <c r="I545" s="14"/>
      <c r="M545" s="8"/>
      <c r="N545" s="8"/>
      <c r="O545" s="8"/>
      <c r="P545" s="8"/>
      <c r="Q545" s="8"/>
      <c r="R545" s="8"/>
      <c r="T545" s="8"/>
      <c r="U545" s="8"/>
      <c r="V545" s="8"/>
      <c r="W545" s="8"/>
      <c r="X545" s="8"/>
      <c r="Y545" s="8"/>
      <c r="AA545" s="8"/>
      <c r="AB545" s="8"/>
      <c r="AC545" s="8"/>
      <c r="AD545" s="8"/>
      <c r="AE545" s="8"/>
      <c r="AF545" s="8"/>
      <c r="AG545" s="8"/>
    </row>
    <row r="546" spans="6:33" x14ac:dyDescent="0.3">
      <c r="F546" s="2"/>
      <c r="G546" s="2"/>
      <c r="H546" s="4"/>
      <c r="I546" s="14"/>
      <c r="M546" s="8"/>
      <c r="N546" s="8"/>
      <c r="O546" s="8"/>
      <c r="P546" s="8"/>
      <c r="Q546" s="8"/>
      <c r="R546" s="8"/>
      <c r="T546" s="8"/>
      <c r="U546" s="8"/>
      <c r="V546" s="8"/>
      <c r="W546" s="8"/>
      <c r="X546" s="8"/>
      <c r="Y546" s="8"/>
      <c r="AA546" s="8"/>
      <c r="AB546" s="8"/>
      <c r="AC546" s="8"/>
      <c r="AD546" s="8"/>
      <c r="AE546" s="8"/>
      <c r="AF546" s="8"/>
      <c r="AG546" s="8"/>
    </row>
    <row r="547" spans="6:33" x14ac:dyDescent="0.3">
      <c r="F547" s="2"/>
      <c r="G547" s="2"/>
      <c r="H547" s="4"/>
      <c r="I547" s="14"/>
      <c r="M547" s="8"/>
      <c r="N547" s="8"/>
      <c r="O547" s="8"/>
      <c r="P547" s="8"/>
      <c r="Q547" s="8"/>
      <c r="R547" s="8"/>
      <c r="T547" s="8"/>
      <c r="U547" s="8"/>
      <c r="V547" s="8"/>
      <c r="W547" s="8"/>
      <c r="X547" s="8"/>
      <c r="Y547" s="8"/>
      <c r="AA547" s="8"/>
      <c r="AB547" s="8"/>
      <c r="AC547" s="8"/>
      <c r="AD547" s="8"/>
      <c r="AE547" s="8"/>
      <c r="AF547" s="8"/>
      <c r="AG547" s="8"/>
    </row>
    <row r="548" spans="6:33" x14ac:dyDescent="0.3">
      <c r="F548" s="2"/>
      <c r="G548" s="2"/>
      <c r="H548" s="4"/>
      <c r="I548" s="14"/>
      <c r="M548" s="8"/>
      <c r="N548" s="8"/>
      <c r="O548" s="8"/>
      <c r="P548" s="8"/>
      <c r="Q548" s="8"/>
      <c r="R548" s="8"/>
      <c r="T548" s="8"/>
      <c r="U548" s="8"/>
      <c r="V548" s="8"/>
      <c r="W548" s="8"/>
      <c r="X548" s="8"/>
      <c r="Y548" s="8"/>
      <c r="AA548" s="8"/>
      <c r="AB548" s="8"/>
      <c r="AC548" s="8"/>
      <c r="AD548" s="8"/>
      <c r="AE548" s="8"/>
      <c r="AF548" s="8"/>
      <c r="AG548" s="8"/>
    </row>
    <row r="549" spans="6:33" x14ac:dyDescent="0.3">
      <c r="F549" s="2"/>
      <c r="G549" s="2"/>
      <c r="H549" s="4"/>
      <c r="I549" s="14"/>
      <c r="M549" s="8"/>
      <c r="N549" s="8"/>
      <c r="O549" s="8"/>
      <c r="P549" s="8"/>
      <c r="Q549" s="8"/>
      <c r="R549" s="8"/>
      <c r="T549" s="8"/>
      <c r="U549" s="8"/>
      <c r="V549" s="8"/>
      <c r="W549" s="8"/>
      <c r="X549" s="8"/>
      <c r="Y549" s="8"/>
      <c r="AA549" s="8"/>
      <c r="AB549" s="8"/>
      <c r="AC549" s="8"/>
      <c r="AD549" s="8"/>
      <c r="AE549" s="8"/>
      <c r="AF549" s="8"/>
      <c r="AG549" s="8"/>
    </row>
    <row r="550" spans="6:33" x14ac:dyDescent="0.3">
      <c r="F550" s="2"/>
      <c r="G550" s="2"/>
      <c r="H550" s="4"/>
      <c r="I550" s="14"/>
      <c r="M550" s="8"/>
      <c r="N550" s="8"/>
      <c r="O550" s="8"/>
      <c r="P550" s="8"/>
      <c r="Q550" s="8"/>
      <c r="R550" s="8"/>
      <c r="T550" s="8"/>
      <c r="U550" s="8"/>
      <c r="V550" s="8"/>
      <c r="W550" s="8"/>
      <c r="X550" s="8"/>
      <c r="Y550" s="8"/>
      <c r="AA550" s="8"/>
      <c r="AB550" s="8"/>
      <c r="AC550" s="8"/>
      <c r="AD550" s="8"/>
      <c r="AE550" s="8"/>
      <c r="AF550" s="8"/>
      <c r="AG550" s="8"/>
    </row>
    <row r="551" spans="6:33" x14ac:dyDescent="0.3">
      <c r="F551" s="2"/>
      <c r="G551" s="2"/>
      <c r="H551" s="4"/>
      <c r="I551" s="14"/>
      <c r="M551" s="8"/>
      <c r="N551" s="8"/>
      <c r="O551" s="8"/>
      <c r="P551" s="8"/>
      <c r="Q551" s="8"/>
      <c r="R551" s="8"/>
      <c r="T551" s="8"/>
      <c r="U551" s="8"/>
      <c r="V551" s="8"/>
      <c r="W551" s="8"/>
      <c r="X551" s="8"/>
      <c r="Y551" s="8"/>
      <c r="AA551" s="8"/>
      <c r="AB551" s="8"/>
      <c r="AC551" s="8"/>
      <c r="AD551" s="8"/>
      <c r="AE551" s="8"/>
      <c r="AF551" s="8"/>
      <c r="AG551" s="8"/>
    </row>
    <row r="552" spans="6:33" x14ac:dyDescent="0.3">
      <c r="F552" s="2"/>
      <c r="G552" s="2"/>
      <c r="H552" s="4"/>
      <c r="I552" s="14"/>
      <c r="M552" s="8"/>
      <c r="N552" s="8"/>
      <c r="O552" s="8"/>
      <c r="P552" s="8"/>
      <c r="Q552" s="8"/>
      <c r="R552" s="8"/>
      <c r="T552" s="8"/>
      <c r="U552" s="8"/>
      <c r="V552" s="8"/>
      <c r="W552" s="8"/>
      <c r="X552" s="8"/>
      <c r="Y552" s="8"/>
      <c r="AA552" s="8"/>
      <c r="AB552" s="8"/>
      <c r="AC552" s="8"/>
      <c r="AD552" s="8"/>
      <c r="AE552" s="8"/>
      <c r="AF552" s="8"/>
      <c r="AG552" s="8"/>
    </row>
    <row r="553" spans="6:33" x14ac:dyDescent="0.3">
      <c r="F553" s="2"/>
      <c r="G553" s="2"/>
      <c r="H553" s="4"/>
      <c r="I553" s="14"/>
      <c r="M553" s="8"/>
      <c r="N553" s="8"/>
      <c r="O553" s="8"/>
      <c r="P553" s="8"/>
      <c r="Q553" s="8"/>
      <c r="R553" s="8"/>
      <c r="T553" s="8"/>
      <c r="U553" s="8"/>
      <c r="V553" s="8"/>
      <c r="W553" s="8"/>
      <c r="X553" s="8"/>
      <c r="Y553" s="8"/>
      <c r="AA553" s="8"/>
      <c r="AB553" s="8"/>
      <c r="AC553" s="8"/>
      <c r="AD553" s="8"/>
      <c r="AE553" s="8"/>
      <c r="AF553" s="8"/>
      <c r="AG553" s="8"/>
    </row>
    <row r="554" spans="6:33" x14ac:dyDescent="0.3">
      <c r="F554" s="2"/>
      <c r="G554" s="2"/>
      <c r="H554" s="4"/>
      <c r="I554" s="14"/>
      <c r="M554" s="8"/>
      <c r="N554" s="8"/>
      <c r="O554" s="8"/>
      <c r="P554" s="8"/>
      <c r="Q554" s="8"/>
      <c r="R554" s="8"/>
      <c r="T554" s="8"/>
      <c r="U554" s="8"/>
      <c r="V554" s="8"/>
      <c r="W554" s="8"/>
      <c r="X554" s="8"/>
      <c r="Y554" s="8"/>
      <c r="AA554" s="8"/>
      <c r="AB554" s="8"/>
      <c r="AC554" s="8"/>
      <c r="AD554" s="8"/>
      <c r="AE554" s="8"/>
      <c r="AF554" s="8"/>
      <c r="AG554" s="8"/>
    </row>
    <row r="555" spans="6:33" x14ac:dyDescent="0.3">
      <c r="F555" s="2"/>
      <c r="G555" s="2"/>
      <c r="H555" s="4"/>
      <c r="I555" s="14"/>
      <c r="M555" s="8"/>
      <c r="N555" s="8"/>
      <c r="O555" s="8"/>
      <c r="P555" s="8"/>
      <c r="Q555" s="8"/>
      <c r="R555" s="8"/>
      <c r="T555" s="8"/>
      <c r="U555" s="8"/>
      <c r="V555" s="8"/>
      <c r="W555" s="8"/>
      <c r="X555" s="8"/>
      <c r="Y555" s="8"/>
      <c r="AA555" s="8"/>
      <c r="AB555" s="8"/>
      <c r="AC555" s="8"/>
      <c r="AD555" s="8"/>
      <c r="AE555" s="8"/>
      <c r="AF555" s="8"/>
      <c r="AG555" s="8"/>
    </row>
    <row r="556" spans="6:33" x14ac:dyDescent="0.3">
      <c r="F556" s="2"/>
      <c r="G556" s="2"/>
      <c r="H556" s="4"/>
      <c r="I556" s="14"/>
      <c r="M556" s="8"/>
      <c r="N556" s="8"/>
      <c r="O556" s="8"/>
      <c r="P556" s="8"/>
      <c r="Q556" s="8"/>
      <c r="R556" s="8"/>
      <c r="T556" s="8"/>
      <c r="U556" s="8"/>
      <c r="V556" s="8"/>
      <c r="W556" s="8"/>
      <c r="X556" s="8"/>
      <c r="Y556" s="8"/>
      <c r="AA556" s="8"/>
      <c r="AB556" s="8"/>
      <c r="AC556" s="8"/>
      <c r="AD556" s="8"/>
      <c r="AE556" s="8"/>
      <c r="AF556" s="8"/>
      <c r="AG556" s="8"/>
    </row>
    <row r="557" spans="6:33" x14ac:dyDescent="0.3">
      <c r="F557" s="2"/>
      <c r="G557" s="2"/>
      <c r="H557" s="4"/>
      <c r="I557" s="14"/>
      <c r="M557" s="8"/>
      <c r="N557" s="8"/>
      <c r="O557" s="8"/>
      <c r="P557" s="8"/>
      <c r="Q557" s="8"/>
      <c r="R557" s="8"/>
      <c r="T557" s="8"/>
      <c r="U557" s="8"/>
      <c r="V557" s="8"/>
      <c r="W557" s="8"/>
      <c r="X557" s="8"/>
      <c r="Y557" s="8"/>
      <c r="AA557" s="8"/>
      <c r="AB557" s="8"/>
      <c r="AC557" s="8"/>
      <c r="AD557" s="8"/>
      <c r="AE557" s="8"/>
      <c r="AF557" s="8"/>
      <c r="AG557" s="8"/>
    </row>
    <row r="558" spans="6:33" x14ac:dyDescent="0.3">
      <c r="F558" s="2"/>
      <c r="G558" s="2"/>
      <c r="H558" s="4"/>
      <c r="I558" s="14"/>
      <c r="M558" s="8"/>
      <c r="N558" s="8"/>
      <c r="O558" s="8"/>
      <c r="P558" s="8"/>
      <c r="Q558" s="8"/>
      <c r="R558" s="8"/>
      <c r="T558" s="8"/>
      <c r="U558" s="8"/>
      <c r="V558" s="8"/>
      <c r="W558" s="8"/>
      <c r="X558" s="8"/>
      <c r="Y558" s="8"/>
      <c r="AA558" s="8"/>
      <c r="AB558" s="8"/>
      <c r="AC558" s="8"/>
      <c r="AD558" s="8"/>
      <c r="AE558" s="8"/>
      <c r="AF558" s="8"/>
      <c r="AG558" s="8"/>
    </row>
    <row r="559" spans="6:33" x14ac:dyDescent="0.3">
      <c r="F559" s="2"/>
      <c r="G559" s="2"/>
      <c r="H559" s="4"/>
      <c r="I559" s="14"/>
      <c r="M559" s="8"/>
      <c r="N559" s="8"/>
      <c r="O559" s="8"/>
      <c r="P559" s="8"/>
      <c r="Q559" s="8"/>
      <c r="R559" s="8"/>
      <c r="T559" s="8"/>
      <c r="U559" s="8"/>
      <c r="V559" s="8"/>
      <c r="W559" s="8"/>
      <c r="X559" s="8"/>
      <c r="Y559" s="8"/>
      <c r="AA559" s="8"/>
      <c r="AB559" s="8"/>
      <c r="AC559" s="8"/>
      <c r="AD559" s="8"/>
      <c r="AE559" s="8"/>
      <c r="AF559" s="8"/>
      <c r="AG559" s="8"/>
    </row>
    <row r="560" spans="6:33" x14ac:dyDescent="0.3">
      <c r="F560" s="2"/>
      <c r="G560" s="2"/>
      <c r="H560" s="4"/>
      <c r="I560" s="14"/>
      <c r="M560" s="8"/>
      <c r="N560" s="8"/>
      <c r="O560" s="8"/>
      <c r="P560" s="8"/>
      <c r="Q560" s="8"/>
      <c r="R560" s="8"/>
      <c r="T560" s="8"/>
      <c r="U560" s="8"/>
      <c r="V560" s="8"/>
      <c r="W560" s="8"/>
      <c r="X560" s="8"/>
      <c r="Y560" s="8"/>
      <c r="AA560" s="8"/>
      <c r="AB560" s="8"/>
      <c r="AC560" s="8"/>
      <c r="AD560" s="8"/>
      <c r="AE560" s="8"/>
      <c r="AF560" s="8"/>
      <c r="AG560" s="8"/>
    </row>
    <row r="561" spans="6:33" x14ac:dyDescent="0.3">
      <c r="F561" s="2"/>
      <c r="G561" s="2"/>
      <c r="H561" s="4"/>
      <c r="I561" s="14"/>
      <c r="M561" s="8"/>
      <c r="N561" s="8"/>
      <c r="O561" s="8"/>
      <c r="P561" s="8"/>
      <c r="Q561" s="8"/>
      <c r="R561" s="8"/>
      <c r="T561" s="8"/>
      <c r="U561" s="8"/>
      <c r="V561" s="8"/>
      <c r="W561" s="8"/>
      <c r="X561" s="8"/>
      <c r="Y561" s="8"/>
      <c r="AA561" s="8"/>
      <c r="AB561" s="8"/>
      <c r="AC561" s="8"/>
      <c r="AD561" s="8"/>
      <c r="AE561" s="8"/>
      <c r="AF561" s="8"/>
      <c r="AG561" s="8"/>
    </row>
    <row r="562" spans="6:33" x14ac:dyDescent="0.3">
      <c r="F562" s="2"/>
      <c r="G562" s="2"/>
      <c r="H562" s="4"/>
      <c r="I562" s="14"/>
      <c r="M562" s="8"/>
      <c r="N562" s="8"/>
      <c r="O562" s="8"/>
      <c r="P562" s="8"/>
      <c r="Q562" s="8"/>
      <c r="R562" s="8"/>
      <c r="T562" s="8"/>
      <c r="U562" s="8"/>
      <c r="V562" s="8"/>
      <c r="W562" s="8"/>
      <c r="X562" s="8"/>
      <c r="Y562" s="8"/>
      <c r="AA562" s="8"/>
      <c r="AB562" s="8"/>
      <c r="AC562" s="8"/>
      <c r="AD562" s="8"/>
      <c r="AE562" s="8"/>
      <c r="AF562" s="8"/>
      <c r="AG562" s="8"/>
    </row>
    <row r="563" spans="6:33" x14ac:dyDescent="0.3">
      <c r="F563" s="2"/>
      <c r="G563" s="2"/>
      <c r="H563" s="4"/>
      <c r="I563" s="14"/>
      <c r="M563" s="8"/>
      <c r="N563" s="8"/>
      <c r="O563" s="8"/>
      <c r="P563" s="8"/>
      <c r="Q563" s="8"/>
      <c r="R563" s="8"/>
      <c r="T563" s="8"/>
      <c r="U563" s="8"/>
      <c r="V563" s="8"/>
      <c r="W563" s="8"/>
      <c r="X563" s="8"/>
      <c r="Y563" s="8"/>
      <c r="AA563" s="8"/>
      <c r="AB563" s="8"/>
      <c r="AC563" s="8"/>
      <c r="AD563" s="8"/>
      <c r="AE563" s="8"/>
      <c r="AF563" s="8"/>
      <c r="AG563" s="8"/>
    </row>
    <row r="564" spans="6:33" x14ac:dyDescent="0.3">
      <c r="F564" s="2"/>
      <c r="G564" s="2"/>
      <c r="H564" s="4"/>
      <c r="I564" s="14"/>
      <c r="M564" s="8"/>
      <c r="N564" s="8"/>
      <c r="O564" s="8"/>
      <c r="P564" s="8"/>
      <c r="Q564" s="8"/>
      <c r="R564" s="8"/>
      <c r="T564" s="8"/>
      <c r="U564" s="8"/>
      <c r="V564" s="8"/>
      <c r="W564" s="8"/>
      <c r="X564" s="8"/>
      <c r="Y564" s="8"/>
      <c r="AA564" s="8"/>
      <c r="AB564" s="8"/>
      <c r="AC564" s="8"/>
      <c r="AD564" s="8"/>
      <c r="AE564" s="8"/>
      <c r="AF564" s="8"/>
      <c r="AG564" s="8"/>
    </row>
    <row r="565" spans="6:33" x14ac:dyDescent="0.3">
      <c r="F565" s="2"/>
      <c r="G565" s="2"/>
      <c r="H565" s="4"/>
      <c r="I565" s="14"/>
      <c r="M565" s="8"/>
      <c r="N565" s="8"/>
      <c r="O565" s="8"/>
      <c r="P565" s="8"/>
      <c r="Q565" s="8"/>
      <c r="R565" s="8"/>
      <c r="T565" s="8"/>
      <c r="U565" s="8"/>
      <c r="V565" s="8"/>
      <c r="W565" s="8"/>
      <c r="X565" s="8"/>
      <c r="Y565" s="8"/>
      <c r="AA565" s="8"/>
      <c r="AB565" s="8"/>
      <c r="AC565" s="8"/>
      <c r="AD565" s="8"/>
      <c r="AE565" s="8"/>
      <c r="AF565" s="8"/>
      <c r="AG565" s="8"/>
    </row>
    <row r="566" spans="6:33" x14ac:dyDescent="0.3">
      <c r="F566" s="2"/>
      <c r="G566" s="2"/>
      <c r="H566" s="4"/>
      <c r="I566" s="14"/>
      <c r="M566" s="8"/>
      <c r="N566" s="8"/>
      <c r="O566" s="8"/>
      <c r="P566" s="8"/>
      <c r="Q566" s="8"/>
      <c r="R566" s="8"/>
      <c r="T566" s="8"/>
      <c r="U566" s="8"/>
      <c r="V566" s="8"/>
      <c r="W566" s="8"/>
      <c r="X566" s="8"/>
      <c r="Y566" s="8"/>
      <c r="AA566" s="8"/>
      <c r="AB566" s="8"/>
      <c r="AC566" s="8"/>
      <c r="AD566" s="8"/>
      <c r="AE566" s="8"/>
      <c r="AF566" s="8"/>
      <c r="AG566" s="8"/>
    </row>
    <row r="567" spans="6:33" x14ac:dyDescent="0.3">
      <c r="F567" s="2"/>
      <c r="G567" s="2"/>
      <c r="H567" s="4"/>
      <c r="I567" s="14"/>
      <c r="M567" s="8"/>
      <c r="N567" s="8"/>
      <c r="O567" s="8"/>
      <c r="P567" s="8"/>
      <c r="Q567" s="8"/>
      <c r="R567" s="8"/>
      <c r="T567" s="8"/>
      <c r="U567" s="8"/>
      <c r="V567" s="8"/>
      <c r="W567" s="8"/>
      <c r="X567" s="8"/>
      <c r="Y567" s="8"/>
      <c r="AA567" s="8"/>
      <c r="AB567" s="8"/>
      <c r="AC567" s="8"/>
      <c r="AD567" s="8"/>
      <c r="AE567" s="8"/>
      <c r="AF567" s="8"/>
      <c r="AG567" s="8"/>
    </row>
    <row r="568" spans="6:33" x14ac:dyDescent="0.3">
      <c r="F568" s="2"/>
      <c r="G568" s="2"/>
      <c r="H568" s="4"/>
      <c r="I568" s="14"/>
      <c r="M568" s="8"/>
      <c r="N568" s="8"/>
      <c r="O568" s="8"/>
      <c r="P568" s="8"/>
      <c r="Q568" s="8"/>
      <c r="R568" s="8"/>
      <c r="T568" s="8"/>
      <c r="U568" s="8"/>
      <c r="V568" s="8"/>
      <c r="W568" s="8"/>
      <c r="X568" s="8"/>
      <c r="Y568" s="8"/>
      <c r="AA568" s="8"/>
      <c r="AB568" s="8"/>
      <c r="AC568" s="8"/>
      <c r="AD568" s="8"/>
      <c r="AE568" s="8"/>
      <c r="AF568" s="8"/>
      <c r="AG568" s="8"/>
    </row>
    <row r="569" spans="6:33" x14ac:dyDescent="0.3">
      <c r="F569" s="2"/>
      <c r="G569" s="2"/>
      <c r="H569" s="4"/>
      <c r="I569" s="14"/>
      <c r="M569" s="8"/>
      <c r="N569" s="8"/>
      <c r="O569" s="8"/>
      <c r="P569" s="8"/>
      <c r="Q569" s="8"/>
      <c r="R569" s="8"/>
      <c r="T569" s="8"/>
      <c r="U569" s="8"/>
      <c r="V569" s="8"/>
      <c r="W569" s="8"/>
      <c r="X569" s="8"/>
      <c r="Y569" s="8"/>
      <c r="AA569" s="8"/>
      <c r="AB569" s="8"/>
      <c r="AC569" s="8"/>
      <c r="AD569" s="8"/>
      <c r="AE569" s="8"/>
      <c r="AF569" s="8"/>
      <c r="AG569" s="8"/>
    </row>
    <row r="570" spans="6:33" x14ac:dyDescent="0.3">
      <c r="F570" s="2"/>
      <c r="G570" s="2"/>
      <c r="H570" s="4"/>
      <c r="I570" s="14"/>
      <c r="M570" s="8"/>
      <c r="N570" s="8"/>
      <c r="O570" s="8"/>
      <c r="P570" s="8"/>
      <c r="Q570" s="8"/>
      <c r="R570" s="8"/>
      <c r="T570" s="8"/>
      <c r="U570" s="8"/>
      <c r="V570" s="8"/>
      <c r="W570" s="8"/>
      <c r="X570" s="8"/>
      <c r="Y570" s="8"/>
      <c r="AA570" s="8"/>
      <c r="AB570" s="8"/>
      <c r="AC570" s="8"/>
      <c r="AD570" s="8"/>
      <c r="AE570" s="8"/>
      <c r="AF570" s="8"/>
      <c r="AG570" s="8"/>
    </row>
    <row r="571" spans="6:33" x14ac:dyDescent="0.3">
      <c r="F571" s="2"/>
      <c r="G571" s="2"/>
      <c r="H571" s="4"/>
      <c r="I571" s="14"/>
      <c r="M571" s="8"/>
      <c r="N571" s="8"/>
      <c r="O571" s="8"/>
      <c r="P571" s="8"/>
      <c r="Q571" s="8"/>
      <c r="R571" s="8"/>
      <c r="T571" s="8"/>
      <c r="U571" s="8"/>
      <c r="V571" s="8"/>
      <c r="W571" s="8"/>
      <c r="X571" s="8"/>
      <c r="Y571" s="8"/>
      <c r="AA571" s="8"/>
      <c r="AB571" s="8"/>
      <c r="AC571" s="8"/>
      <c r="AD571" s="8"/>
      <c r="AE571" s="8"/>
      <c r="AF571" s="8"/>
      <c r="AG571" s="8"/>
    </row>
    <row r="572" spans="6:33" x14ac:dyDescent="0.3">
      <c r="F572" s="2"/>
      <c r="G572" s="2"/>
      <c r="H572" s="4"/>
      <c r="I572" s="14"/>
      <c r="M572" s="8"/>
      <c r="N572" s="8"/>
      <c r="O572" s="8"/>
      <c r="P572" s="8"/>
      <c r="Q572" s="8"/>
      <c r="R572" s="8"/>
      <c r="T572" s="8"/>
      <c r="U572" s="8"/>
      <c r="V572" s="8"/>
      <c r="W572" s="8"/>
      <c r="X572" s="8"/>
      <c r="Y572" s="8"/>
      <c r="AA572" s="8"/>
      <c r="AB572" s="8"/>
      <c r="AC572" s="8"/>
      <c r="AD572" s="8"/>
      <c r="AE572" s="8"/>
      <c r="AF572" s="8"/>
      <c r="AG572" s="8"/>
    </row>
    <row r="573" spans="6:33" x14ac:dyDescent="0.3">
      <c r="F573" s="2"/>
      <c r="G573" s="2"/>
      <c r="H573" s="4"/>
      <c r="I573" s="14"/>
      <c r="M573" s="8"/>
      <c r="N573" s="8"/>
      <c r="O573" s="8"/>
      <c r="P573" s="8"/>
      <c r="Q573" s="8"/>
      <c r="R573" s="8"/>
      <c r="T573" s="8"/>
      <c r="U573" s="8"/>
      <c r="V573" s="8"/>
      <c r="W573" s="8"/>
      <c r="X573" s="8"/>
      <c r="Y573" s="8"/>
      <c r="AA573" s="8"/>
      <c r="AB573" s="8"/>
      <c r="AC573" s="8"/>
      <c r="AD573" s="8"/>
      <c r="AE573" s="8"/>
      <c r="AF573" s="8"/>
      <c r="AG573" s="8"/>
    </row>
    <row r="574" spans="6:33" x14ac:dyDescent="0.3">
      <c r="F574" s="2"/>
      <c r="G574" s="2"/>
      <c r="H574" s="4"/>
      <c r="I574" s="14"/>
      <c r="M574" s="8"/>
      <c r="N574" s="8"/>
      <c r="O574" s="8"/>
      <c r="P574" s="8"/>
      <c r="Q574" s="8"/>
      <c r="R574" s="8"/>
      <c r="T574" s="8"/>
      <c r="U574" s="8"/>
      <c r="V574" s="8"/>
      <c r="W574" s="8"/>
      <c r="X574" s="8"/>
      <c r="Y574" s="8"/>
      <c r="AA574" s="8"/>
      <c r="AB574" s="8"/>
      <c r="AC574" s="8"/>
      <c r="AD574" s="8"/>
      <c r="AE574" s="8"/>
      <c r="AF574" s="8"/>
      <c r="AG574" s="8"/>
    </row>
    <row r="575" spans="6:33" x14ac:dyDescent="0.3">
      <c r="F575" s="2"/>
      <c r="G575" s="2"/>
      <c r="H575" s="4"/>
      <c r="I575" s="14"/>
      <c r="M575" s="8"/>
      <c r="N575" s="8"/>
      <c r="O575" s="8"/>
      <c r="P575" s="8"/>
      <c r="Q575" s="8"/>
      <c r="R575" s="8"/>
      <c r="T575" s="8"/>
      <c r="U575" s="8"/>
      <c r="V575" s="8"/>
      <c r="W575" s="8"/>
      <c r="X575" s="8"/>
      <c r="Y575" s="8"/>
      <c r="AA575" s="8"/>
      <c r="AB575" s="8"/>
      <c r="AC575" s="8"/>
      <c r="AD575" s="8"/>
      <c r="AE575" s="8"/>
      <c r="AF575" s="8"/>
      <c r="AG575" s="8"/>
    </row>
    <row r="576" spans="6:33" x14ac:dyDescent="0.3">
      <c r="F576" s="2"/>
      <c r="G576" s="2"/>
      <c r="H576" s="4"/>
      <c r="I576" s="14"/>
      <c r="M576" s="8"/>
      <c r="N576" s="8"/>
      <c r="O576" s="8"/>
      <c r="P576" s="8"/>
      <c r="Q576" s="8"/>
      <c r="R576" s="8"/>
      <c r="T576" s="8"/>
      <c r="U576" s="8"/>
      <c r="V576" s="8"/>
      <c r="W576" s="8"/>
      <c r="X576" s="8"/>
      <c r="Y576" s="8"/>
      <c r="AA576" s="8"/>
      <c r="AB576" s="8"/>
      <c r="AC576" s="8"/>
      <c r="AD576" s="8"/>
      <c r="AE576" s="8"/>
      <c r="AF576" s="8"/>
      <c r="AG576" s="8"/>
    </row>
    <row r="577" spans="6:33" x14ac:dyDescent="0.3">
      <c r="F577" s="2"/>
      <c r="G577" s="2"/>
      <c r="H577" s="4"/>
      <c r="I577" s="14"/>
      <c r="M577" s="8"/>
      <c r="N577" s="8"/>
      <c r="O577" s="8"/>
      <c r="P577" s="8"/>
      <c r="Q577" s="8"/>
      <c r="R577" s="8"/>
      <c r="T577" s="8"/>
      <c r="U577" s="8"/>
      <c r="V577" s="8"/>
      <c r="W577" s="8"/>
      <c r="X577" s="8"/>
      <c r="Y577" s="8"/>
      <c r="AA577" s="8"/>
      <c r="AB577" s="8"/>
      <c r="AC577" s="8"/>
      <c r="AD577" s="8"/>
      <c r="AE577" s="8"/>
      <c r="AF577" s="8"/>
      <c r="AG577" s="8"/>
    </row>
    <row r="578" spans="6:33" x14ac:dyDescent="0.3">
      <c r="F578" s="2"/>
      <c r="G578" s="2"/>
      <c r="H578" s="4"/>
      <c r="I578" s="14"/>
      <c r="M578" s="8"/>
      <c r="N578" s="8"/>
      <c r="O578" s="8"/>
      <c r="P578" s="8"/>
      <c r="Q578" s="8"/>
      <c r="R578" s="8"/>
      <c r="T578" s="8"/>
      <c r="U578" s="8"/>
      <c r="V578" s="8"/>
      <c r="W578" s="8"/>
      <c r="X578" s="8"/>
      <c r="Y578" s="8"/>
      <c r="AA578" s="8"/>
      <c r="AB578" s="8"/>
      <c r="AC578" s="8"/>
      <c r="AD578" s="8"/>
      <c r="AE578" s="8"/>
      <c r="AF578" s="8"/>
      <c r="AG578" s="8"/>
    </row>
    <row r="579" spans="6:33" x14ac:dyDescent="0.3">
      <c r="F579" s="2"/>
      <c r="G579" s="2"/>
      <c r="H579" s="4"/>
      <c r="I579" s="14"/>
      <c r="M579" s="8"/>
      <c r="N579" s="8"/>
      <c r="O579" s="8"/>
      <c r="P579" s="8"/>
      <c r="Q579" s="8"/>
      <c r="R579" s="8"/>
      <c r="T579" s="8"/>
      <c r="U579" s="8"/>
      <c r="V579" s="8"/>
      <c r="W579" s="8"/>
      <c r="X579" s="8"/>
      <c r="Y579" s="8"/>
      <c r="AA579" s="8"/>
      <c r="AB579" s="8"/>
      <c r="AC579" s="8"/>
      <c r="AD579" s="8"/>
      <c r="AE579" s="8"/>
      <c r="AF579" s="8"/>
      <c r="AG579" s="8"/>
    </row>
    <row r="580" spans="6:33" x14ac:dyDescent="0.3">
      <c r="F580" s="2"/>
      <c r="G580" s="2"/>
      <c r="H580" s="4"/>
      <c r="I580" s="14"/>
      <c r="M580" s="8"/>
      <c r="N580" s="8"/>
      <c r="O580" s="8"/>
      <c r="P580" s="8"/>
      <c r="Q580" s="8"/>
      <c r="R580" s="8"/>
      <c r="T580" s="8"/>
      <c r="U580" s="8"/>
      <c r="V580" s="8"/>
      <c r="W580" s="8"/>
      <c r="X580" s="8"/>
      <c r="Y580" s="8"/>
      <c r="AA580" s="8"/>
      <c r="AB580" s="8"/>
      <c r="AC580" s="8"/>
      <c r="AD580" s="8"/>
      <c r="AE580" s="8"/>
      <c r="AF580" s="8"/>
      <c r="AG580" s="8"/>
    </row>
    <row r="581" spans="6:33" x14ac:dyDescent="0.3">
      <c r="F581" s="2"/>
      <c r="G581" s="2"/>
      <c r="H581" s="4"/>
      <c r="I581" s="14"/>
      <c r="M581" s="8"/>
      <c r="N581" s="8"/>
      <c r="O581" s="8"/>
      <c r="P581" s="8"/>
      <c r="Q581" s="8"/>
      <c r="R581" s="8"/>
      <c r="T581" s="8"/>
      <c r="U581" s="8"/>
      <c r="V581" s="8"/>
      <c r="W581" s="8"/>
      <c r="X581" s="8"/>
      <c r="Y581" s="8"/>
      <c r="AA581" s="8"/>
      <c r="AB581" s="8"/>
      <c r="AC581" s="8"/>
      <c r="AD581" s="8"/>
      <c r="AE581" s="8"/>
      <c r="AF581" s="8"/>
      <c r="AG581" s="8"/>
    </row>
    <row r="582" spans="6:33" x14ac:dyDescent="0.3">
      <c r="F582" s="2"/>
      <c r="G582" s="2"/>
      <c r="H582" s="4"/>
      <c r="I582" s="14"/>
      <c r="M582" s="8"/>
      <c r="N582" s="8"/>
      <c r="O582" s="8"/>
      <c r="P582" s="8"/>
      <c r="Q582" s="8"/>
      <c r="R582" s="8"/>
      <c r="T582" s="8"/>
      <c r="U582" s="8"/>
      <c r="V582" s="8"/>
      <c r="W582" s="8"/>
      <c r="X582" s="8"/>
      <c r="Y582" s="8"/>
      <c r="AA582" s="8"/>
      <c r="AB582" s="8"/>
      <c r="AC582" s="8"/>
      <c r="AD582" s="8"/>
      <c r="AE582" s="8"/>
      <c r="AF582" s="8"/>
      <c r="AG582" s="8"/>
    </row>
    <row r="583" spans="6:33" x14ac:dyDescent="0.3">
      <c r="F583" s="2"/>
      <c r="G583" s="2"/>
      <c r="H583" s="4"/>
      <c r="I583" s="14"/>
      <c r="M583" s="8"/>
      <c r="N583" s="8"/>
      <c r="O583" s="8"/>
      <c r="P583" s="8"/>
      <c r="Q583" s="8"/>
      <c r="R583" s="8"/>
      <c r="T583" s="8"/>
      <c r="U583" s="8"/>
      <c r="V583" s="8"/>
      <c r="W583" s="8"/>
      <c r="X583" s="8"/>
      <c r="Y583" s="8"/>
      <c r="AA583" s="8"/>
      <c r="AB583" s="8"/>
      <c r="AC583" s="8"/>
      <c r="AD583" s="8"/>
      <c r="AE583" s="8"/>
      <c r="AF583" s="8"/>
      <c r="AG583" s="8"/>
    </row>
    <row r="584" spans="6:33" x14ac:dyDescent="0.3">
      <c r="F584" s="2"/>
      <c r="G584" s="2"/>
      <c r="H584" s="4"/>
      <c r="I584" s="14"/>
      <c r="M584" s="8"/>
      <c r="N584" s="8"/>
      <c r="O584" s="8"/>
      <c r="P584" s="8"/>
      <c r="Q584" s="8"/>
      <c r="R584" s="8"/>
      <c r="T584" s="8"/>
      <c r="U584" s="8"/>
      <c r="V584" s="8"/>
      <c r="W584" s="8"/>
      <c r="X584" s="8"/>
      <c r="Y584" s="8"/>
      <c r="AA584" s="8"/>
      <c r="AB584" s="8"/>
      <c r="AC584" s="8"/>
      <c r="AD584" s="8"/>
      <c r="AE584" s="8"/>
      <c r="AF584" s="8"/>
      <c r="AG584" s="8"/>
    </row>
    <row r="585" spans="6:33" x14ac:dyDescent="0.3">
      <c r="F585" s="2"/>
      <c r="G585" s="2"/>
      <c r="H585" s="4"/>
      <c r="I585" s="14"/>
      <c r="M585" s="8"/>
      <c r="N585" s="8"/>
      <c r="O585" s="8"/>
      <c r="P585" s="8"/>
      <c r="Q585" s="8"/>
      <c r="R585" s="8"/>
      <c r="T585" s="8"/>
      <c r="U585" s="8"/>
      <c r="V585" s="8"/>
      <c r="W585" s="8"/>
      <c r="X585" s="8"/>
      <c r="Y585" s="8"/>
      <c r="AA585" s="8"/>
      <c r="AB585" s="8"/>
      <c r="AC585" s="8"/>
      <c r="AD585" s="8"/>
      <c r="AE585" s="8"/>
      <c r="AF585" s="8"/>
      <c r="AG585" s="8"/>
    </row>
    <row r="586" spans="6:33" x14ac:dyDescent="0.3">
      <c r="F586" s="2"/>
      <c r="G586" s="2"/>
      <c r="H586" s="4"/>
      <c r="I586" s="14"/>
      <c r="M586" s="8"/>
      <c r="N586" s="8"/>
      <c r="O586" s="8"/>
      <c r="P586" s="8"/>
      <c r="Q586" s="8"/>
      <c r="R586" s="8"/>
      <c r="T586" s="8"/>
      <c r="U586" s="8"/>
      <c r="V586" s="8"/>
      <c r="W586" s="8"/>
      <c r="X586" s="8"/>
      <c r="Y586" s="8"/>
      <c r="AA586" s="8"/>
      <c r="AB586" s="8"/>
      <c r="AC586" s="8"/>
      <c r="AD586" s="8"/>
      <c r="AE586" s="8"/>
      <c r="AF586" s="8"/>
      <c r="AG586" s="8"/>
    </row>
    <row r="587" spans="6:33" x14ac:dyDescent="0.3">
      <c r="F587" s="2"/>
      <c r="G587" s="2"/>
      <c r="H587" s="4"/>
      <c r="I587" s="14"/>
      <c r="M587" s="8"/>
      <c r="N587" s="8"/>
      <c r="O587" s="8"/>
      <c r="P587" s="8"/>
      <c r="Q587" s="8"/>
      <c r="R587" s="8"/>
      <c r="T587" s="8"/>
      <c r="U587" s="8"/>
      <c r="V587" s="8"/>
      <c r="W587" s="8"/>
      <c r="X587" s="8"/>
      <c r="Y587" s="8"/>
      <c r="AA587" s="8"/>
      <c r="AB587" s="8"/>
      <c r="AC587" s="8"/>
      <c r="AD587" s="8"/>
      <c r="AE587" s="8"/>
      <c r="AF587" s="8"/>
      <c r="AG587" s="8"/>
    </row>
    <row r="588" spans="6:33" x14ac:dyDescent="0.3">
      <c r="F588" s="2"/>
      <c r="G588" s="2"/>
      <c r="H588" s="4"/>
      <c r="I588" s="14"/>
      <c r="M588" s="8"/>
      <c r="N588" s="8"/>
      <c r="O588" s="8"/>
      <c r="P588" s="8"/>
      <c r="Q588" s="8"/>
      <c r="R588" s="8"/>
      <c r="T588" s="8"/>
      <c r="U588" s="8"/>
      <c r="V588" s="8"/>
      <c r="W588" s="8"/>
      <c r="X588" s="8"/>
      <c r="Y588" s="8"/>
      <c r="AA588" s="8"/>
      <c r="AB588" s="8"/>
      <c r="AC588" s="8"/>
      <c r="AD588" s="8"/>
      <c r="AE588" s="8"/>
      <c r="AF588" s="8"/>
      <c r="AG588" s="8"/>
    </row>
    <row r="589" spans="6:33" x14ac:dyDescent="0.3">
      <c r="F589" s="2"/>
      <c r="G589" s="2"/>
      <c r="H589" s="4"/>
      <c r="I589" s="14"/>
      <c r="M589" s="8"/>
      <c r="N589" s="8"/>
      <c r="O589" s="8"/>
      <c r="P589" s="8"/>
      <c r="Q589" s="8"/>
      <c r="R589" s="8"/>
      <c r="T589" s="8"/>
      <c r="U589" s="8"/>
      <c r="V589" s="8"/>
      <c r="W589" s="8"/>
      <c r="X589" s="8"/>
      <c r="Y589" s="8"/>
      <c r="AA589" s="8"/>
      <c r="AB589" s="8"/>
      <c r="AC589" s="8"/>
      <c r="AD589" s="8"/>
      <c r="AE589" s="8"/>
      <c r="AF589" s="8"/>
      <c r="AG589" s="8"/>
    </row>
    <row r="590" spans="6:33" x14ac:dyDescent="0.3">
      <c r="F590" s="2"/>
      <c r="G590" s="2"/>
      <c r="H590" s="4"/>
      <c r="I590" s="14"/>
      <c r="M590" s="8"/>
      <c r="N590" s="8"/>
      <c r="O590" s="8"/>
      <c r="P590" s="8"/>
      <c r="Q590" s="8"/>
      <c r="R590" s="8"/>
      <c r="T590" s="8"/>
      <c r="U590" s="8"/>
      <c r="V590" s="8"/>
      <c r="W590" s="8"/>
      <c r="X590" s="8"/>
      <c r="Y590" s="8"/>
      <c r="AA590" s="8"/>
      <c r="AB590" s="8"/>
      <c r="AC590" s="8"/>
      <c r="AD590" s="8"/>
      <c r="AE590" s="8"/>
      <c r="AF590" s="8"/>
      <c r="AG590" s="8"/>
    </row>
    <row r="591" spans="6:33" x14ac:dyDescent="0.3">
      <c r="F591" s="2"/>
      <c r="G591" s="2"/>
      <c r="H591" s="4"/>
      <c r="I591" s="14"/>
      <c r="M591" s="8"/>
      <c r="N591" s="8"/>
      <c r="O591" s="8"/>
      <c r="P591" s="8"/>
      <c r="Q591" s="8"/>
      <c r="R591" s="8"/>
      <c r="T591" s="8"/>
      <c r="U591" s="8"/>
      <c r="V591" s="8"/>
      <c r="W591" s="8"/>
      <c r="X591" s="8"/>
      <c r="Y591" s="8"/>
      <c r="AA591" s="8"/>
      <c r="AB591" s="8"/>
      <c r="AC591" s="8"/>
      <c r="AD591" s="8"/>
      <c r="AE591" s="8"/>
      <c r="AF591" s="8"/>
      <c r="AG591" s="8"/>
    </row>
    <row r="592" spans="6:33" x14ac:dyDescent="0.3">
      <c r="F592" s="2"/>
      <c r="G592" s="2"/>
      <c r="H592" s="4"/>
      <c r="I592" s="14"/>
      <c r="M592" s="8"/>
      <c r="N592" s="8"/>
      <c r="O592" s="8"/>
      <c r="P592" s="8"/>
      <c r="Q592" s="8"/>
      <c r="R592" s="8"/>
      <c r="T592" s="8"/>
      <c r="U592" s="8"/>
      <c r="V592" s="8"/>
      <c r="W592" s="8"/>
      <c r="X592" s="8"/>
      <c r="Y592" s="8"/>
      <c r="AA592" s="8"/>
      <c r="AB592" s="8"/>
      <c r="AC592" s="8"/>
      <c r="AD592" s="8"/>
      <c r="AE592" s="8"/>
      <c r="AF592" s="8"/>
      <c r="AG592" s="8"/>
    </row>
    <row r="593" spans="6:33" x14ac:dyDescent="0.3">
      <c r="F593" s="2"/>
      <c r="G593" s="2"/>
      <c r="H593" s="4"/>
      <c r="I593" s="14"/>
      <c r="M593" s="8"/>
      <c r="N593" s="8"/>
      <c r="O593" s="8"/>
      <c r="P593" s="8"/>
      <c r="Q593" s="8"/>
      <c r="R593" s="8"/>
      <c r="T593" s="8"/>
      <c r="U593" s="8"/>
      <c r="V593" s="8"/>
      <c r="W593" s="8"/>
      <c r="X593" s="8"/>
      <c r="Y593" s="8"/>
      <c r="AA593" s="8"/>
      <c r="AB593" s="8"/>
      <c r="AC593" s="8"/>
      <c r="AD593" s="8"/>
      <c r="AE593" s="8"/>
      <c r="AF593" s="8"/>
      <c r="AG593" s="8"/>
    </row>
    <row r="594" spans="6:33" x14ac:dyDescent="0.3">
      <c r="F594" s="2"/>
      <c r="G594" s="2"/>
      <c r="H594" s="4"/>
      <c r="I594" s="14"/>
      <c r="M594" s="8"/>
      <c r="N594" s="8"/>
      <c r="O594" s="8"/>
      <c r="P594" s="8"/>
      <c r="Q594" s="8"/>
      <c r="R594" s="8"/>
      <c r="T594" s="8"/>
      <c r="U594" s="8"/>
      <c r="V594" s="8"/>
      <c r="W594" s="8"/>
      <c r="X594" s="8"/>
      <c r="Y594" s="8"/>
      <c r="AA594" s="8"/>
      <c r="AB594" s="8"/>
      <c r="AC594" s="8"/>
      <c r="AD594" s="8"/>
      <c r="AE594" s="8"/>
      <c r="AF594" s="8"/>
      <c r="AG594" s="8"/>
    </row>
    <row r="595" spans="6:33" x14ac:dyDescent="0.3">
      <c r="F595" s="2"/>
      <c r="G595" s="2"/>
      <c r="H595" s="4"/>
      <c r="I595" s="14"/>
      <c r="M595" s="8"/>
      <c r="N595" s="8"/>
      <c r="O595" s="8"/>
      <c r="P595" s="8"/>
      <c r="Q595" s="8"/>
      <c r="R595" s="8"/>
      <c r="T595" s="8"/>
      <c r="U595" s="8"/>
      <c r="V595" s="8"/>
      <c r="W595" s="8"/>
      <c r="X595" s="8"/>
      <c r="Y595" s="8"/>
      <c r="AA595" s="8"/>
      <c r="AB595" s="8"/>
      <c r="AC595" s="8"/>
      <c r="AD595" s="8"/>
      <c r="AE595" s="8"/>
      <c r="AF595" s="8"/>
      <c r="AG595" s="8"/>
    </row>
    <row r="596" spans="6:33" x14ac:dyDescent="0.3">
      <c r="F596" s="2"/>
      <c r="G596" s="2"/>
      <c r="H596" s="4"/>
      <c r="I596" s="14"/>
      <c r="M596" s="8"/>
      <c r="N596" s="8"/>
      <c r="O596" s="8"/>
      <c r="P596" s="8"/>
      <c r="Q596" s="8"/>
      <c r="R596" s="8"/>
      <c r="T596" s="8"/>
      <c r="U596" s="8"/>
      <c r="V596" s="8"/>
      <c r="W596" s="8"/>
      <c r="X596" s="8"/>
      <c r="Y596" s="8"/>
      <c r="AA596" s="8"/>
      <c r="AB596" s="8"/>
      <c r="AC596" s="8"/>
      <c r="AD596" s="8"/>
      <c r="AE596" s="8"/>
      <c r="AF596" s="8"/>
      <c r="AG596" s="8"/>
    </row>
    <row r="597" spans="6:33" x14ac:dyDescent="0.3">
      <c r="F597" s="2"/>
      <c r="G597" s="2"/>
      <c r="H597" s="4"/>
      <c r="I597" s="14"/>
      <c r="M597" s="8"/>
      <c r="N597" s="8"/>
      <c r="O597" s="8"/>
      <c r="P597" s="8"/>
      <c r="Q597" s="8"/>
      <c r="R597" s="8"/>
      <c r="T597" s="8"/>
      <c r="U597" s="8"/>
      <c r="V597" s="8"/>
      <c r="W597" s="8"/>
      <c r="X597" s="8"/>
      <c r="Y597" s="8"/>
      <c r="AA597" s="8"/>
      <c r="AB597" s="8"/>
      <c r="AC597" s="8"/>
      <c r="AD597" s="8"/>
      <c r="AE597" s="8"/>
      <c r="AF597" s="8"/>
      <c r="AG597" s="8"/>
    </row>
    <row r="598" spans="6:33" x14ac:dyDescent="0.3">
      <c r="F598" s="2"/>
      <c r="G598" s="2"/>
      <c r="H598" s="4"/>
      <c r="I598" s="14"/>
      <c r="M598" s="8"/>
      <c r="N598" s="8"/>
      <c r="O598" s="8"/>
      <c r="P598" s="8"/>
      <c r="Q598" s="8"/>
      <c r="R598" s="8"/>
      <c r="T598" s="8"/>
      <c r="U598" s="8"/>
      <c r="V598" s="8"/>
      <c r="W598" s="8"/>
      <c r="X598" s="8"/>
      <c r="Y598" s="8"/>
      <c r="AA598" s="8"/>
      <c r="AB598" s="8"/>
      <c r="AC598" s="8"/>
      <c r="AD598" s="8"/>
      <c r="AE598" s="8"/>
      <c r="AF598" s="8"/>
      <c r="AG598" s="8"/>
    </row>
    <row r="599" spans="6:33" x14ac:dyDescent="0.3">
      <c r="F599" s="2"/>
      <c r="G599" s="2"/>
      <c r="H599" s="4"/>
      <c r="I599" s="14"/>
      <c r="M599" s="8"/>
      <c r="N599" s="8"/>
      <c r="O599" s="8"/>
      <c r="P599" s="8"/>
      <c r="Q599" s="8"/>
      <c r="R599" s="8"/>
      <c r="T599" s="8"/>
      <c r="U599" s="8"/>
      <c r="V599" s="8"/>
      <c r="W599" s="8"/>
      <c r="X599" s="8"/>
      <c r="Y599" s="8"/>
      <c r="AA599" s="8"/>
      <c r="AB599" s="8"/>
      <c r="AC599" s="8"/>
      <c r="AD599" s="8"/>
      <c r="AE599" s="8"/>
      <c r="AF599" s="8"/>
      <c r="AG599" s="8"/>
    </row>
    <row r="600" spans="6:33" x14ac:dyDescent="0.3">
      <c r="F600" s="2"/>
      <c r="G600" s="2"/>
      <c r="H600" s="4"/>
      <c r="I600" s="14"/>
      <c r="M600" s="8"/>
      <c r="N600" s="8"/>
      <c r="O600" s="8"/>
      <c r="P600" s="8"/>
      <c r="Q600" s="8"/>
      <c r="R600" s="8"/>
      <c r="T600" s="8"/>
      <c r="U600" s="8"/>
      <c r="V600" s="8"/>
      <c r="W600" s="8"/>
      <c r="X600" s="8"/>
      <c r="Y600" s="8"/>
      <c r="AA600" s="8"/>
      <c r="AB600" s="8"/>
      <c r="AC600" s="8"/>
      <c r="AD600" s="8"/>
      <c r="AE600" s="8"/>
      <c r="AF600" s="8"/>
      <c r="AG600" s="8"/>
    </row>
    <row r="601" spans="6:33" x14ac:dyDescent="0.3">
      <c r="F601" s="2"/>
      <c r="G601" s="2"/>
      <c r="H601" s="4"/>
      <c r="I601" s="14"/>
      <c r="M601" s="8"/>
      <c r="N601" s="8"/>
      <c r="O601" s="8"/>
      <c r="P601" s="8"/>
      <c r="Q601" s="8"/>
      <c r="R601" s="8"/>
      <c r="T601" s="8"/>
      <c r="U601" s="8"/>
      <c r="V601" s="8"/>
      <c r="W601" s="8"/>
      <c r="X601" s="8"/>
      <c r="Y601" s="8"/>
      <c r="AA601" s="8"/>
      <c r="AB601" s="8"/>
      <c r="AC601" s="8"/>
      <c r="AD601" s="8"/>
      <c r="AE601" s="8"/>
      <c r="AF601" s="8"/>
      <c r="AG601" s="8"/>
    </row>
    <row r="602" spans="6:33" x14ac:dyDescent="0.3">
      <c r="F602" s="2"/>
      <c r="G602" s="2"/>
      <c r="H602" s="4"/>
      <c r="I602" s="14"/>
      <c r="M602" s="8"/>
      <c r="N602" s="8"/>
      <c r="O602" s="8"/>
      <c r="P602" s="8"/>
      <c r="Q602" s="8"/>
      <c r="R602" s="8"/>
      <c r="T602" s="8"/>
      <c r="U602" s="8"/>
      <c r="V602" s="8"/>
      <c r="W602" s="8"/>
      <c r="X602" s="8"/>
      <c r="Y602" s="8"/>
      <c r="AA602" s="8"/>
      <c r="AB602" s="8"/>
      <c r="AC602" s="8"/>
      <c r="AD602" s="8"/>
      <c r="AE602" s="8"/>
      <c r="AF602" s="8"/>
      <c r="AG602" s="8"/>
    </row>
    <row r="603" spans="6:33" x14ac:dyDescent="0.3">
      <c r="F603" s="2"/>
      <c r="G603" s="2"/>
      <c r="H603" s="4"/>
      <c r="I603" s="14"/>
      <c r="M603" s="8"/>
      <c r="N603" s="8"/>
      <c r="O603" s="8"/>
      <c r="P603" s="8"/>
      <c r="Q603" s="8"/>
      <c r="R603" s="8"/>
      <c r="T603" s="8"/>
      <c r="U603" s="8"/>
      <c r="V603" s="8"/>
      <c r="W603" s="8"/>
      <c r="X603" s="8"/>
      <c r="Y603" s="8"/>
      <c r="AA603" s="8"/>
      <c r="AB603" s="8"/>
      <c r="AC603" s="8"/>
      <c r="AD603" s="8"/>
      <c r="AE603" s="8"/>
      <c r="AF603" s="8"/>
      <c r="AG603" s="8"/>
    </row>
    <row r="604" spans="6:33" x14ac:dyDescent="0.3">
      <c r="F604" s="2"/>
      <c r="G604" s="2"/>
      <c r="H604" s="4"/>
      <c r="I604" s="14"/>
      <c r="M604" s="8"/>
      <c r="N604" s="8"/>
      <c r="O604" s="8"/>
      <c r="P604" s="8"/>
      <c r="Q604" s="8"/>
      <c r="R604" s="8"/>
      <c r="T604" s="8"/>
      <c r="U604" s="8"/>
      <c r="V604" s="8"/>
      <c r="W604" s="8"/>
      <c r="X604" s="8"/>
      <c r="Y604" s="8"/>
      <c r="AA604" s="8"/>
      <c r="AB604" s="8"/>
      <c r="AC604" s="8"/>
      <c r="AD604" s="8"/>
      <c r="AE604" s="8"/>
      <c r="AF604" s="8"/>
      <c r="AG604" s="8"/>
    </row>
    <row r="605" spans="6:33" x14ac:dyDescent="0.3">
      <c r="F605" s="2"/>
      <c r="G605" s="2"/>
      <c r="H605" s="4"/>
      <c r="I605" s="14"/>
      <c r="M605" s="8"/>
      <c r="N605" s="8"/>
      <c r="O605" s="8"/>
      <c r="P605" s="8"/>
      <c r="Q605" s="8"/>
      <c r="R605" s="8"/>
      <c r="T605" s="8"/>
      <c r="U605" s="8"/>
      <c r="V605" s="8"/>
      <c r="W605" s="8"/>
      <c r="X605" s="8"/>
      <c r="Y605" s="8"/>
      <c r="AA605" s="8"/>
      <c r="AB605" s="8"/>
      <c r="AC605" s="8"/>
      <c r="AD605" s="8"/>
      <c r="AE605" s="8"/>
      <c r="AF605" s="8"/>
      <c r="AG605" s="8"/>
    </row>
    <row r="606" spans="6:33" x14ac:dyDescent="0.3">
      <c r="F606" s="2"/>
      <c r="G606" s="2"/>
      <c r="H606" s="4"/>
      <c r="I606" s="14"/>
      <c r="M606" s="8"/>
      <c r="N606" s="8"/>
      <c r="O606" s="8"/>
      <c r="P606" s="8"/>
      <c r="Q606" s="8"/>
      <c r="R606" s="8"/>
      <c r="T606" s="8"/>
      <c r="U606" s="8"/>
      <c r="V606" s="8"/>
      <c r="W606" s="8"/>
      <c r="X606" s="8"/>
      <c r="Y606" s="8"/>
      <c r="AA606" s="8"/>
      <c r="AB606" s="8"/>
      <c r="AC606" s="8"/>
      <c r="AD606" s="8"/>
      <c r="AE606" s="8"/>
      <c r="AF606" s="8"/>
      <c r="AG606" s="8"/>
    </row>
    <row r="607" spans="6:33" x14ac:dyDescent="0.3">
      <c r="F607" s="2"/>
      <c r="G607" s="2"/>
      <c r="H607" s="4"/>
      <c r="I607" s="14"/>
      <c r="M607" s="8"/>
      <c r="N607" s="8"/>
      <c r="O607" s="8"/>
      <c r="P607" s="8"/>
      <c r="Q607" s="8"/>
      <c r="R607" s="8"/>
      <c r="T607" s="8"/>
      <c r="U607" s="8"/>
      <c r="V607" s="8"/>
      <c r="W607" s="8"/>
      <c r="X607" s="8"/>
      <c r="Y607" s="8"/>
      <c r="AA607" s="8"/>
      <c r="AB607" s="8"/>
      <c r="AC607" s="8"/>
      <c r="AD607" s="8"/>
      <c r="AE607" s="8"/>
      <c r="AF607" s="8"/>
      <c r="AG607" s="8"/>
    </row>
    <row r="608" spans="6:33" x14ac:dyDescent="0.3">
      <c r="F608" s="2"/>
      <c r="G608" s="2"/>
      <c r="H608" s="4"/>
      <c r="I608" s="14"/>
      <c r="M608" s="8"/>
      <c r="N608" s="8"/>
      <c r="O608" s="8"/>
      <c r="P608" s="8"/>
      <c r="Q608" s="8"/>
      <c r="R608" s="8"/>
      <c r="T608" s="8"/>
      <c r="U608" s="8"/>
      <c r="V608" s="8"/>
      <c r="W608" s="8"/>
      <c r="X608" s="8"/>
      <c r="Y608" s="8"/>
      <c r="AA608" s="8"/>
      <c r="AB608" s="8"/>
      <c r="AC608" s="8"/>
      <c r="AD608" s="8"/>
      <c r="AE608" s="8"/>
      <c r="AF608" s="8"/>
      <c r="AG608" s="8"/>
    </row>
    <row r="609" spans="6:33" x14ac:dyDescent="0.3">
      <c r="F609" s="2"/>
      <c r="G609" s="2"/>
      <c r="H609" s="4"/>
      <c r="I609" s="14"/>
      <c r="M609" s="8"/>
      <c r="N609" s="8"/>
      <c r="O609" s="8"/>
      <c r="P609" s="8"/>
      <c r="Q609" s="8"/>
      <c r="R609" s="8"/>
      <c r="T609" s="8"/>
      <c r="U609" s="8"/>
      <c r="V609" s="8"/>
      <c r="W609" s="8"/>
      <c r="X609" s="8"/>
      <c r="Y609" s="8"/>
      <c r="AA609" s="8"/>
      <c r="AB609" s="8"/>
      <c r="AC609" s="8"/>
      <c r="AD609" s="8"/>
      <c r="AE609" s="8"/>
      <c r="AF609" s="8"/>
      <c r="AG609" s="8"/>
    </row>
    <row r="610" spans="6:33" x14ac:dyDescent="0.3">
      <c r="F610" s="2"/>
      <c r="G610" s="2"/>
      <c r="H610" s="4"/>
      <c r="I610" s="14"/>
      <c r="M610" s="8"/>
      <c r="N610" s="8"/>
      <c r="O610" s="8"/>
      <c r="P610" s="8"/>
      <c r="Q610" s="8"/>
      <c r="R610" s="8"/>
      <c r="T610" s="8"/>
      <c r="U610" s="8"/>
      <c r="V610" s="8"/>
      <c r="W610" s="8"/>
      <c r="X610" s="8"/>
      <c r="Y610" s="8"/>
      <c r="AA610" s="8"/>
      <c r="AB610" s="8"/>
      <c r="AC610" s="8"/>
      <c r="AD610" s="8"/>
      <c r="AE610" s="8"/>
      <c r="AF610" s="8"/>
      <c r="AG610" s="8"/>
    </row>
    <row r="611" spans="6:33" x14ac:dyDescent="0.3">
      <c r="F611" s="2"/>
      <c r="G611" s="2"/>
      <c r="H611" s="4"/>
      <c r="I611" s="14"/>
      <c r="M611" s="8"/>
      <c r="N611" s="8"/>
      <c r="O611" s="8"/>
      <c r="P611" s="8"/>
      <c r="Q611" s="8"/>
      <c r="R611" s="8"/>
      <c r="T611" s="8"/>
      <c r="U611" s="8"/>
      <c r="V611" s="8"/>
      <c r="W611" s="8"/>
      <c r="X611" s="8"/>
      <c r="Y611" s="8"/>
      <c r="AA611" s="8"/>
      <c r="AB611" s="8"/>
      <c r="AC611" s="8"/>
      <c r="AD611" s="8"/>
      <c r="AE611" s="8"/>
      <c r="AF611" s="8"/>
      <c r="AG611" s="8"/>
    </row>
    <row r="612" spans="6:33" x14ac:dyDescent="0.3">
      <c r="F612" s="2"/>
      <c r="G612" s="2"/>
      <c r="H612" s="4"/>
      <c r="I612" s="14"/>
      <c r="M612" s="8"/>
      <c r="N612" s="8"/>
      <c r="O612" s="8"/>
      <c r="P612" s="8"/>
      <c r="Q612" s="8"/>
      <c r="R612" s="8"/>
      <c r="T612" s="8"/>
      <c r="U612" s="8"/>
      <c r="V612" s="8"/>
      <c r="W612" s="8"/>
      <c r="X612" s="8"/>
      <c r="Y612" s="8"/>
      <c r="AA612" s="8"/>
      <c r="AB612" s="8"/>
      <c r="AC612" s="8"/>
      <c r="AD612" s="8"/>
      <c r="AE612" s="8"/>
      <c r="AF612" s="8"/>
      <c r="AG612" s="8"/>
    </row>
    <row r="613" spans="6:33" x14ac:dyDescent="0.3">
      <c r="F613" s="2"/>
      <c r="G613" s="2"/>
      <c r="H613" s="4"/>
      <c r="I613" s="14"/>
      <c r="M613" s="8"/>
      <c r="N613" s="8"/>
      <c r="O613" s="8"/>
      <c r="P613" s="8"/>
      <c r="Q613" s="8"/>
      <c r="R613" s="8"/>
      <c r="T613" s="8"/>
      <c r="U613" s="8"/>
      <c r="V613" s="8"/>
      <c r="W613" s="8"/>
      <c r="X613" s="8"/>
      <c r="Y613" s="8"/>
      <c r="AA613" s="8"/>
      <c r="AB613" s="8"/>
      <c r="AC613" s="8"/>
      <c r="AD613" s="8"/>
      <c r="AE613" s="8"/>
      <c r="AF613" s="8"/>
      <c r="AG613" s="8"/>
    </row>
    <row r="614" spans="6:33" x14ac:dyDescent="0.3">
      <c r="F614" s="2"/>
      <c r="G614" s="2"/>
      <c r="H614" s="4"/>
      <c r="I614" s="14"/>
      <c r="M614" s="8"/>
      <c r="N614" s="8"/>
      <c r="O614" s="8"/>
      <c r="P614" s="8"/>
      <c r="Q614" s="8"/>
      <c r="R614" s="8"/>
      <c r="T614" s="8"/>
      <c r="U614" s="8"/>
      <c r="V614" s="8"/>
      <c r="W614" s="8"/>
      <c r="X614" s="8"/>
      <c r="Y614" s="8"/>
      <c r="AA614" s="8"/>
      <c r="AB614" s="8"/>
      <c r="AC614" s="8"/>
      <c r="AD614" s="8"/>
      <c r="AE614" s="8"/>
      <c r="AF614" s="8"/>
      <c r="AG614" s="8"/>
    </row>
    <row r="615" spans="6:33" x14ac:dyDescent="0.3">
      <c r="F615" s="2"/>
      <c r="G615" s="2"/>
      <c r="H615" s="4"/>
      <c r="I615" s="14"/>
      <c r="M615" s="8"/>
      <c r="N615" s="8"/>
      <c r="O615" s="8"/>
      <c r="P615" s="8"/>
      <c r="Q615" s="8"/>
      <c r="R615" s="8"/>
      <c r="T615" s="8"/>
      <c r="U615" s="8"/>
      <c r="V615" s="8"/>
      <c r="W615" s="8"/>
      <c r="X615" s="8"/>
      <c r="Y615" s="8"/>
      <c r="AA615" s="8"/>
      <c r="AB615" s="8"/>
      <c r="AC615" s="8"/>
      <c r="AD615" s="8"/>
      <c r="AE615" s="8"/>
      <c r="AF615" s="8"/>
      <c r="AG615" s="8"/>
    </row>
    <row r="616" spans="6:33" x14ac:dyDescent="0.3">
      <c r="F616" s="2"/>
      <c r="G616" s="2"/>
      <c r="H616" s="4"/>
      <c r="I616" s="14"/>
      <c r="M616" s="8"/>
      <c r="N616" s="8"/>
      <c r="O616" s="8"/>
      <c r="P616" s="8"/>
      <c r="Q616" s="8"/>
      <c r="R616" s="8"/>
      <c r="T616" s="8"/>
      <c r="U616" s="8"/>
      <c r="V616" s="8"/>
      <c r="W616" s="8"/>
      <c r="X616" s="8"/>
      <c r="Y616" s="8"/>
      <c r="AA616" s="8"/>
      <c r="AB616" s="8"/>
      <c r="AC616" s="8"/>
      <c r="AD616" s="8"/>
      <c r="AE616" s="8"/>
      <c r="AF616" s="8"/>
      <c r="AG616" s="8"/>
    </row>
    <row r="617" spans="6:33" x14ac:dyDescent="0.3">
      <c r="F617" s="2"/>
      <c r="G617" s="2"/>
      <c r="H617" s="4"/>
      <c r="I617" s="14"/>
      <c r="M617" s="8"/>
      <c r="N617" s="8"/>
      <c r="O617" s="8"/>
      <c r="P617" s="8"/>
      <c r="Q617" s="8"/>
      <c r="R617" s="8"/>
      <c r="T617" s="8"/>
      <c r="U617" s="8"/>
      <c r="V617" s="8"/>
      <c r="W617" s="8"/>
      <c r="X617" s="8"/>
      <c r="Y617" s="8"/>
      <c r="AA617" s="8"/>
      <c r="AB617" s="8"/>
      <c r="AC617" s="8"/>
      <c r="AD617" s="8"/>
      <c r="AE617" s="8"/>
      <c r="AF617" s="8"/>
      <c r="AG617" s="8"/>
    </row>
    <row r="618" spans="6:33" x14ac:dyDescent="0.3">
      <c r="F618" s="2"/>
      <c r="G618" s="2"/>
      <c r="H618" s="4"/>
      <c r="I618" s="14"/>
      <c r="M618" s="8"/>
      <c r="N618" s="8"/>
      <c r="O618" s="8"/>
      <c r="P618" s="8"/>
      <c r="Q618" s="8"/>
      <c r="R618" s="8"/>
      <c r="T618" s="8"/>
      <c r="U618" s="8"/>
      <c r="V618" s="8"/>
      <c r="W618" s="8"/>
      <c r="X618" s="8"/>
      <c r="Y618" s="8"/>
      <c r="AA618" s="8"/>
      <c r="AB618" s="8"/>
      <c r="AC618" s="8"/>
      <c r="AD618" s="8"/>
      <c r="AE618" s="8"/>
      <c r="AF618" s="8"/>
      <c r="AG618" s="8"/>
    </row>
    <row r="619" spans="6:33" x14ac:dyDescent="0.3">
      <c r="F619" s="2"/>
      <c r="G619" s="2"/>
      <c r="H619" s="4"/>
      <c r="I619" s="14"/>
      <c r="M619" s="8"/>
      <c r="N619" s="8"/>
      <c r="O619" s="8"/>
      <c r="P619" s="8"/>
      <c r="Q619" s="8"/>
      <c r="R619" s="8"/>
      <c r="T619" s="8"/>
      <c r="U619" s="8"/>
      <c r="V619" s="8"/>
      <c r="W619" s="8"/>
      <c r="X619" s="8"/>
      <c r="Y619" s="8"/>
      <c r="AA619" s="8"/>
      <c r="AB619" s="8"/>
      <c r="AC619" s="8"/>
      <c r="AD619" s="8"/>
      <c r="AE619" s="8"/>
      <c r="AF619" s="8"/>
      <c r="AG619" s="8"/>
    </row>
    <row r="620" spans="6:33" x14ac:dyDescent="0.3">
      <c r="F620" s="2"/>
      <c r="G620" s="2"/>
      <c r="H620" s="4"/>
      <c r="I620" s="14"/>
      <c r="M620" s="8"/>
      <c r="N620" s="8"/>
      <c r="O620" s="8"/>
      <c r="P620" s="8"/>
      <c r="Q620" s="8"/>
      <c r="R620" s="8"/>
      <c r="T620" s="8"/>
      <c r="U620" s="8"/>
      <c r="V620" s="8"/>
      <c r="W620" s="8"/>
      <c r="X620" s="8"/>
      <c r="Y620" s="8"/>
      <c r="AA620" s="8"/>
      <c r="AB620" s="8"/>
      <c r="AC620" s="8"/>
      <c r="AD620" s="8"/>
      <c r="AE620" s="8"/>
      <c r="AF620" s="8"/>
      <c r="AG620" s="8"/>
    </row>
    <row r="621" spans="6:33" x14ac:dyDescent="0.3">
      <c r="F621" s="2"/>
      <c r="G621" s="2"/>
      <c r="H621" s="4"/>
      <c r="I621" s="14"/>
      <c r="M621" s="8"/>
      <c r="N621" s="8"/>
      <c r="O621" s="8"/>
      <c r="P621" s="8"/>
      <c r="Q621" s="8"/>
      <c r="R621" s="8"/>
      <c r="T621" s="8"/>
      <c r="U621" s="8"/>
      <c r="V621" s="8"/>
      <c r="W621" s="8"/>
      <c r="X621" s="8"/>
      <c r="Y621" s="8"/>
      <c r="AA621" s="8"/>
      <c r="AB621" s="8"/>
      <c r="AC621" s="8"/>
      <c r="AD621" s="8"/>
      <c r="AE621" s="8"/>
      <c r="AF621" s="8"/>
      <c r="AG621" s="8"/>
    </row>
    <row r="622" spans="6:33" x14ac:dyDescent="0.3">
      <c r="F622" s="2"/>
      <c r="G622" s="2"/>
      <c r="H622" s="4"/>
      <c r="I622" s="14"/>
      <c r="M622" s="8"/>
      <c r="N622" s="8"/>
      <c r="O622" s="8"/>
      <c r="P622" s="8"/>
      <c r="Q622" s="8"/>
      <c r="R622" s="8"/>
      <c r="T622" s="8"/>
      <c r="U622" s="8"/>
      <c r="V622" s="8"/>
      <c r="W622" s="8"/>
      <c r="X622" s="8"/>
      <c r="Y622" s="8"/>
      <c r="AA622" s="8"/>
      <c r="AB622" s="8"/>
      <c r="AC622" s="8"/>
      <c r="AD622" s="8"/>
      <c r="AE622" s="8"/>
      <c r="AF622" s="8"/>
      <c r="AG622" s="8"/>
    </row>
    <row r="623" spans="6:33" x14ac:dyDescent="0.3">
      <c r="F623" s="2"/>
      <c r="G623" s="2"/>
      <c r="H623" s="4"/>
      <c r="I623" s="14"/>
      <c r="M623" s="8"/>
      <c r="N623" s="8"/>
      <c r="O623" s="8"/>
      <c r="P623" s="8"/>
      <c r="Q623" s="8"/>
      <c r="R623" s="8"/>
      <c r="T623" s="8"/>
      <c r="U623" s="8"/>
      <c r="V623" s="8"/>
      <c r="W623" s="8"/>
      <c r="X623" s="8"/>
      <c r="Y623" s="8"/>
      <c r="AA623" s="8"/>
      <c r="AB623" s="8"/>
      <c r="AC623" s="8"/>
      <c r="AD623" s="8"/>
      <c r="AE623" s="8"/>
      <c r="AF623" s="8"/>
      <c r="AG623" s="8"/>
    </row>
    <row r="624" spans="6:33" x14ac:dyDescent="0.3">
      <c r="F624" s="2"/>
      <c r="G624" s="2"/>
      <c r="H624" s="4"/>
      <c r="I624" s="14"/>
      <c r="M624" s="8"/>
      <c r="N624" s="8"/>
      <c r="O624" s="8"/>
      <c r="P624" s="8"/>
      <c r="Q624" s="8"/>
      <c r="R624" s="8"/>
      <c r="T624" s="8"/>
      <c r="U624" s="8"/>
      <c r="V624" s="8"/>
      <c r="W624" s="8"/>
      <c r="X624" s="8"/>
      <c r="Y624" s="8"/>
      <c r="AA624" s="8"/>
      <c r="AB624" s="8"/>
      <c r="AC624" s="8"/>
      <c r="AD624" s="8"/>
      <c r="AE624" s="8"/>
      <c r="AF624" s="8"/>
      <c r="AG624" s="8"/>
    </row>
    <row r="625" spans="6:43" x14ac:dyDescent="0.3">
      <c r="F625" s="2"/>
      <c r="G625" s="2"/>
      <c r="H625" s="4"/>
      <c r="I625" s="14"/>
      <c r="M625" s="8"/>
      <c r="N625" s="8"/>
      <c r="O625" s="8"/>
      <c r="P625" s="8"/>
      <c r="Q625" s="8"/>
      <c r="R625" s="8"/>
      <c r="T625" s="8"/>
      <c r="U625" s="8"/>
      <c r="V625" s="8"/>
      <c r="W625" s="8"/>
      <c r="X625" s="8"/>
      <c r="Y625" s="8"/>
      <c r="AA625" s="8"/>
      <c r="AB625" s="8"/>
      <c r="AC625" s="8"/>
      <c r="AD625" s="8"/>
      <c r="AE625" s="8"/>
      <c r="AF625" s="8"/>
      <c r="AG625" s="8"/>
    </row>
    <row r="626" spans="6:43" x14ac:dyDescent="0.3">
      <c r="F626" s="2"/>
      <c r="G626" s="2"/>
      <c r="H626" s="4"/>
      <c r="I626" s="14"/>
      <c r="M626" s="8"/>
      <c r="N626" s="8"/>
      <c r="O626" s="8"/>
      <c r="P626" s="8"/>
      <c r="Q626" s="8"/>
      <c r="R626" s="8"/>
      <c r="T626" s="8"/>
      <c r="U626" s="8"/>
      <c r="V626" s="8"/>
      <c r="W626" s="8"/>
      <c r="X626" s="8"/>
      <c r="Y626" s="8"/>
      <c r="AA626" s="8"/>
      <c r="AB626" s="8"/>
      <c r="AC626" s="8"/>
      <c r="AD626" s="8"/>
      <c r="AE626" s="8"/>
      <c r="AF626" s="8"/>
      <c r="AG626" s="8"/>
    </row>
    <row r="627" spans="6:43" x14ac:dyDescent="0.3">
      <c r="F627" s="2"/>
      <c r="G627" s="2"/>
      <c r="H627" s="4"/>
      <c r="I627" s="14"/>
      <c r="M627" s="8"/>
      <c r="N627" s="8"/>
      <c r="O627" s="8"/>
      <c r="P627" s="8"/>
      <c r="Q627" s="8"/>
      <c r="R627" s="8"/>
      <c r="T627" s="8"/>
      <c r="U627" s="8"/>
      <c r="V627" s="8"/>
      <c r="W627" s="8"/>
      <c r="X627" s="8"/>
      <c r="Y627" s="8"/>
      <c r="AA627" s="8"/>
      <c r="AB627" s="8"/>
      <c r="AC627" s="8"/>
      <c r="AD627" s="8"/>
      <c r="AE627" s="8"/>
      <c r="AF627" s="8"/>
      <c r="AG627" s="8"/>
    </row>
    <row r="628" spans="6:43" x14ac:dyDescent="0.3">
      <c r="F628" s="2"/>
      <c r="G628" s="2"/>
      <c r="H628" s="4"/>
      <c r="I628" s="14"/>
      <c r="M628" s="8"/>
      <c r="N628" s="8"/>
      <c r="O628" s="8"/>
      <c r="P628" s="8"/>
      <c r="Q628" s="8"/>
      <c r="R628" s="8"/>
      <c r="T628" s="8"/>
      <c r="U628" s="8"/>
      <c r="V628" s="8"/>
      <c r="W628" s="8"/>
      <c r="X628" s="8"/>
      <c r="Y628" s="8"/>
      <c r="AA628" s="8"/>
      <c r="AB628" s="8"/>
      <c r="AC628" s="8"/>
      <c r="AD628" s="8"/>
      <c r="AE628" s="8"/>
      <c r="AF628" s="8"/>
      <c r="AG628" s="8"/>
    </row>
    <row r="629" spans="6:43" x14ac:dyDescent="0.3">
      <c r="F629" s="2"/>
      <c r="G629" s="2"/>
      <c r="H629" s="4"/>
      <c r="I629" s="14"/>
      <c r="M629" s="8"/>
      <c r="N629" s="8"/>
      <c r="O629" s="8"/>
      <c r="P629" s="8"/>
      <c r="Q629" s="8"/>
      <c r="R629" s="8"/>
      <c r="T629" s="8"/>
      <c r="U629" s="8"/>
      <c r="V629" s="8"/>
      <c r="W629" s="8"/>
      <c r="X629" s="8"/>
      <c r="Y629" s="8"/>
      <c r="AA629" s="8"/>
      <c r="AB629" s="8"/>
      <c r="AC629" s="8"/>
      <c r="AD629" s="8"/>
      <c r="AE629" s="8"/>
      <c r="AF629" s="8"/>
      <c r="AG629" s="8"/>
    </row>
    <row r="630" spans="6:43" x14ac:dyDescent="0.3">
      <c r="F630" s="2"/>
      <c r="G630" s="2"/>
      <c r="H630" s="4"/>
      <c r="I630" s="14"/>
      <c r="M630" s="8"/>
      <c r="N630" s="8"/>
      <c r="O630" s="8"/>
      <c r="P630" s="8"/>
      <c r="Q630" s="8"/>
      <c r="R630" s="8"/>
      <c r="T630" s="8"/>
      <c r="U630" s="8"/>
      <c r="V630" s="8"/>
      <c r="W630" s="8"/>
      <c r="X630" s="8"/>
      <c r="Y630" s="8"/>
      <c r="AA630" s="8"/>
      <c r="AB630" s="8"/>
      <c r="AC630" s="8"/>
      <c r="AD630" s="8"/>
      <c r="AE630" s="8"/>
      <c r="AF630" s="8"/>
      <c r="AG630" s="8"/>
    </row>
    <row r="632" spans="6:43" x14ac:dyDescent="0.3">
      <c r="G632" s="15"/>
      <c r="H632" s="15"/>
      <c r="I632" s="15"/>
      <c r="J632" s="15"/>
      <c r="K632" s="35" t="s">
        <v>60</v>
      </c>
      <c r="L632" s="15">
        <f>S632</f>
        <v>1</v>
      </c>
      <c r="M632" s="3" t="s">
        <v>3</v>
      </c>
      <c r="N632" s="3" t="s">
        <v>4</v>
      </c>
      <c r="O632" s="3" t="s">
        <v>6</v>
      </c>
      <c r="P632" s="3" t="s">
        <v>8</v>
      </c>
      <c r="Q632" s="3" t="s">
        <v>10</v>
      </c>
      <c r="R632" s="3" t="s">
        <v>12</v>
      </c>
      <c r="S632" s="7">
        <f>X292</f>
        <v>1</v>
      </c>
      <c r="T632" s="3" t="s">
        <v>3</v>
      </c>
      <c r="U632" s="3" t="s">
        <v>4</v>
      </c>
      <c r="V632" s="3" t="s">
        <v>6</v>
      </c>
      <c r="W632" s="3" t="s">
        <v>8</v>
      </c>
      <c r="X632" s="3" t="s">
        <v>10</v>
      </c>
      <c r="Y632" s="16" t="s">
        <v>12</v>
      </c>
      <c r="Z632" s="15">
        <f t="shared" ref="Z632:Z640" si="158">S632</f>
        <v>1</v>
      </c>
      <c r="AA632" s="3" t="s">
        <v>3</v>
      </c>
      <c r="AB632" s="3" t="s">
        <v>4</v>
      </c>
      <c r="AC632" s="3" t="s">
        <v>6</v>
      </c>
      <c r="AD632" s="3" t="s">
        <v>8</v>
      </c>
      <c r="AE632" s="3" t="s">
        <v>10</v>
      </c>
      <c r="AF632" s="16" t="s">
        <v>12</v>
      </c>
      <c r="AK632" s="15"/>
      <c r="AL632" s="15"/>
      <c r="AM632" s="15"/>
      <c r="AN632" s="15"/>
      <c r="AO632" s="15"/>
    </row>
    <row r="633" spans="6:43" x14ac:dyDescent="0.3">
      <c r="G633" s="8"/>
      <c r="H633" s="8"/>
      <c r="I633" s="8"/>
      <c r="J633" s="8"/>
      <c r="K633" s="8"/>
      <c r="L633" s="8" t="str">
        <f>S633</f>
        <v>ALL</v>
      </c>
      <c r="M633" s="8">
        <f>-1 *AVERAGE(M343:M630)</f>
        <v>-0.18007907925707947</v>
      </c>
      <c r="N633" s="8">
        <f t="shared" ref="N633:R633" si="159">-1 *AVERAGE(N343:N630)</f>
        <v>-0.18876371892749047</v>
      </c>
      <c r="O633" s="8">
        <f t="shared" si="159"/>
        <v>0.3356649621036768</v>
      </c>
      <c r="P633" s="8">
        <f t="shared" si="159"/>
        <v>-9.2345039856503996E-2</v>
      </c>
      <c r="Q633" s="8">
        <f t="shared" si="159"/>
        <v>0.14730602337618709</v>
      </c>
      <c r="R633" s="8">
        <f t="shared" si="159"/>
        <v>-0.14563368343449948</v>
      </c>
      <c r="S633" s="8" t="s">
        <v>15</v>
      </c>
      <c r="T633" s="8">
        <f>-1 *AVERAGE(T343:T630)</f>
        <v>-2.084010682516001E-2</v>
      </c>
      <c r="U633" s="8">
        <f t="shared" ref="U633:Y633" si="160">-1 *AVERAGE(U343:U630)</f>
        <v>-1.8282707991424615E-2</v>
      </c>
      <c r="V633" s="8">
        <f t="shared" si="160"/>
        <v>0.27273354142823913</v>
      </c>
      <c r="W633" s="8">
        <f t="shared" si="160"/>
        <v>-0.10689336254111918</v>
      </c>
      <c r="X633" s="8">
        <f t="shared" si="160"/>
        <v>-0.14724627376158003</v>
      </c>
      <c r="Y633" s="8">
        <f t="shared" si="160"/>
        <v>-0.38641448889438423</v>
      </c>
      <c r="Z633" s="8" t="str">
        <f t="shared" si="158"/>
        <v>ALL</v>
      </c>
      <c r="AA633" s="8">
        <f>-1 *AVERAGE(AA343:AA630)</f>
        <v>0.64489333400679083</v>
      </c>
      <c r="AB633" s="8">
        <f t="shared" ref="AB633:AF633" si="161">-1 *AVERAGE(AB343:AB630)</f>
        <v>0.64442830081623248</v>
      </c>
      <c r="AC633" s="8">
        <f t="shared" si="161"/>
        <v>0.71111760399357105</v>
      </c>
      <c r="AD633" s="8">
        <f t="shared" si="161"/>
        <v>0.55940763768293833</v>
      </c>
      <c r="AE633" s="8">
        <f t="shared" si="161"/>
        <v>0.5879450865298701</v>
      </c>
      <c r="AF633" s="8">
        <f t="shared" si="161"/>
        <v>0.18056509975056714</v>
      </c>
      <c r="AK633" s="8"/>
      <c r="AL633" s="8"/>
      <c r="AM633" s="8"/>
      <c r="AN633" s="8"/>
      <c r="AO633" s="8"/>
    </row>
    <row r="634" spans="6:43" x14ac:dyDescent="0.3">
      <c r="G634" s="8"/>
      <c r="H634" s="8"/>
      <c r="I634" s="8"/>
      <c r="J634" s="8"/>
      <c r="K634" s="8"/>
      <c r="L634" s="8" t="str">
        <f>S634</f>
        <v>Gain &gt; 1</v>
      </c>
      <c r="M634" s="8">
        <f t="shared" ref="M634:R634" si="162">-1* AVERAGEIF($BB343:$BB630,"&gt;"&amp;$S632,M343:M630)</f>
        <v>0.18308580068623348</v>
      </c>
      <c r="N634" s="8">
        <f t="shared" si="162"/>
        <v>0.17827027025259656</v>
      </c>
      <c r="O634" s="8">
        <f t="shared" si="162"/>
        <v>0.6824294499489425</v>
      </c>
      <c r="P634" s="8">
        <f t="shared" si="162"/>
        <v>0.60606374478913394</v>
      </c>
      <c r="Q634" s="8">
        <f t="shared" si="162"/>
        <v>0.26908720192135555</v>
      </c>
      <c r="R634" s="8">
        <f t="shared" si="162"/>
        <v>0.75138069104446525</v>
      </c>
      <c r="S634" s="8" t="str">
        <f>"Gain &gt; "&amp;S632</f>
        <v>Gain &gt; 1</v>
      </c>
      <c r="T634" s="8">
        <f t="shared" ref="T634:Y634" si="163">-1* AVERAGEIF($BB343:$BB630,"&gt;"&amp;$S632,T343:T630)</f>
        <v>0.1532137180954124</v>
      </c>
      <c r="U634" s="8">
        <f t="shared" si="163"/>
        <v>0.15849381855012068</v>
      </c>
      <c r="V634" s="8">
        <f t="shared" si="163"/>
        <v>0.4462643089672888</v>
      </c>
      <c r="W634" s="8">
        <f t="shared" si="163"/>
        <v>0.24175871874513968</v>
      </c>
      <c r="X634" s="8">
        <f t="shared" si="163"/>
        <v>8.532297481901871E-2</v>
      </c>
      <c r="Y634" s="8">
        <f t="shared" si="163"/>
        <v>0.47199027339997124</v>
      </c>
      <c r="Z634" s="8" t="str">
        <f t="shared" si="158"/>
        <v>Gain &gt; 1</v>
      </c>
      <c r="AA634" s="8">
        <f t="shared" ref="AA634:AF634" si="164">-1* AVERAGEIF($BB343:$BB630,"&gt;"&amp;$S632,AA343:AA630)</f>
        <v>0.6761603482231201</v>
      </c>
      <c r="AB634" s="8">
        <f t="shared" si="164"/>
        <v>0.67688951196803926</v>
      </c>
      <c r="AC634" s="8">
        <f t="shared" si="164"/>
        <v>0.76461281304148532</v>
      </c>
      <c r="AD634" s="8">
        <f t="shared" si="164"/>
        <v>0.58758987155908948</v>
      </c>
      <c r="AE634" s="8">
        <f t="shared" si="164"/>
        <v>0.67535827540181093</v>
      </c>
      <c r="AF634" s="8">
        <f t="shared" si="164"/>
        <v>0.72247208335867341</v>
      </c>
      <c r="AK634" s="8"/>
      <c r="AL634" s="8"/>
      <c r="AM634" s="8"/>
      <c r="AN634" s="8"/>
      <c r="AO634" s="8"/>
    </row>
    <row r="635" spans="6:43" x14ac:dyDescent="0.3">
      <c r="L635" s="8" t="str">
        <f>S635</f>
        <v xml:space="preserve">Gain &gt; 0 </v>
      </c>
      <c r="M635" s="8">
        <f>-1* AVERAGEIF($J343:$J630,"=1",M343:M630)</f>
        <v>2.4668001535690872E-2</v>
      </c>
      <c r="N635" s="8">
        <f t="shared" ref="N635:R635" si="165">-1* AVERAGEIF($J343:$J630,"=1",N343:N630)</f>
        <v>1.7826504948052199E-2</v>
      </c>
      <c r="O635" s="8">
        <f t="shared" si="165"/>
        <v>0.44449892925762086</v>
      </c>
      <c r="P635" s="8">
        <f t="shared" si="165"/>
        <v>0.35142954591298259</v>
      </c>
      <c r="Q635" s="8">
        <f t="shared" si="165"/>
        <v>0.18627901814312089</v>
      </c>
      <c r="R635" s="8">
        <f t="shared" si="165"/>
        <v>0.12369289887813441</v>
      </c>
      <c r="S635" s="8" t="s">
        <v>35</v>
      </c>
      <c r="T635" s="8">
        <f>-1* AVERAGEIF($J343:$J630,"=1",T343:T630)</f>
        <v>4.7322124291788274E-2</v>
      </c>
      <c r="U635" s="8">
        <f t="shared" ref="U635:Y635" si="166">-1* AVERAGEIF($J343:$J630,"=1",U343:U630)</f>
        <v>4.9312455250701312E-2</v>
      </c>
      <c r="V635" s="8">
        <f t="shared" si="166"/>
        <v>0.3463322183960964</v>
      </c>
      <c r="W635" s="8">
        <f t="shared" si="166"/>
        <v>0.19835980023085958</v>
      </c>
      <c r="X635" s="8">
        <f t="shared" si="166"/>
        <v>-6.9381354988858501E-2</v>
      </c>
      <c r="Y635" s="8">
        <f t="shared" si="166"/>
        <v>-0.557485186654607</v>
      </c>
      <c r="Z635" s="8" t="str">
        <f t="shared" si="158"/>
        <v xml:space="preserve">Gain &gt; 0 </v>
      </c>
      <c r="AA635" s="8">
        <f>-1* AVERAGEIF($J343:$J630,"=1",AA343:AA630)</f>
        <v>0.66960094234458256</v>
      </c>
      <c r="AB635" s="8">
        <f t="shared" ref="AB635:AF635" si="167">-1* AVERAGEIF($J343:$J630,"=1",AB343:AB630)</f>
        <v>0.66789037870230217</v>
      </c>
      <c r="AC635" s="8">
        <f t="shared" si="167"/>
        <v>0.74383732871303465</v>
      </c>
      <c r="AD635" s="8">
        <f t="shared" si="167"/>
        <v>0.67179312968217297</v>
      </c>
      <c r="AE635" s="8">
        <f t="shared" si="167"/>
        <v>0.6279408823529159</v>
      </c>
      <c r="AF635" s="8">
        <f t="shared" si="167"/>
        <v>2.4080027102805668E-3</v>
      </c>
      <c r="AK635" s="8"/>
      <c r="AL635" s="8"/>
      <c r="AM635" s="8"/>
      <c r="AN635" s="8"/>
      <c r="AO635" s="8"/>
      <c r="AQ635" s="10"/>
    </row>
    <row r="636" spans="6:43" x14ac:dyDescent="0.3">
      <c r="L636" s="8" t="str">
        <f t="shared" ref="L636:L640" si="168">S636</f>
        <v>Gain &lt;= 0</v>
      </c>
      <c r="M636" s="8">
        <f>-1* AVERAGEIF($J343:$J630,"=0",M343:M630)</f>
        <v>-0.31256248447593088</v>
      </c>
      <c r="N636" s="8">
        <f t="shared" ref="N636:R636" si="169">-1* AVERAGEIF($J343:$J630,"=0",N343:N630)</f>
        <v>-0.32243974614107684</v>
      </c>
      <c r="O636" s="8">
        <f t="shared" si="169"/>
        <v>0.26524298335700736</v>
      </c>
      <c r="P636" s="8">
        <f t="shared" si="169"/>
        <v>-0.37949330123676006</v>
      </c>
      <c r="Q636" s="8">
        <f t="shared" si="169"/>
        <v>0.12208820323287695</v>
      </c>
      <c r="R636" s="8">
        <f t="shared" si="169"/>
        <v>-0.31990382493090969</v>
      </c>
      <c r="S636" s="8" t="s">
        <v>36</v>
      </c>
      <c r="T636" s="8">
        <f>-1* AVERAGEIF($J343:$J630,"=0",T343:T630)</f>
        <v>-6.4945079900832425E-2</v>
      </c>
      <c r="U636" s="8">
        <f t="shared" ref="U636:Y636" si="170">-1* AVERAGEIF($J343:$J630,"=0",U343:U630)</f>
        <v>-6.2020754795153142E-2</v>
      </c>
      <c r="V636" s="8">
        <f t="shared" si="170"/>
        <v>0.22511086809609612</v>
      </c>
      <c r="W636" s="8">
        <f t="shared" si="170"/>
        <v>-0.30441011492298786</v>
      </c>
      <c r="X636" s="8">
        <f t="shared" si="170"/>
        <v>-0.19762945649687036</v>
      </c>
      <c r="Y636" s="8">
        <f t="shared" si="170"/>
        <v>-0.27572168446129885</v>
      </c>
      <c r="Z636" s="8" t="str">
        <f t="shared" si="158"/>
        <v>Gain &lt;= 0</v>
      </c>
      <c r="AA636" s="8">
        <f>-1* AVERAGEIF($J343:$J630,"=0",AA343:AA630)</f>
        <v>0.62890605802351363</v>
      </c>
      <c r="AB636" s="8">
        <f t="shared" ref="AB636:AF636" si="171">-1* AVERAGEIF($J343:$J630,"=0",AB343:AB630)</f>
        <v>0.62924695630171712</v>
      </c>
      <c r="AC636" s="8">
        <f t="shared" si="171"/>
        <v>0.6899460174103883</v>
      </c>
      <c r="AD636" s="8">
        <f t="shared" si="171"/>
        <v>0.48668761344813943</v>
      </c>
      <c r="AE636" s="8">
        <f t="shared" si="171"/>
        <v>0.56206545393848761</v>
      </c>
      <c r="AF636" s="8">
        <f t="shared" si="171"/>
        <v>0.29584322136487029</v>
      </c>
      <c r="AK636" s="8"/>
      <c r="AL636" s="8"/>
      <c r="AM636" s="8"/>
      <c r="AN636" s="8"/>
      <c r="AO636" s="8"/>
      <c r="AQ636" s="10"/>
    </row>
    <row r="637" spans="6:43" x14ac:dyDescent="0.3">
      <c r="G637" s="15"/>
      <c r="H637" s="15"/>
      <c r="I637" s="15"/>
      <c r="J637" s="15"/>
      <c r="K637" s="15"/>
      <c r="L637" s="8" t="str">
        <f t="shared" si="168"/>
        <v>Target; Gain &gt; 1</v>
      </c>
      <c r="M637" s="8">
        <f t="shared" ref="M637:R637" si="172">-1* AVERAGEIFS(M343:M630,$H343:$H630,"=1",$BB$343:$BB$630,"&gt;="&amp;$L$632)</f>
        <v>0.15909004669713978</v>
      </c>
      <c r="N637" s="8">
        <f t="shared" si="172"/>
        <v>0.15430249419492917</v>
      </c>
      <c r="O637" s="8">
        <f t="shared" si="172"/>
        <v>0.40475205101960154</v>
      </c>
      <c r="P637" s="8">
        <f t="shared" si="172"/>
        <v>0.426869733702753</v>
      </c>
      <c r="Q637" s="8">
        <f t="shared" si="172"/>
        <v>0.232262685074139</v>
      </c>
      <c r="R637" s="8">
        <f t="shared" si="172"/>
        <v>-0.17197927460199142</v>
      </c>
      <c r="S637" s="8" t="str">
        <f>"Target; Gain &gt; "&amp;S632</f>
        <v>Target; Gain &gt; 1</v>
      </c>
      <c r="T637" s="8">
        <f t="shared" ref="T637:Y637" si="173">-1* AVERAGEIFS(T343:T630,$H343:$H630,"=1",$BB$343:$BB$630,"&gt;="&amp;$L$632)</f>
        <v>7.1528459887632068E-2</v>
      </c>
      <c r="U637" s="8">
        <f t="shared" si="173"/>
        <v>7.4994171084425992E-2</v>
      </c>
      <c r="V637" s="8">
        <f t="shared" si="173"/>
        <v>0.23276983902117604</v>
      </c>
      <c r="W637" s="8">
        <f t="shared" si="173"/>
        <v>4.7711076699309227E-2</v>
      </c>
      <c r="X637" s="8">
        <f t="shared" si="173"/>
        <v>3.1964454849694318E-2</v>
      </c>
      <c r="Y637" s="8">
        <f t="shared" si="173"/>
        <v>-1.1246433237232976</v>
      </c>
      <c r="Z637" s="8" t="str">
        <f t="shared" si="158"/>
        <v>Target; Gain &gt; 1</v>
      </c>
      <c r="AA637" s="8">
        <f t="shared" ref="AA637:AF637" si="174">-1* AVERAGEIFS(AA343:AA630,$H343:$H630,"=1",$BB$343:$BB$630,"&gt;="&amp;$L$632)</f>
        <v>0.62938629248964606</v>
      </c>
      <c r="AB637" s="8">
        <f t="shared" si="174"/>
        <v>0.62901537476026981</v>
      </c>
      <c r="AC637" s="8">
        <f t="shared" si="174"/>
        <v>0.66701966793260992</v>
      </c>
      <c r="AD637" s="8">
        <f t="shared" si="174"/>
        <v>0.51030714633886198</v>
      </c>
      <c r="AE637" s="8">
        <f t="shared" si="174"/>
        <v>0.63508621441712187</v>
      </c>
      <c r="AF637" s="8">
        <f t="shared" si="174"/>
        <v>-0.51908791294193868</v>
      </c>
      <c r="AK637" s="8"/>
    </row>
    <row r="638" spans="6:43" x14ac:dyDescent="0.3">
      <c r="G638" s="15"/>
      <c r="H638" s="15"/>
      <c r="I638" s="15"/>
      <c r="J638" s="15"/>
      <c r="K638" s="15"/>
      <c r="L638" s="8" t="str">
        <f t="shared" si="168"/>
        <v>Target (or sym)</v>
      </c>
      <c r="M638" s="8">
        <f>-1* AVERAGEIFS(M343:M630,$H343:$H630,"=1")</f>
        <v>0.16877340990398962</v>
      </c>
      <c r="N638" s="8">
        <f t="shared" ref="N638:R638" si="175">-1* AVERAGEIFS(N343:N630,$H343:$H630,"=1")</f>
        <v>0.16321408344119309</v>
      </c>
      <c r="O638" s="8">
        <f t="shared" si="175"/>
        <v>0.44139266031779317</v>
      </c>
      <c r="P638" s="8">
        <f t="shared" si="175"/>
        <v>0.43960354933912038</v>
      </c>
      <c r="Q638" s="8">
        <f t="shared" si="175"/>
        <v>0.19846040921878078</v>
      </c>
      <c r="R638" s="8">
        <f t="shared" si="175"/>
        <v>3.7147648950380807E-4</v>
      </c>
      <c r="S638" s="8" t="s">
        <v>38</v>
      </c>
      <c r="T638" s="8">
        <f>-1* AVERAGEIFS(T343:T630,$H343:$H630,"=1")</f>
        <v>0.10211556432178881</v>
      </c>
      <c r="U638" s="8">
        <f t="shared" ref="U638:Y638" si="176">-1* AVERAGEIFS(U343:U630,$H343:$H630,"=1")</f>
        <v>0.10418156016836395</v>
      </c>
      <c r="V638" s="8">
        <f t="shared" si="176"/>
        <v>0.27316134323652841</v>
      </c>
      <c r="W638" s="8">
        <f t="shared" si="176"/>
        <v>9.434958156954279E-2</v>
      </c>
      <c r="X638" s="8">
        <f t="shared" si="176"/>
        <v>-4.6989260015744098E-2</v>
      </c>
      <c r="Y638" s="8">
        <f t="shared" si="176"/>
        <v>-0.80657459379903107</v>
      </c>
      <c r="Z638" s="8" t="str">
        <f t="shared" si="158"/>
        <v>Target (or sym)</v>
      </c>
      <c r="AA638" s="8">
        <f>-1* AVERAGEIFS(AA343:AA630,$H343:$H630,"=1")</f>
        <v>0.63880725235121028</v>
      </c>
      <c r="AB638" s="8">
        <f t="shared" ref="AB638:AF638" si="177">-1* AVERAGEIFS(AB343:AB630,$H343:$H630,"=1")</f>
        <v>0.63858036625922643</v>
      </c>
      <c r="AC638" s="8">
        <f t="shared" si="177"/>
        <v>0.68327703996481781</v>
      </c>
      <c r="AD638" s="8">
        <f t="shared" si="177"/>
        <v>0.52812098269672081</v>
      </c>
      <c r="AE638" s="8">
        <f t="shared" si="177"/>
        <v>0.59309454131834438</v>
      </c>
      <c r="AF638" s="8">
        <f t="shared" si="177"/>
        <v>-0.26786593117921176</v>
      </c>
      <c r="AK638" s="8"/>
    </row>
    <row r="639" spans="6:43" x14ac:dyDescent="0.3">
      <c r="G639" s="15"/>
      <c r="H639" s="15"/>
      <c r="I639" s="15"/>
      <c r="J639" s="15"/>
      <c r="K639" s="15"/>
      <c r="L639" s="8" t="str">
        <f t="shared" si="168"/>
        <v>Target (or sym); Gain &gt; 0</v>
      </c>
      <c r="M639" s="8">
        <f>-1* AVERAGEIFS(M343:M630,$H343:$H630,"=1",$J343:$J630,"=1")</f>
        <v>0.15909004669713978</v>
      </c>
      <c r="N639" s="8">
        <f t="shared" ref="N639:R639" si="178">-1* AVERAGEIFS(N343:N630,$H343:$H630,"=1",$J343:$J630,"=1")</f>
        <v>0.15430249419492917</v>
      </c>
      <c r="O639" s="8">
        <f t="shared" si="178"/>
        <v>0.40475205101960154</v>
      </c>
      <c r="P639" s="8">
        <f t="shared" si="178"/>
        <v>0.426869733702753</v>
      </c>
      <c r="Q639" s="8">
        <f t="shared" si="178"/>
        <v>0.232262685074139</v>
      </c>
      <c r="R639" s="8">
        <f t="shared" si="178"/>
        <v>-0.17197927460199142</v>
      </c>
      <c r="S639" s="8" t="s">
        <v>52</v>
      </c>
      <c r="T639" s="8">
        <f>-1* AVERAGEIFS(T343:T630,$H343:$H630,"=1",$J343:$J630,"=1")</f>
        <v>7.1528459887632068E-2</v>
      </c>
      <c r="U639" s="8">
        <f t="shared" ref="U639:Y639" si="179">-1* AVERAGEIFS(U343:U630,$H343:$H630,"=1",$J343:$J630,"=1")</f>
        <v>7.4994171084425992E-2</v>
      </c>
      <c r="V639" s="8">
        <f t="shared" si="179"/>
        <v>0.23276983902117604</v>
      </c>
      <c r="W639" s="8">
        <f t="shared" si="179"/>
        <v>4.7711076699309227E-2</v>
      </c>
      <c r="X639" s="8">
        <f t="shared" si="179"/>
        <v>3.1964454849694318E-2</v>
      </c>
      <c r="Y639" s="8">
        <f t="shared" si="179"/>
        <v>-1.1246433237232976</v>
      </c>
      <c r="Z639" s="8" t="str">
        <f t="shared" si="158"/>
        <v>Target (or sym); Gain &gt; 0</v>
      </c>
      <c r="AA639" s="8">
        <f>-1* AVERAGEIFS(AA343:AA630,$H343:$H630,"=1",$J343:$J630,"=1")</f>
        <v>0.62938629248964606</v>
      </c>
      <c r="AB639" s="8">
        <f t="shared" ref="AB639:AF639" si="180">-1* AVERAGEIFS(AB343:AB630,$H343:$H630,"=1",$J343:$J630,"=1")</f>
        <v>0.62901537476026981</v>
      </c>
      <c r="AC639" s="8">
        <f t="shared" si="180"/>
        <v>0.66701966793260992</v>
      </c>
      <c r="AD639" s="8">
        <f t="shared" si="180"/>
        <v>0.51030714633886198</v>
      </c>
      <c r="AE639" s="8">
        <f t="shared" si="180"/>
        <v>0.63508621441712187</v>
      </c>
      <c r="AF639" s="8">
        <f t="shared" si="180"/>
        <v>-0.51908791294193868</v>
      </c>
      <c r="AK639" s="8"/>
    </row>
    <row r="640" spans="6:43" x14ac:dyDescent="0.3">
      <c r="G640" s="15"/>
      <c r="H640" s="15"/>
      <c r="I640" s="15"/>
      <c r="J640" s="15"/>
      <c r="K640" s="15"/>
      <c r="L640" s="8" t="str">
        <f t="shared" si="168"/>
        <v>Target (or sym); Gain &lt;= 0</v>
      </c>
      <c r="M640" s="8">
        <f>-1* AVERAGEIFS(M343:M630,$H343:$H630,"=1",$J343:$J630,"=0")</f>
        <v>0.20750686273138902</v>
      </c>
      <c r="N640" s="8">
        <f t="shared" ref="N640:R640" si="181">-1* AVERAGEIFS(N343:N630,$H343:$H630,"=1",$J343:$J630,"=0")</f>
        <v>0.19886044042624862</v>
      </c>
      <c r="O640" s="8">
        <f t="shared" si="181"/>
        <v>0.58795509751055985</v>
      </c>
      <c r="P640" s="8">
        <f t="shared" si="181"/>
        <v>0.49053881188458959</v>
      </c>
      <c r="Q640" s="8">
        <f t="shared" si="181"/>
        <v>6.3251305797347862E-2</v>
      </c>
      <c r="R640" s="8">
        <f t="shared" si="181"/>
        <v>0.68977448085548465</v>
      </c>
      <c r="S640" s="8" t="s">
        <v>132</v>
      </c>
      <c r="T640" s="8">
        <f>-1* AVERAGEIFS(T343:T630,$H343:$H630,"=1",$J343:$J630,"=0")</f>
        <v>0.22446398205841583</v>
      </c>
      <c r="U640" s="8">
        <f t="shared" ref="U640:Y640" si="182">-1* AVERAGEIFS(U343:U630,$H343:$H630,"=1",$J343:$J630,"=0")</f>
        <v>0.22093111650411579</v>
      </c>
      <c r="V640" s="8">
        <f t="shared" si="182"/>
        <v>0.43472736009793778</v>
      </c>
      <c r="W640" s="8">
        <f t="shared" si="182"/>
        <v>0.28090360105047696</v>
      </c>
      <c r="X640" s="8">
        <f t="shared" si="182"/>
        <v>-0.36280411947749774</v>
      </c>
      <c r="Y640" s="8">
        <f t="shared" si="182"/>
        <v>0.46570032589803501</v>
      </c>
      <c r="Z640" s="8" t="str">
        <f t="shared" si="158"/>
        <v>Target (or sym); Gain &lt;= 0</v>
      </c>
      <c r="AA640" s="8">
        <f>-1* AVERAGEIFS(AA343:AA630,$H343:$H630,"=1",$J343:$J630,"=0")</f>
        <v>0.67649109179746714</v>
      </c>
      <c r="AB640" s="8">
        <f t="shared" ref="AB640:AF640" si="183">-1* AVERAGEIFS(AB343:AB630,$H343:$H630,"=1",$J343:$J630,"=0")</f>
        <v>0.67684033225505269</v>
      </c>
      <c r="AC640" s="8">
        <f t="shared" si="183"/>
        <v>0.74830652809364961</v>
      </c>
      <c r="AD640" s="8">
        <f t="shared" si="183"/>
        <v>0.59937632812815633</v>
      </c>
      <c r="AE640" s="8">
        <f t="shared" si="183"/>
        <v>0.42512784892323474</v>
      </c>
      <c r="AF640" s="8">
        <f t="shared" si="183"/>
        <v>0.73702199587169615</v>
      </c>
      <c r="AK640" s="8"/>
    </row>
    <row r="641" spans="1:52" x14ac:dyDescent="0.3">
      <c r="G641" s="15"/>
      <c r="H641" s="15"/>
      <c r="I641" s="15"/>
      <c r="J641" s="15"/>
      <c r="K641" s="15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  <c r="AA641" s="8"/>
      <c r="AB641" s="8"/>
      <c r="AC641" s="8"/>
      <c r="AD641" s="8"/>
      <c r="AE641" s="8"/>
      <c r="AF641" s="8"/>
      <c r="AK641" s="8"/>
    </row>
    <row r="642" spans="1:52" x14ac:dyDescent="0.3">
      <c r="G642" s="15"/>
      <c r="H642" s="15"/>
      <c r="I642" s="15"/>
      <c r="J642" s="15"/>
      <c r="K642" s="35" t="s">
        <v>61</v>
      </c>
      <c r="L642" s="15">
        <f>S642</f>
        <v>1</v>
      </c>
      <c r="M642" s="3" t="s">
        <v>3</v>
      </c>
      <c r="N642" s="3" t="s">
        <v>4</v>
      </c>
      <c r="O642" s="3" t="s">
        <v>6</v>
      </c>
      <c r="P642" s="3" t="s">
        <v>8</v>
      </c>
      <c r="Q642" s="3" t="s">
        <v>10</v>
      </c>
      <c r="R642" s="3" t="s">
        <v>12</v>
      </c>
      <c r="S642" s="7">
        <f>X292</f>
        <v>1</v>
      </c>
      <c r="T642" s="3" t="s">
        <v>3</v>
      </c>
      <c r="U642" s="3" t="s">
        <v>4</v>
      </c>
      <c r="V642" s="3" t="s">
        <v>6</v>
      </c>
      <c r="W642" s="3" t="s">
        <v>8</v>
      </c>
      <c r="X642" s="3" t="s">
        <v>10</v>
      </c>
      <c r="Y642" s="16" t="s">
        <v>12</v>
      </c>
      <c r="Z642" s="15">
        <f t="shared" ref="Z642:Z650" si="184">S642</f>
        <v>1</v>
      </c>
      <c r="AA642" s="3" t="s">
        <v>3</v>
      </c>
      <c r="AB642" s="3" t="s">
        <v>4</v>
      </c>
      <c r="AC642" s="3" t="s">
        <v>6</v>
      </c>
      <c r="AD642" s="3" t="s">
        <v>8</v>
      </c>
      <c r="AE642" s="3" t="s">
        <v>10</v>
      </c>
      <c r="AF642" s="16" t="s">
        <v>12</v>
      </c>
      <c r="AK642" s="15"/>
      <c r="AL642" s="15"/>
      <c r="AM642" s="15"/>
      <c r="AN642" s="15"/>
      <c r="AO642" s="15"/>
    </row>
    <row r="643" spans="1:52" x14ac:dyDescent="0.3">
      <c r="G643" s="8"/>
      <c r="H643" s="8"/>
      <c r="I643" s="8"/>
      <c r="J643" s="8"/>
      <c r="K643" s="8"/>
      <c r="L643" s="8" t="str">
        <f>S643</f>
        <v>ALL</v>
      </c>
      <c r="M643" s="8">
        <f>-1 *MEDIAN(M343:M630)</f>
        <v>-1.5010553662932736E-2</v>
      </c>
      <c r="N643" s="8">
        <f t="shared" ref="N643:R643" si="185">-1 *MEDIAN(N343:N630)</f>
        <v>-1.9235995279109706E-2</v>
      </c>
      <c r="O643" s="8">
        <f t="shared" si="185"/>
        <v>0.49437853102060253</v>
      </c>
      <c r="P643" s="8">
        <f t="shared" si="185"/>
        <v>0.30198303528257847</v>
      </c>
      <c r="Q643" s="8">
        <f t="shared" si="185"/>
        <v>0.11840453452628792</v>
      </c>
      <c r="R643" s="8">
        <f t="shared" si="185"/>
        <v>0.56416076823039463</v>
      </c>
      <c r="S643" s="8" t="s">
        <v>15</v>
      </c>
      <c r="T643" s="8">
        <f>-1 *MEDIAN(T343:T630)</f>
        <v>5.6218014760428127E-2</v>
      </c>
      <c r="U643" s="8">
        <f t="shared" ref="U643:Y643" si="186">-1 *MEDIAN(U343:U630)</f>
        <v>4.7533615992817468E-2</v>
      </c>
      <c r="V643" s="8">
        <f t="shared" si="186"/>
        <v>0.36730928301656374</v>
      </c>
      <c r="W643" s="8">
        <f t="shared" si="186"/>
        <v>0.22431001517633281</v>
      </c>
      <c r="X643" s="8">
        <f t="shared" si="186"/>
        <v>-0.22970285772478216</v>
      </c>
      <c r="Y643" s="8">
        <f t="shared" si="186"/>
        <v>8.8584677301830173E-2</v>
      </c>
      <c r="Z643" s="8" t="str">
        <f t="shared" si="184"/>
        <v>ALL</v>
      </c>
      <c r="AA643" s="8">
        <f>-1 *MEDIAN(AA343:AA630)</f>
        <v>0.69001571623607605</v>
      </c>
      <c r="AB643" s="8">
        <f t="shared" ref="AB643:AF643" si="187">-1 *MEDIAN(AB343:AB630)</f>
        <v>0.68556100509160833</v>
      </c>
      <c r="AC643" s="8">
        <f t="shared" si="187"/>
        <v>0.75582859225543531</v>
      </c>
      <c r="AD643" s="8">
        <f t="shared" si="187"/>
        <v>0.73538898308587808</v>
      </c>
      <c r="AE643" s="8">
        <f t="shared" si="187"/>
        <v>0.57914448319349165</v>
      </c>
      <c r="AF643" s="8">
        <f t="shared" si="187"/>
        <v>0.52573458664681105</v>
      </c>
      <c r="AK643" s="8"/>
      <c r="AL643" s="8"/>
      <c r="AM643" s="8"/>
      <c r="AN643" s="8"/>
      <c r="AO643" s="8"/>
    </row>
    <row r="644" spans="1:52" x14ac:dyDescent="0.3">
      <c r="G644" s="8"/>
      <c r="H644" s="8"/>
      <c r="I644" s="8"/>
      <c r="J644" s="8"/>
      <c r="K644" s="8"/>
      <c r="L644" s="8" t="str">
        <f>S644</f>
        <v>Gain &gt; 1</v>
      </c>
      <c r="M644" s="8" cm="1">
        <f t="array" ref="M644">-1* MEDIAN(_xlfn._xlws.FILTER(M343:M630, $BB343:$BB630 &gt; $S632))</f>
        <v>0.35173600585507725</v>
      </c>
      <c r="N644" s="8" cm="1">
        <f t="array" ref="N644">-1* MEDIAN(_xlfn._xlws.FILTER(N343:N630, $BB343:$BB630 &gt; $S632))</f>
        <v>0.34668734501527915</v>
      </c>
      <c r="O644" s="8" cm="1">
        <f t="array" ref="O644">-1* MEDIAN(_xlfn._xlws.FILTER(O343:O630, $BB343:$BB630 &gt; $S632))</f>
        <v>0.76667760442170585</v>
      </c>
      <c r="P644" s="8" cm="1">
        <f t="array" ref="P644">-1* MEDIAN(_xlfn._xlws.FILTER(P343:P630, $BB343:$BB630 &gt; $S632))</f>
        <v>0.79445806153001264</v>
      </c>
      <c r="Q644" s="8" cm="1">
        <f t="array" ref="Q644">-1* MEDIAN(_xlfn._xlws.FILTER(Q343:Q630, $BB343:$BB630 &gt; $S632))</f>
        <v>0.30960523790172612</v>
      </c>
      <c r="R644" s="8" cm="1">
        <f t="array" ref="R644">-1* MEDIAN(_xlfn._xlws.FILTER(R343:R630, $BB343:$BB630 &gt; $S632))</f>
        <v>0.79937848806359246</v>
      </c>
      <c r="S644" s="8" t="str">
        <f>"Gain &gt; "&amp;S642</f>
        <v>Gain &gt; 1</v>
      </c>
      <c r="T644" s="8" cm="1">
        <f t="array" ref="T644">-1* MEDIAN(_xlfn._xlws.FILTER(T343:T630, $BB343:$BB630 &gt; $S632))</f>
        <v>0.23595170676514829</v>
      </c>
      <c r="U644" s="8" cm="1">
        <f t="array" ref="U644">-1* MEDIAN(_xlfn._xlws.FILTER(U343:U630, $BB343:$BB630 &gt; $S632))</f>
        <v>0.24908209914049473</v>
      </c>
      <c r="V644" s="8" cm="1">
        <f t="array" ref="V644">-1* MEDIAN(_xlfn._xlws.FILTER(V343:V630, $BB343:$BB630 &gt; $S632))</f>
        <v>0.54367000700172319</v>
      </c>
      <c r="W644" s="8" cm="1">
        <f t="array" ref="W644">-1* MEDIAN(_xlfn._xlws.FILTER(W343:W630, $BB343:$BB630 &gt; $S632))</f>
        <v>0.4857216896922697</v>
      </c>
      <c r="X644" s="8" cm="1">
        <f t="array" ref="X644">-1* MEDIAN(_xlfn._xlws.FILTER(X343:X630, $BB343:$BB630 &gt; $S632))</f>
        <v>0.20731569302001468</v>
      </c>
      <c r="Y644" s="8" cm="1">
        <f t="array" ref="Y644">-1* MEDIAN(_xlfn._xlws.FILTER(Y343:Y630, $BB343:$BB630 &gt; $S632))</f>
        <v>0.50085351056581295</v>
      </c>
      <c r="Z644" s="8" t="str">
        <f t="shared" si="184"/>
        <v>Gain &gt; 1</v>
      </c>
      <c r="AA644" s="8" cm="1">
        <f t="array" ref="AA644">-1* MEDIAN(_xlfn._xlws.FILTER(AA343:AA630, $BB343:$BB630 &gt; $S632))</f>
        <v>0.72157833825500206</v>
      </c>
      <c r="AB644" s="8" cm="1">
        <f t="array" ref="AB644">-1* MEDIAN(_xlfn._xlws.FILTER(AB343:AB630, $BB343:$BB630 &gt; $S632))</f>
        <v>0.72332498910320187</v>
      </c>
      <c r="AC644" s="8" cm="1">
        <f t="array" ref="AC644">-1* MEDIAN(_xlfn._xlws.FILTER(AC343:AC630, $BB343:$BB630 &gt; $S632))</f>
        <v>0.81775176513964754</v>
      </c>
      <c r="AD644" s="8" cm="1">
        <f t="array" ref="AD644">-1* MEDIAN(_xlfn._xlws.FILTER(AD343:AD630, $BB343:$BB630 &gt; $S632))</f>
        <v>0.82785706995793551</v>
      </c>
      <c r="AE644" s="8" cm="1">
        <f t="array" ref="AE644">-1* MEDIAN(_xlfn._xlws.FILTER(AE343:AE630, $BB343:$BB630 &gt; $S632))</f>
        <v>0.6801027622368212</v>
      </c>
      <c r="AF644" s="8" cm="1">
        <f t="array" ref="AF644">-1* MEDIAN(_xlfn._xlws.FILTER(AF343:AF630, $BB343:$BB630 &gt; $S632))</f>
        <v>0.77291331617384129</v>
      </c>
      <c r="AK644" s="8"/>
      <c r="AL644" s="8"/>
      <c r="AM644" s="8"/>
      <c r="AN644" s="8"/>
      <c r="AO644" s="8"/>
    </row>
    <row r="645" spans="1:52" x14ac:dyDescent="0.3">
      <c r="L645" s="8" t="str">
        <f>S645</f>
        <v xml:space="preserve">Gain &gt; 0 </v>
      </c>
      <c r="M645" s="8" cm="1">
        <f t="array" ref="M645">-1* MEDIAN(_xlfn._xlws.FILTER(M343:M630, $J343:$J630 = 1))</f>
        <v>3.8144341140155802E-2</v>
      </c>
      <c r="N645" s="8" cm="1">
        <f t="array" ref="N645">-1* MEDIAN(_xlfn._xlws.FILTER(N343:N630, $J343:$J630 = 1))</f>
        <v>2.5475700559157086E-2</v>
      </c>
      <c r="O645" s="8" cm="1">
        <f t="array" ref="O645">-1* MEDIAN(_xlfn._xlws.FILTER(O343:O630, $J343:$J630 = 1))</f>
        <v>0.57266810026206461</v>
      </c>
      <c r="P645" s="8" cm="1">
        <f t="array" ref="P645">-1* MEDIAN(_xlfn._xlws.FILTER(P343:P630, $J343:$J630 = 1))</f>
        <v>0.47364626959007339</v>
      </c>
      <c r="Q645" s="8" cm="1">
        <f t="array" ref="Q645">-1* MEDIAN(_xlfn._xlws.FILTER(Q343:Q630, $J343:$J630 = 1))</f>
        <v>0.16504685283239884</v>
      </c>
      <c r="R645" s="8" cm="1">
        <f t="array" ref="R645">-1* MEDIAN(_xlfn._xlws.FILTER(R343:R630, $J343:$J630 = 1))</f>
        <v>0.63533573025600876</v>
      </c>
      <c r="S645" s="8" t="s">
        <v>35</v>
      </c>
      <c r="T645" s="8" cm="1">
        <f t="array" ref="T645">-1* MEDIAN(_xlfn._xlws.FILTER(T343:T630, $J343:$J630 = 1))</f>
        <v>6.0241359540292416E-2</v>
      </c>
      <c r="U645" s="8" cm="1">
        <f t="array" ref="U645">-1* MEDIAN(_xlfn._xlws.FILTER(U343:U630, $J343:$J630 = 1))</f>
        <v>5.9736557831117088E-2</v>
      </c>
      <c r="V645" s="8" cm="1">
        <f t="array" ref="V645">-1* MEDIAN(_xlfn._xlws.FILTER(V343:V630, $J343:$J630 = 1))</f>
        <v>0.45925755800380957</v>
      </c>
      <c r="W645" s="8" cm="1">
        <f t="array" ref="W645">-1* MEDIAN(_xlfn._xlws.FILTER(W343:W630, $J343:$J630 = 1))</f>
        <v>0.2747365066750298</v>
      </c>
      <c r="X645" s="8" cm="1">
        <f t="array" ref="X645">-1* MEDIAN(_xlfn._xlws.FILTER(X343:X630, $J343:$J630 = 1))</f>
        <v>-1.7038407593316724E-2</v>
      </c>
      <c r="Y645" s="8" cm="1">
        <f t="array" ref="Y645">-1* MEDIAN(_xlfn._xlws.FILTER(Y343:Y630, $J343:$J630 = 1))</f>
        <v>0.33084979142467813</v>
      </c>
      <c r="Z645" s="8" t="str">
        <f t="shared" si="184"/>
        <v xml:space="preserve">Gain &gt; 0 </v>
      </c>
      <c r="AA645" s="8" cm="1">
        <f t="array" ref="AA645">-1* MEDIAN(_xlfn._xlws.FILTER(AA343:AA630, $J343:$J630 = 1))</f>
        <v>0.70425054412107513</v>
      </c>
      <c r="AB645" s="8" cm="1">
        <f t="array" ref="AB645">-1* MEDIAN(_xlfn._xlws.FILTER(AB343:AB630, $J343:$J630 = 1))</f>
        <v>0.70148778199895745</v>
      </c>
      <c r="AC645" s="8" cm="1">
        <f t="array" ref="AC645">-1* MEDIAN(_xlfn._xlws.FILTER(AC343:AC630, $J343:$J630 = 1))</f>
        <v>0.81018867262407168</v>
      </c>
      <c r="AD645" s="8" cm="1">
        <f t="array" ref="AD645">-1* MEDIAN(_xlfn._xlws.FILTER(AD343:AD630, $J343:$J630 = 1))</f>
        <v>0.78385944021626597</v>
      </c>
      <c r="AE645" s="8" cm="1">
        <f t="array" ref="AE645">-1* MEDIAN(_xlfn._xlws.FILTER(AE343:AE630, $J343:$J630 = 1))</f>
        <v>0.61989802018707052</v>
      </c>
      <c r="AF645" s="8" cm="1">
        <f t="array" ref="AF645">-1* MEDIAN(_xlfn._xlws.FILTER(AF343:AF630, $J343:$J630 = 1))</f>
        <v>0.63072411508384141</v>
      </c>
      <c r="AK645" s="8"/>
      <c r="AL645" s="8"/>
      <c r="AM645" s="8"/>
      <c r="AN645" s="8"/>
      <c r="AO645" s="8"/>
      <c r="AQ645" s="10"/>
    </row>
    <row r="646" spans="1:52" x14ac:dyDescent="0.3">
      <c r="L646" s="8" t="str">
        <f t="shared" ref="L646:L650" si="188">S646</f>
        <v>Gain &lt;= 0</v>
      </c>
      <c r="M646" s="8" cm="1">
        <f t="array" ref="M646">-1* MEDIAN(_xlfn._xlws.FILTER(M343:M630, $J343:$J630 = 0))</f>
        <v>-9.104009334549365E-2</v>
      </c>
      <c r="N646" s="8" cm="1">
        <f t="array" ref="N646">-1* MEDIAN(_xlfn._xlws.FILTER(N343:N630, $J343:$J630 = 0))</f>
        <v>-9.1743266811751767E-2</v>
      </c>
      <c r="O646" s="8" cm="1">
        <f t="array" ref="O646">-1* MEDIAN(_xlfn._xlws.FILTER(O343:O630, $J343:$J630 = 0))</f>
        <v>0.430788536477826</v>
      </c>
      <c r="P646" s="8" cm="1">
        <f t="array" ref="P646">-1* MEDIAN(_xlfn._xlws.FILTER(P343:P630, $J343:$J630 = 0))</f>
        <v>0.26093185661909379</v>
      </c>
      <c r="Q646" s="8" cm="1">
        <f t="array" ref="Q646">-1* MEDIAN(_xlfn._xlws.FILTER(Q343:Q630, $J343:$J630 = 0))</f>
        <v>8.0941921631168534E-2</v>
      </c>
      <c r="R646" s="8" cm="1">
        <f t="array" ref="R646">-1* MEDIAN(_xlfn._xlws.FILTER(R343:R630, $J343:$J630 = 0))</f>
        <v>0.42602434274311873</v>
      </c>
      <c r="S646" s="8" t="s">
        <v>36</v>
      </c>
      <c r="T646" s="8" cm="1">
        <f t="array" ref="T646">-1* MEDIAN(_xlfn._xlws.FILTER(T343:T630, $J343:$J630 = 0))</f>
        <v>5.6218014760428127E-2</v>
      </c>
      <c r="U646" s="8" cm="1">
        <f t="array" ref="U646">-1* MEDIAN(_xlfn._xlws.FILTER(U343:U630, $J343:$J630 = 0))</f>
        <v>4.5036516501091015E-2</v>
      </c>
      <c r="V646" s="8" cm="1">
        <f t="array" ref="V646">-1* MEDIAN(_xlfn._xlws.FILTER(V343:V630, $J343:$J630 = 0))</f>
        <v>0.34029635871089181</v>
      </c>
      <c r="W646" s="8" cm="1">
        <f t="array" ref="W646">-1* MEDIAN(_xlfn._xlws.FILTER(W343:W630, $J343:$J630 = 0))</f>
        <v>0.2200488386322505</v>
      </c>
      <c r="X646" s="8" cm="1">
        <f t="array" ref="X646">-1* MEDIAN(_xlfn._xlws.FILTER(X343:X630, $J343:$J630 = 0))</f>
        <v>-0.27519944990404199</v>
      </c>
      <c r="Y646" s="8" cm="1">
        <f t="array" ref="Y646">-1* MEDIAN(_xlfn._xlws.FILTER(Y343:Y630, $J343:$J630 = 0))</f>
        <v>4.3841069666852112E-2</v>
      </c>
      <c r="Z646" s="8" t="str">
        <f t="shared" si="184"/>
        <v>Gain &lt;= 0</v>
      </c>
      <c r="AA646" s="8" cm="1">
        <f t="array" ref="AA646">-1* MEDIAN(_xlfn._xlws.FILTER(AA343:AA630, $J343:$J630 = 0))</f>
        <v>0.68030067856306276</v>
      </c>
      <c r="AB646" s="8" cm="1">
        <f t="array" ref="AB646">-1* MEDIAN(_xlfn._xlws.FILTER(AB343:AB630, $J343:$J630 = 0))</f>
        <v>0.67940350292809226</v>
      </c>
      <c r="AC646" s="8" cm="1">
        <f t="array" ref="AC646">-1* MEDIAN(_xlfn._xlws.FILTER(AC343:AC630, $J343:$J630 = 0))</f>
        <v>0.74524223602965622</v>
      </c>
      <c r="AD646" s="8" cm="1">
        <f t="array" ref="AD646">-1* MEDIAN(_xlfn._xlws.FILTER(AD343:AD630, $J343:$J630 = 0))</f>
        <v>0.69884326670460406</v>
      </c>
      <c r="AE646" s="8" cm="1">
        <f t="array" ref="AE646">-1* MEDIAN(_xlfn._xlws.FILTER(AE343:AE630, $J343:$J630 = 0))</f>
        <v>0.55371833860110153</v>
      </c>
      <c r="AF646" s="8" cm="1">
        <f t="array" ref="AF646">-1* MEDIAN(_xlfn._xlws.FILTER(AF343:AF630, $J343:$J630 = 0))</f>
        <v>0.47591661219622489</v>
      </c>
      <c r="AK646" s="8"/>
      <c r="AL646" s="8"/>
      <c r="AM646" s="8"/>
      <c r="AN646" s="8"/>
      <c r="AO646" s="8"/>
      <c r="AQ646" s="10"/>
    </row>
    <row r="647" spans="1:52" x14ac:dyDescent="0.3">
      <c r="G647" s="15"/>
      <c r="H647" s="15"/>
      <c r="I647" s="15"/>
      <c r="J647" s="15"/>
      <c r="K647" s="15"/>
      <c r="L647" s="8" t="str">
        <f t="shared" si="188"/>
        <v>Target; Gain &gt; 1</v>
      </c>
      <c r="M647" s="8" cm="1">
        <f t="array" ref="M647">-1* MEDIAN(_xlfn._xlws.FILTER(M343:M630, ($H$343:$H$630=1)*($BB$343:$BB$630&gt;=$L$632)))</f>
        <v>0.20951122472597528</v>
      </c>
      <c r="N647" s="8" cm="1">
        <f t="array" ref="N647">-1* MEDIAN(_xlfn._xlws.FILTER(N343:N630, ($H$343:$H$630=1)*($BB$343:$BB$630&gt;=$L$632)))</f>
        <v>0.20262297867106632</v>
      </c>
      <c r="O647" s="8" cm="1">
        <f t="array" ref="O647">-1* MEDIAN(_xlfn._xlws.FILTER(O343:O630, ($H$343:$H$630=1)*($BB$343:$BB$630&gt;=$L$632)))</f>
        <v>0.35124438525232227</v>
      </c>
      <c r="P647" s="8" cm="1">
        <f t="array" ref="P647">-1* MEDIAN(_xlfn._xlws.FILTER(P343:P630, ($H$343:$H$630=1)*($BB$343:$BB$630&gt;=$L$632)))</f>
        <v>0.42450224960326949</v>
      </c>
      <c r="Q647" s="8" cm="1">
        <f t="array" ref="Q647">-1* MEDIAN(_xlfn._xlws.FILTER(Q343:Q630, ($H$343:$H$630=1)*($BB$343:$BB$630&gt;=$L$632)))</f>
        <v>0.23469128466817041</v>
      </c>
      <c r="R647" s="8" cm="1">
        <f t="array" ref="R647">-1* MEDIAN(_xlfn._xlws.FILTER(R343:R630, ($H$343:$H$630=1)*($BB$343:$BB$630&gt;=$L$632)))</f>
        <v>0.72639277302187899</v>
      </c>
      <c r="S647" s="8" t="str">
        <f>"Target; Gain &gt; "&amp;S642</f>
        <v>Target; Gain &gt; 1</v>
      </c>
      <c r="T647" s="8" cm="1">
        <f t="array" ref="T647">-1* MEDIAN(_xlfn._xlws.FILTER(T343:T630, ($H$343:$H$630=1)*($BB$343:$BB$630&gt;=$L$632)))</f>
        <v>0.17816767893553909</v>
      </c>
      <c r="U647" s="8" cm="1">
        <f t="array" ref="U647">-1* MEDIAN(_xlfn._xlws.FILTER(U343:U630, ($H$343:$H$630=1)*($BB$343:$BB$630&gt;=$L$632)))</f>
        <v>0.18587319974632877</v>
      </c>
      <c r="V647" s="8" cm="1">
        <f t="array" ref="V647">-1* MEDIAN(_xlfn._xlws.FILTER(V343:V630, ($H$343:$H$630=1)*($BB$343:$BB$630&gt;=$L$632)))</f>
        <v>0.25036007418982609</v>
      </c>
      <c r="W647" s="8" cm="1">
        <f t="array" ref="W647">-1* MEDIAN(_xlfn._xlws.FILTER(W343:W630, ($H$343:$H$630=1)*($BB$343:$BB$630&gt;=$L$632)))</f>
        <v>0.20214036603502139</v>
      </c>
      <c r="X647" s="8" cm="1">
        <f t="array" ref="X647">-1* MEDIAN(_xlfn._xlws.FILTER(X343:X630, ($H$343:$H$630=1)*($BB$343:$BB$630&gt;=$L$632)))</f>
        <v>3.0701516810324264E-2</v>
      </c>
      <c r="Y647" s="8" cm="1">
        <f t="array" ref="Y647">-1* MEDIAN(_xlfn._xlws.FILTER(Y343:Y630, ($H$343:$H$630=1)*($BB$343:$BB$630&gt;=$L$632)))</f>
        <v>0.40980177680724494</v>
      </c>
      <c r="Z647" s="8" t="str">
        <f t="shared" si="184"/>
        <v>Target; Gain &gt; 1</v>
      </c>
      <c r="AA647" s="8" cm="1">
        <f t="array" ref="AA647">-1* MEDIAN(_xlfn._xlws.FILTER(AA343:AA630, ($H$343:$H$630=1)*($BB$343:$BB$630&gt;=$L$632)))</f>
        <v>0.67975774469004002</v>
      </c>
      <c r="AB647" s="8" cm="1">
        <f t="array" ref="AB647">-1* MEDIAN(_xlfn._xlws.FILTER(AB343:AB630, ($H$343:$H$630=1)*($BB$343:$BB$630&gt;=$L$632)))</f>
        <v>0.67920164108012271</v>
      </c>
      <c r="AC647" s="8" cm="1">
        <f t="array" ref="AC647">-1* MEDIAN(_xlfn._xlws.FILTER(AC343:AC630, ($H$343:$H$630=1)*($BB$343:$BB$630&gt;=$L$632)))</f>
        <v>0.67318924098918154</v>
      </c>
      <c r="AD647" s="8" cm="1">
        <f t="array" ref="AD647">-1* MEDIAN(_xlfn._xlws.FILTER(AD343:AD630, ($H$343:$H$630=1)*($BB$343:$BB$630&gt;=$L$632)))</f>
        <v>0.65043584495584383</v>
      </c>
      <c r="AE647" s="8" cm="1">
        <f t="array" ref="AE647">-1* MEDIAN(_xlfn._xlws.FILTER(AE343:AE630, ($H$343:$H$630=1)*($BB$343:$BB$630&gt;=$L$632)))</f>
        <v>0.61301307936620442</v>
      </c>
      <c r="AF647" s="8" cm="1">
        <f t="array" ref="AF647">-1* MEDIAN(_xlfn._xlws.FILTER(AF343:AF630, ($H$343:$H$630=1)*($BB$343:$BB$630&gt;=$L$632)))</f>
        <v>0.68404646085662946</v>
      </c>
      <c r="AK647" s="8"/>
    </row>
    <row r="648" spans="1:52" x14ac:dyDescent="0.3">
      <c r="G648" s="15"/>
      <c r="H648" s="15"/>
      <c r="I648" s="15"/>
      <c r="J648" s="15"/>
      <c r="K648" s="15"/>
      <c r="L648" s="8" t="str">
        <f t="shared" si="188"/>
        <v>Target (or sym)</v>
      </c>
      <c r="M648" s="8" cm="1">
        <f t="array" ref="M648">-1* MEDIAN(_xlfn._xlws.FILTER(M343:M630, $H$343:$H$630=1))</f>
        <v>0.20750686273138902</v>
      </c>
      <c r="N648" s="8" cm="1">
        <f t="array" ref="N648">-1* MEDIAN(_xlfn._xlws.FILTER(N343:N630, $H$343:$H$630=1))</f>
        <v>0.19898431019129958</v>
      </c>
      <c r="O648" s="8" cm="1">
        <f t="array" ref="O648">-1* MEDIAN(_xlfn._xlws.FILTER(O343:O630, $H$343:$H$630=1))</f>
        <v>0.52777494203615327</v>
      </c>
      <c r="P648" s="8" cm="1">
        <f t="array" ref="P648">-1* MEDIAN(_xlfn._xlws.FILTER(P343:P630, $H$343:$H$630=1))</f>
        <v>0.49053881188458959</v>
      </c>
      <c r="Q648" s="8" cm="1">
        <f t="array" ref="Q648">-1* MEDIAN(_xlfn._xlws.FILTER(Q343:Q630, $H$343:$H$630=1))</f>
        <v>0.19971432391569288</v>
      </c>
      <c r="R648" s="8" cm="1">
        <f t="array" ref="R648">-1* MEDIAN(_xlfn._xlws.FILTER(R343:R630, $H$343:$H$630=1))</f>
        <v>0.72639277302187899</v>
      </c>
      <c r="S648" s="8" t="s">
        <v>38</v>
      </c>
      <c r="T648" s="8" cm="1">
        <f t="array" ref="T648">-1* MEDIAN(IF($H$343:$H$630=1, T343:T630))</f>
        <v>0.17816767893553909</v>
      </c>
      <c r="U648" s="8" cm="1">
        <f t="array" ref="U648">-1* MEDIAN(IF($H$343:$H$630=1, U343:U630))</f>
        <v>0.18587319974632877</v>
      </c>
      <c r="V648" s="8" cm="1">
        <f t="array" ref="V648">-1* MEDIAN(IF($H$343:$H$630=1, V343:V630))</f>
        <v>0.30268412290445684</v>
      </c>
      <c r="W648" s="8" cm="1">
        <f t="array" ref="W648">-1* MEDIAN(IF($H$343:$H$630=1, W343:W630))</f>
        <v>0.28090360105047696</v>
      </c>
      <c r="X648" s="8" cm="1">
        <f t="array" ref="X648">-1* MEDIAN(IF($H$343:$H$630=1, X343:X630))</f>
        <v>-5.3190725625769708E-2</v>
      </c>
      <c r="Y648" s="8" cm="1">
        <f t="array" ref="Y648">-1* MEDIAN(IF($H$343:$H$630=1, Y343:Y630))</f>
        <v>0.42770528088052118</v>
      </c>
      <c r="Z648" s="8" t="str">
        <f t="shared" si="184"/>
        <v>Target (or sym)</v>
      </c>
      <c r="AA648" s="8" cm="1">
        <f t="array" ref="AA648">-1* MEDIAN(IF($H$343:$H$630=1, AA343:AA630))</f>
        <v>0.67649109179746714</v>
      </c>
      <c r="AB648" s="8" cm="1">
        <f t="array" ref="AB648">-1* MEDIAN(IF($H$343:$H$630=1, AB343:AB630))</f>
        <v>0.67684033225505269</v>
      </c>
      <c r="AC648" s="8" cm="1">
        <f t="array" ref="AC648">-1* MEDIAN(IF($H$343:$H$630=1, AC343:AC630))</f>
        <v>0.69053369125002595</v>
      </c>
      <c r="AD648" s="8" cm="1">
        <f t="array" ref="AD648">-1* MEDIAN(IF($H$343:$H$630=1, AD343:AD630))</f>
        <v>0.64021012563765578</v>
      </c>
      <c r="AE648" s="8" cm="1">
        <f t="array" ref="AE648">-1* MEDIAN(IF($H$343:$H$630=1, AE343:AE630))</f>
        <v>0.60754193895182218</v>
      </c>
      <c r="AF648" s="8" cm="1">
        <f t="array" ref="AF648">-1* MEDIAN(IF($H$343:$H$630=1, AF343:AF630))</f>
        <v>0.73491027038115098</v>
      </c>
      <c r="AK648" s="8"/>
    </row>
    <row r="649" spans="1:52" x14ac:dyDescent="0.3">
      <c r="G649" s="15"/>
      <c r="H649" s="15"/>
      <c r="I649" s="15"/>
      <c r="J649" s="15"/>
      <c r="K649" s="15"/>
      <c r="L649" s="8" t="str">
        <f t="shared" si="188"/>
        <v>Target (or sym); Gain &gt; 0</v>
      </c>
      <c r="M649" s="8" cm="1">
        <f t="array" ref="M649">-1* MEDIAN(_xlfn._xlws.FILTER(M343:M630, ($H$343:$H$630=1)*($J$343:$J$630=1)))</f>
        <v>0.20951122472597528</v>
      </c>
      <c r="N649" s="8" cm="1">
        <f t="array" ref="N649">-1* MEDIAN(_xlfn._xlws.FILTER(N343:N630, ($H$343:$H$630=1)*($J$343:$J$630=1)))</f>
        <v>0.20262297867106632</v>
      </c>
      <c r="O649" s="8" cm="1">
        <f t="array" ref="O649">-1* MEDIAN(_xlfn._xlws.FILTER(O343:O630, ($H$343:$H$630=1)*($J$343:$J$630=1)))</f>
        <v>0.35124438525232227</v>
      </c>
      <c r="P649" s="8" cm="1">
        <f t="array" ref="P649">-1* MEDIAN(_xlfn._xlws.FILTER(P343:P630, ($H$343:$H$630=1)*($J$343:$J$630=1)))</f>
        <v>0.42450224960326949</v>
      </c>
      <c r="Q649" s="8" cm="1">
        <f t="array" ref="Q649">-1* MEDIAN(_xlfn._xlws.FILTER(Q343:Q630, ($H$343:$H$630=1)*($J$343:$J$630=1)))</f>
        <v>0.23469128466817041</v>
      </c>
      <c r="R649" s="8" cm="1">
        <f t="array" ref="R649">-1* MEDIAN(_xlfn._xlws.FILTER(R343:R630, ($H$343:$H$630=1)*($J$343:$J$630=1)))</f>
        <v>0.72639277302187899</v>
      </c>
      <c r="S649" s="8" t="s">
        <v>52</v>
      </c>
      <c r="T649" s="8" cm="1">
        <f t="array" ref="T649">-1* MEDIAN(_xlfn._xlws.FILTER(T343:T630, ($H$343:$H$630=1)*($J$343:$J$630=1)))</f>
        <v>0.17816767893553909</v>
      </c>
      <c r="U649" s="8" cm="1">
        <f t="array" ref="U649">-1* MEDIAN(_xlfn._xlws.FILTER(U343:U630, ($H$343:$H$630=1)*($J$343:$J$630=1)))</f>
        <v>0.18587319974632877</v>
      </c>
      <c r="V649" s="8" cm="1">
        <f t="array" ref="V649">-1* MEDIAN(_xlfn._xlws.FILTER(V343:V630, ($H$343:$H$630=1)*($J$343:$J$630=1)))</f>
        <v>0.25036007418982609</v>
      </c>
      <c r="W649" s="8" cm="1">
        <f t="array" ref="W649">-1* MEDIAN(_xlfn._xlws.FILTER(W343:W630, ($H$343:$H$630=1)*($J$343:$J$630=1)))</f>
        <v>0.20214036603502139</v>
      </c>
      <c r="X649" s="8" cm="1">
        <f t="array" ref="X649">-1* MEDIAN(_xlfn._xlws.FILTER(X343:X630, ($H$343:$H$630=1)*($J$343:$J$630=1)))</f>
        <v>3.0701516810324264E-2</v>
      </c>
      <c r="Y649" s="8" cm="1">
        <f t="array" ref="Y649">-1* MEDIAN(_xlfn._xlws.FILTER(Y343:Y630, ($H$343:$H$630=1)*($J$343:$J$630=1)))</f>
        <v>0.40980177680724494</v>
      </c>
      <c r="Z649" s="8" t="str">
        <f t="shared" si="184"/>
        <v>Target (or sym); Gain &gt; 0</v>
      </c>
      <c r="AA649" s="8" cm="1">
        <f t="array" ref="AA649">-1* MEDIAN(_xlfn._xlws.FILTER(AA343:AA630, ($H$343:$H$630=1)*($J$343:$J$630=1)))</f>
        <v>0.67975774469004002</v>
      </c>
      <c r="AB649" s="8" cm="1">
        <f t="array" ref="AB649">-1* MEDIAN(_xlfn._xlws.FILTER(AB343:AB630, ($H$343:$H$630=1)*($J$343:$J$630=1)))</f>
        <v>0.67920164108012271</v>
      </c>
      <c r="AC649" s="8" cm="1">
        <f t="array" ref="AC649">-1* MEDIAN(_xlfn._xlws.FILTER(AC343:AC630, ($H$343:$H$630=1)*($J$343:$J$630=1)))</f>
        <v>0.67318924098918154</v>
      </c>
      <c r="AD649" s="8" cm="1">
        <f t="array" ref="AD649">-1* MEDIAN(_xlfn._xlws.FILTER(AD343:AD630, ($H$343:$H$630=1)*($J$343:$J$630=1)))</f>
        <v>0.65043584495584383</v>
      </c>
      <c r="AE649" s="8" cm="1">
        <f t="array" ref="AE649">-1* MEDIAN(_xlfn._xlws.FILTER(AE343:AE630, ($H$343:$H$630=1)*($J$343:$J$630=1)))</f>
        <v>0.61301307936620442</v>
      </c>
      <c r="AF649" s="8" cm="1">
        <f t="array" ref="AF649">-1* MEDIAN(_xlfn._xlws.FILTER(AF343:AF630, ($H$343:$H$630=1)*($J$343:$J$630=1)))</f>
        <v>0.68404646085662946</v>
      </c>
      <c r="AK649" s="8"/>
    </row>
    <row r="650" spans="1:52" x14ac:dyDescent="0.3">
      <c r="G650" s="15"/>
      <c r="H650" s="15"/>
      <c r="I650" s="15"/>
      <c r="J650" s="15"/>
      <c r="K650" s="15"/>
      <c r="L650" s="8" t="str">
        <f t="shared" si="188"/>
        <v>Target (or sym); Gain &lt;= 0</v>
      </c>
      <c r="M650" s="8" cm="1">
        <f t="array" ref="M650">-1* MEDIAN(_xlfn._xlws.FILTER(M343:M630, ($H$343:$H$630=1)*($J$343:$J$630=0)))</f>
        <v>0.20750686273138902</v>
      </c>
      <c r="N650" s="8" cm="1">
        <f t="array" ref="N650">-1* MEDIAN(_xlfn._xlws.FILTER(N343:N630, ($H$343:$H$630=1)*($J$343:$J$630=0)))</f>
        <v>0.19886044042624862</v>
      </c>
      <c r="O650" s="8" cm="1">
        <f t="array" ref="O650">-1* MEDIAN(_xlfn._xlws.FILTER(O343:O630, ($H$343:$H$630=1)*($J$343:$J$630=0)))</f>
        <v>0.58795509751055985</v>
      </c>
      <c r="P650" s="8" cm="1">
        <f t="array" ref="P650">-1* MEDIAN(_xlfn._xlws.FILTER(P343:P630, ($H$343:$H$630=1)*($J$343:$J$630=0)))</f>
        <v>0.49053881188458959</v>
      </c>
      <c r="Q650" s="8" cm="1">
        <f t="array" ref="Q650">-1* MEDIAN(_xlfn._xlws.FILTER(Q343:Q630, ($H$343:$H$630=1)*($J$343:$J$630=0)))</f>
        <v>6.3251305797347862E-2</v>
      </c>
      <c r="R650" s="8" cm="1">
        <f t="array" ref="R650">-1* MEDIAN(_xlfn._xlws.FILTER(R343:R630, ($H$343:$H$630=1)*($J$343:$J$630=0)))</f>
        <v>0.68977448085548465</v>
      </c>
      <c r="S650" s="8" t="s">
        <v>132</v>
      </c>
      <c r="T650" s="8" cm="1">
        <f t="array" ref="T650">-1* MEDIAN(_xlfn._xlws.FILTER(T343:T630, ($H$343:$H$630=1)*($J$343:$J$630=0)))</f>
        <v>0.22446398205841583</v>
      </c>
      <c r="U650" s="8" cm="1">
        <f t="array" ref="U650">-1* MEDIAN(_xlfn._xlws.FILTER(U343:U630, ($H$343:$H$630=1)*($J$343:$J$630=0)))</f>
        <v>0.22093111650411579</v>
      </c>
      <c r="V650" s="8" cm="1">
        <f t="array" ref="V650">-1* MEDIAN(_xlfn._xlws.FILTER(V343:V630, ($H$343:$H$630=1)*($J$343:$J$630=0)))</f>
        <v>0.43472736009793778</v>
      </c>
      <c r="W650" s="8" cm="1">
        <f t="array" ref="W650">-1* MEDIAN(_xlfn._xlws.FILTER(W343:W630, ($H$343:$H$630=1)*($J$343:$J$630=0)))</f>
        <v>0.28090360105047696</v>
      </c>
      <c r="X650" s="8" cm="1">
        <f t="array" ref="X650">-1* MEDIAN(_xlfn._xlws.FILTER(X343:X630, ($H$343:$H$630=1)*($J$343:$J$630=0)))</f>
        <v>-0.36280411947749774</v>
      </c>
      <c r="Y650" s="8" cm="1">
        <f t="array" ref="Y650">-1* MEDIAN(_xlfn._xlws.FILTER(Y343:Y630, ($H$343:$H$630=1)*($J$343:$J$630=0)))</f>
        <v>0.46570032589803501</v>
      </c>
      <c r="Z650" s="8" t="str">
        <f t="shared" si="184"/>
        <v>Target (or sym); Gain &lt;= 0</v>
      </c>
      <c r="AA650" s="8" cm="1">
        <f t="array" ref="AA650">-1* MEDIAN(_xlfn._xlws.FILTER(AA343:AA630, ($H$343:$H$630=1)*($J$343:$J$630=0)))</f>
        <v>0.67649109179746714</v>
      </c>
      <c r="AB650" s="8" cm="1">
        <f t="array" ref="AB650">-1* MEDIAN(_xlfn._xlws.FILTER(AB343:AB630, ($H$343:$H$630=1)*($J$343:$J$630=0)))</f>
        <v>0.67684033225505269</v>
      </c>
      <c r="AC650" s="8" cm="1">
        <f t="array" ref="AC650">-1* MEDIAN(_xlfn._xlws.FILTER(AC343:AC630, ($H$343:$H$630=1)*($J$343:$J$630=0)))</f>
        <v>0.74830652809364961</v>
      </c>
      <c r="AD650" s="8" cm="1">
        <f t="array" ref="AD650">-1* MEDIAN(_xlfn._xlws.FILTER(AD343:AD630, ($H$343:$H$630=1)*($J$343:$J$630=0)))</f>
        <v>0.59937632812815633</v>
      </c>
      <c r="AE650" s="8" cm="1">
        <f t="array" ref="AE650">-1* MEDIAN(_xlfn._xlws.FILTER(AE343:AE630, ($H$343:$H$630=1)*($J$343:$J$630=0)))</f>
        <v>0.42512784892323474</v>
      </c>
      <c r="AF650" s="8" cm="1">
        <f t="array" ref="AF650">-1* MEDIAN(_xlfn._xlws.FILTER(AF343:AF630, ($H$343:$H$630=1)*($J$343:$J$630=0)))</f>
        <v>0.73702199587169615</v>
      </c>
      <c r="AK650" s="8"/>
    </row>
    <row r="651" spans="1:52" x14ac:dyDescent="0.3">
      <c r="G651" s="8"/>
      <c r="H651" s="8"/>
      <c r="I651" s="8"/>
      <c r="J651" s="8"/>
      <c r="K651" s="8"/>
      <c r="L651" s="8"/>
    </row>
    <row r="652" spans="1:52" x14ac:dyDescent="0.3">
      <c r="G652" s="8"/>
      <c r="H652" s="8"/>
      <c r="I652" s="8"/>
      <c r="J652" s="8"/>
      <c r="K652" s="8"/>
      <c r="L652" s="8"/>
    </row>
    <row r="653" spans="1:52" x14ac:dyDescent="0.3">
      <c r="G653" s="8"/>
      <c r="H653" s="8"/>
      <c r="I653" s="8"/>
      <c r="J653" s="8"/>
      <c r="K653" s="8"/>
      <c r="L653" s="8"/>
      <c r="M653" s="45" t="s">
        <v>37</v>
      </c>
      <c r="N653" s="46"/>
      <c r="O653" s="46"/>
      <c r="P653" s="46"/>
      <c r="Q653" s="46"/>
      <c r="R653" s="46"/>
      <c r="S653" s="46"/>
      <c r="T653" s="46"/>
      <c r="U653" s="46"/>
      <c r="V653" s="46"/>
      <c r="W653" s="46"/>
      <c r="Y653" s="45" t="s">
        <v>57</v>
      </c>
      <c r="Z653" s="46"/>
      <c r="AA653" s="46"/>
      <c r="AB653" s="46"/>
      <c r="AC653" s="46"/>
      <c r="AD653" s="46"/>
      <c r="AE653" s="46"/>
      <c r="AF653" s="46"/>
      <c r="AG653" s="46"/>
      <c r="AH653" s="46"/>
      <c r="AI653" s="46"/>
      <c r="AK653" s="45" t="s">
        <v>56</v>
      </c>
      <c r="AL653" s="46"/>
      <c r="AM653" s="46"/>
      <c r="AN653" s="46"/>
      <c r="AO653" s="46"/>
      <c r="AP653" s="46"/>
      <c r="AQ653" s="46"/>
      <c r="AR653" s="46"/>
      <c r="AS653" s="46"/>
      <c r="AT653" s="46"/>
      <c r="AU653" s="46"/>
    </row>
    <row r="654" spans="1:52" x14ac:dyDescent="0.3">
      <c r="F654" s="2" t="s">
        <v>23</v>
      </c>
      <c r="G654" s="2" t="s">
        <v>24</v>
      </c>
      <c r="H654" t="s">
        <v>38</v>
      </c>
      <c r="I654" t="s">
        <v>18</v>
      </c>
      <c r="J654" t="s">
        <v>17</v>
      </c>
      <c r="K654" t="s">
        <v>25</v>
      </c>
      <c r="L654" t="s">
        <v>26</v>
      </c>
      <c r="M654" s="3" t="s">
        <v>2</v>
      </c>
      <c r="N654" s="3" t="s">
        <v>3</v>
      </c>
      <c r="O654" s="3" t="s">
        <v>4</v>
      </c>
      <c r="P654" s="3" t="s">
        <v>5</v>
      </c>
      <c r="Q654" s="3" t="s">
        <v>6</v>
      </c>
      <c r="R654" s="3" t="s">
        <v>7</v>
      </c>
      <c r="S654" s="3" t="s">
        <v>8</v>
      </c>
      <c r="T654" s="3" t="s">
        <v>9</v>
      </c>
      <c r="U654" s="3" t="s">
        <v>10</v>
      </c>
      <c r="V654" s="3" t="s">
        <v>11</v>
      </c>
      <c r="W654" s="3" t="s">
        <v>12</v>
      </c>
      <c r="Y654" s="3" t="s">
        <v>2</v>
      </c>
      <c r="Z654" s="3" t="s">
        <v>3</v>
      </c>
      <c r="AA654" s="3" t="s">
        <v>4</v>
      </c>
      <c r="AB654" s="3" t="s">
        <v>5</v>
      </c>
      <c r="AC654" s="3" t="s">
        <v>6</v>
      </c>
      <c r="AD654" s="3" t="s">
        <v>7</v>
      </c>
      <c r="AE654" s="3" t="s">
        <v>8</v>
      </c>
      <c r="AF654" s="3" t="s">
        <v>9</v>
      </c>
      <c r="AG654" s="3" t="s">
        <v>10</v>
      </c>
      <c r="AH654" s="3" t="s">
        <v>11</v>
      </c>
      <c r="AI654" s="3" t="s">
        <v>12</v>
      </c>
      <c r="AK654" s="3" t="s">
        <v>2</v>
      </c>
      <c r="AL654" s="3" t="s">
        <v>3</v>
      </c>
      <c r="AM654" s="3" t="s">
        <v>4</v>
      </c>
      <c r="AN654" s="3" t="s">
        <v>5</v>
      </c>
      <c r="AO654" s="3" t="s">
        <v>6</v>
      </c>
      <c r="AP654" s="3" t="s">
        <v>7</v>
      </c>
      <c r="AQ654" s="3" t="s">
        <v>8</v>
      </c>
      <c r="AR654" s="3" t="s">
        <v>9</v>
      </c>
      <c r="AS654" s="3" t="s">
        <v>10</v>
      </c>
      <c r="AT654" s="3" t="s">
        <v>11</v>
      </c>
      <c r="AU654" s="3" t="s">
        <v>12</v>
      </c>
      <c r="AW654" s="3" t="s">
        <v>14</v>
      </c>
      <c r="AX654" s="30" t="s">
        <v>39</v>
      </c>
      <c r="AY654" s="30" t="s">
        <v>40</v>
      </c>
      <c r="AZ654" s="30" t="s">
        <v>41</v>
      </c>
    </row>
    <row r="655" spans="1:52" x14ac:dyDescent="0.3">
      <c r="A655">
        <v>21</v>
      </c>
      <c r="B655" t="s">
        <v>66</v>
      </c>
      <c r="C655" t="s">
        <v>67</v>
      </c>
      <c r="D655" t="s">
        <v>68</v>
      </c>
      <c r="E655" t="s">
        <v>42</v>
      </c>
      <c r="F655" s="2">
        <v>0</v>
      </c>
      <c r="G655" s="2">
        <f>MOD(LEN(B655)-LEN(SUBSTITUTE(B655,"N","")),2)</f>
        <v>0</v>
      </c>
      <c r="H655" s="4">
        <f>IF(E655&lt;&gt;"",1,0)</f>
        <v>1</v>
      </c>
      <c r="I655">
        <f>1-J655</f>
        <v>0</v>
      </c>
      <c r="J655">
        <f t="shared" ref="J655:J686" si="189">J343</f>
        <v>1</v>
      </c>
      <c r="K655">
        <f>LEN(D655) - LEN(SUBSTITUTE(D655, ",", "")) + 1</f>
        <v>4</v>
      </c>
      <c r="L655">
        <f>H655*K655</f>
        <v>4</v>
      </c>
      <c r="M655" s="8">
        <f t="shared" ref="M655:W655" si="190">(M3-$M3)/$M3</f>
        <v>0</v>
      </c>
      <c r="N655" s="8">
        <f t="shared" si="190"/>
        <v>0.35643091998702597</v>
      </c>
      <c r="O655" s="8">
        <f t="shared" si="190"/>
        <v>0.36295976451802697</v>
      </c>
      <c r="P655" s="8">
        <f t="shared" si="190"/>
        <v>1.9685443170760784E-2</v>
      </c>
      <c r="Q655" s="8">
        <f t="shared" si="190"/>
        <v>-8.9005215398454338E-2</v>
      </c>
      <c r="R655" s="8">
        <f t="shared" si="190"/>
        <v>-0.10510249530382608</v>
      </c>
      <c r="S655" s="8">
        <f t="shared" si="190"/>
        <v>-9.6600333611647687E-2</v>
      </c>
      <c r="T655" s="8">
        <f t="shared" si="190"/>
        <v>3.2504991684080782</v>
      </c>
      <c r="U655" s="8">
        <f t="shared" si="190"/>
        <v>2.4916943373149678</v>
      </c>
      <c r="V655" s="8">
        <f t="shared" si="190"/>
        <v>0.41783853529335413</v>
      </c>
      <c r="W655" s="8">
        <f t="shared" si="190"/>
        <v>0.29383314015162193</v>
      </c>
      <c r="Y655" s="8">
        <f t="shared" ref="Y655:AI655" si="191">(Y3-$Y3)/$Y3</f>
        <v>0</v>
      </c>
      <c r="Z655" s="8">
        <f t="shared" si="191"/>
        <v>5.0160870663328659E-2</v>
      </c>
      <c r="AA655" s="8">
        <f t="shared" si="191"/>
        <v>4.1165332323884349E-2</v>
      </c>
      <c r="AB655" s="8">
        <f t="shared" si="191"/>
        <v>0.13757367465125542</v>
      </c>
      <c r="AC655" s="8">
        <f t="shared" si="191"/>
        <v>-2.3168663449127293E-2</v>
      </c>
      <c r="AD655" s="8">
        <f t="shared" si="191"/>
        <v>-0.22196619478553667</v>
      </c>
      <c r="AE655" s="8">
        <f t="shared" si="191"/>
        <v>-2.8292335080173027E-3</v>
      </c>
      <c r="AF655" s="8">
        <f t="shared" si="191"/>
        <v>8.0919291466556548E-2</v>
      </c>
      <c r="AG655" s="8">
        <f t="shared" si="191"/>
        <v>0.3794631199848893</v>
      </c>
      <c r="AH655" s="8">
        <f t="shared" si="191"/>
        <v>1.060164850815007</v>
      </c>
      <c r="AI655" s="8">
        <f t="shared" si="191"/>
        <v>0.86193665052273027</v>
      </c>
      <c r="AK655" s="8">
        <f t="shared" ref="AK655:AU655" si="192">(AK3-$AK3)/$AK3</f>
        <v>0</v>
      </c>
      <c r="AL655" s="8">
        <f t="shared" si="192"/>
        <v>-0.62037391891424742</v>
      </c>
      <c r="AM655" s="8">
        <f t="shared" si="192"/>
        <v>-0.62195634860685323</v>
      </c>
      <c r="AN655" s="8">
        <f t="shared" si="192"/>
        <v>0.13757367465125542</v>
      </c>
      <c r="AO655" s="8">
        <f t="shared" si="192"/>
        <v>-0.61925223809121976</v>
      </c>
      <c r="AP655" s="8">
        <f t="shared" si="192"/>
        <v>-0.22196619478553667</v>
      </c>
      <c r="AQ655" s="8">
        <f t="shared" si="192"/>
        <v>-0.60914377646037021</v>
      </c>
      <c r="AR655" s="8">
        <f t="shared" si="192"/>
        <v>-0.30831127851678991</v>
      </c>
      <c r="AS655" s="8">
        <f t="shared" si="192"/>
        <v>-0.69661599740686386</v>
      </c>
      <c r="AT655" s="8">
        <f t="shared" si="192"/>
        <v>1.060164850815007</v>
      </c>
      <c r="AU655" s="8">
        <f t="shared" si="192"/>
        <v>3.5541857495983709E-2</v>
      </c>
      <c r="AW655">
        <f t="shared" ref="AW655:AW686" si="193">BB343</f>
        <v>1</v>
      </c>
      <c r="AX655">
        <f>IF(H655=1,AW655,"")</f>
        <v>1</v>
      </c>
      <c r="AY655" t="str">
        <f>IF(I655=1,AW655,"")</f>
        <v/>
      </c>
      <c r="AZ655">
        <f>IF(J655=1,AW655,"")</f>
        <v>1</v>
      </c>
    </row>
    <row r="656" spans="1:52" x14ac:dyDescent="0.3">
      <c r="A656">
        <v>21</v>
      </c>
      <c r="B656" t="s">
        <v>69</v>
      </c>
      <c r="C656" t="s">
        <v>67</v>
      </c>
      <c r="D656" t="s">
        <v>68</v>
      </c>
      <c r="F656" s="2">
        <v>0</v>
      </c>
      <c r="G656" s="2">
        <f t="shared" ref="G656:G710" si="194">MOD(LEN(B656)-LEN(SUBSTITUTE(B656,"N","")),2)</f>
        <v>1</v>
      </c>
      <c r="H656" s="4">
        <f t="shared" ref="H656:H710" si="195">IF(E656&lt;&gt;"",1,0)</f>
        <v>0</v>
      </c>
      <c r="I656">
        <f t="shared" ref="I656:I710" si="196">1-J656</f>
        <v>1</v>
      </c>
      <c r="J656">
        <f t="shared" si="189"/>
        <v>0</v>
      </c>
      <c r="K656">
        <f t="shared" ref="K656:K710" si="197">LEN(D656) - LEN(SUBSTITUTE(D656, ",", "")) + 1</f>
        <v>4</v>
      </c>
      <c r="L656">
        <f t="shared" ref="L656:L710" si="198">H656*K656</f>
        <v>0</v>
      </c>
      <c r="M656" s="8">
        <f t="shared" ref="M656:W656" si="199">(M4-$M4)/$M4</f>
        <v>0</v>
      </c>
      <c r="N656" s="8">
        <f t="shared" si="199"/>
        <v>0.57001250248105706</v>
      </c>
      <c r="O656" s="8">
        <f t="shared" si="199"/>
        <v>0.59691002510727376</v>
      </c>
      <c r="P656" s="8">
        <f t="shared" si="199"/>
        <v>0.50888631745661483</v>
      </c>
      <c r="Q656" s="8">
        <f t="shared" si="199"/>
        <v>-0.12809172442158112</v>
      </c>
      <c r="R656" s="8">
        <f t="shared" si="199"/>
        <v>0.69549961837762408</v>
      </c>
      <c r="S656" s="8">
        <f t="shared" si="199"/>
        <v>0.44669054620086218</v>
      </c>
      <c r="T656" s="8">
        <f t="shared" si="199"/>
        <v>-0.49792428120965082</v>
      </c>
      <c r="U656" s="8">
        <f t="shared" si="199"/>
        <v>-0.45119882628099278</v>
      </c>
      <c r="V656" s="8">
        <f t="shared" si="199"/>
        <v>1.1579238719631348</v>
      </c>
      <c r="W656" s="8">
        <f t="shared" si="199"/>
        <v>0.43124695367124816</v>
      </c>
      <c r="Y656" s="8">
        <f t="shared" ref="Y656:AI656" si="200">(Y4-$Y4)/$Y4</f>
        <v>0</v>
      </c>
      <c r="Z656" s="8">
        <f t="shared" si="200"/>
        <v>0.19005829629221274</v>
      </c>
      <c r="AA656" s="8">
        <f t="shared" si="200"/>
        <v>0.20621401859427185</v>
      </c>
      <c r="AB656" s="8">
        <f t="shared" si="200"/>
        <v>-6.6442400175697816E-2</v>
      </c>
      <c r="AC656" s="8">
        <f t="shared" si="200"/>
        <v>-0.41257714261797684</v>
      </c>
      <c r="AD656" s="8">
        <f t="shared" si="200"/>
        <v>0.35207282802552853</v>
      </c>
      <c r="AE656" s="8">
        <f t="shared" si="200"/>
        <v>5.7388922161300107E-2</v>
      </c>
      <c r="AF656" s="8">
        <f t="shared" si="200"/>
        <v>-0.73586977045858359</v>
      </c>
      <c r="AG656" s="8">
        <f t="shared" si="200"/>
        <v>-0.52532918162511832</v>
      </c>
      <c r="AH656" s="8">
        <f t="shared" si="200"/>
        <v>-7.1754659759192888E-2</v>
      </c>
      <c r="AI656" s="8">
        <f t="shared" si="200"/>
        <v>0.80909574793003702</v>
      </c>
      <c r="AK656" s="8">
        <f t="shared" ref="AK656:AU656" si="201">(AK4-$AK4)/$AK4</f>
        <v>0</v>
      </c>
      <c r="AL656" s="8">
        <f t="shared" si="201"/>
        <v>-0.67339484393364846</v>
      </c>
      <c r="AM656" s="8">
        <f t="shared" si="201"/>
        <v>-0.65880832363605346</v>
      </c>
      <c r="AN656" s="8">
        <f t="shared" si="201"/>
        <v>-6.6442400175697816E-2</v>
      </c>
      <c r="AO656" s="8">
        <f t="shared" si="201"/>
        <v>-0.82918648307651954</v>
      </c>
      <c r="AP656" s="8">
        <f t="shared" si="201"/>
        <v>0.35207282802552853</v>
      </c>
      <c r="AQ656" s="8">
        <f t="shared" si="201"/>
        <v>-0.73761816219389609</v>
      </c>
      <c r="AR656" s="8">
        <f t="shared" si="201"/>
        <v>-0.85057305693247565</v>
      </c>
      <c r="AS656" s="8">
        <f t="shared" si="201"/>
        <v>-0.91824808688435411</v>
      </c>
      <c r="AT656" s="8">
        <f t="shared" si="201"/>
        <v>-7.1754659759192888E-2</v>
      </c>
      <c r="AU656" s="8">
        <f t="shared" si="201"/>
        <v>0.37699761508450852</v>
      </c>
      <c r="AW656">
        <f t="shared" si="193"/>
        <v>-3</v>
      </c>
      <c r="AX656" t="str">
        <f t="shared" ref="AX656:AX710" si="202">IF(H656=1,AW656,"")</f>
        <v/>
      </c>
      <c r="AY656">
        <f t="shared" ref="AY656:AY710" si="203">IF(I656=1,AW656,"")</f>
        <v>-3</v>
      </c>
      <c r="AZ656" t="str">
        <f t="shared" ref="AZ656:AZ710" si="204">IF(J656=1,AW656,"")</f>
        <v/>
      </c>
    </row>
    <row r="657" spans="1:52" x14ac:dyDescent="0.3">
      <c r="A657">
        <v>21</v>
      </c>
      <c r="B657" t="s">
        <v>70</v>
      </c>
      <c r="C657" t="s">
        <v>67</v>
      </c>
      <c r="D657" t="s">
        <v>68</v>
      </c>
      <c r="F657" s="2">
        <v>0</v>
      </c>
      <c r="G657" s="2">
        <f t="shared" si="194"/>
        <v>1</v>
      </c>
      <c r="H657" s="4">
        <f t="shared" si="195"/>
        <v>0</v>
      </c>
      <c r="I657">
        <f t="shared" si="196"/>
        <v>1</v>
      </c>
      <c r="J657">
        <f t="shared" si="189"/>
        <v>0</v>
      </c>
      <c r="K657">
        <f t="shared" si="197"/>
        <v>4</v>
      </c>
      <c r="L657">
        <f t="shared" si="198"/>
        <v>0</v>
      </c>
      <c r="M657" s="8">
        <f t="shared" ref="M657:W657" si="205">(M5-$M5)/$M5</f>
        <v>0</v>
      </c>
      <c r="N657" s="8">
        <f t="shared" si="205"/>
        <v>-0.20490181775580094</v>
      </c>
      <c r="O657" s="8">
        <f t="shared" si="205"/>
        <v>-0.19803865571017179</v>
      </c>
      <c r="P657" s="8">
        <f t="shared" si="205"/>
        <v>-0.70462029525030789</v>
      </c>
      <c r="Q657" s="8">
        <f t="shared" si="205"/>
        <v>-0.78526642220004983</v>
      </c>
      <c r="R657" s="8">
        <f t="shared" si="205"/>
        <v>-0.85762689924903612</v>
      </c>
      <c r="S657" s="8">
        <f t="shared" si="205"/>
        <v>-0.82250920722726573</v>
      </c>
      <c r="T657" s="8">
        <f t="shared" si="205"/>
        <v>-2.6178497833976744E-2</v>
      </c>
      <c r="U657" s="8">
        <f t="shared" si="205"/>
        <v>-0.19003055540131009</v>
      </c>
      <c r="V657" s="8">
        <f t="shared" si="205"/>
        <v>-0.391058597611392</v>
      </c>
      <c r="W657" s="8">
        <f t="shared" si="205"/>
        <v>-0.66323875057965276</v>
      </c>
      <c r="Y657" s="8">
        <f t="shared" ref="Y657:AI657" si="206">(Y5-$Y5)/$Y5</f>
        <v>0</v>
      </c>
      <c r="Z657" s="8">
        <f t="shared" si="206"/>
        <v>-0.25987063248093911</v>
      </c>
      <c r="AA657" s="8">
        <f t="shared" si="206"/>
        <v>-0.25870639103156556</v>
      </c>
      <c r="AB657" s="8">
        <f t="shared" si="206"/>
        <v>-0.39616923507447704</v>
      </c>
      <c r="AC657" s="8">
        <f t="shared" si="206"/>
        <v>-0.57898541402842485</v>
      </c>
      <c r="AD657" s="8">
        <f t="shared" si="206"/>
        <v>-0.55472660856214517</v>
      </c>
      <c r="AE657" s="8">
        <f t="shared" si="206"/>
        <v>-0.52476806387045449</v>
      </c>
      <c r="AF657" s="8">
        <f t="shared" si="206"/>
        <v>-0.59499106564547988</v>
      </c>
      <c r="AG657" s="8">
        <f t="shared" si="206"/>
        <v>-0.4962594879321035</v>
      </c>
      <c r="AH657" s="8">
        <f t="shared" si="206"/>
        <v>-6.5934825131975419E-2</v>
      </c>
      <c r="AI657" s="8">
        <f t="shared" si="206"/>
        <v>-9.6426208260792956E-2</v>
      </c>
      <c r="AK657" s="8">
        <f t="shared" ref="AK657:AU657" si="207">(AK5-$AK5)/$AK5</f>
        <v>0</v>
      </c>
      <c r="AL657" s="8">
        <f t="shared" si="207"/>
        <v>-0.74579485608152518</v>
      </c>
      <c r="AM657" s="8">
        <f t="shared" si="207"/>
        <v>-0.74231345951386796</v>
      </c>
      <c r="AN657" s="8">
        <f t="shared" si="207"/>
        <v>-0.39616923507447704</v>
      </c>
      <c r="AO657" s="8">
        <f t="shared" si="207"/>
        <v>-0.8417911117172755</v>
      </c>
      <c r="AP657" s="8">
        <f t="shared" si="207"/>
        <v>-0.55472660856214517</v>
      </c>
      <c r="AQ657" s="8">
        <f t="shared" si="207"/>
        <v>-0.85077990782639024</v>
      </c>
      <c r="AR657" s="8">
        <f t="shared" si="207"/>
        <v>-0.73031344652889962</v>
      </c>
      <c r="AS657" s="8">
        <f t="shared" si="207"/>
        <v>-0.87565724936338474</v>
      </c>
      <c r="AT657" s="8">
        <f t="shared" si="207"/>
        <v>-6.5934825131975419E-2</v>
      </c>
      <c r="AU657" s="8">
        <f t="shared" si="207"/>
        <v>-0.43158451262528547</v>
      </c>
      <c r="AW657">
        <f t="shared" si="193"/>
        <v>-3</v>
      </c>
      <c r="AX657" t="str">
        <f t="shared" si="202"/>
        <v/>
      </c>
      <c r="AY657">
        <f t="shared" si="203"/>
        <v>-3</v>
      </c>
      <c r="AZ657" t="str">
        <f t="shared" si="204"/>
        <v/>
      </c>
    </row>
    <row r="658" spans="1:52" x14ac:dyDescent="0.3">
      <c r="A658">
        <v>21</v>
      </c>
      <c r="B658" t="s">
        <v>71</v>
      </c>
      <c r="C658" t="s">
        <v>67</v>
      </c>
      <c r="D658" t="s">
        <v>68</v>
      </c>
      <c r="F658" s="2">
        <v>0</v>
      </c>
      <c r="G658" s="2">
        <f t="shared" si="194"/>
        <v>0</v>
      </c>
      <c r="H658" s="4">
        <f t="shared" si="195"/>
        <v>0</v>
      </c>
      <c r="I658">
        <f t="shared" si="196"/>
        <v>0</v>
      </c>
      <c r="J658">
        <f t="shared" si="189"/>
        <v>1</v>
      </c>
      <c r="K658">
        <f t="shared" si="197"/>
        <v>4</v>
      </c>
      <c r="L658">
        <f t="shared" si="198"/>
        <v>0</v>
      </c>
      <c r="M658" s="8">
        <f t="shared" ref="M658:W658" si="208">(M6-$M6)/$M6</f>
        <v>0</v>
      </c>
      <c r="N658" s="8">
        <f t="shared" si="208"/>
        <v>0.48457116785392229</v>
      </c>
      <c r="O658" s="8">
        <f t="shared" si="208"/>
        <v>0.49546698102057435</v>
      </c>
      <c r="P658" s="8">
        <f t="shared" si="208"/>
        <v>-0.69237539049483265</v>
      </c>
      <c r="Q658" s="8">
        <f t="shared" si="208"/>
        <v>-0.65344070071260341</v>
      </c>
      <c r="R658" s="8">
        <f t="shared" si="208"/>
        <v>-0.78523387666414601</v>
      </c>
      <c r="S658" s="8">
        <f t="shared" si="208"/>
        <v>-0.72655308163703225</v>
      </c>
      <c r="T658" s="8">
        <f t="shared" si="208"/>
        <v>-4.2294905816604791E-2</v>
      </c>
      <c r="U658" s="8">
        <f t="shared" si="208"/>
        <v>-0.12614376063121696</v>
      </c>
      <c r="V658" s="8">
        <f t="shared" si="208"/>
        <v>0.71903078362280737</v>
      </c>
      <c r="W658" s="8">
        <f t="shared" si="208"/>
        <v>-3.4527678904080995E-4</v>
      </c>
      <c r="Y658" s="8">
        <f t="shared" ref="Y658:AI658" si="209">(Y6-$Y6)/$Y6</f>
        <v>0</v>
      </c>
      <c r="Z658" s="8">
        <f t="shared" si="209"/>
        <v>0.23233743396206377</v>
      </c>
      <c r="AA658" s="8">
        <f t="shared" si="209"/>
        <v>0.23277906105678942</v>
      </c>
      <c r="AB658" s="8">
        <f t="shared" si="209"/>
        <v>-0.38876614299483431</v>
      </c>
      <c r="AC658" s="8">
        <f t="shared" si="209"/>
        <v>-0.48912861194953738</v>
      </c>
      <c r="AD658" s="8">
        <f t="shared" si="209"/>
        <v>-0.33521698866663957</v>
      </c>
      <c r="AE658" s="8">
        <f t="shared" si="209"/>
        <v>-0.36914525198618647</v>
      </c>
      <c r="AF658" s="8">
        <f t="shared" si="209"/>
        <v>-0.56658826748942037</v>
      </c>
      <c r="AG658" s="8">
        <f t="shared" si="209"/>
        <v>-0.39754231592631339</v>
      </c>
      <c r="AH658" s="8">
        <f t="shared" si="209"/>
        <v>0.2688980736693683</v>
      </c>
      <c r="AI658" s="8">
        <f t="shared" si="209"/>
        <v>0.71580641106451226</v>
      </c>
      <c r="AK658" s="8">
        <f t="shared" ref="AK658:AU658" si="210">(AK6-$AK6)/$AK6</f>
        <v>0</v>
      </c>
      <c r="AL658" s="8">
        <f t="shared" si="210"/>
        <v>-0.68869929655858519</v>
      </c>
      <c r="AM658" s="8">
        <f t="shared" si="210"/>
        <v>-0.68205873457649524</v>
      </c>
      <c r="AN658" s="8">
        <f t="shared" si="210"/>
        <v>-0.38876614299483431</v>
      </c>
      <c r="AO658" s="8">
        <f t="shared" si="210"/>
        <v>-0.85328203235494404</v>
      </c>
      <c r="AP658" s="8">
        <f t="shared" si="210"/>
        <v>-0.33521698866663957</v>
      </c>
      <c r="AQ658" s="8">
        <f t="shared" si="210"/>
        <v>-0.82501056003819329</v>
      </c>
      <c r="AR658" s="8">
        <f t="shared" si="210"/>
        <v>-0.74898097229597771</v>
      </c>
      <c r="AS658" s="8">
        <f t="shared" si="210"/>
        <v>-0.88721668358669492</v>
      </c>
      <c r="AT658" s="8">
        <f t="shared" si="210"/>
        <v>0.2688980736693683</v>
      </c>
      <c r="AU658" s="8">
        <f t="shared" si="210"/>
        <v>0.17173276207737276</v>
      </c>
      <c r="AW658">
        <f t="shared" si="193"/>
        <v>1</v>
      </c>
      <c r="AX658" t="str">
        <f t="shared" si="202"/>
        <v/>
      </c>
      <c r="AY658" t="str">
        <f t="shared" si="203"/>
        <v/>
      </c>
      <c r="AZ658">
        <f t="shared" si="204"/>
        <v>1</v>
      </c>
    </row>
    <row r="659" spans="1:52" x14ac:dyDescent="0.3">
      <c r="A659">
        <v>21</v>
      </c>
      <c r="B659" t="s">
        <v>72</v>
      </c>
      <c r="C659" t="s">
        <v>67</v>
      </c>
      <c r="D659" t="s">
        <v>68</v>
      </c>
      <c r="F659" s="2">
        <v>0</v>
      </c>
      <c r="G659" s="2">
        <f t="shared" si="194"/>
        <v>1</v>
      </c>
      <c r="H659" s="4">
        <f t="shared" si="195"/>
        <v>0</v>
      </c>
      <c r="I659">
        <f t="shared" si="196"/>
        <v>0</v>
      </c>
      <c r="J659">
        <f t="shared" si="189"/>
        <v>1</v>
      </c>
      <c r="K659">
        <f t="shared" si="197"/>
        <v>4</v>
      </c>
      <c r="L659">
        <f t="shared" si="198"/>
        <v>0</v>
      </c>
      <c r="M659" s="8">
        <f t="shared" ref="M659:W659" si="211">(M7-$M7)/$M7</f>
        <v>0</v>
      </c>
      <c r="N659" s="8">
        <f t="shared" si="211"/>
        <v>0.30596970904742926</v>
      </c>
      <c r="O659" s="8">
        <f t="shared" si="211"/>
        <v>0.30447413312076527</v>
      </c>
      <c r="P659" s="8">
        <f t="shared" si="211"/>
        <v>1.7144328417696293</v>
      </c>
      <c r="Q659" s="8">
        <f t="shared" si="211"/>
        <v>-0.29041243523316063</v>
      </c>
      <c r="R659" s="8">
        <f t="shared" si="211"/>
        <v>0.16806010362694293</v>
      </c>
      <c r="S659" s="8">
        <f t="shared" si="211"/>
        <v>-3.4470944599442048E-2</v>
      </c>
      <c r="T659" s="8">
        <f t="shared" si="211"/>
        <v>2.7283456357114386</v>
      </c>
      <c r="U659" s="8">
        <f t="shared" si="211"/>
        <v>2.4037866879234757</v>
      </c>
      <c r="V659" s="8">
        <f t="shared" si="211"/>
        <v>5.1043644479872459</v>
      </c>
      <c r="W659" s="8">
        <f t="shared" si="211"/>
        <v>0.21438182542845755</v>
      </c>
      <c r="Y659" s="8">
        <f t="shared" ref="Y659:AI659" si="212">(Y7-$Y7)/$Y7</f>
        <v>0</v>
      </c>
      <c r="Z659" s="8">
        <f t="shared" si="212"/>
        <v>-1.201556235516138E-2</v>
      </c>
      <c r="AA659" s="8">
        <f t="shared" si="212"/>
        <v>-1.8882650707312501E-2</v>
      </c>
      <c r="AB659" s="8">
        <f t="shared" si="212"/>
        <v>0.80410239183302623</v>
      </c>
      <c r="AC659" s="8">
        <f t="shared" si="212"/>
        <v>-0.20946348735506512</v>
      </c>
      <c r="AD659" s="8">
        <f t="shared" si="212"/>
        <v>0.65011822619609139</v>
      </c>
      <c r="AE659" s="8">
        <f t="shared" si="212"/>
        <v>0.29102068991974089</v>
      </c>
      <c r="AF659" s="8">
        <f t="shared" si="212"/>
        <v>0.16553573942864488</v>
      </c>
      <c r="AG659" s="8">
        <f t="shared" si="212"/>
        <v>0.63855585823408612</v>
      </c>
      <c r="AH659" s="8">
        <f t="shared" si="212"/>
        <v>1.8472227025790524</v>
      </c>
      <c r="AI659" s="8">
        <f t="shared" si="212"/>
        <v>0.79955572692277588</v>
      </c>
      <c r="AK659" s="8">
        <f t="shared" ref="AK659:AU659" si="213">(AK7-$AK7)/$AK7</f>
        <v>0</v>
      </c>
      <c r="AL659" s="8">
        <f t="shared" si="213"/>
        <v>-0.68674394321086363</v>
      </c>
      <c r="AM659" s="8">
        <f t="shared" si="213"/>
        <v>-0.68739757955055447</v>
      </c>
      <c r="AN659" s="8">
        <f t="shared" si="213"/>
        <v>0.80410239183302623</v>
      </c>
      <c r="AO659" s="8">
        <f t="shared" si="213"/>
        <v>-0.74242922973425185</v>
      </c>
      <c r="AP659" s="8">
        <f t="shared" si="213"/>
        <v>0.65011822619609139</v>
      </c>
      <c r="AQ659" s="8">
        <f t="shared" si="213"/>
        <v>-0.65378917082146648</v>
      </c>
      <c r="AR659" s="8">
        <f t="shared" si="213"/>
        <v>-0.36229750538062971</v>
      </c>
      <c r="AS659" s="8">
        <f t="shared" si="213"/>
        <v>-0.73066036514418109</v>
      </c>
      <c r="AT659" s="8">
        <f t="shared" si="213"/>
        <v>1.8472227025790524</v>
      </c>
      <c r="AU659" s="8">
        <f t="shared" si="213"/>
        <v>1.613109032162053E-2</v>
      </c>
      <c r="AW659">
        <f t="shared" si="193"/>
        <v>9</v>
      </c>
      <c r="AX659" t="str">
        <f t="shared" si="202"/>
        <v/>
      </c>
      <c r="AY659" t="str">
        <f t="shared" si="203"/>
        <v/>
      </c>
      <c r="AZ659">
        <f t="shared" si="204"/>
        <v>9</v>
      </c>
    </row>
    <row r="660" spans="1:52" x14ac:dyDescent="0.3">
      <c r="A660">
        <v>21</v>
      </c>
      <c r="B660" t="s">
        <v>73</v>
      </c>
      <c r="C660" t="s">
        <v>67</v>
      </c>
      <c r="D660" t="s">
        <v>68</v>
      </c>
      <c r="F660" s="2">
        <v>0</v>
      </c>
      <c r="G660" s="2">
        <f t="shared" si="194"/>
        <v>0</v>
      </c>
      <c r="H660" s="4">
        <f t="shared" si="195"/>
        <v>0</v>
      </c>
      <c r="I660">
        <f t="shared" si="196"/>
        <v>0</v>
      </c>
      <c r="J660">
        <f t="shared" si="189"/>
        <v>1</v>
      </c>
      <c r="K660">
        <f t="shared" si="197"/>
        <v>4</v>
      </c>
      <c r="L660">
        <f t="shared" si="198"/>
        <v>0</v>
      </c>
      <c r="M660" s="8">
        <f t="shared" ref="M660:W660" si="214">(M8-$M8)/$M8</f>
        <v>0</v>
      </c>
      <c r="N660" s="8">
        <f t="shared" si="214"/>
        <v>0.26013787340159583</v>
      </c>
      <c r="O660" s="8">
        <f t="shared" si="214"/>
        <v>0.27325948588276344</v>
      </c>
      <c r="P660" s="8">
        <f t="shared" si="214"/>
        <v>0.1609743719952301</v>
      </c>
      <c r="Q660" s="8">
        <f t="shared" si="214"/>
        <v>-0.30274187171862155</v>
      </c>
      <c r="R660" s="8">
        <f t="shared" si="214"/>
        <v>-0.14630474864163073</v>
      </c>
      <c r="S660" s="8">
        <f t="shared" si="214"/>
        <v>1.7317427473200569E-2</v>
      </c>
      <c r="T660" s="8">
        <f t="shared" si="214"/>
        <v>-0.16603968767863855</v>
      </c>
      <c r="U660" s="8">
        <f t="shared" si="214"/>
        <v>-0.2137223237029349</v>
      </c>
      <c r="V660" s="8">
        <f t="shared" si="214"/>
        <v>4.0212966039463574</v>
      </c>
      <c r="W660" s="8">
        <f t="shared" si="214"/>
        <v>0.81677303396601486</v>
      </c>
      <c r="Y660" s="8">
        <f t="shared" ref="Y660:AI660" si="215">(Y8-$Y8)/$Y8</f>
        <v>0</v>
      </c>
      <c r="Z660" s="8">
        <f t="shared" si="215"/>
        <v>-4.1115688510398686E-2</v>
      </c>
      <c r="AA660" s="8">
        <f t="shared" si="215"/>
        <v>-4.4083791687465838E-2</v>
      </c>
      <c r="AB660" s="8">
        <f t="shared" si="215"/>
        <v>0.32932376240541511</v>
      </c>
      <c r="AC660" s="8">
        <f t="shared" si="215"/>
        <v>-0.32456779021042309</v>
      </c>
      <c r="AD660" s="8">
        <f t="shared" si="215"/>
        <v>0.19128826347978672</v>
      </c>
      <c r="AE660" s="8">
        <f t="shared" si="215"/>
        <v>-5.5951392295120105E-2</v>
      </c>
      <c r="AF660" s="8">
        <f t="shared" si="215"/>
        <v>-0.7115130362192249</v>
      </c>
      <c r="AG660" s="8">
        <f t="shared" si="215"/>
        <v>-0.52792994569045482</v>
      </c>
      <c r="AH660" s="8">
        <f t="shared" si="215"/>
        <v>0.59297573423161321</v>
      </c>
      <c r="AI660" s="8">
        <f t="shared" si="215"/>
        <v>0.62444072209244172</v>
      </c>
      <c r="AK660" s="8">
        <f t="shared" ref="AK660:AU660" si="216">(AK8-$AK8)/$AK8</f>
        <v>0</v>
      </c>
      <c r="AL660" s="8">
        <f t="shared" si="216"/>
        <v>-0.72039693593421994</v>
      </c>
      <c r="AM660" s="8">
        <f t="shared" si="216"/>
        <v>-0.71557707259313097</v>
      </c>
      <c r="AN660" s="8">
        <f t="shared" si="216"/>
        <v>0.32932376240541511</v>
      </c>
      <c r="AO660" s="8">
        <f t="shared" si="216"/>
        <v>-0.7759049469384327</v>
      </c>
      <c r="AP660" s="8">
        <f t="shared" si="216"/>
        <v>0.19128826347978672</v>
      </c>
      <c r="AQ660" s="8">
        <f t="shared" si="216"/>
        <v>-0.74806412887368401</v>
      </c>
      <c r="AR660" s="8">
        <f t="shared" si="216"/>
        <v>-0.80750501717036494</v>
      </c>
      <c r="AS660" s="8">
        <f t="shared" si="216"/>
        <v>-0.8887364352767021</v>
      </c>
      <c r="AT660" s="8">
        <f t="shared" si="216"/>
        <v>0.59297573423161321</v>
      </c>
      <c r="AU660" s="8">
        <f t="shared" si="216"/>
        <v>0.11322816844355195</v>
      </c>
      <c r="AW660">
        <f t="shared" si="193"/>
        <v>1</v>
      </c>
      <c r="AX660" t="str">
        <f t="shared" si="202"/>
        <v/>
      </c>
      <c r="AY660" t="str">
        <f t="shared" si="203"/>
        <v/>
      </c>
      <c r="AZ660">
        <f t="shared" si="204"/>
        <v>1</v>
      </c>
    </row>
    <row r="661" spans="1:52" x14ac:dyDescent="0.3">
      <c r="A661">
        <v>21</v>
      </c>
      <c r="B661" t="s">
        <v>74</v>
      </c>
      <c r="C661" t="s">
        <v>67</v>
      </c>
      <c r="D661" t="s">
        <v>68</v>
      </c>
      <c r="F661" s="2">
        <v>0</v>
      </c>
      <c r="G661" s="2">
        <f t="shared" si="194"/>
        <v>0</v>
      </c>
      <c r="H661" s="4">
        <f t="shared" si="195"/>
        <v>0</v>
      </c>
      <c r="I661">
        <f t="shared" si="196"/>
        <v>1</v>
      </c>
      <c r="J661">
        <f t="shared" si="189"/>
        <v>0</v>
      </c>
      <c r="K661">
        <f t="shared" si="197"/>
        <v>4</v>
      </c>
      <c r="L661">
        <f t="shared" si="198"/>
        <v>0</v>
      </c>
      <c r="M661" s="8">
        <f t="shared" ref="M661:W661" si="217">(M9-$M9)/$M9</f>
        <v>0</v>
      </c>
      <c r="N661" s="8">
        <f t="shared" si="217"/>
        <v>0.16348978422104365</v>
      </c>
      <c r="O661" s="8">
        <f t="shared" si="217"/>
        <v>0.16751522977155739</v>
      </c>
      <c r="P661" s="8">
        <f t="shared" si="217"/>
        <v>-0.27284163873238398</v>
      </c>
      <c r="Q661" s="8">
        <f t="shared" si="217"/>
        <v>-0.68958213923155132</v>
      </c>
      <c r="R661" s="8">
        <f t="shared" si="217"/>
        <v>-0.71786709836971607</v>
      </c>
      <c r="S661" s="8">
        <f t="shared" si="217"/>
        <v>-0.7885655466060556</v>
      </c>
      <c r="T661" s="8">
        <f t="shared" si="217"/>
        <v>1.0860087158986942</v>
      </c>
      <c r="U661" s="8">
        <f t="shared" si="217"/>
        <v>0.84615017316724528</v>
      </c>
      <c r="V661" s="8">
        <f t="shared" si="217"/>
        <v>-0.73672203030202688</v>
      </c>
      <c r="W661" s="8">
        <f t="shared" si="217"/>
        <v>-0.67528932403944819</v>
      </c>
      <c r="Y661" s="8">
        <f t="shared" ref="Y661:AI661" si="218">(Y9-$Y9)/$Y9</f>
        <v>0</v>
      </c>
      <c r="Z661" s="8">
        <f t="shared" si="218"/>
        <v>4.0325683717689714E-2</v>
      </c>
      <c r="AA661" s="8">
        <f t="shared" si="218"/>
        <v>4.2185327619103145E-2</v>
      </c>
      <c r="AB661" s="8">
        <f t="shared" si="218"/>
        <v>-7.3230879710962607E-2</v>
      </c>
      <c r="AC661" s="8">
        <f t="shared" si="218"/>
        <v>-0.42322261174267162</v>
      </c>
      <c r="AD661" s="8">
        <f t="shared" si="218"/>
        <v>-0.230576736613367</v>
      </c>
      <c r="AE661" s="8">
        <f t="shared" si="218"/>
        <v>-0.22339304828310269</v>
      </c>
      <c r="AF661" s="8">
        <f t="shared" si="218"/>
        <v>-0.15335590844163138</v>
      </c>
      <c r="AG661" s="8">
        <f t="shared" si="218"/>
        <v>0.11661255561256524</v>
      </c>
      <c r="AH661" s="8">
        <f t="shared" si="218"/>
        <v>0.29260375984244208</v>
      </c>
      <c r="AI661" s="8">
        <f t="shared" si="218"/>
        <v>0.31952982107215611</v>
      </c>
      <c r="AK661" s="8">
        <f t="shared" ref="AK661:AU661" si="219">(AK9-$AK9)/$AK9</f>
        <v>0</v>
      </c>
      <c r="AL661" s="8">
        <f t="shared" si="219"/>
        <v>-0.71937553880213057</v>
      </c>
      <c r="AM661" s="8">
        <f t="shared" si="219"/>
        <v>-0.71550948938685632</v>
      </c>
      <c r="AN661" s="8">
        <f t="shared" si="219"/>
        <v>-7.3230879710962607E-2</v>
      </c>
      <c r="AO661" s="8">
        <f t="shared" si="219"/>
        <v>-0.79623715066958134</v>
      </c>
      <c r="AP661" s="8">
        <f t="shared" si="219"/>
        <v>-0.230576736613367</v>
      </c>
      <c r="AQ661" s="8">
        <f t="shared" si="219"/>
        <v>-0.77377568122678142</v>
      </c>
      <c r="AR661" s="8">
        <f t="shared" si="219"/>
        <v>-0.5027810885706766</v>
      </c>
      <c r="AS661" s="8">
        <f t="shared" si="219"/>
        <v>-0.7914904308741485</v>
      </c>
      <c r="AT661" s="8">
        <f t="shared" si="219"/>
        <v>0.29260375984244208</v>
      </c>
      <c r="AU661" s="8">
        <f t="shared" si="219"/>
        <v>-0.23913806407155819</v>
      </c>
      <c r="AW661">
        <f t="shared" si="193"/>
        <v>-3</v>
      </c>
      <c r="AX661" t="str">
        <f t="shared" si="202"/>
        <v/>
      </c>
      <c r="AY661">
        <f t="shared" si="203"/>
        <v>-3</v>
      </c>
      <c r="AZ661" t="str">
        <f t="shared" si="204"/>
        <v/>
      </c>
    </row>
    <row r="662" spans="1:52" x14ac:dyDescent="0.3">
      <c r="A662">
        <v>21</v>
      </c>
      <c r="B662" t="s">
        <v>75</v>
      </c>
      <c r="C662" t="s">
        <v>67</v>
      </c>
      <c r="D662" t="s">
        <v>68</v>
      </c>
      <c r="F662" s="2">
        <v>0</v>
      </c>
      <c r="G662" s="2">
        <f t="shared" si="194"/>
        <v>1</v>
      </c>
      <c r="H662" s="4">
        <f t="shared" si="195"/>
        <v>0</v>
      </c>
      <c r="I662">
        <f t="shared" si="196"/>
        <v>1</v>
      </c>
      <c r="J662">
        <f t="shared" si="189"/>
        <v>0</v>
      </c>
      <c r="K662">
        <f t="shared" si="197"/>
        <v>4</v>
      </c>
      <c r="L662">
        <f t="shared" si="198"/>
        <v>0</v>
      </c>
      <c r="M662" s="8">
        <f t="shared" ref="M662:W662" si="220">(M10-$M10)/$M10</f>
        <v>0</v>
      </c>
      <c r="N662" s="8">
        <f t="shared" si="220"/>
        <v>0.28252977204431651</v>
      </c>
      <c r="O662" s="8">
        <f t="shared" si="220"/>
        <v>0.284171434253782</v>
      </c>
      <c r="P662" s="8">
        <f t="shared" si="220"/>
        <v>-0.55716014797319446</v>
      </c>
      <c r="Q662" s="8">
        <f t="shared" si="220"/>
        <v>-0.47453128778691583</v>
      </c>
      <c r="R662" s="8">
        <f t="shared" si="220"/>
        <v>-0.7332279786313245</v>
      </c>
      <c r="S662" s="8">
        <f t="shared" si="220"/>
        <v>-0.60589986331249779</v>
      </c>
      <c r="T662" s="8">
        <f t="shared" si="220"/>
        <v>1.7858298661309786</v>
      </c>
      <c r="U662" s="8">
        <f t="shared" si="220"/>
        <v>1.1920140194422231</v>
      </c>
      <c r="V662" s="8">
        <f t="shared" si="220"/>
        <v>-0.83015680521942681</v>
      </c>
      <c r="W662" s="8">
        <f t="shared" si="220"/>
        <v>-0.64544729999523387</v>
      </c>
      <c r="Y662" s="8">
        <f t="shared" ref="Y662:AI662" si="221">(Y10-$Y10)/$Y10</f>
        <v>0</v>
      </c>
      <c r="Z662" s="8">
        <f t="shared" si="221"/>
        <v>0.12786029455783257</v>
      </c>
      <c r="AA662" s="8">
        <f t="shared" si="221"/>
        <v>0.13287104337318376</v>
      </c>
      <c r="AB662" s="8">
        <f t="shared" si="221"/>
        <v>-0.18842393970507326</v>
      </c>
      <c r="AC662" s="8">
        <f t="shared" si="221"/>
        <v>-0.17619957191079211</v>
      </c>
      <c r="AD662" s="8">
        <f t="shared" si="221"/>
        <v>7.2284640380809242E-2</v>
      </c>
      <c r="AE662" s="8">
        <f t="shared" si="221"/>
        <v>0.15931747091759657</v>
      </c>
      <c r="AF662" s="8">
        <f t="shared" si="221"/>
        <v>-0.2545385154619289</v>
      </c>
      <c r="AG662" s="8">
        <f t="shared" si="221"/>
        <v>-0.11075608329695434</v>
      </c>
      <c r="AH662" s="8">
        <f t="shared" si="221"/>
        <v>-3.3593356347517138E-2</v>
      </c>
      <c r="AI662" s="8">
        <f t="shared" si="221"/>
        <v>0.35080751812082672</v>
      </c>
      <c r="AK662" s="8">
        <f t="shared" ref="AK662:AU662" si="222">(AK10-$AK10)/$AK10</f>
        <v>0</v>
      </c>
      <c r="AL662" s="8">
        <f t="shared" si="222"/>
        <v>-0.67333787742037632</v>
      </c>
      <c r="AM662" s="8">
        <f t="shared" si="222"/>
        <v>-0.66683194663556011</v>
      </c>
      <c r="AN662" s="8">
        <f t="shared" si="222"/>
        <v>-0.18842393970507326</v>
      </c>
      <c r="AO662" s="8">
        <f t="shared" si="222"/>
        <v>-0.71980674496309738</v>
      </c>
      <c r="AP662" s="8">
        <f t="shared" si="222"/>
        <v>7.2284640380809242E-2</v>
      </c>
      <c r="AQ662" s="8">
        <f t="shared" si="222"/>
        <v>-0.67859290786533266</v>
      </c>
      <c r="AR662" s="8">
        <f t="shared" si="222"/>
        <v>-0.51726738953984663</v>
      </c>
      <c r="AS662" s="8">
        <f t="shared" si="222"/>
        <v>-0.76427919029391311</v>
      </c>
      <c r="AT662" s="8">
        <f t="shared" si="222"/>
        <v>-3.3593356347517138E-2</v>
      </c>
      <c r="AU662" s="8">
        <f t="shared" si="222"/>
        <v>-0.34093576351183064</v>
      </c>
      <c r="AW662">
        <f t="shared" si="193"/>
        <v>-3</v>
      </c>
      <c r="AX662" t="str">
        <f t="shared" si="202"/>
        <v/>
      </c>
      <c r="AY662">
        <f t="shared" si="203"/>
        <v>-3</v>
      </c>
      <c r="AZ662" t="str">
        <f t="shared" si="204"/>
        <v/>
      </c>
    </row>
    <row r="663" spans="1:52" s="17" customFormat="1" x14ac:dyDescent="0.3">
      <c r="A663">
        <v>21</v>
      </c>
      <c r="B663" t="s">
        <v>76</v>
      </c>
      <c r="C663" t="s">
        <v>67</v>
      </c>
      <c r="D663" t="s">
        <v>68</v>
      </c>
      <c r="E663"/>
      <c r="F663" s="2">
        <v>0</v>
      </c>
      <c r="G663" s="2">
        <f t="shared" si="194"/>
        <v>1</v>
      </c>
      <c r="H663" s="4">
        <f t="shared" si="195"/>
        <v>0</v>
      </c>
      <c r="I663">
        <f t="shared" si="196"/>
        <v>1</v>
      </c>
      <c r="J663">
        <f t="shared" si="189"/>
        <v>0</v>
      </c>
      <c r="K663">
        <f t="shared" si="197"/>
        <v>4</v>
      </c>
      <c r="L663">
        <f t="shared" si="198"/>
        <v>0</v>
      </c>
      <c r="M663" s="8">
        <f t="shared" ref="M663:W663" si="223">(M11-$M11)/$M11</f>
        <v>0</v>
      </c>
      <c r="N663" s="8">
        <f t="shared" si="223"/>
        <v>0.223093623146013</v>
      </c>
      <c r="O663" s="8">
        <f t="shared" si="223"/>
        <v>0.24944861116318814</v>
      </c>
      <c r="P663" s="8">
        <f t="shared" si="223"/>
        <v>0.36421581808078335</v>
      </c>
      <c r="Q663" s="8">
        <f t="shared" si="223"/>
        <v>-0.31718638584122721</v>
      </c>
      <c r="R663" s="8">
        <f t="shared" si="223"/>
        <v>0.49990405767804136</v>
      </c>
      <c r="S663" s="8">
        <f t="shared" si="223"/>
        <v>9.3012945715766113E-2</v>
      </c>
      <c r="T663" s="8">
        <f t="shared" si="223"/>
        <v>-0.31686503334518257</v>
      </c>
      <c r="U663" s="8">
        <f t="shared" si="223"/>
        <v>-0.41152376013790809</v>
      </c>
      <c r="V663" s="8">
        <f t="shared" si="223"/>
        <v>2.1207390614815447</v>
      </c>
      <c r="W663" s="8">
        <f t="shared" si="223"/>
        <v>0.3468955148414718</v>
      </c>
      <c r="X663"/>
      <c r="Y663" s="8">
        <f t="shared" ref="Y663:AI663" si="224">(Y11-$Y11)/$Y11</f>
        <v>0</v>
      </c>
      <c r="Z663" s="8">
        <f t="shared" si="224"/>
        <v>-5.4015520951534161E-2</v>
      </c>
      <c r="AA663" s="8">
        <f t="shared" si="224"/>
        <v>-3.9089592704012931E-2</v>
      </c>
      <c r="AB663" s="8">
        <f t="shared" si="224"/>
        <v>0.55271670806077977</v>
      </c>
      <c r="AC663" s="8">
        <f t="shared" si="224"/>
        <v>-0.28671219390809699</v>
      </c>
      <c r="AD663" s="8">
        <f t="shared" si="224"/>
        <v>0.39711801500051791</v>
      </c>
      <c r="AE663" s="8">
        <f t="shared" si="224"/>
        <v>8.6751113872851948E-2</v>
      </c>
      <c r="AF663" s="8">
        <f t="shared" si="224"/>
        <v>-0.74265475422263472</v>
      </c>
      <c r="AG663" s="8">
        <f t="shared" si="224"/>
        <v>-0.64819852090929964</v>
      </c>
      <c r="AH663" s="8">
        <f t="shared" si="224"/>
        <v>0.60848967132969889</v>
      </c>
      <c r="AI663" s="8">
        <f t="shared" si="224"/>
        <v>0.62742396955130653</v>
      </c>
      <c r="AK663" s="8">
        <f t="shared" ref="AK663:AU663" si="225">(AK11-$AK11)/$AK11</f>
        <v>0</v>
      </c>
      <c r="AL663" s="8">
        <f t="shared" si="225"/>
        <v>-0.69831229206975276</v>
      </c>
      <c r="AM663" s="8">
        <f t="shared" si="225"/>
        <v>-0.68248961933126207</v>
      </c>
      <c r="AN663" s="8">
        <f t="shared" si="225"/>
        <v>0.55271670806077977</v>
      </c>
      <c r="AO663" s="8">
        <f t="shared" si="225"/>
        <v>-0.77889463166398043</v>
      </c>
      <c r="AP663" s="8">
        <f t="shared" si="225"/>
        <v>0.39711801500051791</v>
      </c>
      <c r="AQ663" s="8">
        <f t="shared" si="225"/>
        <v>-0.6580600844980462</v>
      </c>
      <c r="AR663" s="8">
        <f t="shared" si="225"/>
        <v>-0.83643960965211117</v>
      </c>
      <c r="AS663" s="8">
        <f t="shared" si="225"/>
        <v>-0.92143383057488648</v>
      </c>
      <c r="AT663" s="8">
        <f t="shared" si="225"/>
        <v>0.60848967132969889</v>
      </c>
      <c r="AU663" s="8">
        <f t="shared" si="225"/>
        <v>0.15420727895349529</v>
      </c>
      <c r="AW663">
        <f t="shared" si="193"/>
        <v>-3</v>
      </c>
      <c r="AX663" t="str">
        <f t="shared" si="202"/>
        <v/>
      </c>
      <c r="AY663">
        <f t="shared" si="203"/>
        <v>-3</v>
      </c>
      <c r="AZ663" t="str">
        <f t="shared" si="204"/>
        <v/>
      </c>
    </row>
    <row r="664" spans="1:52" s="17" customFormat="1" x14ac:dyDescent="0.3">
      <c r="A664">
        <v>21</v>
      </c>
      <c r="B664" t="s">
        <v>77</v>
      </c>
      <c r="C664" t="s">
        <v>67</v>
      </c>
      <c r="D664" t="s">
        <v>68</v>
      </c>
      <c r="E664"/>
      <c r="F664" s="2">
        <v>0</v>
      </c>
      <c r="G664" s="2">
        <f t="shared" si="194"/>
        <v>0</v>
      </c>
      <c r="H664" s="4">
        <f t="shared" si="195"/>
        <v>0</v>
      </c>
      <c r="I664">
        <f t="shared" si="196"/>
        <v>1</v>
      </c>
      <c r="J664">
        <f t="shared" si="189"/>
        <v>0</v>
      </c>
      <c r="K664">
        <f t="shared" si="197"/>
        <v>4</v>
      </c>
      <c r="L664">
        <f t="shared" si="198"/>
        <v>0</v>
      </c>
      <c r="M664" s="8">
        <f t="shared" ref="M664:W664" si="226">(M12-$M12)/$M12</f>
        <v>0</v>
      </c>
      <c r="N664" s="8">
        <f t="shared" si="226"/>
        <v>0.39374336528527681</v>
      </c>
      <c r="O664" s="8">
        <f t="shared" si="226"/>
        <v>0.42917349884313738</v>
      </c>
      <c r="P664" s="8">
        <f t="shared" si="226"/>
        <v>1.3526539780380409</v>
      </c>
      <c r="Q664" s="8">
        <f t="shared" si="226"/>
        <v>0.13170224664078062</v>
      </c>
      <c r="R664" s="8">
        <f t="shared" si="226"/>
        <v>0.53776340738938699</v>
      </c>
      <c r="S664" s="8">
        <f t="shared" si="226"/>
        <v>3.0451365961385927E-2</v>
      </c>
      <c r="T664" s="8">
        <f t="shared" si="226"/>
        <v>-0.20152682688976156</v>
      </c>
      <c r="U664" s="8">
        <f t="shared" si="226"/>
        <v>-0.16822118427551552</v>
      </c>
      <c r="V664" s="8">
        <f t="shared" si="226"/>
        <v>4.1826367804362263</v>
      </c>
      <c r="W664" s="8">
        <f t="shared" si="226"/>
        <v>1.0792784563441036</v>
      </c>
      <c r="X664"/>
      <c r="Y664" s="8">
        <f t="shared" ref="Y664:AI664" si="227">(Y12-$Y12)/$Y12</f>
        <v>0</v>
      </c>
      <c r="Z664" s="8">
        <f t="shared" si="227"/>
        <v>1.0396416386650276E-2</v>
      </c>
      <c r="AA664" s="8">
        <f t="shared" si="227"/>
        <v>2.4299970477313616E-2</v>
      </c>
      <c r="AB664" s="8">
        <f t="shared" si="227"/>
        <v>1.0370178867856834</v>
      </c>
      <c r="AC664" s="8">
        <f t="shared" si="227"/>
        <v>3.766171585542688E-2</v>
      </c>
      <c r="AD664" s="8">
        <f t="shared" si="227"/>
        <v>0.65582888253262372</v>
      </c>
      <c r="AE664" s="8">
        <f t="shared" si="227"/>
        <v>6.4588352599215387E-2</v>
      </c>
      <c r="AF664" s="8">
        <f t="shared" si="227"/>
        <v>-0.633408023963002</v>
      </c>
      <c r="AG664" s="8">
        <f t="shared" si="227"/>
        <v>-0.38083900075147303</v>
      </c>
      <c r="AH664" s="8">
        <f t="shared" si="227"/>
        <v>0.83785908150023636</v>
      </c>
      <c r="AI664" s="8">
        <f t="shared" si="227"/>
        <v>0.93320166289063833</v>
      </c>
      <c r="AK664" s="8">
        <f t="shared" ref="AK664:AU664" si="228">(AK12-$AK12)/$AK12</f>
        <v>0</v>
      </c>
      <c r="AL664" s="8">
        <f t="shared" si="228"/>
        <v>-0.6913321359135669</v>
      </c>
      <c r="AM664" s="8">
        <f t="shared" si="228"/>
        <v>-0.67403981192029305</v>
      </c>
      <c r="AN664" s="8">
        <f t="shared" si="228"/>
        <v>1.0370178867856834</v>
      </c>
      <c r="AO664" s="8">
        <f t="shared" si="228"/>
        <v>-0.64757717388748115</v>
      </c>
      <c r="AP664" s="8">
        <f t="shared" si="228"/>
        <v>0.65582888253262372</v>
      </c>
      <c r="AQ664" s="8">
        <f t="shared" si="228"/>
        <v>-0.67423389036171266</v>
      </c>
      <c r="AR664" s="8">
        <f t="shared" si="228"/>
        <v>-0.79409855862554257</v>
      </c>
      <c r="AS664" s="8">
        <f t="shared" si="228"/>
        <v>-0.90041986613932712</v>
      </c>
      <c r="AT664" s="8">
        <f t="shared" si="228"/>
        <v>0.83785908150023636</v>
      </c>
      <c r="AU664" s="8">
        <f t="shared" si="228"/>
        <v>0.33964525777401655</v>
      </c>
      <c r="AW664">
        <f t="shared" si="193"/>
        <v>-3</v>
      </c>
      <c r="AX664" t="str">
        <f t="shared" si="202"/>
        <v/>
      </c>
      <c r="AY664">
        <f t="shared" si="203"/>
        <v>-3</v>
      </c>
      <c r="AZ664" t="str">
        <f t="shared" si="204"/>
        <v/>
      </c>
    </row>
    <row r="665" spans="1:52" s="17" customFormat="1" x14ac:dyDescent="0.3">
      <c r="A665">
        <v>21</v>
      </c>
      <c r="B665" t="s">
        <v>78</v>
      </c>
      <c r="C665" t="s">
        <v>67</v>
      </c>
      <c r="D665" t="s">
        <v>68</v>
      </c>
      <c r="E665"/>
      <c r="F665" s="2">
        <v>0</v>
      </c>
      <c r="G665" s="2">
        <f t="shared" si="194"/>
        <v>0</v>
      </c>
      <c r="H665" s="4">
        <f t="shared" si="195"/>
        <v>0</v>
      </c>
      <c r="I665">
        <f t="shared" si="196"/>
        <v>0</v>
      </c>
      <c r="J665">
        <f t="shared" si="189"/>
        <v>1</v>
      </c>
      <c r="K665">
        <f t="shared" si="197"/>
        <v>4</v>
      </c>
      <c r="L665">
        <f t="shared" si="198"/>
        <v>0</v>
      </c>
      <c r="M665" s="8">
        <f t="shared" ref="M665:W665" si="229">(M13-$M13)/$M13</f>
        <v>0</v>
      </c>
      <c r="N665" s="8">
        <f t="shared" si="229"/>
        <v>-1.0161488976909045E-2</v>
      </c>
      <c r="O665" s="8">
        <f t="shared" si="229"/>
        <v>8.4394282361446287E-3</v>
      </c>
      <c r="P665" s="8">
        <f t="shared" si="229"/>
        <v>9.5549748035275162E-2</v>
      </c>
      <c r="Q665" s="8">
        <f t="shared" si="229"/>
        <v>-0.39817948353084215</v>
      </c>
      <c r="R665" s="8">
        <f t="shared" si="229"/>
        <v>-0.23860511662513587</v>
      </c>
      <c r="S665" s="8">
        <f t="shared" si="229"/>
        <v>-0.56089897414361989</v>
      </c>
      <c r="T665" s="8">
        <f t="shared" si="229"/>
        <v>-3.4926817562614405E-2</v>
      </c>
      <c r="U665" s="8">
        <f t="shared" si="229"/>
        <v>-0.19197545575326766</v>
      </c>
      <c r="V665" s="8">
        <f t="shared" si="229"/>
        <v>0.34506560849773721</v>
      </c>
      <c r="W665" s="8">
        <f t="shared" si="229"/>
        <v>-0.18312244212639492</v>
      </c>
      <c r="X665"/>
      <c r="Y665" s="8">
        <f t="shared" ref="Y665:AI665" si="230">(Y13-$Y13)/$Y13</f>
        <v>0</v>
      </c>
      <c r="Z665" s="8">
        <f t="shared" si="230"/>
        <v>-7.9367030570186139E-2</v>
      </c>
      <c r="AA665" s="8">
        <f t="shared" si="230"/>
        <v>-7.5389323974768344E-2</v>
      </c>
      <c r="AB665" s="8">
        <f t="shared" si="230"/>
        <v>-0.22030992119752366</v>
      </c>
      <c r="AC665" s="8">
        <f t="shared" si="230"/>
        <v>-0.50399937977950682</v>
      </c>
      <c r="AD665" s="8">
        <f t="shared" si="230"/>
        <v>-0.23725377383241575</v>
      </c>
      <c r="AE665" s="8">
        <f t="shared" si="230"/>
        <v>-0.40149409517142293</v>
      </c>
      <c r="AF665" s="8">
        <f t="shared" si="230"/>
        <v>-0.59036162071015208</v>
      </c>
      <c r="AG665" s="8">
        <f t="shared" si="230"/>
        <v>-0.48298429166980428</v>
      </c>
      <c r="AH665" s="8">
        <f t="shared" si="230"/>
        <v>0.11076197297970393</v>
      </c>
      <c r="AI665" s="8">
        <f t="shared" si="230"/>
        <v>0.16128084620499697</v>
      </c>
      <c r="AK665" s="8">
        <f t="shared" ref="AK665:AU665" si="231">(AK13-$AK13)/$AK13</f>
        <v>0</v>
      </c>
      <c r="AL665" s="8">
        <f t="shared" si="231"/>
        <v>-0.75531260440543491</v>
      </c>
      <c r="AM665" s="8">
        <f t="shared" si="231"/>
        <v>-0.74467912240897094</v>
      </c>
      <c r="AN665" s="8">
        <f t="shared" si="231"/>
        <v>-0.22030992119752366</v>
      </c>
      <c r="AO665" s="8">
        <f t="shared" si="231"/>
        <v>-0.83748164618948762</v>
      </c>
      <c r="AP665" s="8">
        <f t="shared" si="231"/>
        <v>-0.23725377383241575</v>
      </c>
      <c r="AQ665" s="8">
        <f t="shared" si="231"/>
        <v>-0.82319221381374486</v>
      </c>
      <c r="AR665" s="8">
        <f t="shared" si="231"/>
        <v>-0.72734851928282163</v>
      </c>
      <c r="AS665" s="8">
        <f t="shared" si="231"/>
        <v>-0.87340808716092533</v>
      </c>
      <c r="AT665" s="8">
        <f t="shared" si="231"/>
        <v>0.11076197297970393</v>
      </c>
      <c r="AU665" s="8">
        <f t="shared" si="231"/>
        <v>-0.28722053047570706</v>
      </c>
      <c r="AW665">
        <f t="shared" si="193"/>
        <v>1</v>
      </c>
      <c r="AX665" t="str">
        <f t="shared" si="202"/>
        <v/>
      </c>
      <c r="AY665" t="str">
        <f t="shared" si="203"/>
        <v/>
      </c>
      <c r="AZ665">
        <f t="shared" si="204"/>
        <v>1</v>
      </c>
    </row>
    <row r="666" spans="1:52" s="17" customFormat="1" x14ac:dyDescent="0.3">
      <c r="A666">
        <v>21</v>
      </c>
      <c r="B666" t="s">
        <v>79</v>
      </c>
      <c r="C666" t="s">
        <v>67</v>
      </c>
      <c r="D666" t="s">
        <v>68</v>
      </c>
      <c r="E666"/>
      <c r="F666" s="2">
        <v>0</v>
      </c>
      <c r="G666" s="2">
        <f t="shared" si="194"/>
        <v>1</v>
      </c>
      <c r="H666" s="4">
        <f t="shared" si="195"/>
        <v>0</v>
      </c>
      <c r="I666">
        <f t="shared" si="196"/>
        <v>0</v>
      </c>
      <c r="J666">
        <f t="shared" si="189"/>
        <v>1</v>
      </c>
      <c r="K666">
        <f t="shared" si="197"/>
        <v>4</v>
      </c>
      <c r="L666">
        <f t="shared" si="198"/>
        <v>0</v>
      </c>
      <c r="M666" s="8">
        <f t="shared" ref="M666:W666" si="232">(M14-$M14)/$M14</f>
        <v>0</v>
      </c>
      <c r="N666" s="8">
        <f t="shared" si="232"/>
        <v>0.27280429182757149</v>
      </c>
      <c r="O666" s="8">
        <f t="shared" si="232"/>
        <v>0.2836859799978112</v>
      </c>
      <c r="P666" s="8">
        <f t="shared" si="232"/>
        <v>0.96435775049828798</v>
      </c>
      <c r="Q666" s="8">
        <f t="shared" si="232"/>
        <v>-0.20888403902053565</v>
      </c>
      <c r="R666" s="8">
        <f t="shared" si="232"/>
        <v>0.51559233695306772</v>
      </c>
      <c r="S666" s="8">
        <f t="shared" si="232"/>
        <v>-0.35963351882091299</v>
      </c>
      <c r="T666" s="8">
        <f t="shared" si="232"/>
        <v>1.6247274530260141</v>
      </c>
      <c r="U666" s="8">
        <f t="shared" si="232"/>
        <v>1.3281373790474214</v>
      </c>
      <c r="V666" s="8">
        <f t="shared" si="232"/>
        <v>3.2380594999613392</v>
      </c>
      <c r="W666" s="8">
        <f t="shared" si="232"/>
        <v>1.5892271126506077</v>
      </c>
      <c r="X666"/>
      <c r="Y666" s="8">
        <f t="shared" ref="Y666:AI666" si="233">(Y14-$Y14)/$Y14</f>
        <v>0</v>
      </c>
      <c r="Z666" s="8">
        <f t="shared" si="233"/>
        <v>7.0570082225998837E-2</v>
      </c>
      <c r="AA666" s="8">
        <f t="shared" si="233"/>
        <v>6.8519987302421467E-2</v>
      </c>
      <c r="AB666" s="8">
        <f t="shared" si="233"/>
        <v>0.5752565577461074</v>
      </c>
      <c r="AC666" s="8">
        <f t="shared" si="233"/>
        <v>-0.11094180407036214</v>
      </c>
      <c r="AD666" s="8">
        <f t="shared" si="233"/>
        <v>0.74073100716177198</v>
      </c>
      <c r="AE666" s="8">
        <f t="shared" si="233"/>
        <v>0.18911366629143744</v>
      </c>
      <c r="AF666" s="8">
        <f t="shared" si="233"/>
        <v>-2.5301678761184616E-2</v>
      </c>
      <c r="AG666" s="8">
        <f t="shared" si="233"/>
        <v>0.29209601322970713</v>
      </c>
      <c r="AH666" s="8">
        <f t="shared" si="233"/>
        <v>1.5706290900935371</v>
      </c>
      <c r="AI666" s="8">
        <f t="shared" si="233"/>
        <v>1.102054474997948</v>
      </c>
      <c r="AK666" s="8">
        <f t="shared" ref="AK666:AU666" si="234">(AK14-$AK14)/$AK14</f>
        <v>0</v>
      </c>
      <c r="AL666" s="8">
        <f t="shared" si="234"/>
        <v>-0.69761797526129976</v>
      </c>
      <c r="AM666" s="8">
        <f t="shared" si="234"/>
        <v>-0.69530390522052943</v>
      </c>
      <c r="AN666" s="8">
        <f t="shared" si="234"/>
        <v>0.5752565577461074</v>
      </c>
      <c r="AO666" s="8">
        <f t="shared" si="234"/>
        <v>-0.72340707721323105</v>
      </c>
      <c r="AP666" s="8">
        <f t="shared" si="234"/>
        <v>0.74073100716177198</v>
      </c>
      <c r="AQ666" s="8">
        <f t="shared" si="234"/>
        <v>-0.68545286537903771</v>
      </c>
      <c r="AR666" s="8">
        <f t="shared" si="234"/>
        <v>-0.43480564213026751</v>
      </c>
      <c r="AS666" s="8">
        <f t="shared" si="234"/>
        <v>-0.76531770324952941</v>
      </c>
      <c r="AT666" s="8">
        <f t="shared" si="234"/>
        <v>1.5706290900935371</v>
      </c>
      <c r="AU666" s="8">
        <f t="shared" si="234"/>
        <v>-1.8876313293535327E-2</v>
      </c>
      <c r="AW666">
        <f t="shared" si="193"/>
        <v>9</v>
      </c>
      <c r="AX666" t="str">
        <f t="shared" si="202"/>
        <v/>
      </c>
      <c r="AY666" t="str">
        <f t="shared" si="203"/>
        <v/>
      </c>
      <c r="AZ666">
        <f t="shared" si="204"/>
        <v>9</v>
      </c>
    </row>
    <row r="667" spans="1:52" s="17" customFormat="1" x14ac:dyDescent="0.3">
      <c r="A667">
        <v>21</v>
      </c>
      <c r="B667" t="s">
        <v>80</v>
      </c>
      <c r="C667" t="s">
        <v>67</v>
      </c>
      <c r="D667" t="s">
        <v>68</v>
      </c>
      <c r="E667"/>
      <c r="F667" s="2">
        <v>0</v>
      </c>
      <c r="G667" s="2">
        <f t="shared" si="194"/>
        <v>0</v>
      </c>
      <c r="H667" s="4">
        <f t="shared" si="195"/>
        <v>0</v>
      </c>
      <c r="I667">
        <f t="shared" si="196"/>
        <v>0</v>
      </c>
      <c r="J667">
        <f t="shared" si="189"/>
        <v>1</v>
      </c>
      <c r="K667">
        <f t="shared" si="197"/>
        <v>4</v>
      </c>
      <c r="L667">
        <f t="shared" si="198"/>
        <v>0</v>
      </c>
      <c r="M667" s="8">
        <f t="shared" ref="M667:W667" si="235">(M15-$M15)/$M15</f>
        <v>0</v>
      </c>
      <c r="N667" s="8">
        <f t="shared" si="235"/>
        <v>0.21783678809013815</v>
      </c>
      <c r="O667" s="8">
        <f t="shared" si="235"/>
        <v>0.23551119174885307</v>
      </c>
      <c r="P667" s="8">
        <f t="shared" si="235"/>
        <v>0.55035276421250579</v>
      </c>
      <c r="Q667" s="8">
        <f t="shared" si="235"/>
        <v>-0.33675029722454319</v>
      </c>
      <c r="R667" s="8">
        <f t="shared" si="235"/>
        <v>0.5082284814715412</v>
      </c>
      <c r="S667" s="8">
        <f t="shared" si="235"/>
        <v>7.809540939750205E-2</v>
      </c>
      <c r="T667" s="8">
        <f t="shared" si="235"/>
        <v>-0.5973806625992153</v>
      </c>
      <c r="U667" s="8">
        <f t="shared" si="235"/>
        <v>-0.60741308553209483</v>
      </c>
      <c r="V667" s="8">
        <f t="shared" si="235"/>
        <v>1.2321552048501014</v>
      </c>
      <c r="W667" s="8">
        <f t="shared" si="235"/>
        <v>-3.7733156363895098E-2</v>
      </c>
      <c r="X667"/>
      <c r="Y667" s="8">
        <f t="shared" ref="Y667:AI667" si="236">(Y15-$Y15)/$Y15</f>
        <v>0</v>
      </c>
      <c r="Z667" s="8">
        <f t="shared" si="236"/>
        <v>-2.3691467387811464E-2</v>
      </c>
      <c r="AA667" s="8">
        <f t="shared" si="236"/>
        <v>-1.2728610551361078E-2</v>
      </c>
      <c r="AB667" s="8">
        <f t="shared" si="236"/>
        <v>6.5507019765016786E-2</v>
      </c>
      <c r="AC667" s="8">
        <f t="shared" si="236"/>
        <v>-0.37292685943445675</v>
      </c>
      <c r="AD667" s="8">
        <f t="shared" si="236"/>
        <v>0.37157642441035316</v>
      </c>
      <c r="AE667" s="8">
        <f t="shared" si="236"/>
        <v>5.2568755285449263E-2</v>
      </c>
      <c r="AF667" s="8">
        <f t="shared" si="236"/>
        <v>-0.79958262696087679</v>
      </c>
      <c r="AG667" s="8">
        <f t="shared" si="236"/>
        <v>-0.68858789535174314</v>
      </c>
      <c r="AH667" s="8">
        <f t="shared" si="236"/>
        <v>0.11810539499934614</v>
      </c>
      <c r="AI667" s="8">
        <f t="shared" si="236"/>
        <v>0.43198800064620957</v>
      </c>
      <c r="AK667" s="8">
        <f t="shared" ref="AK667:AU667" si="237">(AK15-$AK15)/$AK15</f>
        <v>0</v>
      </c>
      <c r="AL667" s="8">
        <f t="shared" si="237"/>
        <v>-0.72225565609860898</v>
      </c>
      <c r="AM667" s="8">
        <f t="shared" si="237"/>
        <v>-0.71286720403559123</v>
      </c>
      <c r="AN667" s="8">
        <f t="shared" si="237"/>
        <v>6.5507019765016786E-2</v>
      </c>
      <c r="AO667" s="8">
        <f t="shared" si="237"/>
        <v>-0.80590922645328866</v>
      </c>
      <c r="AP667" s="8">
        <f t="shared" si="237"/>
        <v>0.37157642441035316</v>
      </c>
      <c r="AQ667" s="8">
        <f t="shared" si="237"/>
        <v>-0.69715695644275488</v>
      </c>
      <c r="AR667" s="8">
        <f t="shared" si="237"/>
        <v>-0.89022155482688292</v>
      </c>
      <c r="AS667" s="8">
        <f t="shared" si="237"/>
        <v>-0.94394743387276181</v>
      </c>
      <c r="AT667" s="8">
        <f t="shared" si="237"/>
        <v>0.11810539499934614</v>
      </c>
      <c r="AU667" s="8">
        <f t="shared" si="237"/>
        <v>7.237464355327812E-2</v>
      </c>
      <c r="AW667">
        <f t="shared" si="193"/>
        <v>1</v>
      </c>
      <c r="AX667" t="str">
        <f t="shared" si="202"/>
        <v/>
      </c>
      <c r="AY667" t="str">
        <f t="shared" si="203"/>
        <v/>
      </c>
      <c r="AZ667">
        <f t="shared" si="204"/>
        <v>1</v>
      </c>
    </row>
    <row r="668" spans="1:52" s="17" customFormat="1" x14ac:dyDescent="0.3">
      <c r="A668">
        <v>21</v>
      </c>
      <c r="B668" t="s">
        <v>81</v>
      </c>
      <c r="C668" t="s">
        <v>67</v>
      </c>
      <c r="D668" t="s">
        <v>68</v>
      </c>
      <c r="E668"/>
      <c r="F668" s="2">
        <v>0</v>
      </c>
      <c r="G668" s="2">
        <f t="shared" si="194"/>
        <v>1</v>
      </c>
      <c r="H668" s="4">
        <f t="shared" si="195"/>
        <v>0</v>
      </c>
      <c r="I668">
        <f t="shared" si="196"/>
        <v>1</v>
      </c>
      <c r="J668">
        <f t="shared" si="189"/>
        <v>0</v>
      </c>
      <c r="K668">
        <f t="shared" si="197"/>
        <v>4</v>
      </c>
      <c r="L668">
        <f t="shared" si="198"/>
        <v>0</v>
      </c>
      <c r="M668" s="8">
        <f t="shared" ref="M668:W668" si="238">(M16-$M16)/$M16</f>
        <v>0</v>
      </c>
      <c r="N668" s="8">
        <f t="shared" si="238"/>
        <v>0.11450298334929787</v>
      </c>
      <c r="O668" s="8">
        <f t="shared" si="238"/>
        <v>0.11134206160122152</v>
      </c>
      <c r="P668" s="8">
        <f t="shared" si="238"/>
        <v>-0.23484523008392957</v>
      </c>
      <c r="Q668" s="8">
        <f t="shared" si="238"/>
        <v>-0.39830442656773574</v>
      </c>
      <c r="R668" s="8">
        <f t="shared" si="238"/>
        <v>-0.11228828271902701</v>
      </c>
      <c r="S668" s="8">
        <f t="shared" si="238"/>
        <v>-0.30176701838752085</v>
      </c>
      <c r="T668" s="8">
        <f t="shared" si="238"/>
        <v>-2.0984037663270904E-2</v>
      </c>
      <c r="U668" s="8">
        <f t="shared" si="238"/>
        <v>-9.7476533251365002E-2</v>
      </c>
      <c r="V668" s="8">
        <f t="shared" si="238"/>
        <v>2.906420273004001</v>
      </c>
      <c r="W668" s="8">
        <f t="shared" si="238"/>
        <v>0.35658187445547018</v>
      </c>
      <c r="X668"/>
      <c r="Y668" s="8">
        <f t="shared" ref="Y668:AI668" si="239">(Y16-$Y16)/$Y16</f>
        <v>0</v>
      </c>
      <c r="Z668" s="8">
        <f t="shared" si="239"/>
        <v>-0.13412279946691483</v>
      </c>
      <c r="AA668" s="8">
        <f t="shared" si="239"/>
        <v>-0.1398655629481079</v>
      </c>
      <c r="AB668" s="8">
        <f t="shared" si="239"/>
        <v>-5.6819170821382978E-2</v>
      </c>
      <c r="AC668" s="8">
        <f t="shared" si="239"/>
        <v>-0.33588820076188219</v>
      </c>
      <c r="AD668" s="8">
        <f t="shared" si="239"/>
        <v>0.16616184911883791</v>
      </c>
      <c r="AE668" s="8">
        <f t="shared" si="239"/>
        <v>-0.10458215761065637</v>
      </c>
      <c r="AF668" s="8">
        <f t="shared" si="239"/>
        <v>-0.66419594085748135</v>
      </c>
      <c r="AG668" s="8">
        <f t="shared" si="239"/>
        <v>-0.47300841512449626</v>
      </c>
      <c r="AH668" s="8">
        <f t="shared" si="239"/>
        <v>0.5162938194699076</v>
      </c>
      <c r="AI668" s="8">
        <f t="shared" si="239"/>
        <v>0.43283943865088065</v>
      </c>
      <c r="AK668" s="8">
        <f t="shared" ref="AK668:AU668" si="240">(AK16-$AK16)/$AK16</f>
        <v>0</v>
      </c>
      <c r="AL668" s="8">
        <f t="shared" si="240"/>
        <v>-0.68669627216340756</v>
      </c>
      <c r="AM668" s="8">
        <f t="shared" si="240"/>
        <v>-0.68917756086270521</v>
      </c>
      <c r="AN668" s="8">
        <f t="shared" si="240"/>
        <v>-5.6819170821382978E-2</v>
      </c>
      <c r="AO668" s="8">
        <f t="shared" si="240"/>
        <v>-0.74203590142448761</v>
      </c>
      <c r="AP668" s="8">
        <f t="shared" si="240"/>
        <v>0.16616184911883791</v>
      </c>
      <c r="AQ668" s="8">
        <f t="shared" si="240"/>
        <v>-0.68980779593909403</v>
      </c>
      <c r="AR668" s="8">
        <f t="shared" si="240"/>
        <v>-0.77379859391683281</v>
      </c>
      <c r="AS668" s="8">
        <f t="shared" si="240"/>
        <v>-0.8748953713813139</v>
      </c>
      <c r="AT668" s="8">
        <f t="shared" si="240"/>
        <v>0.5162938194699076</v>
      </c>
      <c r="AU668" s="8">
        <f t="shared" si="240"/>
        <v>-2.8253782742949072E-2</v>
      </c>
      <c r="AW668">
        <f t="shared" si="193"/>
        <v>-3</v>
      </c>
      <c r="AX668" t="str">
        <f t="shared" si="202"/>
        <v/>
      </c>
      <c r="AY668">
        <f t="shared" si="203"/>
        <v>-3</v>
      </c>
      <c r="AZ668" t="str">
        <f t="shared" si="204"/>
        <v/>
      </c>
    </row>
    <row r="669" spans="1:52" s="17" customFormat="1" x14ac:dyDescent="0.3">
      <c r="A669">
        <v>21</v>
      </c>
      <c r="B669" t="s">
        <v>82</v>
      </c>
      <c r="C669" t="s">
        <v>67</v>
      </c>
      <c r="D669" t="s">
        <v>68</v>
      </c>
      <c r="E669"/>
      <c r="F669" s="2">
        <v>0</v>
      </c>
      <c r="G669" s="2">
        <f t="shared" si="194"/>
        <v>1</v>
      </c>
      <c r="H669" s="4">
        <f t="shared" si="195"/>
        <v>0</v>
      </c>
      <c r="I669">
        <f t="shared" si="196"/>
        <v>1</v>
      </c>
      <c r="J669">
        <f t="shared" si="189"/>
        <v>0</v>
      </c>
      <c r="K669">
        <f t="shared" si="197"/>
        <v>4</v>
      </c>
      <c r="L669">
        <f t="shared" si="198"/>
        <v>0</v>
      </c>
      <c r="M669" s="8">
        <f t="shared" ref="M669:W669" si="241">(M17-$M17)/$M17</f>
        <v>0</v>
      </c>
      <c r="N669" s="8">
        <f t="shared" si="241"/>
        <v>4.4123419955396294E-2</v>
      </c>
      <c r="O669" s="8">
        <f t="shared" si="241"/>
        <v>5.5125896739325331E-2</v>
      </c>
      <c r="P669" s="8">
        <f t="shared" si="241"/>
        <v>0.22649687825686823</v>
      </c>
      <c r="Q669" s="8">
        <f t="shared" si="241"/>
        <v>-0.28085380085881145</v>
      </c>
      <c r="R669" s="8">
        <f t="shared" si="241"/>
        <v>-0.13837119929232336</v>
      </c>
      <c r="S669" s="8">
        <f t="shared" si="241"/>
        <v>-0.45273363585610443</v>
      </c>
      <c r="T669" s="8">
        <f t="shared" si="241"/>
        <v>-0.35652428076328863</v>
      </c>
      <c r="U669" s="8">
        <f t="shared" si="241"/>
        <v>-0.41259812342529784</v>
      </c>
      <c r="V669" s="8">
        <f t="shared" si="241"/>
        <v>-0.20383820669427588</v>
      </c>
      <c r="W669" s="8">
        <f t="shared" si="241"/>
        <v>-0.19955120680829483</v>
      </c>
      <c r="X669"/>
      <c r="Y669" s="8">
        <f t="shared" ref="Y669:AI669" si="242">(Y17-$Y17)/$Y17</f>
        <v>0</v>
      </c>
      <c r="Z669" s="8">
        <f t="shared" si="242"/>
        <v>-5.8420508569322092E-2</v>
      </c>
      <c r="AA669" s="8">
        <f t="shared" si="242"/>
        <v>-5.0983440298169092E-2</v>
      </c>
      <c r="AB669" s="8">
        <f t="shared" si="242"/>
        <v>-0.23323110231542224</v>
      </c>
      <c r="AC669" s="8">
        <f t="shared" si="242"/>
        <v>-0.51132208953450542</v>
      </c>
      <c r="AD669" s="8">
        <f t="shared" si="242"/>
        <v>-0.27564721134050796</v>
      </c>
      <c r="AE669" s="8">
        <f t="shared" si="242"/>
        <v>-0.43969289523732957</v>
      </c>
      <c r="AF669" s="8">
        <f t="shared" si="242"/>
        <v>-0.68610014373678763</v>
      </c>
      <c r="AG669" s="8">
        <f t="shared" si="242"/>
        <v>-0.56420451188385456</v>
      </c>
      <c r="AH669" s="8">
        <f t="shared" si="242"/>
        <v>-0.27797013508522805</v>
      </c>
      <c r="AI669" s="8">
        <f t="shared" si="242"/>
        <v>0.19519173934402378</v>
      </c>
      <c r="AK669" s="8">
        <f t="shared" ref="AK669:AU669" si="243">(AK17-$AK17)/$AK17</f>
        <v>0</v>
      </c>
      <c r="AL669" s="8">
        <f t="shared" si="243"/>
        <v>-0.77863860425229814</v>
      </c>
      <c r="AM669" s="8">
        <f t="shared" si="243"/>
        <v>-0.77151542327961931</v>
      </c>
      <c r="AN669" s="8">
        <f t="shared" si="243"/>
        <v>-0.23323110231542224</v>
      </c>
      <c r="AO669" s="8">
        <f t="shared" si="243"/>
        <v>-0.86166813735176362</v>
      </c>
      <c r="AP669" s="8">
        <f t="shared" si="243"/>
        <v>-0.27564721134050796</v>
      </c>
      <c r="AQ669" s="8">
        <f t="shared" si="243"/>
        <v>-0.8510136663921356</v>
      </c>
      <c r="AR669" s="8">
        <f t="shared" si="243"/>
        <v>-0.81492665466299596</v>
      </c>
      <c r="AS669" s="8">
        <f t="shared" si="243"/>
        <v>-0.91619577904261162</v>
      </c>
      <c r="AT669" s="8">
        <f t="shared" si="243"/>
        <v>-0.27797013508522805</v>
      </c>
      <c r="AU669" s="8">
        <f t="shared" si="243"/>
        <v>-0.17709547848604051</v>
      </c>
      <c r="AW669">
        <f t="shared" si="193"/>
        <v>-3</v>
      </c>
      <c r="AX669" t="str">
        <f t="shared" si="202"/>
        <v/>
      </c>
      <c r="AY669">
        <f t="shared" si="203"/>
        <v>-3</v>
      </c>
      <c r="AZ669" t="str">
        <f t="shared" si="204"/>
        <v/>
      </c>
    </row>
    <row r="670" spans="1:52" s="17" customFormat="1" x14ac:dyDescent="0.3">
      <c r="A670">
        <v>21</v>
      </c>
      <c r="B670" t="s">
        <v>83</v>
      </c>
      <c r="C670" t="s">
        <v>67</v>
      </c>
      <c r="D670" t="s">
        <v>68</v>
      </c>
      <c r="E670" t="s">
        <v>42</v>
      </c>
      <c r="F670" s="2">
        <v>0</v>
      </c>
      <c r="G670" s="2">
        <f t="shared" si="194"/>
        <v>0</v>
      </c>
      <c r="H670" s="4">
        <f t="shared" si="195"/>
        <v>1</v>
      </c>
      <c r="I670">
        <f t="shared" si="196"/>
        <v>0</v>
      </c>
      <c r="J670">
        <f t="shared" si="189"/>
        <v>1</v>
      </c>
      <c r="K670">
        <f t="shared" si="197"/>
        <v>4</v>
      </c>
      <c r="L670">
        <f t="shared" si="198"/>
        <v>4</v>
      </c>
      <c r="M670" s="8">
        <f t="shared" ref="M670:W670" si="244">(M18-$M18)/$M18</f>
        <v>0</v>
      </c>
      <c r="N670" s="8">
        <f t="shared" si="244"/>
        <v>2.1905574169966541E-2</v>
      </c>
      <c r="O670" s="8">
        <f t="shared" si="244"/>
        <v>2.2975327444410623E-2</v>
      </c>
      <c r="P670" s="8">
        <f t="shared" si="244"/>
        <v>-0.46284414661386936</v>
      </c>
      <c r="Q670" s="8">
        <f t="shared" si="244"/>
        <v>-0.36659884252208341</v>
      </c>
      <c r="R670" s="8">
        <f t="shared" si="244"/>
        <v>-0.48535729515686876</v>
      </c>
      <c r="S670" s="8">
        <f t="shared" si="244"/>
        <v>-0.52216752969844649</v>
      </c>
      <c r="T670" s="8">
        <f t="shared" si="244"/>
        <v>6.6763216570210178</v>
      </c>
      <c r="U670" s="8">
        <f t="shared" si="244"/>
        <v>4.9805661488475987</v>
      </c>
      <c r="V670" s="8">
        <f t="shared" si="244"/>
        <v>-0.9868104376078789</v>
      </c>
      <c r="W670" s="8">
        <f t="shared" si="244"/>
        <v>-0.90721007208853688</v>
      </c>
      <c r="X670"/>
      <c r="Y670" s="8">
        <f t="shared" ref="Y670:AI670" si="245">(Y18-$Y18)/$Y18</f>
        <v>0</v>
      </c>
      <c r="Z670" s="8">
        <f t="shared" si="245"/>
        <v>0.38944915746889297</v>
      </c>
      <c r="AA670" s="8">
        <f t="shared" si="245"/>
        <v>0.39102680914119098</v>
      </c>
      <c r="AB670" s="8">
        <f t="shared" si="245"/>
        <v>-0.21537692079666518</v>
      </c>
      <c r="AC670" s="8">
        <f t="shared" si="245"/>
        <v>0.19734682215096955</v>
      </c>
      <c r="AD670" s="8">
        <f t="shared" si="245"/>
        <v>0.8592390707868498</v>
      </c>
      <c r="AE670" s="8">
        <f t="shared" si="245"/>
        <v>1.1496906091502099</v>
      </c>
      <c r="AF670" s="8">
        <f t="shared" si="245"/>
        <v>0.8868474350944483</v>
      </c>
      <c r="AG670" s="8">
        <f t="shared" si="245"/>
        <v>1.213106540479292</v>
      </c>
      <c r="AH670" s="8">
        <f t="shared" si="245"/>
        <v>-0.94411430764688919</v>
      </c>
      <c r="AI670" s="8">
        <f t="shared" si="245"/>
        <v>-0.26956171222258607</v>
      </c>
      <c r="AK670" s="8">
        <f t="shared" ref="AK670:AU670" si="246">(AK18-$AK18)/$AK18</f>
        <v>0</v>
      </c>
      <c r="AL670" s="8">
        <f t="shared" si="246"/>
        <v>-0.41856883165239289</v>
      </c>
      <c r="AM670" s="8">
        <f t="shared" si="246"/>
        <v>-0.41616304370856683</v>
      </c>
      <c r="AN670" s="8">
        <f t="shared" si="246"/>
        <v>-0.21537692079666518</v>
      </c>
      <c r="AO670" s="8">
        <f t="shared" si="246"/>
        <v>-0.48189429821648272</v>
      </c>
      <c r="AP670" s="8">
        <f t="shared" si="246"/>
        <v>0.8592390707868498</v>
      </c>
      <c r="AQ670" s="8">
        <f t="shared" si="246"/>
        <v>-0.323556098133987</v>
      </c>
      <c r="AR670" s="8">
        <f t="shared" si="246"/>
        <v>0.23246093602992191</v>
      </c>
      <c r="AS670" s="8">
        <f t="shared" si="246"/>
        <v>-0.40462802172546303</v>
      </c>
      <c r="AT670" s="8">
        <f t="shared" si="246"/>
        <v>-0.94411430764688919</v>
      </c>
      <c r="AU670" s="8">
        <f t="shared" si="246"/>
        <v>-0.44238211130506527</v>
      </c>
      <c r="AW670">
        <f t="shared" si="193"/>
        <v>1</v>
      </c>
      <c r="AX670">
        <f t="shared" si="202"/>
        <v>1</v>
      </c>
      <c r="AY670" t="str">
        <f t="shared" si="203"/>
        <v/>
      </c>
      <c r="AZ670">
        <f t="shared" si="204"/>
        <v>1</v>
      </c>
    </row>
    <row r="671" spans="1:52" s="17" customFormat="1" x14ac:dyDescent="0.3">
      <c r="A671">
        <v>22</v>
      </c>
      <c r="B671" t="s">
        <v>84</v>
      </c>
      <c r="C671" t="s">
        <v>85</v>
      </c>
      <c r="D671" t="s">
        <v>86</v>
      </c>
      <c r="E671"/>
      <c r="F671" s="2">
        <v>0</v>
      </c>
      <c r="G671" s="2">
        <f t="shared" si="194"/>
        <v>0</v>
      </c>
      <c r="H671" s="4">
        <f t="shared" si="195"/>
        <v>0</v>
      </c>
      <c r="I671">
        <f t="shared" si="196"/>
        <v>1</v>
      </c>
      <c r="J671">
        <f t="shared" si="189"/>
        <v>0</v>
      </c>
      <c r="K671">
        <f t="shared" si="197"/>
        <v>3</v>
      </c>
      <c r="L671">
        <f t="shared" si="198"/>
        <v>0</v>
      </c>
      <c r="M671" s="8">
        <f t="shared" ref="M671:W671" si="247">(M19-$M19)/$M19</f>
        <v>0</v>
      </c>
      <c r="N671" s="8">
        <f t="shared" si="247"/>
        <v>-0.20057341123428504</v>
      </c>
      <c r="O671" s="8">
        <f t="shared" si="247"/>
        <v>-0.19064464875256978</v>
      </c>
      <c r="P671" s="8">
        <f t="shared" si="247"/>
        <v>1.396588036865009</v>
      </c>
      <c r="Q671" s="8">
        <f t="shared" si="247"/>
        <v>0.97369810394171419</v>
      </c>
      <c r="R671" s="8">
        <f t="shared" si="247"/>
        <v>1.5386080086386402</v>
      </c>
      <c r="S671" s="8">
        <f t="shared" si="247"/>
        <v>0.46979923948727309</v>
      </c>
      <c r="T671" s="8">
        <f t="shared" si="247"/>
        <v>-0.25106279887750677</v>
      </c>
      <c r="U671" s="8">
        <f t="shared" si="247"/>
        <v>-0.43136270034446356</v>
      </c>
      <c r="V671" s="8">
        <f t="shared" si="247"/>
        <v>1.4593239682447889</v>
      </c>
      <c r="W671" s="8">
        <f t="shared" si="247"/>
        <v>0.73416306642910334</v>
      </c>
      <c r="X671"/>
      <c r="Y671" s="8">
        <f t="shared" ref="Y671:AI671" si="248">(Y19-$Y19)/$Y19</f>
        <v>0</v>
      </c>
      <c r="Z671" s="8">
        <f t="shared" si="248"/>
        <v>-0.25037828698786052</v>
      </c>
      <c r="AA671" s="8">
        <f t="shared" si="248"/>
        <v>-0.25280859919272441</v>
      </c>
      <c r="AB671" s="8">
        <f t="shared" si="248"/>
        <v>1.6721586293719577</v>
      </c>
      <c r="AC671" s="8">
        <f t="shared" si="248"/>
        <v>1.2067511486810396</v>
      </c>
      <c r="AD671" s="8">
        <f t="shared" si="248"/>
        <v>1.144034263792246</v>
      </c>
      <c r="AE671" s="8">
        <f t="shared" si="248"/>
        <v>0.28215128886751184</v>
      </c>
      <c r="AF671" s="8">
        <f t="shared" si="248"/>
        <v>-0.59343998236703632</v>
      </c>
      <c r="AG671" s="8">
        <f t="shared" si="248"/>
        <v>-0.62580737979293677</v>
      </c>
      <c r="AH671" s="8">
        <f t="shared" si="248"/>
        <v>0.49902084080721809</v>
      </c>
      <c r="AI671" s="8">
        <f t="shared" si="248"/>
        <v>0.38813352033812426</v>
      </c>
      <c r="AK671" s="8">
        <f t="shared" ref="AK671:AU671" si="249">(AK19-$AK19)/$AK19</f>
        <v>0</v>
      </c>
      <c r="AL671" s="8">
        <f t="shared" si="249"/>
        <v>-0.74728102267980867</v>
      </c>
      <c r="AM671" s="8">
        <f t="shared" si="249"/>
        <v>-0.74407477060040472</v>
      </c>
      <c r="AN671" s="8">
        <f t="shared" si="249"/>
        <v>1.6721586293719577</v>
      </c>
      <c r="AO671" s="8">
        <f t="shared" si="249"/>
        <v>-0.21518155149615603</v>
      </c>
      <c r="AP671" s="8">
        <f t="shared" si="249"/>
        <v>1.144034263792246</v>
      </c>
      <c r="AQ671" s="8">
        <f t="shared" si="249"/>
        <v>-0.59506691750240814</v>
      </c>
      <c r="AR671" s="8">
        <f t="shared" si="249"/>
        <v>-0.78944676536284886</v>
      </c>
      <c r="AS671" s="8">
        <f t="shared" si="249"/>
        <v>-0.91301849370404775</v>
      </c>
      <c r="AT671" s="8">
        <f t="shared" si="249"/>
        <v>0.49902084080721809</v>
      </c>
      <c r="AU671" s="8">
        <f t="shared" si="249"/>
        <v>-0.25971887258027365</v>
      </c>
      <c r="AW671">
        <f t="shared" si="193"/>
        <v>-2</v>
      </c>
      <c r="AX671" t="str">
        <f t="shared" si="202"/>
        <v/>
      </c>
      <c r="AY671">
        <f t="shared" si="203"/>
        <v>-2</v>
      </c>
      <c r="AZ671" t="str">
        <f t="shared" si="204"/>
        <v/>
      </c>
    </row>
    <row r="672" spans="1:52" s="17" customFormat="1" x14ac:dyDescent="0.3">
      <c r="A672">
        <v>22</v>
      </c>
      <c r="B672" t="s">
        <v>87</v>
      </c>
      <c r="C672" t="s">
        <v>85</v>
      </c>
      <c r="D672" t="s">
        <v>86</v>
      </c>
      <c r="E672" t="s">
        <v>42</v>
      </c>
      <c r="F672" s="2">
        <v>0</v>
      </c>
      <c r="G672" s="2">
        <f t="shared" si="194"/>
        <v>1</v>
      </c>
      <c r="H672" s="4">
        <f t="shared" si="195"/>
        <v>1</v>
      </c>
      <c r="I672">
        <f t="shared" si="196"/>
        <v>0</v>
      </c>
      <c r="J672">
        <f t="shared" si="189"/>
        <v>1</v>
      </c>
      <c r="K672">
        <f t="shared" si="197"/>
        <v>3</v>
      </c>
      <c r="L672">
        <f t="shared" si="198"/>
        <v>3</v>
      </c>
      <c r="M672" s="8">
        <f t="shared" ref="M672:W672" si="250">(M20-$M20)/$M20</f>
        <v>0</v>
      </c>
      <c r="N672" s="8">
        <f t="shared" si="250"/>
        <v>-0.34383259996595067</v>
      </c>
      <c r="O672" s="8">
        <f t="shared" si="250"/>
        <v>-0.34215215331043103</v>
      </c>
      <c r="P672" s="8">
        <f t="shared" si="250"/>
        <v>-7.0490314971007426E-2</v>
      </c>
      <c r="Q672" s="8">
        <f t="shared" si="250"/>
        <v>-0.5921045225933903</v>
      </c>
      <c r="R672" s="8">
        <f t="shared" si="250"/>
        <v>-0.25547333746074624</v>
      </c>
      <c r="S672" s="8">
        <f t="shared" si="250"/>
        <v>-0.931983336065909</v>
      </c>
      <c r="T672" s="8">
        <f t="shared" si="250"/>
        <v>7.1123913626370312</v>
      </c>
      <c r="U672" s="8">
        <f t="shared" si="250"/>
        <v>4.9859768177367352</v>
      </c>
      <c r="V672" s="8">
        <f t="shared" si="250"/>
        <v>2.5970070780119476</v>
      </c>
      <c r="W672" s="8">
        <f t="shared" si="250"/>
        <v>-0.74823049701298605</v>
      </c>
      <c r="X672"/>
      <c r="Y672" s="8">
        <f t="shared" ref="Y672:AI672" si="251">(Y20-$Y20)/$Y20</f>
        <v>0</v>
      </c>
      <c r="Z672" s="8">
        <f t="shared" si="251"/>
        <v>-0.18495552262798032</v>
      </c>
      <c r="AA672" s="8">
        <f t="shared" si="251"/>
        <v>-0.20005583232160201</v>
      </c>
      <c r="AB672" s="8">
        <f t="shared" si="251"/>
        <v>9.4797299000837734E-2</v>
      </c>
      <c r="AC672" s="8">
        <f t="shared" si="251"/>
        <v>-0.24133753745508396</v>
      </c>
      <c r="AD672" s="8">
        <f t="shared" si="251"/>
        <v>-0.35417819648188287</v>
      </c>
      <c r="AE672" s="8">
        <f t="shared" si="251"/>
        <v>-0.58494378911852962</v>
      </c>
      <c r="AF672" s="8">
        <f t="shared" si="251"/>
        <v>1.5595514733732112</v>
      </c>
      <c r="AG672" s="8">
        <f t="shared" si="251"/>
        <v>1.2560675968701742</v>
      </c>
      <c r="AH672" s="8">
        <f t="shared" si="251"/>
        <v>2.8219693153555299</v>
      </c>
      <c r="AI672" s="8">
        <f t="shared" si="251"/>
        <v>-0.18384875749894961</v>
      </c>
      <c r="AK672" s="8">
        <f t="shared" ref="AK672:AU672" si="252">(AK20-$AK20)/$AK20</f>
        <v>0</v>
      </c>
      <c r="AL672" s="8">
        <f t="shared" si="252"/>
        <v>-0.59776288353858265</v>
      </c>
      <c r="AM672" s="8">
        <f t="shared" si="252"/>
        <v>-0.60738682821624201</v>
      </c>
      <c r="AN672" s="8">
        <f t="shared" si="252"/>
        <v>9.4797299000837734E-2</v>
      </c>
      <c r="AO672" s="8">
        <f t="shared" si="252"/>
        <v>-0.63334138364958592</v>
      </c>
      <c r="AP672" s="8">
        <f t="shared" si="252"/>
        <v>-0.35417819648188287</v>
      </c>
      <c r="AQ672" s="8">
        <f t="shared" si="252"/>
        <v>-0.69180315019336613</v>
      </c>
      <c r="AR672" s="8">
        <f t="shared" si="252"/>
        <v>0.33936885869015887</v>
      </c>
      <c r="AS672" s="8">
        <f t="shared" si="252"/>
        <v>-0.47401056876182607</v>
      </c>
      <c r="AT672" s="8">
        <f t="shared" si="252"/>
        <v>2.8219693153555299</v>
      </c>
      <c r="AU672" s="8">
        <f t="shared" si="252"/>
        <v>-0.3991148758967929</v>
      </c>
      <c r="AW672">
        <f t="shared" si="193"/>
        <v>4</v>
      </c>
      <c r="AX672">
        <f t="shared" si="202"/>
        <v>4</v>
      </c>
      <c r="AY672" t="str">
        <f t="shared" si="203"/>
        <v/>
      </c>
      <c r="AZ672">
        <f t="shared" si="204"/>
        <v>4</v>
      </c>
    </row>
    <row r="673" spans="1:52" s="17" customFormat="1" x14ac:dyDescent="0.3">
      <c r="A673">
        <v>22</v>
      </c>
      <c r="B673" t="s">
        <v>88</v>
      </c>
      <c r="C673" t="s">
        <v>85</v>
      </c>
      <c r="D673" t="s">
        <v>86</v>
      </c>
      <c r="E673"/>
      <c r="F673" s="2">
        <v>0</v>
      </c>
      <c r="G673" s="2">
        <f t="shared" si="194"/>
        <v>1</v>
      </c>
      <c r="H673" s="4">
        <f t="shared" si="195"/>
        <v>0</v>
      </c>
      <c r="I673">
        <f t="shared" si="196"/>
        <v>1</v>
      </c>
      <c r="J673">
        <f t="shared" si="189"/>
        <v>0</v>
      </c>
      <c r="K673">
        <f t="shared" si="197"/>
        <v>3</v>
      </c>
      <c r="L673">
        <f t="shared" si="198"/>
        <v>0</v>
      </c>
      <c r="M673" s="8">
        <f t="shared" ref="M673:W673" si="253">(M21-$M21)/$M21</f>
        <v>0</v>
      </c>
      <c r="N673" s="8">
        <f t="shared" si="253"/>
        <v>0.1168808511786988</v>
      </c>
      <c r="O673" s="8">
        <f t="shared" si="253"/>
        <v>0.12554822881464756</v>
      </c>
      <c r="P673" s="8">
        <f t="shared" si="253"/>
        <v>-0.41331053781233029</v>
      </c>
      <c r="Q673" s="8">
        <f t="shared" si="253"/>
        <v>-0.45515512919285833</v>
      </c>
      <c r="R673" s="8">
        <f t="shared" si="253"/>
        <v>0.73922803108566371</v>
      </c>
      <c r="S673" s="8">
        <f t="shared" si="253"/>
        <v>0.84473465050515684</v>
      </c>
      <c r="T673" s="8">
        <f t="shared" si="253"/>
        <v>1.3152840521090509E-3</v>
      </c>
      <c r="U673" s="8">
        <f t="shared" si="253"/>
        <v>-1.0443341694244499E-2</v>
      </c>
      <c r="V673" s="8">
        <f t="shared" si="253"/>
        <v>0.76811074778355615</v>
      </c>
      <c r="W673" s="8">
        <f t="shared" si="253"/>
        <v>0.56335911828135865</v>
      </c>
      <c r="X673"/>
      <c r="Y673" s="8">
        <f t="shared" ref="Y673:AI673" si="254">(Y21-$Y21)/$Y21</f>
        <v>0</v>
      </c>
      <c r="Z673" s="8">
        <f t="shared" si="254"/>
        <v>-7.7028976379710798E-3</v>
      </c>
      <c r="AA673" s="8">
        <f t="shared" si="254"/>
        <v>-1.4302560541439292E-2</v>
      </c>
      <c r="AB673" s="8">
        <f t="shared" si="254"/>
        <v>-0.12026092323322157</v>
      </c>
      <c r="AC673" s="8">
        <f t="shared" si="254"/>
        <v>-0.2406185612305512</v>
      </c>
      <c r="AD673" s="8">
        <f t="shared" si="254"/>
        <v>0.74492623564978777</v>
      </c>
      <c r="AE673" s="8">
        <f t="shared" si="254"/>
        <v>0.69627102974947963</v>
      </c>
      <c r="AF673" s="8">
        <f t="shared" si="254"/>
        <v>-0.44419284659110814</v>
      </c>
      <c r="AG673" s="8">
        <f t="shared" si="254"/>
        <v>-0.29005306307497886</v>
      </c>
      <c r="AH673" s="8">
        <f t="shared" si="254"/>
        <v>0.3717321537359084</v>
      </c>
      <c r="AI673" s="8">
        <f t="shared" si="254"/>
        <v>0.54227233430522337</v>
      </c>
      <c r="AK673" s="8">
        <f t="shared" ref="AK673:AU673" si="255">(AK21-$AK21)/$AK21</f>
        <v>0</v>
      </c>
      <c r="AL673" s="8">
        <f t="shared" si="255"/>
        <v>-0.69503631157264889</v>
      </c>
      <c r="AM673" s="8">
        <f t="shared" si="255"/>
        <v>-0.69334157736450952</v>
      </c>
      <c r="AN673" s="8">
        <f t="shared" si="255"/>
        <v>-0.12026092323322157</v>
      </c>
      <c r="AO673" s="8">
        <f t="shared" si="255"/>
        <v>-0.7384214635587093</v>
      </c>
      <c r="AP673" s="8">
        <f t="shared" si="255"/>
        <v>0.74492623564978777</v>
      </c>
      <c r="AQ673" s="8">
        <f t="shared" si="255"/>
        <v>-0.47567227437237869</v>
      </c>
      <c r="AR673" s="8">
        <f t="shared" si="255"/>
        <v>-0.68369256351295749</v>
      </c>
      <c r="AS673" s="8">
        <f t="shared" si="255"/>
        <v>-0.86031072823434396</v>
      </c>
      <c r="AT673" s="8">
        <f t="shared" si="255"/>
        <v>0.3717321537359084</v>
      </c>
      <c r="AU673" s="8">
        <f t="shared" si="255"/>
        <v>-0.1376334649124393</v>
      </c>
      <c r="AW673">
        <f t="shared" si="193"/>
        <v>0</v>
      </c>
      <c r="AX673" t="str">
        <f t="shared" si="202"/>
        <v/>
      </c>
      <c r="AY673">
        <f t="shared" si="203"/>
        <v>0</v>
      </c>
      <c r="AZ673" t="str">
        <f t="shared" si="204"/>
        <v/>
      </c>
    </row>
    <row r="674" spans="1:52" s="17" customFormat="1" x14ac:dyDescent="0.3">
      <c r="A674">
        <v>22</v>
      </c>
      <c r="B674" t="s">
        <v>89</v>
      </c>
      <c r="C674" t="s">
        <v>85</v>
      </c>
      <c r="D674" t="s">
        <v>86</v>
      </c>
      <c r="E674"/>
      <c r="F674" s="2">
        <v>0</v>
      </c>
      <c r="G674" s="2">
        <f t="shared" si="194"/>
        <v>0</v>
      </c>
      <c r="H674" s="4">
        <f t="shared" si="195"/>
        <v>0</v>
      </c>
      <c r="I674">
        <f t="shared" si="196"/>
        <v>1</v>
      </c>
      <c r="J674">
        <f t="shared" si="189"/>
        <v>0</v>
      </c>
      <c r="K674">
        <f t="shared" si="197"/>
        <v>3</v>
      </c>
      <c r="L674">
        <f t="shared" si="198"/>
        <v>0</v>
      </c>
      <c r="M674" s="8">
        <f t="shared" ref="M674:W674" si="256">(M22-$M22)/$M22</f>
        <v>0</v>
      </c>
      <c r="N674" s="8">
        <f t="shared" si="256"/>
        <v>1.0641813943300533</v>
      </c>
      <c r="O674" s="8">
        <f t="shared" si="256"/>
        <v>1.0720076363879663</v>
      </c>
      <c r="P674" s="8">
        <f t="shared" si="256"/>
        <v>5.2474995688309569</v>
      </c>
      <c r="Q674" s="8">
        <f t="shared" si="256"/>
        <v>1.8129243289402992</v>
      </c>
      <c r="R674" s="8">
        <f t="shared" si="256"/>
        <v>0.62700144323261742</v>
      </c>
      <c r="S674" s="8">
        <f t="shared" si="256"/>
        <v>1.6559361071900991</v>
      </c>
      <c r="T674" s="8">
        <f t="shared" si="256"/>
        <v>2.4012130791617055</v>
      </c>
      <c r="U674" s="8">
        <f t="shared" si="256"/>
        <v>2.3392638287283236</v>
      </c>
      <c r="V674" s="8">
        <f t="shared" si="256"/>
        <v>1.5958118156307197</v>
      </c>
      <c r="W674" s="8">
        <f t="shared" si="256"/>
        <v>2.3330616696697146</v>
      </c>
      <c r="X674"/>
      <c r="Y674" s="8">
        <f t="shared" ref="Y674:AI674" si="257">(Y22-$Y22)/$Y22</f>
        <v>0</v>
      </c>
      <c r="Z674" s="8">
        <f t="shared" si="257"/>
        <v>0.59579303281923357</v>
      </c>
      <c r="AA674" s="8">
        <f t="shared" si="257"/>
        <v>0.58726111193759134</v>
      </c>
      <c r="AB674" s="8">
        <f t="shared" si="257"/>
        <v>1.4413787199085564</v>
      </c>
      <c r="AC674" s="8">
        <f t="shared" si="257"/>
        <v>0.52775007396253593</v>
      </c>
      <c r="AD674" s="8">
        <f t="shared" si="257"/>
        <v>0.51703547267557193</v>
      </c>
      <c r="AE674" s="8">
        <f t="shared" si="257"/>
        <v>1.0820574722904821</v>
      </c>
      <c r="AF674" s="8">
        <f t="shared" si="257"/>
        <v>0.46534732742086088</v>
      </c>
      <c r="AG674" s="8">
        <f t="shared" si="257"/>
        <v>0.86549394790821033</v>
      </c>
      <c r="AH674" s="8">
        <f t="shared" si="257"/>
        <v>1.590164420782455</v>
      </c>
      <c r="AI674" s="8">
        <f t="shared" si="257"/>
        <v>1.991852435903998</v>
      </c>
      <c r="AK674" s="8">
        <f t="shared" ref="AK674:AU674" si="258">(AK22-$AK22)/$AK22</f>
        <v>0</v>
      </c>
      <c r="AL674" s="8">
        <f t="shared" si="258"/>
        <v>-0.51950515039394307</v>
      </c>
      <c r="AM674" s="8">
        <f t="shared" si="258"/>
        <v>-0.52465885252943101</v>
      </c>
      <c r="AN674" s="8">
        <f t="shared" si="258"/>
        <v>1.4413787199085564</v>
      </c>
      <c r="AO674" s="8">
        <f t="shared" si="258"/>
        <v>-0.39652206739482088</v>
      </c>
      <c r="AP674" s="8">
        <f t="shared" si="258"/>
        <v>0.51703547267557193</v>
      </c>
      <c r="AQ674" s="8">
        <f t="shared" si="258"/>
        <v>-0.35845286972252854</v>
      </c>
      <c r="AR674" s="8">
        <f t="shared" si="258"/>
        <v>-0.17003129328850464</v>
      </c>
      <c r="AS674" s="8">
        <f t="shared" si="258"/>
        <v>-0.63090144161539163</v>
      </c>
      <c r="AT674" s="8">
        <f t="shared" si="258"/>
        <v>1.590164420782455</v>
      </c>
      <c r="AU674" s="8">
        <f t="shared" si="258"/>
        <v>0.49567380331698374</v>
      </c>
      <c r="AW674">
        <f t="shared" si="193"/>
        <v>-2</v>
      </c>
      <c r="AX674" t="str">
        <f t="shared" si="202"/>
        <v/>
      </c>
      <c r="AY674">
        <f t="shared" si="203"/>
        <v>-2</v>
      </c>
      <c r="AZ674" t="str">
        <f t="shared" si="204"/>
        <v/>
      </c>
    </row>
    <row r="675" spans="1:52" s="17" customFormat="1" x14ac:dyDescent="0.3">
      <c r="A675">
        <v>22</v>
      </c>
      <c r="B675" t="s">
        <v>90</v>
      </c>
      <c r="C675" t="s">
        <v>85</v>
      </c>
      <c r="D675" t="s">
        <v>86</v>
      </c>
      <c r="E675"/>
      <c r="F675" s="2">
        <v>0</v>
      </c>
      <c r="G675" s="2">
        <f t="shared" si="194"/>
        <v>1</v>
      </c>
      <c r="H675" s="4">
        <f t="shared" si="195"/>
        <v>0</v>
      </c>
      <c r="I675">
        <f t="shared" si="196"/>
        <v>1</v>
      </c>
      <c r="J675">
        <f t="shared" si="189"/>
        <v>0</v>
      </c>
      <c r="K675">
        <f t="shared" si="197"/>
        <v>3</v>
      </c>
      <c r="L675">
        <f t="shared" si="198"/>
        <v>0</v>
      </c>
      <c r="M675" s="8">
        <f t="shared" ref="M675:W675" si="259">(M23-$M23)/$M23</f>
        <v>0</v>
      </c>
      <c r="N675" s="8">
        <f t="shared" si="259"/>
        <v>1.7398093116474573</v>
      </c>
      <c r="O675" s="8">
        <f t="shared" si="259"/>
        <v>1.7719168476427738</v>
      </c>
      <c r="P675" s="8">
        <f t="shared" si="259"/>
        <v>1.0887832897792009</v>
      </c>
      <c r="Q675" s="8">
        <f t="shared" si="259"/>
        <v>0.77509407647107309</v>
      </c>
      <c r="R675" s="8">
        <f t="shared" si="259"/>
        <v>0.20950797106627897</v>
      </c>
      <c r="S675" s="8">
        <f t="shared" si="259"/>
        <v>2.0168172360567223</v>
      </c>
      <c r="T675" s="8">
        <f t="shared" si="259"/>
        <v>3.9187218891493081</v>
      </c>
      <c r="U675" s="8">
        <f t="shared" si="259"/>
        <v>3.9752799762208548</v>
      </c>
      <c r="V675" s="8">
        <f t="shared" si="259"/>
        <v>4.4769921748222377</v>
      </c>
      <c r="W675" s="8">
        <f t="shared" si="259"/>
        <v>8.0115067575287355</v>
      </c>
      <c r="X675"/>
      <c r="Y675" s="8">
        <f t="shared" ref="Y675:AI675" si="260">(Y23-$Y23)/$Y23</f>
        <v>0</v>
      </c>
      <c r="Z675" s="8">
        <f t="shared" si="260"/>
        <v>0.93718115296149684</v>
      </c>
      <c r="AA675" s="8">
        <f t="shared" si="260"/>
        <v>0.94048264772801482</v>
      </c>
      <c r="AB675" s="8">
        <f t="shared" si="260"/>
        <v>0.89667623354430337</v>
      </c>
      <c r="AC675" s="8">
        <f t="shared" si="260"/>
        <v>0.27649374391798615</v>
      </c>
      <c r="AD675" s="8">
        <f t="shared" si="260"/>
        <v>0.10096816352274858</v>
      </c>
      <c r="AE675" s="8">
        <f t="shared" si="260"/>
        <v>1.2022620355474312</v>
      </c>
      <c r="AF675" s="8">
        <f t="shared" si="260"/>
        <v>0.88118164280518796</v>
      </c>
      <c r="AG675" s="8">
        <f t="shared" si="260"/>
        <v>1.4924724067903328</v>
      </c>
      <c r="AH675" s="8">
        <f t="shared" si="260"/>
        <v>2.8375586519590539</v>
      </c>
      <c r="AI675" s="8">
        <f t="shared" si="260"/>
        <v>3.6036914826989364</v>
      </c>
      <c r="AK675" s="8">
        <f t="shared" ref="AK675:AU675" si="261">(AK23-$AK23)/$AK23</f>
        <v>0</v>
      </c>
      <c r="AL675" s="8">
        <f t="shared" si="261"/>
        <v>-0.4298062742017002</v>
      </c>
      <c r="AM675" s="8">
        <f t="shared" si="261"/>
        <v>-0.43433578577930482</v>
      </c>
      <c r="AN675" s="8">
        <f t="shared" si="261"/>
        <v>0.89667623354430337</v>
      </c>
      <c r="AO675" s="8">
        <f t="shared" si="261"/>
        <v>-0.51732657080383759</v>
      </c>
      <c r="AP675" s="8">
        <f t="shared" si="261"/>
        <v>0.10096816352274858</v>
      </c>
      <c r="AQ675" s="8">
        <f t="shared" si="261"/>
        <v>-0.33563887911215945</v>
      </c>
      <c r="AR675" s="8">
        <f t="shared" si="261"/>
        <v>8.0741692049565619E-2</v>
      </c>
      <c r="AS675" s="8">
        <f t="shared" si="261"/>
        <v>-0.5114419974504506</v>
      </c>
      <c r="AT675" s="8">
        <f t="shared" si="261"/>
        <v>2.8375586519590539</v>
      </c>
      <c r="AU675" s="8">
        <f t="shared" si="261"/>
        <v>0.89778536914460549</v>
      </c>
      <c r="AW675">
        <f t="shared" si="193"/>
        <v>-2</v>
      </c>
      <c r="AX675" t="str">
        <f t="shared" si="202"/>
        <v/>
      </c>
      <c r="AY675">
        <f t="shared" si="203"/>
        <v>-2</v>
      </c>
      <c r="AZ675" t="str">
        <f t="shared" si="204"/>
        <v/>
      </c>
    </row>
    <row r="676" spans="1:52" s="17" customFormat="1" x14ac:dyDescent="0.3">
      <c r="A676">
        <v>22</v>
      </c>
      <c r="B676" t="s">
        <v>91</v>
      </c>
      <c r="C676" t="s">
        <v>85</v>
      </c>
      <c r="D676" t="s">
        <v>86</v>
      </c>
      <c r="E676"/>
      <c r="F676" s="2">
        <v>0</v>
      </c>
      <c r="G676" s="2">
        <f t="shared" si="194"/>
        <v>0</v>
      </c>
      <c r="H676" s="4">
        <f t="shared" si="195"/>
        <v>0</v>
      </c>
      <c r="I676">
        <f t="shared" si="196"/>
        <v>1</v>
      </c>
      <c r="J676">
        <f t="shared" si="189"/>
        <v>0</v>
      </c>
      <c r="K676">
        <f t="shared" si="197"/>
        <v>3</v>
      </c>
      <c r="L676">
        <f t="shared" si="198"/>
        <v>0</v>
      </c>
      <c r="M676" s="8">
        <f t="shared" ref="M676:W676" si="262">(M24-$M24)/$M24</f>
        <v>0</v>
      </c>
      <c r="N676" s="8">
        <f t="shared" si="262"/>
        <v>-0.18386570920338136</v>
      </c>
      <c r="O676" s="8">
        <f t="shared" si="262"/>
        <v>-0.18625336809531806</v>
      </c>
      <c r="P676" s="8">
        <f t="shared" si="262"/>
        <v>-6.6330484578673521E-2</v>
      </c>
      <c r="Q676" s="8">
        <f t="shared" si="262"/>
        <v>-0.6324974432773931</v>
      </c>
      <c r="R676" s="8">
        <f t="shared" si="262"/>
        <v>-9.8189756261773842E-2</v>
      </c>
      <c r="S676" s="8">
        <f t="shared" si="262"/>
        <v>-0.69630427251430815</v>
      </c>
      <c r="T676" s="8">
        <f t="shared" si="262"/>
        <v>1.3000677000337912</v>
      </c>
      <c r="U676" s="8">
        <f t="shared" si="262"/>
        <v>1.3188953808172161</v>
      </c>
      <c r="V676" s="8">
        <f t="shared" si="262"/>
        <v>2.4557412493419828</v>
      </c>
      <c r="W676" s="8">
        <f t="shared" si="262"/>
        <v>-2.0556656791925726E-2</v>
      </c>
      <c r="X676"/>
      <c r="Y676" s="8">
        <f t="shared" ref="Y676:AI676" si="263">(Y24-$Y24)/$Y24</f>
        <v>0</v>
      </c>
      <c r="Z676" s="8">
        <f t="shared" si="263"/>
        <v>-0.23023091857620481</v>
      </c>
      <c r="AA676" s="8">
        <f t="shared" si="263"/>
        <v>-0.2319688418370234</v>
      </c>
      <c r="AB676" s="8">
        <f t="shared" si="263"/>
        <v>0.13784716582771206</v>
      </c>
      <c r="AC676" s="8">
        <f t="shared" si="263"/>
        <v>-0.41854143171554359</v>
      </c>
      <c r="AD676" s="8">
        <f t="shared" si="263"/>
        <v>1.4461904197126226E-2</v>
      </c>
      <c r="AE676" s="8">
        <f t="shared" si="263"/>
        <v>-0.51754460487831599</v>
      </c>
      <c r="AF676" s="8">
        <f t="shared" si="263"/>
        <v>0.11693348114653494</v>
      </c>
      <c r="AG676" s="8">
        <f t="shared" si="263"/>
        <v>0.46688455075694857</v>
      </c>
      <c r="AH676" s="8">
        <f t="shared" si="263"/>
        <v>1.5499252306095792</v>
      </c>
      <c r="AI676" s="8">
        <f t="shared" si="263"/>
        <v>0.3360303975309617</v>
      </c>
      <c r="AK676" s="8">
        <f t="shared" ref="AK676:AU676" si="264">(AK24-$AK24)/$AK24</f>
        <v>0</v>
      </c>
      <c r="AL676" s="8">
        <f t="shared" si="264"/>
        <v>-0.68010968610279199</v>
      </c>
      <c r="AM676" s="8">
        <f t="shared" si="264"/>
        <v>-0.68372443063266231</v>
      </c>
      <c r="AN676" s="8">
        <f t="shared" si="264"/>
        <v>0.13784716582771206</v>
      </c>
      <c r="AO676" s="8">
        <f t="shared" si="264"/>
        <v>-0.75344741740936005</v>
      </c>
      <c r="AP676" s="8">
        <f t="shared" si="264"/>
        <v>1.4461904197126226E-2</v>
      </c>
      <c r="AQ676" s="8">
        <f t="shared" si="264"/>
        <v>-0.75795461288621224</v>
      </c>
      <c r="AR676" s="8">
        <f t="shared" si="264"/>
        <v>-0.35719814558558372</v>
      </c>
      <c r="AS676" s="8">
        <f t="shared" si="264"/>
        <v>-0.71212151246620581</v>
      </c>
      <c r="AT676" s="8">
        <f t="shared" si="264"/>
        <v>1.5499252306095792</v>
      </c>
      <c r="AU676" s="8">
        <f t="shared" si="264"/>
        <v>-0.4304333527972613</v>
      </c>
      <c r="AW676">
        <f t="shared" si="193"/>
        <v>0</v>
      </c>
      <c r="AX676" t="str">
        <f t="shared" si="202"/>
        <v/>
      </c>
      <c r="AY676">
        <f t="shared" si="203"/>
        <v>0</v>
      </c>
      <c r="AZ676" t="str">
        <f t="shared" si="204"/>
        <v/>
      </c>
    </row>
    <row r="677" spans="1:52" s="17" customFormat="1" x14ac:dyDescent="0.3">
      <c r="A677">
        <v>22</v>
      </c>
      <c r="B677" t="s">
        <v>92</v>
      </c>
      <c r="C677" t="s">
        <v>85</v>
      </c>
      <c r="D677" t="s">
        <v>86</v>
      </c>
      <c r="E677" t="s">
        <v>42</v>
      </c>
      <c r="F677" s="2">
        <v>0</v>
      </c>
      <c r="G677" s="2">
        <f t="shared" si="194"/>
        <v>0</v>
      </c>
      <c r="H677" s="4">
        <f t="shared" si="195"/>
        <v>1</v>
      </c>
      <c r="I677">
        <f t="shared" si="196"/>
        <v>0</v>
      </c>
      <c r="J677">
        <f t="shared" si="189"/>
        <v>1</v>
      </c>
      <c r="K677">
        <f t="shared" si="197"/>
        <v>3</v>
      </c>
      <c r="L677">
        <f t="shared" si="198"/>
        <v>3</v>
      </c>
      <c r="M677" s="8">
        <f t="shared" ref="M677:W677" si="265">(M25-$M25)/$M25</f>
        <v>0</v>
      </c>
      <c r="N677" s="8">
        <f t="shared" si="265"/>
        <v>-7.6775830233500861E-2</v>
      </c>
      <c r="O677" s="8">
        <f t="shared" si="265"/>
        <v>-7.3743747909696664E-2</v>
      </c>
      <c r="P677" s="8">
        <f t="shared" si="265"/>
        <v>-0.35256358554623179</v>
      </c>
      <c r="Q677" s="8">
        <f t="shared" si="265"/>
        <v>-0.41877955325850713</v>
      </c>
      <c r="R677" s="8">
        <f t="shared" si="265"/>
        <v>-0.87361663596407746</v>
      </c>
      <c r="S677" s="8">
        <f t="shared" si="265"/>
        <v>-0.8738155844407236</v>
      </c>
      <c r="T677" s="8">
        <f t="shared" si="265"/>
        <v>10.887072005368383</v>
      </c>
      <c r="U677" s="8">
        <f t="shared" si="265"/>
        <v>7.9334286135226888</v>
      </c>
      <c r="V677" s="8">
        <f t="shared" si="265"/>
        <v>2.5253014069421192E-2</v>
      </c>
      <c r="W677" s="8">
        <f t="shared" si="265"/>
        <v>-0.65918028926033112</v>
      </c>
      <c r="X677"/>
      <c r="Y677" s="8">
        <f t="shared" ref="Y677:AI677" si="266">(Y25-$Y25)/$Y25</f>
        <v>0</v>
      </c>
      <c r="Z677" s="8">
        <f t="shared" si="266"/>
        <v>0.24731370973053615</v>
      </c>
      <c r="AA677" s="8">
        <f t="shared" si="266"/>
        <v>0.25348560052041796</v>
      </c>
      <c r="AB677" s="8">
        <f t="shared" si="266"/>
        <v>-3.7796840906669064E-2</v>
      </c>
      <c r="AC677" s="8">
        <f t="shared" si="266"/>
        <v>0.16862797968879695</v>
      </c>
      <c r="AD677" s="8">
        <f t="shared" si="266"/>
        <v>-0.7159581558171273</v>
      </c>
      <c r="AE677" s="8">
        <f t="shared" si="266"/>
        <v>-0.29273714883024449</v>
      </c>
      <c r="AF677" s="8">
        <f t="shared" si="266"/>
        <v>2.5726249863628614</v>
      </c>
      <c r="AG677" s="8">
        <f t="shared" si="266"/>
        <v>2.2841524707071388</v>
      </c>
      <c r="AH677" s="8">
        <f t="shared" si="266"/>
        <v>0.75325718316467893</v>
      </c>
      <c r="AI677" s="8">
        <f t="shared" si="266"/>
        <v>0.20483682571611395</v>
      </c>
      <c r="AK677" s="8">
        <f t="shared" ref="AK677:AU677" si="267">(AK25-$AK25)/$AK25</f>
        <v>0</v>
      </c>
      <c r="AL677" s="8">
        <f t="shared" si="267"/>
        <v>-0.38352519642780269</v>
      </c>
      <c r="AM677" s="8">
        <f t="shared" si="267"/>
        <v>-0.37008282173717505</v>
      </c>
      <c r="AN677" s="8">
        <f t="shared" si="267"/>
        <v>-3.7796840906669064E-2</v>
      </c>
      <c r="AO677" s="8">
        <f t="shared" si="267"/>
        <v>-0.42512817606167874</v>
      </c>
      <c r="AP677" s="8">
        <f t="shared" si="267"/>
        <v>-0.7159581558171273</v>
      </c>
      <c r="AQ677" s="8">
        <f t="shared" si="267"/>
        <v>-0.48925973901421826</v>
      </c>
      <c r="AR677" s="8">
        <f t="shared" si="267"/>
        <v>1.0584434591086476</v>
      </c>
      <c r="AS677" s="8">
        <f t="shared" si="267"/>
        <v>-0.19267492053909213</v>
      </c>
      <c r="AT677" s="8">
        <f t="shared" si="267"/>
        <v>0.75325718316467893</v>
      </c>
      <c r="AU677" s="8">
        <f t="shared" si="267"/>
        <v>-0.20313080547955753</v>
      </c>
      <c r="AW677">
        <f t="shared" si="193"/>
        <v>4</v>
      </c>
      <c r="AX677">
        <f t="shared" si="202"/>
        <v>4</v>
      </c>
      <c r="AY677" t="str">
        <f t="shared" si="203"/>
        <v/>
      </c>
      <c r="AZ677">
        <f t="shared" si="204"/>
        <v>4</v>
      </c>
    </row>
    <row r="678" spans="1:52" s="17" customFormat="1" x14ac:dyDescent="0.3">
      <c r="A678">
        <v>22</v>
      </c>
      <c r="B678" t="s">
        <v>93</v>
      </c>
      <c r="C678" t="s">
        <v>85</v>
      </c>
      <c r="D678" t="s">
        <v>86</v>
      </c>
      <c r="E678"/>
      <c r="F678" s="2">
        <v>0</v>
      </c>
      <c r="G678" s="2">
        <f t="shared" si="194"/>
        <v>1</v>
      </c>
      <c r="H678" s="4">
        <f t="shared" si="195"/>
        <v>0</v>
      </c>
      <c r="I678">
        <f t="shared" si="196"/>
        <v>1</v>
      </c>
      <c r="J678">
        <f t="shared" si="189"/>
        <v>0</v>
      </c>
      <c r="K678">
        <f t="shared" si="197"/>
        <v>3</v>
      </c>
      <c r="L678">
        <f t="shared" si="198"/>
        <v>0</v>
      </c>
      <c r="M678" s="8">
        <f t="shared" ref="M678:W678" si="268">(M26-$M26)/$M26</f>
        <v>0</v>
      </c>
      <c r="N678" s="8">
        <f t="shared" si="268"/>
        <v>6.7577203341689429E-2</v>
      </c>
      <c r="O678" s="8">
        <f t="shared" si="268"/>
        <v>7.2144472022281997E-2</v>
      </c>
      <c r="P678" s="8">
        <f t="shared" si="268"/>
        <v>0.30932156669256106</v>
      </c>
      <c r="Q678" s="8">
        <f t="shared" si="268"/>
        <v>-0.59949513073930416</v>
      </c>
      <c r="R678" s="8">
        <f t="shared" si="268"/>
        <v>0.28097056282625776</v>
      </c>
      <c r="S678" s="8">
        <f t="shared" si="268"/>
        <v>-0.24463769611385427</v>
      </c>
      <c r="T678" s="8">
        <f t="shared" si="268"/>
        <v>1.420574358445202</v>
      </c>
      <c r="U678" s="8">
        <f t="shared" si="268"/>
        <v>0.84415372520130705</v>
      </c>
      <c r="V678" s="8">
        <f t="shared" si="268"/>
        <v>2.336338341644236</v>
      </c>
      <c r="W678" s="8">
        <f t="shared" si="268"/>
        <v>0.98486763672009559</v>
      </c>
      <c r="X678"/>
      <c r="Y678" s="8">
        <f t="shared" ref="Y678:AI678" si="269">(Y26-$Y26)/$Y26</f>
        <v>0</v>
      </c>
      <c r="Z678" s="8">
        <f t="shared" si="269"/>
        <v>2.9084104655545773E-2</v>
      </c>
      <c r="AA678" s="8">
        <f t="shared" si="269"/>
        <v>2.306763197574669E-2</v>
      </c>
      <c r="AB678" s="8">
        <f t="shared" si="269"/>
        <v>-3.6426788799211254E-2</v>
      </c>
      <c r="AC678" s="8">
        <f t="shared" si="269"/>
        <v>-0.37715482446025567</v>
      </c>
      <c r="AD678" s="8">
        <f t="shared" si="269"/>
        <v>0.51376000104010666</v>
      </c>
      <c r="AE678" s="8">
        <f t="shared" si="269"/>
        <v>5.2995800394039942E-2</v>
      </c>
      <c r="AF678" s="8">
        <f t="shared" si="269"/>
        <v>0.1309992093642324</v>
      </c>
      <c r="AG678" s="8">
        <f t="shared" si="269"/>
        <v>5.9652125185683399E-2</v>
      </c>
      <c r="AH678" s="8">
        <f t="shared" si="269"/>
        <v>1.5954277959465197</v>
      </c>
      <c r="AI678" s="8">
        <f t="shared" si="269"/>
        <v>0.90653016423690191</v>
      </c>
      <c r="AK678" s="8">
        <f t="shared" ref="AK678:AU678" si="270">(AK26-$AK26)/$AK26</f>
        <v>0</v>
      </c>
      <c r="AL678" s="8">
        <f t="shared" si="270"/>
        <v>-0.65111820645258733</v>
      </c>
      <c r="AM678" s="8">
        <f t="shared" si="270"/>
        <v>-0.65374451604243666</v>
      </c>
      <c r="AN678" s="8">
        <f t="shared" si="270"/>
        <v>-3.6426788799211254E-2</v>
      </c>
      <c r="AO678" s="8">
        <f t="shared" si="270"/>
        <v>-0.76480101648114074</v>
      </c>
      <c r="AP678" s="8">
        <f t="shared" si="270"/>
        <v>0.51376000104010666</v>
      </c>
      <c r="AQ678" s="8">
        <f t="shared" si="270"/>
        <v>-0.60231219089812427</v>
      </c>
      <c r="AR678" s="8">
        <f t="shared" si="270"/>
        <v>-0.33951605583372202</v>
      </c>
      <c r="AS678" s="8">
        <f t="shared" si="270"/>
        <v>-0.74466763098537858</v>
      </c>
      <c r="AT678" s="8">
        <f t="shared" si="270"/>
        <v>1.5954277959465197</v>
      </c>
      <c r="AU678" s="8">
        <f t="shared" si="270"/>
        <v>-0.14121372244680513</v>
      </c>
      <c r="AW678">
        <f t="shared" si="193"/>
        <v>-2</v>
      </c>
      <c r="AX678" t="str">
        <f t="shared" si="202"/>
        <v/>
      </c>
      <c r="AY678">
        <f t="shared" si="203"/>
        <v>-2</v>
      </c>
      <c r="AZ678" t="str">
        <f t="shared" si="204"/>
        <v/>
      </c>
    </row>
    <row r="679" spans="1:52" s="17" customFormat="1" x14ac:dyDescent="0.3">
      <c r="A679">
        <v>23</v>
      </c>
      <c r="B679" t="s">
        <v>94</v>
      </c>
      <c r="C679" t="s">
        <v>95</v>
      </c>
      <c r="D679" t="s">
        <v>96</v>
      </c>
      <c r="E679"/>
      <c r="F679" s="2">
        <v>0</v>
      </c>
      <c r="G679" s="2">
        <f t="shared" si="194"/>
        <v>0</v>
      </c>
      <c r="H679" s="4">
        <f t="shared" si="195"/>
        <v>0</v>
      </c>
      <c r="I679">
        <f t="shared" si="196"/>
        <v>1</v>
      </c>
      <c r="J679">
        <f t="shared" si="189"/>
        <v>0</v>
      </c>
      <c r="K679">
        <f t="shared" si="197"/>
        <v>4</v>
      </c>
      <c r="L679">
        <f t="shared" si="198"/>
        <v>0</v>
      </c>
      <c r="M679" s="8">
        <f t="shared" ref="M679:W679" si="271">(M27-$M27)/$M27</f>
        <v>0</v>
      </c>
      <c r="N679" s="8">
        <f t="shared" si="271"/>
        <v>0.14699243885838426</v>
      </c>
      <c r="O679" s="8">
        <f t="shared" si="271"/>
        <v>0.15893380510401603</v>
      </c>
      <c r="P679" s="8">
        <f t="shared" si="271"/>
        <v>0.30395447634105965</v>
      </c>
      <c r="Q679" s="8">
        <f t="shared" si="271"/>
        <v>-0.26903696807549438</v>
      </c>
      <c r="R679" s="8">
        <f t="shared" si="271"/>
        <v>-9.6229823893739422E-2</v>
      </c>
      <c r="S679" s="8">
        <f t="shared" si="271"/>
        <v>-8.6968236780116826E-3</v>
      </c>
      <c r="T679" s="8">
        <f t="shared" si="271"/>
        <v>1.3008319184623529</v>
      </c>
      <c r="U679" s="8">
        <f t="shared" si="271"/>
        <v>1.2637391921269383</v>
      </c>
      <c r="V679" s="8">
        <f t="shared" si="271"/>
        <v>0.52389830150309757</v>
      </c>
      <c r="W679" s="8">
        <f t="shared" si="271"/>
        <v>-0.1592608530989017</v>
      </c>
      <c r="X679"/>
      <c r="Y679" s="8">
        <f t="shared" ref="Y679:AI679" si="272">(Y27-$Y27)/$Y27</f>
        <v>0</v>
      </c>
      <c r="Z679" s="8">
        <f t="shared" si="272"/>
        <v>1.8663321164427364E-2</v>
      </c>
      <c r="AA679" s="8">
        <f t="shared" si="272"/>
        <v>2.151422107424613E-2</v>
      </c>
      <c r="AB679" s="8">
        <f t="shared" si="272"/>
        <v>0.62423985835894946</v>
      </c>
      <c r="AC679" s="8">
        <f t="shared" si="272"/>
        <v>-4.6784278513169533E-2</v>
      </c>
      <c r="AD679" s="8">
        <f t="shared" si="272"/>
        <v>0.1281156338887085</v>
      </c>
      <c r="AE679" s="8">
        <f t="shared" si="272"/>
        <v>0.23723679040830131</v>
      </c>
      <c r="AF679" s="8">
        <f t="shared" si="272"/>
        <v>0.26669162272088554</v>
      </c>
      <c r="AG679" s="8">
        <f t="shared" si="272"/>
        <v>0.55707400097729309</v>
      </c>
      <c r="AH679" s="8">
        <f t="shared" si="272"/>
        <v>0.75581793071806169</v>
      </c>
      <c r="AI679" s="8">
        <f t="shared" si="272"/>
        <v>0.62897496867035407</v>
      </c>
      <c r="AK679" s="8">
        <f t="shared" ref="AK679:AU679" si="273">(AK27-$AK27)/$AK27</f>
        <v>0</v>
      </c>
      <c r="AL679" s="8">
        <f t="shared" si="273"/>
        <v>-0.68049167102333341</v>
      </c>
      <c r="AM679" s="8">
        <f t="shared" si="273"/>
        <v>-0.67537346939980447</v>
      </c>
      <c r="AN679" s="8">
        <f t="shared" si="273"/>
        <v>0.62423985835894946</v>
      </c>
      <c r="AO679" s="8">
        <f t="shared" si="273"/>
        <v>-0.63678141781116593</v>
      </c>
      <c r="AP679" s="8">
        <f t="shared" si="273"/>
        <v>0.1281156338887085</v>
      </c>
      <c r="AQ679" s="8">
        <f t="shared" si="273"/>
        <v>-0.60073073176616454</v>
      </c>
      <c r="AR679" s="8">
        <f t="shared" si="273"/>
        <v>-0.34727224710019161</v>
      </c>
      <c r="AS679" s="8">
        <f t="shared" si="273"/>
        <v>-0.73204524617892597</v>
      </c>
      <c r="AT679" s="8">
        <f t="shared" si="273"/>
        <v>0.75581793071806169</v>
      </c>
      <c r="AU679" s="8">
        <f t="shared" si="273"/>
        <v>-2.7913473408614612E-2</v>
      </c>
      <c r="AW679">
        <f t="shared" si="193"/>
        <v>-0.33333333333333331</v>
      </c>
      <c r="AX679" t="str">
        <f t="shared" si="202"/>
        <v/>
      </c>
      <c r="AY679">
        <f t="shared" si="203"/>
        <v>-0.33333333333333331</v>
      </c>
      <c r="AZ679" t="str">
        <f t="shared" si="204"/>
        <v/>
      </c>
    </row>
    <row r="680" spans="1:52" s="17" customFormat="1" x14ac:dyDescent="0.3">
      <c r="A680">
        <v>23</v>
      </c>
      <c r="B680" t="s">
        <v>97</v>
      </c>
      <c r="C680" t="s">
        <v>95</v>
      </c>
      <c r="D680" t="s">
        <v>96</v>
      </c>
      <c r="E680"/>
      <c r="F680" s="2">
        <v>0</v>
      </c>
      <c r="G680" s="2">
        <f t="shared" si="194"/>
        <v>1</v>
      </c>
      <c r="H680" s="4">
        <f t="shared" si="195"/>
        <v>0</v>
      </c>
      <c r="I680">
        <f t="shared" si="196"/>
        <v>1</v>
      </c>
      <c r="J680">
        <f t="shared" si="189"/>
        <v>0</v>
      </c>
      <c r="K680">
        <f t="shared" si="197"/>
        <v>4</v>
      </c>
      <c r="L680">
        <f t="shared" si="198"/>
        <v>0</v>
      </c>
      <c r="M680" s="8">
        <f t="shared" ref="M680:W680" si="274">(M28-$M28)/$M28</f>
        <v>0</v>
      </c>
      <c r="N680" s="8">
        <f t="shared" si="274"/>
        <v>1.6099755586938784</v>
      </c>
      <c r="O680" s="8">
        <f t="shared" si="274"/>
        <v>1.6300495095803331</v>
      </c>
      <c r="P680" s="8">
        <f t="shared" si="274"/>
        <v>-0.26312675257174473</v>
      </c>
      <c r="Q680" s="8">
        <f t="shared" si="274"/>
        <v>0.1082257952437156</v>
      </c>
      <c r="R680" s="8">
        <f t="shared" si="274"/>
        <v>-0.74702503640333473</v>
      </c>
      <c r="S680" s="8">
        <f t="shared" si="274"/>
        <v>0.77476105984776167</v>
      </c>
      <c r="T680" s="8">
        <f t="shared" si="274"/>
        <v>8.1264747465089631</v>
      </c>
      <c r="U680" s="8">
        <f t="shared" si="274"/>
        <v>7.9262415143787308</v>
      </c>
      <c r="V680" s="8">
        <f t="shared" si="274"/>
        <v>-0.39896605124523693</v>
      </c>
      <c r="W680" s="8">
        <f t="shared" si="274"/>
        <v>0.26328545387003904</v>
      </c>
      <c r="X680"/>
      <c r="Y680" s="8">
        <f t="shared" ref="Y680:AI680" si="275">(Y28-$Y28)/$Y28</f>
        <v>0</v>
      </c>
      <c r="Z680" s="8">
        <f t="shared" si="275"/>
        <v>0.76644237352125077</v>
      </c>
      <c r="AA680" s="8">
        <f t="shared" si="275"/>
        <v>0.75362788186789864</v>
      </c>
      <c r="AB680" s="8">
        <f t="shared" si="275"/>
        <v>-9.3092000687847766E-3</v>
      </c>
      <c r="AC680" s="8">
        <f t="shared" si="275"/>
        <v>0.23081917739516611</v>
      </c>
      <c r="AD680" s="8">
        <f t="shared" si="275"/>
        <v>-0.69500750368793318</v>
      </c>
      <c r="AE680" s="8">
        <f t="shared" si="275"/>
        <v>0.86859127639771483</v>
      </c>
      <c r="AF680" s="8">
        <f t="shared" si="275"/>
        <v>2.2956187283701905</v>
      </c>
      <c r="AG680" s="8">
        <f t="shared" si="275"/>
        <v>3.0534113583903149</v>
      </c>
      <c r="AH680" s="8">
        <f t="shared" si="275"/>
        <v>-2.7550654736130265E-2</v>
      </c>
      <c r="AI680" s="8">
        <f t="shared" si="275"/>
        <v>1.7334379432430262</v>
      </c>
      <c r="AK680" s="8">
        <f t="shared" ref="AK680:AU680" si="276">(AK28-$AK28)/$AK28</f>
        <v>0</v>
      </c>
      <c r="AL680" s="8">
        <f t="shared" si="276"/>
        <v>-0.41939370372741724</v>
      </c>
      <c r="AM680" s="8">
        <f t="shared" si="276"/>
        <v>-0.41767224938352104</v>
      </c>
      <c r="AN680" s="8">
        <f t="shared" si="276"/>
        <v>-9.3092000687847766E-3</v>
      </c>
      <c r="AO680" s="8">
        <f t="shared" si="276"/>
        <v>-0.53771778400831949</v>
      </c>
      <c r="AP680" s="8">
        <f t="shared" si="276"/>
        <v>-0.69500750368793318</v>
      </c>
      <c r="AQ680" s="8">
        <f t="shared" si="276"/>
        <v>-0.37224935357676237</v>
      </c>
      <c r="AR680" s="8">
        <f t="shared" si="276"/>
        <v>0.71076277594131554</v>
      </c>
      <c r="AS680" s="8">
        <f t="shared" si="276"/>
        <v>-0.30693843423005968</v>
      </c>
      <c r="AT680" s="8">
        <f t="shared" si="276"/>
        <v>-2.7550654736130265E-2</v>
      </c>
      <c r="AU680" s="8">
        <f t="shared" si="276"/>
        <v>0.5793377091737556</v>
      </c>
      <c r="AW680">
        <f t="shared" si="193"/>
        <v>-0.33333333333333331</v>
      </c>
      <c r="AX680" t="str">
        <f t="shared" si="202"/>
        <v/>
      </c>
      <c r="AY680">
        <f t="shared" si="203"/>
        <v>-0.33333333333333331</v>
      </c>
      <c r="AZ680" t="str">
        <f t="shared" si="204"/>
        <v/>
      </c>
    </row>
    <row r="681" spans="1:52" s="17" customFormat="1" x14ac:dyDescent="0.3">
      <c r="A681">
        <v>23</v>
      </c>
      <c r="B681" t="s">
        <v>98</v>
      </c>
      <c r="C681" t="s">
        <v>95</v>
      </c>
      <c r="D681" t="s">
        <v>96</v>
      </c>
      <c r="E681"/>
      <c r="F681" s="2">
        <v>0</v>
      </c>
      <c r="G681" s="2">
        <f t="shared" si="194"/>
        <v>1</v>
      </c>
      <c r="H681" s="4">
        <f t="shared" si="195"/>
        <v>0</v>
      </c>
      <c r="I681">
        <f t="shared" si="196"/>
        <v>0</v>
      </c>
      <c r="J681">
        <f t="shared" si="189"/>
        <v>1</v>
      </c>
      <c r="K681">
        <f t="shared" si="197"/>
        <v>4</v>
      </c>
      <c r="L681">
        <f t="shared" si="198"/>
        <v>0</v>
      </c>
      <c r="M681" s="8">
        <f t="shared" ref="M681:W681" si="277">(M29-$M29)/$M29</f>
        <v>0</v>
      </c>
      <c r="N681" s="8">
        <f t="shared" si="277"/>
        <v>8.1155331558989321E-3</v>
      </c>
      <c r="O681" s="8">
        <f t="shared" si="277"/>
        <v>1.5496663113808786E-2</v>
      </c>
      <c r="P681" s="8">
        <f t="shared" si="277"/>
        <v>0.30575705570204975</v>
      </c>
      <c r="Q681" s="8">
        <f t="shared" si="277"/>
        <v>-0.44262698543847961</v>
      </c>
      <c r="R681" s="8">
        <f t="shared" si="277"/>
        <v>-0.2078670143140412</v>
      </c>
      <c r="S681" s="8">
        <f t="shared" si="277"/>
        <v>-0.62294357103495179</v>
      </c>
      <c r="T681" s="8">
        <f t="shared" si="277"/>
        <v>1.7441726855144228</v>
      </c>
      <c r="U681" s="8">
        <f t="shared" si="277"/>
        <v>1.2975151158874163</v>
      </c>
      <c r="V681" s="8">
        <f t="shared" si="277"/>
        <v>1.7334863137695011</v>
      </c>
      <c r="W681" s="8">
        <f t="shared" si="277"/>
        <v>-0.14500279807652647</v>
      </c>
      <c r="X681"/>
      <c r="Y681" s="8">
        <f t="shared" ref="Y681:AI681" si="278">(Y29-$Y29)/$Y29</f>
        <v>0</v>
      </c>
      <c r="Z681" s="8">
        <f t="shared" si="278"/>
        <v>-3.1257907614780533E-2</v>
      </c>
      <c r="AA681" s="8">
        <f t="shared" si="278"/>
        <v>-3.2094405112834928E-2</v>
      </c>
      <c r="AB681" s="8">
        <f t="shared" si="278"/>
        <v>0.53082974097265434</v>
      </c>
      <c r="AC681" s="8">
        <f t="shared" si="278"/>
        <v>-0.20841494403149793</v>
      </c>
      <c r="AD681" s="8">
        <f t="shared" si="278"/>
        <v>0.43319134554256783</v>
      </c>
      <c r="AE681" s="8">
        <f t="shared" si="278"/>
        <v>-8.0810259771435411E-2</v>
      </c>
      <c r="AF681" s="8">
        <f t="shared" si="278"/>
        <v>0.64672868604177047</v>
      </c>
      <c r="AG681" s="8">
        <f t="shared" si="278"/>
        <v>0.60580118061379595</v>
      </c>
      <c r="AH681" s="8">
        <f t="shared" si="278"/>
        <v>1.1401970799176873</v>
      </c>
      <c r="AI681" s="8">
        <f t="shared" si="278"/>
        <v>0.39348505544964624</v>
      </c>
      <c r="AK681" s="8">
        <f t="shared" ref="AK681:AU681" si="279">(AK29-$AK29)/$AK29</f>
        <v>0</v>
      </c>
      <c r="AL681" s="8">
        <f t="shared" si="279"/>
        <v>-0.6728242900435677</v>
      </c>
      <c r="AM681" s="8">
        <f t="shared" si="279"/>
        <v>-0.66990245888086153</v>
      </c>
      <c r="AN681" s="8">
        <f t="shared" si="279"/>
        <v>0.53082974097265434</v>
      </c>
      <c r="AO681" s="8">
        <f t="shared" si="279"/>
        <v>-0.69058343790517995</v>
      </c>
      <c r="AP681" s="8">
        <f t="shared" si="279"/>
        <v>0.43319134554256783</v>
      </c>
      <c r="AQ681" s="8">
        <f t="shared" si="279"/>
        <v>-0.64834749967778604</v>
      </c>
      <c r="AR681" s="8">
        <f t="shared" si="279"/>
        <v>-0.14033152739268584</v>
      </c>
      <c r="AS681" s="8">
        <f t="shared" si="279"/>
        <v>-0.722026957691982</v>
      </c>
      <c r="AT681" s="8">
        <f t="shared" si="279"/>
        <v>1.1401970799176873</v>
      </c>
      <c r="AU681" s="8">
        <f t="shared" si="279"/>
        <v>-0.27269765389355688</v>
      </c>
      <c r="AW681">
        <f t="shared" si="193"/>
        <v>1</v>
      </c>
      <c r="AX681" t="str">
        <f t="shared" si="202"/>
        <v/>
      </c>
      <c r="AY681" t="str">
        <f t="shared" si="203"/>
        <v/>
      </c>
      <c r="AZ681">
        <f t="shared" si="204"/>
        <v>1</v>
      </c>
    </row>
    <row r="682" spans="1:52" s="17" customFormat="1" x14ac:dyDescent="0.3">
      <c r="A682">
        <v>23</v>
      </c>
      <c r="B682" t="s">
        <v>99</v>
      </c>
      <c r="C682" t="s">
        <v>95</v>
      </c>
      <c r="D682" t="s">
        <v>96</v>
      </c>
      <c r="E682"/>
      <c r="F682" s="2">
        <v>0</v>
      </c>
      <c r="G682" s="2">
        <f t="shared" si="194"/>
        <v>0</v>
      </c>
      <c r="H682" s="4">
        <f t="shared" si="195"/>
        <v>0</v>
      </c>
      <c r="I682">
        <f t="shared" si="196"/>
        <v>0</v>
      </c>
      <c r="J682">
        <f t="shared" si="189"/>
        <v>1</v>
      </c>
      <c r="K682">
        <f t="shared" si="197"/>
        <v>4</v>
      </c>
      <c r="L682">
        <f t="shared" si="198"/>
        <v>0</v>
      </c>
      <c r="M682" s="8">
        <f t="shared" ref="M682:W682" si="280">(M30-$M30)/$M30</f>
        <v>0</v>
      </c>
      <c r="N682" s="8">
        <f t="shared" si="280"/>
        <v>0.17094754517852306</v>
      </c>
      <c r="O682" s="8">
        <f t="shared" si="280"/>
        <v>0.17267977939226511</v>
      </c>
      <c r="P682" s="8">
        <f t="shared" si="280"/>
        <v>-0.7665138355349429</v>
      </c>
      <c r="Q682" s="8">
        <f t="shared" si="280"/>
        <v>-0.67014752992023097</v>
      </c>
      <c r="R682" s="8">
        <f t="shared" si="280"/>
        <v>-0.85004553973204455</v>
      </c>
      <c r="S682" s="8">
        <f t="shared" si="280"/>
        <v>-0.75044200712384579</v>
      </c>
      <c r="T682" s="8">
        <f t="shared" si="280"/>
        <v>4.2362600906562031</v>
      </c>
      <c r="U682" s="8">
        <f t="shared" si="280"/>
        <v>3.3600878605914626</v>
      </c>
      <c r="V682" s="8">
        <f t="shared" si="280"/>
        <v>-0.93212875124724781</v>
      </c>
      <c r="W682" s="8">
        <f t="shared" si="280"/>
        <v>-0.73456005823233206</v>
      </c>
      <c r="X682"/>
      <c r="Y682" s="8">
        <f t="shared" ref="Y682:AI682" si="281">(Y30-$Y30)/$Y30</f>
        <v>0</v>
      </c>
      <c r="Z682" s="8">
        <f t="shared" si="281"/>
        <v>0.27268206374158821</v>
      </c>
      <c r="AA682" s="8">
        <f t="shared" si="281"/>
        <v>0.26754274188611937</v>
      </c>
      <c r="AB682" s="8">
        <f t="shared" si="281"/>
        <v>-0.34282725390028862</v>
      </c>
      <c r="AC682" s="8">
        <f t="shared" si="281"/>
        <v>-0.229303288345092</v>
      </c>
      <c r="AD682" s="8">
        <f t="shared" si="281"/>
        <v>-0.16157897697159987</v>
      </c>
      <c r="AE682" s="8">
        <f t="shared" si="281"/>
        <v>9.9468853603569093E-2</v>
      </c>
      <c r="AF682" s="8">
        <f t="shared" si="281"/>
        <v>2.131317565043696</v>
      </c>
      <c r="AG682" s="8">
        <f t="shared" si="281"/>
        <v>2.0685677917600374</v>
      </c>
      <c r="AH682" s="8">
        <f t="shared" si="281"/>
        <v>-0.78525650265528657</v>
      </c>
      <c r="AI682" s="8">
        <f t="shared" si="281"/>
        <v>0.28552769509703818</v>
      </c>
      <c r="AK682" s="8">
        <f t="shared" ref="AK682:AU682" si="282">(AK30-$AK30)/$AK30</f>
        <v>0</v>
      </c>
      <c r="AL682" s="8">
        <f t="shared" si="282"/>
        <v>-0.51974638987932631</v>
      </c>
      <c r="AM682" s="8">
        <f t="shared" si="282"/>
        <v>-0.52302067223519455</v>
      </c>
      <c r="AN682" s="8">
        <f t="shared" si="282"/>
        <v>-0.34282725390028862</v>
      </c>
      <c r="AO682" s="8">
        <f t="shared" si="282"/>
        <v>-0.67479182532641302</v>
      </c>
      <c r="AP682" s="8">
        <f t="shared" si="282"/>
        <v>-0.16157897697159987</v>
      </c>
      <c r="AQ682" s="8">
        <f t="shared" si="282"/>
        <v>-0.5357614706142132</v>
      </c>
      <c r="AR682" s="8">
        <f t="shared" si="282"/>
        <v>0.64078807878032473</v>
      </c>
      <c r="AS682" s="8">
        <f t="shared" si="282"/>
        <v>-0.47152188192050304</v>
      </c>
      <c r="AT682" s="8">
        <f t="shared" si="282"/>
        <v>-0.78525650265528657</v>
      </c>
      <c r="AU682" s="8">
        <f t="shared" si="282"/>
        <v>-0.30833071092458558</v>
      </c>
      <c r="AW682">
        <f t="shared" si="193"/>
        <v>1</v>
      </c>
      <c r="AX682" t="str">
        <f t="shared" si="202"/>
        <v/>
      </c>
      <c r="AY682" t="str">
        <f t="shared" si="203"/>
        <v/>
      </c>
      <c r="AZ682">
        <f t="shared" si="204"/>
        <v>1</v>
      </c>
    </row>
    <row r="683" spans="1:52" s="17" customFormat="1" x14ac:dyDescent="0.3">
      <c r="A683">
        <v>23</v>
      </c>
      <c r="B683" t="s">
        <v>100</v>
      </c>
      <c r="C683" t="s">
        <v>95</v>
      </c>
      <c r="D683" t="s">
        <v>96</v>
      </c>
      <c r="E683" t="s">
        <v>42</v>
      </c>
      <c r="F683" s="2">
        <v>0</v>
      </c>
      <c r="G683" s="2">
        <f t="shared" si="194"/>
        <v>1</v>
      </c>
      <c r="H683" s="4">
        <f t="shared" si="195"/>
        <v>1</v>
      </c>
      <c r="I683">
        <f t="shared" si="196"/>
        <v>0</v>
      </c>
      <c r="J683">
        <f t="shared" si="189"/>
        <v>1</v>
      </c>
      <c r="K683">
        <f t="shared" si="197"/>
        <v>4</v>
      </c>
      <c r="L683">
        <f t="shared" si="198"/>
        <v>4</v>
      </c>
      <c r="M683" s="8">
        <f t="shared" ref="M683:W683" si="283">(M31-$M31)/$M31</f>
        <v>0</v>
      </c>
      <c r="N683" s="8">
        <f t="shared" si="283"/>
        <v>-0.17793251021175502</v>
      </c>
      <c r="O683" s="8">
        <f t="shared" si="283"/>
        <v>-0.17181137271015332</v>
      </c>
      <c r="P683" s="8">
        <f t="shared" si="283"/>
        <v>-0.60656820379167598</v>
      </c>
      <c r="Q683" s="8">
        <f t="shared" si="283"/>
        <v>-0.66216696917570794</v>
      </c>
      <c r="R683" s="8">
        <f t="shared" si="283"/>
        <v>-0.68666501030667593</v>
      </c>
      <c r="S683" s="8">
        <f t="shared" si="283"/>
        <v>-0.71496187444417025</v>
      </c>
      <c r="T683" s="8">
        <f t="shared" si="283"/>
        <v>1.0306142590502356</v>
      </c>
      <c r="U683" s="8">
        <f t="shared" si="283"/>
        <v>0.81693844793636217</v>
      </c>
      <c r="V683" s="8">
        <f t="shared" si="283"/>
        <v>4.0853026602505699E-2</v>
      </c>
      <c r="W683" s="8">
        <f t="shared" si="283"/>
        <v>-0.56007570603400958</v>
      </c>
      <c r="X683"/>
      <c r="Y683" s="8">
        <f t="shared" ref="Y683:AI683" si="284">(Y31-$Y31)/$Y31</f>
        <v>0</v>
      </c>
      <c r="Z683" s="8">
        <f t="shared" si="284"/>
        <v>-0.17137983524309783</v>
      </c>
      <c r="AA683" s="8">
        <f t="shared" si="284"/>
        <v>-0.17169056717105552</v>
      </c>
      <c r="AB683" s="8">
        <f t="shared" si="284"/>
        <v>-0.32231794833496302</v>
      </c>
      <c r="AC683" s="8">
        <f t="shared" si="284"/>
        <v>-0.45357876721863816</v>
      </c>
      <c r="AD683" s="8">
        <f t="shared" si="284"/>
        <v>-0.12194337528087389</v>
      </c>
      <c r="AE683" s="8">
        <f t="shared" si="284"/>
        <v>-0.16317681510440535</v>
      </c>
      <c r="AF683" s="8">
        <f t="shared" si="284"/>
        <v>0.14377792790245664</v>
      </c>
      <c r="AG683" s="8">
        <f t="shared" si="284"/>
        <v>0.24333147785588211</v>
      </c>
      <c r="AH683" s="8">
        <f t="shared" si="284"/>
        <v>0.49639477975798979</v>
      </c>
      <c r="AI683" s="8">
        <f t="shared" si="284"/>
        <v>0.12262495708633873</v>
      </c>
      <c r="AK683" s="8">
        <f t="shared" ref="AK683:AU683" si="285">(AK31-$AK31)/$AK31</f>
        <v>0</v>
      </c>
      <c r="AL683" s="8">
        <f t="shared" si="285"/>
        <v>-0.73914157046583251</v>
      </c>
      <c r="AM683" s="8">
        <f t="shared" si="285"/>
        <v>-0.73644693355339219</v>
      </c>
      <c r="AN683" s="8">
        <f t="shared" si="285"/>
        <v>-0.32231794833496302</v>
      </c>
      <c r="AO683" s="8">
        <f t="shared" si="285"/>
        <v>-0.78387371522877136</v>
      </c>
      <c r="AP683" s="8">
        <f t="shared" si="285"/>
        <v>-0.12194337528087389</v>
      </c>
      <c r="AQ683" s="8">
        <f t="shared" si="285"/>
        <v>-0.70558765750676766</v>
      </c>
      <c r="AR683" s="8">
        <f t="shared" si="285"/>
        <v>-0.40717978524970155</v>
      </c>
      <c r="AS683" s="8">
        <f t="shared" si="285"/>
        <v>-0.77367777319580489</v>
      </c>
      <c r="AT683" s="8">
        <f t="shared" si="285"/>
        <v>0.49639477975798979</v>
      </c>
      <c r="AU683" s="8">
        <f t="shared" si="285"/>
        <v>-0.38733785296096529</v>
      </c>
      <c r="AW683">
        <f t="shared" si="193"/>
        <v>1</v>
      </c>
      <c r="AX683">
        <f t="shared" si="202"/>
        <v>1</v>
      </c>
      <c r="AY683" t="str">
        <f t="shared" si="203"/>
        <v/>
      </c>
      <c r="AZ683">
        <f t="shared" si="204"/>
        <v>1</v>
      </c>
    </row>
    <row r="684" spans="1:52" s="17" customFormat="1" x14ac:dyDescent="0.3">
      <c r="A684">
        <v>23</v>
      </c>
      <c r="B684" t="s">
        <v>101</v>
      </c>
      <c r="C684" t="s">
        <v>95</v>
      </c>
      <c r="D684" t="s">
        <v>96</v>
      </c>
      <c r="E684"/>
      <c r="F684" s="2">
        <v>0</v>
      </c>
      <c r="G684" s="2">
        <f t="shared" si="194"/>
        <v>0</v>
      </c>
      <c r="H684" s="4">
        <f t="shared" si="195"/>
        <v>0</v>
      </c>
      <c r="I684">
        <f t="shared" si="196"/>
        <v>0</v>
      </c>
      <c r="J684">
        <f t="shared" si="189"/>
        <v>1</v>
      </c>
      <c r="K684">
        <f t="shared" si="197"/>
        <v>4</v>
      </c>
      <c r="L684">
        <f t="shared" si="198"/>
        <v>0</v>
      </c>
      <c r="M684" s="8">
        <f t="shared" ref="M684:W684" si="286">(M32-$M32)/$M32</f>
        <v>0</v>
      </c>
      <c r="N684" s="8">
        <f t="shared" si="286"/>
        <v>0.20653212381131059</v>
      </c>
      <c r="O684" s="8">
        <f t="shared" si="286"/>
        <v>0.21116505088985063</v>
      </c>
      <c r="P684" s="8">
        <f t="shared" si="286"/>
        <v>-0.60116667852632943</v>
      </c>
      <c r="Q684" s="8">
        <f t="shared" si="286"/>
        <v>-0.58803070782705769</v>
      </c>
      <c r="R684" s="8">
        <f t="shared" si="286"/>
        <v>-0.69336689432014342</v>
      </c>
      <c r="S684" s="8">
        <f t="shared" si="286"/>
        <v>-0.65467078505539722</v>
      </c>
      <c r="T684" s="8">
        <f t="shared" si="286"/>
        <v>4.0065938237999115</v>
      </c>
      <c r="U684" s="8">
        <f t="shared" si="286"/>
        <v>3.4528782137548433</v>
      </c>
      <c r="V684" s="8">
        <f t="shared" si="286"/>
        <v>-0.76149162287699956</v>
      </c>
      <c r="W684" s="8">
        <f t="shared" si="286"/>
        <v>-0.64936538907241015</v>
      </c>
      <c r="X684"/>
      <c r="Y684" s="8">
        <f t="shared" ref="Y684:AI684" si="287">(Y32-$Y32)/$Y32</f>
        <v>0</v>
      </c>
      <c r="Z684" s="8">
        <f t="shared" si="287"/>
        <v>0.20790806228980593</v>
      </c>
      <c r="AA684" s="8">
        <f t="shared" si="287"/>
        <v>0.20722074259807832</v>
      </c>
      <c r="AB684" s="8">
        <f t="shared" si="287"/>
        <v>-0.26647986782700572</v>
      </c>
      <c r="AC684" s="8">
        <f t="shared" si="287"/>
        <v>-0.24337477105685509</v>
      </c>
      <c r="AD684" s="8">
        <f t="shared" si="287"/>
        <v>0.19724663433633119</v>
      </c>
      <c r="AE684" s="8">
        <f t="shared" si="287"/>
        <v>0.36387211934069891</v>
      </c>
      <c r="AF684" s="8">
        <f t="shared" si="287"/>
        <v>1.4264320279160163</v>
      </c>
      <c r="AG684" s="8">
        <f t="shared" si="287"/>
        <v>1.6314246796235345</v>
      </c>
      <c r="AH684" s="8">
        <f t="shared" si="287"/>
        <v>-0.22429341250300508</v>
      </c>
      <c r="AI684" s="8">
        <f t="shared" si="287"/>
        <v>0.43261908774353525</v>
      </c>
      <c r="AK684" s="8">
        <f t="shared" ref="AK684:AU684" si="288">(AK32-$AK32)/$AK32</f>
        <v>0</v>
      </c>
      <c r="AL684" s="8">
        <f t="shared" si="288"/>
        <v>-0.57230141126502587</v>
      </c>
      <c r="AM684" s="8">
        <f t="shared" si="288"/>
        <v>-0.57190406808684269</v>
      </c>
      <c r="AN684" s="8">
        <f t="shared" si="288"/>
        <v>-0.26647986782700572</v>
      </c>
      <c r="AO684" s="8">
        <f t="shared" si="288"/>
        <v>-0.69586830038629111</v>
      </c>
      <c r="AP684" s="8">
        <f t="shared" si="288"/>
        <v>0.19724663433633119</v>
      </c>
      <c r="AQ684" s="8">
        <f t="shared" si="288"/>
        <v>-0.53759720451314852</v>
      </c>
      <c r="AR684" s="8">
        <f t="shared" si="288"/>
        <v>0.25363615107835052</v>
      </c>
      <c r="AS684" s="8">
        <f t="shared" si="288"/>
        <v>-0.52558415802080127</v>
      </c>
      <c r="AT684" s="8">
        <f t="shared" si="288"/>
        <v>-0.22429341250300508</v>
      </c>
      <c r="AU684" s="8">
        <f t="shared" si="288"/>
        <v>-0.21881084830992686</v>
      </c>
      <c r="AW684">
        <f t="shared" si="193"/>
        <v>1</v>
      </c>
      <c r="AX684" t="str">
        <f t="shared" si="202"/>
        <v/>
      </c>
      <c r="AY684" t="str">
        <f t="shared" si="203"/>
        <v/>
      </c>
      <c r="AZ684">
        <f t="shared" si="204"/>
        <v>1</v>
      </c>
    </row>
    <row r="685" spans="1:52" s="17" customFormat="1" x14ac:dyDescent="0.3">
      <c r="A685">
        <v>23</v>
      </c>
      <c r="B685" t="s">
        <v>102</v>
      </c>
      <c r="C685" t="s">
        <v>95</v>
      </c>
      <c r="D685" t="s">
        <v>96</v>
      </c>
      <c r="E685"/>
      <c r="F685" s="2">
        <v>0</v>
      </c>
      <c r="G685" s="2">
        <f t="shared" si="194"/>
        <v>0</v>
      </c>
      <c r="H685" s="4">
        <f t="shared" si="195"/>
        <v>0</v>
      </c>
      <c r="I685">
        <f t="shared" si="196"/>
        <v>1</v>
      </c>
      <c r="J685">
        <f t="shared" si="189"/>
        <v>0</v>
      </c>
      <c r="K685">
        <f t="shared" si="197"/>
        <v>4</v>
      </c>
      <c r="L685">
        <f t="shared" si="198"/>
        <v>0</v>
      </c>
      <c r="M685" s="8">
        <f t="shared" ref="M685:W685" si="289">(M33-$M33)/$M33</f>
        <v>0</v>
      </c>
      <c r="N685" s="8">
        <f t="shared" si="289"/>
        <v>-0.37161562772292422</v>
      </c>
      <c r="O685" s="8">
        <f t="shared" si="289"/>
        <v>-0.36913447492236917</v>
      </c>
      <c r="P685" s="8">
        <f t="shared" si="289"/>
        <v>-0.82430711471764073</v>
      </c>
      <c r="Q685" s="8">
        <f t="shared" si="289"/>
        <v>-0.87897465385835527</v>
      </c>
      <c r="R685" s="8">
        <f t="shared" si="289"/>
        <v>-0.82544836225921048</v>
      </c>
      <c r="S685" s="8">
        <f t="shared" si="289"/>
        <v>-0.88109108641319567</v>
      </c>
      <c r="T685" s="8">
        <f t="shared" si="289"/>
        <v>0.74183743349727671</v>
      </c>
      <c r="U685" s="8">
        <f t="shared" si="289"/>
        <v>0.35757040670302448</v>
      </c>
      <c r="V685" s="8">
        <f t="shared" si="289"/>
        <v>-0.48312841050972222</v>
      </c>
      <c r="W685" s="8">
        <f t="shared" si="289"/>
        <v>-0.85301296881360611</v>
      </c>
      <c r="X685"/>
      <c r="Y685" s="8">
        <f t="shared" ref="Y685:AI685" si="290">(Y33-$Y33)/$Y33</f>
        <v>0</v>
      </c>
      <c r="Z685" s="8">
        <f t="shared" si="290"/>
        <v>-0.29574340883801814</v>
      </c>
      <c r="AA685" s="8">
        <f t="shared" si="290"/>
        <v>-0.29744462998109344</v>
      </c>
      <c r="AB685" s="8">
        <f t="shared" si="290"/>
        <v>-0.62398441759128209</v>
      </c>
      <c r="AC685" s="8">
        <f t="shared" si="290"/>
        <v>-0.70559071157809461</v>
      </c>
      <c r="AD685" s="8">
        <f t="shared" si="290"/>
        <v>-0.36400021407622746</v>
      </c>
      <c r="AE685" s="8">
        <f t="shared" si="290"/>
        <v>-0.4362433290502194</v>
      </c>
      <c r="AF685" s="8">
        <f t="shared" si="290"/>
        <v>0.20253304933230595</v>
      </c>
      <c r="AG685" s="8">
        <f t="shared" si="290"/>
        <v>6.3319298054578241E-2</v>
      </c>
      <c r="AH685" s="8">
        <f t="shared" si="290"/>
        <v>0.22536654814320461</v>
      </c>
      <c r="AI685" s="8">
        <f t="shared" si="290"/>
        <v>-0.35075289416265848</v>
      </c>
      <c r="AK685" s="8">
        <f t="shared" ref="AK685:AU685" si="291">(AK33-$AK33)/$AK33</f>
        <v>0</v>
      </c>
      <c r="AL685" s="8">
        <f t="shared" si="291"/>
        <v>-0.762356346878451</v>
      </c>
      <c r="AM685" s="8">
        <f t="shared" si="291"/>
        <v>-0.76245521863476262</v>
      </c>
      <c r="AN685" s="8">
        <f t="shared" si="291"/>
        <v>-0.62398441759128209</v>
      </c>
      <c r="AO685" s="8">
        <f t="shared" si="291"/>
        <v>-0.87887950151159211</v>
      </c>
      <c r="AP685" s="8">
        <f t="shared" si="291"/>
        <v>-0.36400021407622746</v>
      </c>
      <c r="AQ685" s="8">
        <f t="shared" si="291"/>
        <v>-0.80803845951048903</v>
      </c>
      <c r="AR685" s="8">
        <f t="shared" si="291"/>
        <v>-0.3772871871851623</v>
      </c>
      <c r="AS685" s="8">
        <f t="shared" si="291"/>
        <v>-0.81421875647974162</v>
      </c>
      <c r="AT685" s="8">
        <f t="shared" si="291"/>
        <v>0.22536654814320461</v>
      </c>
      <c r="AU685" s="8">
        <f t="shared" si="291"/>
        <v>-0.65064375459455659</v>
      </c>
      <c r="AW685">
        <f t="shared" si="193"/>
        <v>-1.666666666666667</v>
      </c>
      <c r="AX685" t="str">
        <f t="shared" si="202"/>
        <v/>
      </c>
      <c r="AY685">
        <f t="shared" si="203"/>
        <v>-1.666666666666667</v>
      </c>
      <c r="AZ685" t="str">
        <f t="shared" si="204"/>
        <v/>
      </c>
    </row>
    <row r="686" spans="1:52" s="17" customFormat="1" x14ac:dyDescent="0.3">
      <c r="A686">
        <v>23</v>
      </c>
      <c r="B686" t="s">
        <v>103</v>
      </c>
      <c r="C686" t="s">
        <v>95</v>
      </c>
      <c r="D686" t="s">
        <v>96</v>
      </c>
      <c r="E686"/>
      <c r="F686" s="2">
        <v>0</v>
      </c>
      <c r="G686" s="2">
        <f t="shared" si="194"/>
        <v>1</v>
      </c>
      <c r="H686" s="4">
        <f t="shared" si="195"/>
        <v>0</v>
      </c>
      <c r="I686">
        <f t="shared" si="196"/>
        <v>1</v>
      </c>
      <c r="J686">
        <f t="shared" si="189"/>
        <v>0</v>
      </c>
      <c r="K686">
        <f t="shared" si="197"/>
        <v>4</v>
      </c>
      <c r="L686">
        <f t="shared" si="198"/>
        <v>0</v>
      </c>
      <c r="M686" s="8">
        <f t="shared" ref="M686:W686" si="292">(M34-$M34)/$M34</f>
        <v>0</v>
      </c>
      <c r="N686" s="8">
        <f t="shared" si="292"/>
        <v>-0.41507534081063407</v>
      </c>
      <c r="O686" s="8">
        <f t="shared" si="292"/>
        <v>-0.41410150257188133</v>
      </c>
      <c r="P686" s="8">
        <f t="shared" si="292"/>
        <v>-0.88181301415030355</v>
      </c>
      <c r="Q686" s="8">
        <f t="shared" si="292"/>
        <v>-0.86512894950966179</v>
      </c>
      <c r="R686" s="8">
        <f t="shared" si="292"/>
        <v>-0.88341957214869804</v>
      </c>
      <c r="S686" s="8">
        <f t="shared" si="292"/>
        <v>-0.87790461962858846</v>
      </c>
      <c r="T686" s="8">
        <f t="shared" si="292"/>
        <v>1.3078157614378396</v>
      </c>
      <c r="U686" s="8">
        <f t="shared" si="292"/>
        <v>0.79483050926648435</v>
      </c>
      <c r="V686" s="8">
        <f t="shared" si="292"/>
        <v>-0.9821045542984902</v>
      </c>
      <c r="W686" s="8">
        <f t="shared" si="292"/>
        <v>-0.91429708240648699</v>
      </c>
      <c r="X686"/>
      <c r="Y686" s="8">
        <f t="shared" ref="Y686:AI686" si="293">(Y34-$Y34)/$Y34</f>
        <v>0</v>
      </c>
      <c r="Z686" s="8">
        <f t="shared" si="293"/>
        <v>-0.21958591746116926</v>
      </c>
      <c r="AA686" s="8">
        <f t="shared" si="293"/>
        <v>-0.2266646368951557</v>
      </c>
      <c r="AB686" s="8">
        <f t="shared" si="293"/>
        <v>-0.70296876854763435</v>
      </c>
      <c r="AC686" s="8">
        <f t="shared" si="293"/>
        <v>-0.61170459556389212</v>
      </c>
      <c r="AD686" s="8">
        <f t="shared" si="293"/>
        <v>-0.3603111027229447</v>
      </c>
      <c r="AE686" s="8">
        <f t="shared" si="293"/>
        <v>-0.23963468535167431</v>
      </c>
      <c r="AF686" s="8">
        <f t="shared" si="293"/>
        <v>0.72295050755535917</v>
      </c>
      <c r="AG686" s="8">
        <f t="shared" si="293"/>
        <v>0.52741628507079319</v>
      </c>
      <c r="AH686" s="8">
        <f t="shared" si="293"/>
        <v>-0.8868166145524401</v>
      </c>
      <c r="AI686" s="8">
        <f t="shared" si="293"/>
        <v>-0.41913470174016543</v>
      </c>
      <c r="AK686" s="8">
        <f t="shared" ref="AK686:AU686" si="294">(AK34-$AK34)/$AK34</f>
        <v>0</v>
      </c>
      <c r="AL686" s="8">
        <f t="shared" si="294"/>
        <v>-0.70276954851727302</v>
      </c>
      <c r="AM686" s="8">
        <f t="shared" si="294"/>
        <v>-0.70508704316395843</v>
      </c>
      <c r="AN686" s="8">
        <f t="shared" si="294"/>
        <v>-0.70296876854763435</v>
      </c>
      <c r="AO686" s="8">
        <f t="shared" si="294"/>
        <v>-0.82825454625049122</v>
      </c>
      <c r="AP686" s="8">
        <f t="shared" si="294"/>
        <v>-0.3603111027229447</v>
      </c>
      <c r="AQ686" s="8">
        <f t="shared" si="294"/>
        <v>-0.72879086810666083</v>
      </c>
      <c r="AR686" s="8">
        <f t="shared" si="294"/>
        <v>-0.11549184664199662</v>
      </c>
      <c r="AS686" s="8">
        <f t="shared" si="294"/>
        <v>-0.73483091569443515</v>
      </c>
      <c r="AT686" s="8">
        <f t="shared" si="294"/>
        <v>-0.8868166145524401</v>
      </c>
      <c r="AU686" s="8">
        <f t="shared" si="294"/>
        <v>-0.68276454205368764</v>
      </c>
      <c r="AW686">
        <f t="shared" si="193"/>
        <v>-1.666666666666667</v>
      </c>
      <c r="AX686" t="str">
        <f t="shared" si="202"/>
        <v/>
      </c>
      <c r="AY686">
        <f t="shared" si="203"/>
        <v>-1.666666666666667</v>
      </c>
      <c r="AZ686" t="str">
        <f t="shared" si="204"/>
        <v/>
      </c>
    </row>
    <row r="687" spans="1:52" s="17" customFormat="1" x14ac:dyDescent="0.3">
      <c r="A687">
        <v>23</v>
      </c>
      <c r="B687" t="s">
        <v>104</v>
      </c>
      <c r="C687" t="s">
        <v>95</v>
      </c>
      <c r="D687" t="s">
        <v>96</v>
      </c>
      <c r="E687"/>
      <c r="F687" s="2">
        <v>0</v>
      </c>
      <c r="G687" s="2">
        <f t="shared" si="194"/>
        <v>1</v>
      </c>
      <c r="H687" s="4">
        <f t="shared" si="195"/>
        <v>0</v>
      </c>
      <c r="I687">
        <f t="shared" si="196"/>
        <v>1</v>
      </c>
      <c r="J687">
        <f t="shared" ref="J687:J710" si="295">J375</f>
        <v>0</v>
      </c>
      <c r="K687">
        <f t="shared" si="197"/>
        <v>4</v>
      </c>
      <c r="L687">
        <f t="shared" si="198"/>
        <v>0</v>
      </c>
      <c r="M687" s="8">
        <f t="shared" ref="M687:W687" si="296">(M35-$M35)/$M35</f>
        <v>0</v>
      </c>
      <c r="N687" s="8">
        <f t="shared" si="296"/>
        <v>-0.2301044308613267</v>
      </c>
      <c r="O687" s="8">
        <f t="shared" si="296"/>
        <v>-0.22059227072480922</v>
      </c>
      <c r="P687" s="8">
        <f t="shared" si="296"/>
        <v>4.5604683692091683</v>
      </c>
      <c r="Q687" s="8">
        <f t="shared" si="296"/>
        <v>5.3815808068649135E-2</v>
      </c>
      <c r="R687" s="8">
        <f t="shared" si="296"/>
        <v>0.61337610837779022</v>
      </c>
      <c r="S687" s="8">
        <f t="shared" si="296"/>
        <v>-0.30451076682189382</v>
      </c>
      <c r="T687" s="8">
        <f t="shared" si="296"/>
        <v>2.9010893425545296E-2</v>
      </c>
      <c r="U687" s="8">
        <f t="shared" si="296"/>
        <v>-0.20043257675103793</v>
      </c>
      <c r="V687" s="8">
        <f t="shared" si="296"/>
        <v>8.2002909984741787</v>
      </c>
      <c r="W687" s="8">
        <f t="shared" si="296"/>
        <v>0.85016154761640927</v>
      </c>
      <c r="X687"/>
      <c r="Y687" s="8">
        <f t="shared" ref="Y687:AI687" si="297">(Y35-$Y35)/$Y35</f>
        <v>0</v>
      </c>
      <c r="Z687" s="8">
        <f t="shared" si="297"/>
        <v>-0.31861162714253222</v>
      </c>
      <c r="AA687" s="8">
        <f t="shared" si="297"/>
        <v>-0.3162621631321465</v>
      </c>
      <c r="AB687" s="8">
        <f t="shared" si="297"/>
        <v>4.2950725314628846</v>
      </c>
      <c r="AC687" s="8">
        <f t="shared" si="297"/>
        <v>6.2258257367369493E-2</v>
      </c>
      <c r="AD687" s="8">
        <f t="shared" si="297"/>
        <v>0.36894638462723439</v>
      </c>
      <c r="AE687" s="8">
        <f t="shared" si="297"/>
        <v>-0.30009480448920617</v>
      </c>
      <c r="AF687" s="8">
        <f t="shared" si="297"/>
        <v>-8.2100505298408094E-2</v>
      </c>
      <c r="AG687" s="8">
        <f t="shared" si="297"/>
        <v>-0.2495208886984161</v>
      </c>
      <c r="AH687" s="8">
        <f t="shared" si="297"/>
        <v>3.3219005915007043</v>
      </c>
      <c r="AI687" s="8">
        <f t="shared" si="297"/>
        <v>0.48922688231388162</v>
      </c>
      <c r="AK687" s="8">
        <f t="shared" ref="AK687:AU687" si="298">(AK35-$AK35)/$AK35</f>
        <v>0</v>
      </c>
      <c r="AL687" s="8">
        <f t="shared" si="298"/>
        <v>-0.7603598205116946</v>
      </c>
      <c r="AM687" s="8">
        <f t="shared" si="298"/>
        <v>-0.75534560568446463</v>
      </c>
      <c r="AN687" s="8">
        <f t="shared" si="298"/>
        <v>4.2950725314628846</v>
      </c>
      <c r="AO687" s="8">
        <f t="shared" si="298"/>
        <v>-0.62683608797045121</v>
      </c>
      <c r="AP687" s="8">
        <f t="shared" si="298"/>
        <v>0.36894638462723439</v>
      </c>
      <c r="AQ687" s="8">
        <f t="shared" si="298"/>
        <v>-0.76958806501346044</v>
      </c>
      <c r="AR687" s="8">
        <f t="shared" si="298"/>
        <v>-0.5173378851007101</v>
      </c>
      <c r="AS687" s="8">
        <f t="shared" si="298"/>
        <v>-0.87814257255678352</v>
      </c>
      <c r="AT687" s="8">
        <f t="shared" si="298"/>
        <v>3.3219005915007043</v>
      </c>
      <c r="AU687" s="8">
        <f t="shared" si="298"/>
        <v>-0.13028832040229513</v>
      </c>
      <c r="AW687">
        <f t="shared" ref="AW687:AW710" si="299">BB375</f>
        <v>-1.666666666666667</v>
      </c>
      <c r="AX687" t="str">
        <f t="shared" si="202"/>
        <v/>
      </c>
      <c r="AY687">
        <f t="shared" si="203"/>
        <v>-1.666666666666667</v>
      </c>
      <c r="AZ687" t="str">
        <f t="shared" si="204"/>
        <v/>
      </c>
    </row>
    <row r="688" spans="1:52" s="17" customFormat="1" x14ac:dyDescent="0.3">
      <c r="A688">
        <v>23</v>
      </c>
      <c r="B688" t="s">
        <v>105</v>
      </c>
      <c r="C688" t="s">
        <v>95</v>
      </c>
      <c r="D688" t="s">
        <v>96</v>
      </c>
      <c r="E688"/>
      <c r="F688" s="2">
        <v>0</v>
      </c>
      <c r="G688" s="2">
        <f t="shared" si="194"/>
        <v>0</v>
      </c>
      <c r="H688" s="4">
        <f t="shared" si="195"/>
        <v>0</v>
      </c>
      <c r="I688">
        <f t="shared" si="196"/>
        <v>1</v>
      </c>
      <c r="J688">
        <f t="shared" si="295"/>
        <v>0</v>
      </c>
      <c r="K688">
        <f t="shared" si="197"/>
        <v>4</v>
      </c>
      <c r="L688">
        <f t="shared" si="198"/>
        <v>0</v>
      </c>
      <c r="M688" s="8">
        <f t="shared" ref="M688:W688" si="300">(M36-$M36)/$M36</f>
        <v>0</v>
      </c>
      <c r="N688" s="8">
        <f t="shared" si="300"/>
        <v>-0.26826008962485759</v>
      </c>
      <c r="O688" s="8">
        <f t="shared" si="300"/>
        <v>-0.25286086925465262</v>
      </c>
      <c r="P688" s="8">
        <f t="shared" si="300"/>
        <v>4.8485112211255457</v>
      </c>
      <c r="Q688" s="8">
        <f t="shared" si="300"/>
        <v>0.16724977248552994</v>
      </c>
      <c r="R688" s="8">
        <f t="shared" si="300"/>
        <v>0.22952558357564257</v>
      </c>
      <c r="S688" s="8">
        <f t="shared" si="300"/>
        <v>-0.38720725346410284</v>
      </c>
      <c r="T688" s="8">
        <f t="shared" si="300"/>
        <v>-0.25819195987513144</v>
      </c>
      <c r="U688" s="8">
        <f t="shared" si="300"/>
        <v>-0.41757347421110813</v>
      </c>
      <c r="V688" s="8">
        <f t="shared" si="300"/>
        <v>7.718243789093612</v>
      </c>
      <c r="W688" s="8">
        <f t="shared" si="300"/>
        <v>0.79322264583225577</v>
      </c>
      <c r="X688"/>
      <c r="Y688" s="8">
        <f t="shared" ref="Y688:AI688" si="301">(Y36-$Y36)/$Y36</f>
        <v>0</v>
      </c>
      <c r="Z688" s="8">
        <f t="shared" si="301"/>
        <v>-0.35907297207432221</v>
      </c>
      <c r="AA688" s="8">
        <f t="shared" si="301"/>
        <v>-0.35104361130265854</v>
      </c>
      <c r="AB688" s="8">
        <f t="shared" si="301"/>
        <v>4.7623191119445032</v>
      </c>
      <c r="AC688" s="8">
        <f t="shared" si="301"/>
        <v>0.16130349090978022</v>
      </c>
      <c r="AD688" s="8">
        <f t="shared" si="301"/>
        <v>0.12790281045132668</v>
      </c>
      <c r="AE688" s="8">
        <f t="shared" si="301"/>
        <v>-0.38528687532822792</v>
      </c>
      <c r="AF688" s="8">
        <f t="shared" si="301"/>
        <v>-0.31543889620637</v>
      </c>
      <c r="AG688" s="8">
        <f t="shared" si="301"/>
        <v>-0.43155153235168892</v>
      </c>
      <c r="AH688" s="8">
        <f t="shared" si="301"/>
        <v>3.3858501730228885</v>
      </c>
      <c r="AI688" s="8">
        <f t="shared" si="301"/>
        <v>0.43227040422432023</v>
      </c>
      <c r="AK688" s="8">
        <f t="shared" ref="AK688:AU688" si="302">(AK36-$AK36)/$AK36</f>
        <v>0</v>
      </c>
      <c r="AL688" s="8">
        <f t="shared" si="302"/>
        <v>-0.77562883424339968</v>
      </c>
      <c r="AM688" s="8">
        <f t="shared" si="302"/>
        <v>-0.76637981417849443</v>
      </c>
      <c r="AN688" s="8">
        <f t="shared" si="302"/>
        <v>4.7623191119445032</v>
      </c>
      <c r="AO688" s="8">
        <f t="shared" si="302"/>
        <v>-0.58734238958175322</v>
      </c>
      <c r="AP688" s="8">
        <f t="shared" si="302"/>
        <v>0.12790281045132668</v>
      </c>
      <c r="AQ688" s="8">
        <f t="shared" si="302"/>
        <v>-0.80038216593817235</v>
      </c>
      <c r="AR688" s="8">
        <f t="shared" si="302"/>
        <v>-0.63849043733406041</v>
      </c>
      <c r="AS688" s="8">
        <f t="shared" si="302"/>
        <v>-0.90515426879059835</v>
      </c>
      <c r="AT688" s="8">
        <f t="shared" si="302"/>
        <v>3.3858501730228885</v>
      </c>
      <c r="AU688" s="8">
        <f t="shared" si="302"/>
        <v>-0.14510142741865531</v>
      </c>
      <c r="AW688">
        <f t="shared" si="299"/>
        <v>-1.666666666666667</v>
      </c>
      <c r="AX688" t="str">
        <f t="shared" si="202"/>
        <v/>
      </c>
      <c r="AY688">
        <f t="shared" si="203"/>
        <v>-1.666666666666667</v>
      </c>
      <c r="AZ688" t="str">
        <f t="shared" si="204"/>
        <v/>
      </c>
    </row>
    <row r="689" spans="1:52" s="17" customFormat="1" x14ac:dyDescent="0.3">
      <c r="A689">
        <v>23</v>
      </c>
      <c r="B689" t="s">
        <v>106</v>
      </c>
      <c r="C689" t="s">
        <v>95</v>
      </c>
      <c r="D689" t="s">
        <v>96</v>
      </c>
      <c r="E689"/>
      <c r="F689" s="2">
        <v>0</v>
      </c>
      <c r="G689" s="2">
        <f t="shared" si="194"/>
        <v>0</v>
      </c>
      <c r="H689" s="4">
        <f t="shared" si="195"/>
        <v>0</v>
      </c>
      <c r="I689">
        <f t="shared" si="196"/>
        <v>0</v>
      </c>
      <c r="J689">
        <f t="shared" si="295"/>
        <v>1</v>
      </c>
      <c r="K689">
        <f t="shared" si="197"/>
        <v>4</v>
      </c>
      <c r="L689">
        <f t="shared" si="198"/>
        <v>0</v>
      </c>
      <c r="M689" s="8">
        <f t="shared" ref="M689:W689" si="303">(M37-$M37)/$M37</f>
        <v>0</v>
      </c>
      <c r="N689" s="8">
        <f t="shared" si="303"/>
        <v>-0.19875318983254067</v>
      </c>
      <c r="O689" s="8">
        <f t="shared" si="303"/>
        <v>-0.1916014547586293</v>
      </c>
      <c r="P689" s="8">
        <f t="shared" si="303"/>
        <v>0.32010750293901741</v>
      </c>
      <c r="Q689" s="8">
        <f t="shared" si="303"/>
        <v>-0.59077598239294205</v>
      </c>
      <c r="R689" s="8">
        <f t="shared" si="303"/>
        <v>0.12984201955319383</v>
      </c>
      <c r="S689" s="8">
        <f t="shared" si="303"/>
        <v>-0.64692080912457217</v>
      </c>
      <c r="T689" s="8">
        <f t="shared" si="303"/>
        <v>1.3711986662615885</v>
      </c>
      <c r="U689" s="8">
        <f t="shared" si="303"/>
        <v>1.0700933503667402</v>
      </c>
      <c r="V689" s="8">
        <f t="shared" si="303"/>
        <v>6.5284709183509806</v>
      </c>
      <c r="W689" s="8">
        <f t="shared" si="303"/>
        <v>0.78894992316725743</v>
      </c>
      <c r="X689"/>
      <c r="Y689" s="8">
        <f t="shared" ref="Y689:AI689" si="304">(Y37-$Y37)/$Y37</f>
        <v>0</v>
      </c>
      <c r="Z689" s="8">
        <f t="shared" si="304"/>
        <v>-0.18793986985161817</v>
      </c>
      <c r="AA689" s="8">
        <f t="shared" si="304"/>
        <v>-0.18525295648900567</v>
      </c>
      <c r="AB689" s="8">
        <f t="shared" si="304"/>
        <v>0.44858611190158659</v>
      </c>
      <c r="AC689" s="8">
        <f t="shared" si="304"/>
        <v>-0.3816409842798813</v>
      </c>
      <c r="AD689" s="8">
        <f t="shared" si="304"/>
        <v>0.698320338350778</v>
      </c>
      <c r="AE689" s="8">
        <f t="shared" si="304"/>
        <v>-0.12138103538406522</v>
      </c>
      <c r="AF689" s="8">
        <f t="shared" si="304"/>
        <v>0.4642966120111251</v>
      </c>
      <c r="AG689" s="8">
        <f t="shared" si="304"/>
        <v>0.48587242775638556</v>
      </c>
      <c r="AH689" s="8">
        <f t="shared" si="304"/>
        <v>2.5505174949721199</v>
      </c>
      <c r="AI689" s="8">
        <f t="shared" si="304"/>
        <v>0.59147587111855482</v>
      </c>
      <c r="AK689" s="8">
        <f t="shared" ref="AK689:AU689" si="305">(AK37-$AK37)/$AK37</f>
        <v>0</v>
      </c>
      <c r="AL689" s="8">
        <f t="shared" si="305"/>
        <v>-0.71088311298085038</v>
      </c>
      <c r="AM689" s="8">
        <f t="shared" si="305"/>
        <v>-0.70767165877738547</v>
      </c>
      <c r="AN689" s="8">
        <f t="shared" si="305"/>
        <v>0.44858611190158659</v>
      </c>
      <c r="AO689" s="8">
        <f t="shared" si="305"/>
        <v>-0.76599783588308168</v>
      </c>
      <c r="AP689" s="8">
        <f t="shared" si="305"/>
        <v>0.698320338350778</v>
      </c>
      <c r="AQ689" s="8">
        <f t="shared" si="305"/>
        <v>-0.69890888331017409</v>
      </c>
      <c r="AR689" s="8">
        <f t="shared" si="305"/>
        <v>-0.25611809564958349</v>
      </c>
      <c r="AS689" s="8">
        <f t="shared" si="305"/>
        <v>-0.7456976664410927</v>
      </c>
      <c r="AT689" s="8">
        <f t="shared" si="305"/>
        <v>2.5505174949721199</v>
      </c>
      <c r="AU689" s="8">
        <f t="shared" si="305"/>
        <v>-0.26911249569109885</v>
      </c>
      <c r="AW689">
        <f t="shared" si="299"/>
        <v>1</v>
      </c>
      <c r="AX689" t="str">
        <f t="shared" si="202"/>
        <v/>
      </c>
      <c r="AY689" t="str">
        <f t="shared" si="203"/>
        <v/>
      </c>
      <c r="AZ689">
        <f t="shared" si="204"/>
        <v>1</v>
      </c>
    </row>
    <row r="690" spans="1:52" s="17" customFormat="1" x14ac:dyDescent="0.3">
      <c r="A690">
        <v>23</v>
      </c>
      <c r="B690" t="s">
        <v>107</v>
      </c>
      <c r="C690" t="s">
        <v>95</v>
      </c>
      <c r="D690" t="s">
        <v>96</v>
      </c>
      <c r="E690" t="s">
        <v>42</v>
      </c>
      <c r="F690" s="2">
        <v>0</v>
      </c>
      <c r="G690" s="2">
        <f t="shared" si="194"/>
        <v>1</v>
      </c>
      <c r="H690" s="4">
        <f t="shared" si="195"/>
        <v>1</v>
      </c>
      <c r="I690">
        <f t="shared" si="196"/>
        <v>0</v>
      </c>
      <c r="J690">
        <f t="shared" si="295"/>
        <v>1</v>
      </c>
      <c r="K690">
        <f t="shared" si="197"/>
        <v>4</v>
      </c>
      <c r="L690">
        <f t="shared" si="198"/>
        <v>4</v>
      </c>
      <c r="M690" s="8">
        <f t="shared" ref="M690:W690" si="306">(M38-$M38)/$M38</f>
        <v>0</v>
      </c>
      <c r="N690" s="8">
        <f t="shared" si="306"/>
        <v>-0.24108993924019556</v>
      </c>
      <c r="O690" s="8">
        <f t="shared" si="306"/>
        <v>-0.23343458463197933</v>
      </c>
      <c r="P690" s="8">
        <f t="shared" si="306"/>
        <v>1.5533283250240357</v>
      </c>
      <c r="Q690" s="8">
        <f t="shared" si="306"/>
        <v>-0.42746178015864517</v>
      </c>
      <c r="R690" s="8">
        <f t="shared" si="306"/>
        <v>0.87617512509911633</v>
      </c>
      <c r="S690" s="8">
        <f t="shared" si="306"/>
        <v>-0.54727112942663803</v>
      </c>
      <c r="T690" s="8">
        <f t="shared" si="306"/>
        <v>0.58397169757443324</v>
      </c>
      <c r="U690" s="8">
        <f t="shared" si="306"/>
        <v>0.39100493209954529</v>
      </c>
      <c r="V690" s="8">
        <f t="shared" si="306"/>
        <v>6.8639152196625952</v>
      </c>
      <c r="W690" s="8">
        <f t="shared" si="306"/>
        <v>0.68908622828071919</v>
      </c>
      <c r="X690"/>
      <c r="Y690" s="8">
        <f t="shared" ref="Y690:AI690" si="307">(Y38-$Y38)/$Y38</f>
        <v>0</v>
      </c>
      <c r="Z690" s="8">
        <f t="shared" si="307"/>
        <v>-0.23252692881067755</v>
      </c>
      <c r="AA690" s="8">
        <f t="shared" si="307"/>
        <v>-0.23384611078751708</v>
      </c>
      <c r="AB690" s="8">
        <f t="shared" si="307"/>
        <v>1.5854619885631405</v>
      </c>
      <c r="AC690" s="8">
        <f t="shared" si="307"/>
        <v>-0.26456853404573161</v>
      </c>
      <c r="AD690" s="8">
        <f t="shared" si="307"/>
        <v>1.4125628251878684</v>
      </c>
      <c r="AE690" s="8">
        <f t="shared" si="307"/>
        <v>-0.13635407734834426</v>
      </c>
      <c r="AF690" s="8">
        <f t="shared" si="307"/>
        <v>7.5367219205237451E-2</v>
      </c>
      <c r="AG690" s="8">
        <f t="shared" si="307"/>
        <v>9.6167210057060123E-2</v>
      </c>
      <c r="AH690" s="8">
        <f t="shared" si="307"/>
        <v>2.5503860268651821</v>
      </c>
      <c r="AI690" s="8">
        <f t="shared" si="307"/>
        <v>0.48172214291999943</v>
      </c>
      <c r="AK690" s="8">
        <f t="shared" ref="AK690:AU690" si="308">(AK38-$AK38)/$AK38</f>
        <v>0</v>
      </c>
      <c r="AL690" s="8">
        <f t="shared" si="308"/>
        <v>-0.75531653468076576</v>
      </c>
      <c r="AM690" s="8">
        <f t="shared" si="308"/>
        <v>-0.75278074369384018</v>
      </c>
      <c r="AN690" s="8">
        <f t="shared" si="308"/>
        <v>1.5854619885631405</v>
      </c>
      <c r="AO690" s="8">
        <f t="shared" si="308"/>
        <v>-0.72648631620108051</v>
      </c>
      <c r="AP690" s="8">
        <f t="shared" si="308"/>
        <v>1.4125628251878684</v>
      </c>
      <c r="AQ690" s="8">
        <f t="shared" si="308"/>
        <v>-0.70332089058887604</v>
      </c>
      <c r="AR690" s="8">
        <f t="shared" si="308"/>
        <v>-0.45287672486820257</v>
      </c>
      <c r="AS690" s="8">
        <f t="shared" si="308"/>
        <v>-0.81158570979330125</v>
      </c>
      <c r="AT690" s="8">
        <f t="shared" si="308"/>
        <v>2.5503860268651821</v>
      </c>
      <c r="AU690" s="8">
        <f t="shared" si="308"/>
        <v>-0.25767037564169659</v>
      </c>
      <c r="AW690">
        <f t="shared" si="299"/>
        <v>1</v>
      </c>
      <c r="AX690">
        <f t="shared" si="202"/>
        <v>1</v>
      </c>
      <c r="AY690" t="str">
        <f t="shared" si="203"/>
        <v/>
      </c>
      <c r="AZ690">
        <f t="shared" si="204"/>
        <v>1</v>
      </c>
    </row>
    <row r="691" spans="1:52" s="17" customFormat="1" x14ac:dyDescent="0.3">
      <c r="A691">
        <v>23</v>
      </c>
      <c r="B691" t="s">
        <v>108</v>
      </c>
      <c r="C691" t="s">
        <v>95</v>
      </c>
      <c r="D691" t="s">
        <v>96</v>
      </c>
      <c r="E691"/>
      <c r="F691" s="2">
        <v>0</v>
      </c>
      <c r="G691" s="2">
        <f t="shared" si="194"/>
        <v>0</v>
      </c>
      <c r="H691" s="4">
        <f t="shared" si="195"/>
        <v>0</v>
      </c>
      <c r="I691">
        <f t="shared" si="196"/>
        <v>0</v>
      </c>
      <c r="J691">
        <f t="shared" si="295"/>
        <v>1</v>
      </c>
      <c r="K691">
        <f t="shared" si="197"/>
        <v>4</v>
      </c>
      <c r="L691">
        <f t="shared" si="198"/>
        <v>0</v>
      </c>
      <c r="M691" s="8">
        <f t="shared" ref="M691:W691" si="309">(M39-$M39)/$M39</f>
        <v>0</v>
      </c>
      <c r="N691" s="8">
        <f t="shared" si="309"/>
        <v>-0.11042283237890989</v>
      </c>
      <c r="O691" s="8">
        <f t="shared" si="309"/>
        <v>-0.10773637762785269</v>
      </c>
      <c r="P691" s="8">
        <f t="shared" si="309"/>
        <v>2.4010276470430725</v>
      </c>
      <c r="Q691" s="8">
        <f t="shared" si="309"/>
        <v>0.12791403621071518</v>
      </c>
      <c r="R691" s="8">
        <f t="shared" si="309"/>
        <v>1.2919435525723533</v>
      </c>
      <c r="S691" s="8">
        <f t="shared" si="309"/>
        <v>-0.17702939331304199</v>
      </c>
      <c r="T691" s="8">
        <f t="shared" si="309"/>
        <v>1.3884095076398513</v>
      </c>
      <c r="U691" s="8">
        <f t="shared" si="309"/>
        <v>0.88215544055435169</v>
      </c>
      <c r="V691" s="8">
        <f t="shared" si="309"/>
        <v>2.3554916173940983</v>
      </c>
      <c r="W691" s="8">
        <f t="shared" si="309"/>
        <v>0.42271384634609416</v>
      </c>
      <c r="X691"/>
      <c r="Y691" s="8">
        <f t="shared" ref="Y691:AI691" si="310">(Y39-$Y39)/$Y39</f>
        <v>0</v>
      </c>
      <c r="Z691" s="8">
        <f t="shared" si="310"/>
        <v>-9.3309860415083962E-2</v>
      </c>
      <c r="AA691" s="8">
        <f t="shared" si="310"/>
        <v>-9.5977913995795819E-2</v>
      </c>
      <c r="AB691" s="8">
        <f t="shared" si="310"/>
        <v>1.7580531762113476</v>
      </c>
      <c r="AC691" s="8">
        <f t="shared" si="310"/>
        <v>0.11133855903388308</v>
      </c>
      <c r="AD691" s="8">
        <f t="shared" si="310"/>
        <v>1.6382450426466739</v>
      </c>
      <c r="AE691" s="8">
        <f t="shared" si="310"/>
        <v>0.2966810674791403</v>
      </c>
      <c r="AF691" s="8">
        <f t="shared" si="310"/>
        <v>0.63030464279933585</v>
      </c>
      <c r="AG691" s="8">
        <f t="shared" si="310"/>
        <v>0.42559460080901168</v>
      </c>
      <c r="AH691" s="8">
        <f t="shared" si="310"/>
        <v>1.1280501136752865</v>
      </c>
      <c r="AI691" s="8">
        <f t="shared" si="310"/>
        <v>0.36913543420843242</v>
      </c>
      <c r="AK691" s="8">
        <f t="shared" ref="AK691:AU691" si="311">(AK39-$AK39)/$AK39</f>
        <v>0</v>
      </c>
      <c r="AL691" s="8">
        <f t="shared" si="311"/>
        <v>-0.69276817671782431</v>
      </c>
      <c r="AM691" s="8">
        <f t="shared" si="311"/>
        <v>-0.69299176718347577</v>
      </c>
      <c r="AN691" s="8">
        <f t="shared" si="311"/>
        <v>1.7580531762113476</v>
      </c>
      <c r="AO691" s="8">
        <f t="shared" si="311"/>
        <v>-0.61723630641806448</v>
      </c>
      <c r="AP691" s="8">
        <f t="shared" si="311"/>
        <v>1.6382450426466739</v>
      </c>
      <c r="AQ691" s="8">
        <f t="shared" si="311"/>
        <v>-0.57384796179889808</v>
      </c>
      <c r="AR691" s="8">
        <f t="shared" si="311"/>
        <v>-0.16290487421261485</v>
      </c>
      <c r="AS691" s="8">
        <f t="shared" si="311"/>
        <v>-0.76152795807790596</v>
      </c>
      <c r="AT691" s="8">
        <f t="shared" si="311"/>
        <v>1.1280501136752865</v>
      </c>
      <c r="AU691" s="8">
        <f t="shared" si="311"/>
        <v>-0.3350988998732008</v>
      </c>
      <c r="AW691">
        <f t="shared" si="299"/>
        <v>1</v>
      </c>
      <c r="AX691" t="str">
        <f t="shared" si="202"/>
        <v/>
      </c>
      <c r="AY691" t="str">
        <f t="shared" si="203"/>
        <v/>
      </c>
      <c r="AZ691">
        <f t="shared" si="204"/>
        <v>1</v>
      </c>
    </row>
    <row r="692" spans="1:52" s="17" customFormat="1" x14ac:dyDescent="0.3">
      <c r="A692">
        <v>23</v>
      </c>
      <c r="B692" t="s">
        <v>109</v>
      </c>
      <c r="C692" t="s">
        <v>95</v>
      </c>
      <c r="D692" t="s">
        <v>96</v>
      </c>
      <c r="E692"/>
      <c r="F692" s="2">
        <v>0</v>
      </c>
      <c r="G692" s="2">
        <f t="shared" si="194"/>
        <v>1</v>
      </c>
      <c r="H692" s="4">
        <f t="shared" si="195"/>
        <v>0</v>
      </c>
      <c r="I692">
        <f t="shared" si="196"/>
        <v>0</v>
      </c>
      <c r="J692">
        <f t="shared" si="295"/>
        <v>1</v>
      </c>
      <c r="K692">
        <f t="shared" si="197"/>
        <v>4</v>
      </c>
      <c r="L692">
        <f t="shared" si="198"/>
        <v>0</v>
      </c>
      <c r="M692" s="8">
        <f t="shared" ref="M692:W692" si="312">(M40-$M40)/$M40</f>
        <v>0</v>
      </c>
      <c r="N692" s="8">
        <f t="shared" si="312"/>
        <v>-6.6127193303402568E-2</v>
      </c>
      <c r="O692" s="8">
        <f t="shared" si="312"/>
        <v>-5.9390829354458802E-2</v>
      </c>
      <c r="P692" s="8">
        <f t="shared" si="312"/>
        <v>3.8134494673887072</v>
      </c>
      <c r="Q692" s="8">
        <f t="shared" si="312"/>
        <v>0.47543444841735971</v>
      </c>
      <c r="R692" s="8">
        <f t="shared" si="312"/>
        <v>2.1721877192152377</v>
      </c>
      <c r="S692" s="8">
        <f t="shared" si="312"/>
        <v>5.8502605088864519E-2</v>
      </c>
      <c r="T692" s="8">
        <f t="shared" si="312"/>
        <v>1.2011003998809204</v>
      </c>
      <c r="U692" s="8">
        <f t="shared" si="312"/>
        <v>0.74559625026289911</v>
      </c>
      <c r="V692" s="8">
        <f t="shared" si="312"/>
        <v>3.6741110092004643</v>
      </c>
      <c r="W692" s="8">
        <f t="shared" si="312"/>
        <v>0.7178059663083598</v>
      </c>
      <c r="X692"/>
      <c r="Y692" s="8">
        <f t="shared" ref="Y692:AI692" si="313">(Y40-$Y40)/$Y40</f>
        <v>0</v>
      </c>
      <c r="Z692" s="8">
        <f t="shared" si="313"/>
        <v>-0.10732598937806798</v>
      </c>
      <c r="AA692" s="8">
        <f t="shared" si="313"/>
        <v>-0.10559447435072149</v>
      </c>
      <c r="AB692" s="8">
        <f t="shared" si="313"/>
        <v>2.6209334174075174</v>
      </c>
      <c r="AC692" s="8">
        <f t="shared" si="313"/>
        <v>0.28761682681831857</v>
      </c>
      <c r="AD692" s="8">
        <f t="shared" si="313"/>
        <v>2.3338082130072002</v>
      </c>
      <c r="AE692" s="8">
        <f t="shared" si="313"/>
        <v>0.42360226912198423</v>
      </c>
      <c r="AF692" s="8">
        <f t="shared" si="313"/>
        <v>0.44665987151480252</v>
      </c>
      <c r="AG692" s="8">
        <f t="shared" si="313"/>
        <v>0.27650473567783856</v>
      </c>
      <c r="AH692" s="8">
        <f t="shared" si="313"/>
        <v>1.381024152383169</v>
      </c>
      <c r="AI692" s="8">
        <f t="shared" si="313"/>
        <v>0.48804566920997705</v>
      </c>
      <c r="AK692" s="8">
        <f t="shared" ref="AK692:AU692" si="314">(AK40-$AK40)/$AK40</f>
        <v>0</v>
      </c>
      <c r="AL692" s="8">
        <f t="shared" si="314"/>
        <v>-0.73334921619917048</v>
      </c>
      <c r="AM692" s="8">
        <f t="shared" si="314"/>
        <v>-0.73045240736573114</v>
      </c>
      <c r="AN692" s="8">
        <f t="shared" si="314"/>
        <v>2.6209334174075174</v>
      </c>
      <c r="AO692" s="8">
        <f t="shared" si="314"/>
        <v>-0.5596456821742134</v>
      </c>
      <c r="AP692" s="8">
        <f t="shared" si="314"/>
        <v>2.3338082130072002</v>
      </c>
      <c r="AQ692" s="8">
        <f t="shared" si="314"/>
        <v>-0.51531465402984655</v>
      </c>
      <c r="AR692" s="8">
        <f t="shared" si="314"/>
        <v>-0.25421910677367121</v>
      </c>
      <c r="AS692" s="8">
        <f t="shared" si="314"/>
        <v>-0.78557390895977131</v>
      </c>
      <c r="AT692" s="8">
        <f t="shared" si="314"/>
        <v>1.381024152383169</v>
      </c>
      <c r="AU692" s="8">
        <f t="shared" si="314"/>
        <v>-0.24130740473926807</v>
      </c>
      <c r="AW692">
        <f t="shared" si="299"/>
        <v>1</v>
      </c>
      <c r="AX692" t="str">
        <f t="shared" si="202"/>
        <v/>
      </c>
      <c r="AY692" t="str">
        <f t="shared" si="203"/>
        <v/>
      </c>
      <c r="AZ692">
        <f t="shared" si="204"/>
        <v>1</v>
      </c>
    </row>
    <row r="693" spans="1:52" s="17" customFormat="1" x14ac:dyDescent="0.3">
      <c r="A693">
        <v>23</v>
      </c>
      <c r="B693" t="s">
        <v>110</v>
      </c>
      <c r="C693" t="s">
        <v>95</v>
      </c>
      <c r="D693" t="s">
        <v>96</v>
      </c>
      <c r="E693"/>
      <c r="F693" s="2">
        <v>0</v>
      </c>
      <c r="G693" s="2">
        <f t="shared" si="194"/>
        <v>1</v>
      </c>
      <c r="H693" s="4">
        <f t="shared" si="195"/>
        <v>0</v>
      </c>
      <c r="I693">
        <f t="shared" si="196"/>
        <v>1</v>
      </c>
      <c r="J693">
        <f t="shared" si="295"/>
        <v>0</v>
      </c>
      <c r="K693">
        <f t="shared" si="197"/>
        <v>4</v>
      </c>
      <c r="L693">
        <f t="shared" si="198"/>
        <v>0</v>
      </c>
      <c r="M693" s="8">
        <f t="shared" ref="M693:W693" si="315">(M41-$M41)/$M41</f>
        <v>0</v>
      </c>
      <c r="N693" s="8">
        <f t="shared" si="315"/>
        <v>0.33105180092059322</v>
      </c>
      <c r="O693" s="8">
        <f t="shared" si="315"/>
        <v>0.33175496845778302</v>
      </c>
      <c r="P693" s="8">
        <f t="shared" si="315"/>
        <v>-0.51813973881566888</v>
      </c>
      <c r="Q693" s="8">
        <f t="shared" si="315"/>
        <v>-0.49536659562029695</v>
      </c>
      <c r="R693" s="8">
        <f t="shared" si="315"/>
        <v>-0.5266300764181685</v>
      </c>
      <c r="S693" s="8">
        <f t="shared" si="315"/>
        <v>-0.50782308085879468</v>
      </c>
      <c r="T693" s="8">
        <f t="shared" si="315"/>
        <v>5.4068227771560844</v>
      </c>
      <c r="U693" s="8">
        <f t="shared" si="315"/>
        <v>4.884264870716585</v>
      </c>
      <c r="V693" s="8">
        <f t="shared" si="315"/>
        <v>-0.92822937215620727</v>
      </c>
      <c r="W693" s="8">
        <f t="shared" si="315"/>
        <v>-0.78604303640693252</v>
      </c>
      <c r="X693"/>
      <c r="Y693" s="8">
        <f t="shared" ref="Y693:AI693" si="316">(Y41-$Y41)/$Y41</f>
        <v>0</v>
      </c>
      <c r="Z693" s="8">
        <f t="shared" si="316"/>
        <v>0.43308022249776434</v>
      </c>
      <c r="AA693" s="8">
        <f t="shared" si="316"/>
        <v>0.42836541410314255</v>
      </c>
      <c r="AB693" s="8">
        <f t="shared" si="316"/>
        <v>-0.30050957583508531</v>
      </c>
      <c r="AC693" s="8">
        <f t="shared" si="316"/>
        <v>-8.4621742052319676E-2</v>
      </c>
      <c r="AD693" s="8">
        <f t="shared" si="316"/>
        <v>0.63224562570051801</v>
      </c>
      <c r="AE693" s="8">
        <f t="shared" si="316"/>
        <v>0.85574212071299482</v>
      </c>
      <c r="AF693" s="8">
        <f t="shared" si="316"/>
        <v>1.4484229639972446</v>
      </c>
      <c r="AG693" s="8">
        <f t="shared" si="316"/>
        <v>2.0229141496652381</v>
      </c>
      <c r="AH693" s="8">
        <f t="shared" si="316"/>
        <v>-0.7412133795314747</v>
      </c>
      <c r="AI693" s="8">
        <f t="shared" si="316"/>
        <v>4.9912979409441019E-2</v>
      </c>
      <c r="AK693" s="8">
        <f t="shared" ref="AK693:AU693" si="317">(AK41-$AK41)/$AK41</f>
        <v>0</v>
      </c>
      <c r="AL693" s="8">
        <f t="shared" si="317"/>
        <v>-0.40471797668261966</v>
      </c>
      <c r="AM693" s="8">
        <f t="shared" si="317"/>
        <v>-0.40547166953637631</v>
      </c>
      <c r="AN693" s="8">
        <f t="shared" si="317"/>
        <v>-0.30050957583508531</v>
      </c>
      <c r="AO693" s="8">
        <f t="shared" si="317"/>
        <v>-0.59135918672026944</v>
      </c>
      <c r="AP693" s="8">
        <f t="shared" si="317"/>
        <v>0.63224562570051801</v>
      </c>
      <c r="AQ693" s="8">
        <f t="shared" si="317"/>
        <v>-0.33863118572206174</v>
      </c>
      <c r="AR693" s="8">
        <f t="shared" si="317"/>
        <v>0.31458071381154257</v>
      </c>
      <c r="AS693" s="8">
        <f t="shared" si="317"/>
        <v>-0.4173788921790178</v>
      </c>
      <c r="AT693" s="8">
        <f t="shared" si="317"/>
        <v>-0.7412133795314747</v>
      </c>
      <c r="AU693" s="8">
        <f t="shared" si="317"/>
        <v>-0.42522443883950523</v>
      </c>
      <c r="AW693">
        <f t="shared" si="299"/>
        <v>-0.33333333333333331</v>
      </c>
      <c r="AX693" t="str">
        <f t="shared" si="202"/>
        <v/>
      </c>
      <c r="AY693">
        <f t="shared" si="203"/>
        <v>-0.33333333333333331</v>
      </c>
      <c r="AZ693" t="str">
        <f t="shared" si="204"/>
        <v/>
      </c>
    </row>
    <row r="694" spans="1:52" s="17" customFormat="1" x14ac:dyDescent="0.3">
      <c r="A694">
        <v>23</v>
      </c>
      <c r="B694" t="s">
        <v>111</v>
      </c>
      <c r="C694" t="s">
        <v>95</v>
      </c>
      <c r="D694" t="s">
        <v>96</v>
      </c>
      <c r="E694"/>
      <c r="F694" s="2">
        <v>0</v>
      </c>
      <c r="G694" s="2">
        <f t="shared" si="194"/>
        <v>0</v>
      </c>
      <c r="H694" s="4">
        <f t="shared" si="195"/>
        <v>0</v>
      </c>
      <c r="I694">
        <f t="shared" si="196"/>
        <v>1</v>
      </c>
      <c r="J694">
        <f t="shared" si="295"/>
        <v>0</v>
      </c>
      <c r="K694">
        <f t="shared" si="197"/>
        <v>4</v>
      </c>
      <c r="L694">
        <f t="shared" si="198"/>
        <v>0</v>
      </c>
      <c r="M694" s="8">
        <f t="shared" ref="M694:W694" si="318">(M42-$M42)/$M42</f>
        <v>0</v>
      </c>
      <c r="N694" s="8">
        <f t="shared" si="318"/>
        <v>0.36120632039292022</v>
      </c>
      <c r="O694" s="8">
        <f t="shared" si="318"/>
        <v>0.36418782607723865</v>
      </c>
      <c r="P694" s="8">
        <f t="shared" si="318"/>
        <v>-0.58727579586145462</v>
      </c>
      <c r="Q694" s="8">
        <f t="shared" si="318"/>
        <v>-0.5255696042879402</v>
      </c>
      <c r="R694" s="8">
        <f t="shared" si="318"/>
        <v>-0.5979370734665751</v>
      </c>
      <c r="S694" s="8">
        <f t="shared" si="318"/>
        <v>-0.54134673853412518</v>
      </c>
      <c r="T694" s="8">
        <f t="shared" si="318"/>
        <v>4.6165777703007311</v>
      </c>
      <c r="U694" s="8">
        <f t="shared" si="318"/>
        <v>4.167132551875504</v>
      </c>
      <c r="V694" s="8">
        <f t="shared" si="318"/>
        <v>-0.91252304230924197</v>
      </c>
      <c r="W694" s="8">
        <f t="shared" si="318"/>
        <v>-0.70665566263564705</v>
      </c>
      <c r="X694"/>
      <c r="Y694" s="8">
        <f t="shared" ref="Y694:AI694" si="319">(Y42-$Y42)/$Y42</f>
        <v>0</v>
      </c>
      <c r="Z694" s="8">
        <f t="shared" si="319"/>
        <v>0.47541811345720858</v>
      </c>
      <c r="AA694" s="8">
        <f t="shared" si="319"/>
        <v>0.46336177275613671</v>
      </c>
      <c r="AB694" s="8">
        <f t="shared" si="319"/>
        <v>-0.394477485590634</v>
      </c>
      <c r="AC694" s="8">
        <f t="shared" si="319"/>
        <v>-0.10929663043377716</v>
      </c>
      <c r="AD694" s="8">
        <f t="shared" si="319"/>
        <v>0.46284080368652952</v>
      </c>
      <c r="AE694" s="8">
        <f t="shared" si="319"/>
        <v>0.78725706472986801</v>
      </c>
      <c r="AF694" s="8">
        <f t="shared" si="319"/>
        <v>1.3039992205041351</v>
      </c>
      <c r="AG694" s="8">
        <f t="shared" si="319"/>
        <v>1.8326894065718735</v>
      </c>
      <c r="AH694" s="8">
        <f t="shared" si="319"/>
        <v>-0.61502658003591293</v>
      </c>
      <c r="AI694" s="8">
        <f t="shared" si="319"/>
        <v>0.36131621804365394</v>
      </c>
      <c r="AK694" s="8">
        <f t="shared" ref="AK694:AU694" si="320">(AK42-$AK42)/$AK42</f>
        <v>0</v>
      </c>
      <c r="AL694" s="8">
        <f t="shared" si="320"/>
        <v>-0.4679887576735845</v>
      </c>
      <c r="AM694" s="8">
        <f t="shared" si="320"/>
        <v>-0.47176097999961086</v>
      </c>
      <c r="AN694" s="8">
        <f t="shared" si="320"/>
        <v>-0.394477485590634</v>
      </c>
      <c r="AO694" s="8">
        <f t="shared" si="320"/>
        <v>-0.62564982109994516</v>
      </c>
      <c r="AP694" s="8">
        <f t="shared" si="320"/>
        <v>0.46284080368652952</v>
      </c>
      <c r="AQ694" s="8">
        <f t="shared" si="320"/>
        <v>-0.38972707148637609</v>
      </c>
      <c r="AR694" s="8">
        <f t="shared" si="320"/>
        <v>0.24802500340665626</v>
      </c>
      <c r="AS694" s="8">
        <f t="shared" si="320"/>
        <v>-0.45166490949821864</v>
      </c>
      <c r="AT694" s="8">
        <f t="shared" si="320"/>
        <v>-0.61502658003591293</v>
      </c>
      <c r="AU694" s="8">
        <f t="shared" si="320"/>
        <v>-0.29837774036671338</v>
      </c>
      <c r="AW694">
        <f t="shared" si="299"/>
        <v>-0.33333333333333331</v>
      </c>
      <c r="AX694" t="str">
        <f t="shared" si="202"/>
        <v/>
      </c>
      <c r="AY694">
        <f t="shared" si="203"/>
        <v>-0.33333333333333331</v>
      </c>
      <c r="AZ694" t="str">
        <f t="shared" si="204"/>
        <v/>
      </c>
    </row>
    <row r="695" spans="1:52" s="17" customFormat="1" x14ac:dyDescent="0.3">
      <c r="A695">
        <v>24</v>
      </c>
      <c r="B695" t="s">
        <v>112</v>
      </c>
      <c r="C695" t="s">
        <v>113</v>
      </c>
      <c r="D695" t="s">
        <v>114</v>
      </c>
      <c r="E695" t="s">
        <v>42</v>
      </c>
      <c r="F695" s="2">
        <v>0</v>
      </c>
      <c r="G695" s="2">
        <f t="shared" si="194"/>
        <v>0</v>
      </c>
      <c r="H695" s="4">
        <f t="shared" si="195"/>
        <v>1</v>
      </c>
      <c r="I695">
        <f t="shared" si="196"/>
        <v>1</v>
      </c>
      <c r="J695">
        <f t="shared" si="295"/>
        <v>0</v>
      </c>
      <c r="K695">
        <f t="shared" si="197"/>
        <v>3</v>
      </c>
      <c r="L695">
        <f t="shared" si="198"/>
        <v>3</v>
      </c>
      <c r="M695" s="8">
        <f t="shared" ref="M695:W695" si="321">(M43-$M43)/$M43</f>
        <v>0</v>
      </c>
      <c r="N695" s="8">
        <f t="shared" si="321"/>
        <v>-0.2325612367554668</v>
      </c>
      <c r="O695" s="8">
        <f t="shared" si="321"/>
        <v>-0.22615724767244585</v>
      </c>
      <c r="P695" s="8">
        <f t="shared" si="321"/>
        <v>0.36788966651797583</v>
      </c>
      <c r="Q695" s="8">
        <f t="shared" si="321"/>
        <v>-0.56437045407313269</v>
      </c>
      <c r="R695" s="8">
        <f t="shared" si="321"/>
        <v>-3.4956465946664218E-2</v>
      </c>
      <c r="S695" s="8">
        <f t="shared" si="321"/>
        <v>-0.49247578018724686</v>
      </c>
      <c r="T695" s="8">
        <f t="shared" si="321"/>
        <v>1.3151814427185413</v>
      </c>
      <c r="U695" s="8">
        <f t="shared" si="321"/>
        <v>1.2097001787975303</v>
      </c>
      <c r="V695" s="8">
        <f t="shared" si="321"/>
        <v>4.2707899035546779</v>
      </c>
      <c r="W695" s="8">
        <f t="shared" si="321"/>
        <v>-4.932017229952336E-2</v>
      </c>
      <c r="X695"/>
      <c r="Y695" s="8">
        <f t="shared" ref="Y695:AI695" si="322">(Y43-$Y43)/$Y43</f>
        <v>0</v>
      </c>
      <c r="Z695" s="8">
        <f t="shared" si="322"/>
        <v>-0.29688331420123093</v>
      </c>
      <c r="AA695" s="8">
        <f t="shared" si="322"/>
        <v>-0.29558482671082459</v>
      </c>
      <c r="AB695" s="8">
        <f t="shared" si="322"/>
        <v>0.53912719350158411</v>
      </c>
      <c r="AC695" s="8">
        <f t="shared" si="322"/>
        <v>-0.33989260876795568</v>
      </c>
      <c r="AD695" s="8">
        <f t="shared" si="322"/>
        <v>-0.21392913294410817</v>
      </c>
      <c r="AE695" s="8">
        <f t="shared" si="322"/>
        <v>-0.41354909869198864</v>
      </c>
      <c r="AF695" s="8">
        <f t="shared" si="322"/>
        <v>-0.29688682735240751</v>
      </c>
      <c r="AG695" s="8">
        <f t="shared" si="322"/>
        <v>8.403509152997625E-3</v>
      </c>
      <c r="AH695" s="8">
        <f t="shared" si="322"/>
        <v>1.8240466460513824</v>
      </c>
      <c r="AI695" s="8">
        <f t="shared" si="322"/>
        <v>0.17821264447815549</v>
      </c>
      <c r="AK695" s="8">
        <f t="shared" ref="AK695:AU695" si="323">(AK43-$AK43)/$AK43</f>
        <v>0</v>
      </c>
      <c r="AL695" s="8">
        <f t="shared" si="323"/>
        <v>-0.67323212370848518</v>
      </c>
      <c r="AM695" s="8">
        <f t="shared" si="323"/>
        <v>-0.67399969549784156</v>
      </c>
      <c r="AN695" s="8">
        <f t="shared" si="323"/>
        <v>0.53912719350158411</v>
      </c>
      <c r="AO695" s="8">
        <f t="shared" si="323"/>
        <v>-0.68698121458039152</v>
      </c>
      <c r="AP695" s="8">
        <f t="shared" si="323"/>
        <v>-0.21392913294410817</v>
      </c>
      <c r="AQ695" s="8">
        <f t="shared" si="323"/>
        <v>-0.64980860841326149</v>
      </c>
      <c r="AR695" s="8">
        <f t="shared" si="323"/>
        <v>-0.63438278624652289</v>
      </c>
      <c r="AS695" s="8">
        <f t="shared" si="323"/>
        <v>-0.77808249498697368</v>
      </c>
      <c r="AT695" s="8">
        <f t="shared" si="323"/>
        <v>1.8240466460513824</v>
      </c>
      <c r="AU695" s="8">
        <f t="shared" si="323"/>
        <v>-0.38362880370583552</v>
      </c>
      <c r="AW695">
        <f t="shared" si="299"/>
        <v>-2</v>
      </c>
      <c r="AX695">
        <f t="shared" si="202"/>
        <v>-2</v>
      </c>
      <c r="AY695">
        <f t="shared" si="203"/>
        <v>-2</v>
      </c>
      <c r="AZ695" t="str">
        <f t="shared" si="204"/>
        <v/>
      </c>
    </row>
    <row r="696" spans="1:52" s="17" customFormat="1" x14ac:dyDescent="0.3">
      <c r="A696">
        <v>24</v>
      </c>
      <c r="B696" t="s">
        <v>115</v>
      </c>
      <c r="C696" t="s">
        <v>113</v>
      </c>
      <c r="D696" t="s">
        <v>114</v>
      </c>
      <c r="E696"/>
      <c r="F696" s="2">
        <v>0</v>
      </c>
      <c r="G696" s="2">
        <f t="shared" si="194"/>
        <v>1</v>
      </c>
      <c r="H696" s="4">
        <f t="shared" si="195"/>
        <v>0</v>
      </c>
      <c r="I696">
        <f t="shared" si="196"/>
        <v>1</v>
      </c>
      <c r="J696">
        <f t="shared" si="295"/>
        <v>0</v>
      </c>
      <c r="K696">
        <f t="shared" si="197"/>
        <v>3</v>
      </c>
      <c r="L696">
        <f t="shared" si="198"/>
        <v>0</v>
      </c>
      <c r="M696" s="8">
        <f t="shared" ref="M696:W696" si="324">(M44-$M44)/$M44</f>
        <v>0</v>
      </c>
      <c r="N696" s="8">
        <f t="shared" si="324"/>
        <v>-0.38086431988486913</v>
      </c>
      <c r="O696" s="8">
        <f t="shared" si="324"/>
        <v>-0.37051006539908882</v>
      </c>
      <c r="P696" s="8">
        <f t="shared" si="324"/>
        <v>-2.1675431747778872E-2</v>
      </c>
      <c r="Q696" s="8">
        <f t="shared" si="324"/>
        <v>-0.59994530239430421</v>
      </c>
      <c r="R696" s="8">
        <f t="shared" si="324"/>
        <v>1.2689974334506307</v>
      </c>
      <c r="S696" s="8">
        <f t="shared" si="324"/>
        <v>-0.3684069231443533</v>
      </c>
      <c r="T696" s="8">
        <f t="shared" si="324"/>
        <v>7.9246650126719748E-2</v>
      </c>
      <c r="U696" s="8">
        <f t="shared" si="324"/>
        <v>-0.30563869368164825</v>
      </c>
      <c r="V696" s="8">
        <f t="shared" si="324"/>
        <v>1.9771093531144601</v>
      </c>
      <c r="W696" s="8">
        <f t="shared" si="324"/>
        <v>-3.9062629156198507E-2</v>
      </c>
      <c r="X696"/>
      <c r="Y696" s="8">
        <f t="shared" ref="Y696:AI696" si="325">(Y44-$Y44)/$Y44</f>
        <v>0</v>
      </c>
      <c r="Z696" s="8">
        <f t="shared" si="325"/>
        <v>-0.37133286678551503</v>
      </c>
      <c r="AA696" s="8">
        <f t="shared" si="325"/>
        <v>-0.37088870746190145</v>
      </c>
      <c r="AB696" s="8">
        <f t="shared" si="325"/>
        <v>8.6371559038559073E-2</v>
      </c>
      <c r="AC696" s="8">
        <f t="shared" si="325"/>
        <v>-0.44342774086999953</v>
      </c>
      <c r="AD696" s="8">
        <f t="shared" si="325"/>
        <v>1.0524804670776153</v>
      </c>
      <c r="AE696" s="8">
        <f t="shared" si="325"/>
        <v>-0.28119289676826925</v>
      </c>
      <c r="AF696" s="8">
        <f t="shared" si="325"/>
        <v>-0.17104925307597837</v>
      </c>
      <c r="AG696" s="8">
        <f t="shared" si="325"/>
        <v>-0.41557878210253779</v>
      </c>
      <c r="AH696" s="8">
        <f t="shared" si="325"/>
        <v>0.70033908285090185</v>
      </c>
      <c r="AI696" s="8">
        <f t="shared" si="325"/>
        <v>5.8929989015505786E-2</v>
      </c>
      <c r="AK696" s="8">
        <f t="shared" ref="AK696:AU696" si="326">(AK44-$AK44)/$AK44</f>
        <v>0</v>
      </c>
      <c r="AL696" s="8">
        <f t="shared" si="326"/>
        <v>-0.75229527988009715</v>
      </c>
      <c r="AM696" s="8">
        <f t="shared" si="326"/>
        <v>-0.74935917958858234</v>
      </c>
      <c r="AN696" s="8">
        <f t="shared" si="326"/>
        <v>8.6371559038559073E-2</v>
      </c>
      <c r="AO696" s="8">
        <f t="shared" si="326"/>
        <v>-0.72294081499351848</v>
      </c>
      <c r="AP696" s="8">
        <f t="shared" si="326"/>
        <v>1.0524804670776153</v>
      </c>
      <c r="AQ696" s="8">
        <f t="shared" si="326"/>
        <v>-0.70202089620827568</v>
      </c>
      <c r="AR696" s="8">
        <f t="shared" si="326"/>
        <v>-0.54977598216238932</v>
      </c>
      <c r="AS696" s="8">
        <f t="shared" si="326"/>
        <v>-0.88761706433206267</v>
      </c>
      <c r="AT696" s="8">
        <f t="shared" si="326"/>
        <v>0.70033908285090185</v>
      </c>
      <c r="AU696" s="8">
        <f t="shared" si="326"/>
        <v>-0.39283298976114478</v>
      </c>
      <c r="AW696">
        <f t="shared" si="299"/>
        <v>-2</v>
      </c>
      <c r="AX696" t="str">
        <f t="shared" si="202"/>
        <v/>
      </c>
      <c r="AY696">
        <f t="shared" si="203"/>
        <v>-2</v>
      </c>
      <c r="AZ696" t="str">
        <f t="shared" si="204"/>
        <v/>
      </c>
    </row>
    <row r="697" spans="1:52" s="17" customFormat="1" x14ac:dyDescent="0.3">
      <c r="A697">
        <v>24</v>
      </c>
      <c r="B697" t="s">
        <v>116</v>
      </c>
      <c r="C697" t="s">
        <v>113</v>
      </c>
      <c r="D697" t="s">
        <v>114</v>
      </c>
      <c r="E697"/>
      <c r="F697" s="2">
        <v>0</v>
      </c>
      <c r="G697" s="2">
        <f t="shared" si="194"/>
        <v>1</v>
      </c>
      <c r="H697" s="4">
        <f t="shared" si="195"/>
        <v>0</v>
      </c>
      <c r="I697">
        <f t="shared" si="196"/>
        <v>0</v>
      </c>
      <c r="J697">
        <f t="shared" si="295"/>
        <v>1</v>
      </c>
      <c r="K697">
        <f t="shared" si="197"/>
        <v>3</v>
      </c>
      <c r="L697">
        <f t="shared" si="198"/>
        <v>0</v>
      </c>
      <c r="M697" s="8">
        <f t="shared" ref="M697:W697" si="327">(M45-$M45)/$M45</f>
        <v>0</v>
      </c>
      <c r="N697" s="8">
        <f t="shared" si="327"/>
        <v>-0.45178657633850466</v>
      </c>
      <c r="O697" s="8">
        <f t="shared" si="327"/>
        <v>-0.44799065023948337</v>
      </c>
      <c r="P697" s="8">
        <f t="shared" si="327"/>
        <v>0.74553405831199437</v>
      </c>
      <c r="Q697" s="8">
        <f t="shared" si="327"/>
        <v>-0.64176061793105688</v>
      </c>
      <c r="R697" s="8">
        <f t="shared" si="327"/>
        <v>0.6575965315798008</v>
      </c>
      <c r="S697" s="8">
        <f t="shared" si="327"/>
        <v>-0.65929439569796011</v>
      </c>
      <c r="T697" s="8">
        <f t="shared" si="327"/>
        <v>1.7061701115362771</v>
      </c>
      <c r="U697" s="8">
        <f t="shared" si="327"/>
        <v>0.73982071106709013</v>
      </c>
      <c r="V697" s="8">
        <f t="shared" si="327"/>
        <v>3.9319937353642263</v>
      </c>
      <c r="W697" s="8">
        <f t="shared" si="327"/>
        <v>-8.2551627303107056E-2</v>
      </c>
      <c r="X697"/>
      <c r="Y697" s="8">
        <f t="shared" ref="Y697:AI697" si="328">(Y45-$Y45)/$Y45</f>
        <v>0</v>
      </c>
      <c r="Z697" s="8">
        <f t="shared" si="328"/>
        <v>-0.37954078330778068</v>
      </c>
      <c r="AA697" s="8">
        <f t="shared" si="328"/>
        <v>-0.38643515820301372</v>
      </c>
      <c r="AB697" s="8">
        <f t="shared" si="328"/>
        <v>0.17924879781763595</v>
      </c>
      <c r="AC697" s="8">
        <f t="shared" si="328"/>
        <v>-0.46026463652750377</v>
      </c>
      <c r="AD697" s="8">
        <f t="shared" si="328"/>
        <v>0.35468211666672905</v>
      </c>
      <c r="AE697" s="8">
        <f t="shared" si="328"/>
        <v>-0.52849552667119581</v>
      </c>
      <c r="AF697" s="8">
        <f t="shared" si="328"/>
        <v>0.71147922116174445</v>
      </c>
      <c r="AG697" s="8">
        <f t="shared" si="328"/>
        <v>0.20477487869225042</v>
      </c>
      <c r="AH697" s="8">
        <f t="shared" si="328"/>
        <v>1.8280883022590444</v>
      </c>
      <c r="AI697" s="8">
        <f t="shared" si="328"/>
        <v>0.16980459297208353</v>
      </c>
      <c r="AK697" s="8">
        <f t="shared" ref="AK697:AU697" si="329">(AK45-$AK45)/$AK45</f>
        <v>0</v>
      </c>
      <c r="AL697" s="8">
        <f t="shared" si="329"/>
        <v>-0.77443992201673084</v>
      </c>
      <c r="AM697" s="8">
        <f t="shared" si="329"/>
        <v>-0.77562051641936414</v>
      </c>
      <c r="AN697" s="8">
        <f t="shared" si="329"/>
        <v>0.17924879781763595</v>
      </c>
      <c r="AO697" s="8">
        <f t="shared" si="329"/>
        <v>-0.77510294133940327</v>
      </c>
      <c r="AP697" s="8">
        <f t="shared" si="329"/>
        <v>0.35468211666672905</v>
      </c>
      <c r="AQ697" s="8">
        <f t="shared" si="329"/>
        <v>-0.79369865491825187</v>
      </c>
      <c r="AR697" s="8">
        <f t="shared" si="329"/>
        <v>-7.7581628164722735E-2</v>
      </c>
      <c r="AS697" s="8">
        <f t="shared" si="329"/>
        <v>-0.7716158999663365</v>
      </c>
      <c r="AT697" s="8">
        <f t="shared" si="329"/>
        <v>1.8280883022590444</v>
      </c>
      <c r="AU697" s="8">
        <f t="shared" si="329"/>
        <v>-0.44494442562509379</v>
      </c>
      <c r="AW697">
        <f t="shared" si="299"/>
        <v>8</v>
      </c>
      <c r="AX697" t="str">
        <f t="shared" si="202"/>
        <v/>
      </c>
      <c r="AY697" t="str">
        <f t="shared" si="203"/>
        <v/>
      </c>
      <c r="AZ697">
        <f t="shared" si="204"/>
        <v>8</v>
      </c>
    </row>
    <row r="698" spans="1:52" s="17" customFormat="1" x14ac:dyDescent="0.3">
      <c r="A698">
        <v>24</v>
      </c>
      <c r="B698" t="s">
        <v>117</v>
      </c>
      <c r="C698" t="s">
        <v>113</v>
      </c>
      <c r="D698" t="s">
        <v>114</v>
      </c>
      <c r="E698"/>
      <c r="F698" s="2">
        <v>0</v>
      </c>
      <c r="G698" s="2">
        <f t="shared" si="194"/>
        <v>0</v>
      </c>
      <c r="H698" s="4">
        <f t="shared" si="195"/>
        <v>0</v>
      </c>
      <c r="I698">
        <f t="shared" si="196"/>
        <v>1</v>
      </c>
      <c r="J698">
        <f t="shared" si="295"/>
        <v>0</v>
      </c>
      <c r="K698">
        <f t="shared" si="197"/>
        <v>3</v>
      </c>
      <c r="L698">
        <f t="shared" si="198"/>
        <v>0</v>
      </c>
      <c r="M698" s="8">
        <f t="shared" ref="M698:W698" si="330">(M46-$M46)/$M46</f>
        <v>0</v>
      </c>
      <c r="N698" s="8">
        <f t="shared" si="330"/>
        <v>1.063422601784725</v>
      </c>
      <c r="O698" s="8">
        <f t="shared" si="330"/>
        <v>1.0702583973213187</v>
      </c>
      <c r="P698" s="8">
        <f t="shared" si="330"/>
        <v>-0.14040861192395723</v>
      </c>
      <c r="Q698" s="8">
        <f t="shared" si="330"/>
        <v>-0.18425207346186154</v>
      </c>
      <c r="R698" s="8">
        <f t="shared" si="330"/>
        <v>-0.5512474578268507</v>
      </c>
      <c r="S698" s="8">
        <f t="shared" si="330"/>
        <v>-0.33981109558667638</v>
      </c>
      <c r="T698" s="8">
        <f t="shared" si="330"/>
        <v>7.5213590840401015</v>
      </c>
      <c r="U698" s="8">
        <f t="shared" si="330"/>
        <v>6.8613904087326629</v>
      </c>
      <c r="V698" s="8">
        <f t="shared" si="330"/>
        <v>0.71015676352078705</v>
      </c>
      <c r="W698" s="8">
        <f t="shared" si="330"/>
        <v>0.80864264012197595</v>
      </c>
      <c r="X698"/>
      <c r="Y698" s="8">
        <f t="shared" ref="Y698:AI698" si="331">(Y46-$Y46)/$Y46</f>
        <v>0</v>
      </c>
      <c r="Z698" s="8">
        <f t="shared" si="331"/>
        <v>0.37779400177700811</v>
      </c>
      <c r="AA698" s="8">
        <f t="shared" si="331"/>
        <v>0.33634449005574385</v>
      </c>
      <c r="AB698" s="8">
        <f t="shared" si="331"/>
        <v>-5.095615337486975E-2</v>
      </c>
      <c r="AC698" s="8">
        <f t="shared" si="331"/>
        <v>6.6750580344751689E-2</v>
      </c>
      <c r="AD698" s="8">
        <f t="shared" si="331"/>
        <v>-0.60947755109942825</v>
      </c>
      <c r="AE698" s="8">
        <f t="shared" si="331"/>
        <v>-0.25602272918602154</v>
      </c>
      <c r="AF698" s="8">
        <f t="shared" si="331"/>
        <v>0.73826347599460362</v>
      </c>
      <c r="AG698" s="8">
        <f t="shared" si="331"/>
        <v>1.2710535712029207</v>
      </c>
      <c r="AH698" s="8">
        <f t="shared" si="331"/>
        <v>1.4154196856202708</v>
      </c>
      <c r="AI698" s="8">
        <f t="shared" si="331"/>
        <v>1.219892010735719</v>
      </c>
      <c r="AK698" s="8">
        <f t="shared" ref="AK698:AU698" si="332">(AK46-$AK46)/$AK46</f>
        <v>0</v>
      </c>
      <c r="AL698" s="8">
        <f t="shared" si="332"/>
        <v>-0.43497082571151857</v>
      </c>
      <c r="AM698" s="8">
        <f t="shared" si="332"/>
        <v>-0.46767225753424774</v>
      </c>
      <c r="AN698" s="8">
        <f t="shared" si="332"/>
        <v>-5.095615337486975E-2</v>
      </c>
      <c r="AO698" s="8">
        <f t="shared" si="332"/>
        <v>-0.5233724814970695</v>
      </c>
      <c r="AP698" s="8">
        <f t="shared" si="332"/>
        <v>-0.60947755109942825</v>
      </c>
      <c r="AQ698" s="8">
        <f t="shared" si="332"/>
        <v>-0.60032562568221548</v>
      </c>
      <c r="AR698" s="8">
        <f t="shared" si="332"/>
        <v>-9.4174253846834435E-2</v>
      </c>
      <c r="AS698" s="8">
        <f t="shared" si="332"/>
        <v>-0.50826672397884365</v>
      </c>
      <c r="AT698" s="8">
        <f t="shared" si="332"/>
        <v>1.4154196856202708</v>
      </c>
      <c r="AU698" s="8">
        <f t="shared" si="332"/>
        <v>0.10495005711197082</v>
      </c>
      <c r="AW698">
        <f t="shared" si="299"/>
        <v>-4</v>
      </c>
      <c r="AX698" t="str">
        <f t="shared" si="202"/>
        <v/>
      </c>
      <c r="AY698">
        <f t="shared" si="203"/>
        <v>-4</v>
      </c>
      <c r="AZ698" t="str">
        <f t="shared" si="204"/>
        <v/>
      </c>
    </row>
    <row r="699" spans="1:52" s="17" customFormat="1" x14ac:dyDescent="0.3">
      <c r="A699">
        <v>24</v>
      </c>
      <c r="B699" t="s">
        <v>118</v>
      </c>
      <c r="C699" t="s">
        <v>113</v>
      </c>
      <c r="D699" t="s">
        <v>114</v>
      </c>
      <c r="E699"/>
      <c r="F699" s="2">
        <v>0</v>
      </c>
      <c r="G699" s="2">
        <f t="shared" si="194"/>
        <v>1</v>
      </c>
      <c r="H699" s="4">
        <f t="shared" si="195"/>
        <v>0</v>
      </c>
      <c r="I699">
        <f t="shared" si="196"/>
        <v>1</v>
      </c>
      <c r="J699">
        <f t="shared" si="295"/>
        <v>0</v>
      </c>
      <c r="K699">
        <f t="shared" si="197"/>
        <v>3</v>
      </c>
      <c r="L699">
        <f t="shared" si="198"/>
        <v>0</v>
      </c>
      <c r="M699" s="8">
        <f t="shared" ref="M699:W699" si="333">(M47-$M47)/$M47</f>
        <v>0</v>
      </c>
      <c r="N699" s="8">
        <f t="shared" si="333"/>
        <v>2.668854378992124</v>
      </c>
      <c r="O699" s="8">
        <f t="shared" si="333"/>
        <v>2.6801132024070715</v>
      </c>
      <c r="P699" s="8">
        <f t="shared" si="333"/>
        <v>-0.28483394223612452</v>
      </c>
      <c r="Q699" s="8">
        <f t="shared" si="333"/>
        <v>0.4830001799952327</v>
      </c>
      <c r="R699" s="8">
        <f t="shared" si="333"/>
        <v>-0.79351992839108587</v>
      </c>
      <c r="S699" s="8">
        <f t="shared" si="333"/>
        <v>0.41817635641001949</v>
      </c>
      <c r="T699" s="8">
        <f t="shared" si="333"/>
        <v>9.3249595010726747</v>
      </c>
      <c r="U699" s="8">
        <f t="shared" si="333"/>
        <v>8.8203088134422387</v>
      </c>
      <c r="V699" s="8">
        <f t="shared" si="333"/>
        <v>2.0616143139992615E-2</v>
      </c>
      <c r="W699" s="8">
        <f t="shared" si="333"/>
        <v>6.1012789390983704</v>
      </c>
      <c r="X699"/>
      <c r="Y699" s="8">
        <f t="shared" ref="Y699:AI699" si="334">(Y47-$Y47)/$Y47</f>
        <v>0</v>
      </c>
      <c r="Z699" s="8">
        <f t="shared" si="334"/>
        <v>1.1236079294715593</v>
      </c>
      <c r="AA699" s="8">
        <f t="shared" si="334"/>
        <v>1.1124726554835691</v>
      </c>
      <c r="AB699" s="8">
        <f t="shared" si="334"/>
        <v>5.7504813374442104E-2</v>
      </c>
      <c r="AC699" s="8">
        <f t="shared" si="334"/>
        <v>0.67835632314579708</v>
      </c>
      <c r="AD699" s="8">
        <f t="shared" si="334"/>
        <v>-0.7351357180405288</v>
      </c>
      <c r="AE699" s="8">
        <f t="shared" si="334"/>
        <v>0.35763449690280008</v>
      </c>
      <c r="AF699" s="8">
        <f t="shared" si="334"/>
        <v>1.0525183816845993</v>
      </c>
      <c r="AG699" s="8">
        <f t="shared" si="334"/>
        <v>1.9314812175938525</v>
      </c>
      <c r="AH699" s="8">
        <f t="shared" si="334"/>
        <v>0.96537656019946916</v>
      </c>
      <c r="AI699" s="8">
        <f t="shared" si="334"/>
        <v>3.0502725085983351</v>
      </c>
      <c r="AK699" s="8">
        <f t="shared" ref="AK699:AU699" si="335">(AK47-$AK47)/$AK47</f>
        <v>0</v>
      </c>
      <c r="AL699" s="8">
        <f t="shared" si="335"/>
        <v>-0.23865248239390383</v>
      </c>
      <c r="AM699" s="8">
        <f t="shared" si="335"/>
        <v>-0.25316989465921619</v>
      </c>
      <c r="AN699" s="8">
        <f t="shared" si="335"/>
        <v>5.7504813374442104E-2</v>
      </c>
      <c r="AO699" s="8">
        <f t="shared" si="335"/>
        <v>-0.3438419260126187</v>
      </c>
      <c r="AP699" s="8">
        <f t="shared" si="335"/>
        <v>-0.7351357180405288</v>
      </c>
      <c r="AQ699" s="8">
        <f t="shared" si="335"/>
        <v>-0.36463795560314294</v>
      </c>
      <c r="AR699" s="8">
        <f t="shared" si="335"/>
        <v>6.1277316692848319E-2</v>
      </c>
      <c r="AS699" s="8">
        <f t="shared" si="335"/>
        <v>-0.35394528472141773</v>
      </c>
      <c r="AT699" s="8">
        <f t="shared" si="335"/>
        <v>0.96537656019946916</v>
      </c>
      <c r="AU699" s="8">
        <f t="shared" si="335"/>
        <v>0.81442657286324049</v>
      </c>
      <c r="AW699">
        <f t="shared" si="299"/>
        <v>-4</v>
      </c>
      <c r="AX699" t="str">
        <f t="shared" si="202"/>
        <v/>
      </c>
      <c r="AY699">
        <f t="shared" si="203"/>
        <v>-4</v>
      </c>
      <c r="AZ699" t="str">
        <f t="shared" si="204"/>
        <v/>
      </c>
    </row>
    <row r="700" spans="1:52" s="17" customFormat="1" x14ac:dyDescent="0.3">
      <c r="A700">
        <v>24</v>
      </c>
      <c r="B700" t="s">
        <v>119</v>
      </c>
      <c r="C700" t="s">
        <v>113</v>
      </c>
      <c r="D700" t="s">
        <v>114</v>
      </c>
      <c r="E700"/>
      <c r="F700" s="2">
        <v>0</v>
      </c>
      <c r="G700" s="2">
        <f t="shared" si="194"/>
        <v>0</v>
      </c>
      <c r="H700" s="4">
        <f t="shared" si="195"/>
        <v>0</v>
      </c>
      <c r="I700">
        <f t="shared" si="196"/>
        <v>0</v>
      </c>
      <c r="J700">
        <f t="shared" si="295"/>
        <v>1</v>
      </c>
      <c r="K700">
        <f t="shared" si="197"/>
        <v>3</v>
      </c>
      <c r="L700">
        <f t="shared" si="198"/>
        <v>0</v>
      </c>
      <c r="M700" s="8">
        <f t="shared" ref="M700:W700" si="336">(M48-$M48)/$M48</f>
        <v>0</v>
      </c>
      <c r="N700" s="8">
        <f t="shared" si="336"/>
        <v>-0.35963941174420377</v>
      </c>
      <c r="O700" s="8">
        <f t="shared" si="336"/>
        <v>-0.35122253672012727</v>
      </c>
      <c r="P700" s="8">
        <f t="shared" si="336"/>
        <v>2.4711132247490082</v>
      </c>
      <c r="Q700" s="8">
        <f t="shared" si="336"/>
        <v>-0.77542260019041087</v>
      </c>
      <c r="R700" s="8">
        <f t="shared" si="336"/>
        <v>1.3468299711815563</v>
      </c>
      <c r="S700" s="8">
        <f t="shared" si="336"/>
        <v>-0.52887769496475201</v>
      </c>
      <c r="T700" s="8">
        <f t="shared" si="336"/>
        <v>2.4716572164428392</v>
      </c>
      <c r="U700" s="8">
        <f t="shared" si="336"/>
        <v>1.2081986729941281</v>
      </c>
      <c r="V700" s="8">
        <f t="shared" si="336"/>
        <v>3.404827685517585</v>
      </c>
      <c r="W700" s="8">
        <f t="shared" si="336"/>
        <v>-0.10887529189910061</v>
      </c>
      <c r="X700"/>
      <c r="Y700" s="8">
        <f t="shared" ref="Y700:AI700" si="337">(Y48-$Y48)/$Y48</f>
        <v>0</v>
      </c>
      <c r="Z700" s="8">
        <f t="shared" si="337"/>
        <v>-0.29679253814685341</v>
      </c>
      <c r="AA700" s="8">
        <f t="shared" si="337"/>
        <v>-0.30454389461115011</v>
      </c>
      <c r="AB700" s="8">
        <f t="shared" si="337"/>
        <v>0.65630331371942197</v>
      </c>
      <c r="AC700" s="8">
        <f t="shared" si="337"/>
        <v>-0.49111290955994163</v>
      </c>
      <c r="AD700" s="8">
        <f t="shared" si="337"/>
        <v>0.59846306206507693</v>
      </c>
      <c r="AE700" s="8">
        <f t="shared" si="337"/>
        <v>-0.38784422276970654</v>
      </c>
      <c r="AF700" s="8">
        <f t="shared" si="337"/>
        <v>1.1226902857082066</v>
      </c>
      <c r="AG700" s="8">
        <f t="shared" si="337"/>
        <v>0.47146186039304788</v>
      </c>
      <c r="AH700" s="8">
        <f t="shared" si="337"/>
        <v>1.5672476724193196</v>
      </c>
      <c r="AI700" s="8">
        <f t="shared" si="337"/>
        <v>0.29670568549886239</v>
      </c>
      <c r="AK700" s="8">
        <f t="shared" ref="AK700:AU700" si="338">(AK48-$AK48)/$AK48</f>
        <v>0</v>
      </c>
      <c r="AL700" s="8">
        <f t="shared" si="338"/>
        <v>-0.7487914610921369</v>
      </c>
      <c r="AM700" s="8">
        <f t="shared" si="338"/>
        <v>-0.75201816603436011</v>
      </c>
      <c r="AN700" s="8">
        <f t="shared" si="338"/>
        <v>0.65630331371942197</v>
      </c>
      <c r="AO700" s="8">
        <f t="shared" si="338"/>
        <v>-0.78480943341598453</v>
      </c>
      <c r="AP700" s="8">
        <f t="shared" si="338"/>
        <v>0.59846306206507693</v>
      </c>
      <c r="AQ700" s="8">
        <f t="shared" si="338"/>
        <v>-0.73879912872001774</v>
      </c>
      <c r="AR700" s="8">
        <f t="shared" si="338"/>
        <v>0.14992404142519669</v>
      </c>
      <c r="AS700" s="8">
        <f t="shared" si="338"/>
        <v>-0.72346476796294779</v>
      </c>
      <c r="AT700" s="8">
        <f t="shared" si="338"/>
        <v>1.5672476724193196</v>
      </c>
      <c r="AU700" s="8">
        <f t="shared" si="338"/>
        <v>-0.40518985112483591</v>
      </c>
      <c r="AW700">
        <f t="shared" si="299"/>
        <v>8</v>
      </c>
      <c r="AX700" t="str">
        <f t="shared" si="202"/>
        <v/>
      </c>
      <c r="AY700" t="str">
        <f t="shared" si="203"/>
        <v/>
      </c>
      <c r="AZ700">
        <f t="shared" si="204"/>
        <v>8</v>
      </c>
    </row>
    <row r="701" spans="1:52" s="17" customFormat="1" x14ac:dyDescent="0.3">
      <c r="A701">
        <v>24</v>
      </c>
      <c r="B701" t="s">
        <v>120</v>
      </c>
      <c r="C701" t="s">
        <v>113</v>
      </c>
      <c r="D701" t="s">
        <v>114</v>
      </c>
      <c r="E701"/>
      <c r="F701" s="2">
        <v>0</v>
      </c>
      <c r="G701" s="2">
        <f t="shared" si="194"/>
        <v>0</v>
      </c>
      <c r="H701" s="4">
        <f t="shared" si="195"/>
        <v>0</v>
      </c>
      <c r="I701">
        <f t="shared" si="196"/>
        <v>1</v>
      </c>
      <c r="J701">
        <f t="shared" si="295"/>
        <v>0</v>
      </c>
      <c r="K701">
        <f t="shared" si="197"/>
        <v>3</v>
      </c>
      <c r="L701">
        <f t="shared" si="198"/>
        <v>0</v>
      </c>
      <c r="M701" s="8">
        <f t="shared" ref="M701:W701" si="339">(M49-$M49)/$M49</f>
        <v>0</v>
      </c>
      <c r="N701" s="8">
        <f t="shared" si="339"/>
        <v>-0.30022365065480938</v>
      </c>
      <c r="O701" s="8">
        <f t="shared" si="339"/>
        <v>-0.29496709984587349</v>
      </c>
      <c r="P701" s="8">
        <f t="shared" si="339"/>
        <v>-0.4129544148662434</v>
      </c>
      <c r="Q701" s="8">
        <f t="shared" si="339"/>
        <v>-0.71655291493960593</v>
      </c>
      <c r="R701" s="8">
        <f t="shared" si="339"/>
        <v>0.55544727161699237</v>
      </c>
      <c r="S701" s="8">
        <f t="shared" si="339"/>
        <v>-0.34795511228085574</v>
      </c>
      <c r="T701" s="8">
        <f t="shared" si="339"/>
        <v>8.3941546951067036E-2</v>
      </c>
      <c r="U701" s="8">
        <f t="shared" si="339"/>
        <v>-0.29387678660894423</v>
      </c>
      <c r="V701" s="8">
        <f t="shared" si="339"/>
        <v>5.3571467037346521</v>
      </c>
      <c r="W701" s="8">
        <f t="shared" si="339"/>
        <v>0.1807525733730142</v>
      </c>
      <c r="X701"/>
      <c r="Y701" s="8">
        <f t="shared" ref="Y701:AI701" si="340">(Y49-$Y49)/$Y49</f>
        <v>0</v>
      </c>
      <c r="Z701" s="8">
        <f t="shared" si="340"/>
        <v>-0.35008603347059464</v>
      </c>
      <c r="AA701" s="8">
        <f t="shared" si="340"/>
        <v>-0.34966717558882077</v>
      </c>
      <c r="AB701" s="8">
        <f t="shared" si="340"/>
        <v>-0.25672659221242339</v>
      </c>
      <c r="AC701" s="8">
        <f t="shared" si="340"/>
        <v>-0.59058205349755344</v>
      </c>
      <c r="AD701" s="8">
        <f t="shared" si="340"/>
        <v>0.43043431542035748</v>
      </c>
      <c r="AE701" s="8">
        <f t="shared" si="340"/>
        <v>-0.34930512540947517</v>
      </c>
      <c r="AF701" s="8">
        <f t="shared" si="340"/>
        <v>-0.22806030092572588</v>
      </c>
      <c r="AG701" s="8">
        <f t="shared" si="340"/>
        <v>-0.44903999617899903</v>
      </c>
      <c r="AH701" s="8">
        <f t="shared" si="340"/>
        <v>1.899886846955525</v>
      </c>
      <c r="AI701" s="8">
        <f t="shared" si="340"/>
        <v>7.8615484396940591E-2</v>
      </c>
      <c r="AK701" s="8">
        <f t="shared" ref="AK701:AU701" si="341">(AK49-$AK49)/$AK49</f>
        <v>0</v>
      </c>
      <c r="AL701" s="8">
        <f t="shared" si="341"/>
        <v>-0.7452488068498303</v>
      </c>
      <c r="AM701" s="8">
        <f t="shared" si="341"/>
        <v>-0.74472237886532233</v>
      </c>
      <c r="AN701" s="8">
        <f t="shared" si="341"/>
        <v>-0.25672659221242339</v>
      </c>
      <c r="AO701" s="8">
        <f t="shared" si="341"/>
        <v>-0.82116113901552545</v>
      </c>
      <c r="AP701" s="8">
        <f t="shared" si="341"/>
        <v>0.43043431542035748</v>
      </c>
      <c r="AQ701" s="8">
        <f t="shared" si="341"/>
        <v>-0.77207367065605781</v>
      </c>
      <c r="AR701" s="8">
        <f t="shared" si="341"/>
        <v>-0.58441086013562837</v>
      </c>
      <c r="AS701" s="8">
        <f t="shared" si="341"/>
        <v>-0.89418024008181107</v>
      </c>
      <c r="AT701" s="8">
        <f t="shared" si="341"/>
        <v>1.899886846955525</v>
      </c>
      <c r="AU701" s="8">
        <f t="shared" si="341"/>
        <v>-0.43020864523718871</v>
      </c>
      <c r="AW701">
        <f t="shared" si="299"/>
        <v>-2</v>
      </c>
      <c r="AX701" t="str">
        <f t="shared" si="202"/>
        <v/>
      </c>
      <c r="AY701">
        <f t="shared" si="203"/>
        <v>-2</v>
      </c>
      <c r="AZ701" t="str">
        <f t="shared" si="204"/>
        <v/>
      </c>
    </row>
    <row r="702" spans="1:52" s="17" customFormat="1" x14ac:dyDescent="0.3">
      <c r="A702">
        <v>24</v>
      </c>
      <c r="B702" t="s">
        <v>121</v>
      </c>
      <c r="C702" t="s">
        <v>113</v>
      </c>
      <c r="D702" t="s">
        <v>114</v>
      </c>
      <c r="E702" t="s">
        <v>42</v>
      </c>
      <c r="F702" s="2">
        <v>0</v>
      </c>
      <c r="G702" s="2">
        <f t="shared" si="194"/>
        <v>1</v>
      </c>
      <c r="H702" s="4">
        <f t="shared" si="195"/>
        <v>1</v>
      </c>
      <c r="I702">
        <f t="shared" si="196"/>
        <v>1</v>
      </c>
      <c r="J702">
        <f t="shared" si="295"/>
        <v>0</v>
      </c>
      <c r="K702">
        <f t="shared" si="197"/>
        <v>3</v>
      </c>
      <c r="L702">
        <f t="shared" si="198"/>
        <v>3</v>
      </c>
      <c r="M702" s="8">
        <f t="shared" ref="M702:W702" si="342">(M50-$M50)/$M50</f>
        <v>0</v>
      </c>
      <c r="N702" s="8">
        <f t="shared" si="342"/>
        <v>-0.18245248870731121</v>
      </c>
      <c r="O702" s="8">
        <f t="shared" si="342"/>
        <v>-0.17156363318005138</v>
      </c>
      <c r="P702" s="8">
        <f t="shared" si="342"/>
        <v>-0.25844050071626451</v>
      </c>
      <c r="Q702" s="8">
        <f t="shared" si="342"/>
        <v>-0.6250515966365312</v>
      </c>
      <c r="R702" s="8">
        <f t="shared" si="342"/>
        <v>-0.3523485370908529</v>
      </c>
      <c r="S702" s="8">
        <f t="shared" si="342"/>
        <v>-0.68069858840233999</v>
      </c>
      <c r="T702" s="8">
        <f t="shared" si="342"/>
        <v>1.7206571199659175</v>
      </c>
      <c r="U702" s="8">
        <f t="shared" si="342"/>
        <v>1.5004419045763557</v>
      </c>
      <c r="V702" s="8">
        <f t="shared" si="342"/>
        <v>1.4927998993807787</v>
      </c>
      <c r="W702" s="8">
        <f t="shared" si="342"/>
        <v>9.7039902118213478E-2</v>
      </c>
      <c r="X702"/>
      <c r="Y702" s="8">
        <f t="shared" ref="Y702:AI702" si="343">(Y50-$Y50)/$Y50</f>
        <v>0</v>
      </c>
      <c r="Z702" s="8">
        <f t="shared" si="343"/>
        <v>-0.15204464991560077</v>
      </c>
      <c r="AA702" s="8">
        <f t="shared" si="343"/>
        <v>-0.14627740629740699</v>
      </c>
      <c r="AB702" s="8">
        <f t="shared" si="343"/>
        <v>3.3181445118713841E-2</v>
      </c>
      <c r="AC702" s="8">
        <f t="shared" si="343"/>
        <v>-0.27505682927589176</v>
      </c>
      <c r="AD702" s="8">
        <f t="shared" si="343"/>
        <v>-0.24763971951317668</v>
      </c>
      <c r="AE702" s="8">
        <f t="shared" si="343"/>
        <v>-0.47926186426051648</v>
      </c>
      <c r="AF702" s="8">
        <f t="shared" si="343"/>
        <v>-4.0042172819896193E-2</v>
      </c>
      <c r="AG702" s="8">
        <f t="shared" si="343"/>
        <v>0.23969936265989103</v>
      </c>
      <c r="AH702" s="8">
        <f t="shared" si="343"/>
        <v>1.3902562809477812</v>
      </c>
      <c r="AI702" s="8">
        <f t="shared" si="343"/>
        <v>0.55699413076879045</v>
      </c>
      <c r="AK702" s="8">
        <f t="shared" ref="AK702:AU702" si="344">(AK50-$AK50)/$AK50</f>
        <v>0</v>
      </c>
      <c r="AL702" s="8">
        <f t="shared" si="344"/>
        <v>-0.67975005988644899</v>
      </c>
      <c r="AM702" s="8">
        <f t="shared" si="344"/>
        <v>-0.67968096901226394</v>
      </c>
      <c r="AN702" s="8">
        <f t="shared" si="344"/>
        <v>3.3181445118713841E-2</v>
      </c>
      <c r="AO702" s="8">
        <f t="shared" si="344"/>
        <v>-0.69003241573169061</v>
      </c>
      <c r="AP702" s="8">
        <f t="shared" si="344"/>
        <v>-0.24763971951317668</v>
      </c>
      <c r="AQ702" s="8">
        <f t="shared" si="344"/>
        <v>-0.73234678535250508</v>
      </c>
      <c r="AR702" s="8">
        <f t="shared" si="344"/>
        <v>-0.49996552264513527</v>
      </c>
      <c r="AS702" s="8">
        <f t="shared" si="344"/>
        <v>-0.72859252821897302</v>
      </c>
      <c r="AT702" s="8">
        <f t="shared" si="344"/>
        <v>1.3902562809477812</v>
      </c>
      <c r="AU702" s="8">
        <f t="shared" si="344"/>
        <v>-0.26452326150992889</v>
      </c>
      <c r="AW702">
        <f t="shared" si="299"/>
        <v>-2</v>
      </c>
      <c r="AX702">
        <f t="shared" si="202"/>
        <v>-2</v>
      </c>
      <c r="AY702">
        <f t="shared" si="203"/>
        <v>-2</v>
      </c>
      <c r="AZ702" t="str">
        <f t="shared" si="204"/>
        <v/>
      </c>
    </row>
    <row r="703" spans="1:52" s="17" customFormat="1" x14ac:dyDescent="0.3">
      <c r="A703">
        <v>24</v>
      </c>
      <c r="B703" t="s">
        <v>122</v>
      </c>
      <c r="C703" t="s">
        <v>123</v>
      </c>
      <c r="D703" t="s">
        <v>114</v>
      </c>
      <c r="E703"/>
      <c r="F703" s="2">
        <v>0</v>
      </c>
      <c r="G703" s="2">
        <f t="shared" si="194"/>
        <v>0</v>
      </c>
      <c r="H703" s="4">
        <f t="shared" si="195"/>
        <v>0</v>
      </c>
      <c r="I703">
        <f t="shared" si="196"/>
        <v>1</v>
      </c>
      <c r="J703">
        <f t="shared" si="295"/>
        <v>0</v>
      </c>
      <c r="K703">
        <f t="shared" si="197"/>
        <v>3</v>
      </c>
      <c r="L703">
        <f t="shared" si="198"/>
        <v>0</v>
      </c>
      <c r="M703" s="8">
        <f t="shared" ref="M703:W703" si="345">(M51-$M51)/$M51</f>
        <v>0</v>
      </c>
      <c r="N703" s="8">
        <f t="shared" si="345"/>
        <v>-0.2325612367554668</v>
      </c>
      <c r="O703" s="8">
        <f t="shared" si="345"/>
        <v>-0.22615724767244585</v>
      </c>
      <c r="P703" s="8">
        <f t="shared" si="345"/>
        <v>0.36788966651797583</v>
      </c>
      <c r="Q703" s="8">
        <f t="shared" si="345"/>
        <v>-0.56437045407313269</v>
      </c>
      <c r="R703" s="8">
        <f t="shared" si="345"/>
        <v>-3.4956465946664218E-2</v>
      </c>
      <c r="S703" s="8">
        <f t="shared" si="345"/>
        <v>-0.49247578018724686</v>
      </c>
      <c r="T703" s="8">
        <f t="shared" si="345"/>
        <v>1.3151814427185413</v>
      </c>
      <c r="U703" s="8">
        <f t="shared" si="345"/>
        <v>1.2097001787975303</v>
      </c>
      <c r="V703" s="8">
        <f t="shared" si="345"/>
        <v>4.2707899035546779</v>
      </c>
      <c r="W703" s="8">
        <f t="shared" si="345"/>
        <v>-4.932017229952336E-2</v>
      </c>
      <c r="X703"/>
      <c r="Y703" s="8">
        <f t="shared" ref="Y703:AI703" si="346">(Y51-$Y51)/$Y51</f>
        <v>0</v>
      </c>
      <c r="Z703" s="8">
        <f t="shared" si="346"/>
        <v>-0.27911406435458114</v>
      </c>
      <c r="AA703" s="8">
        <f t="shared" si="346"/>
        <v>-0.27753716084564156</v>
      </c>
      <c r="AB703" s="8">
        <f t="shared" si="346"/>
        <v>0.58314250032013326</v>
      </c>
      <c r="AC703" s="8">
        <f t="shared" si="346"/>
        <v>-0.3222761211792462</v>
      </c>
      <c r="AD703" s="8">
        <f t="shared" si="346"/>
        <v>-0.20407905683233002</v>
      </c>
      <c r="AE703" s="8">
        <f t="shared" si="346"/>
        <v>-0.4015209619970535</v>
      </c>
      <c r="AF703" s="8">
        <f t="shared" si="346"/>
        <v>-0.28014089338427411</v>
      </c>
      <c r="AG703" s="8">
        <f t="shared" si="346"/>
        <v>2.817979584257764E-2</v>
      </c>
      <c r="AH703" s="8">
        <f t="shared" si="346"/>
        <v>1.9175462219782002</v>
      </c>
      <c r="AI703" s="8">
        <f t="shared" si="346"/>
        <v>0.1907256122186313</v>
      </c>
      <c r="AK703" s="8">
        <f t="shared" ref="AK703:AU703" si="347">(AK51-$AK51)/$AK51</f>
        <v>0</v>
      </c>
      <c r="AL703" s="8">
        <f t="shared" si="347"/>
        <v>-0.66495076159972</v>
      </c>
      <c r="AM703" s="8">
        <f t="shared" si="347"/>
        <v>-0.66626106228508675</v>
      </c>
      <c r="AN703" s="8">
        <f t="shared" si="347"/>
        <v>0.58314250032013326</v>
      </c>
      <c r="AO703" s="8">
        <f t="shared" si="347"/>
        <v>-0.67690792557733725</v>
      </c>
      <c r="AP703" s="8">
        <f t="shared" si="347"/>
        <v>-0.20407905683233002</v>
      </c>
      <c r="AQ703" s="8">
        <f t="shared" si="347"/>
        <v>-0.64298613067490096</v>
      </c>
      <c r="AR703" s="8">
        <f t="shared" si="347"/>
        <v>-0.62561885689108332</v>
      </c>
      <c r="AS703" s="8">
        <f t="shared" si="347"/>
        <v>-0.77525359023739537</v>
      </c>
      <c r="AT703" s="8">
        <f t="shared" si="347"/>
        <v>1.9175462219782002</v>
      </c>
      <c r="AU703" s="8">
        <f t="shared" si="347"/>
        <v>-0.37400114262255474</v>
      </c>
      <c r="AW703">
        <f t="shared" si="299"/>
        <v>-2</v>
      </c>
      <c r="AX703" t="str">
        <f t="shared" si="202"/>
        <v/>
      </c>
      <c r="AY703">
        <f t="shared" si="203"/>
        <v>-2</v>
      </c>
      <c r="AZ703" t="str">
        <f t="shared" si="204"/>
        <v/>
      </c>
    </row>
    <row r="704" spans="1:52" s="17" customFormat="1" x14ac:dyDescent="0.3">
      <c r="A704">
        <v>24</v>
      </c>
      <c r="B704" t="s">
        <v>124</v>
      </c>
      <c r="C704" t="s">
        <v>123</v>
      </c>
      <c r="D704" t="s">
        <v>114</v>
      </c>
      <c r="E704"/>
      <c r="F704" s="2">
        <v>0</v>
      </c>
      <c r="G704" s="2">
        <f t="shared" si="194"/>
        <v>1</v>
      </c>
      <c r="H704" s="4">
        <f t="shared" si="195"/>
        <v>0</v>
      </c>
      <c r="I704">
        <f t="shared" si="196"/>
        <v>1</v>
      </c>
      <c r="J704">
        <f t="shared" si="295"/>
        <v>0</v>
      </c>
      <c r="K704">
        <f t="shared" si="197"/>
        <v>3</v>
      </c>
      <c r="L704">
        <f t="shared" si="198"/>
        <v>0</v>
      </c>
      <c r="M704" s="8">
        <f t="shared" ref="M704:W704" si="348">(M52-$M52)/$M52</f>
        <v>0</v>
      </c>
      <c r="N704" s="8">
        <f t="shared" si="348"/>
        <v>-0.38086431988486913</v>
      </c>
      <c r="O704" s="8">
        <f t="shared" si="348"/>
        <v>-0.37051006539908882</v>
      </c>
      <c r="P704" s="8">
        <f t="shared" si="348"/>
        <v>-2.1675431747778872E-2</v>
      </c>
      <c r="Q704" s="8">
        <f t="shared" si="348"/>
        <v>-0.59994530239430421</v>
      </c>
      <c r="R704" s="8">
        <f t="shared" si="348"/>
        <v>1.2689974334506307</v>
      </c>
      <c r="S704" s="8">
        <f t="shared" si="348"/>
        <v>-0.3684069231443533</v>
      </c>
      <c r="T704" s="8">
        <f t="shared" si="348"/>
        <v>7.9246650126719748E-2</v>
      </c>
      <c r="U704" s="8">
        <f t="shared" si="348"/>
        <v>-0.30563869368164825</v>
      </c>
      <c r="V704" s="8">
        <f t="shared" si="348"/>
        <v>1.9771093531144601</v>
      </c>
      <c r="W704" s="8">
        <f t="shared" si="348"/>
        <v>-3.9062629156198507E-2</v>
      </c>
      <c r="X704"/>
      <c r="Y704" s="8">
        <f t="shared" ref="Y704:AI704" si="349">(Y52-$Y52)/$Y52</f>
        <v>0</v>
      </c>
      <c r="Z704" s="8">
        <f t="shared" si="349"/>
        <v>-0.3710200749995583</v>
      </c>
      <c r="AA704" s="8">
        <f t="shared" si="349"/>
        <v>-0.37020921585893513</v>
      </c>
      <c r="AB704" s="8">
        <f t="shared" si="349"/>
        <v>9.9513773740530623E-2</v>
      </c>
      <c r="AC704" s="8">
        <f t="shared" si="349"/>
        <v>-0.44662319000323381</v>
      </c>
      <c r="AD704" s="8">
        <f t="shared" si="349"/>
        <v>1.07407999528584</v>
      </c>
      <c r="AE704" s="8">
        <f t="shared" si="349"/>
        <v>-0.27627084608704217</v>
      </c>
      <c r="AF704" s="8">
        <f t="shared" si="349"/>
        <v>-0.16651927137384062</v>
      </c>
      <c r="AG704" s="8">
        <f t="shared" si="349"/>
        <v>-0.41114038778541973</v>
      </c>
      <c r="AH704" s="8">
        <f t="shared" si="349"/>
        <v>0.67698737844863999</v>
      </c>
      <c r="AI704" s="8">
        <f t="shared" si="349"/>
        <v>5.2690576318350606E-2</v>
      </c>
      <c r="AK704" s="8">
        <f t="shared" ref="AK704:AU704" si="350">(AK52-$AK52)/$AK52</f>
        <v>0</v>
      </c>
      <c r="AL704" s="8">
        <f t="shared" si="350"/>
        <v>-0.75249882705553828</v>
      </c>
      <c r="AM704" s="8">
        <f t="shared" si="350"/>
        <v>-0.74899679743823733</v>
      </c>
      <c r="AN704" s="8">
        <f t="shared" si="350"/>
        <v>9.9513773740530623E-2</v>
      </c>
      <c r="AO704" s="8">
        <f t="shared" si="350"/>
        <v>-0.72288673811346316</v>
      </c>
      <c r="AP704" s="8">
        <f t="shared" si="350"/>
        <v>1.07407999528584</v>
      </c>
      <c r="AQ704" s="8">
        <f t="shared" si="350"/>
        <v>-0.69967977348992483</v>
      </c>
      <c r="AR704" s="8">
        <f t="shared" si="350"/>
        <v>-0.54769868183792625</v>
      </c>
      <c r="AS704" s="8">
        <f t="shared" si="350"/>
        <v>-0.88568869683962803</v>
      </c>
      <c r="AT704" s="8">
        <f t="shared" si="350"/>
        <v>0.67698737844863999</v>
      </c>
      <c r="AU704" s="8">
        <f t="shared" si="350"/>
        <v>-0.39496376397678834</v>
      </c>
      <c r="AW704">
        <f t="shared" si="299"/>
        <v>-2</v>
      </c>
      <c r="AX704" t="str">
        <f t="shared" si="202"/>
        <v/>
      </c>
      <c r="AY704">
        <f t="shared" si="203"/>
        <v>-2</v>
      </c>
      <c r="AZ704" t="str">
        <f t="shared" si="204"/>
        <v/>
      </c>
    </row>
    <row r="705" spans="1:52" s="17" customFormat="1" x14ac:dyDescent="0.3">
      <c r="A705">
        <v>24</v>
      </c>
      <c r="B705" t="s">
        <v>125</v>
      </c>
      <c r="C705" t="s">
        <v>123</v>
      </c>
      <c r="D705" t="s">
        <v>114</v>
      </c>
      <c r="E705" t="s">
        <v>42</v>
      </c>
      <c r="F705" s="2">
        <v>0</v>
      </c>
      <c r="G705" s="2">
        <f t="shared" si="194"/>
        <v>1</v>
      </c>
      <c r="H705" s="4">
        <f t="shared" si="195"/>
        <v>1</v>
      </c>
      <c r="I705">
        <f t="shared" si="196"/>
        <v>0</v>
      </c>
      <c r="J705">
        <f t="shared" si="295"/>
        <v>1</v>
      </c>
      <c r="K705">
        <f t="shared" si="197"/>
        <v>3</v>
      </c>
      <c r="L705">
        <f t="shared" si="198"/>
        <v>3</v>
      </c>
      <c r="M705" s="8">
        <f t="shared" ref="M705:W705" si="351">(M53-$M53)/$M53</f>
        <v>0</v>
      </c>
      <c r="N705" s="8">
        <f t="shared" si="351"/>
        <v>-0.45178657633850466</v>
      </c>
      <c r="O705" s="8">
        <f t="shared" si="351"/>
        <v>-0.44799065023948337</v>
      </c>
      <c r="P705" s="8">
        <f t="shared" si="351"/>
        <v>0.74553405831199437</v>
      </c>
      <c r="Q705" s="8">
        <f t="shared" si="351"/>
        <v>-0.64176061793105688</v>
      </c>
      <c r="R705" s="8">
        <f t="shared" si="351"/>
        <v>0.6575965315798008</v>
      </c>
      <c r="S705" s="8">
        <f t="shared" si="351"/>
        <v>-0.65929439569796011</v>
      </c>
      <c r="T705" s="8">
        <f t="shared" si="351"/>
        <v>1.7061701115362771</v>
      </c>
      <c r="U705" s="8">
        <f t="shared" si="351"/>
        <v>0.73982071106709013</v>
      </c>
      <c r="V705" s="8">
        <f t="shared" si="351"/>
        <v>3.9319937353642263</v>
      </c>
      <c r="W705" s="8">
        <f t="shared" si="351"/>
        <v>-8.2551627303107056E-2</v>
      </c>
      <c r="X705"/>
      <c r="Y705" s="8">
        <f t="shared" ref="Y705:AI705" si="352">(Y53-$Y53)/$Y53</f>
        <v>0</v>
      </c>
      <c r="Z705" s="8">
        <f t="shared" si="352"/>
        <v>-0.38334123937974224</v>
      </c>
      <c r="AA705" s="8">
        <f t="shared" si="352"/>
        <v>-0.38193023442133922</v>
      </c>
      <c r="AB705" s="8">
        <f t="shared" si="352"/>
        <v>0.20244847975190497</v>
      </c>
      <c r="AC705" s="8">
        <f t="shared" si="352"/>
        <v>-0.45292711120152873</v>
      </c>
      <c r="AD705" s="8">
        <f t="shared" si="352"/>
        <v>0.36249778935065347</v>
      </c>
      <c r="AE705" s="8">
        <f t="shared" si="352"/>
        <v>-0.5219468177613511</v>
      </c>
      <c r="AF705" s="8">
        <f t="shared" si="352"/>
        <v>0.74390837983798919</v>
      </c>
      <c r="AG705" s="8">
        <f t="shared" si="352"/>
        <v>0.21741171532681014</v>
      </c>
      <c r="AH705" s="8">
        <f t="shared" si="352"/>
        <v>1.5084149447521114</v>
      </c>
      <c r="AI705" s="8">
        <f t="shared" si="352"/>
        <v>0.1580018579130642</v>
      </c>
      <c r="AK705" s="8">
        <f t="shared" ref="AK705:AU705" si="353">(AK53-$AK53)/$AK53</f>
        <v>0</v>
      </c>
      <c r="AL705" s="8">
        <f t="shared" si="353"/>
        <v>-0.77486270298884019</v>
      </c>
      <c r="AM705" s="8">
        <f t="shared" si="353"/>
        <v>-0.77596020558021472</v>
      </c>
      <c r="AN705" s="8">
        <f t="shared" si="353"/>
        <v>0.20244847975190497</v>
      </c>
      <c r="AO705" s="8">
        <f t="shared" si="353"/>
        <v>-0.77284483550160932</v>
      </c>
      <c r="AP705" s="8">
        <f t="shared" si="353"/>
        <v>0.36249778935065347</v>
      </c>
      <c r="AQ705" s="8">
        <f t="shared" si="353"/>
        <v>-0.78996076243401436</v>
      </c>
      <c r="AR705" s="8">
        <f t="shared" si="353"/>
        <v>-6.1796883612639998E-2</v>
      </c>
      <c r="AS705" s="8">
        <f t="shared" si="353"/>
        <v>-0.7682211394392191</v>
      </c>
      <c r="AT705" s="8">
        <f t="shared" si="353"/>
        <v>1.5084149447521114</v>
      </c>
      <c r="AU705" s="8">
        <f t="shared" si="353"/>
        <v>-0.44938709034873781</v>
      </c>
      <c r="AW705">
        <f t="shared" si="299"/>
        <v>8</v>
      </c>
      <c r="AX705">
        <f t="shared" si="202"/>
        <v>8</v>
      </c>
      <c r="AY705" t="str">
        <f t="shared" si="203"/>
        <v/>
      </c>
      <c r="AZ705">
        <f t="shared" si="204"/>
        <v>8</v>
      </c>
    </row>
    <row r="706" spans="1:52" s="17" customFormat="1" x14ac:dyDescent="0.3">
      <c r="A706">
        <v>24</v>
      </c>
      <c r="B706" t="s">
        <v>126</v>
      </c>
      <c r="C706" t="s">
        <v>123</v>
      </c>
      <c r="D706" t="s">
        <v>114</v>
      </c>
      <c r="E706"/>
      <c r="F706" s="2">
        <v>0</v>
      </c>
      <c r="G706" s="2">
        <f t="shared" si="194"/>
        <v>0</v>
      </c>
      <c r="H706" s="4">
        <f t="shared" si="195"/>
        <v>0</v>
      </c>
      <c r="I706">
        <f t="shared" si="196"/>
        <v>1</v>
      </c>
      <c r="J706">
        <f t="shared" si="295"/>
        <v>0</v>
      </c>
      <c r="K706">
        <f t="shared" si="197"/>
        <v>3</v>
      </c>
      <c r="L706">
        <f t="shared" si="198"/>
        <v>0</v>
      </c>
      <c r="M706" s="8">
        <f t="shared" ref="M706:W706" si="354">(M54-$M54)/$M54</f>
        <v>0</v>
      </c>
      <c r="N706" s="8">
        <f t="shared" si="354"/>
        <v>1.063422601784725</v>
      </c>
      <c r="O706" s="8">
        <f t="shared" si="354"/>
        <v>1.0702583973213187</v>
      </c>
      <c r="P706" s="8">
        <f t="shared" si="354"/>
        <v>-0.14040861192395723</v>
      </c>
      <c r="Q706" s="8">
        <f t="shared" si="354"/>
        <v>-0.18425207346186154</v>
      </c>
      <c r="R706" s="8">
        <f t="shared" si="354"/>
        <v>-0.5512474578268507</v>
      </c>
      <c r="S706" s="8">
        <f t="shared" si="354"/>
        <v>-0.33981109558667638</v>
      </c>
      <c r="T706" s="8">
        <f t="shared" si="354"/>
        <v>7.5213590840401015</v>
      </c>
      <c r="U706" s="8">
        <f t="shared" si="354"/>
        <v>6.8613904087326629</v>
      </c>
      <c r="V706" s="8">
        <f t="shared" si="354"/>
        <v>0.71015676352078705</v>
      </c>
      <c r="W706" s="8">
        <f t="shared" si="354"/>
        <v>0.80864264012197595</v>
      </c>
      <c r="X706"/>
      <c r="Y706" s="8">
        <f t="shared" ref="Y706:AI706" si="355">(Y54-$Y54)/$Y54</f>
        <v>0</v>
      </c>
      <c r="Z706" s="8">
        <f t="shared" si="355"/>
        <v>0.44173452864371954</v>
      </c>
      <c r="AA706" s="8">
        <f t="shared" si="355"/>
        <v>0.41097223504412406</v>
      </c>
      <c r="AB706" s="8">
        <f t="shared" si="355"/>
        <v>2.6019208128887791E-2</v>
      </c>
      <c r="AC706" s="8">
        <f t="shared" si="355"/>
        <v>0.14960159451212257</v>
      </c>
      <c r="AD706" s="8">
        <f t="shared" si="355"/>
        <v>-0.59355583719773941</v>
      </c>
      <c r="AE706" s="8">
        <f t="shared" si="355"/>
        <v>-0.20903306056280327</v>
      </c>
      <c r="AF706" s="8">
        <f t="shared" si="355"/>
        <v>0.84398456471663175</v>
      </c>
      <c r="AG706" s="8">
        <f t="shared" si="355"/>
        <v>1.4244030556165168</v>
      </c>
      <c r="AH706" s="8">
        <f t="shared" si="355"/>
        <v>1.3645371200735075</v>
      </c>
      <c r="AI706" s="8">
        <f t="shared" si="355"/>
        <v>1.3028819386418089</v>
      </c>
      <c r="AK706" s="8">
        <f t="shared" ref="AK706:AU706" si="356">(AK54-$AK54)/$AK54</f>
        <v>0</v>
      </c>
      <c r="AL706" s="8">
        <f t="shared" si="356"/>
        <v>-0.42045947975278353</v>
      </c>
      <c r="AM706" s="8">
        <f t="shared" si="356"/>
        <v>-0.44706466681573054</v>
      </c>
      <c r="AN706" s="8">
        <f t="shared" si="356"/>
        <v>2.6019208128887791E-2</v>
      </c>
      <c r="AO706" s="8">
        <f t="shared" si="356"/>
        <v>-0.47112965963113063</v>
      </c>
      <c r="AP706" s="8">
        <f t="shared" si="356"/>
        <v>-0.59355583719773941</v>
      </c>
      <c r="AQ706" s="8">
        <f t="shared" si="356"/>
        <v>-0.57195468978735664</v>
      </c>
      <c r="AR706" s="8">
        <f t="shared" si="356"/>
        <v>-3.9099075857198962E-2</v>
      </c>
      <c r="AS706" s="8">
        <f t="shared" si="356"/>
        <v>-0.46991643425725421</v>
      </c>
      <c r="AT706" s="8">
        <f t="shared" si="356"/>
        <v>1.3645371200735075</v>
      </c>
      <c r="AU706" s="8">
        <f t="shared" si="356"/>
        <v>0.1611628656118122</v>
      </c>
      <c r="AW706">
        <f t="shared" si="299"/>
        <v>-4</v>
      </c>
      <c r="AX706" t="str">
        <f t="shared" si="202"/>
        <v/>
      </c>
      <c r="AY706">
        <f t="shared" si="203"/>
        <v>-4</v>
      </c>
      <c r="AZ706" t="str">
        <f t="shared" si="204"/>
        <v/>
      </c>
    </row>
    <row r="707" spans="1:52" s="17" customFormat="1" x14ac:dyDescent="0.3">
      <c r="A707">
        <v>24</v>
      </c>
      <c r="B707" t="s">
        <v>127</v>
      </c>
      <c r="C707" t="s">
        <v>123</v>
      </c>
      <c r="D707" t="s">
        <v>114</v>
      </c>
      <c r="E707"/>
      <c r="F707" s="2">
        <v>0</v>
      </c>
      <c r="G707" s="2">
        <f t="shared" si="194"/>
        <v>1</v>
      </c>
      <c r="H707" s="4">
        <f t="shared" si="195"/>
        <v>0</v>
      </c>
      <c r="I707">
        <f t="shared" si="196"/>
        <v>1</v>
      </c>
      <c r="J707">
        <f t="shared" si="295"/>
        <v>0</v>
      </c>
      <c r="K707">
        <f t="shared" si="197"/>
        <v>3</v>
      </c>
      <c r="L707">
        <f t="shared" si="198"/>
        <v>0</v>
      </c>
      <c r="M707" s="8">
        <f t="shared" ref="M707:W707" si="357">(M55-$M55)/$M55</f>
        <v>0</v>
      </c>
      <c r="N707" s="8">
        <f t="shared" si="357"/>
        <v>2.668854378992124</v>
      </c>
      <c r="O707" s="8">
        <f t="shared" si="357"/>
        <v>2.6801132024070715</v>
      </c>
      <c r="P707" s="8">
        <f t="shared" si="357"/>
        <v>-0.28483394223612452</v>
      </c>
      <c r="Q707" s="8">
        <f t="shared" si="357"/>
        <v>0.4830001799952327</v>
      </c>
      <c r="R707" s="8">
        <f t="shared" si="357"/>
        <v>-0.79351992839108587</v>
      </c>
      <c r="S707" s="8">
        <f t="shared" si="357"/>
        <v>0.41817635641001949</v>
      </c>
      <c r="T707" s="8">
        <f t="shared" si="357"/>
        <v>9.3249595010726747</v>
      </c>
      <c r="U707" s="8">
        <f t="shared" si="357"/>
        <v>8.8203088134422387</v>
      </c>
      <c r="V707" s="8">
        <f t="shared" si="357"/>
        <v>2.0616143139992615E-2</v>
      </c>
      <c r="W707" s="8">
        <f t="shared" si="357"/>
        <v>6.1012789390983704</v>
      </c>
      <c r="X707"/>
      <c r="Y707" s="8">
        <f t="shared" ref="Y707:AI707" si="358">(Y55-$Y55)/$Y55</f>
        <v>0</v>
      </c>
      <c r="Z707" s="8">
        <f t="shared" si="358"/>
        <v>1.1449975727599468</v>
      </c>
      <c r="AA707" s="8">
        <f t="shared" si="358"/>
        <v>1.1159578062014908</v>
      </c>
      <c r="AB707" s="8">
        <f t="shared" si="358"/>
        <v>3.3125482288930294E-2</v>
      </c>
      <c r="AC707" s="8">
        <f t="shared" si="358"/>
        <v>0.66824899339693156</v>
      </c>
      <c r="AD707" s="8">
        <f t="shared" si="358"/>
        <v>-0.7397414955441014</v>
      </c>
      <c r="AE707" s="8">
        <f t="shared" si="358"/>
        <v>0.34247197510862581</v>
      </c>
      <c r="AF707" s="8">
        <f t="shared" si="358"/>
        <v>1.0688701197489245</v>
      </c>
      <c r="AG707" s="8">
        <f t="shared" si="358"/>
        <v>1.9302762450701156</v>
      </c>
      <c r="AH707" s="8">
        <f t="shared" si="358"/>
        <v>0.95938497364269459</v>
      </c>
      <c r="AI707" s="8">
        <f t="shared" si="358"/>
        <v>2.952988416109914</v>
      </c>
      <c r="AK707" s="8">
        <f t="shared" ref="AK707:AU707" si="359">(AK55-$AK55)/$AK55</f>
        <v>0</v>
      </c>
      <c r="AL707" s="8">
        <f t="shared" si="359"/>
        <v>-0.23438295113859639</v>
      </c>
      <c r="AM707" s="8">
        <f t="shared" si="359"/>
        <v>-0.24646054777025528</v>
      </c>
      <c r="AN707" s="8">
        <f t="shared" si="359"/>
        <v>3.3125482288930294E-2</v>
      </c>
      <c r="AO707" s="8">
        <f t="shared" si="359"/>
        <v>-0.34386090844529388</v>
      </c>
      <c r="AP707" s="8">
        <f t="shared" si="359"/>
        <v>-0.7397414955441014</v>
      </c>
      <c r="AQ707" s="8">
        <f t="shared" si="359"/>
        <v>-0.37282160617780308</v>
      </c>
      <c r="AR707" s="8">
        <f t="shared" si="359"/>
        <v>7.3113202666983568E-2</v>
      </c>
      <c r="AS707" s="8">
        <f t="shared" si="359"/>
        <v>-0.36187345862094356</v>
      </c>
      <c r="AT707" s="8">
        <f t="shared" si="359"/>
        <v>0.95938497364269459</v>
      </c>
      <c r="AU707" s="8">
        <f t="shared" si="359"/>
        <v>0.76033424059176458</v>
      </c>
      <c r="AW707">
        <f t="shared" si="299"/>
        <v>-4</v>
      </c>
      <c r="AX707" t="str">
        <f t="shared" si="202"/>
        <v/>
      </c>
      <c r="AY707">
        <f t="shared" si="203"/>
        <v>-4</v>
      </c>
      <c r="AZ707" t="str">
        <f t="shared" si="204"/>
        <v/>
      </c>
    </row>
    <row r="708" spans="1:52" s="17" customFormat="1" x14ac:dyDescent="0.3">
      <c r="A708">
        <v>24</v>
      </c>
      <c r="B708" t="s">
        <v>128</v>
      </c>
      <c r="C708" t="s">
        <v>123</v>
      </c>
      <c r="D708" t="s">
        <v>114</v>
      </c>
      <c r="E708" t="s">
        <v>42</v>
      </c>
      <c r="F708" s="2">
        <v>0</v>
      </c>
      <c r="G708" s="2">
        <f t="shared" si="194"/>
        <v>0</v>
      </c>
      <c r="H708" s="4">
        <f t="shared" si="195"/>
        <v>1</v>
      </c>
      <c r="I708">
        <f t="shared" si="196"/>
        <v>0</v>
      </c>
      <c r="J708">
        <f t="shared" si="295"/>
        <v>1</v>
      </c>
      <c r="K708">
        <f t="shared" si="197"/>
        <v>3</v>
      </c>
      <c r="L708">
        <f t="shared" si="198"/>
        <v>3</v>
      </c>
      <c r="M708" s="8">
        <f t="shared" ref="M708:W708" si="360">(M56-$M56)/$M56</f>
        <v>0</v>
      </c>
      <c r="N708" s="8">
        <f t="shared" si="360"/>
        <v>-0.35963941174420377</v>
      </c>
      <c r="O708" s="8">
        <f t="shared" si="360"/>
        <v>-0.35122253672012727</v>
      </c>
      <c r="P708" s="8">
        <f t="shared" si="360"/>
        <v>2.4711132247490082</v>
      </c>
      <c r="Q708" s="8">
        <f t="shared" si="360"/>
        <v>-0.77542260019041087</v>
      </c>
      <c r="R708" s="8">
        <f t="shared" si="360"/>
        <v>1.3468299711815563</v>
      </c>
      <c r="S708" s="8">
        <f t="shared" si="360"/>
        <v>-0.52887769496475201</v>
      </c>
      <c r="T708" s="8">
        <f t="shared" si="360"/>
        <v>2.4716572164428392</v>
      </c>
      <c r="U708" s="8">
        <f t="shared" si="360"/>
        <v>1.2081986729941281</v>
      </c>
      <c r="V708" s="8">
        <f t="shared" si="360"/>
        <v>3.404827685517585</v>
      </c>
      <c r="W708" s="8">
        <f t="shared" si="360"/>
        <v>-0.10887529189910061</v>
      </c>
      <c r="X708"/>
      <c r="Y708" s="8">
        <f t="shared" ref="Y708:AI708" si="361">(Y56-$Y56)/$Y56</f>
        <v>0</v>
      </c>
      <c r="Z708" s="8">
        <f t="shared" si="361"/>
        <v>-0.28694789090231626</v>
      </c>
      <c r="AA708" s="8">
        <f t="shared" si="361"/>
        <v>-0.29810836595938744</v>
      </c>
      <c r="AB708" s="8">
        <f t="shared" si="361"/>
        <v>0.66571669304878678</v>
      </c>
      <c r="AC708" s="8">
        <f t="shared" si="361"/>
        <v>-0.50045007037150246</v>
      </c>
      <c r="AD708" s="8">
        <f t="shared" si="361"/>
        <v>0.59034382726154955</v>
      </c>
      <c r="AE708" s="8">
        <f t="shared" si="361"/>
        <v>-0.38632215427195232</v>
      </c>
      <c r="AF708" s="8">
        <f t="shared" si="361"/>
        <v>1.1258687659484168</v>
      </c>
      <c r="AG708" s="8">
        <f t="shared" si="361"/>
        <v>0.46688519618720231</v>
      </c>
      <c r="AH708" s="8">
        <f t="shared" si="361"/>
        <v>1.5526705459889518</v>
      </c>
      <c r="AI708" s="8">
        <f t="shared" si="361"/>
        <v>0.25897024138032831</v>
      </c>
      <c r="AK708" s="8">
        <f t="shared" ref="AK708:AU708" si="362">(AK56-$AK56)/$AK56</f>
        <v>0</v>
      </c>
      <c r="AL708" s="8">
        <f t="shared" si="362"/>
        <v>-0.74553870124870436</v>
      </c>
      <c r="AM708" s="8">
        <f t="shared" si="362"/>
        <v>-0.75134607298587441</v>
      </c>
      <c r="AN708" s="8">
        <f t="shared" si="362"/>
        <v>0.66571669304878678</v>
      </c>
      <c r="AO708" s="8">
        <f t="shared" si="362"/>
        <v>-0.79539423652514818</v>
      </c>
      <c r="AP708" s="8">
        <f t="shared" si="362"/>
        <v>0.59034382726154955</v>
      </c>
      <c r="AQ708" s="8">
        <f t="shared" si="362"/>
        <v>-0.73983953439784733</v>
      </c>
      <c r="AR708" s="8">
        <f t="shared" si="362"/>
        <v>0.15063026194568088</v>
      </c>
      <c r="AS708" s="8">
        <f t="shared" si="362"/>
        <v>-0.7244071707134454</v>
      </c>
      <c r="AT708" s="8">
        <f t="shared" si="362"/>
        <v>1.5526705459889518</v>
      </c>
      <c r="AU708" s="8">
        <f t="shared" si="362"/>
        <v>-0.43207777031987687</v>
      </c>
      <c r="AW708">
        <f t="shared" si="299"/>
        <v>8</v>
      </c>
      <c r="AX708">
        <f t="shared" si="202"/>
        <v>8</v>
      </c>
      <c r="AY708" t="str">
        <f t="shared" si="203"/>
        <v/>
      </c>
      <c r="AZ708">
        <f t="shared" si="204"/>
        <v>8</v>
      </c>
    </row>
    <row r="709" spans="1:52" s="17" customFormat="1" x14ac:dyDescent="0.3">
      <c r="A709">
        <v>24</v>
      </c>
      <c r="B709" t="s">
        <v>129</v>
      </c>
      <c r="C709" t="s">
        <v>123</v>
      </c>
      <c r="D709" t="s">
        <v>114</v>
      </c>
      <c r="E709"/>
      <c r="F709" s="2">
        <v>0</v>
      </c>
      <c r="G709" s="2">
        <f t="shared" si="194"/>
        <v>0</v>
      </c>
      <c r="H709" s="4">
        <f t="shared" si="195"/>
        <v>0</v>
      </c>
      <c r="I709">
        <f t="shared" si="196"/>
        <v>1</v>
      </c>
      <c r="J709">
        <f t="shared" si="295"/>
        <v>0</v>
      </c>
      <c r="K709">
        <f t="shared" si="197"/>
        <v>3</v>
      </c>
      <c r="L709">
        <f t="shared" si="198"/>
        <v>0</v>
      </c>
      <c r="M709" s="8">
        <f t="shared" ref="M709:W709" si="363">(M57-$M57)/$M57</f>
        <v>0</v>
      </c>
      <c r="N709" s="8">
        <f t="shared" si="363"/>
        <v>-0.30022365065480938</v>
      </c>
      <c r="O709" s="8">
        <f t="shared" si="363"/>
        <v>-0.29496709984587349</v>
      </c>
      <c r="P709" s="8">
        <f t="shared" si="363"/>
        <v>-0.4129544148662434</v>
      </c>
      <c r="Q709" s="8">
        <f t="shared" si="363"/>
        <v>-0.71655291493960593</v>
      </c>
      <c r="R709" s="8">
        <f t="shared" si="363"/>
        <v>0.55544727161699237</v>
      </c>
      <c r="S709" s="8">
        <f t="shared" si="363"/>
        <v>-0.34795511228085574</v>
      </c>
      <c r="T709" s="8">
        <f t="shared" si="363"/>
        <v>8.3941546951067036E-2</v>
      </c>
      <c r="U709" s="8">
        <f t="shared" si="363"/>
        <v>-0.29387678660894423</v>
      </c>
      <c r="V709" s="8">
        <f t="shared" si="363"/>
        <v>5.3571467037346521</v>
      </c>
      <c r="W709" s="8">
        <f t="shared" si="363"/>
        <v>0.1807525733730142</v>
      </c>
      <c r="X709"/>
      <c r="Y709" s="8">
        <f t="shared" ref="Y709:AI709" si="364">(Y57-$Y57)/$Y57</f>
        <v>0</v>
      </c>
      <c r="Z709" s="8">
        <f t="shared" si="364"/>
        <v>-0.34838190464306718</v>
      </c>
      <c r="AA709" s="8">
        <f t="shared" si="364"/>
        <v>-0.34869904634718701</v>
      </c>
      <c r="AB709" s="8">
        <f t="shared" si="364"/>
        <v>-0.26232155572096444</v>
      </c>
      <c r="AC709" s="8">
        <f t="shared" si="364"/>
        <v>-0.59144302417661421</v>
      </c>
      <c r="AD709" s="8">
        <f t="shared" si="364"/>
        <v>0.42539157483667495</v>
      </c>
      <c r="AE709" s="8">
        <f t="shared" si="364"/>
        <v>-0.3471436591410193</v>
      </c>
      <c r="AF709" s="8">
        <f t="shared" si="364"/>
        <v>-0.22186063990000293</v>
      </c>
      <c r="AG709" s="8">
        <f t="shared" si="364"/>
        <v>-0.44490081105563389</v>
      </c>
      <c r="AH709" s="8">
        <f t="shared" si="364"/>
        <v>1.9187562157204596</v>
      </c>
      <c r="AI709" s="8">
        <f t="shared" si="364"/>
        <v>3.3617384908317338E-2</v>
      </c>
      <c r="AK709" s="8">
        <f t="shared" ref="AK709:AU709" si="365">(AK57-$AK57)/$AK57</f>
        <v>0</v>
      </c>
      <c r="AL709" s="8">
        <f t="shared" si="365"/>
        <v>-0.74411366061312723</v>
      </c>
      <c r="AM709" s="8">
        <f t="shared" si="365"/>
        <v>-0.74377141045171624</v>
      </c>
      <c r="AN709" s="8">
        <f t="shared" si="365"/>
        <v>-0.26232155572096444</v>
      </c>
      <c r="AO709" s="8">
        <f t="shared" si="365"/>
        <v>-0.8198202680581107</v>
      </c>
      <c r="AP709" s="8">
        <f t="shared" si="365"/>
        <v>0.42539157483667495</v>
      </c>
      <c r="AQ709" s="8">
        <f t="shared" si="365"/>
        <v>-0.77119748286536161</v>
      </c>
      <c r="AR709" s="8">
        <f t="shared" si="365"/>
        <v>-0.58019891850839933</v>
      </c>
      <c r="AS709" s="8">
        <f t="shared" si="365"/>
        <v>-0.89371481149174514</v>
      </c>
      <c r="AT709" s="8">
        <f t="shared" si="365"/>
        <v>1.9187562157204596</v>
      </c>
      <c r="AU709" s="8">
        <f t="shared" si="365"/>
        <v>-0.461302824151612</v>
      </c>
      <c r="AW709">
        <f t="shared" si="299"/>
        <v>-2</v>
      </c>
      <c r="AX709" t="str">
        <f t="shared" si="202"/>
        <v/>
      </c>
      <c r="AY709">
        <f t="shared" si="203"/>
        <v>-2</v>
      </c>
      <c r="AZ709" t="str">
        <f t="shared" si="204"/>
        <v/>
      </c>
    </row>
    <row r="710" spans="1:52" s="17" customFormat="1" x14ac:dyDescent="0.3">
      <c r="A710">
        <v>24</v>
      </c>
      <c r="B710" t="s">
        <v>130</v>
      </c>
      <c r="C710" t="s">
        <v>123</v>
      </c>
      <c r="D710" t="s">
        <v>114</v>
      </c>
      <c r="E710"/>
      <c r="F710" s="2">
        <v>0</v>
      </c>
      <c r="G710" s="2">
        <f t="shared" si="194"/>
        <v>1</v>
      </c>
      <c r="H710" s="4">
        <f t="shared" si="195"/>
        <v>0</v>
      </c>
      <c r="I710">
        <f t="shared" si="196"/>
        <v>1</v>
      </c>
      <c r="J710">
        <f t="shared" si="295"/>
        <v>0</v>
      </c>
      <c r="K710">
        <f t="shared" si="197"/>
        <v>3</v>
      </c>
      <c r="L710">
        <f t="shared" si="198"/>
        <v>0</v>
      </c>
      <c r="M710" s="8">
        <f t="shared" ref="M710:W710" si="366">(M58-$M58)/$M58</f>
        <v>0</v>
      </c>
      <c r="N710" s="8">
        <f t="shared" si="366"/>
        <v>-0.18245248870731121</v>
      </c>
      <c r="O710" s="8">
        <f t="shared" si="366"/>
        <v>-0.17156363318005138</v>
      </c>
      <c r="P710" s="8">
        <f t="shared" si="366"/>
        <v>-0.25844050071626451</v>
      </c>
      <c r="Q710" s="8">
        <f t="shared" si="366"/>
        <v>-0.6250515966365312</v>
      </c>
      <c r="R710" s="8">
        <f t="shared" si="366"/>
        <v>-0.3523485370908529</v>
      </c>
      <c r="S710" s="8">
        <f t="shared" si="366"/>
        <v>-0.68069858840233999</v>
      </c>
      <c r="T710" s="8">
        <f t="shared" si="366"/>
        <v>1.7206571199659175</v>
      </c>
      <c r="U710" s="8">
        <f t="shared" si="366"/>
        <v>1.5004419045763557</v>
      </c>
      <c r="V710" s="8">
        <f t="shared" si="366"/>
        <v>1.4927998993807787</v>
      </c>
      <c r="W710" s="8">
        <f t="shared" si="366"/>
        <v>9.7039902118213478E-2</v>
      </c>
      <c r="X710"/>
      <c r="Y710" s="8">
        <f t="shared" ref="Y710:AI710" si="367">(Y58-$Y58)/$Y58</f>
        <v>0</v>
      </c>
      <c r="Z710" s="8">
        <f t="shared" si="367"/>
        <v>-0.1476859294983075</v>
      </c>
      <c r="AA710" s="8">
        <f t="shared" si="367"/>
        <v>-0.15228899628155576</v>
      </c>
      <c r="AB710" s="8">
        <f t="shared" si="367"/>
        <v>5.0963735873282165E-2</v>
      </c>
      <c r="AC710" s="8">
        <f t="shared" si="367"/>
        <v>-0.26387205196151792</v>
      </c>
      <c r="AD710" s="8">
        <f t="shared" si="367"/>
        <v>-0.23826012041334629</v>
      </c>
      <c r="AE710" s="8">
        <f t="shared" si="367"/>
        <v>-0.47964287462062893</v>
      </c>
      <c r="AF710" s="8">
        <f t="shared" si="367"/>
        <v>-4.1778437589498237E-2</v>
      </c>
      <c r="AG710" s="8">
        <f t="shared" si="367"/>
        <v>0.25210597322300821</v>
      </c>
      <c r="AH710" s="8">
        <f t="shared" si="367"/>
        <v>1.4608822621879236</v>
      </c>
      <c r="AI710" s="8">
        <f t="shared" si="367"/>
        <v>0.53232998127029096</v>
      </c>
      <c r="AK710" s="8">
        <f t="shared" ref="AK710:AU710" si="368">(AK58-$AK58)/$AK58</f>
        <v>0</v>
      </c>
      <c r="AL710" s="8">
        <f t="shared" si="368"/>
        <v>-0.6788049829114583</v>
      </c>
      <c r="AM710" s="8">
        <f t="shared" si="368"/>
        <v>-0.67912603684392048</v>
      </c>
      <c r="AN710" s="8">
        <f t="shared" si="368"/>
        <v>5.0963735873282165E-2</v>
      </c>
      <c r="AO710" s="8">
        <f t="shared" si="368"/>
        <v>-0.68344331835807437</v>
      </c>
      <c r="AP710" s="8">
        <f t="shared" si="368"/>
        <v>-0.23826012041334629</v>
      </c>
      <c r="AQ710" s="8">
        <f t="shared" si="368"/>
        <v>-0.73413664575161197</v>
      </c>
      <c r="AR710" s="8">
        <f t="shared" si="368"/>
        <v>-0.50188118627353362</v>
      </c>
      <c r="AS710" s="8">
        <f t="shared" si="368"/>
        <v>-0.72659998495694522</v>
      </c>
      <c r="AT710" s="8">
        <f t="shared" si="368"/>
        <v>1.4608822621879236</v>
      </c>
      <c r="AU710" s="8">
        <f t="shared" si="368"/>
        <v>-0.29132189864136104</v>
      </c>
      <c r="AW710">
        <f t="shared" si="299"/>
        <v>-2</v>
      </c>
      <c r="AX710" t="str">
        <f t="shared" si="202"/>
        <v/>
      </c>
      <c r="AY710">
        <f t="shared" si="203"/>
        <v>-2</v>
      </c>
      <c r="AZ710" t="str">
        <f t="shared" si="204"/>
        <v/>
      </c>
    </row>
    <row r="711" spans="1:52" s="17" customFormat="1" x14ac:dyDescent="0.3">
      <c r="A711"/>
      <c r="B711"/>
      <c r="C711"/>
      <c r="D711"/>
      <c r="E711"/>
      <c r="F711" s="2"/>
      <c r="G711" s="2"/>
      <c r="H711" s="4"/>
      <c r="I711"/>
      <c r="J711"/>
      <c r="K711"/>
      <c r="L711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/>
      <c r="Y711" s="8"/>
      <c r="Z711" s="8"/>
      <c r="AA711" s="8"/>
      <c r="AB711" s="8"/>
      <c r="AC711" s="8"/>
      <c r="AD711" s="8"/>
      <c r="AE711" s="8"/>
      <c r="AF711" s="8"/>
      <c r="AG711" s="8"/>
      <c r="AH711" s="8"/>
      <c r="AI711" s="8"/>
      <c r="AK711" s="8"/>
      <c r="AL711" s="8"/>
      <c r="AM711" s="8"/>
      <c r="AN711" s="8"/>
      <c r="AO711" s="8"/>
      <c r="AP711" s="8"/>
      <c r="AQ711" s="8"/>
      <c r="AR711" s="8"/>
      <c r="AS711" s="8"/>
      <c r="AT711" s="8"/>
      <c r="AU711" s="8"/>
      <c r="AW711"/>
      <c r="AX711"/>
      <c r="AY711"/>
      <c r="AZ711"/>
    </row>
    <row r="712" spans="1:52" s="17" customFormat="1" x14ac:dyDescent="0.3">
      <c r="A712"/>
      <c r="B712"/>
      <c r="C712"/>
      <c r="D712"/>
      <c r="E712"/>
      <c r="F712" s="2"/>
      <c r="G712" s="2"/>
      <c r="H712" s="4"/>
      <c r="I712"/>
      <c r="J712"/>
      <c r="K712"/>
      <c r="L712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/>
      <c r="Y712" s="8"/>
      <c r="Z712" s="8"/>
      <c r="AA712" s="8"/>
      <c r="AB712" s="8"/>
      <c r="AC712" s="8"/>
      <c r="AD712" s="8"/>
      <c r="AE712" s="8"/>
      <c r="AF712" s="8"/>
      <c r="AG712" s="8"/>
      <c r="AH712" s="8"/>
      <c r="AI712" s="8"/>
      <c r="AK712" s="8"/>
      <c r="AL712" s="8"/>
      <c r="AM712" s="8"/>
      <c r="AN712" s="8"/>
      <c r="AO712" s="8"/>
      <c r="AP712" s="8"/>
      <c r="AQ712" s="8"/>
      <c r="AR712" s="8"/>
      <c r="AS712" s="8"/>
      <c r="AT712" s="8"/>
      <c r="AU712" s="8"/>
      <c r="AW712"/>
      <c r="AX712"/>
      <c r="AY712"/>
      <c r="AZ712"/>
    </row>
    <row r="713" spans="1:52" s="17" customFormat="1" x14ac:dyDescent="0.3">
      <c r="A713"/>
      <c r="B713"/>
      <c r="C713"/>
      <c r="D713"/>
      <c r="E713"/>
      <c r="F713" s="2"/>
      <c r="G713" s="2"/>
      <c r="H713" s="4"/>
      <c r="I713"/>
      <c r="J713"/>
      <c r="K713"/>
      <c r="L713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/>
      <c r="Y713" s="8"/>
      <c r="Z713" s="8"/>
      <c r="AA713" s="8"/>
      <c r="AB713" s="8"/>
      <c r="AC713" s="8"/>
      <c r="AD713" s="8"/>
      <c r="AE713" s="8"/>
      <c r="AF713" s="8"/>
      <c r="AG713" s="8"/>
      <c r="AH713" s="8"/>
      <c r="AI713" s="8"/>
      <c r="AK713" s="8"/>
      <c r="AL713" s="8"/>
      <c r="AM713" s="8"/>
      <c r="AN713" s="8"/>
      <c r="AO713" s="8"/>
      <c r="AP713" s="8"/>
      <c r="AQ713" s="8"/>
      <c r="AR713" s="8"/>
      <c r="AS713" s="8"/>
      <c r="AT713" s="8"/>
      <c r="AU713" s="8"/>
      <c r="AW713"/>
      <c r="AX713"/>
      <c r="AY713"/>
      <c r="AZ713"/>
    </row>
    <row r="714" spans="1:52" s="17" customFormat="1" x14ac:dyDescent="0.3">
      <c r="A714"/>
      <c r="B714"/>
      <c r="C714"/>
      <c r="D714"/>
      <c r="E714"/>
      <c r="F714" s="2"/>
      <c r="G714" s="2"/>
      <c r="H714" s="4"/>
      <c r="I714"/>
      <c r="J714"/>
      <c r="K714"/>
      <c r="L714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/>
      <c r="Y714" s="8"/>
      <c r="Z714" s="8"/>
      <c r="AA714" s="8"/>
      <c r="AB714" s="8"/>
      <c r="AC714" s="8"/>
      <c r="AD714" s="8"/>
      <c r="AE714" s="8"/>
      <c r="AF714" s="8"/>
      <c r="AG714" s="8"/>
      <c r="AH714" s="8"/>
      <c r="AI714" s="8"/>
      <c r="AK714" s="8"/>
      <c r="AL714" s="8"/>
      <c r="AM714" s="8"/>
      <c r="AN714" s="8"/>
      <c r="AO714" s="8"/>
      <c r="AP714" s="8"/>
      <c r="AQ714" s="8"/>
      <c r="AR714" s="8"/>
      <c r="AS714" s="8"/>
      <c r="AT714" s="8"/>
      <c r="AU714" s="8"/>
      <c r="AW714"/>
      <c r="AX714"/>
      <c r="AY714"/>
      <c r="AZ714"/>
    </row>
    <row r="715" spans="1:52" s="17" customFormat="1" x14ac:dyDescent="0.3">
      <c r="A715"/>
      <c r="B715"/>
      <c r="C715"/>
      <c r="D715"/>
      <c r="E715"/>
      <c r="F715" s="2"/>
      <c r="G715" s="2"/>
      <c r="H715" s="4"/>
      <c r="I715"/>
      <c r="J715"/>
      <c r="K715"/>
      <c r="L715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/>
      <c r="Y715" s="8"/>
      <c r="Z715" s="8"/>
      <c r="AA715" s="8"/>
      <c r="AB715" s="8"/>
      <c r="AC715" s="8"/>
      <c r="AD715" s="8"/>
      <c r="AE715" s="8"/>
      <c r="AF715" s="8"/>
      <c r="AG715" s="8"/>
      <c r="AH715" s="8"/>
      <c r="AI715" s="8"/>
      <c r="AK715" s="8"/>
      <c r="AL715" s="8"/>
      <c r="AM715" s="8"/>
      <c r="AN715" s="8"/>
      <c r="AO715" s="8"/>
      <c r="AP715" s="8"/>
      <c r="AQ715" s="8"/>
      <c r="AR715" s="8"/>
      <c r="AS715" s="8"/>
      <c r="AT715" s="8"/>
      <c r="AU715" s="8"/>
      <c r="AW715"/>
      <c r="AX715"/>
      <c r="AY715"/>
      <c r="AZ715"/>
    </row>
    <row r="716" spans="1:52" s="17" customFormat="1" x14ac:dyDescent="0.3">
      <c r="A716"/>
      <c r="B716"/>
      <c r="C716"/>
      <c r="D716"/>
      <c r="E716"/>
      <c r="F716" s="2"/>
      <c r="G716" s="2"/>
      <c r="H716" s="4"/>
      <c r="I716"/>
      <c r="J716"/>
      <c r="K716"/>
      <c r="L716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/>
      <c r="Y716" s="8"/>
      <c r="Z716" s="8"/>
      <c r="AA716" s="8"/>
      <c r="AB716" s="8"/>
      <c r="AC716" s="8"/>
      <c r="AD716" s="8"/>
      <c r="AE716" s="8"/>
      <c r="AF716" s="8"/>
      <c r="AG716" s="8"/>
      <c r="AH716" s="8"/>
      <c r="AI716" s="8"/>
      <c r="AK716" s="8"/>
      <c r="AL716" s="8"/>
      <c r="AM716" s="8"/>
      <c r="AN716" s="8"/>
      <c r="AO716" s="8"/>
      <c r="AP716" s="8"/>
      <c r="AQ716" s="8"/>
      <c r="AR716" s="8"/>
      <c r="AS716" s="8"/>
      <c r="AT716" s="8"/>
      <c r="AU716" s="8"/>
      <c r="AW716"/>
      <c r="AX716"/>
      <c r="AY716"/>
      <c r="AZ716"/>
    </row>
    <row r="717" spans="1:52" s="17" customFormat="1" x14ac:dyDescent="0.3">
      <c r="A717"/>
      <c r="B717"/>
      <c r="C717"/>
      <c r="D717"/>
      <c r="E717"/>
      <c r="F717" s="2"/>
      <c r="G717" s="2"/>
      <c r="H717" s="4"/>
      <c r="I717"/>
      <c r="J717"/>
      <c r="K717"/>
      <c r="L717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/>
      <c r="Y717" s="8"/>
      <c r="Z717" s="8"/>
      <c r="AA717" s="8"/>
      <c r="AB717" s="8"/>
      <c r="AC717" s="8"/>
      <c r="AD717" s="8"/>
      <c r="AE717" s="8"/>
      <c r="AF717" s="8"/>
      <c r="AG717" s="8"/>
      <c r="AH717" s="8"/>
      <c r="AI717" s="8"/>
      <c r="AK717" s="8"/>
      <c r="AL717" s="8"/>
      <c r="AM717" s="8"/>
      <c r="AN717" s="8"/>
      <c r="AO717" s="8"/>
      <c r="AP717" s="8"/>
      <c r="AQ717" s="8"/>
      <c r="AR717" s="8"/>
      <c r="AS717" s="8"/>
      <c r="AT717" s="8"/>
      <c r="AU717" s="8"/>
      <c r="AW717"/>
      <c r="AX717"/>
      <c r="AY717"/>
      <c r="AZ717"/>
    </row>
    <row r="718" spans="1:52" s="17" customFormat="1" x14ac:dyDescent="0.3">
      <c r="A718"/>
      <c r="B718"/>
      <c r="C718"/>
      <c r="D718"/>
      <c r="E718"/>
      <c r="F718" s="2"/>
      <c r="G718" s="2"/>
      <c r="H718" s="4"/>
      <c r="I718"/>
      <c r="J718"/>
      <c r="K718"/>
      <c r="L71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/>
      <c r="Y718" s="8"/>
      <c r="Z718" s="8"/>
      <c r="AA718" s="8"/>
      <c r="AB718" s="8"/>
      <c r="AC718" s="8"/>
      <c r="AD718" s="8"/>
      <c r="AE718" s="8"/>
      <c r="AF718" s="8"/>
      <c r="AG718" s="8"/>
      <c r="AH718" s="8"/>
      <c r="AI718" s="8"/>
      <c r="AK718" s="8"/>
      <c r="AL718" s="8"/>
      <c r="AM718" s="8"/>
      <c r="AN718" s="8"/>
      <c r="AO718" s="8"/>
      <c r="AP718" s="8"/>
      <c r="AQ718" s="8"/>
      <c r="AR718" s="8"/>
      <c r="AS718" s="8"/>
      <c r="AT718" s="8"/>
      <c r="AU718" s="8"/>
      <c r="AW718"/>
      <c r="AX718"/>
      <c r="AY718"/>
      <c r="AZ718"/>
    </row>
    <row r="719" spans="1:52" s="17" customFormat="1" x14ac:dyDescent="0.3">
      <c r="A719"/>
      <c r="B719"/>
      <c r="C719"/>
      <c r="D719"/>
      <c r="E719"/>
      <c r="F719" s="2"/>
      <c r="G719" s="2"/>
      <c r="H719" s="4"/>
      <c r="I719"/>
      <c r="J719"/>
      <c r="K719"/>
      <c r="L719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/>
      <c r="Y719" s="8"/>
      <c r="Z719" s="8"/>
      <c r="AA719" s="8"/>
      <c r="AB719" s="8"/>
      <c r="AC719" s="8"/>
      <c r="AD719" s="8"/>
      <c r="AE719" s="8"/>
      <c r="AF719" s="8"/>
      <c r="AG719" s="8"/>
      <c r="AH719" s="8"/>
      <c r="AI719" s="8"/>
      <c r="AK719" s="8"/>
      <c r="AL719" s="8"/>
      <c r="AM719" s="8"/>
      <c r="AN719" s="8"/>
      <c r="AO719" s="8"/>
      <c r="AP719" s="8"/>
      <c r="AQ719" s="8"/>
      <c r="AR719" s="8"/>
      <c r="AS719" s="8"/>
      <c r="AT719" s="8"/>
      <c r="AU719" s="8"/>
      <c r="AW719"/>
      <c r="AX719"/>
      <c r="AY719"/>
      <c r="AZ719"/>
    </row>
    <row r="720" spans="1:52" s="17" customFormat="1" x14ac:dyDescent="0.3">
      <c r="A720"/>
      <c r="B720"/>
      <c r="C720"/>
      <c r="D720"/>
      <c r="E720"/>
      <c r="F720" s="2"/>
      <c r="G720" s="2"/>
      <c r="H720" s="4"/>
      <c r="I720"/>
      <c r="J720"/>
      <c r="K720"/>
      <c r="L720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/>
      <c r="Y720" s="8"/>
      <c r="Z720" s="8"/>
      <c r="AA720" s="8"/>
      <c r="AB720" s="8"/>
      <c r="AC720" s="8"/>
      <c r="AD720" s="8"/>
      <c r="AE720" s="8"/>
      <c r="AF720" s="8"/>
      <c r="AG720" s="8"/>
      <c r="AH720" s="8"/>
      <c r="AI720" s="8"/>
      <c r="AK720" s="8"/>
      <c r="AL720" s="8"/>
      <c r="AM720" s="8"/>
      <c r="AN720" s="8"/>
      <c r="AO720" s="8"/>
      <c r="AP720" s="8"/>
      <c r="AQ720" s="8"/>
      <c r="AR720" s="8"/>
      <c r="AS720" s="8"/>
      <c r="AT720" s="8"/>
      <c r="AU720" s="8"/>
      <c r="AW720"/>
      <c r="AX720"/>
      <c r="AY720"/>
      <c r="AZ720"/>
    </row>
    <row r="721" spans="1:52" s="17" customFormat="1" x14ac:dyDescent="0.3">
      <c r="A721"/>
      <c r="B721"/>
      <c r="C721"/>
      <c r="D721"/>
      <c r="E721"/>
      <c r="F721" s="2"/>
      <c r="G721" s="2"/>
      <c r="H721" s="4"/>
      <c r="I721"/>
      <c r="J721"/>
      <c r="K721"/>
      <c r="L721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/>
      <c r="Y721" s="8"/>
      <c r="Z721" s="8"/>
      <c r="AA721" s="8"/>
      <c r="AB721" s="8"/>
      <c r="AC721" s="8"/>
      <c r="AD721" s="8"/>
      <c r="AE721" s="8"/>
      <c r="AF721" s="8"/>
      <c r="AG721" s="8"/>
      <c r="AH721" s="8"/>
      <c r="AI721" s="8"/>
      <c r="AK721" s="8"/>
      <c r="AL721" s="8"/>
      <c r="AM721" s="8"/>
      <c r="AN721" s="8"/>
      <c r="AO721" s="8"/>
      <c r="AP721" s="8"/>
      <c r="AQ721" s="8"/>
      <c r="AR721" s="8"/>
      <c r="AS721" s="8"/>
      <c r="AT721" s="8"/>
      <c r="AU721" s="8"/>
      <c r="AW721"/>
      <c r="AX721"/>
      <c r="AY721"/>
      <c r="AZ721"/>
    </row>
    <row r="722" spans="1:52" s="17" customFormat="1" x14ac:dyDescent="0.3">
      <c r="A722"/>
      <c r="B722"/>
      <c r="C722"/>
      <c r="D722"/>
      <c r="E722"/>
      <c r="F722" s="2"/>
      <c r="G722" s="2"/>
      <c r="H722" s="4"/>
      <c r="I722"/>
      <c r="J722"/>
      <c r="K722"/>
      <c r="L722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/>
      <c r="Y722" s="8"/>
      <c r="Z722" s="8"/>
      <c r="AA722" s="8"/>
      <c r="AB722" s="8"/>
      <c r="AC722" s="8"/>
      <c r="AD722" s="8"/>
      <c r="AE722" s="8"/>
      <c r="AF722" s="8"/>
      <c r="AG722" s="8"/>
      <c r="AH722" s="8"/>
      <c r="AI722" s="8"/>
      <c r="AK722" s="8"/>
      <c r="AL722" s="8"/>
      <c r="AM722" s="8"/>
      <c r="AN722" s="8"/>
      <c r="AO722" s="8"/>
      <c r="AP722" s="8"/>
      <c r="AQ722" s="8"/>
      <c r="AR722" s="8"/>
      <c r="AS722" s="8"/>
      <c r="AT722" s="8"/>
      <c r="AU722" s="8"/>
      <c r="AW722"/>
      <c r="AX722"/>
      <c r="AY722"/>
      <c r="AZ722"/>
    </row>
    <row r="723" spans="1:52" s="17" customFormat="1" x14ac:dyDescent="0.3">
      <c r="A723"/>
      <c r="B723"/>
      <c r="C723"/>
      <c r="D723"/>
      <c r="E723"/>
      <c r="F723" s="2"/>
      <c r="G723" s="2"/>
      <c r="H723" s="4"/>
      <c r="I723"/>
      <c r="J723"/>
      <c r="K723"/>
      <c r="L723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/>
      <c r="Y723" s="8"/>
      <c r="Z723" s="8"/>
      <c r="AA723" s="8"/>
      <c r="AB723" s="8"/>
      <c r="AC723" s="8"/>
      <c r="AD723" s="8"/>
      <c r="AE723" s="8"/>
      <c r="AF723" s="8"/>
      <c r="AG723" s="8"/>
      <c r="AH723" s="8"/>
      <c r="AI723" s="8"/>
      <c r="AK723" s="8"/>
      <c r="AL723" s="8"/>
      <c r="AM723" s="8"/>
      <c r="AN723" s="8"/>
      <c r="AO723" s="8"/>
      <c r="AP723" s="8"/>
      <c r="AQ723" s="8"/>
      <c r="AR723" s="8"/>
      <c r="AS723" s="8"/>
      <c r="AT723" s="8"/>
      <c r="AU723" s="8"/>
      <c r="AW723"/>
      <c r="AX723"/>
      <c r="AY723"/>
      <c r="AZ723"/>
    </row>
    <row r="724" spans="1:52" s="17" customFormat="1" x14ac:dyDescent="0.3">
      <c r="A724"/>
      <c r="B724"/>
      <c r="C724"/>
      <c r="D724"/>
      <c r="E724"/>
      <c r="F724" s="2"/>
      <c r="G724" s="2"/>
      <c r="H724" s="4"/>
      <c r="I724"/>
      <c r="J724"/>
      <c r="K724"/>
      <c r="L724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/>
      <c r="Y724" s="8"/>
      <c r="Z724" s="8"/>
      <c r="AA724" s="8"/>
      <c r="AB724" s="8"/>
      <c r="AC724" s="8"/>
      <c r="AD724" s="8"/>
      <c r="AE724" s="8"/>
      <c r="AF724" s="8"/>
      <c r="AG724" s="8"/>
      <c r="AH724" s="8"/>
      <c r="AI724" s="8"/>
      <c r="AK724" s="8"/>
      <c r="AL724" s="8"/>
      <c r="AM724" s="8"/>
      <c r="AN724" s="8"/>
      <c r="AO724" s="8"/>
      <c r="AP724" s="8"/>
      <c r="AQ724" s="8"/>
      <c r="AR724" s="8"/>
      <c r="AS724" s="8"/>
      <c r="AT724" s="8"/>
      <c r="AU724" s="8"/>
      <c r="AW724"/>
      <c r="AX724"/>
      <c r="AY724"/>
      <c r="AZ724"/>
    </row>
    <row r="725" spans="1:52" s="17" customFormat="1" x14ac:dyDescent="0.3">
      <c r="A725"/>
      <c r="B725"/>
      <c r="C725"/>
      <c r="D725"/>
      <c r="E725"/>
      <c r="F725" s="2"/>
      <c r="G725" s="2"/>
      <c r="H725" s="4"/>
      <c r="I725"/>
      <c r="J725"/>
      <c r="K725"/>
      <c r="L725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/>
      <c r="Y725" s="8"/>
      <c r="Z725" s="8"/>
      <c r="AA725" s="8"/>
      <c r="AB725" s="8"/>
      <c r="AC725" s="8"/>
      <c r="AD725" s="8"/>
      <c r="AE725" s="8"/>
      <c r="AF725" s="8"/>
      <c r="AG725" s="8"/>
      <c r="AH725" s="8"/>
      <c r="AI725" s="8"/>
      <c r="AK725" s="8"/>
      <c r="AL725" s="8"/>
      <c r="AM725" s="8"/>
      <c r="AN725" s="8"/>
      <c r="AO725" s="8"/>
      <c r="AP725" s="8"/>
      <c r="AQ725" s="8"/>
      <c r="AR725" s="8"/>
      <c r="AS725" s="8"/>
      <c r="AT725" s="8"/>
      <c r="AU725" s="8"/>
      <c r="AW725"/>
      <c r="AX725"/>
      <c r="AY725"/>
      <c r="AZ725"/>
    </row>
    <row r="726" spans="1:52" s="17" customFormat="1" x14ac:dyDescent="0.3">
      <c r="A726"/>
      <c r="B726"/>
      <c r="C726"/>
      <c r="D726"/>
      <c r="E726"/>
      <c r="F726" s="2"/>
      <c r="G726" s="2"/>
      <c r="H726" s="4"/>
      <c r="I726"/>
      <c r="J726"/>
      <c r="K726"/>
      <c r="L726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/>
      <c r="Y726" s="8"/>
      <c r="Z726" s="8"/>
      <c r="AA726" s="8"/>
      <c r="AB726" s="8"/>
      <c r="AC726" s="8"/>
      <c r="AD726" s="8"/>
      <c r="AE726" s="8"/>
      <c r="AF726" s="8"/>
      <c r="AG726" s="8"/>
      <c r="AH726" s="8"/>
      <c r="AI726" s="8"/>
      <c r="AK726" s="8"/>
      <c r="AL726" s="8"/>
      <c r="AM726" s="8"/>
      <c r="AN726" s="8"/>
      <c r="AO726" s="8"/>
      <c r="AP726" s="8"/>
      <c r="AQ726" s="8"/>
      <c r="AR726" s="8"/>
      <c r="AS726" s="8"/>
      <c r="AT726" s="8"/>
      <c r="AU726" s="8"/>
      <c r="AW726"/>
      <c r="AX726"/>
      <c r="AY726"/>
      <c r="AZ726"/>
    </row>
    <row r="727" spans="1:52" s="17" customFormat="1" x14ac:dyDescent="0.3">
      <c r="A727"/>
      <c r="B727"/>
      <c r="C727"/>
      <c r="D727"/>
      <c r="E727"/>
      <c r="F727" s="2"/>
      <c r="G727" s="2"/>
      <c r="H727" s="4"/>
      <c r="I727"/>
      <c r="J727"/>
      <c r="K727"/>
      <c r="L727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/>
      <c r="Y727" s="8"/>
      <c r="Z727" s="8"/>
      <c r="AA727" s="8"/>
      <c r="AB727" s="8"/>
      <c r="AC727" s="8"/>
      <c r="AD727" s="8"/>
      <c r="AE727" s="8"/>
      <c r="AF727" s="8"/>
      <c r="AG727" s="8"/>
      <c r="AH727" s="8"/>
      <c r="AI727" s="8"/>
      <c r="AK727" s="8"/>
      <c r="AL727" s="8"/>
      <c r="AM727" s="8"/>
      <c r="AN727" s="8"/>
      <c r="AO727" s="8"/>
      <c r="AP727" s="8"/>
      <c r="AQ727" s="8"/>
      <c r="AR727" s="8"/>
      <c r="AS727" s="8"/>
      <c r="AT727" s="8"/>
      <c r="AU727" s="8"/>
      <c r="AW727"/>
      <c r="AX727"/>
      <c r="AY727"/>
      <c r="AZ727"/>
    </row>
    <row r="728" spans="1:52" s="17" customFormat="1" x14ac:dyDescent="0.3">
      <c r="A728"/>
      <c r="B728"/>
      <c r="C728"/>
      <c r="D728"/>
      <c r="E728"/>
      <c r="F728" s="2"/>
      <c r="G728" s="2"/>
      <c r="H728" s="4"/>
      <c r="I728"/>
      <c r="J728"/>
      <c r="K728"/>
      <c r="L72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/>
      <c r="Y728" s="8"/>
      <c r="Z728" s="8"/>
      <c r="AA728" s="8"/>
      <c r="AB728" s="8"/>
      <c r="AC728" s="8"/>
      <c r="AD728" s="8"/>
      <c r="AE728" s="8"/>
      <c r="AF728" s="8"/>
      <c r="AG728" s="8"/>
      <c r="AH728" s="8"/>
      <c r="AI728" s="8"/>
      <c r="AK728" s="8"/>
      <c r="AL728" s="8"/>
      <c r="AM728" s="8"/>
      <c r="AN728" s="8"/>
      <c r="AO728" s="8"/>
      <c r="AP728" s="8"/>
      <c r="AQ728" s="8"/>
      <c r="AR728" s="8"/>
      <c r="AS728" s="8"/>
      <c r="AT728" s="8"/>
      <c r="AU728" s="8"/>
      <c r="AW728"/>
      <c r="AX728"/>
      <c r="AY728"/>
      <c r="AZ728"/>
    </row>
    <row r="729" spans="1:52" s="17" customFormat="1" x14ac:dyDescent="0.3">
      <c r="A729"/>
      <c r="B729"/>
      <c r="C729"/>
      <c r="D729"/>
      <c r="E729"/>
      <c r="F729" s="2"/>
      <c r="G729" s="2"/>
      <c r="H729" s="4"/>
      <c r="I729"/>
      <c r="J729"/>
      <c r="K729"/>
      <c r="L729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/>
      <c r="Y729" s="8"/>
      <c r="Z729" s="8"/>
      <c r="AA729" s="8"/>
      <c r="AB729" s="8"/>
      <c r="AC729" s="8"/>
      <c r="AD729" s="8"/>
      <c r="AE729" s="8"/>
      <c r="AF729" s="8"/>
      <c r="AG729" s="8"/>
      <c r="AH729" s="8"/>
      <c r="AI729" s="8"/>
      <c r="AK729" s="8"/>
      <c r="AL729" s="8"/>
      <c r="AM729" s="8"/>
      <c r="AN729" s="8"/>
      <c r="AO729" s="8"/>
      <c r="AP729" s="8"/>
      <c r="AQ729" s="8"/>
      <c r="AR729" s="8"/>
      <c r="AS729" s="8"/>
      <c r="AT729" s="8"/>
      <c r="AU729" s="8"/>
      <c r="AW729"/>
      <c r="AX729"/>
      <c r="AY729"/>
      <c r="AZ729"/>
    </row>
    <row r="730" spans="1:52" s="17" customFormat="1" x14ac:dyDescent="0.3">
      <c r="A730"/>
      <c r="B730"/>
      <c r="C730"/>
      <c r="D730"/>
      <c r="E730"/>
      <c r="F730" s="2"/>
      <c r="G730" s="2"/>
      <c r="H730" s="4"/>
      <c r="I730"/>
      <c r="J730"/>
      <c r="K730"/>
      <c r="L730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/>
      <c r="Y730" s="8"/>
      <c r="Z730" s="8"/>
      <c r="AA730" s="8"/>
      <c r="AB730" s="8"/>
      <c r="AC730" s="8"/>
      <c r="AD730" s="8"/>
      <c r="AE730" s="8"/>
      <c r="AF730" s="8"/>
      <c r="AG730" s="8"/>
      <c r="AH730" s="8"/>
      <c r="AI730" s="8"/>
      <c r="AK730" s="8"/>
      <c r="AL730" s="8"/>
      <c r="AM730" s="8"/>
      <c r="AN730" s="8"/>
      <c r="AO730" s="8"/>
      <c r="AP730" s="8"/>
      <c r="AQ730" s="8"/>
      <c r="AR730" s="8"/>
      <c r="AS730" s="8"/>
      <c r="AT730" s="8"/>
      <c r="AU730" s="8"/>
      <c r="AW730"/>
      <c r="AX730"/>
      <c r="AY730"/>
      <c r="AZ730"/>
    </row>
    <row r="731" spans="1:52" s="17" customFormat="1" x14ac:dyDescent="0.3">
      <c r="A731"/>
      <c r="B731"/>
      <c r="C731"/>
      <c r="D731"/>
      <c r="E731"/>
      <c r="F731" s="2"/>
      <c r="G731" s="2"/>
      <c r="H731" s="4"/>
      <c r="I731"/>
      <c r="J731"/>
      <c r="K731"/>
      <c r="L731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/>
      <c r="Y731" s="8"/>
      <c r="Z731" s="8"/>
      <c r="AA731" s="8"/>
      <c r="AB731" s="8"/>
      <c r="AC731" s="8"/>
      <c r="AD731" s="8"/>
      <c r="AE731" s="8"/>
      <c r="AF731" s="8"/>
      <c r="AG731" s="8"/>
      <c r="AH731" s="8"/>
      <c r="AI731" s="8"/>
      <c r="AK731" s="8"/>
      <c r="AL731" s="8"/>
      <c r="AM731" s="8"/>
      <c r="AN731" s="8"/>
      <c r="AO731" s="8"/>
      <c r="AP731" s="8"/>
      <c r="AQ731" s="8"/>
      <c r="AR731" s="8"/>
      <c r="AS731" s="8"/>
      <c r="AT731" s="8"/>
      <c r="AU731" s="8"/>
      <c r="AW731"/>
      <c r="AX731"/>
      <c r="AY731"/>
      <c r="AZ731"/>
    </row>
    <row r="732" spans="1:52" s="17" customFormat="1" x14ac:dyDescent="0.3">
      <c r="A732"/>
      <c r="B732"/>
      <c r="C732"/>
      <c r="D732"/>
      <c r="E732"/>
      <c r="F732" s="2"/>
      <c r="G732" s="2"/>
      <c r="H732" s="4"/>
      <c r="I732"/>
      <c r="J732"/>
      <c r="K732"/>
      <c r="L732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/>
      <c r="Y732" s="8"/>
      <c r="Z732" s="8"/>
      <c r="AA732" s="8"/>
      <c r="AB732" s="8"/>
      <c r="AC732" s="8"/>
      <c r="AD732" s="8"/>
      <c r="AE732" s="8"/>
      <c r="AF732" s="8"/>
      <c r="AG732" s="8"/>
      <c r="AH732" s="8"/>
      <c r="AI732" s="8"/>
      <c r="AK732" s="8"/>
      <c r="AL732" s="8"/>
      <c r="AM732" s="8"/>
      <c r="AN732" s="8"/>
      <c r="AO732" s="8"/>
      <c r="AP732" s="8"/>
      <c r="AQ732" s="8"/>
      <c r="AR732" s="8"/>
      <c r="AS732" s="8"/>
      <c r="AT732" s="8"/>
      <c r="AU732" s="8"/>
      <c r="AW732"/>
      <c r="AX732"/>
      <c r="AY732"/>
      <c r="AZ732"/>
    </row>
    <row r="733" spans="1:52" s="17" customFormat="1" x14ac:dyDescent="0.3">
      <c r="A733"/>
      <c r="B733"/>
      <c r="C733"/>
      <c r="D733"/>
      <c r="E733"/>
      <c r="F733" s="2"/>
      <c r="G733" s="2"/>
      <c r="H733" s="4"/>
      <c r="I733"/>
      <c r="J733"/>
      <c r="K733"/>
      <c r="L733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/>
      <c r="Y733" s="8"/>
      <c r="Z733" s="8"/>
      <c r="AA733" s="8"/>
      <c r="AB733" s="8"/>
      <c r="AC733" s="8"/>
      <c r="AD733" s="8"/>
      <c r="AE733" s="8"/>
      <c r="AF733" s="8"/>
      <c r="AG733" s="8"/>
      <c r="AH733" s="8"/>
      <c r="AI733" s="8"/>
      <c r="AK733" s="8"/>
      <c r="AL733" s="8"/>
      <c r="AM733" s="8"/>
      <c r="AN733" s="8"/>
      <c r="AO733" s="8"/>
      <c r="AP733" s="8"/>
      <c r="AQ733" s="8"/>
      <c r="AR733" s="8"/>
      <c r="AS733" s="8"/>
      <c r="AT733" s="8"/>
      <c r="AU733" s="8"/>
      <c r="AW733"/>
      <c r="AX733"/>
      <c r="AY733"/>
      <c r="AZ733"/>
    </row>
    <row r="734" spans="1:52" s="17" customFormat="1" x14ac:dyDescent="0.3">
      <c r="A734"/>
      <c r="B734"/>
      <c r="C734"/>
      <c r="D734"/>
      <c r="E734"/>
      <c r="F734" s="2"/>
      <c r="G734" s="2"/>
      <c r="H734" s="4"/>
      <c r="I734"/>
      <c r="J734"/>
      <c r="K734"/>
      <c r="L734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/>
      <c r="Y734" s="8"/>
      <c r="Z734" s="8"/>
      <c r="AA734" s="8"/>
      <c r="AB734" s="8"/>
      <c r="AC734" s="8"/>
      <c r="AD734" s="8"/>
      <c r="AE734" s="8"/>
      <c r="AF734" s="8"/>
      <c r="AG734" s="8"/>
      <c r="AH734" s="8"/>
      <c r="AI734" s="8"/>
      <c r="AK734" s="8"/>
      <c r="AL734" s="8"/>
      <c r="AM734" s="8"/>
      <c r="AN734" s="8"/>
      <c r="AO734" s="8"/>
      <c r="AP734" s="8"/>
      <c r="AQ734" s="8"/>
      <c r="AR734" s="8"/>
      <c r="AS734" s="8"/>
      <c r="AT734" s="8"/>
      <c r="AU734" s="8"/>
      <c r="AW734"/>
      <c r="AX734"/>
      <c r="AY734"/>
      <c r="AZ734"/>
    </row>
    <row r="735" spans="1:52" s="17" customFormat="1" x14ac:dyDescent="0.3">
      <c r="A735"/>
      <c r="B735"/>
      <c r="C735"/>
      <c r="D735"/>
      <c r="E735"/>
      <c r="F735" s="2"/>
      <c r="G735" s="2"/>
      <c r="H735" s="4"/>
      <c r="I735"/>
      <c r="J735"/>
      <c r="K735"/>
      <c r="L735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/>
      <c r="Y735" s="8"/>
      <c r="Z735" s="8"/>
      <c r="AA735" s="8"/>
      <c r="AB735" s="8"/>
      <c r="AC735" s="8"/>
      <c r="AD735" s="8"/>
      <c r="AE735" s="8"/>
      <c r="AF735" s="8"/>
      <c r="AG735" s="8"/>
      <c r="AH735" s="8"/>
      <c r="AI735" s="8"/>
      <c r="AK735" s="8"/>
      <c r="AL735" s="8"/>
      <c r="AM735" s="8"/>
      <c r="AN735" s="8"/>
      <c r="AO735" s="8"/>
      <c r="AP735" s="8"/>
      <c r="AQ735" s="8"/>
      <c r="AR735" s="8"/>
      <c r="AS735" s="8"/>
      <c r="AT735" s="8"/>
      <c r="AU735" s="8"/>
      <c r="AW735"/>
      <c r="AX735"/>
      <c r="AY735"/>
      <c r="AZ735"/>
    </row>
    <row r="736" spans="1:52" s="17" customFormat="1" x14ac:dyDescent="0.3">
      <c r="A736"/>
      <c r="B736"/>
      <c r="C736"/>
      <c r="D736"/>
      <c r="E736"/>
      <c r="F736" s="2"/>
      <c r="G736" s="2"/>
      <c r="H736" s="4"/>
      <c r="I736"/>
      <c r="J736"/>
      <c r="K736"/>
      <c r="L736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/>
      <c r="Y736" s="8"/>
      <c r="Z736" s="8"/>
      <c r="AA736" s="8"/>
      <c r="AB736" s="8"/>
      <c r="AC736" s="8"/>
      <c r="AD736" s="8"/>
      <c r="AE736" s="8"/>
      <c r="AF736" s="8"/>
      <c r="AG736" s="8"/>
      <c r="AH736" s="8"/>
      <c r="AI736" s="8"/>
      <c r="AK736" s="8"/>
      <c r="AL736" s="8"/>
      <c r="AM736" s="8"/>
      <c r="AN736" s="8"/>
      <c r="AO736" s="8"/>
      <c r="AP736" s="8"/>
      <c r="AQ736" s="8"/>
      <c r="AR736" s="8"/>
      <c r="AS736" s="8"/>
      <c r="AT736" s="8"/>
      <c r="AU736" s="8"/>
      <c r="AW736"/>
      <c r="AX736"/>
      <c r="AY736"/>
      <c r="AZ736"/>
    </row>
    <row r="737" spans="1:52" s="17" customFormat="1" x14ac:dyDescent="0.3">
      <c r="A737"/>
      <c r="B737"/>
      <c r="C737"/>
      <c r="D737"/>
      <c r="E737"/>
      <c r="F737" s="2"/>
      <c r="G737" s="2"/>
      <c r="H737" s="4"/>
      <c r="I737"/>
      <c r="J737"/>
      <c r="K737"/>
      <c r="L737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/>
      <c r="Y737" s="8"/>
      <c r="Z737" s="8"/>
      <c r="AA737" s="8"/>
      <c r="AB737" s="8"/>
      <c r="AC737" s="8"/>
      <c r="AD737" s="8"/>
      <c r="AE737" s="8"/>
      <c r="AF737" s="8"/>
      <c r="AG737" s="8"/>
      <c r="AH737" s="8"/>
      <c r="AI737" s="8"/>
      <c r="AK737" s="8"/>
      <c r="AL737" s="8"/>
      <c r="AM737" s="8"/>
      <c r="AN737" s="8"/>
      <c r="AO737" s="8"/>
      <c r="AP737" s="8"/>
      <c r="AQ737" s="8"/>
      <c r="AR737" s="8"/>
      <c r="AS737" s="8"/>
      <c r="AT737" s="8"/>
      <c r="AU737" s="8"/>
      <c r="AW737"/>
      <c r="AX737"/>
      <c r="AY737"/>
      <c r="AZ737"/>
    </row>
    <row r="738" spans="1:52" s="17" customFormat="1" x14ac:dyDescent="0.3">
      <c r="A738"/>
      <c r="B738"/>
      <c r="C738"/>
      <c r="D738"/>
      <c r="E738"/>
      <c r="F738" s="2"/>
      <c r="G738" s="2"/>
      <c r="H738" s="4"/>
      <c r="I738"/>
      <c r="J738"/>
      <c r="K738"/>
      <c r="L73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/>
      <c r="Y738" s="8"/>
      <c r="Z738" s="8"/>
      <c r="AA738" s="8"/>
      <c r="AB738" s="8"/>
      <c r="AC738" s="8"/>
      <c r="AD738" s="8"/>
      <c r="AE738" s="8"/>
      <c r="AF738" s="8"/>
      <c r="AG738" s="8"/>
      <c r="AH738" s="8"/>
      <c r="AI738" s="8"/>
      <c r="AK738" s="8"/>
      <c r="AL738" s="8"/>
      <c r="AM738" s="8"/>
      <c r="AN738" s="8"/>
      <c r="AO738" s="8"/>
      <c r="AP738" s="8"/>
      <c r="AQ738" s="8"/>
      <c r="AR738" s="8"/>
      <c r="AS738" s="8"/>
      <c r="AT738" s="8"/>
      <c r="AU738" s="8"/>
      <c r="AW738"/>
      <c r="AX738"/>
      <c r="AY738"/>
      <c r="AZ738"/>
    </row>
    <row r="739" spans="1:52" s="17" customFormat="1" x14ac:dyDescent="0.3">
      <c r="A739"/>
      <c r="B739"/>
      <c r="C739"/>
      <c r="D739"/>
      <c r="E739"/>
      <c r="F739" s="2"/>
      <c r="G739" s="2"/>
      <c r="H739" s="4"/>
      <c r="I739"/>
      <c r="J739"/>
      <c r="K739"/>
      <c r="L739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/>
      <c r="Y739" s="8"/>
      <c r="Z739" s="8"/>
      <c r="AA739" s="8"/>
      <c r="AB739" s="8"/>
      <c r="AC739" s="8"/>
      <c r="AD739" s="8"/>
      <c r="AE739" s="8"/>
      <c r="AF739" s="8"/>
      <c r="AG739" s="8"/>
      <c r="AH739" s="8"/>
      <c r="AI739" s="8"/>
      <c r="AK739" s="8"/>
      <c r="AL739" s="8"/>
      <c r="AM739" s="8"/>
      <c r="AN739" s="8"/>
      <c r="AO739" s="8"/>
      <c r="AP739" s="8"/>
      <c r="AQ739" s="8"/>
      <c r="AR739" s="8"/>
      <c r="AS739" s="8"/>
      <c r="AT739" s="8"/>
      <c r="AU739" s="8"/>
      <c r="AW739"/>
      <c r="AX739"/>
      <c r="AY739"/>
      <c r="AZ739"/>
    </row>
    <row r="740" spans="1:52" s="17" customFormat="1" x14ac:dyDescent="0.3">
      <c r="A740"/>
      <c r="B740"/>
      <c r="C740"/>
      <c r="D740"/>
      <c r="E740"/>
      <c r="F740" s="2"/>
      <c r="G740" s="2"/>
      <c r="H740" s="4"/>
      <c r="I740"/>
      <c r="J740"/>
      <c r="K740"/>
      <c r="L740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/>
      <c r="Y740" s="8"/>
      <c r="Z740" s="8"/>
      <c r="AA740" s="8"/>
      <c r="AB740" s="8"/>
      <c r="AC740" s="8"/>
      <c r="AD740" s="8"/>
      <c r="AE740" s="8"/>
      <c r="AF740" s="8"/>
      <c r="AG740" s="8"/>
      <c r="AH740" s="8"/>
      <c r="AI740" s="8"/>
      <c r="AK740" s="8"/>
      <c r="AL740" s="8"/>
      <c r="AM740" s="8"/>
      <c r="AN740" s="8"/>
      <c r="AO740" s="8"/>
      <c r="AP740" s="8"/>
      <c r="AQ740" s="8"/>
      <c r="AR740" s="8"/>
      <c r="AS740" s="8"/>
      <c r="AT740" s="8"/>
      <c r="AU740" s="8"/>
      <c r="AW740"/>
      <c r="AX740"/>
      <c r="AY740"/>
      <c r="AZ740"/>
    </row>
    <row r="741" spans="1:52" s="17" customFormat="1" x14ac:dyDescent="0.3">
      <c r="A741"/>
      <c r="B741"/>
      <c r="C741"/>
      <c r="D741"/>
      <c r="E741"/>
      <c r="F741" s="2"/>
      <c r="G741" s="2"/>
      <c r="H741" s="4"/>
      <c r="I741"/>
      <c r="J741"/>
      <c r="K741"/>
      <c r="L741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/>
      <c r="Y741" s="8"/>
      <c r="Z741" s="8"/>
      <c r="AA741" s="8"/>
      <c r="AB741" s="8"/>
      <c r="AC741" s="8"/>
      <c r="AD741" s="8"/>
      <c r="AE741" s="8"/>
      <c r="AF741" s="8"/>
      <c r="AG741" s="8"/>
      <c r="AH741" s="8"/>
      <c r="AI741" s="8"/>
      <c r="AK741" s="8"/>
      <c r="AL741" s="8"/>
      <c r="AM741" s="8"/>
      <c r="AN741" s="8"/>
      <c r="AO741" s="8"/>
      <c r="AP741" s="8"/>
      <c r="AQ741" s="8"/>
      <c r="AR741" s="8"/>
      <c r="AS741" s="8"/>
      <c r="AT741" s="8"/>
      <c r="AU741" s="8"/>
      <c r="AW741"/>
      <c r="AX741"/>
      <c r="AY741"/>
      <c r="AZ741"/>
    </row>
    <row r="742" spans="1:52" s="17" customFormat="1" x14ac:dyDescent="0.3">
      <c r="A742"/>
      <c r="B742"/>
      <c r="C742"/>
      <c r="D742"/>
      <c r="E742"/>
      <c r="F742" s="2"/>
      <c r="G742" s="2"/>
      <c r="H742" s="4"/>
      <c r="I742"/>
      <c r="J742"/>
      <c r="K742"/>
      <c r="L742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/>
      <c r="Y742" s="8"/>
      <c r="Z742" s="8"/>
      <c r="AA742" s="8"/>
      <c r="AB742" s="8"/>
      <c r="AC742" s="8"/>
      <c r="AD742" s="8"/>
      <c r="AE742" s="8"/>
      <c r="AF742" s="8"/>
      <c r="AG742" s="8"/>
      <c r="AH742" s="8"/>
      <c r="AI742" s="8"/>
      <c r="AK742" s="8"/>
      <c r="AL742" s="8"/>
      <c r="AM742" s="8"/>
      <c r="AN742" s="8"/>
      <c r="AO742" s="8"/>
      <c r="AP742" s="8"/>
      <c r="AQ742" s="8"/>
      <c r="AR742" s="8"/>
      <c r="AS742" s="8"/>
      <c r="AT742" s="8"/>
      <c r="AU742" s="8"/>
      <c r="AW742"/>
      <c r="AX742"/>
      <c r="AY742"/>
      <c r="AZ742"/>
    </row>
    <row r="743" spans="1:52" s="17" customFormat="1" x14ac:dyDescent="0.3">
      <c r="A743"/>
      <c r="B743"/>
      <c r="C743"/>
      <c r="D743"/>
      <c r="E743"/>
      <c r="F743" s="2"/>
      <c r="G743" s="2"/>
      <c r="H743" s="4"/>
      <c r="I743"/>
      <c r="J743"/>
      <c r="K743"/>
      <c r="L743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/>
      <c r="Y743" s="8"/>
      <c r="Z743" s="8"/>
      <c r="AA743" s="8"/>
      <c r="AB743" s="8"/>
      <c r="AC743" s="8"/>
      <c r="AD743" s="8"/>
      <c r="AE743" s="8"/>
      <c r="AF743" s="8"/>
      <c r="AG743" s="8"/>
      <c r="AH743" s="8"/>
      <c r="AI743" s="8"/>
      <c r="AK743" s="8"/>
      <c r="AL743" s="8"/>
      <c r="AM743" s="8"/>
      <c r="AN743" s="8"/>
      <c r="AO743" s="8"/>
      <c r="AP743" s="8"/>
      <c r="AQ743" s="8"/>
      <c r="AR743" s="8"/>
      <c r="AS743" s="8"/>
      <c r="AT743" s="8"/>
      <c r="AU743" s="8"/>
      <c r="AW743"/>
      <c r="AX743"/>
      <c r="AY743"/>
      <c r="AZ743"/>
    </row>
    <row r="744" spans="1:52" s="17" customFormat="1" x14ac:dyDescent="0.3">
      <c r="A744"/>
      <c r="B744"/>
      <c r="C744"/>
      <c r="D744"/>
      <c r="E744"/>
      <c r="F744" s="2"/>
      <c r="G744" s="2"/>
      <c r="H744" s="4"/>
      <c r="I744"/>
      <c r="J744"/>
      <c r="K744"/>
      <c r="L744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/>
      <c r="Y744" s="8"/>
      <c r="Z744" s="8"/>
      <c r="AA744" s="8"/>
      <c r="AB744" s="8"/>
      <c r="AC744" s="8"/>
      <c r="AD744" s="8"/>
      <c r="AE744" s="8"/>
      <c r="AF744" s="8"/>
      <c r="AG744" s="8"/>
      <c r="AH744" s="8"/>
      <c r="AI744" s="8"/>
      <c r="AK744" s="8"/>
      <c r="AL744" s="8"/>
      <c r="AM744" s="8"/>
      <c r="AN744" s="8"/>
      <c r="AO744" s="8"/>
      <c r="AP744" s="8"/>
      <c r="AQ744" s="8"/>
      <c r="AR744" s="8"/>
      <c r="AS744" s="8"/>
      <c r="AT744" s="8"/>
      <c r="AU744" s="8"/>
      <c r="AW744"/>
      <c r="AX744"/>
      <c r="AY744"/>
      <c r="AZ744"/>
    </row>
    <row r="745" spans="1:52" s="17" customFormat="1" x14ac:dyDescent="0.3">
      <c r="A745"/>
      <c r="B745"/>
      <c r="C745"/>
      <c r="D745"/>
      <c r="E745"/>
      <c r="F745" s="2"/>
      <c r="G745" s="2"/>
      <c r="H745" s="4"/>
      <c r="I745"/>
      <c r="J745"/>
      <c r="K745"/>
      <c r="L745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/>
      <c r="Y745" s="8"/>
      <c r="Z745" s="8"/>
      <c r="AA745" s="8"/>
      <c r="AB745" s="8"/>
      <c r="AC745" s="8"/>
      <c r="AD745" s="8"/>
      <c r="AE745" s="8"/>
      <c r="AF745" s="8"/>
      <c r="AG745" s="8"/>
      <c r="AH745" s="8"/>
      <c r="AI745" s="8"/>
      <c r="AK745" s="8"/>
      <c r="AL745" s="8"/>
      <c r="AM745" s="8"/>
      <c r="AN745" s="8"/>
      <c r="AO745" s="8"/>
      <c r="AP745" s="8"/>
      <c r="AQ745" s="8"/>
      <c r="AR745" s="8"/>
      <c r="AS745" s="8"/>
      <c r="AT745" s="8"/>
      <c r="AU745" s="8"/>
      <c r="AW745"/>
      <c r="AX745"/>
      <c r="AY745"/>
      <c r="AZ745"/>
    </row>
    <row r="746" spans="1:52" s="17" customFormat="1" x14ac:dyDescent="0.3">
      <c r="A746"/>
      <c r="B746"/>
      <c r="C746"/>
      <c r="D746"/>
      <c r="E746"/>
      <c r="F746" s="2"/>
      <c r="G746" s="2"/>
      <c r="H746" s="4"/>
      <c r="I746"/>
      <c r="J746"/>
      <c r="K746"/>
      <c r="L746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/>
      <c r="Y746" s="8"/>
      <c r="Z746" s="8"/>
      <c r="AA746" s="8"/>
      <c r="AB746" s="8"/>
      <c r="AC746" s="8"/>
      <c r="AD746" s="8"/>
      <c r="AE746" s="8"/>
      <c r="AF746" s="8"/>
      <c r="AG746" s="8"/>
      <c r="AH746" s="8"/>
      <c r="AI746" s="8"/>
      <c r="AK746" s="8"/>
      <c r="AL746" s="8"/>
      <c r="AM746" s="8"/>
      <c r="AN746" s="8"/>
      <c r="AO746" s="8"/>
      <c r="AP746" s="8"/>
      <c r="AQ746" s="8"/>
      <c r="AR746" s="8"/>
      <c r="AS746" s="8"/>
      <c r="AT746" s="8"/>
      <c r="AU746" s="8"/>
      <c r="AW746"/>
      <c r="AX746"/>
      <c r="AY746"/>
      <c r="AZ746"/>
    </row>
    <row r="747" spans="1:52" s="17" customFormat="1" x14ac:dyDescent="0.3">
      <c r="A747"/>
      <c r="B747"/>
      <c r="C747"/>
      <c r="D747"/>
      <c r="E747"/>
      <c r="F747" s="2"/>
      <c r="G747" s="2"/>
      <c r="H747" s="4"/>
      <c r="I747"/>
      <c r="J747"/>
      <c r="K747"/>
      <c r="L747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/>
      <c r="Y747" s="8"/>
      <c r="Z747" s="8"/>
      <c r="AA747" s="8"/>
      <c r="AB747" s="8"/>
      <c r="AC747" s="8"/>
      <c r="AD747" s="8"/>
      <c r="AE747" s="8"/>
      <c r="AF747" s="8"/>
      <c r="AG747" s="8"/>
      <c r="AH747" s="8"/>
      <c r="AI747" s="8"/>
      <c r="AK747" s="8"/>
      <c r="AL747" s="8"/>
      <c r="AM747" s="8"/>
      <c r="AN747" s="8"/>
      <c r="AO747" s="8"/>
      <c r="AP747" s="8"/>
      <c r="AQ747" s="8"/>
      <c r="AR747" s="8"/>
      <c r="AS747" s="8"/>
      <c r="AT747" s="8"/>
      <c r="AU747" s="8"/>
      <c r="AW747"/>
      <c r="AX747"/>
      <c r="AY747"/>
      <c r="AZ747"/>
    </row>
    <row r="748" spans="1:52" s="17" customFormat="1" x14ac:dyDescent="0.3">
      <c r="A748"/>
      <c r="B748"/>
      <c r="C748"/>
      <c r="D748"/>
      <c r="E748"/>
      <c r="F748" s="2"/>
      <c r="G748" s="2"/>
      <c r="H748" s="4"/>
      <c r="I748"/>
      <c r="J748"/>
      <c r="K748"/>
      <c r="L74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/>
      <c r="Y748" s="8"/>
      <c r="Z748" s="8"/>
      <c r="AA748" s="8"/>
      <c r="AB748" s="8"/>
      <c r="AC748" s="8"/>
      <c r="AD748" s="8"/>
      <c r="AE748" s="8"/>
      <c r="AF748" s="8"/>
      <c r="AG748" s="8"/>
      <c r="AH748" s="8"/>
      <c r="AI748" s="8"/>
      <c r="AK748" s="8"/>
      <c r="AL748" s="8"/>
      <c r="AM748" s="8"/>
      <c r="AN748" s="8"/>
      <c r="AO748" s="8"/>
      <c r="AP748" s="8"/>
      <c r="AQ748" s="8"/>
      <c r="AR748" s="8"/>
      <c r="AS748" s="8"/>
      <c r="AT748" s="8"/>
      <c r="AU748" s="8"/>
      <c r="AW748"/>
      <c r="AX748"/>
      <c r="AY748"/>
      <c r="AZ748"/>
    </row>
    <row r="749" spans="1:52" s="17" customFormat="1" x14ac:dyDescent="0.3">
      <c r="A749"/>
      <c r="B749"/>
      <c r="C749"/>
      <c r="D749"/>
      <c r="E749"/>
      <c r="F749" s="2"/>
      <c r="G749" s="2"/>
      <c r="H749" s="4"/>
      <c r="I749"/>
      <c r="J749"/>
      <c r="K749"/>
      <c r="L749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/>
      <c r="Y749" s="8"/>
      <c r="Z749" s="8"/>
      <c r="AA749" s="8"/>
      <c r="AB749" s="8"/>
      <c r="AC749" s="8"/>
      <c r="AD749" s="8"/>
      <c r="AE749" s="8"/>
      <c r="AF749" s="8"/>
      <c r="AG749" s="8"/>
      <c r="AH749" s="8"/>
      <c r="AI749" s="8"/>
      <c r="AK749" s="8"/>
      <c r="AL749" s="8"/>
      <c r="AM749" s="8"/>
      <c r="AN749" s="8"/>
      <c r="AO749" s="8"/>
      <c r="AP749" s="8"/>
      <c r="AQ749" s="8"/>
      <c r="AR749" s="8"/>
      <c r="AS749" s="8"/>
      <c r="AT749" s="8"/>
      <c r="AU749" s="8"/>
      <c r="AW749"/>
      <c r="AX749"/>
      <c r="AY749"/>
      <c r="AZ749"/>
    </row>
    <row r="750" spans="1:52" s="17" customFormat="1" x14ac:dyDescent="0.3">
      <c r="A750"/>
      <c r="B750"/>
      <c r="C750"/>
      <c r="D750"/>
      <c r="E750"/>
      <c r="F750" s="2"/>
      <c r="G750" s="2"/>
      <c r="H750" s="4"/>
      <c r="I750"/>
      <c r="J750"/>
      <c r="K750"/>
      <c r="L750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/>
      <c r="Y750" s="8"/>
      <c r="Z750" s="8"/>
      <c r="AA750" s="8"/>
      <c r="AB750" s="8"/>
      <c r="AC750" s="8"/>
      <c r="AD750" s="8"/>
      <c r="AE750" s="8"/>
      <c r="AF750" s="8"/>
      <c r="AG750" s="8"/>
      <c r="AH750" s="8"/>
      <c r="AI750" s="8"/>
      <c r="AK750" s="8"/>
      <c r="AL750" s="8"/>
      <c r="AM750" s="8"/>
      <c r="AN750" s="8"/>
      <c r="AO750" s="8"/>
      <c r="AP750" s="8"/>
      <c r="AQ750" s="8"/>
      <c r="AR750" s="8"/>
      <c r="AS750" s="8"/>
      <c r="AT750" s="8"/>
      <c r="AU750" s="8"/>
      <c r="AW750"/>
      <c r="AX750"/>
      <c r="AY750"/>
      <c r="AZ750"/>
    </row>
    <row r="751" spans="1:52" s="17" customFormat="1" x14ac:dyDescent="0.3">
      <c r="A751"/>
      <c r="B751"/>
      <c r="C751"/>
      <c r="D751"/>
      <c r="E751"/>
      <c r="F751" s="2"/>
      <c r="G751" s="2"/>
      <c r="H751" s="4"/>
      <c r="I751"/>
      <c r="J751"/>
      <c r="K751"/>
      <c r="L751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/>
      <c r="Y751" s="8"/>
      <c r="Z751" s="8"/>
      <c r="AA751" s="8"/>
      <c r="AB751" s="8"/>
      <c r="AC751" s="8"/>
      <c r="AD751" s="8"/>
      <c r="AE751" s="8"/>
      <c r="AF751" s="8"/>
      <c r="AG751" s="8"/>
      <c r="AH751" s="8"/>
      <c r="AI751" s="8"/>
      <c r="AK751" s="8"/>
      <c r="AL751" s="8"/>
      <c r="AM751" s="8"/>
      <c r="AN751" s="8"/>
      <c r="AO751" s="8"/>
      <c r="AP751" s="8"/>
      <c r="AQ751" s="8"/>
      <c r="AR751" s="8"/>
      <c r="AS751" s="8"/>
      <c r="AT751" s="8"/>
      <c r="AU751" s="8"/>
      <c r="AW751"/>
      <c r="AX751"/>
      <c r="AY751"/>
      <c r="AZ751"/>
    </row>
    <row r="752" spans="1:52" s="17" customFormat="1" x14ac:dyDescent="0.3">
      <c r="A752"/>
      <c r="B752"/>
      <c r="C752"/>
      <c r="D752"/>
      <c r="E752"/>
      <c r="F752" s="2"/>
      <c r="G752" s="2"/>
      <c r="H752" s="4"/>
      <c r="I752"/>
      <c r="J752"/>
      <c r="K752"/>
      <c r="L752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/>
      <c r="Y752" s="8"/>
      <c r="Z752" s="8"/>
      <c r="AA752" s="8"/>
      <c r="AB752" s="8"/>
      <c r="AC752" s="8"/>
      <c r="AD752" s="8"/>
      <c r="AE752" s="8"/>
      <c r="AF752" s="8"/>
      <c r="AG752" s="8"/>
      <c r="AH752" s="8"/>
      <c r="AI752" s="8"/>
      <c r="AK752" s="8"/>
      <c r="AL752" s="8"/>
      <c r="AM752" s="8"/>
      <c r="AN752" s="8"/>
      <c r="AO752" s="8"/>
      <c r="AP752" s="8"/>
      <c r="AQ752" s="8"/>
      <c r="AR752" s="8"/>
      <c r="AS752" s="8"/>
      <c r="AT752" s="8"/>
      <c r="AU752" s="8"/>
      <c r="AW752"/>
      <c r="AX752"/>
      <c r="AY752"/>
      <c r="AZ752"/>
    </row>
    <row r="753" spans="1:52" s="17" customFormat="1" x14ac:dyDescent="0.3">
      <c r="A753"/>
      <c r="B753"/>
      <c r="C753"/>
      <c r="D753"/>
      <c r="E753"/>
      <c r="F753" s="2"/>
      <c r="G753" s="2"/>
      <c r="H753" s="4"/>
      <c r="I753"/>
      <c r="J753"/>
      <c r="K753"/>
      <c r="L753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/>
      <c r="Y753" s="8"/>
      <c r="Z753" s="8"/>
      <c r="AA753" s="8"/>
      <c r="AB753" s="8"/>
      <c r="AC753" s="8"/>
      <c r="AD753" s="8"/>
      <c r="AE753" s="8"/>
      <c r="AF753" s="8"/>
      <c r="AG753" s="8"/>
      <c r="AH753" s="8"/>
      <c r="AI753" s="8"/>
      <c r="AK753" s="8"/>
      <c r="AL753" s="8"/>
      <c r="AM753" s="8"/>
      <c r="AN753" s="8"/>
      <c r="AO753" s="8"/>
      <c r="AP753" s="8"/>
      <c r="AQ753" s="8"/>
      <c r="AR753" s="8"/>
      <c r="AS753" s="8"/>
      <c r="AT753" s="8"/>
      <c r="AU753" s="8"/>
      <c r="AW753"/>
      <c r="AX753"/>
      <c r="AY753"/>
      <c r="AZ753"/>
    </row>
    <row r="754" spans="1:52" s="17" customFormat="1" x14ac:dyDescent="0.3">
      <c r="A754"/>
      <c r="B754"/>
      <c r="C754"/>
      <c r="D754"/>
      <c r="E754"/>
      <c r="F754" s="2"/>
      <c r="G754" s="2"/>
      <c r="H754" s="4"/>
      <c r="I754"/>
      <c r="J754"/>
      <c r="K754"/>
      <c r="L754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/>
      <c r="Y754" s="8"/>
      <c r="Z754" s="8"/>
      <c r="AA754" s="8"/>
      <c r="AB754" s="8"/>
      <c r="AC754" s="8"/>
      <c r="AD754" s="8"/>
      <c r="AE754" s="8"/>
      <c r="AF754" s="8"/>
      <c r="AG754" s="8"/>
      <c r="AH754" s="8"/>
      <c r="AI754" s="8"/>
      <c r="AK754" s="8"/>
      <c r="AL754" s="8"/>
      <c r="AM754" s="8"/>
      <c r="AN754" s="8"/>
      <c r="AO754" s="8"/>
      <c r="AP754" s="8"/>
      <c r="AQ754" s="8"/>
      <c r="AR754" s="8"/>
      <c r="AS754" s="8"/>
      <c r="AT754" s="8"/>
      <c r="AU754" s="8"/>
      <c r="AW754"/>
      <c r="AX754"/>
      <c r="AY754"/>
      <c r="AZ754"/>
    </row>
    <row r="755" spans="1:52" s="17" customFormat="1" x14ac:dyDescent="0.3">
      <c r="A755"/>
      <c r="B755"/>
      <c r="C755"/>
      <c r="D755"/>
      <c r="E755"/>
      <c r="F755" s="2"/>
      <c r="G755" s="2"/>
      <c r="H755" s="4"/>
      <c r="I755"/>
      <c r="J755"/>
      <c r="K755"/>
      <c r="L755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/>
      <c r="Y755" s="8"/>
      <c r="Z755" s="8"/>
      <c r="AA755" s="8"/>
      <c r="AB755" s="8"/>
      <c r="AC755" s="8"/>
      <c r="AD755" s="8"/>
      <c r="AE755" s="8"/>
      <c r="AF755" s="8"/>
      <c r="AG755" s="8"/>
      <c r="AH755" s="8"/>
      <c r="AI755" s="8"/>
      <c r="AK755" s="8"/>
      <c r="AL755" s="8"/>
      <c r="AM755" s="8"/>
      <c r="AN755" s="8"/>
      <c r="AO755" s="8"/>
      <c r="AP755" s="8"/>
      <c r="AQ755" s="8"/>
      <c r="AR755" s="8"/>
      <c r="AS755" s="8"/>
      <c r="AT755" s="8"/>
      <c r="AU755" s="8"/>
      <c r="AW755"/>
      <c r="AX755"/>
      <c r="AY755"/>
      <c r="AZ755"/>
    </row>
    <row r="756" spans="1:52" s="17" customFormat="1" x14ac:dyDescent="0.3">
      <c r="A756"/>
      <c r="B756"/>
      <c r="C756"/>
      <c r="D756"/>
      <c r="E756"/>
      <c r="F756" s="2"/>
      <c r="G756" s="2"/>
      <c r="H756" s="4"/>
      <c r="I756"/>
      <c r="J756"/>
      <c r="K756"/>
      <c r="L756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/>
      <c r="Y756" s="8"/>
      <c r="Z756" s="8"/>
      <c r="AA756" s="8"/>
      <c r="AB756" s="8"/>
      <c r="AC756" s="8"/>
      <c r="AD756" s="8"/>
      <c r="AE756" s="8"/>
      <c r="AF756" s="8"/>
      <c r="AG756" s="8"/>
      <c r="AH756" s="8"/>
      <c r="AI756" s="8"/>
      <c r="AK756" s="8"/>
      <c r="AL756" s="8"/>
      <c r="AM756" s="8"/>
      <c r="AN756" s="8"/>
      <c r="AO756" s="8"/>
      <c r="AP756" s="8"/>
      <c r="AQ756" s="8"/>
      <c r="AR756" s="8"/>
      <c r="AS756" s="8"/>
      <c r="AT756" s="8"/>
      <c r="AU756" s="8"/>
      <c r="AW756"/>
      <c r="AX756"/>
      <c r="AY756"/>
      <c r="AZ756"/>
    </row>
    <row r="757" spans="1:52" s="17" customFormat="1" x14ac:dyDescent="0.3">
      <c r="A757"/>
      <c r="B757"/>
      <c r="C757"/>
      <c r="D757"/>
      <c r="E757"/>
      <c r="F757" s="2"/>
      <c r="G757" s="2"/>
      <c r="H757" s="4"/>
      <c r="I757"/>
      <c r="J757"/>
      <c r="K757"/>
      <c r="L757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/>
      <c r="Y757" s="8"/>
      <c r="Z757" s="8"/>
      <c r="AA757" s="8"/>
      <c r="AB757" s="8"/>
      <c r="AC757" s="8"/>
      <c r="AD757" s="8"/>
      <c r="AE757" s="8"/>
      <c r="AF757" s="8"/>
      <c r="AG757" s="8"/>
      <c r="AH757" s="8"/>
      <c r="AI757" s="8"/>
      <c r="AK757" s="8"/>
      <c r="AL757" s="8"/>
      <c r="AM757" s="8"/>
      <c r="AN757" s="8"/>
      <c r="AO757" s="8"/>
      <c r="AP757" s="8"/>
      <c r="AQ757" s="8"/>
      <c r="AR757" s="8"/>
      <c r="AS757" s="8"/>
      <c r="AT757" s="8"/>
      <c r="AU757" s="8"/>
      <c r="AW757"/>
      <c r="AX757"/>
      <c r="AY757"/>
      <c r="AZ757"/>
    </row>
    <row r="758" spans="1:52" s="17" customFormat="1" x14ac:dyDescent="0.3">
      <c r="A758"/>
      <c r="B758"/>
      <c r="C758"/>
      <c r="D758"/>
      <c r="E758"/>
      <c r="F758" s="2"/>
      <c r="G758" s="2"/>
      <c r="H758" s="4"/>
      <c r="I758"/>
      <c r="J758"/>
      <c r="K758"/>
      <c r="L75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/>
      <c r="Y758" s="8"/>
      <c r="Z758" s="8"/>
      <c r="AA758" s="8"/>
      <c r="AB758" s="8"/>
      <c r="AC758" s="8"/>
      <c r="AD758" s="8"/>
      <c r="AE758" s="8"/>
      <c r="AF758" s="8"/>
      <c r="AG758" s="8"/>
      <c r="AH758" s="8"/>
      <c r="AI758" s="8"/>
      <c r="AK758" s="8"/>
      <c r="AL758" s="8"/>
      <c r="AM758" s="8"/>
      <c r="AN758" s="8"/>
      <c r="AO758" s="8"/>
      <c r="AP758" s="8"/>
      <c r="AQ758" s="8"/>
      <c r="AR758" s="8"/>
      <c r="AS758" s="8"/>
      <c r="AT758" s="8"/>
      <c r="AU758" s="8"/>
      <c r="AW758"/>
      <c r="AX758"/>
      <c r="AY758"/>
      <c r="AZ758"/>
    </row>
    <row r="759" spans="1:52" s="17" customFormat="1" x14ac:dyDescent="0.3">
      <c r="A759"/>
      <c r="B759"/>
      <c r="C759"/>
      <c r="D759"/>
      <c r="E759"/>
      <c r="F759" s="2"/>
      <c r="G759" s="2"/>
      <c r="H759" s="4"/>
      <c r="I759"/>
      <c r="J759"/>
      <c r="K759"/>
      <c r="L759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/>
      <c r="Y759" s="8"/>
      <c r="Z759" s="8"/>
      <c r="AA759" s="8"/>
      <c r="AB759" s="8"/>
      <c r="AC759" s="8"/>
      <c r="AD759" s="8"/>
      <c r="AE759" s="8"/>
      <c r="AF759" s="8"/>
      <c r="AG759" s="8"/>
      <c r="AH759" s="8"/>
      <c r="AI759" s="8"/>
      <c r="AK759" s="8"/>
      <c r="AL759" s="8"/>
      <c r="AM759" s="8"/>
      <c r="AN759" s="8"/>
      <c r="AO759" s="8"/>
      <c r="AP759" s="8"/>
      <c r="AQ759" s="8"/>
      <c r="AR759" s="8"/>
      <c r="AS759" s="8"/>
      <c r="AT759" s="8"/>
      <c r="AU759" s="8"/>
      <c r="AW759"/>
      <c r="AX759"/>
      <c r="AY759"/>
      <c r="AZ759"/>
    </row>
    <row r="760" spans="1:52" s="17" customFormat="1" x14ac:dyDescent="0.3">
      <c r="A760"/>
      <c r="B760"/>
      <c r="C760"/>
      <c r="D760"/>
      <c r="E760"/>
      <c r="F760" s="2"/>
      <c r="G760" s="2"/>
      <c r="H760" s="4"/>
      <c r="I760"/>
      <c r="J760"/>
      <c r="K760"/>
      <c r="L760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/>
      <c r="Y760" s="8"/>
      <c r="Z760" s="8"/>
      <c r="AA760" s="8"/>
      <c r="AB760" s="8"/>
      <c r="AC760" s="8"/>
      <c r="AD760" s="8"/>
      <c r="AE760" s="8"/>
      <c r="AF760" s="8"/>
      <c r="AG760" s="8"/>
      <c r="AH760" s="8"/>
      <c r="AI760" s="8"/>
      <c r="AK760" s="8"/>
      <c r="AL760" s="8"/>
      <c r="AM760" s="8"/>
      <c r="AN760" s="8"/>
      <c r="AO760" s="8"/>
      <c r="AP760" s="8"/>
      <c r="AQ760" s="8"/>
      <c r="AR760" s="8"/>
      <c r="AS760" s="8"/>
      <c r="AT760" s="8"/>
      <c r="AU760" s="8"/>
      <c r="AW760"/>
      <c r="AX760"/>
      <c r="AY760"/>
      <c r="AZ760"/>
    </row>
    <row r="761" spans="1:52" s="17" customFormat="1" x14ac:dyDescent="0.3">
      <c r="A761"/>
      <c r="B761"/>
      <c r="C761"/>
      <c r="D761"/>
      <c r="E761"/>
      <c r="F761" s="2"/>
      <c r="G761" s="2"/>
      <c r="H761" s="4"/>
      <c r="I761"/>
      <c r="J761"/>
      <c r="K761"/>
      <c r="L761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/>
      <c r="Y761" s="8"/>
      <c r="Z761" s="8"/>
      <c r="AA761" s="8"/>
      <c r="AB761" s="8"/>
      <c r="AC761" s="8"/>
      <c r="AD761" s="8"/>
      <c r="AE761" s="8"/>
      <c r="AF761" s="8"/>
      <c r="AG761" s="8"/>
      <c r="AH761" s="8"/>
      <c r="AI761" s="8"/>
      <c r="AK761" s="8"/>
      <c r="AL761" s="8"/>
      <c r="AM761" s="8"/>
      <c r="AN761" s="8"/>
      <c r="AO761" s="8"/>
      <c r="AP761" s="8"/>
      <c r="AQ761" s="8"/>
      <c r="AR761" s="8"/>
      <c r="AS761" s="8"/>
      <c r="AT761" s="8"/>
      <c r="AU761" s="8"/>
      <c r="AW761"/>
      <c r="AX761"/>
      <c r="AY761"/>
      <c r="AZ761"/>
    </row>
    <row r="762" spans="1:52" s="17" customFormat="1" x14ac:dyDescent="0.3">
      <c r="A762"/>
      <c r="B762"/>
      <c r="C762"/>
      <c r="D762"/>
      <c r="E762"/>
      <c r="F762" s="2"/>
      <c r="G762" s="2"/>
      <c r="H762" s="4"/>
      <c r="I762"/>
      <c r="J762"/>
      <c r="K762"/>
      <c r="L762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/>
      <c r="Y762" s="8"/>
      <c r="Z762" s="8"/>
      <c r="AA762" s="8"/>
      <c r="AB762" s="8"/>
      <c r="AC762" s="8"/>
      <c r="AD762" s="8"/>
      <c r="AE762" s="8"/>
      <c r="AF762" s="8"/>
      <c r="AG762" s="8"/>
      <c r="AH762" s="8"/>
      <c r="AI762" s="8"/>
      <c r="AK762" s="8"/>
      <c r="AL762" s="8"/>
      <c r="AM762" s="8"/>
      <c r="AN762" s="8"/>
      <c r="AO762" s="8"/>
      <c r="AP762" s="8"/>
      <c r="AQ762" s="8"/>
      <c r="AR762" s="8"/>
      <c r="AS762" s="8"/>
      <c r="AT762" s="8"/>
      <c r="AU762" s="8"/>
      <c r="AW762"/>
      <c r="AX762"/>
      <c r="AY762"/>
      <c r="AZ762"/>
    </row>
    <row r="763" spans="1:52" s="17" customFormat="1" x14ac:dyDescent="0.3">
      <c r="A763"/>
      <c r="B763"/>
      <c r="C763"/>
      <c r="D763"/>
      <c r="E763"/>
      <c r="F763" s="2"/>
      <c r="G763" s="2"/>
      <c r="H763" s="4"/>
      <c r="I763"/>
      <c r="J763"/>
      <c r="K763"/>
      <c r="L763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/>
      <c r="Y763" s="8"/>
      <c r="Z763" s="8"/>
      <c r="AA763" s="8"/>
      <c r="AB763" s="8"/>
      <c r="AC763" s="8"/>
      <c r="AD763" s="8"/>
      <c r="AE763" s="8"/>
      <c r="AF763" s="8"/>
      <c r="AG763" s="8"/>
      <c r="AH763" s="8"/>
      <c r="AI763" s="8"/>
      <c r="AK763" s="8"/>
      <c r="AL763" s="8"/>
      <c r="AM763" s="8"/>
      <c r="AN763" s="8"/>
      <c r="AO763" s="8"/>
      <c r="AP763" s="8"/>
      <c r="AQ763" s="8"/>
      <c r="AR763" s="8"/>
      <c r="AS763" s="8"/>
      <c r="AT763" s="8"/>
      <c r="AU763" s="8"/>
      <c r="AW763"/>
      <c r="AX763"/>
      <c r="AY763"/>
      <c r="AZ763"/>
    </row>
    <row r="764" spans="1:52" s="17" customFormat="1" x14ac:dyDescent="0.3">
      <c r="A764"/>
      <c r="B764"/>
      <c r="C764"/>
      <c r="D764"/>
      <c r="E764"/>
      <c r="F764" s="2"/>
      <c r="G764" s="2"/>
      <c r="H764" s="4"/>
      <c r="I764"/>
      <c r="J764"/>
      <c r="K764"/>
      <c r="L764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/>
      <c r="Y764" s="8"/>
      <c r="Z764" s="8"/>
      <c r="AA764" s="8"/>
      <c r="AB764" s="8"/>
      <c r="AC764" s="8"/>
      <c r="AD764" s="8"/>
      <c r="AE764" s="8"/>
      <c r="AF764" s="8"/>
      <c r="AG764" s="8"/>
      <c r="AH764" s="8"/>
      <c r="AI764" s="8"/>
      <c r="AK764" s="8"/>
      <c r="AL764" s="8"/>
      <c r="AM764" s="8"/>
      <c r="AN764" s="8"/>
      <c r="AO764" s="8"/>
      <c r="AP764" s="8"/>
      <c r="AQ764" s="8"/>
      <c r="AR764" s="8"/>
      <c r="AS764" s="8"/>
      <c r="AT764" s="8"/>
      <c r="AU764" s="8"/>
      <c r="AW764"/>
      <c r="AX764"/>
      <c r="AY764"/>
      <c r="AZ764"/>
    </row>
    <row r="765" spans="1:52" s="17" customFormat="1" x14ac:dyDescent="0.3">
      <c r="A765"/>
      <c r="B765"/>
      <c r="C765"/>
      <c r="D765"/>
      <c r="E765"/>
      <c r="F765" s="2"/>
      <c r="G765" s="2"/>
      <c r="H765" s="4"/>
      <c r="I765"/>
      <c r="J765"/>
      <c r="K765"/>
      <c r="L765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/>
      <c r="Y765" s="8"/>
      <c r="Z765" s="8"/>
      <c r="AA765" s="8"/>
      <c r="AB765" s="8"/>
      <c r="AC765" s="8"/>
      <c r="AD765" s="8"/>
      <c r="AE765" s="8"/>
      <c r="AF765" s="8"/>
      <c r="AG765" s="8"/>
      <c r="AH765" s="8"/>
      <c r="AI765" s="8"/>
      <c r="AK765" s="8"/>
      <c r="AL765" s="8"/>
      <c r="AM765" s="8"/>
      <c r="AN765" s="8"/>
      <c r="AO765" s="8"/>
      <c r="AP765" s="8"/>
      <c r="AQ765" s="8"/>
      <c r="AR765" s="8"/>
      <c r="AS765" s="8"/>
      <c r="AT765" s="8"/>
      <c r="AU765" s="8"/>
      <c r="AW765"/>
      <c r="AX765"/>
      <c r="AY765"/>
      <c r="AZ765"/>
    </row>
    <row r="766" spans="1:52" s="17" customFormat="1" x14ac:dyDescent="0.3">
      <c r="A766"/>
      <c r="B766"/>
      <c r="C766"/>
      <c r="D766"/>
      <c r="E766"/>
      <c r="F766" s="2"/>
      <c r="G766" s="2"/>
      <c r="H766" s="4"/>
      <c r="I766"/>
      <c r="J766"/>
      <c r="K766"/>
      <c r="L766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/>
      <c r="Y766" s="8"/>
      <c r="Z766" s="8"/>
      <c r="AA766" s="8"/>
      <c r="AB766" s="8"/>
      <c r="AC766" s="8"/>
      <c r="AD766" s="8"/>
      <c r="AE766" s="8"/>
      <c r="AF766" s="8"/>
      <c r="AG766" s="8"/>
      <c r="AH766" s="8"/>
      <c r="AI766" s="8"/>
      <c r="AK766" s="8"/>
      <c r="AL766" s="8"/>
      <c r="AM766" s="8"/>
      <c r="AN766" s="8"/>
      <c r="AO766" s="8"/>
      <c r="AP766" s="8"/>
      <c r="AQ766" s="8"/>
      <c r="AR766" s="8"/>
      <c r="AS766" s="8"/>
      <c r="AT766" s="8"/>
      <c r="AU766" s="8"/>
      <c r="AW766"/>
      <c r="AX766"/>
      <c r="AY766"/>
      <c r="AZ766"/>
    </row>
    <row r="767" spans="1:52" s="17" customFormat="1" x14ac:dyDescent="0.3">
      <c r="A767"/>
      <c r="B767"/>
      <c r="C767"/>
      <c r="D767"/>
      <c r="E767"/>
      <c r="F767" s="2"/>
      <c r="G767" s="2"/>
      <c r="H767" s="4"/>
      <c r="I767"/>
      <c r="J767"/>
      <c r="K767"/>
      <c r="L767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/>
      <c r="Y767" s="8"/>
      <c r="Z767" s="8"/>
      <c r="AA767" s="8"/>
      <c r="AB767" s="8"/>
      <c r="AC767" s="8"/>
      <c r="AD767" s="8"/>
      <c r="AE767" s="8"/>
      <c r="AF767" s="8"/>
      <c r="AG767" s="8"/>
      <c r="AH767" s="8"/>
      <c r="AI767" s="8"/>
      <c r="AK767" s="8"/>
      <c r="AL767" s="8"/>
      <c r="AM767" s="8"/>
      <c r="AN767" s="8"/>
      <c r="AO767" s="8"/>
      <c r="AP767" s="8"/>
      <c r="AQ767" s="8"/>
      <c r="AR767" s="8"/>
      <c r="AS767" s="8"/>
      <c r="AT767" s="8"/>
      <c r="AU767" s="8"/>
      <c r="AW767"/>
      <c r="AX767"/>
      <c r="AY767"/>
      <c r="AZ767"/>
    </row>
    <row r="768" spans="1:52" s="17" customFormat="1" x14ac:dyDescent="0.3">
      <c r="A768"/>
      <c r="B768"/>
      <c r="C768"/>
      <c r="D768"/>
      <c r="E768"/>
      <c r="F768" s="2"/>
      <c r="G768" s="2"/>
      <c r="H768" s="4"/>
      <c r="I768"/>
      <c r="J768"/>
      <c r="K768"/>
      <c r="L76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/>
      <c r="Y768" s="8"/>
      <c r="Z768" s="8"/>
      <c r="AA768" s="8"/>
      <c r="AB768" s="8"/>
      <c r="AC768" s="8"/>
      <c r="AD768" s="8"/>
      <c r="AE768" s="8"/>
      <c r="AF768" s="8"/>
      <c r="AG768" s="8"/>
      <c r="AH768" s="8"/>
      <c r="AI768" s="8"/>
      <c r="AK768" s="8"/>
      <c r="AL768" s="8"/>
      <c r="AM768" s="8"/>
      <c r="AN768" s="8"/>
      <c r="AO768" s="8"/>
      <c r="AP768" s="8"/>
      <c r="AQ768" s="8"/>
      <c r="AR768" s="8"/>
      <c r="AS768" s="8"/>
      <c r="AT768" s="8"/>
      <c r="AU768" s="8"/>
      <c r="AW768"/>
      <c r="AX768"/>
      <c r="AY768"/>
      <c r="AZ768"/>
    </row>
    <row r="769" spans="1:52" s="17" customFormat="1" x14ac:dyDescent="0.3">
      <c r="A769"/>
      <c r="B769"/>
      <c r="C769"/>
      <c r="D769"/>
      <c r="E769"/>
      <c r="F769" s="2"/>
      <c r="G769" s="2"/>
      <c r="H769" s="4"/>
      <c r="I769"/>
      <c r="J769"/>
      <c r="K769"/>
      <c r="L769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/>
      <c r="Y769" s="8"/>
      <c r="Z769" s="8"/>
      <c r="AA769" s="8"/>
      <c r="AB769" s="8"/>
      <c r="AC769" s="8"/>
      <c r="AD769" s="8"/>
      <c r="AE769" s="8"/>
      <c r="AF769" s="8"/>
      <c r="AG769" s="8"/>
      <c r="AH769" s="8"/>
      <c r="AI769" s="8"/>
      <c r="AK769" s="8"/>
      <c r="AL769" s="8"/>
      <c r="AM769" s="8"/>
      <c r="AN769" s="8"/>
      <c r="AO769" s="8"/>
      <c r="AP769" s="8"/>
      <c r="AQ769" s="8"/>
      <c r="AR769" s="8"/>
      <c r="AS769" s="8"/>
      <c r="AT769" s="8"/>
      <c r="AU769" s="8"/>
      <c r="AW769"/>
      <c r="AX769"/>
      <c r="AY769"/>
      <c r="AZ769"/>
    </row>
    <row r="770" spans="1:52" s="17" customFormat="1" x14ac:dyDescent="0.3">
      <c r="A770"/>
      <c r="B770"/>
      <c r="C770"/>
      <c r="D770"/>
      <c r="E770"/>
      <c r="F770" s="2"/>
      <c r="G770" s="2"/>
      <c r="H770" s="4"/>
      <c r="I770"/>
      <c r="J770"/>
      <c r="K770"/>
      <c r="L770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/>
      <c r="Y770" s="8"/>
      <c r="Z770" s="8"/>
      <c r="AA770" s="8"/>
      <c r="AB770" s="8"/>
      <c r="AC770" s="8"/>
      <c r="AD770" s="8"/>
      <c r="AE770" s="8"/>
      <c r="AF770" s="8"/>
      <c r="AG770" s="8"/>
      <c r="AH770" s="8"/>
      <c r="AI770" s="8"/>
      <c r="AK770" s="8"/>
      <c r="AL770" s="8"/>
      <c r="AM770" s="8"/>
      <c r="AN770" s="8"/>
      <c r="AO770" s="8"/>
      <c r="AP770" s="8"/>
      <c r="AQ770" s="8"/>
      <c r="AR770" s="8"/>
      <c r="AS770" s="8"/>
      <c r="AT770" s="8"/>
      <c r="AU770" s="8"/>
      <c r="AW770"/>
      <c r="AX770"/>
      <c r="AY770"/>
      <c r="AZ770"/>
    </row>
    <row r="771" spans="1:52" s="17" customFormat="1" x14ac:dyDescent="0.3">
      <c r="A771"/>
      <c r="B771"/>
      <c r="C771"/>
      <c r="D771"/>
      <c r="E771"/>
      <c r="F771" s="2"/>
      <c r="G771" s="2"/>
      <c r="H771" s="4"/>
      <c r="I771"/>
      <c r="J771"/>
      <c r="K771"/>
      <c r="L771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/>
      <c r="Y771" s="8"/>
      <c r="Z771" s="8"/>
      <c r="AA771" s="8"/>
      <c r="AB771" s="8"/>
      <c r="AC771" s="8"/>
      <c r="AD771" s="8"/>
      <c r="AE771" s="8"/>
      <c r="AF771" s="8"/>
      <c r="AG771" s="8"/>
      <c r="AH771" s="8"/>
      <c r="AI771" s="8"/>
      <c r="AK771" s="8"/>
      <c r="AL771" s="8"/>
      <c r="AM771" s="8"/>
      <c r="AN771" s="8"/>
      <c r="AO771" s="8"/>
      <c r="AP771" s="8"/>
      <c r="AQ771" s="8"/>
      <c r="AR771" s="8"/>
      <c r="AS771" s="8"/>
      <c r="AT771" s="8"/>
      <c r="AU771" s="8"/>
      <c r="AW771"/>
      <c r="AX771"/>
      <c r="AY771"/>
      <c r="AZ771"/>
    </row>
    <row r="772" spans="1:52" s="17" customFormat="1" x14ac:dyDescent="0.3">
      <c r="A772"/>
      <c r="B772"/>
      <c r="C772"/>
      <c r="D772"/>
      <c r="E772"/>
      <c r="F772" s="2"/>
      <c r="G772" s="2"/>
      <c r="H772" s="4"/>
      <c r="I772"/>
      <c r="J772"/>
      <c r="K772"/>
      <c r="L772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/>
      <c r="Y772" s="8"/>
      <c r="Z772" s="8"/>
      <c r="AA772" s="8"/>
      <c r="AB772" s="8"/>
      <c r="AC772" s="8"/>
      <c r="AD772" s="8"/>
      <c r="AE772" s="8"/>
      <c r="AF772" s="8"/>
      <c r="AG772" s="8"/>
      <c r="AH772" s="8"/>
      <c r="AI772" s="8"/>
      <c r="AK772" s="8"/>
      <c r="AL772" s="8"/>
      <c r="AM772" s="8"/>
      <c r="AN772" s="8"/>
      <c r="AO772" s="8"/>
      <c r="AP772" s="8"/>
      <c r="AQ772" s="8"/>
      <c r="AR772" s="8"/>
      <c r="AS772" s="8"/>
      <c r="AT772" s="8"/>
      <c r="AU772" s="8"/>
      <c r="AW772"/>
      <c r="AX772"/>
      <c r="AY772"/>
      <c r="AZ772"/>
    </row>
    <row r="773" spans="1:52" s="17" customFormat="1" x14ac:dyDescent="0.3">
      <c r="A773"/>
      <c r="B773"/>
      <c r="C773"/>
      <c r="D773"/>
      <c r="E773"/>
      <c r="F773" s="2"/>
      <c r="G773" s="2"/>
      <c r="H773" s="4"/>
      <c r="I773"/>
      <c r="J773"/>
      <c r="K773"/>
      <c r="L773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/>
      <c r="Y773" s="8"/>
      <c r="Z773" s="8"/>
      <c r="AA773" s="8"/>
      <c r="AB773" s="8"/>
      <c r="AC773" s="8"/>
      <c r="AD773" s="8"/>
      <c r="AE773" s="8"/>
      <c r="AF773" s="8"/>
      <c r="AG773" s="8"/>
      <c r="AH773" s="8"/>
      <c r="AI773" s="8"/>
      <c r="AK773" s="8"/>
      <c r="AL773" s="8"/>
      <c r="AM773" s="8"/>
      <c r="AN773" s="8"/>
      <c r="AO773" s="8"/>
      <c r="AP773" s="8"/>
      <c r="AQ773" s="8"/>
      <c r="AR773" s="8"/>
      <c r="AS773" s="8"/>
      <c r="AT773" s="8"/>
      <c r="AU773" s="8"/>
      <c r="AW773"/>
      <c r="AX773"/>
      <c r="AY773"/>
      <c r="AZ773"/>
    </row>
    <row r="774" spans="1:52" s="17" customFormat="1" x14ac:dyDescent="0.3">
      <c r="A774"/>
      <c r="B774"/>
      <c r="C774"/>
      <c r="D774"/>
      <c r="E774"/>
      <c r="F774" s="2"/>
      <c r="G774" s="2"/>
      <c r="H774" s="4"/>
      <c r="I774"/>
      <c r="J774"/>
      <c r="K774"/>
      <c r="L774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/>
      <c r="Y774" s="8"/>
      <c r="Z774" s="8"/>
      <c r="AA774" s="8"/>
      <c r="AB774" s="8"/>
      <c r="AC774" s="8"/>
      <c r="AD774" s="8"/>
      <c r="AE774" s="8"/>
      <c r="AF774" s="8"/>
      <c r="AG774" s="8"/>
      <c r="AH774" s="8"/>
      <c r="AI774" s="8"/>
      <c r="AK774" s="8"/>
      <c r="AL774" s="8"/>
      <c r="AM774" s="8"/>
      <c r="AN774" s="8"/>
      <c r="AO774" s="8"/>
      <c r="AP774" s="8"/>
      <c r="AQ774" s="8"/>
      <c r="AR774" s="8"/>
      <c r="AS774" s="8"/>
      <c r="AT774" s="8"/>
      <c r="AU774" s="8"/>
      <c r="AW774"/>
      <c r="AX774"/>
      <c r="AY774"/>
      <c r="AZ774"/>
    </row>
    <row r="775" spans="1:52" s="17" customFormat="1" x14ac:dyDescent="0.3">
      <c r="A775"/>
      <c r="B775"/>
      <c r="C775"/>
      <c r="D775"/>
      <c r="E775"/>
      <c r="F775" s="2"/>
      <c r="G775" s="2"/>
      <c r="H775" s="4"/>
      <c r="I775"/>
      <c r="J775"/>
      <c r="K775"/>
      <c r="L775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/>
      <c r="Y775" s="8"/>
      <c r="Z775" s="8"/>
      <c r="AA775" s="8"/>
      <c r="AB775" s="8"/>
      <c r="AC775" s="8"/>
      <c r="AD775" s="8"/>
      <c r="AE775" s="8"/>
      <c r="AF775" s="8"/>
      <c r="AG775" s="8"/>
      <c r="AH775" s="8"/>
      <c r="AI775" s="8"/>
      <c r="AK775" s="8"/>
      <c r="AL775" s="8"/>
      <c r="AM775" s="8"/>
      <c r="AN775" s="8"/>
      <c r="AO775" s="8"/>
      <c r="AP775" s="8"/>
      <c r="AQ775" s="8"/>
      <c r="AR775" s="8"/>
      <c r="AS775" s="8"/>
      <c r="AT775" s="8"/>
      <c r="AU775" s="8"/>
      <c r="AW775"/>
      <c r="AX775"/>
      <c r="AY775"/>
      <c r="AZ775"/>
    </row>
    <row r="776" spans="1:52" s="17" customFormat="1" x14ac:dyDescent="0.3">
      <c r="A776"/>
      <c r="B776"/>
      <c r="C776"/>
      <c r="D776"/>
      <c r="E776"/>
      <c r="F776" s="2"/>
      <c r="G776" s="2"/>
      <c r="H776" s="4"/>
      <c r="I776"/>
      <c r="J776"/>
      <c r="K776"/>
      <c r="L776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/>
      <c r="Y776" s="8"/>
      <c r="Z776" s="8"/>
      <c r="AA776" s="8"/>
      <c r="AB776" s="8"/>
      <c r="AC776" s="8"/>
      <c r="AD776" s="8"/>
      <c r="AE776" s="8"/>
      <c r="AF776" s="8"/>
      <c r="AG776" s="8"/>
      <c r="AH776" s="8"/>
      <c r="AI776" s="8"/>
      <c r="AK776" s="8"/>
      <c r="AL776" s="8"/>
      <c r="AM776" s="8"/>
      <c r="AN776" s="8"/>
      <c r="AO776" s="8"/>
      <c r="AP776" s="8"/>
      <c r="AQ776" s="8"/>
      <c r="AR776" s="8"/>
      <c r="AS776" s="8"/>
      <c r="AT776" s="8"/>
      <c r="AU776" s="8"/>
      <c r="AW776"/>
      <c r="AX776"/>
      <c r="AY776"/>
      <c r="AZ776"/>
    </row>
    <row r="777" spans="1:52" s="17" customFormat="1" x14ac:dyDescent="0.3">
      <c r="A777"/>
      <c r="B777"/>
      <c r="C777"/>
      <c r="D777"/>
      <c r="E777"/>
      <c r="F777" s="2"/>
      <c r="G777" s="2"/>
      <c r="H777" s="4"/>
      <c r="I777"/>
      <c r="J777"/>
      <c r="K777"/>
      <c r="L777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/>
      <c r="Y777" s="8"/>
      <c r="Z777" s="8"/>
      <c r="AA777" s="8"/>
      <c r="AB777" s="8"/>
      <c r="AC777" s="8"/>
      <c r="AD777" s="8"/>
      <c r="AE777" s="8"/>
      <c r="AF777" s="8"/>
      <c r="AG777" s="8"/>
      <c r="AH777" s="8"/>
      <c r="AI777" s="8"/>
      <c r="AK777" s="8"/>
      <c r="AL777" s="8"/>
      <c r="AM777" s="8"/>
      <c r="AN777" s="8"/>
      <c r="AO777" s="8"/>
      <c r="AP777" s="8"/>
      <c r="AQ777" s="8"/>
      <c r="AR777" s="8"/>
      <c r="AS777" s="8"/>
      <c r="AT777" s="8"/>
      <c r="AU777" s="8"/>
      <c r="AW777"/>
      <c r="AX777"/>
      <c r="AY777"/>
      <c r="AZ777"/>
    </row>
    <row r="778" spans="1:52" s="17" customFormat="1" x14ac:dyDescent="0.3">
      <c r="A778"/>
      <c r="B778"/>
      <c r="C778"/>
      <c r="D778"/>
      <c r="E778"/>
      <c r="F778" s="2"/>
      <c r="G778" s="2"/>
      <c r="H778" s="4"/>
      <c r="I778"/>
      <c r="J778"/>
      <c r="K778"/>
      <c r="L77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/>
      <c r="Y778" s="8"/>
      <c r="Z778" s="8"/>
      <c r="AA778" s="8"/>
      <c r="AB778" s="8"/>
      <c r="AC778" s="8"/>
      <c r="AD778" s="8"/>
      <c r="AE778" s="8"/>
      <c r="AF778" s="8"/>
      <c r="AG778" s="8"/>
      <c r="AH778" s="8"/>
      <c r="AI778" s="8"/>
      <c r="AK778" s="8"/>
      <c r="AL778" s="8"/>
      <c r="AM778" s="8"/>
      <c r="AN778" s="8"/>
      <c r="AO778" s="8"/>
      <c r="AP778" s="8"/>
      <c r="AQ778" s="8"/>
      <c r="AR778" s="8"/>
      <c r="AS778" s="8"/>
      <c r="AT778" s="8"/>
      <c r="AU778" s="8"/>
      <c r="AW778"/>
      <c r="AX778"/>
      <c r="AY778"/>
      <c r="AZ778"/>
    </row>
    <row r="779" spans="1:52" s="17" customFormat="1" x14ac:dyDescent="0.3">
      <c r="A779"/>
      <c r="B779"/>
      <c r="C779"/>
      <c r="D779"/>
      <c r="E779"/>
      <c r="F779" s="2"/>
      <c r="G779" s="2"/>
      <c r="H779" s="4"/>
      <c r="I779"/>
      <c r="J779"/>
      <c r="K779"/>
      <c r="L779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/>
      <c r="Y779" s="8"/>
      <c r="Z779" s="8"/>
      <c r="AA779" s="8"/>
      <c r="AB779" s="8"/>
      <c r="AC779" s="8"/>
      <c r="AD779" s="8"/>
      <c r="AE779" s="8"/>
      <c r="AF779" s="8"/>
      <c r="AG779" s="8"/>
      <c r="AH779" s="8"/>
      <c r="AI779" s="8"/>
      <c r="AK779" s="8"/>
      <c r="AL779" s="8"/>
      <c r="AM779" s="8"/>
      <c r="AN779" s="8"/>
      <c r="AO779" s="8"/>
      <c r="AP779" s="8"/>
      <c r="AQ779" s="8"/>
      <c r="AR779" s="8"/>
      <c r="AS779" s="8"/>
      <c r="AT779" s="8"/>
      <c r="AU779" s="8"/>
      <c r="AW779"/>
      <c r="AX779"/>
      <c r="AY779"/>
      <c r="AZ779"/>
    </row>
    <row r="780" spans="1:52" s="17" customFormat="1" x14ac:dyDescent="0.3">
      <c r="A780"/>
      <c r="B780"/>
      <c r="C780"/>
      <c r="D780"/>
      <c r="E780"/>
      <c r="F780" s="2"/>
      <c r="G780" s="2"/>
      <c r="H780" s="4"/>
      <c r="I780"/>
      <c r="J780"/>
      <c r="K780"/>
      <c r="L780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/>
      <c r="Y780" s="8"/>
      <c r="Z780" s="8"/>
      <c r="AA780" s="8"/>
      <c r="AB780" s="8"/>
      <c r="AC780" s="8"/>
      <c r="AD780" s="8"/>
      <c r="AE780" s="8"/>
      <c r="AF780" s="8"/>
      <c r="AG780" s="8"/>
      <c r="AH780" s="8"/>
      <c r="AI780" s="8"/>
      <c r="AK780" s="8"/>
      <c r="AL780" s="8"/>
      <c r="AM780" s="8"/>
      <c r="AN780" s="8"/>
      <c r="AO780" s="8"/>
      <c r="AP780" s="8"/>
      <c r="AQ780" s="8"/>
      <c r="AR780" s="8"/>
      <c r="AS780" s="8"/>
      <c r="AT780" s="8"/>
      <c r="AU780" s="8"/>
      <c r="AW780"/>
      <c r="AX780"/>
      <c r="AY780"/>
      <c r="AZ780"/>
    </row>
    <row r="781" spans="1:52" s="17" customFormat="1" x14ac:dyDescent="0.3">
      <c r="A781"/>
      <c r="B781"/>
      <c r="C781"/>
      <c r="D781"/>
      <c r="E781"/>
      <c r="F781" s="2"/>
      <c r="G781" s="2"/>
      <c r="H781" s="4"/>
      <c r="I781"/>
      <c r="J781"/>
      <c r="K781"/>
      <c r="L781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/>
      <c r="Y781" s="8"/>
      <c r="Z781" s="8"/>
      <c r="AA781" s="8"/>
      <c r="AB781" s="8"/>
      <c r="AC781" s="8"/>
      <c r="AD781" s="8"/>
      <c r="AE781" s="8"/>
      <c r="AF781" s="8"/>
      <c r="AG781" s="8"/>
      <c r="AH781" s="8"/>
      <c r="AI781" s="8"/>
      <c r="AK781" s="8"/>
      <c r="AL781" s="8"/>
      <c r="AM781" s="8"/>
      <c r="AN781" s="8"/>
      <c r="AO781" s="8"/>
      <c r="AP781" s="8"/>
      <c r="AQ781" s="8"/>
      <c r="AR781" s="8"/>
      <c r="AS781" s="8"/>
      <c r="AT781" s="8"/>
      <c r="AU781" s="8"/>
      <c r="AW781"/>
      <c r="AX781"/>
      <c r="AY781"/>
      <c r="AZ781"/>
    </row>
    <row r="782" spans="1:52" s="17" customFormat="1" x14ac:dyDescent="0.3">
      <c r="A782"/>
      <c r="B782"/>
      <c r="C782"/>
      <c r="D782"/>
      <c r="E782"/>
      <c r="F782" s="2"/>
      <c r="G782" s="2"/>
      <c r="H782" s="4"/>
      <c r="I782"/>
      <c r="J782"/>
      <c r="K782"/>
      <c r="L782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/>
      <c r="Y782" s="8"/>
      <c r="Z782" s="8"/>
      <c r="AA782" s="8"/>
      <c r="AB782" s="8"/>
      <c r="AC782" s="8"/>
      <c r="AD782" s="8"/>
      <c r="AE782" s="8"/>
      <c r="AF782" s="8"/>
      <c r="AG782" s="8"/>
      <c r="AH782" s="8"/>
      <c r="AI782" s="8"/>
      <c r="AK782" s="8"/>
      <c r="AL782" s="8"/>
      <c r="AM782" s="8"/>
      <c r="AN782" s="8"/>
      <c r="AO782" s="8"/>
      <c r="AP782" s="8"/>
      <c r="AQ782" s="8"/>
      <c r="AR782" s="8"/>
      <c r="AS782" s="8"/>
      <c r="AT782" s="8"/>
      <c r="AU782" s="8"/>
      <c r="AW782"/>
      <c r="AX782"/>
      <c r="AY782"/>
      <c r="AZ782"/>
    </row>
    <row r="783" spans="1:52" s="17" customFormat="1" x14ac:dyDescent="0.3">
      <c r="A783"/>
      <c r="B783"/>
      <c r="C783"/>
      <c r="D783"/>
      <c r="E783"/>
      <c r="F783" s="2"/>
      <c r="G783" s="2"/>
      <c r="H783" s="4"/>
      <c r="I783"/>
      <c r="J783"/>
      <c r="K783"/>
      <c r="L783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/>
      <c r="Y783" s="8"/>
      <c r="Z783" s="8"/>
      <c r="AA783" s="8"/>
      <c r="AB783" s="8"/>
      <c r="AC783" s="8"/>
      <c r="AD783" s="8"/>
      <c r="AE783" s="8"/>
      <c r="AF783" s="8"/>
      <c r="AG783" s="8"/>
      <c r="AH783" s="8"/>
      <c r="AI783" s="8"/>
      <c r="AK783" s="8"/>
      <c r="AL783" s="8"/>
      <c r="AM783" s="8"/>
      <c r="AN783" s="8"/>
      <c r="AO783" s="8"/>
      <c r="AP783" s="8"/>
      <c r="AQ783" s="8"/>
      <c r="AR783" s="8"/>
      <c r="AS783" s="8"/>
      <c r="AT783" s="8"/>
      <c r="AU783" s="8"/>
      <c r="AW783"/>
      <c r="AX783"/>
      <c r="AY783"/>
      <c r="AZ783"/>
    </row>
    <row r="784" spans="1:52" s="17" customFormat="1" x14ac:dyDescent="0.3">
      <c r="A784"/>
      <c r="B784"/>
      <c r="C784"/>
      <c r="D784"/>
      <c r="E784"/>
      <c r="F784" s="2"/>
      <c r="G784" s="2"/>
      <c r="H784" s="4"/>
      <c r="I784"/>
      <c r="J784"/>
      <c r="K784"/>
      <c r="L784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/>
      <c r="Y784" s="8"/>
      <c r="Z784" s="8"/>
      <c r="AA784" s="8"/>
      <c r="AB784" s="8"/>
      <c r="AC784" s="8"/>
      <c r="AD784" s="8"/>
      <c r="AE784" s="8"/>
      <c r="AF784" s="8"/>
      <c r="AG784" s="8"/>
      <c r="AH784" s="8"/>
      <c r="AI784" s="8"/>
      <c r="AK784" s="8"/>
      <c r="AL784" s="8"/>
      <c r="AM784" s="8"/>
      <c r="AN784" s="8"/>
      <c r="AO784" s="8"/>
      <c r="AP784" s="8"/>
      <c r="AQ784" s="8"/>
      <c r="AR784" s="8"/>
      <c r="AS784" s="8"/>
      <c r="AT784" s="8"/>
      <c r="AU784" s="8"/>
      <c r="AW784"/>
      <c r="AX784"/>
      <c r="AY784"/>
      <c r="AZ784"/>
    </row>
    <row r="785" spans="1:52" s="17" customFormat="1" x14ac:dyDescent="0.3">
      <c r="A785"/>
      <c r="B785"/>
      <c r="C785"/>
      <c r="D785"/>
      <c r="E785"/>
      <c r="F785" s="2"/>
      <c r="G785" s="2"/>
      <c r="H785" s="4"/>
      <c r="I785"/>
      <c r="J785"/>
      <c r="K785"/>
      <c r="L785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/>
      <c r="Y785" s="8"/>
      <c r="Z785" s="8"/>
      <c r="AA785" s="8"/>
      <c r="AB785" s="8"/>
      <c r="AC785" s="8"/>
      <c r="AD785" s="8"/>
      <c r="AE785" s="8"/>
      <c r="AF785" s="8"/>
      <c r="AG785" s="8"/>
      <c r="AH785" s="8"/>
      <c r="AI785" s="8"/>
      <c r="AK785" s="8"/>
      <c r="AL785" s="8"/>
      <c r="AM785" s="8"/>
      <c r="AN785" s="8"/>
      <c r="AO785" s="8"/>
      <c r="AP785" s="8"/>
      <c r="AQ785" s="8"/>
      <c r="AR785" s="8"/>
      <c r="AS785" s="8"/>
      <c r="AT785" s="8"/>
      <c r="AU785" s="8"/>
      <c r="AW785"/>
      <c r="AX785"/>
      <c r="AY785"/>
      <c r="AZ785"/>
    </row>
    <row r="786" spans="1:52" s="17" customFormat="1" x14ac:dyDescent="0.3">
      <c r="A786"/>
      <c r="B786"/>
      <c r="C786"/>
      <c r="D786"/>
      <c r="E786"/>
      <c r="F786" s="2"/>
      <c r="G786" s="2"/>
      <c r="H786" s="4"/>
      <c r="I786"/>
      <c r="J786"/>
      <c r="K786"/>
      <c r="L786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/>
      <c r="Y786" s="8"/>
      <c r="Z786" s="8"/>
      <c r="AA786" s="8"/>
      <c r="AB786" s="8"/>
      <c r="AC786" s="8"/>
      <c r="AD786" s="8"/>
      <c r="AE786" s="8"/>
      <c r="AF786" s="8"/>
      <c r="AG786" s="8"/>
      <c r="AH786" s="8"/>
      <c r="AI786" s="8"/>
      <c r="AK786" s="8"/>
      <c r="AL786" s="8"/>
      <c r="AM786" s="8"/>
      <c r="AN786" s="8"/>
      <c r="AO786" s="8"/>
      <c r="AP786" s="8"/>
      <c r="AQ786" s="8"/>
      <c r="AR786" s="8"/>
      <c r="AS786" s="8"/>
      <c r="AT786" s="8"/>
      <c r="AU786" s="8"/>
      <c r="AW786"/>
      <c r="AX786"/>
      <c r="AY786"/>
      <c r="AZ786"/>
    </row>
    <row r="787" spans="1:52" s="17" customFormat="1" x14ac:dyDescent="0.3">
      <c r="A787"/>
      <c r="B787"/>
      <c r="C787"/>
      <c r="D787"/>
      <c r="E787"/>
      <c r="F787" s="2"/>
      <c r="G787" s="2"/>
      <c r="H787" s="4"/>
      <c r="I787"/>
      <c r="J787"/>
      <c r="K787"/>
      <c r="L787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/>
      <c r="Y787" s="8"/>
      <c r="Z787" s="8"/>
      <c r="AA787" s="8"/>
      <c r="AB787" s="8"/>
      <c r="AC787" s="8"/>
      <c r="AD787" s="8"/>
      <c r="AE787" s="8"/>
      <c r="AF787" s="8"/>
      <c r="AG787" s="8"/>
      <c r="AH787" s="8"/>
      <c r="AI787" s="8"/>
      <c r="AK787" s="8"/>
      <c r="AL787" s="8"/>
      <c r="AM787" s="8"/>
      <c r="AN787" s="8"/>
      <c r="AO787" s="8"/>
      <c r="AP787" s="8"/>
      <c r="AQ787" s="8"/>
      <c r="AR787" s="8"/>
      <c r="AS787" s="8"/>
      <c r="AT787" s="8"/>
      <c r="AU787" s="8"/>
      <c r="AW787"/>
      <c r="AX787"/>
      <c r="AY787"/>
      <c r="AZ787"/>
    </row>
    <row r="788" spans="1:52" s="17" customFormat="1" x14ac:dyDescent="0.3">
      <c r="A788"/>
      <c r="B788"/>
      <c r="C788"/>
      <c r="D788"/>
      <c r="E788"/>
      <c r="F788" s="2"/>
      <c r="G788" s="2"/>
      <c r="H788" s="4"/>
      <c r="I788"/>
      <c r="J788"/>
      <c r="K788"/>
      <c r="L78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/>
      <c r="Y788" s="8"/>
      <c r="Z788" s="8"/>
      <c r="AA788" s="8"/>
      <c r="AB788" s="8"/>
      <c r="AC788" s="8"/>
      <c r="AD788" s="8"/>
      <c r="AE788" s="8"/>
      <c r="AF788" s="8"/>
      <c r="AG788" s="8"/>
      <c r="AH788" s="8"/>
      <c r="AI788" s="8"/>
      <c r="AK788" s="8"/>
      <c r="AL788" s="8"/>
      <c r="AM788" s="8"/>
      <c r="AN788" s="8"/>
      <c r="AO788" s="8"/>
      <c r="AP788" s="8"/>
      <c r="AQ788" s="8"/>
      <c r="AR788" s="8"/>
      <c r="AS788" s="8"/>
      <c r="AT788" s="8"/>
      <c r="AU788" s="8"/>
      <c r="AW788"/>
      <c r="AX788"/>
      <c r="AY788"/>
      <c r="AZ788"/>
    </row>
    <row r="789" spans="1:52" s="17" customFormat="1" x14ac:dyDescent="0.3">
      <c r="A789"/>
      <c r="B789"/>
      <c r="C789"/>
      <c r="D789"/>
      <c r="E789"/>
      <c r="F789" s="2"/>
      <c r="G789" s="2"/>
      <c r="H789" s="4"/>
      <c r="I789"/>
      <c r="J789"/>
      <c r="K789"/>
      <c r="L789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/>
      <c r="Y789" s="8"/>
      <c r="Z789" s="8"/>
      <c r="AA789" s="8"/>
      <c r="AB789" s="8"/>
      <c r="AC789" s="8"/>
      <c r="AD789" s="8"/>
      <c r="AE789" s="8"/>
      <c r="AF789" s="8"/>
      <c r="AG789" s="8"/>
      <c r="AH789" s="8"/>
      <c r="AI789" s="8"/>
      <c r="AK789" s="8"/>
      <c r="AL789" s="8"/>
      <c r="AM789" s="8"/>
      <c r="AN789" s="8"/>
      <c r="AO789" s="8"/>
      <c r="AP789" s="8"/>
      <c r="AQ789" s="8"/>
      <c r="AR789" s="8"/>
      <c r="AS789" s="8"/>
      <c r="AT789" s="8"/>
      <c r="AU789" s="8"/>
      <c r="AW789"/>
      <c r="AX789"/>
      <c r="AY789"/>
      <c r="AZ789"/>
    </row>
    <row r="790" spans="1:52" s="17" customFormat="1" x14ac:dyDescent="0.3">
      <c r="A790"/>
      <c r="B790"/>
      <c r="C790"/>
      <c r="D790"/>
      <c r="E790"/>
      <c r="F790" s="2"/>
      <c r="G790" s="2"/>
      <c r="H790" s="4"/>
      <c r="I790"/>
      <c r="J790"/>
      <c r="K790"/>
      <c r="L790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/>
      <c r="Y790" s="8"/>
      <c r="Z790" s="8"/>
      <c r="AA790" s="8"/>
      <c r="AB790" s="8"/>
      <c r="AC790" s="8"/>
      <c r="AD790" s="8"/>
      <c r="AE790" s="8"/>
      <c r="AF790" s="8"/>
      <c r="AG790" s="8"/>
      <c r="AH790" s="8"/>
      <c r="AI790" s="8"/>
      <c r="AK790" s="8"/>
      <c r="AL790" s="8"/>
      <c r="AM790" s="8"/>
      <c r="AN790" s="8"/>
      <c r="AO790" s="8"/>
      <c r="AP790" s="8"/>
      <c r="AQ790" s="8"/>
      <c r="AR790" s="8"/>
      <c r="AS790" s="8"/>
      <c r="AT790" s="8"/>
      <c r="AU790" s="8"/>
      <c r="AW790"/>
      <c r="AX790"/>
      <c r="AY790"/>
      <c r="AZ790"/>
    </row>
    <row r="791" spans="1:52" s="17" customFormat="1" x14ac:dyDescent="0.3">
      <c r="A791"/>
      <c r="B791"/>
      <c r="C791"/>
      <c r="D791"/>
      <c r="E791"/>
      <c r="F791" s="2"/>
      <c r="G791" s="2"/>
      <c r="H791" s="4"/>
      <c r="I791"/>
      <c r="J791"/>
      <c r="K791"/>
      <c r="L791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/>
      <c r="Y791" s="8"/>
      <c r="Z791" s="8"/>
      <c r="AA791" s="8"/>
      <c r="AB791" s="8"/>
      <c r="AC791" s="8"/>
      <c r="AD791" s="8"/>
      <c r="AE791" s="8"/>
      <c r="AF791" s="8"/>
      <c r="AG791" s="8"/>
      <c r="AH791" s="8"/>
      <c r="AI791" s="8"/>
      <c r="AK791" s="8"/>
      <c r="AL791" s="8"/>
      <c r="AM791" s="8"/>
      <c r="AN791" s="8"/>
      <c r="AO791" s="8"/>
      <c r="AP791" s="8"/>
      <c r="AQ791" s="8"/>
      <c r="AR791" s="8"/>
      <c r="AS791" s="8"/>
      <c r="AT791" s="8"/>
      <c r="AU791" s="8"/>
      <c r="AW791"/>
      <c r="AX791"/>
      <c r="AY791"/>
      <c r="AZ791"/>
    </row>
    <row r="792" spans="1:52" s="17" customFormat="1" x14ac:dyDescent="0.3">
      <c r="A792"/>
      <c r="B792"/>
      <c r="C792"/>
      <c r="D792"/>
      <c r="E792"/>
      <c r="F792" s="2"/>
      <c r="G792" s="2"/>
      <c r="H792" s="4"/>
      <c r="I792"/>
      <c r="J792"/>
      <c r="K792"/>
      <c r="L792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/>
      <c r="Y792" s="8"/>
      <c r="Z792" s="8"/>
      <c r="AA792" s="8"/>
      <c r="AB792" s="8"/>
      <c r="AC792" s="8"/>
      <c r="AD792" s="8"/>
      <c r="AE792" s="8"/>
      <c r="AF792" s="8"/>
      <c r="AG792" s="8"/>
      <c r="AH792" s="8"/>
      <c r="AI792" s="8"/>
      <c r="AK792" s="8"/>
      <c r="AL792" s="8"/>
      <c r="AM792" s="8"/>
      <c r="AN792" s="8"/>
      <c r="AO792" s="8"/>
      <c r="AP792" s="8"/>
      <c r="AQ792" s="8"/>
      <c r="AR792" s="8"/>
      <c r="AS792" s="8"/>
      <c r="AT792" s="8"/>
      <c r="AU792" s="8"/>
      <c r="AW792"/>
      <c r="AX792"/>
      <c r="AY792"/>
      <c r="AZ792"/>
    </row>
    <row r="793" spans="1:52" s="17" customFormat="1" x14ac:dyDescent="0.3">
      <c r="A793"/>
      <c r="B793"/>
      <c r="C793"/>
      <c r="D793"/>
      <c r="E793"/>
      <c r="F793" s="2"/>
      <c r="G793" s="2"/>
      <c r="H793" s="4"/>
      <c r="I793"/>
      <c r="J793"/>
      <c r="K793"/>
      <c r="L793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/>
      <c r="Y793" s="8"/>
      <c r="Z793" s="8"/>
      <c r="AA793" s="8"/>
      <c r="AB793" s="8"/>
      <c r="AC793" s="8"/>
      <c r="AD793" s="8"/>
      <c r="AE793" s="8"/>
      <c r="AF793" s="8"/>
      <c r="AG793" s="8"/>
      <c r="AH793" s="8"/>
      <c r="AI793" s="8"/>
      <c r="AK793" s="8"/>
      <c r="AL793" s="8"/>
      <c r="AM793" s="8"/>
      <c r="AN793" s="8"/>
      <c r="AO793" s="8"/>
      <c r="AP793" s="8"/>
      <c r="AQ793" s="8"/>
      <c r="AR793" s="8"/>
      <c r="AS793" s="8"/>
      <c r="AT793" s="8"/>
      <c r="AU793" s="8"/>
      <c r="AW793"/>
      <c r="AX793"/>
      <c r="AY793"/>
      <c r="AZ793"/>
    </row>
    <row r="794" spans="1:52" s="17" customFormat="1" x14ac:dyDescent="0.3">
      <c r="A794"/>
      <c r="B794"/>
      <c r="C794"/>
      <c r="D794"/>
      <c r="E794"/>
      <c r="F794" s="2"/>
      <c r="G794" s="2"/>
      <c r="H794" s="4"/>
      <c r="I794"/>
      <c r="J794"/>
      <c r="K794"/>
      <c r="L794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/>
      <c r="Y794" s="8"/>
      <c r="Z794" s="8"/>
      <c r="AA794" s="8"/>
      <c r="AB794" s="8"/>
      <c r="AC794" s="8"/>
      <c r="AD794" s="8"/>
      <c r="AE794" s="8"/>
      <c r="AF794" s="8"/>
      <c r="AG794" s="8"/>
      <c r="AH794" s="8"/>
      <c r="AI794" s="8"/>
      <c r="AK794" s="8"/>
      <c r="AL794" s="8"/>
      <c r="AM794" s="8"/>
      <c r="AN794" s="8"/>
      <c r="AO794" s="8"/>
      <c r="AP794" s="8"/>
      <c r="AQ794" s="8"/>
      <c r="AR794" s="8"/>
      <c r="AS794" s="8"/>
      <c r="AT794" s="8"/>
      <c r="AU794" s="8"/>
      <c r="AW794"/>
      <c r="AX794"/>
      <c r="AY794"/>
      <c r="AZ794"/>
    </row>
    <row r="795" spans="1:52" s="17" customFormat="1" x14ac:dyDescent="0.3">
      <c r="A795"/>
      <c r="B795"/>
      <c r="C795"/>
      <c r="D795"/>
      <c r="E795"/>
      <c r="F795" s="2"/>
      <c r="G795" s="2"/>
      <c r="H795" s="4"/>
      <c r="I795"/>
      <c r="J795"/>
      <c r="K795"/>
      <c r="L795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/>
      <c r="Y795" s="8"/>
      <c r="Z795" s="8"/>
      <c r="AA795" s="8"/>
      <c r="AB795" s="8"/>
      <c r="AC795" s="8"/>
      <c r="AD795" s="8"/>
      <c r="AE795" s="8"/>
      <c r="AF795" s="8"/>
      <c r="AG795" s="8"/>
      <c r="AH795" s="8"/>
      <c r="AI795" s="8"/>
      <c r="AK795" s="8"/>
      <c r="AL795" s="8"/>
      <c r="AM795" s="8"/>
      <c r="AN795" s="8"/>
      <c r="AO795" s="8"/>
      <c r="AP795" s="8"/>
      <c r="AQ795" s="8"/>
      <c r="AR795" s="8"/>
      <c r="AS795" s="8"/>
      <c r="AT795" s="8"/>
      <c r="AU795" s="8"/>
      <c r="AW795"/>
      <c r="AX795"/>
      <c r="AY795"/>
      <c r="AZ795"/>
    </row>
    <row r="796" spans="1:52" s="17" customFormat="1" x14ac:dyDescent="0.3">
      <c r="A796"/>
      <c r="B796"/>
      <c r="C796"/>
      <c r="D796"/>
      <c r="E796"/>
      <c r="F796" s="2"/>
      <c r="G796" s="2"/>
      <c r="H796" s="4"/>
      <c r="I796"/>
      <c r="J796"/>
      <c r="K796"/>
      <c r="L796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/>
      <c r="Y796" s="8"/>
      <c r="Z796" s="8"/>
      <c r="AA796" s="8"/>
      <c r="AB796" s="8"/>
      <c r="AC796" s="8"/>
      <c r="AD796" s="8"/>
      <c r="AE796" s="8"/>
      <c r="AF796" s="8"/>
      <c r="AG796" s="8"/>
      <c r="AH796" s="8"/>
      <c r="AI796" s="8"/>
      <c r="AK796" s="8"/>
      <c r="AL796" s="8"/>
      <c r="AM796" s="8"/>
      <c r="AN796" s="8"/>
      <c r="AO796" s="8"/>
      <c r="AP796" s="8"/>
      <c r="AQ796" s="8"/>
      <c r="AR796" s="8"/>
      <c r="AS796" s="8"/>
      <c r="AT796" s="8"/>
      <c r="AU796" s="8"/>
      <c r="AW796"/>
      <c r="AX796"/>
      <c r="AY796"/>
      <c r="AZ796"/>
    </row>
    <row r="797" spans="1:52" s="17" customFormat="1" x14ac:dyDescent="0.3">
      <c r="A797"/>
      <c r="B797"/>
      <c r="C797"/>
      <c r="D797"/>
      <c r="E797"/>
      <c r="F797" s="2"/>
      <c r="G797" s="2"/>
      <c r="H797" s="4"/>
      <c r="I797"/>
      <c r="J797"/>
      <c r="K797"/>
      <c r="L797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/>
      <c r="Y797" s="8"/>
      <c r="Z797" s="8"/>
      <c r="AA797" s="8"/>
      <c r="AB797" s="8"/>
      <c r="AC797" s="8"/>
      <c r="AD797" s="8"/>
      <c r="AE797" s="8"/>
      <c r="AF797" s="8"/>
      <c r="AG797" s="8"/>
      <c r="AH797" s="8"/>
      <c r="AI797" s="8"/>
      <c r="AK797" s="8"/>
      <c r="AL797" s="8"/>
      <c r="AM797" s="8"/>
      <c r="AN797" s="8"/>
      <c r="AO797" s="8"/>
      <c r="AP797" s="8"/>
      <c r="AQ797" s="8"/>
      <c r="AR797" s="8"/>
      <c r="AS797" s="8"/>
      <c r="AT797" s="8"/>
      <c r="AU797" s="8"/>
      <c r="AW797"/>
      <c r="AX797"/>
      <c r="AY797"/>
      <c r="AZ797"/>
    </row>
    <row r="798" spans="1:52" s="17" customFormat="1" x14ac:dyDescent="0.3">
      <c r="A798"/>
      <c r="B798"/>
      <c r="C798"/>
      <c r="D798"/>
      <c r="E798"/>
      <c r="F798" s="2"/>
      <c r="G798" s="2"/>
      <c r="H798" s="4"/>
      <c r="I798"/>
      <c r="J798"/>
      <c r="K798"/>
      <c r="L79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/>
      <c r="Y798" s="8"/>
      <c r="Z798" s="8"/>
      <c r="AA798" s="8"/>
      <c r="AB798" s="8"/>
      <c r="AC798" s="8"/>
      <c r="AD798" s="8"/>
      <c r="AE798" s="8"/>
      <c r="AF798" s="8"/>
      <c r="AG798" s="8"/>
      <c r="AH798" s="8"/>
      <c r="AI798" s="8"/>
      <c r="AK798" s="8"/>
      <c r="AL798" s="8"/>
      <c r="AM798" s="8"/>
      <c r="AN798" s="8"/>
      <c r="AO798" s="8"/>
      <c r="AP798" s="8"/>
      <c r="AQ798" s="8"/>
      <c r="AR798" s="8"/>
      <c r="AS798" s="8"/>
      <c r="AT798" s="8"/>
      <c r="AU798" s="8"/>
      <c r="AW798"/>
      <c r="AX798"/>
      <c r="AY798"/>
      <c r="AZ798"/>
    </row>
    <row r="799" spans="1:52" s="17" customFormat="1" x14ac:dyDescent="0.3">
      <c r="A799"/>
      <c r="B799"/>
      <c r="C799"/>
      <c r="D799"/>
      <c r="E799"/>
      <c r="F799" s="2"/>
      <c r="G799" s="2"/>
      <c r="H799" s="4"/>
      <c r="I799"/>
      <c r="J799"/>
      <c r="K799"/>
      <c r="L799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/>
      <c r="Y799" s="8"/>
      <c r="Z799" s="8"/>
      <c r="AA799" s="8"/>
      <c r="AB799" s="8"/>
      <c r="AC799" s="8"/>
      <c r="AD799" s="8"/>
      <c r="AE799" s="8"/>
      <c r="AF799" s="8"/>
      <c r="AG799" s="8"/>
      <c r="AH799" s="8"/>
      <c r="AI799" s="8"/>
      <c r="AK799" s="8"/>
      <c r="AL799" s="8"/>
      <c r="AM799" s="8"/>
      <c r="AN799" s="8"/>
      <c r="AO799" s="8"/>
      <c r="AP799" s="8"/>
      <c r="AQ799" s="8"/>
      <c r="AR799" s="8"/>
      <c r="AS799" s="8"/>
      <c r="AT799" s="8"/>
      <c r="AU799" s="8"/>
      <c r="AW799"/>
      <c r="AX799"/>
      <c r="AY799"/>
      <c r="AZ799"/>
    </row>
    <row r="800" spans="1:52" s="17" customFormat="1" x14ac:dyDescent="0.3">
      <c r="A800"/>
      <c r="B800"/>
      <c r="C800"/>
      <c r="D800"/>
      <c r="E800"/>
      <c r="F800" s="2"/>
      <c r="G800" s="2"/>
      <c r="H800" s="4"/>
      <c r="I800"/>
      <c r="J800"/>
      <c r="K800"/>
      <c r="L800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/>
      <c r="Y800" s="8"/>
      <c r="Z800" s="8"/>
      <c r="AA800" s="8"/>
      <c r="AB800" s="8"/>
      <c r="AC800" s="8"/>
      <c r="AD800" s="8"/>
      <c r="AE800" s="8"/>
      <c r="AF800" s="8"/>
      <c r="AG800" s="8"/>
      <c r="AH800" s="8"/>
      <c r="AI800" s="8"/>
      <c r="AK800" s="8"/>
      <c r="AL800" s="8"/>
      <c r="AM800" s="8"/>
      <c r="AN800" s="8"/>
      <c r="AO800" s="8"/>
      <c r="AP800" s="8"/>
      <c r="AQ800" s="8"/>
      <c r="AR800" s="8"/>
      <c r="AS800" s="8"/>
      <c r="AT800" s="8"/>
      <c r="AU800" s="8"/>
      <c r="AW800"/>
      <c r="AX800"/>
      <c r="AY800"/>
      <c r="AZ800"/>
    </row>
    <row r="801" spans="1:52" s="17" customFormat="1" x14ac:dyDescent="0.3">
      <c r="A801"/>
      <c r="B801"/>
      <c r="C801"/>
      <c r="D801"/>
      <c r="E801"/>
      <c r="F801" s="2"/>
      <c r="G801" s="2"/>
      <c r="H801" s="4"/>
      <c r="I801"/>
      <c r="J801"/>
      <c r="K801"/>
      <c r="L801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/>
      <c r="Y801" s="8"/>
      <c r="Z801" s="8"/>
      <c r="AA801" s="8"/>
      <c r="AB801" s="8"/>
      <c r="AC801" s="8"/>
      <c r="AD801" s="8"/>
      <c r="AE801" s="8"/>
      <c r="AF801" s="8"/>
      <c r="AG801" s="8"/>
      <c r="AH801" s="8"/>
      <c r="AI801" s="8"/>
      <c r="AK801" s="8"/>
      <c r="AL801" s="8"/>
      <c r="AM801" s="8"/>
      <c r="AN801" s="8"/>
      <c r="AO801" s="8"/>
      <c r="AP801" s="8"/>
      <c r="AQ801" s="8"/>
      <c r="AR801" s="8"/>
      <c r="AS801" s="8"/>
      <c r="AT801" s="8"/>
      <c r="AU801" s="8"/>
      <c r="AW801"/>
      <c r="AX801"/>
      <c r="AY801"/>
      <c r="AZ801"/>
    </row>
    <row r="802" spans="1:52" s="17" customFormat="1" x14ac:dyDescent="0.3">
      <c r="A802"/>
      <c r="B802"/>
      <c r="C802"/>
      <c r="D802"/>
      <c r="E802"/>
      <c r="F802" s="2"/>
      <c r="G802" s="2"/>
      <c r="H802" s="4"/>
      <c r="I802"/>
      <c r="J802"/>
      <c r="K802"/>
      <c r="L802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/>
      <c r="Y802" s="8"/>
      <c r="Z802" s="8"/>
      <c r="AA802" s="8"/>
      <c r="AB802" s="8"/>
      <c r="AC802" s="8"/>
      <c r="AD802" s="8"/>
      <c r="AE802" s="8"/>
      <c r="AF802" s="8"/>
      <c r="AG802" s="8"/>
      <c r="AH802" s="8"/>
      <c r="AI802" s="8"/>
      <c r="AK802" s="8"/>
      <c r="AL802" s="8"/>
      <c r="AM802" s="8"/>
      <c r="AN802" s="8"/>
      <c r="AO802" s="8"/>
      <c r="AP802" s="8"/>
      <c r="AQ802" s="8"/>
      <c r="AR802" s="8"/>
      <c r="AS802" s="8"/>
      <c r="AT802" s="8"/>
      <c r="AU802" s="8"/>
      <c r="AW802"/>
      <c r="AX802"/>
      <c r="AY802"/>
      <c r="AZ802"/>
    </row>
    <row r="803" spans="1:52" s="17" customFormat="1" x14ac:dyDescent="0.3">
      <c r="A803"/>
      <c r="B803"/>
      <c r="C803"/>
      <c r="D803"/>
      <c r="E803"/>
      <c r="F803" s="2"/>
      <c r="G803" s="2"/>
      <c r="H803" s="4"/>
      <c r="I803"/>
      <c r="J803"/>
      <c r="K803"/>
      <c r="L803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/>
      <c r="Y803" s="8"/>
      <c r="Z803" s="8"/>
      <c r="AA803" s="8"/>
      <c r="AB803" s="8"/>
      <c r="AC803" s="8"/>
      <c r="AD803" s="8"/>
      <c r="AE803" s="8"/>
      <c r="AF803" s="8"/>
      <c r="AG803" s="8"/>
      <c r="AH803" s="8"/>
      <c r="AI803" s="8"/>
      <c r="AK803" s="8"/>
      <c r="AL803" s="8"/>
      <c r="AM803" s="8"/>
      <c r="AN803" s="8"/>
      <c r="AO803" s="8"/>
      <c r="AP803" s="8"/>
      <c r="AQ803" s="8"/>
      <c r="AR803" s="8"/>
      <c r="AS803" s="8"/>
      <c r="AT803" s="8"/>
      <c r="AU803" s="8"/>
      <c r="AW803"/>
      <c r="AX803"/>
      <c r="AY803"/>
      <c r="AZ803"/>
    </row>
    <row r="804" spans="1:52" s="17" customFormat="1" x14ac:dyDescent="0.3">
      <c r="A804"/>
      <c r="B804"/>
      <c r="C804"/>
      <c r="D804"/>
      <c r="E804"/>
      <c r="F804" s="2"/>
      <c r="G804" s="2"/>
      <c r="H804" s="4"/>
      <c r="I804"/>
      <c r="J804"/>
      <c r="K804"/>
      <c r="L804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/>
      <c r="Y804" s="8"/>
      <c r="Z804" s="8"/>
      <c r="AA804" s="8"/>
      <c r="AB804" s="8"/>
      <c r="AC804" s="8"/>
      <c r="AD804" s="8"/>
      <c r="AE804" s="8"/>
      <c r="AF804" s="8"/>
      <c r="AG804" s="8"/>
      <c r="AH804" s="8"/>
      <c r="AI804" s="8"/>
      <c r="AK804" s="8"/>
      <c r="AL804" s="8"/>
      <c r="AM804" s="8"/>
      <c r="AN804" s="8"/>
      <c r="AO804" s="8"/>
      <c r="AP804" s="8"/>
      <c r="AQ804" s="8"/>
      <c r="AR804" s="8"/>
      <c r="AS804" s="8"/>
      <c r="AT804" s="8"/>
      <c r="AU804" s="8"/>
      <c r="AW804"/>
      <c r="AX804"/>
      <c r="AY804"/>
      <c r="AZ804"/>
    </row>
    <row r="805" spans="1:52" s="17" customFormat="1" x14ac:dyDescent="0.3">
      <c r="A805"/>
      <c r="B805"/>
      <c r="C805"/>
      <c r="D805"/>
      <c r="E805"/>
      <c r="F805" s="2"/>
      <c r="G805" s="2"/>
      <c r="H805" s="4"/>
      <c r="I805"/>
      <c r="J805"/>
      <c r="K805"/>
      <c r="L805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/>
      <c r="Y805" s="8"/>
      <c r="Z805" s="8"/>
      <c r="AA805" s="8"/>
      <c r="AB805" s="8"/>
      <c r="AC805" s="8"/>
      <c r="AD805" s="8"/>
      <c r="AE805" s="8"/>
      <c r="AF805" s="8"/>
      <c r="AG805" s="8"/>
      <c r="AH805" s="8"/>
      <c r="AI805" s="8"/>
      <c r="AK805" s="8"/>
      <c r="AL805" s="8"/>
      <c r="AM805" s="8"/>
      <c r="AN805" s="8"/>
      <c r="AO805" s="8"/>
      <c r="AP805" s="8"/>
      <c r="AQ805" s="8"/>
      <c r="AR805" s="8"/>
      <c r="AS805" s="8"/>
      <c r="AT805" s="8"/>
      <c r="AU805" s="8"/>
      <c r="AW805"/>
      <c r="AX805"/>
      <c r="AY805"/>
      <c r="AZ805"/>
    </row>
    <row r="806" spans="1:52" s="17" customFormat="1" x14ac:dyDescent="0.3">
      <c r="A806"/>
      <c r="B806"/>
      <c r="C806"/>
      <c r="D806"/>
      <c r="E806"/>
      <c r="F806" s="2"/>
      <c r="G806" s="2"/>
      <c r="H806" s="4"/>
      <c r="I806"/>
      <c r="J806"/>
      <c r="K806"/>
      <c r="L806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/>
      <c r="Y806" s="8"/>
      <c r="Z806" s="8"/>
      <c r="AA806" s="8"/>
      <c r="AB806" s="8"/>
      <c r="AC806" s="8"/>
      <c r="AD806" s="8"/>
      <c r="AE806" s="8"/>
      <c r="AF806" s="8"/>
      <c r="AG806" s="8"/>
      <c r="AH806" s="8"/>
      <c r="AI806" s="8"/>
      <c r="AK806" s="8"/>
      <c r="AL806" s="8"/>
      <c r="AM806" s="8"/>
      <c r="AN806" s="8"/>
      <c r="AO806" s="8"/>
      <c r="AP806" s="8"/>
      <c r="AQ806" s="8"/>
      <c r="AR806" s="8"/>
      <c r="AS806" s="8"/>
      <c r="AT806" s="8"/>
      <c r="AU806" s="8"/>
      <c r="AW806"/>
      <c r="AX806"/>
      <c r="AY806"/>
      <c r="AZ806"/>
    </row>
    <row r="807" spans="1:52" s="17" customFormat="1" x14ac:dyDescent="0.3">
      <c r="A807"/>
      <c r="B807"/>
      <c r="C807"/>
      <c r="D807"/>
      <c r="E807"/>
      <c r="F807" s="2"/>
      <c r="G807" s="2"/>
      <c r="H807" s="4"/>
      <c r="I807"/>
      <c r="J807"/>
      <c r="K807"/>
      <c r="L807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/>
      <c r="Y807" s="8"/>
      <c r="Z807" s="8"/>
      <c r="AA807" s="8"/>
      <c r="AB807" s="8"/>
      <c r="AC807" s="8"/>
      <c r="AD807" s="8"/>
      <c r="AE807" s="8"/>
      <c r="AF807" s="8"/>
      <c r="AG807" s="8"/>
      <c r="AH807" s="8"/>
      <c r="AI807" s="8"/>
      <c r="AK807" s="8"/>
      <c r="AL807" s="8"/>
      <c r="AM807" s="8"/>
      <c r="AN807" s="8"/>
      <c r="AO807" s="8"/>
      <c r="AP807" s="8"/>
      <c r="AQ807" s="8"/>
      <c r="AR807" s="8"/>
      <c r="AS807" s="8"/>
      <c r="AT807" s="8"/>
      <c r="AU807" s="8"/>
      <c r="AW807"/>
      <c r="AX807"/>
      <c r="AY807"/>
      <c r="AZ807"/>
    </row>
    <row r="808" spans="1:52" s="17" customFormat="1" x14ac:dyDescent="0.3">
      <c r="A808"/>
      <c r="B808"/>
      <c r="C808"/>
      <c r="D808"/>
      <c r="E808"/>
      <c r="F808" s="2"/>
      <c r="G808" s="2"/>
      <c r="H808" s="4"/>
      <c r="I808"/>
      <c r="J808"/>
      <c r="K808"/>
      <c r="L80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/>
      <c r="Y808" s="8"/>
      <c r="Z808" s="8"/>
      <c r="AA808" s="8"/>
      <c r="AB808" s="8"/>
      <c r="AC808" s="8"/>
      <c r="AD808" s="8"/>
      <c r="AE808" s="8"/>
      <c r="AF808" s="8"/>
      <c r="AG808" s="8"/>
      <c r="AH808" s="8"/>
      <c r="AI808" s="8"/>
      <c r="AK808" s="8"/>
      <c r="AL808" s="8"/>
      <c r="AM808" s="8"/>
      <c r="AN808" s="8"/>
      <c r="AO808" s="8"/>
      <c r="AP808" s="8"/>
      <c r="AQ808" s="8"/>
      <c r="AR808" s="8"/>
      <c r="AS808" s="8"/>
      <c r="AT808" s="8"/>
      <c r="AU808" s="8"/>
      <c r="AW808"/>
      <c r="AX808"/>
      <c r="AY808"/>
      <c r="AZ808"/>
    </row>
    <row r="809" spans="1:52" s="17" customFormat="1" x14ac:dyDescent="0.3">
      <c r="A809"/>
      <c r="B809"/>
      <c r="C809"/>
      <c r="D809"/>
      <c r="E809"/>
      <c r="F809" s="2"/>
      <c r="G809" s="2"/>
      <c r="H809" s="4"/>
      <c r="I809"/>
      <c r="J809"/>
      <c r="K809"/>
      <c r="L809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/>
      <c r="Y809" s="8"/>
      <c r="Z809" s="8"/>
      <c r="AA809" s="8"/>
      <c r="AB809" s="8"/>
      <c r="AC809" s="8"/>
      <c r="AD809" s="8"/>
      <c r="AE809" s="8"/>
      <c r="AF809" s="8"/>
      <c r="AG809" s="8"/>
      <c r="AH809" s="8"/>
      <c r="AI809" s="8"/>
      <c r="AK809" s="8"/>
      <c r="AL809" s="8"/>
      <c r="AM809" s="8"/>
      <c r="AN809" s="8"/>
      <c r="AO809" s="8"/>
      <c r="AP809" s="8"/>
      <c r="AQ809" s="8"/>
      <c r="AR809" s="8"/>
      <c r="AS809" s="8"/>
      <c r="AT809" s="8"/>
      <c r="AU809" s="8"/>
      <c r="AW809"/>
      <c r="AX809"/>
      <c r="AY809"/>
      <c r="AZ809"/>
    </row>
    <row r="810" spans="1:52" s="17" customFormat="1" x14ac:dyDescent="0.3">
      <c r="A810"/>
      <c r="B810"/>
      <c r="C810"/>
      <c r="D810"/>
      <c r="E810"/>
      <c r="F810" s="2"/>
      <c r="G810" s="2"/>
      <c r="H810" s="4"/>
      <c r="I810"/>
      <c r="J810"/>
      <c r="K810"/>
      <c r="L810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/>
      <c r="Y810" s="8"/>
      <c r="Z810" s="8"/>
      <c r="AA810" s="8"/>
      <c r="AB810" s="8"/>
      <c r="AC810" s="8"/>
      <c r="AD810" s="8"/>
      <c r="AE810" s="8"/>
      <c r="AF810" s="8"/>
      <c r="AG810" s="8"/>
      <c r="AH810" s="8"/>
      <c r="AI810" s="8"/>
      <c r="AK810" s="8"/>
      <c r="AL810" s="8"/>
      <c r="AM810" s="8"/>
      <c r="AN810" s="8"/>
      <c r="AO810" s="8"/>
      <c r="AP810" s="8"/>
      <c r="AQ810" s="8"/>
      <c r="AR810" s="8"/>
      <c r="AS810" s="8"/>
      <c r="AT810" s="8"/>
      <c r="AU810" s="8"/>
      <c r="AW810"/>
      <c r="AX810"/>
      <c r="AY810"/>
      <c r="AZ810"/>
    </row>
    <row r="811" spans="1:52" s="17" customFormat="1" x14ac:dyDescent="0.3">
      <c r="A811"/>
      <c r="B811"/>
      <c r="C811"/>
      <c r="D811"/>
      <c r="E811"/>
      <c r="F811" s="2"/>
      <c r="G811" s="2"/>
      <c r="H811" s="4"/>
      <c r="I811"/>
      <c r="J811"/>
      <c r="K811"/>
      <c r="L811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/>
      <c r="Y811" s="8"/>
      <c r="Z811" s="8"/>
      <c r="AA811" s="8"/>
      <c r="AB811" s="8"/>
      <c r="AC811" s="8"/>
      <c r="AD811" s="8"/>
      <c r="AE811" s="8"/>
      <c r="AF811" s="8"/>
      <c r="AG811" s="8"/>
      <c r="AH811" s="8"/>
      <c r="AI811" s="8"/>
      <c r="AK811" s="8"/>
      <c r="AL811" s="8"/>
      <c r="AM811" s="8"/>
      <c r="AN811" s="8"/>
      <c r="AO811" s="8"/>
      <c r="AP811" s="8"/>
      <c r="AQ811" s="8"/>
      <c r="AR811" s="8"/>
      <c r="AS811" s="8"/>
      <c r="AT811" s="8"/>
      <c r="AU811" s="8"/>
      <c r="AW811"/>
      <c r="AX811"/>
      <c r="AY811"/>
      <c r="AZ811"/>
    </row>
    <row r="812" spans="1:52" s="17" customFormat="1" x14ac:dyDescent="0.3">
      <c r="A812"/>
      <c r="B812"/>
      <c r="C812"/>
      <c r="D812"/>
      <c r="E812"/>
      <c r="F812" s="2"/>
      <c r="G812" s="2"/>
      <c r="H812" s="4"/>
      <c r="I812"/>
      <c r="J812"/>
      <c r="K812"/>
      <c r="L812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/>
      <c r="Y812" s="8"/>
      <c r="Z812" s="8"/>
      <c r="AA812" s="8"/>
      <c r="AB812" s="8"/>
      <c r="AC812" s="8"/>
      <c r="AD812" s="8"/>
      <c r="AE812" s="8"/>
      <c r="AF812" s="8"/>
      <c r="AG812" s="8"/>
      <c r="AH812" s="8"/>
      <c r="AI812" s="8"/>
      <c r="AK812" s="8"/>
      <c r="AL812" s="8"/>
      <c r="AM812" s="8"/>
      <c r="AN812" s="8"/>
      <c r="AO812" s="8"/>
      <c r="AP812" s="8"/>
      <c r="AQ812" s="8"/>
      <c r="AR812" s="8"/>
      <c r="AS812" s="8"/>
      <c r="AT812" s="8"/>
      <c r="AU812" s="8"/>
      <c r="AW812"/>
      <c r="AX812"/>
      <c r="AY812"/>
      <c r="AZ812"/>
    </row>
    <row r="813" spans="1:52" s="17" customFormat="1" x14ac:dyDescent="0.3">
      <c r="A813"/>
      <c r="B813"/>
      <c r="C813"/>
      <c r="D813"/>
      <c r="E813"/>
      <c r="F813" s="2"/>
      <c r="G813" s="2"/>
      <c r="H813" s="4"/>
      <c r="I813"/>
      <c r="J813"/>
      <c r="K813"/>
      <c r="L813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/>
      <c r="Y813" s="8"/>
      <c r="Z813" s="8"/>
      <c r="AA813" s="8"/>
      <c r="AB813" s="8"/>
      <c r="AC813" s="8"/>
      <c r="AD813" s="8"/>
      <c r="AE813" s="8"/>
      <c r="AF813" s="8"/>
      <c r="AG813" s="8"/>
      <c r="AH813" s="8"/>
      <c r="AI813" s="8"/>
      <c r="AK813" s="8"/>
      <c r="AL813" s="8"/>
      <c r="AM813" s="8"/>
      <c r="AN813" s="8"/>
      <c r="AO813" s="8"/>
      <c r="AP813" s="8"/>
      <c r="AQ813" s="8"/>
      <c r="AR813" s="8"/>
      <c r="AS813" s="8"/>
      <c r="AT813" s="8"/>
      <c r="AU813" s="8"/>
      <c r="AW813"/>
      <c r="AX813"/>
      <c r="AY813"/>
      <c r="AZ813"/>
    </row>
    <row r="814" spans="1:52" s="17" customFormat="1" x14ac:dyDescent="0.3">
      <c r="A814"/>
      <c r="B814"/>
      <c r="C814"/>
      <c r="D814"/>
      <c r="E814"/>
      <c r="F814" s="2"/>
      <c r="G814" s="2"/>
      <c r="H814" s="4"/>
      <c r="I814"/>
      <c r="J814"/>
      <c r="K814"/>
      <c r="L814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/>
      <c r="Y814" s="8"/>
      <c r="Z814" s="8"/>
      <c r="AA814" s="8"/>
      <c r="AB814" s="8"/>
      <c r="AC814" s="8"/>
      <c r="AD814" s="8"/>
      <c r="AE814" s="8"/>
      <c r="AF814" s="8"/>
      <c r="AG814" s="8"/>
      <c r="AH814" s="8"/>
      <c r="AI814" s="8"/>
      <c r="AK814" s="8"/>
      <c r="AL814" s="8"/>
      <c r="AM814" s="8"/>
      <c r="AN814" s="8"/>
      <c r="AO814" s="8"/>
      <c r="AP814" s="8"/>
      <c r="AQ814" s="8"/>
      <c r="AR814" s="8"/>
      <c r="AS814" s="8"/>
      <c r="AT814" s="8"/>
      <c r="AU814" s="8"/>
      <c r="AW814"/>
      <c r="AX814"/>
      <c r="AY814"/>
      <c r="AZ814"/>
    </row>
    <row r="815" spans="1:52" s="17" customFormat="1" x14ac:dyDescent="0.3">
      <c r="A815"/>
      <c r="B815"/>
      <c r="C815"/>
      <c r="D815"/>
      <c r="E815"/>
      <c r="F815" s="2"/>
      <c r="G815" s="2"/>
      <c r="H815" s="4"/>
      <c r="I815"/>
      <c r="J815"/>
      <c r="K815"/>
      <c r="L815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/>
      <c r="Y815" s="8"/>
      <c r="Z815" s="8"/>
      <c r="AA815" s="8"/>
      <c r="AB815" s="8"/>
      <c r="AC815" s="8"/>
      <c r="AD815" s="8"/>
      <c r="AE815" s="8"/>
      <c r="AF815" s="8"/>
      <c r="AG815" s="8"/>
      <c r="AH815" s="8"/>
      <c r="AI815" s="8"/>
      <c r="AK815" s="8"/>
      <c r="AL815" s="8"/>
      <c r="AM815" s="8"/>
      <c r="AN815" s="8"/>
      <c r="AO815" s="8"/>
      <c r="AP815" s="8"/>
      <c r="AQ815" s="8"/>
      <c r="AR815" s="8"/>
      <c r="AS815" s="8"/>
      <c r="AT815" s="8"/>
      <c r="AU815" s="8"/>
      <c r="AW815"/>
      <c r="AX815"/>
      <c r="AY815"/>
      <c r="AZ815"/>
    </row>
    <row r="816" spans="1:52" s="17" customFormat="1" x14ac:dyDescent="0.3">
      <c r="A816"/>
      <c r="B816"/>
      <c r="C816"/>
      <c r="D816"/>
      <c r="E816"/>
      <c r="F816" s="2"/>
      <c r="G816" s="2"/>
      <c r="H816" s="4"/>
      <c r="I816"/>
      <c r="J816"/>
      <c r="K816"/>
      <c r="L816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/>
      <c r="Y816" s="8"/>
      <c r="Z816" s="8"/>
      <c r="AA816" s="8"/>
      <c r="AB816" s="8"/>
      <c r="AC816" s="8"/>
      <c r="AD816" s="8"/>
      <c r="AE816" s="8"/>
      <c r="AF816" s="8"/>
      <c r="AG816" s="8"/>
      <c r="AH816" s="8"/>
      <c r="AI816" s="8"/>
      <c r="AK816" s="8"/>
      <c r="AL816" s="8"/>
      <c r="AM816" s="8"/>
      <c r="AN816" s="8"/>
      <c r="AO816" s="8"/>
      <c r="AP816" s="8"/>
      <c r="AQ816" s="8"/>
      <c r="AR816" s="8"/>
      <c r="AS816" s="8"/>
      <c r="AT816" s="8"/>
      <c r="AU816" s="8"/>
      <c r="AW816"/>
      <c r="AX816"/>
      <c r="AY816"/>
      <c r="AZ816"/>
    </row>
    <row r="817" spans="1:52" s="17" customFormat="1" x14ac:dyDescent="0.3">
      <c r="A817"/>
      <c r="B817"/>
      <c r="C817"/>
      <c r="D817"/>
      <c r="E817"/>
      <c r="F817" s="2"/>
      <c r="G817" s="2"/>
      <c r="H817" s="4"/>
      <c r="I817"/>
      <c r="J817"/>
      <c r="K817"/>
      <c r="L817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/>
      <c r="Y817" s="8"/>
      <c r="Z817" s="8"/>
      <c r="AA817" s="8"/>
      <c r="AB817" s="8"/>
      <c r="AC817" s="8"/>
      <c r="AD817" s="8"/>
      <c r="AE817" s="8"/>
      <c r="AF817" s="8"/>
      <c r="AG817" s="8"/>
      <c r="AH817" s="8"/>
      <c r="AI817" s="8"/>
      <c r="AK817" s="8"/>
      <c r="AL817" s="8"/>
      <c r="AM817" s="8"/>
      <c r="AN817" s="8"/>
      <c r="AO817" s="8"/>
      <c r="AP817" s="8"/>
      <c r="AQ817" s="8"/>
      <c r="AR817" s="8"/>
      <c r="AS817" s="8"/>
      <c r="AT817" s="8"/>
      <c r="AU817" s="8"/>
      <c r="AW817"/>
      <c r="AX817"/>
      <c r="AY817"/>
      <c r="AZ817"/>
    </row>
    <row r="818" spans="1:52" s="17" customFormat="1" x14ac:dyDescent="0.3">
      <c r="A818"/>
      <c r="B818"/>
      <c r="C818"/>
      <c r="D818"/>
      <c r="E818"/>
      <c r="F818" s="2"/>
      <c r="G818" s="2"/>
      <c r="H818" s="4"/>
      <c r="I818"/>
      <c r="J818"/>
      <c r="K818"/>
      <c r="L81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/>
      <c r="Y818" s="8"/>
      <c r="Z818" s="8"/>
      <c r="AA818" s="8"/>
      <c r="AB818" s="8"/>
      <c r="AC818" s="8"/>
      <c r="AD818" s="8"/>
      <c r="AE818" s="8"/>
      <c r="AF818" s="8"/>
      <c r="AG818" s="8"/>
      <c r="AH818" s="8"/>
      <c r="AI818" s="8"/>
      <c r="AK818" s="8"/>
      <c r="AL818" s="8"/>
      <c r="AM818" s="8"/>
      <c r="AN818" s="8"/>
      <c r="AO818" s="8"/>
      <c r="AP818" s="8"/>
      <c r="AQ818" s="8"/>
      <c r="AR818" s="8"/>
      <c r="AS818" s="8"/>
      <c r="AT818" s="8"/>
      <c r="AU818" s="8"/>
      <c r="AW818"/>
      <c r="AX818"/>
      <c r="AY818"/>
      <c r="AZ818"/>
    </row>
    <row r="819" spans="1:52" s="17" customFormat="1" x14ac:dyDescent="0.3">
      <c r="A819"/>
      <c r="B819"/>
      <c r="C819"/>
      <c r="D819"/>
      <c r="E819"/>
      <c r="F819" s="2"/>
      <c r="G819" s="2"/>
      <c r="H819" s="4"/>
      <c r="I819"/>
      <c r="J819"/>
      <c r="K819"/>
      <c r="L819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/>
      <c r="Y819" s="8"/>
      <c r="Z819" s="8"/>
      <c r="AA819" s="8"/>
      <c r="AB819" s="8"/>
      <c r="AC819" s="8"/>
      <c r="AD819" s="8"/>
      <c r="AE819" s="8"/>
      <c r="AF819" s="8"/>
      <c r="AG819" s="8"/>
      <c r="AH819" s="8"/>
      <c r="AI819" s="8"/>
      <c r="AK819" s="8"/>
      <c r="AL819" s="8"/>
      <c r="AM819" s="8"/>
      <c r="AN819" s="8"/>
      <c r="AO819" s="8"/>
      <c r="AP819" s="8"/>
      <c r="AQ819" s="8"/>
      <c r="AR819" s="8"/>
      <c r="AS819" s="8"/>
      <c r="AT819" s="8"/>
      <c r="AU819" s="8"/>
      <c r="AW819"/>
      <c r="AX819"/>
      <c r="AY819"/>
      <c r="AZ819"/>
    </row>
    <row r="820" spans="1:52" s="17" customFormat="1" x14ac:dyDescent="0.3">
      <c r="A820"/>
      <c r="B820"/>
      <c r="C820"/>
      <c r="D820"/>
      <c r="E820"/>
      <c r="F820" s="2"/>
      <c r="G820" s="2"/>
      <c r="H820" s="4"/>
      <c r="I820"/>
      <c r="J820"/>
      <c r="K820"/>
      <c r="L820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/>
      <c r="Y820" s="8"/>
      <c r="Z820" s="8"/>
      <c r="AA820" s="8"/>
      <c r="AB820" s="8"/>
      <c r="AC820" s="8"/>
      <c r="AD820" s="8"/>
      <c r="AE820" s="8"/>
      <c r="AF820" s="8"/>
      <c r="AG820" s="8"/>
      <c r="AH820" s="8"/>
      <c r="AI820" s="8"/>
      <c r="AK820" s="8"/>
      <c r="AL820" s="8"/>
      <c r="AM820" s="8"/>
      <c r="AN820" s="8"/>
      <c r="AO820" s="8"/>
      <c r="AP820" s="8"/>
      <c r="AQ820" s="8"/>
      <c r="AR820" s="8"/>
      <c r="AS820" s="8"/>
      <c r="AT820" s="8"/>
      <c r="AU820" s="8"/>
      <c r="AW820"/>
      <c r="AX820"/>
      <c r="AY820"/>
      <c r="AZ820"/>
    </row>
    <row r="821" spans="1:52" s="17" customFormat="1" x14ac:dyDescent="0.3">
      <c r="A821"/>
      <c r="B821"/>
      <c r="C821"/>
      <c r="D821"/>
      <c r="E821"/>
      <c r="F821" s="2"/>
      <c r="G821" s="2"/>
      <c r="H821" s="4"/>
      <c r="I821"/>
      <c r="J821"/>
      <c r="K821"/>
      <c r="L821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/>
      <c r="Y821" s="8"/>
      <c r="Z821" s="8"/>
      <c r="AA821" s="8"/>
      <c r="AB821" s="8"/>
      <c r="AC821" s="8"/>
      <c r="AD821" s="8"/>
      <c r="AE821" s="8"/>
      <c r="AF821" s="8"/>
      <c r="AG821" s="8"/>
      <c r="AH821" s="8"/>
      <c r="AI821" s="8"/>
      <c r="AK821" s="8"/>
      <c r="AL821" s="8"/>
      <c r="AM821" s="8"/>
      <c r="AN821" s="8"/>
      <c r="AO821" s="8"/>
      <c r="AP821" s="8"/>
      <c r="AQ821" s="8"/>
      <c r="AR821" s="8"/>
      <c r="AS821" s="8"/>
      <c r="AT821" s="8"/>
      <c r="AU821" s="8"/>
      <c r="AW821"/>
      <c r="AX821"/>
      <c r="AY821"/>
      <c r="AZ821"/>
    </row>
    <row r="822" spans="1:52" s="17" customFormat="1" x14ac:dyDescent="0.3">
      <c r="A822"/>
      <c r="B822"/>
      <c r="C822"/>
      <c r="D822"/>
      <c r="E822"/>
      <c r="F822" s="2"/>
      <c r="G822" s="2"/>
      <c r="H822" s="4"/>
      <c r="I822"/>
      <c r="J822"/>
      <c r="K822"/>
      <c r="L822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/>
      <c r="Y822" s="8"/>
      <c r="Z822" s="8"/>
      <c r="AA822" s="8"/>
      <c r="AB822" s="8"/>
      <c r="AC822" s="8"/>
      <c r="AD822" s="8"/>
      <c r="AE822" s="8"/>
      <c r="AF822" s="8"/>
      <c r="AG822" s="8"/>
      <c r="AH822" s="8"/>
      <c r="AI822" s="8"/>
      <c r="AK822" s="8"/>
      <c r="AL822" s="8"/>
      <c r="AM822" s="8"/>
      <c r="AN822" s="8"/>
      <c r="AO822" s="8"/>
      <c r="AP822" s="8"/>
      <c r="AQ822" s="8"/>
      <c r="AR822" s="8"/>
      <c r="AS822" s="8"/>
      <c r="AT822" s="8"/>
      <c r="AU822" s="8"/>
      <c r="AW822"/>
      <c r="AX822"/>
      <c r="AY822"/>
      <c r="AZ822"/>
    </row>
    <row r="823" spans="1:52" s="17" customFormat="1" x14ac:dyDescent="0.3">
      <c r="A823"/>
      <c r="B823"/>
      <c r="C823"/>
      <c r="D823"/>
      <c r="E823"/>
      <c r="F823" s="2"/>
      <c r="G823" s="2"/>
      <c r="H823" s="4"/>
      <c r="I823"/>
      <c r="J823"/>
      <c r="K823"/>
      <c r="L823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/>
      <c r="Y823" s="8"/>
      <c r="Z823" s="8"/>
      <c r="AA823" s="8"/>
      <c r="AB823" s="8"/>
      <c r="AC823" s="8"/>
      <c r="AD823" s="8"/>
      <c r="AE823" s="8"/>
      <c r="AF823" s="8"/>
      <c r="AG823" s="8"/>
      <c r="AH823" s="8"/>
      <c r="AI823" s="8"/>
      <c r="AK823" s="8"/>
      <c r="AL823" s="8"/>
      <c r="AM823" s="8"/>
      <c r="AN823" s="8"/>
      <c r="AO823" s="8"/>
      <c r="AP823" s="8"/>
      <c r="AQ823" s="8"/>
      <c r="AR823" s="8"/>
      <c r="AS823" s="8"/>
      <c r="AT823" s="8"/>
      <c r="AU823" s="8"/>
      <c r="AW823"/>
      <c r="AX823"/>
      <c r="AY823"/>
      <c r="AZ823"/>
    </row>
    <row r="824" spans="1:52" s="17" customFormat="1" x14ac:dyDescent="0.3">
      <c r="A824"/>
      <c r="B824"/>
      <c r="C824"/>
      <c r="D824"/>
      <c r="E824"/>
      <c r="F824" s="2"/>
      <c r="G824" s="2"/>
      <c r="H824" s="4"/>
      <c r="I824"/>
      <c r="J824"/>
      <c r="K824"/>
      <c r="L824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/>
      <c r="Y824" s="8"/>
      <c r="Z824" s="8"/>
      <c r="AA824" s="8"/>
      <c r="AB824" s="8"/>
      <c r="AC824" s="8"/>
      <c r="AD824" s="8"/>
      <c r="AE824" s="8"/>
      <c r="AF824" s="8"/>
      <c r="AG824" s="8"/>
      <c r="AH824" s="8"/>
      <c r="AI824" s="8"/>
      <c r="AK824" s="8"/>
      <c r="AL824" s="8"/>
      <c r="AM824" s="8"/>
      <c r="AN824" s="8"/>
      <c r="AO824" s="8"/>
      <c r="AP824" s="8"/>
      <c r="AQ824" s="8"/>
      <c r="AR824" s="8"/>
      <c r="AS824" s="8"/>
      <c r="AT824" s="8"/>
      <c r="AU824" s="8"/>
      <c r="AW824"/>
      <c r="AX824"/>
      <c r="AY824"/>
      <c r="AZ824"/>
    </row>
    <row r="825" spans="1:52" s="17" customFormat="1" x14ac:dyDescent="0.3">
      <c r="A825"/>
      <c r="B825"/>
      <c r="C825"/>
      <c r="D825"/>
      <c r="E825"/>
      <c r="F825" s="2"/>
      <c r="G825" s="2"/>
      <c r="H825" s="4"/>
      <c r="I825"/>
      <c r="J825"/>
      <c r="K825"/>
      <c r="L825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/>
      <c r="Y825" s="8"/>
      <c r="Z825" s="8"/>
      <c r="AA825" s="8"/>
      <c r="AB825" s="8"/>
      <c r="AC825" s="8"/>
      <c r="AD825" s="8"/>
      <c r="AE825" s="8"/>
      <c r="AF825" s="8"/>
      <c r="AG825" s="8"/>
      <c r="AH825" s="8"/>
      <c r="AI825" s="8"/>
      <c r="AK825" s="8"/>
      <c r="AL825" s="8"/>
      <c r="AM825" s="8"/>
      <c r="AN825" s="8"/>
      <c r="AO825" s="8"/>
      <c r="AP825" s="8"/>
      <c r="AQ825" s="8"/>
      <c r="AR825" s="8"/>
      <c r="AS825" s="8"/>
      <c r="AT825" s="8"/>
      <c r="AU825" s="8"/>
      <c r="AW825"/>
      <c r="AX825"/>
      <c r="AY825"/>
      <c r="AZ825"/>
    </row>
    <row r="826" spans="1:52" s="17" customFormat="1" x14ac:dyDescent="0.3">
      <c r="A826"/>
      <c r="B826"/>
      <c r="C826"/>
      <c r="D826"/>
      <c r="E826"/>
      <c r="F826" s="2"/>
      <c r="G826" s="2"/>
      <c r="H826" s="4"/>
      <c r="I826"/>
      <c r="J826"/>
      <c r="K826"/>
      <c r="L826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/>
      <c r="Y826" s="8"/>
      <c r="Z826" s="8"/>
      <c r="AA826" s="8"/>
      <c r="AB826" s="8"/>
      <c r="AC826" s="8"/>
      <c r="AD826" s="8"/>
      <c r="AE826" s="8"/>
      <c r="AF826" s="8"/>
      <c r="AG826" s="8"/>
      <c r="AH826" s="8"/>
      <c r="AI826" s="8"/>
      <c r="AK826" s="8"/>
      <c r="AL826" s="8"/>
      <c r="AM826" s="8"/>
      <c r="AN826" s="8"/>
      <c r="AO826" s="8"/>
      <c r="AP826" s="8"/>
      <c r="AQ826" s="8"/>
      <c r="AR826" s="8"/>
      <c r="AS826" s="8"/>
      <c r="AT826" s="8"/>
      <c r="AU826" s="8"/>
      <c r="AW826"/>
      <c r="AX826"/>
      <c r="AY826"/>
      <c r="AZ826"/>
    </row>
    <row r="827" spans="1:52" s="17" customFormat="1" x14ac:dyDescent="0.3">
      <c r="A827"/>
      <c r="B827"/>
      <c r="C827"/>
      <c r="D827"/>
      <c r="E827"/>
      <c r="F827" s="2"/>
      <c r="G827" s="2"/>
      <c r="H827" s="4"/>
      <c r="I827"/>
      <c r="J827"/>
      <c r="K827"/>
      <c r="L827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/>
      <c r="Y827" s="8"/>
      <c r="Z827" s="8"/>
      <c r="AA827" s="8"/>
      <c r="AB827" s="8"/>
      <c r="AC827" s="8"/>
      <c r="AD827" s="8"/>
      <c r="AE827" s="8"/>
      <c r="AF827" s="8"/>
      <c r="AG827" s="8"/>
      <c r="AH827" s="8"/>
      <c r="AI827" s="8"/>
      <c r="AK827" s="8"/>
      <c r="AL827" s="8"/>
      <c r="AM827" s="8"/>
      <c r="AN827" s="8"/>
      <c r="AO827" s="8"/>
      <c r="AP827" s="8"/>
      <c r="AQ827" s="8"/>
      <c r="AR827" s="8"/>
      <c r="AS827" s="8"/>
      <c r="AT827" s="8"/>
      <c r="AU827" s="8"/>
      <c r="AW827"/>
      <c r="AX827"/>
      <c r="AY827"/>
      <c r="AZ827"/>
    </row>
    <row r="828" spans="1:52" s="17" customFormat="1" x14ac:dyDescent="0.3">
      <c r="A828"/>
      <c r="B828"/>
      <c r="C828"/>
      <c r="D828"/>
      <c r="E828"/>
      <c r="F828" s="2"/>
      <c r="G828" s="2"/>
      <c r="H828" s="4"/>
      <c r="I828"/>
      <c r="J828"/>
      <c r="K828"/>
      <c r="L82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/>
      <c r="Y828" s="8"/>
      <c r="Z828" s="8"/>
      <c r="AA828" s="8"/>
      <c r="AB828" s="8"/>
      <c r="AC828" s="8"/>
      <c r="AD828" s="8"/>
      <c r="AE828" s="8"/>
      <c r="AF828" s="8"/>
      <c r="AG828" s="8"/>
      <c r="AH828" s="8"/>
      <c r="AI828" s="8"/>
      <c r="AK828" s="8"/>
      <c r="AL828" s="8"/>
      <c r="AM828" s="8"/>
      <c r="AN828" s="8"/>
      <c r="AO828" s="8"/>
      <c r="AP828" s="8"/>
      <c r="AQ828" s="8"/>
      <c r="AR828" s="8"/>
      <c r="AS828" s="8"/>
      <c r="AT828" s="8"/>
      <c r="AU828" s="8"/>
      <c r="AW828"/>
      <c r="AX828"/>
      <c r="AY828"/>
      <c r="AZ828"/>
    </row>
    <row r="829" spans="1:52" s="17" customFormat="1" x14ac:dyDescent="0.3">
      <c r="A829"/>
      <c r="B829"/>
      <c r="C829"/>
      <c r="D829"/>
      <c r="E829"/>
      <c r="F829" s="2"/>
      <c r="G829" s="2"/>
      <c r="H829" s="4"/>
      <c r="I829"/>
      <c r="J829"/>
      <c r="K829"/>
      <c r="L829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/>
      <c r="Y829" s="8"/>
      <c r="Z829" s="8"/>
      <c r="AA829" s="8"/>
      <c r="AB829" s="8"/>
      <c r="AC829" s="8"/>
      <c r="AD829" s="8"/>
      <c r="AE829" s="8"/>
      <c r="AF829" s="8"/>
      <c r="AG829" s="8"/>
      <c r="AH829" s="8"/>
      <c r="AI829" s="8"/>
      <c r="AK829" s="8"/>
      <c r="AL829" s="8"/>
      <c r="AM829" s="8"/>
      <c r="AN829" s="8"/>
      <c r="AO829" s="8"/>
      <c r="AP829" s="8"/>
      <c r="AQ829" s="8"/>
      <c r="AR829" s="8"/>
      <c r="AS829" s="8"/>
      <c r="AT829" s="8"/>
      <c r="AU829" s="8"/>
      <c r="AW829"/>
      <c r="AX829"/>
      <c r="AY829"/>
      <c r="AZ829"/>
    </row>
    <row r="830" spans="1:52" s="17" customFormat="1" x14ac:dyDescent="0.3">
      <c r="A830"/>
      <c r="B830"/>
      <c r="C830"/>
      <c r="D830"/>
      <c r="E830"/>
      <c r="F830" s="2"/>
      <c r="G830" s="2"/>
      <c r="H830" s="4"/>
      <c r="I830"/>
      <c r="J830"/>
      <c r="K830"/>
      <c r="L830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/>
      <c r="Y830" s="8"/>
      <c r="Z830" s="8"/>
      <c r="AA830" s="8"/>
      <c r="AB830" s="8"/>
      <c r="AC830" s="8"/>
      <c r="AD830" s="8"/>
      <c r="AE830" s="8"/>
      <c r="AF830" s="8"/>
      <c r="AG830" s="8"/>
      <c r="AH830" s="8"/>
      <c r="AI830" s="8"/>
      <c r="AK830" s="8"/>
      <c r="AL830" s="8"/>
      <c r="AM830" s="8"/>
      <c r="AN830" s="8"/>
      <c r="AO830" s="8"/>
      <c r="AP830" s="8"/>
      <c r="AQ830" s="8"/>
      <c r="AR830" s="8"/>
      <c r="AS830" s="8"/>
      <c r="AT830" s="8"/>
      <c r="AU830" s="8"/>
      <c r="AW830"/>
      <c r="AX830"/>
      <c r="AY830"/>
      <c r="AZ830"/>
    </row>
    <row r="831" spans="1:52" s="17" customFormat="1" x14ac:dyDescent="0.3">
      <c r="A831"/>
      <c r="B831"/>
      <c r="C831"/>
      <c r="D831"/>
      <c r="E831"/>
      <c r="F831" s="2"/>
      <c r="G831" s="2"/>
      <c r="H831" s="4"/>
      <c r="I831"/>
      <c r="J831"/>
      <c r="K831"/>
      <c r="L831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/>
      <c r="Y831" s="8"/>
      <c r="Z831" s="8"/>
      <c r="AA831" s="8"/>
      <c r="AB831" s="8"/>
      <c r="AC831" s="8"/>
      <c r="AD831" s="8"/>
      <c r="AE831" s="8"/>
      <c r="AF831" s="8"/>
      <c r="AG831" s="8"/>
      <c r="AH831" s="8"/>
      <c r="AI831" s="8"/>
      <c r="AK831" s="8"/>
      <c r="AL831" s="8"/>
      <c r="AM831" s="8"/>
      <c r="AN831" s="8"/>
      <c r="AO831" s="8"/>
      <c r="AP831" s="8"/>
      <c r="AQ831" s="8"/>
      <c r="AR831" s="8"/>
      <c r="AS831" s="8"/>
      <c r="AT831" s="8"/>
      <c r="AU831" s="8"/>
      <c r="AW831"/>
      <c r="AX831"/>
      <c r="AY831"/>
      <c r="AZ831"/>
    </row>
    <row r="832" spans="1:52" s="17" customFormat="1" x14ac:dyDescent="0.3">
      <c r="A832"/>
      <c r="B832"/>
      <c r="C832"/>
      <c r="D832"/>
      <c r="E832"/>
      <c r="F832" s="2"/>
      <c r="G832" s="2"/>
      <c r="H832" s="4"/>
      <c r="I832"/>
      <c r="J832"/>
      <c r="K832"/>
      <c r="L832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/>
      <c r="Y832" s="8"/>
      <c r="Z832" s="8"/>
      <c r="AA832" s="8"/>
      <c r="AB832" s="8"/>
      <c r="AC832" s="8"/>
      <c r="AD832" s="8"/>
      <c r="AE832" s="8"/>
      <c r="AF832" s="8"/>
      <c r="AG832" s="8"/>
      <c r="AH832" s="8"/>
      <c r="AI832" s="8"/>
      <c r="AK832" s="8"/>
      <c r="AL832" s="8"/>
      <c r="AM832" s="8"/>
      <c r="AN832" s="8"/>
      <c r="AO832" s="8"/>
      <c r="AP832" s="8"/>
      <c r="AQ832" s="8"/>
      <c r="AR832" s="8"/>
      <c r="AS832" s="8"/>
      <c r="AT832" s="8"/>
      <c r="AU832" s="8"/>
      <c r="AW832"/>
      <c r="AX832"/>
      <c r="AY832"/>
      <c r="AZ832"/>
    </row>
    <row r="833" spans="1:52" s="17" customFormat="1" x14ac:dyDescent="0.3">
      <c r="A833"/>
      <c r="B833"/>
      <c r="C833"/>
      <c r="D833"/>
      <c r="E833"/>
      <c r="F833" s="2"/>
      <c r="G833" s="2"/>
      <c r="H833" s="4"/>
      <c r="I833"/>
      <c r="J833"/>
      <c r="K833"/>
      <c r="L833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/>
      <c r="Y833" s="8"/>
      <c r="Z833" s="8"/>
      <c r="AA833" s="8"/>
      <c r="AB833" s="8"/>
      <c r="AC833" s="8"/>
      <c r="AD833" s="8"/>
      <c r="AE833" s="8"/>
      <c r="AF833" s="8"/>
      <c r="AG833" s="8"/>
      <c r="AH833" s="8"/>
      <c r="AI833" s="8"/>
      <c r="AK833" s="8"/>
      <c r="AL833" s="8"/>
      <c r="AM833" s="8"/>
      <c r="AN833" s="8"/>
      <c r="AO833" s="8"/>
      <c r="AP833" s="8"/>
      <c r="AQ833" s="8"/>
      <c r="AR833" s="8"/>
      <c r="AS833" s="8"/>
      <c r="AT833" s="8"/>
      <c r="AU833" s="8"/>
      <c r="AW833"/>
      <c r="AX833"/>
      <c r="AY833"/>
      <c r="AZ833"/>
    </row>
    <row r="834" spans="1:52" s="17" customFormat="1" x14ac:dyDescent="0.3">
      <c r="A834"/>
      <c r="B834"/>
      <c r="C834"/>
      <c r="D834"/>
      <c r="E834"/>
      <c r="F834" s="2"/>
      <c r="G834" s="2"/>
      <c r="H834" s="4"/>
      <c r="I834"/>
      <c r="J834"/>
      <c r="K834"/>
      <c r="L834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/>
      <c r="Y834" s="8"/>
      <c r="Z834" s="8"/>
      <c r="AA834" s="8"/>
      <c r="AB834" s="8"/>
      <c r="AC834" s="8"/>
      <c r="AD834" s="8"/>
      <c r="AE834" s="8"/>
      <c r="AF834" s="8"/>
      <c r="AG834" s="8"/>
      <c r="AH834" s="8"/>
      <c r="AI834" s="8"/>
      <c r="AK834" s="8"/>
      <c r="AL834" s="8"/>
      <c r="AM834" s="8"/>
      <c r="AN834" s="8"/>
      <c r="AO834" s="8"/>
      <c r="AP834" s="8"/>
      <c r="AQ834" s="8"/>
      <c r="AR834" s="8"/>
      <c r="AS834" s="8"/>
      <c r="AT834" s="8"/>
      <c r="AU834" s="8"/>
      <c r="AW834"/>
      <c r="AX834"/>
      <c r="AY834"/>
      <c r="AZ834"/>
    </row>
    <row r="835" spans="1:52" s="17" customFormat="1" x14ac:dyDescent="0.3">
      <c r="A835"/>
      <c r="B835"/>
      <c r="C835"/>
      <c r="D835"/>
      <c r="E835"/>
      <c r="F835" s="2"/>
      <c r="G835" s="2"/>
      <c r="H835" s="4"/>
      <c r="I835"/>
      <c r="J835"/>
      <c r="K835"/>
      <c r="L835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/>
      <c r="Y835" s="8"/>
      <c r="Z835" s="8"/>
      <c r="AA835" s="8"/>
      <c r="AB835" s="8"/>
      <c r="AC835" s="8"/>
      <c r="AD835" s="8"/>
      <c r="AE835" s="8"/>
      <c r="AF835" s="8"/>
      <c r="AG835" s="8"/>
      <c r="AH835" s="8"/>
      <c r="AI835" s="8"/>
      <c r="AK835" s="8"/>
      <c r="AL835" s="8"/>
      <c r="AM835" s="8"/>
      <c r="AN835" s="8"/>
      <c r="AO835" s="8"/>
      <c r="AP835" s="8"/>
      <c r="AQ835" s="8"/>
      <c r="AR835" s="8"/>
      <c r="AS835" s="8"/>
      <c r="AT835" s="8"/>
      <c r="AU835" s="8"/>
      <c r="AW835"/>
      <c r="AX835"/>
      <c r="AY835"/>
      <c r="AZ835"/>
    </row>
    <row r="836" spans="1:52" s="17" customFormat="1" x14ac:dyDescent="0.3">
      <c r="A836"/>
      <c r="B836"/>
      <c r="C836"/>
      <c r="D836"/>
      <c r="E836"/>
      <c r="F836" s="2"/>
      <c r="G836" s="2"/>
      <c r="H836" s="4"/>
      <c r="I836"/>
      <c r="J836"/>
      <c r="K836"/>
      <c r="L836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/>
      <c r="Y836" s="8"/>
      <c r="Z836" s="8"/>
      <c r="AA836" s="8"/>
      <c r="AB836" s="8"/>
      <c r="AC836" s="8"/>
      <c r="AD836" s="8"/>
      <c r="AE836" s="8"/>
      <c r="AF836" s="8"/>
      <c r="AG836" s="8"/>
      <c r="AH836" s="8"/>
      <c r="AI836" s="8"/>
      <c r="AK836" s="8"/>
      <c r="AL836" s="8"/>
      <c r="AM836" s="8"/>
      <c r="AN836" s="8"/>
      <c r="AO836" s="8"/>
      <c r="AP836" s="8"/>
      <c r="AQ836" s="8"/>
      <c r="AR836" s="8"/>
      <c r="AS836" s="8"/>
      <c r="AT836" s="8"/>
      <c r="AU836" s="8"/>
      <c r="AW836"/>
      <c r="AX836"/>
      <c r="AY836"/>
      <c r="AZ836"/>
    </row>
    <row r="837" spans="1:52" s="17" customFormat="1" x14ac:dyDescent="0.3">
      <c r="A837"/>
      <c r="B837"/>
      <c r="C837"/>
      <c r="D837"/>
      <c r="E837"/>
      <c r="F837" s="2"/>
      <c r="G837" s="2"/>
      <c r="H837" s="4"/>
      <c r="I837"/>
      <c r="J837"/>
      <c r="K837"/>
      <c r="L837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/>
      <c r="Y837" s="8"/>
      <c r="Z837" s="8"/>
      <c r="AA837" s="8"/>
      <c r="AB837" s="8"/>
      <c r="AC837" s="8"/>
      <c r="AD837" s="8"/>
      <c r="AE837" s="8"/>
      <c r="AF837" s="8"/>
      <c r="AG837" s="8"/>
      <c r="AH837" s="8"/>
      <c r="AI837" s="8"/>
      <c r="AK837" s="8"/>
      <c r="AL837" s="8"/>
      <c r="AM837" s="8"/>
      <c r="AN837" s="8"/>
      <c r="AO837" s="8"/>
      <c r="AP837" s="8"/>
      <c r="AQ837" s="8"/>
      <c r="AR837" s="8"/>
      <c r="AS837" s="8"/>
      <c r="AT837" s="8"/>
      <c r="AU837" s="8"/>
      <c r="AW837"/>
      <c r="AX837"/>
      <c r="AY837"/>
      <c r="AZ837"/>
    </row>
    <row r="838" spans="1:52" s="17" customFormat="1" x14ac:dyDescent="0.3">
      <c r="A838"/>
      <c r="B838"/>
      <c r="C838"/>
      <c r="D838"/>
      <c r="E838"/>
      <c r="F838" s="2"/>
      <c r="G838" s="2"/>
      <c r="H838" s="4"/>
      <c r="I838"/>
      <c r="J838"/>
      <c r="K838"/>
      <c r="L83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/>
      <c r="Y838" s="8"/>
      <c r="Z838" s="8"/>
      <c r="AA838" s="8"/>
      <c r="AB838" s="8"/>
      <c r="AC838" s="8"/>
      <c r="AD838" s="8"/>
      <c r="AE838" s="8"/>
      <c r="AF838" s="8"/>
      <c r="AG838" s="8"/>
      <c r="AH838" s="8"/>
      <c r="AI838" s="8"/>
      <c r="AK838" s="8"/>
      <c r="AL838" s="8"/>
      <c r="AM838" s="8"/>
      <c r="AN838" s="8"/>
      <c r="AO838" s="8"/>
      <c r="AP838" s="8"/>
      <c r="AQ838" s="8"/>
      <c r="AR838" s="8"/>
      <c r="AS838" s="8"/>
      <c r="AT838" s="8"/>
      <c r="AU838" s="8"/>
      <c r="AW838"/>
      <c r="AX838"/>
      <c r="AY838"/>
      <c r="AZ838"/>
    </row>
    <row r="839" spans="1:52" s="17" customFormat="1" x14ac:dyDescent="0.3">
      <c r="A839"/>
      <c r="B839"/>
      <c r="C839"/>
      <c r="D839"/>
      <c r="E839"/>
      <c r="F839" s="2"/>
      <c r="G839" s="2"/>
      <c r="H839" s="4"/>
      <c r="I839"/>
      <c r="J839"/>
      <c r="K839"/>
      <c r="L839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/>
      <c r="Y839" s="8"/>
      <c r="Z839" s="8"/>
      <c r="AA839" s="8"/>
      <c r="AB839" s="8"/>
      <c r="AC839" s="8"/>
      <c r="AD839" s="8"/>
      <c r="AE839" s="8"/>
      <c r="AF839" s="8"/>
      <c r="AG839" s="8"/>
      <c r="AH839" s="8"/>
      <c r="AI839" s="8"/>
      <c r="AK839" s="8"/>
      <c r="AL839" s="8"/>
      <c r="AM839" s="8"/>
      <c r="AN839" s="8"/>
      <c r="AO839" s="8"/>
      <c r="AP839" s="8"/>
      <c r="AQ839" s="8"/>
      <c r="AR839" s="8"/>
      <c r="AS839" s="8"/>
      <c r="AT839" s="8"/>
      <c r="AU839" s="8"/>
      <c r="AW839"/>
      <c r="AX839"/>
      <c r="AY839"/>
      <c r="AZ839"/>
    </row>
    <row r="840" spans="1:52" s="17" customFormat="1" x14ac:dyDescent="0.3">
      <c r="A840"/>
      <c r="B840"/>
      <c r="C840"/>
      <c r="D840"/>
      <c r="E840"/>
      <c r="F840" s="2"/>
      <c r="G840" s="2"/>
      <c r="H840" s="4"/>
      <c r="I840"/>
      <c r="J840"/>
      <c r="K840"/>
      <c r="L840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/>
      <c r="Y840" s="8"/>
      <c r="Z840" s="8"/>
      <c r="AA840" s="8"/>
      <c r="AB840" s="8"/>
      <c r="AC840" s="8"/>
      <c r="AD840" s="8"/>
      <c r="AE840" s="8"/>
      <c r="AF840" s="8"/>
      <c r="AG840" s="8"/>
      <c r="AH840" s="8"/>
      <c r="AI840" s="8"/>
      <c r="AK840" s="8"/>
      <c r="AL840" s="8"/>
      <c r="AM840" s="8"/>
      <c r="AN840" s="8"/>
      <c r="AO840" s="8"/>
      <c r="AP840" s="8"/>
      <c r="AQ840" s="8"/>
      <c r="AR840" s="8"/>
      <c r="AS840" s="8"/>
      <c r="AT840" s="8"/>
      <c r="AU840" s="8"/>
      <c r="AW840"/>
      <c r="AX840"/>
      <c r="AY840"/>
      <c r="AZ840"/>
    </row>
    <row r="841" spans="1:52" s="17" customFormat="1" x14ac:dyDescent="0.3">
      <c r="A841"/>
      <c r="B841"/>
      <c r="C841"/>
      <c r="D841"/>
      <c r="E841"/>
      <c r="F841" s="2"/>
      <c r="G841" s="2"/>
      <c r="H841" s="4"/>
      <c r="I841"/>
      <c r="J841"/>
      <c r="K841"/>
      <c r="L841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/>
      <c r="Y841" s="8"/>
      <c r="Z841" s="8"/>
      <c r="AA841" s="8"/>
      <c r="AB841" s="8"/>
      <c r="AC841" s="8"/>
      <c r="AD841" s="8"/>
      <c r="AE841" s="8"/>
      <c r="AF841" s="8"/>
      <c r="AG841" s="8"/>
      <c r="AH841" s="8"/>
      <c r="AI841" s="8"/>
      <c r="AK841" s="8"/>
      <c r="AL841" s="8"/>
      <c r="AM841" s="8"/>
      <c r="AN841" s="8"/>
      <c r="AO841" s="8"/>
      <c r="AP841" s="8"/>
      <c r="AQ841" s="8"/>
      <c r="AR841" s="8"/>
      <c r="AS841" s="8"/>
      <c r="AT841" s="8"/>
      <c r="AU841" s="8"/>
      <c r="AW841"/>
      <c r="AX841"/>
      <c r="AY841"/>
      <c r="AZ841"/>
    </row>
    <row r="842" spans="1:52" s="17" customFormat="1" x14ac:dyDescent="0.3">
      <c r="A842"/>
      <c r="B842"/>
      <c r="C842"/>
      <c r="D842"/>
      <c r="E842"/>
      <c r="F842" s="2"/>
      <c r="G842" s="2"/>
      <c r="H842" s="4"/>
      <c r="I842"/>
      <c r="J842"/>
      <c r="K842"/>
      <c r="L842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/>
      <c r="Y842" s="8"/>
      <c r="Z842" s="8"/>
      <c r="AA842" s="8"/>
      <c r="AB842" s="8"/>
      <c r="AC842" s="8"/>
      <c r="AD842" s="8"/>
      <c r="AE842" s="8"/>
      <c r="AF842" s="8"/>
      <c r="AG842" s="8"/>
      <c r="AH842" s="8"/>
      <c r="AI842" s="8"/>
      <c r="AK842" s="8"/>
      <c r="AL842" s="8"/>
      <c r="AM842" s="8"/>
      <c r="AN842" s="8"/>
      <c r="AO842" s="8"/>
      <c r="AP842" s="8"/>
      <c r="AQ842" s="8"/>
      <c r="AR842" s="8"/>
      <c r="AS842" s="8"/>
      <c r="AT842" s="8"/>
      <c r="AU842" s="8"/>
      <c r="AW842"/>
      <c r="AX842"/>
      <c r="AY842"/>
      <c r="AZ842"/>
    </row>
    <row r="843" spans="1:52" s="17" customFormat="1" x14ac:dyDescent="0.3">
      <c r="A843"/>
      <c r="B843"/>
      <c r="C843"/>
      <c r="D843"/>
      <c r="E843"/>
      <c r="F843" s="2"/>
      <c r="G843" s="2"/>
      <c r="H843" s="4"/>
      <c r="I843"/>
      <c r="J843"/>
      <c r="K843"/>
      <c r="L843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/>
      <c r="Y843" s="8"/>
      <c r="Z843" s="8"/>
      <c r="AA843" s="8"/>
      <c r="AB843" s="8"/>
      <c r="AC843" s="8"/>
      <c r="AD843" s="8"/>
      <c r="AE843" s="8"/>
      <c r="AF843" s="8"/>
      <c r="AG843" s="8"/>
      <c r="AH843" s="8"/>
      <c r="AI843" s="8"/>
      <c r="AK843" s="8"/>
      <c r="AL843" s="8"/>
      <c r="AM843" s="8"/>
      <c r="AN843" s="8"/>
      <c r="AO843" s="8"/>
      <c r="AP843" s="8"/>
      <c r="AQ843" s="8"/>
      <c r="AR843" s="8"/>
      <c r="AS843" s="8"/>
      <c r="AT843" s="8"/>
      <c r="AU843" s="8"/>
      <c r="AW843"/>
      <c r="AX843"/>
      <c r="AY843"/>
      <c r="AZ843"/>
    </row>
    <row r="844" spans="1:52" s="17" customFormat="1" x14ac:dyDescent="0.3">
      <c r="A844"/>
      <c r="B844"/>
      <c r="C844"/>
      <c r="D844"/>
      <c r="E844"/>
      <c r="F844" s="2"/>
      <c r="G844" s="2"/>
      <c r="H844" s="4"/>
      <c r="I844"/>
      <c r="J844"/>
      <c r="K844"/>
      <c r="L844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/>
      <c r="Y844" s="8"/>
      <c r="Z844" s="8"/>
      <c r="AA844" s="8"/>
      <c r="AB844" s="8"/>
      <c r="AC844" s="8"/>
      <c r="AD844" s="8"/>
      <c r="AE844" s="8"/>
      <c r="AF844" s="8"/>
      <c r="AG844" s="8"/>
      <c r="AH844" s="8"/>
      <c r="AI844" s="8"/>
      <c r="AK844" s="8"/>
      <c r="AL844" s="8"/>
      <c r="AM844" s="8"/>
      <c r="AN844" s="8"/>
      <c r="AO844" s="8"/>
      <c r="AP844" s="8"/>
      <c r="AQ844" s="8"/>
      <c r="AR844" s="8"/>
      <c r="AS844" s="8"/>
      <c r="AT844" s="8"/>
      <c r="AU844" s="8"/>
      <c r="AW844"/>
      <c r="AX844"/>
      <c r="AY844"/>
      <c r="AZ844"/>
    </row>
    <row r="845" spans="1:52" s="17" customFormat="1" x14ac:dyDescent="0.3">
      <c r="A845"/>
      <c r="B845"/>
      <c r="C845"/>
      <c r="D845"/>
      <c r="E845"/>
      <c r="F845" s="2"/>
      <c r="G845" s="2"/>
      <c r="H845" s="4"/>
      <c r="I845"/>
      <c r="J845"/>
      <c r="K845"/>
      <c r="L845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/>
      <c r="Y845" s="8"/>
      <c r="Z845" s="8"/>
      <c r="AA845" s="8"/>
      <c r="AB845" s="8"/>
      <c r="AC845" s="8"/>
      <c r="AD845" s="8"/>
      <c r="AE845" s="8"/>
      <c r="AF845" s="8"/>
      <c r="AG845" s="8"/>
      <c r="AH845" s="8"/>
      <c r="AI845" s="8"/>
      <c r="AK845" s="8"/>
      <c r="AL845" s="8"/>
      <c r="AM845" s="8"/>
      <c r="AN845" s="8"/>
      <c r="AO845" s="8"/>
      <c r="AP845" s="8"/>
      <c r="AQ845" s="8"/>
      <c r="AR845" s="8"/>
      <c r="AS845" s="8"/>
      <c r="AT845" s="8"/>
      <c r="AU845" s="8"/>
      <c r="AW845"/>
      <c r="AX845"/>
      <c r="AY845"/>
      <c r="AZ845"/>
    </row>
    <row r="846" spans="1:52" s="17" customFormat="1" x14ac:dyDescent="0.3">
      <c r="A846"/>
      <c r="B846"/>
      <c r="C846"/>
      <c r="D846"/>
      <c r="E846"/>
      <c r="F846" s="2"/>
      <c r="G846" s="2"/>
      <c r="H846" s="4"/>
      <c r="I846"/>
      <c r="J846"/>
      <c r="K846"/>
      <c r="L846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/>
      <c r="Y846" s="8"/>
      <c r="Z846" s="8"/>
      <c r="AA846" s="8"/>
      <c r="AB846" s="8"/>
      <c r="AC846" s="8"/>
      <c r="AD846" s="8"/>
      <c r="AE846" s="8"/>
      <c r="AF846" s="8"/>
      <c r="AG846" s="8"/>
      <c r="AH846" s="8"/>
      <c r="AI846" s="8"/>
      <c r="AK846" s="8"/>
      <c r="AL846" s="8"/>
      <c r="AM846" s="8"/>
      <c r="AN846" s="8"/>
      <c r="AO846" s="8"/>
      <c r="AP846" s="8"/>
      <c r="AQ846" s="8"/>
      <c r="AR846" s="8"/>
      <c r="AS846" s="8"/>
      <c r="AT846" s="8"/>
      <c r="AU846" s="8"/>
      <c r="AW846"/>
      <c r="AX846"/>
      <c r="AY846"/>
      <c r="AZ846"/>
    </row>
    <row r="847" spans="1:52" s="17" customFormat="1" x14ac:dyDescent="0.3">
      <c r="A847"/>
      <c r="B847"/>
      <c r="C847"/>
      <c r="D847"/>
      <c r="E847"/>
      <c r="F847" s="2"/>
      <c r="G847" s="2"/>
      <c r="H847" s="4"/>
      <c r="I847"/>
      <c r="J847"/>
      <c r="K847"/>
      <c r="L847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/>
      <c r="Y847" s="8"/>
      <c r="Z847" s="8"/>
      <c r="AA847" s="8"/>
      <c r="AB847" s="8"/>
      <c r="AC847" s="8"/>
      <c r="AD847" s="8"/>
      <c r="AE847" s="8"/>
      <c r="AF847" s="8"/>
      <c r="AG847" s="8"/>
      <c r="AH847" s="8"/>
      <c r="AI847" s="8"/>
      <c r="AK847" s="8"/>
      <c r="AL847" s="8"/>
      <c r="AM847" s="8"/>
      <c r="AN847" s="8"/>
      <c r="AO847" s="8"/>
      <c r="AP847" s="8"/>
      <c r="AQ847" s="8"/>
      <c r="AR847" s="8"/>
      <c r="AS847" s="8"/>
      <c r="AT847" s="8"/>
      <c r="AU847" s="8"/>
      <c r="AW847"/>
      <c r="AX847"/>
      <c r="AY847"/>
      <c r="AZ847"/>
    </row>
    <row r="848" spans="1:52" s="17" customFormat="1" x14ac:dyDescent="0.3">
      <c r="A848"/>
      <c r="B848"/>
      <c r="C848"/>
      <c r="D848"/>
      <c r="E848"/>
      <c r="F848" s="2"/>
      <c r="G848" s="2"/>
      <c r="H848" s="4"/>
      <c r="I848"/>
      <c r="J848"/>
      <c r="K848"/>
      <c r="L84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/>
      <c r="Y848" s="8"/>
      <c r="Z848" s="8"/>
      <c r="AA848" s="8"/>
      <c r="AB848" s="8"/>
      <c r="AC848" s="8"/>
      <c r="AD848" s="8"/>
      <c r="AE848" s="8"/>
      <c r="AF848" s="8"/>
      <c r="AG848" s="8"/>
      <c r="AH848" s="8"/>
      <c r="AI848" s="8"/>
      <c r="AK848" s="8"/>
      <c r="AL848" s="8"/>
      <c r="AM848" s="8"/>
      <c r="AN848" s="8"/>
      <c r="AO848" s="8"/>
      <c r="AP848" s="8"/>
      <c r="AQ848" s="8"/>
      <c r="AR848" s="8"/>
      <c r="AS848" s="8"/>
      <c r="AT848" s="8"/>
      <c r="AU848" s="8"/>
      <c r="AW848"/>
      <c r="AX848"/>
      <c r="AY848"/>
      <c r="AZ848"/>
    </row>
    <row r="849" spans="1:52" s="17" customFormat="1" x14ac:dyDescent="0.3">
      <c r="A849"/>
      <c r="B849"/>
      <c r="C849"/>
      <c r="D849"/>
      <c r="E849"/>
      <c r="F849" s="2"/>
      <c r="G849" s="2"/>
      <c r="H849" s="4"/>
      <c r="I849"/>
      <c r="J849"/>
      <c r="K849"/>
      <c r="L849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/>
      <c r="Y849" s="8"/>
      <c r="Z849" s="8"/>
      <c r="AA849" s="8"/>
      <c r="AB849" s="8"/>
      <c r="AC849" s="8"/>
      <c r="AD849" s="8"/>
      <c r="AE849" s="8"/>
      <c r="AF849" s="8"/>
      <c r="AG849" s="8"/>
      <c r="AH849" s="8"/>
      <c r="AI849" s="8"/>
      <c r="AK849" s="8"/>
      <c r="AL849" s="8"/>
      <c r="AM849" s="8"/>
      <c r="AN849" s="8"/>
      <c r="AO849" s="8"/>
      <c r="AP849" s="8"/>
      <c r="AQ849" s="8"/>
      <c r="AR849" s="8"/>
      <c r="AS849" s="8"/>
      <c r="AT849" s="8"/>
      <c r="AU849" s="8"/>
      <c r="AW849"/>
      <c r="AX849"/>
      <c r="AY849"/>
      <c r="AZ849"/>
    </row>
    <row r="850" spans="1:52" s="17" customFormat="1" x14ac:dyDescent="0.3">
      <c r="A850"/>
      <c r="B850"/>
      <c r="C850"/>
      <c r="D850"/>
      <c r="E850"/>
      <c r="F850" s="2"/>
      <c r="G850" s="2"/>
      <c r="H850" s="4"/>
      <c r="I850"/>
      <c r="J850"/>
      <c r="K850"/>
      <c r="L850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/>
      <c r="Y850" s="8"/>
      <c r="Z850" s="8"/>
      <c r="AA850" s="8"/>
      <c r="AB850" s="8"/>
      <c r="AC850" s="8"/>
      <c r="AD850" s="8"/>
      <c r="AE850" s="8"/>
      <c r="AF850" s="8"/>
      <c r="AG850" s="8"/>
      <c r="AH850" s="8"/>
      <c r="AI850" s="8"/>
      <c r="AK850" s="8"/>
      <c r="AL850" s="8"/>
      <c r="AM850" s="8"/>
      <c r="AN850" s="8"/>
      <c r="AO850" s="8"/>
      <c r="AP850" s="8"/>
      <c r="AQ850" s="8"/>
      <c r="AR850" s="8"/>
      <c r="AS850" s="8"/>
      <c r="AT850" s="8"/>
      <c r="AU850" s="8"/>
      <c r="AW850"/>
      <c r="AX850"/>
      <c r="AY850"/>
      <c r="AZ850"/>
    </row>
    <row r="851" spans="1:52" s="17" customFormat="1" x14ac:dyDescent="0.3">
      <c r="A851"/>
      <c r="B851"/>
      <c r="C851"/>
      <c r="D851"/>
      <c r="E851"/>
      <c r="F851" s="2"/>
      <c r="G851" s="2"/>
      <c r="H851" s="4"/>
      <c r="I851"/>
      <c r="J851"/>
      <c r="K851"/>
      <c r="L851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/>
      <c r="Y851" s="8"/>
      <c r="Z851" s="8"/>
      <c r="AA851" s="8"/>
      <c r="AB851" s="8"/>
      <c r="AC851" s="8"/>
      <c r="AD851" s="8"/>
      <c r="AE851" s="8"/>
      <c r="AF851" s="8"/>
      <c r="AG851" s="8"/>
      <c r="AH851" s="8"/>
      <c r="AI851" s="8"/>
      <c r="AK851" s="8"/>
      <c r="AL851" s="8"/>
      <c r="AM851" s="8"/>
      <c r="AN851" s="8"/>
      <c r="AO851" s="8"/>
      <c r="AP851" s="8"/>
      <c r="AQ851" s="8"/>
      <c r="AR851" s="8"/>
      <c r="AS851" s="8"/>
      <c r="AT851" s="8"/>
      <c r="AU851" s="8"/>
      <c r="AW851"/>
      <c r="AX851"/>
      <c r="AY851"/>
      <c r="AZ851"/>
    </row>
    <row r="852" spans="1:52" s="17" customFormat="1" x14ac:dyDescent="0.3">
      <c r="A852"/>
      <c r="B852"/>
      <c r="C852"/>
      <c r="D852"/>
      <c r="E852"/>
      <c r="F852" s="2"/>
      <c r="G852" s="2"/>
      <c r="H852" s="4"/>
      <c r="I852"/>
      <c r="J852"/>
      <c r="K852"/>
      <c r="L852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/>
      <c r="Y852" s="8"/>
      <c r="Z852" s="8"/>
      <c r="AA852" s="8"/>
      <c r="AB852" s="8"/>
      <c r="AC852" s="8"/>
      <c r="AD852" s="8"/>
      <c r="AE852" s="8"/>
      <c r="AF852" s="8"/>
      <c r="AG852" s="8"/>
      <c r="AH852" s="8"/>
      <c r="AI852" s="8"/>
      <c r="AK852" s="8"/>
      <c r="AL852" s="8"/>
      <c r="AM852" s="8"/>
      <c r="AN852" s="8"/>
      <c r="AO852" s="8"/>
      <c r="AP852" s="8"/>
      <c r="AQ852" s="8"/>
      <c r="AR852" s="8"/>
      <c r="AS852" s="8"/>
      <c r="AT852" s="8"/>
      <c r="AU852" s="8"/>
      <c r="AW852"/>
      <c r="AX852"/>
      <c r="AY852"/>
      <c r="AZ852"/>
    </row>
    <row r="853" spans="1:52" s="17" customFormat="1" x14ac:dyDescent="0.3">
      <c r="A853"/>
      <c r="B853"/>
      <c r="C853"/>
      <c r="D853"/>
      <c r="E853"/>
      <c r="F853" s="2"/>
      <c r="G853" s="2"/>
      <c r="H853" s="4"/>
      <c r="I853"/>
      <c r="J853"/>
      <c r="K853"/>
      <c r="L853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/>
      <c r="Y853" s="8"/>
      <c r="Z853" s="8"/>
      <c r="AA853" s="8"/>
      <c r="AB853" s="8"/>
      <c r="AC853" s="8"/>
      <c r="AD853" s="8"/>
      <c r="AE853" s="8"/>
      <c r="AF853" s="8"/>
      <c r="AG853" s="8"/>
      <c r="AH853" s="8"/>
      <c r="AI853" s="8"/>
      <c r="AK853" s="8"/>
      <c r="AL853" s="8"/>
      <c r="AM853" s="8"/>
      <c r="AN853" s="8"/>
      <c r="AO853" s="8"/>
      <c r="AP853" s="8"/>
      <c r="AQ853" s="8"/>
      <c r="AR853" s="8"/>
      <c r="AS853" s="8"/>
      <c r="AT853" s="8"/>
      <c r="AU853" s="8"/>
      <c r="AW853"/>
      <c r="AX853"/>
      <c r="AY853"/>
      <c r="AZ853"/>
    </row>
    <row r="854" spans="1:52" s="17" customFormat="1" x14ac:dyDescent="0.3">
      <c r="A854"/>
      <c r="B854"/>
      <c r="C854"/>
      <c r="D854"/>
      <c r="E854"/>
      <c r="F854" s="2"/>
      <c r="G854" s="2"/>
      <c r="H854" s="4"/>
      <c r="I854"/>
      <c r="J854"/>
      <c r="K854"/>
      <c r="L854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/>
      <c r="Y854" s="8"/>
      <c r="Z854" s="8"/>
      <c r="AA854" s="8"/>
      <c r="AB854" s="8"/>
      <c r="AC854" s="8"/>
      <c r="AD854" s="8"/>
      <c r="AE854" s="8"/>
      <c r="AF854" s="8"/>
      <c r="AG854" s="8"/>
      <c r="AH854" s="8"/>
      <c r="AI854" s="8"/>
      <c r="AK854" s="8"/>
      <c r="AL854" s="8"/>
      <c r="AM854" s="8"/>
      <c r="AN854" s="8"/>
      <c r="AO854" s="8"/>
      <c r="AP854" s="8"/>
      <c r="AQ854" s="8"/>
      <c r="AR854" s="8"/>
      <c r="AS854" s="8"/>
      <c r="AT854" s="8"/>
      <c r="AU854" s="8"/>
      <c r="AW854"/>
      <c r="AX854"/>
      <c r="AY854"/>
      <c r="AZ854"/>
    </row>
    <row r="855" spans="1:52" s="17" customFormat="1" x14ac:dyDescent="0.3">
      <c r="A855"/>
      <c r="B855"/>
      <c r="C855"/>
      <c r="D855"/>
      <c r="E855"/>
      <c r="F855" s="2"/>
      <c r="G855" s="2"/>
      <c r="H855" s="4"/>
      <c r="I855"/>
      <c r="J855"/>
      <c r="K855"/>
      <c r="L855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/>
      <c r="Y855" s="8"/>
      <c r="Z855" s="8"/>
      <c r="AA855" s="8"/>
      <c r="AB855" s="8"/>
      <c r="AC855" s="8"/>
      <c r="AD855" s="8"/>
      <c r="AE855" s="8"/>
      <c r="AF855" s="8"/>
      <c r="AG855" s="8"/>
      <c r="AH855" s="8"/>
      <c r="AI855" s="8"/>
      <c r="AK855" s="8"/>
      <c r="AL855" s="8"/>
      <c r="AM855" s="8"/>
      <c r="AN855" s="8"/>
      <c r="AO855" s="8"/>
      <c r="AP855" s="8"/>
      <c r="AQ855" s="8"/>
      <c r="AR855" s="8"/>
      <c r="AS855" s="8"/>
      <c r="AT855" s="8"/>
      <c r="AU855" s="8"/>
      <c r="AW855"/>
      <c r="AX855"/>
      <c r="AY855"/>
      <c r="AZ855"/>
    </row>
    <row r="856" spans="1:52" s="17" customFormat="1" x14ac:dyDescent="0.3">
      <c r="A856"/>
      <c r="B856"/>
      <c r="C856"/>
      <c r="D856"/>
      <c r="E856"/>
      <c r="F856" s="2"/>
      <c r="G856" s="2"/>
      <c r="H856" s="4"/>
      <c r="I856"/>
      <c r="J856"/>
      <c r="K856"/>
      <c r="L856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/>
      <c r="Y856" s="8"/>
      <c r="Z856" s="8"/>
      <c r="AA856" s="8"/>
      <c r="AB856" s="8"/>
      <c r="AC856" s="8"/>
      <c r="AD856" s="8"/>
      <c r="AE856" s="8"/>
      <c r="AF856" s="8"/>
      <c r="AG856" s="8"/>
      <c r="AH856" s="8"/>
      <c r="AI856" s="8"/>
      <c r="AK856" s="8"/>
      <c r="AL856" s="8"/>
      <c r="AM856" s="8"/>
      <c r="AN856" s="8"/>
      <c r="AO856" s="8"/>
      <c r="AP856" s="8"/>
      <c r="AQ856" s="8"/>
      <c r="AR856" s="8"/>
      <c r="AS856" s="8"/>
      <c r="AT856" s="8"/>
      <c r="AU856" s="8"/>
      <c r="AW856"/>
      <c r="AX856"/>
      <c r="AY856"/>
      <c r="AZ856"/>
    </row>
    <row r="857" spans="1:52" s="17" customFormat="1" x14ac:dyDescent="0.3">
      <c r="A857"/>
      <c r="B857"/>
      <c r="C857"/>
      <c r="D857"/>
      <c r="E857"/>
      <c r="F857" s="2"/>
      <c r="G857" s="2"/>
      <c r="H857" s="4"/>
      <c r="I857"/>
      <c r="J857"/>
      <c r="K857"/>
      <c r="L857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/>
      <c r="Y857" s="8"/>
      <c r="Z857" s="8"/>
      <c r="AA857" s="8"/>
      <c r="AB857" s="8"/>
      <c r="AC857" s="8"/>
      <c r="AD857" s="8"/>
      <c r="AE857" s="8"/>
      <c r="AF857" s="8"/>
      <c r="AG857" s="8"/>
      <c r="AH857" s="8"/>
      <c r="AI857" s="8"/>
      <c r="AK857" s="8"/>
      <c r="AL857" s="8"/>
      <c r="AM857" s="8"/>
      <c r="AN857" s="8"/>
      <c r="AO857" s="8"/>
      <c r="AP857" s="8"/>
      <c r="AQ857" s="8"/>
      <c r="AR857" s="8"/>
      <c r="AS857" s="8"/>
      <c r="AT857" s="8"/>
      <c r="AU857" s="8"/>
      <c r="AW857"/>
      <c r="AX857"/>
      <c r="AY857"/>
      <c r="AZ857"/>
    </row>
    <row r="858" spans="1:52" s="17" customFormat="1" x14ac:dyDescent="0.3">
      <c r="A858"/>
      <c r="B858"/>
      <c r="C858"/>
      <c r="D858"/>
      <c r="E858"/>
      <c r="F858" s="2"/>
      <c r="G858" s="2"/>
      <c r="H858" s="4"/>
      <c r="I858"/>
      <c r="J858"/>
      <c r="K858"/>
      <c r="L85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/>
      <c r="Y858" s="8"/>
      <c r="Z858" s="8"/>
      <c r="AA858" s="8"/>
      <c r="AB858" s="8"/>
      <c r="AC858" s="8"/>
      <c r="AD858" s="8"/>
      <c r="AE858" s="8"/>
      <c r="AF858" s="8"/>
      <c r="AG858" s="8"/>
      <c r="AH858" s="8"/>
      <c r="AI858" s="8"/>
      <c r="AK858" s="8"/>
      <c r="AL858" s="8"/>
      <c r="AM858" s="8"/>
      <c r="AN858" s="8"/>
      <c r="AO858" s="8"/>
      <c r="AP858" s="8"/>
      <c r="AQ858" s="8"/>
      <c r="AR858" s="8"/>
      <c r="AS858" s="8"/>
      <c r="AT858" s="8"/>
      <c r="AU858" s="8"/>
      <c r="AW858"/>
      <c r="AX858"/>
      <c r="AY858"/>
      <c r="AZ858"/>
    </row>
    <row r="859" spans="1:52" s="17" customFormat="1" x14ac:dyDescent="0.3">
      <c r="A859"/>
      <c r="B859"/>
      <c r="C859"/>
      <c r="D859"/>
      <c r="E859"/>
      <c r="F859" s="2"/>
      <c r="G859" s="2"/>
      <c r="H859" s="4"/>
      <c r="I859"/>
      <c r="J859"/>
      <c r="K859"/>
      <c r="L859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/>
      <c r="Y859" s="8"/>
      <c r="Z859" s="8"/>
      <c r="AA859" s="8"/>
      <c r="AB859" s="8"/>
      <c r="AC859" s="8"/>
      <c r="AD859" s="8"/>
      <c r="AE859" s="8"/>
      <c r="AF859" s="8"/>
      <c r="AG859" s="8"/>
      <c r="AH859" s="8"/>
      <c r="AI859" s="8"/>
      <c r="AK859" s="8"/>
      <c r="AL859" s="8"/>
      <c r="AM859" s="8"/>
      <c r="AN859" s="8"/>
      <c r="AO859" s="8"/>
      <c r="AP859" s="8"/>
      <c r="AQ859" s="8"/>
      <c r="AR859" s="8"/>
      <c r="AS859" s="8"/>
      <c r="AT859" s="8"/>
      <c r="AU859" s="8"/>
      <c r="AW859"/>
      <c r="AX859"/>
      <c r="AY859"/>
      <c r="AZ859"/>
    </row>
    <row r="860" spans="1:52" s="17" customFormat="1" x14ac:dyDescent="0.3">
      <c r="A860"/>
      <c r="B860"/>
      <c r="C860"/>
      <c r="D860"/>
      <c r="E860"/>
      <c r="F860" s="2"/>
      <c r="G860" s="2"/>
      <c r="H860" s="4"/>
      <c r="I860"/>
      <c r="J860"/>
      <c r="K860"/>
      <c r="L860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/>
      <c r="Y860" s="8"/>
      <c r="Z860" s="8"/>
      <c r="AA860" s="8"/>
      <c r="AB860" s="8"/>
      <c r="AC860" s="8"/>
      <c r="AD860" s="8"/>
      <c r="AE860" s="8"/>
      <c r="AF860" s="8"/>
      <c r="AG860" s="8"/>
      <c r="AH860" s="8"/>
      <c r="AI860" s="8"/>
      <c r="AK860" s="8"/>
      <c r="AL860" s="8"/>
      <c r="AM860" s="8"/>
      <c r="AN860" s="8"/>
      <c r="AO860" s="8"/>
      <c r="AP860" s="8"/>
      <c r="AQ860" s="8"/>
      <c r="AR860" s="8"/>
      <c r="AS860" s="8"/>
      <c r="AT860" s="8"/>
      <c r="AU860" s="8"/>
      <c r="AW860"/>
      <c r="AX860"/>
      <c r="AY860"/>
      <c r="AZ860"/>
    </row>
    <row r="861" spans="1:52" s="17" customFormat="1" x14ac:dyDescent="0.3">
      <c r="A861"/>
      <c r="B861"/>
      <c r="C861"/>
      <c r="D861"/>
      <c r="E861"/>
      <c r="F861" s="2"/>
      <c r="G861" s="2"/>
      <c r="H861" s="4"/>
      <c r="I861"/>
      <c r="J861"/>
      <c r="K861"/>
      <c r="L861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/>
      <c r="Y861" s="8"/>
      <c r="Z861" s="8"/>
      <c r="AA861" s="8"/>
      <c r="AB861" s="8"/>
      <c r="AC861" s="8"/>
      <c r="AD861" s="8"/>
      <c r="AE861" s="8"/>
      <c r="AF861" s="8"/>
      <c r="AG861" s="8"/>
      <c r="AH861" s="8"/>
      <c r="AI861" s="8"/>
      <c r="AK861" s="8"/>
      <c r="AL861" s="8"/>
      <c r="AM861" s="8"/>
      <c r="AN861" s="8"/>
      <c r="AO861" s="8"/>
      <c r="AP861" s="8"/>
      <c r="AQ861" s="8"/>
      <c r="AR861" s="8"/>
      <c r="AS861" s="8"/>
      <c r="AT861" s="8"/>
      <c r="AU861" s="8"/>
      <c r="AW861"/>
      <c r="AX861"/>
      <c r="AY861"/>
      <c r="AZ861"/>
    </row>
    <row r="862" spans="1:52" s="17" customFormat="1" x14ac:dyDescent="0.3">
      <c r="A862"/>
      <c r="B862"/>
      <c r="C862"/>
      <c r="D862"/>
      <c r="E862"/>
      <c r="F862" s="2"/>
      <c r="G862" s="2"/>
      <c r="H862" s="4"/>
      <c r="I862"/>
      <c r="J862"/>
      <c r="K862"/>
      <c r="L862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/>
      <c r="Y862" s="8"/>
      <c r="Z862" s="8"/>
      <c r="AA862" s="8"/>
      <c r="AB862" s="8"/>
      <c r="AC862" s="8"/>
      <c r="AD862" s="8"/>
      <c r="AE862" s="8"/>
      <c r="AF862" s="8"/>
      <c r="AG862" s="8"/>
      <c r="AH862" s="8"/>
      <c r="AI862" s="8"/>
      <c r="AK862" s="8"/>
      <c r="AL862" s="8"/>
      <c r="AM862" s="8"/>
      <c r="AN862" s="8"/>
      <c r="AO862" s="8"/>
      <c r="AP862" s="8"/>
      <c r="AQ862" s="8"/>
      <c r="AR862" s="8"/>
      <c r="AS862" s="8"/>
      <c r="AT862" s="8"/>
      <c r="AU862" s="8"/>
      <c r="AW862"/>
      <c r="AX862"/>
      <c r="AY862"/>
      <c r="AZ862"/>
    </row>
    <row r="863" spans="1:52" s="17" customFormat="1" x14ac:dyDescent="0.3">
      <c r="A863"/>
      <c r="B863"/>
      <c r="C863"/>
      <c r="D863"/>
      <c r="E863"/>
      <c r="F863" s="2"/>
      <c r="G863" s="2"/>
      <c r="H863" s="4"/>
      <c r="I863"/>
      <c r="J863"/>
      <c r="K863"/>
      <c r="L863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/>
      <c r="Y863" s="8"/>
      <c r="Z863" s="8"/>
      <c r="AA863" s="8"/>
      <c r="AB863" s="8"/>
      <c r="AC863" s="8"/>
      <c r="AD863" s="8"/>
      <c r="AE863" s="8"/>
      <c r="AF863" s="8"/>
      <c r="AG863" s="8"/>
      <c r="AH863" s="8"/>
      <c r="AI863" s="8"/>
      <c r="AK863" s="8"/>
      <c r="AL863" s="8"/>
      <c r="AM863" s="8"/>
      <c r="AN863" s="8"/>
      <c r="AO863" s="8"/>
      <c r="AP863" s="8"/>
      <c r="AQ863" s="8"/>
      <c r="AR863" s="8"/>
      <c r="AS863" s="8"/>
      <c r="AT863" s="8"/>
      <c r="AU863" s="8"/>
      <c r="AW863"/>
      <c r="AX863"/>
      <c r="AY863"/>
      <c r="AZ863"/>
    </row>
    <row r="864" spans="1:52" s="17" customFormat="1" x14ac:dyDescent="0.3">
      <c r="A864"/>
      <c r="B864"/>
      <c r="C864"/>
      <c r="D864"/>
      <c r="E864"/>
      <c r="F864" s="2"/>
      <c r="G864" s="2"/>
      <c r="H864" s="4"/>
      <c r="I864"/>
      <c r="J864"/>
      <c r="K864"/>
      <c r="L864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/>
      <c r="Y864" s="8"/>
      <c r="Z864" s="8"/>
      <c r="AA864" s="8"/>
      <c r="AB864" s="8"/>
      <c r="AC864" s="8"/>
      <c r="AD864" s="8"/>
      <c r="AE864" s="8"/>
      <c r="AF864" s="8"/>
      <c r="AG864" s="8"/>
      <c r="AH864" s="8"/>
      <c r="AI864" s="8"/>
      <c r="AK864" s="8"/>
      <c r="AL864" s="8"/>
      <c r="AM864" s="8"/>
      <c r="AN864" s="8"/>
      <c r="AO864" s="8"/>
      <c r="AP864" s="8"/>
      <c r="AQ864" s="8"/>
      <c r="AR864" s="8"/>
      <c r="AS864" s="8"/>
      <c r="AT864" s="8"/>
      <c r="AU864" s="8"/>
      <c r="AW864"/>
      <c r="AX864"/>
      <c r="AY864"/>
      <c r="AZ864"/>
    </row>
    <row r="865" spans="1:52" s="17" customFormat="1" x14ac:dyDescent="0.3">
      <c r="A865"/>
      <c r="B865"/>
      <c r="C865"/>
      <c r="D865"/>
      <c r="E865"/>
      <c r="F865" s="2"/>
      <c r="G865" s="2"/>
      <c r="H865" s="4"/>
      <c r="I865"/>
      <c r="J865"/>
      <c r="K865"/>
      <c r="L865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/>
      <c r="Y865" s="8"/>
      <c r="Z865" s="8"/>
      <c r="AA865" s="8"/>
      <c r="AB865" s="8"/>
      <c r="AC865" s="8"/>
      <c r="AD865" s="8"/>
      <c r="AE865" s="8"/>
      <c r="AF865" s="8"/>
      <c r="AG865" s="8"/>
      <c r="AH865" s="8"/>
      <c r="AI865" s="8"/>
      <c r="AK865" s="8"/>
      <c r="AL865" s="8"/>
      <c r="AM865" s="8"/>
      <c r="AN865" s="8"/>
      <c r="AO865" s="8"/>
      <c r="AP865" s="8"/>
      <c r="AQ865" s="8"/>
      <c r="AR865" s="8"/>
      <c r="AS865" s="8"/>
      <c r="AT865" s="8"/>
      <c r="AU865" s="8"/>
      <c r="AW865"/>
      <c r="AX865"/>
      <c r="AY865"/>
      <c r="AZ865"/>
    </row>
    <row r="866" spans="1:52" s="17" customFormat="1" x14ac:dyDescent="0.3">
      <c r="A866"/>
      <c r="B866"/>
      <c r="C866"/>
      <c r="D866"/>
      <c r="E866"/>
      <c r="F866" s="2"/>
      <c r="G866" s="2"/>
      <c r="H866" s="4"/>
      <c r="I866"/>
      <c r="J866"/>
      <c r="K866"/>
      <c r="L866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/>
      <c r="Y866" s="8"/>
      <c r="Z866" s="8"/>
      <c r="AA866" s="8"/>
      <c r="AB866" s="8"/>
      <c r="AC866" s="8"/>
      <c r="AD866" s="8"/>
      <c r="AE866" s="8"/>
      <c r="AF866" s="8"/>
      <c r="AG866" s="8"/>
      <c r="AH866" s="8"/>
      <c r="AI866" s="8"/>
      <c r="AK866" s="8"/>
      <c r="AL866" s="8"/>
      <c r="AM866" s="8"/>
      <c r="AN866" s="8"/>
      <c r="AO866" s="8"/>
      <c r="AP866" s="8"/>
      <c r="AQ866" s="8"/>
      <c r="AR866" s="8"/>
      <c r="AS866" s="8"/>
      <c r="AT866" s="8"/>
      <c r="AU866" s="8"/>
      <c r="AW866"/>
      <c r="AX866"/>
      <c r="AY866"/>
      <c r="AZ866"/>
    </row>
    <row r="867" spans="1:52" s="17" customFormat="1" x14ac:dyDescent="0.3">
      <c r="A867"/>
      <c r="B867"/>
      <c r="C867"/>
      <c r="D867"/>
      <c r="E867"/>
      <c r="F867" s="2"/>
      <c r="G867" s="2"/>
      <c r="H867" s="4"/>
      <c r="I867"/>
      <c r="J867"/>
      <c r="K867"/>
      <c r="L867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/>
      <c r="Y867" s="8"/>
      <c r="Z867" s="8"/>
      <c r="AA867" s="8"/>
      <c r="AB867" s="8"/>
      <c r="AC867" s="8"/>
      <c r="AD867" s="8"/>
      <c r="AE867" s="8"/>
      <c r="AF867" s="8"/>
      <c r="AG867" s="8"/>
      <c r="AH867" s="8"/>
      <c r="AI867" s="8"/>
      <c r="AK867" s="8"/>
      <c r="AL867" s="8"/>
      <c r="AM867" s="8"/>
      <c r="AN867" s="8"/>
      <c r="AO867" s="8"/>
      <c r="AP867" s="8"/>
      <c r="AQ867" s="8"/>
      <c r="AR867" s="8"/>
      <c r="AS867" s="8"/>
      <c r="AT867" s="8"/>
      <c r="AU867" s="8"/>
      <c r="AW867"/>
      <c r="AX867"/>
      <c r="AY867"/>
      <c r="AZ867"/>
    </row>
    <row r="868" spans="1:52" s="17" customFormat="1" x14ac:dyDescent="0.3">
      <c r="A868"/>
      <c r="B868"/>
      <c r="C868"/>
      <c r="D868"/>
      <c r="E868"/>
      <c r="F868" s="2"/>
      <c r="G868" s="2"/>
      <c r="H868" s="4"/>
      <c r="I868"/>
      <c r="J868"/>
      <c r="K868"/>
      <c r="L86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/>
      <c r="Y868" s="8"/>
      <c r="Z868" s="8"/>
      <c r="AA868" s="8"/>
      <c r="AB868" s="8"/>
      <c r="AC868" s="8"/>
      <c r="AD868" s="8"/>
      <c r="AE868" s="8"/>
      <c r="AF868" s="8"/>
      <c r="AG868" s="8"/>
      <c r="AH868" s="8"/>
      <c r="AI868" s="8"/>
      <c r="AK868" s="8"/>
      <c r="AL868" s="8"/>
      <c r="AM868" s="8"/>
      <c r="AN868" s="8"/>
      <c r="AO868" s="8"/>
      <c r="AP868" s="8"/>
      <c r="AQ868" s="8"/>
      <c r="AR868" s="8"/>
      <c r="AS868" s="8"/>
      <c r="AT868" s="8"/>
      <c r="AU868" s="8"/>
      <c r="AW868"/>
      <c r="AX868"/>
      <c r="AY868"/>
      <c r="AZ868"/>
    </row>
    <row r="869" spans="1:52" s="17" customFormat="1" x14ac:dyDescent="0.3">
      <c r="A869"/>
      <c r="B869"/>
      <c r="C869"/>
      <c r="D869"/>
      <c r="E869"/>
      <c r="F869" s="2"/>
      <c r="G869" s="2"/>
      <c r="H869" s="4"/>
      <c r="I869"/>
      <c r="J869"/>
      <c r="K869"/>
      <c r="L869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/>
      <c r="Y869" s="8"/>
      <c r="Z869" s="8"/>
      <c r="AA869" s="8"/>
      <c r="AB869" s="8"/>
      <c r="AC869" s="8"/>
      <c r="AD869" s="8"/>
      <c r="AE869" s="8"/>
      <c r="AF869" s="8"/>
      <c r="AG869" s="8"/>
      <c r="AH869" s="8"/>
      <c r="AI869" s="8"/>
      <c r="AK869" s="8"/>
      <c r="AL869" s="8"/>
      <c r="AM869" s="8"/>
      <c r="AN869" s="8"/>
      <c r="AO869" s="8"/>
      <c r="AP869" s="8"/>
      <c r="AQ869" s="8"/>
      <c r="AR869" s="8"/>
      <c r="AS869" s="8"/>
      <c r="AT869" s="8"/>
      <c r="AU869" s="8"/>
      <c r="AW869"/>
      <c r="AX869"/>
      <c r="AY869"/>
      <c r="AZ869"/>
    </row>
    <row r="870" spans="1:52" s="17" customFormat="1" x14ac:dyDescent="0.3">
      <c r="A870"/>
      <c r="B870"/>
      <c r="C870"/>
      <c r="D870"/>
      <c r="E870"/>
      <c r="F870" s="2"/>
      <c r="G870" s="2"/>
      <c r="H870" s="4"/>
      <c r="I870"/>
      <c r="J870"/>
      <c r="K870"/>
      <c r="L870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/>
      <c r="Y870" s="8"/>
      <c r="Z870" s="8"/>
      <c r="AA870" s="8"/>
      <c r="AB870" s="8"/>
      <c r="AC870" s="8"/>
      <c r="AD870" s="8"/>
      <c r="AE870" s="8"/>
      <c r="AF870" s="8"/>
      <c r="AG870" s="8"/>
      <c r="AH870" s="8"/>
      <c r="AI870" s="8"/>
      <c r="AK870" s="8"/>
      <c r="AL870" s="8"/>
      <c r="AM870" s="8"/>
      <c r="AN870" s="8"/>
      <c r="AO870" s="8"/>
      <c r="AP870" s="8"/>
      <c r="AQ870" s="8"/>
      <c r="AR870" s="8"/>
      <c r="AS870" s="8"/>
      <c r="AT870" s="8"/>
      <c r="AU870" s="8"/>
      <c r="AW870"/>
      <c r="AX870"/>
      <c r="AY870"/>
      <c r="AZ870"/>
    </row>
    <row r="871" spans="1:52" s="17" customFormat="1" x14ac:dyDescent="0.3">
      <c r="A871"/>
      <c r="B871"/>
      <c r="C871"/>
      <c r="D871"/>
      <c r="E871"/>
      <c r="F871" s="2"/>
      <c r="G871" s="2"/>
      <c r="H871" s="4"/>
      <c r="I871"/>
      <c r="J871"/>
      <c r="K871"/>
      <c r="L871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/>
      <c r="Y871" s="8"/>
      <c r="Z871" s="8"/>
      <c r="AA871" s="8"/>
      <c r="AB871" s="8"/>
      <c r="AC871" s="8"/>
      <c r="AD871" s="8"/>
      <c r="AE871" s="8"/>
      <c r="AF871" s="8"/>
      <c r="AG871" s="8"/>
      <c r="AH871" s="8"/>
      <c r="AI871" s="8"/>
      <c r="AK871" s="8"/>
      <c r="AL871" s="8"/>
      <c r="AM871" s="8"/>
      <c r="AN871" s="8"/>
      <c r="AO871" s="8"/>
      <c r="AP871" s="8"/>
      <c r="AQ871" s="8"/>
      <c r="AR871" s="8"/>
      <c r="AS871" s="8"/>
      <c r="AT871" s="8"/>
      <c r="AU871" s="8"/>
      <c r="AW871"/>
      <c r="AX871"/>
      <c r="AY871"/>
      <c r="AZ871"/>
    </row>
    <row r="872" spans="1:52" s="17" customFormat="1" x14ac:dyDescent="0.3">
      <c r="A872"/>
      <c r="B872"/>
      <c r="C872"/>
      <c r="D872"/>
      <c r="E872"/>
      <c r="F872" s="2"/>
      <c r="G872" s="2"/>
      <c r="H872" s="4"/>
      <c r="I872"/>
      <c r="J872"/>
      <c r="K872"/>
      <c r="L872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/>
      <c r="Y872" s="8"/>
      <c r="Z872" s="8"/>
      <c r="AA872" s="8"/>
      <c r="AB872" s="8"/>
      <c r="AC872" s="8"/>
      <c r="AD872" s="8"/>
      <c r="AE872" s="8"/>
      <c r="AF872" s="8"/>
      <c r="AG872" s="8"/>
      <c r="AH872" s="8"/>
      <c r="AI872" s="8"/>
      <c r="AK872" s="8"/>
      <c r="AL872" s="8"/>
      <c r="AM872" s="8"/>
      <c r="AN872" s="8"/>
      <c r="AO872" s="8"/>
      <c r="AP872" s="8"/>
      <c r="AQ872" s="8"/>
      <c r="AR872" s="8"/>
      <c r="AS872" s="8"/>
      <c r="AT872" s="8"/>
      <c r="AU872" s="8"/>
      <c r="AW872"/>
      <c r="AX872"/>
      <c r="AY872"/>
      <c r="AZ872"/>
    </row>
    <row r="873" spans="1:52" s="17" customFormat="1" x14ac:dyDescent="0.3">
      <c r="A873"/>
      <c r="B873"/>
      <c r="C873"/>
      <c r="D873"/>
      <c r="E873"/>
      <c r="F873" s="2"/>
      <c r="G873" s="2"/>
      <c r="H873" s="4"/>
      <c r="I873"/>
      <c r="J873"/>
      <c r="K873"/>
      <c r="L873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/>
      <c r="Y873" s="8"/>
      <c r="Z873" s="8"/>
      <c r="AA873" s="8"/>
      <c r="AB873" s="8"/>
      <c r="AC873" s="8"/>
      <c r="AD873" s="8"/>
      <c r="AE873" s="8"/>
      <c r="AF873" s="8"/>
      <c r="AG873" s="8"/>
      <c r="AH873" s="8"/>
      <c r="AI873" s="8"/>
      <c r="AK873" s="8"/>
      <c r="AL873" s="8"/>
      <c r="AM873" s="8"/>
      <c r="AN873" s="8"/>
      <c r="AO873" s="8"/>
      <c r="AP873" s="8"/>
      <c r="AQ873" s="8"/>
      <c r="AR873" s="8"/>
      <c r="AS873" s="8"/>
      <c r="AT873" s="8"/>
      <c r="AU873" s="8"/>
      <c r="AW873"/>
      <c r="AX873"/>
      <c r="AY873"/>
      <c r="AZ873"/>
    </row>
    <row r="874" spans="1:52" s="17" customFormat="1" x14ac:dyDescent="0.3">
      <c r="A874"/>
      <c r="B874"/>
      <c r="C874"/>
      <c r="D874"/>
      <c r="E874"/>
      <c r="F874" s="2"/>
      <c r="G874" s="2"/>
      <c r="H874" s="4"/>
      <c r="I874"/>
      <c r="J874"/>
      <c r="K874"/>
      <c r="L874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/>
      <c r="Y874" s="8"/>
      <c r="Z874" s="8"/>
      <c r="AA874" s="8"/>
      <c r="AB874" s="8"/>
      <c r="AC874" s="8"/>
      <c r="AD874" s="8"/>
      <c r="AE874" s="8"/>
      <c r="AF874" s="8"/>
      <c r="AG874" s="8"/>
      <c r="AH874" s="8"/>
      <c r="AI874" s="8"/>
      <c r="AK874" s="8"/>
      <c r="AL874" s="8"/>
      <c r="AM874" s="8"/>
      <c r="AN874" s="8"/>
      <c r="AO874" s="8"/>
      <c r="AP874" s="8"/>
      <c r="AQ874" s="8"/>
      <c r="AR874" s="8"/>
      <c r="AS874" s="8"/>
      <c r="AT874" s="8"/>
      <c r="AU874" s="8"/>
      <c r="AW874"/>
      <c r="AX874"/>
      <c r="AY874"/>
      <c r="AZ874"/>
    </row>
    <row r="875" spans="1:52" s="17" customFormat="1" x14ac:dyDescent="0.3">
      <c r="A875"/>
      <c r="B875"/>
      <c r="C875"/>
      <c r="D875"/>
      <c r="E875"/>
      <c r="F875" s="2"/>
      <c r="G875" s="2"/>
      <c r="H875" s="4"/>
      <c r="I875"/>
      <c r="J875"/>
      <c r="K875"/>
      <c r="L875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/>
      <c r="Y875" s="8"/>
      <c r="Z875" s="8"/>
      <c r="AA875" s="8"/>
      <c r="AB875" s="8"/>
      <c r="AC875" s="8"/>
      <c r="AD875" s="8"/>
      <c r="AE875" s="8"/>
      <c r="AF875" s="8"/>
      <c r="AG875" s="8"/>
      <c r="AH875" s="8"/>
      <c r="AI875" s="8"/>
      <c r="AK875" s="8"/>
      <c r="AL875" s="8"/>
      <c r="AM875" s="8"/>
      <c r="AN875" s="8"/>
      <c r="AO875" s="8"/>
      <c r="AP875" s="8"/>
      <c r="AQ875" s="8"/>
      <c r="AR875" s="8"/>
      <c r="AS875" s="8"/>
      <c r="AT875" s="8"/>
      <c r="AU875" s="8"/>
      <c r="AW875"/>
      <c r="AX875"/>
      <c r="AY875"/>
      <c r="AZ875"/>
    </row>
    <row r="876" spans="1:52" s="17" customFormat="1" x14ac:dyDescent="0.3">
      <c r="A876"/>
      <c r="B876"/>
      <c r="C876"/>
      <c r="D876"/>
      <c r="E876"/>
      <c r="F876" s="2"/>
      <c r="G876" s="2"/>
      <c r="H876" s="4"/>
      <c r="I876"/>
      <c r="J876"/>
      <c r="K876"/>
      <c r="L876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/>
      <c r="Y876" s="8"/>
      <c r="Z876" s="8"/>
      <c r="AA876" s="8"/>
      <c r="AB876" s="8"/>
      <c r="AC876" s="8"/>
      <c r="AD876" s="8"/>
      <c r="AE876" s="8"/>
      <c r="AF876" s="8"/>
      <c r="AG876" s="8"/>
      <c r="AH876" s="8"/>
      <c r="AI876" s="8"/>
      <c r="AK876" s="8"/>
      <c r="AL876" s="8"/>
      <c r="AM876" s="8"/>
      <c r="AN876" s="8"/>
      <c r="AO876" s="8"/>
      <c r="AP876" s="8"/>
      <c r="AQ876" s="8"/>
      <c r="AR876" s="8"/>
      <c r="AS876" s="8"/>
      <c r="AT876" s="8"/>
      <c r="AU876" s="8"/>
      <c r="AW876"/>
      <c r="AX876"/>
      <c r="AY876"/>
      <c r="AZ876"/>
    </row>
    <row r="877" spans="1:52" s="17" customFormat="1" x14ac:dyDescent="0.3">
      <c r="A877"/>
      <c r="B877"/>
      <c r="C877"/>
      <c r="D877"/>
      <c r="E877"/>
      <c r="F877" s="2"/>
      <c r="G877" s="2"/>
      <c r="H877" s="4"/>
      <c r="I877"/>
      <c r="J877"/>
      <c r="K877"/>
      <c r="L877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/>
      <c r="Y877" s="8"/>
      <c r="Z877" s="8"/>
      <c r="AA877" s="8"/>
      <c r="AB877" s="8"/>
      <c r="AC877" s="8"/>
      <c r="AD877" s="8"/>
      <c r="AE877" s="8"/>
      <c r="AF877" s="8"/>
      <c r="AG877" s="8"/>
      <c r="AH877" s="8"/>
      <c r="AI877" s="8"/>
      <c r="AK877" s="8"/>
      <c r="AL877" s="8"/>
      <c r="AM877" s="8"/>
      <c r="AN877" s="8"/>
      <c r="AO877" s="8"/>
      <c r="AP877" s="8"/>
      <c r="AQ877" s="8"/>
      <c r="AR877" s="8"/>
      <c r="AS877" s="8"/>
      <c r="AT877" s="8"/>
      <c r="AU877" s="8"/>
      <c r="AW877"/>
      <c r="AX877"/>
      <c r="AY877"/>
      <c r="AZ877"/>
    </row>
    <row r="878" spans="1:52" s="17" customFormat="1" x14ac:dyDescent="0.3">
      <c r="A878"/>
      <c r="B878"/>
      <c r="C878"/>
      <c r="D878"/>
      <c r="E878"/>
      <c r="F878" s="2"/>
      <c r="G878" s="2"/>
      <c r="H878" s="4"/>
      <c r="I878"/>
      <c r="J878"/>
      <c r="K878"/>
      <c r="L87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/>
      <c r="Y878" s="8"/>
      <c r="Z878" s="8"/>
      <c r="AA878" s="8"/>
      <c r="AB878" s="8"/>
      <c r="AC878" s="8"/>
      <c r="AD878" s="8"/>
      <c r="AE878" s="8"/>
      <c r="AF878" s="8"/>
      <c r="AG878" s="8"/>
      <c r="AH878" s="8"/>
      <c r="AI878" s="8"/>
      <c r="AK878" s="8"/>
      <c r="AL878" s="8"/>
      <c r="AM878" s="8"/>
      <c r="AN878" s="8"/>
      <c r="AO878" s="8"/>
      <c r="AP878" s="8"/>
      <c r="AQ878" s="8"/>
      <c r="AR878" s="8"/>
      <c r="AS878" s="8"/>
      <c r="AT878" s="8"/>
      <c r="AU878" s="8"/>
      <c r="AW878"/>
      <c r="AX878"/>
      <c r="AY878"/>
      <c r="AZ878"/>
    </row>
    <row r="879" spans="1:52" s="17" customFormat="1" x14ac:dyDescent="0.3">
      <c r="A879"/>
      <c r="B879"/>
      <c r="C879"/>
      <c r="D879"/>
      <c r="E879"/>
      <c r="F879" s="2"/>
      <c r="G879" s="2"/>
      <c r="H879" s="4"/>
      <c r="I879"/>
      <c r="J879"/>
      <c r="K879"/>
      <c r="L879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/>
      <c r="Y879" s="8"/>
      <c r="Z879" s="8"/>
      <c r="AA879" s="8"/>
      <c r="AB879" s="8"/>
      <c r="AC879" s="8"/>
      <c r="AD879" s="8"/>
      <c r="AE879" s="8"/>
      <c r="AF879" s="8"/>
      <c r="AG879" s="8"/>
      <c r="AH879" s="8"/>
      <c r="AI879" s="8"/>
      <c r="AK879" s="8"/>
      <c r="AL879" s="8"/>
      <c r="AM879" s="8"/>
      <c r="AN879" s="8"/>
      <c r="AO879" s="8"/>
      <c r="AP879" s="8"/>
      <c r="AQ879" s="8"/>
      <c r="AR879" s="8"/>
      <c r="AS879" s="8"/>
      <c r="AT879" s="8"/>
      <c r="AU879" s="8"/>
      <c r="AW879"/>
      <c r="AX879"/>
      <c r="AY879"/>
      <c r="AZ879"/>
    </row>
    <row r="880" spans="1:52" s="17" customFormat="1" x14ac:dyDescent="0.3">
      <c r="A880"/>
      <c r="B880"/>
      <c r="C880"/>
      <c r="D880"/>
      <c r="E880"/>
      <c r="F880" s="2"/>
      <c r="G880" s="2"/>
      <c r="H880" s="4"/>
      <c r="I880"/>
      <c r="J880"/>
      <c r="K880"/>
      <c r="L880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/>
      <c r="Y880" s="8"/>
      <c r="Z880" s="8"/>
      <c r="AA880" s="8"/>
      <c r="AB880" s="8"/>
      <c r="AC880" s="8"/>
      <c r="AD880" s="8"/>
      <c r="AE880" s="8"/>
      <c r="AF880" s="8"/>
      <c r="AG880" s="8"/>
      <c r="AH880" s="8"/>
      <c r="AI880" s="8"/>
      <c r="AK880" s="8"/>
      <c r="AL880" s="8"/>
      <c r="AM880" s="8"/>
      <c r="AN880" s="8"/>
      <c r="AO880" s="8"/>
      <c r="AP880" s="8"/>
      <c r="AQ880" s="8"/>
      <c r="AR880" s="8"/>
      <c r="AS880" s="8"/>
      <c r="AT880" s="8"/>
      <c r="AU880" s="8"/>
      <c r="AW880"/>
      <c r="AX880"/>
      <c r="AY880"/>
      <c r="AZ880"/>
    </row>
    <row r="881" spans="1:52" s="17" customFormat="1" x14ac:dyDescent="0.3">
      <c r="A881"/>
      <c r="B881"/>
      <c r="C881"/>
      <c r="D881"/>
      <c r="E881"/>
      <c r="F881" s="2"/>
      <c r="G881" s="2"/>
      <c r="H881" s="4"/>
      <c r="I881"/>
      <c r="J881"/>
      <c r="K881"/>
      <c r="L881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/>
      <c r="Y881" s="8"/>
      <c r="Z881" s="8"/>
      <c r="AA881" s="8"/>
      <c r="AB881" s="8"/>
      <c r="AC881" s="8"/>
      <c r="AD881" s="8"/>
      <c r="AE881" s="8"/>
      <c r="AF881" s="8"/>
      <c r="AG881" s="8"/>
      <c r="AH881" s="8"/>
      <c r="AI881" s="8"/>
      <c r="AK881" s="8"/>
      <c r="AL881" s="8"/>
      <c r="AM881" s="8"/>
      <c r="AN881" s="8"/>
      <c r="AO881" s="8"/>
      <c r="AP881" s="8"/>
      <c r="AQ881" s="8"/>
      <c r="AR881" s="8"/>
      <c r="AS881" s="8"/>
      <c r="AT881" s="8"/>
      <c r="AU881" s="8"/>
      <c r="AW881"/>
      <c r="AX881"/>
      <c r="AY881"/>
      <c r="AZ881"/>
    </row>
    <row r="882" spans="1:52" s="17" customFormat="1" x14ac:dyDescent="0.3">
      <c r="A882"/>
      <c r="B882"/>
      <c r="C882"/>
      <c r="D882"/>
      <c r="E882"/>
      <c r="F882" s="2"/>
      <c r="G882" s="2"/>
      <c r="H882" s="4"/>
      <c r="I882"/>
      <c r="J882"/>
      <c r="K882"/>
      <c r="L882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/>
      <c r="Y882" s="8"/>
      <c r="Z882" s="8"/>
      <c r="AA882" s="8"/>
      <c r="AB882" s="8"/>
      <c r="AC882" s="8"/>
      <c r="AD882" s="8"/>
      <c r="AE882" s="8"/>
      <c r="AF882" s="8"/>
      <c r="AG882" s="8"/>
      <c r="AH882" s="8"/>
      <c r="AI882" s="8"/>
      <c r="AK882" s="8"/>
      <c r="AL882" s="8"/>
      <c r="AM882" s="8"/>
      <c r="AN882" s="8"/>
      <c r="AO882" s="8"/>
      <c r="AP882" s="8"/>
      <c r="AQ882" s="8"/>
      <c r="AR882" s="8"/>
      <c r="AS882" s="8"/>
      <c r="AT882" s="8"/>
      <c r="AU882" s="8"/>
      <c r="AW882"/>
      <c r="AX882"/>
      <c r="AY882"/>
      <c r="AZ882"/>
    </row>
    <row r="883" spans="1:52" s="17" customFormat="1" x14ac:dyDescent="0.3">
      <c r="A883"/>
      <c r="B883"/>
      <c r="C883"/>
      <c r="D883"/>
      <c r="E883"/>
      <c r="F883" s="2"/>
      <c r="G883" s="2"/>
      <c r="H883" s="4"/>
      <c r="I883"/>
      <c r="J883"/>
      <c r="K883"/>
      <c r="L883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/>
      <c r="Y883" s="8"/>
      <c r="Z883" s="8"/>
      <c r="AA883" s="8"/>
      <c r="AB883" s="8"/>
      <c r="AC883" s="8"/>
      <c r="AD883" s="8"/>
      <c r="AE883" s="8"/>
      <c r="AF883" s="8"/>
      <c r="AG883" s="8"/>
      <c r="AH883" s="8"/>
      <c r="AI883" s="8"/>
      <c r="AK883" s="8"/>
      <c r="AL883" s="8"/>
      <c r="AM883" s="8"/>
      <c r="AN883" s="8"/>
      <c r="AO883" s="8"/>
      <c r="AP883" s="8"/>
      <c r="AQ883" s="8"/>
      <c r="AR883" s="8"/>
      <c r="AS883" s="8"/>
      <c r="AT883" s="8"/>
      <c r="AU883" s="8"/>
      <c r="AW883"/>
      <c r="AX883"/>
      <c r="AY883"/>
      <c r="AZ883"/>
    </row>
    <row r="884" spans="1:52" s="17" customFormat="1" x14ac:dyDescent="0.3">
      <c r="A884"/>
      <c r="B884"/>
      <c r="C884"/>
      <c r="D884"/>
      <c r="E884"/>
      <c r="F884" s="2"/>
      <c r="G884" s="2"/>
      <c r="H884" s="4"/>
      <c r="I884"/>
      <c r="J884"/>
      <c r="K884"/>
      <c r="L884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/>
      <c r="Y884" s="8"/>
      <c r="Z884" s="8"/>
      <c r="AA884" s="8"/>
      <c r="AB884" s="8"/>
      <c r="AC884" s="8"/>
      <c r="AD884" s="8"/>
      <c r="AE884" s="8"/>
      <c r="AF884" s="8"/>
      <c r="AG884" s="8"/>
      <c r="AH884" s="8"/>
      <c r="AI884" s="8"/>
      <c r="AK884" s="8"/>
      <c r="AL884" s="8"/>
      <c r="AM884" s="8"/>
      <c r="AN884" s="8"/>
      <c r="AO884" s="8"/>
      <c r="AP884" s="8"/>
      <c r="AQ884" s="8"/>
      <c r="AR884" s="8"/>
      <c r="AS884" s="8"/>
      <c r="AT884" s="8"/>
      <c r="AU884" s="8"/>
      <c r="AW884"/>
      <c r="AX884"/>
      <c r="AY884"/>
      <c r="AZ884"/>
    </row>
    <row r="885" spans="1:52" s="17" customFormat="1" x14ac:dyDescent="0.3">
      <c r="A885"/>
      <c r="B885"/>
      <c r="C885"/>
      <c r="D885"/>
      <c r="E885"/>
      <c r="F885" s="2"/>
      <c r="G885" s="2"/>
      <c r="H885" s="4"/>
      <c r="I885"/>
      <c r="J885"/>
      <c r="K885"/>
      <c r="L885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/>
      <c r="Y885" s="8"/>
      <c r="Z885" s="8"/>
      <c r="AA885" s="8"/>
      <c r="AB885" s="8"/>
      <c r="AC885" s="8"/>
      <c r="AD885" s="8"/>
      <c r="AE885" s="8"/>
      <c r="AF885" s="8"/>
      <c r="AG885" s="8"/>
      <c r="AH885" s="8"/>
      <c r="AI885" s="8"/>
      <c r="AK885" s="8"/>
      <c r="AL885" s="8"/>
      <c r="AM885" s="8"/>
      <c r="AN885" s="8"/>
      <c r="AO885" s="8"/>
      <c r="AP885" s="8"/>
      <c r="AQ885" s="8"/>
      <c r="AR885" s="8"/>
      <c r="AS885" s="8"/>
      <c r="AT885" s="8"/>
      <c r="AU885" s="8"/>
      <c r="AW885"/>
      <c r="AX885"/>
      <c r="AY885"/>
      <c r="AZ885"/>
    </row>
    <row r="886" spans="1:52" s="17" customFormat="1" x14ac:dyDescent="0.3">
      <c r="A886"/>
      <c r="B886"/>
      <c r="C886"/>
      <c r="D886"/>
      <c r="E886"/>
      <c r="F886" s="2"/>
      <c r="G886" s="2"/>
      <c r="H886" s="4"/>
      <c r="I886"/>
      <c r="J886"/>
      <c r="K886"/>
      <c r="L886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/>
      <c r="Y886" s="8"/>
      <c r="Z886" s="8"/>
      <c r="AA886" s="8"/>
      <c r="AB886" s="8"/>
      <c r="AC886" s="8"/>
      <c r="AD886" s="8"/>
      <c r="AE886" s="8"/>
      <c r="AF886" s="8"/>
      <c r="AG886" s="8"/>
      <c r="AH886" s="8"/>
      <c r="AI886" s="8"/>
      <c r="AK886" s="8"/>
      <c r="AL886" s="8"/>
      <c r="AM886" s="8"/>
      <c r="AN886" s="8"/>
      <c r="AO886" s="8"/>
      <c r="AP886" s="8"/>
      <c r="AQ886" s="8"/>
      <c r="AR886" s="8"/>
      <c r="AS886" s="8"/>
      <c r="AT886" s="8"/>
      <c r="AU886" s="8"/>
      <c r="AW886"/>
      <c r="AX886"/>
      <c r="AY886"/>
      <c r="AZ886"/>
    </row>
    <row r="887" spans="1:52" x14ac:dyDescent="0.3">
      <c r="F887" s="2"/>
      <c r="G887" s="2"/>
      <c r="H887" s="4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Y887" s="8"/>
      <c r="Z887" s="8"/>
      <c r="AA887" s="8"/>
      <c r="AB887" s="8"/>
      <c r="AC887" s="8"/>
      <c r="AD887" s="8"/>
      <c r="AE887" s="8"/>
      <c r="AF887" s="8"/>
      <c r="AG887" s="8"/>
      <c r="AH887" s="8"/>
      <c r="AI887" s="8"/>
      <c r="AK887" s="8"/>
      <c r="AL887" s="8"/>
      <c r="AM887" s="8"/>
      <c r="AN887" s="8"/>
      <c r="AO887" s="8"/>
      <c r="AP887" s="8"/>
      <c r="AQ887" s="8"/>
      <c r="AR887" s="8"/>
      <c r="AS887" s="8"/>
      <c r="AT887" s="8"/>
      <c r="AU887" s="8"/>
    </row>
    <row r="888" spans="1:52" x14ac:dyDescent="0.3">
      <c r="F888" s="2"/>
      <c r="G888" s="2"/>
      <c r="H888" s="4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Y888" s="8"/>
      <c r="Z888" s="8"/>
      <c r="AA888" s="8"/>
      <c r="AB888" s="8"/>
      <c r="AC888" s="8"/>
      <c r="AD888" s="8"/>
      <c r="AE888" s="8"/>
      <c r="AF888" s="8"/>
      <c r="AG888" s="8"/>
      <c r="AH888" s="8"/>
      <c r="AI888" s="8"/>
      <c r="AK888" s="8"/>
      <c r="AL888" s="8"/>
      <c r="AM888" s="8"/>
      <c r="AN888" s="8"/>
      <c r="AO888" s="8"/>
      <c r="AP888" s="8"/>
      <c r="AQ888" s="8"/>
      <c r="AR888" s="8"/>
      <c r="AS888" s="8"/>
      <c r="AT888" s="8"/>
      <c r="AU888" s="8"/>
    </row>
    <row r="889" spans="1:52" x14ac:dyDescent="0.3">
      <c r="F889" s="2"/>
      <c r="G889" s="2"/>
      <c r="H889" s="4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Y889" s="8"/>
      <c r="Z889" s="8"/>
      <c r="AA889" s="8"/>
      <c r="AB889" s="8"/>
      <c r="AC889" s="8"/>
      <c r="AD889" s="8"/>
      <c r="AE889" s="8"/>
      <c r="AF889" s="8"/>
      <c r="AG889" s="8"/>
      <c r="AH889" s="8"/>
      <c r="AI889" s="8"/>
      <c r="AK889" s="8"/>
      <c r="AL889" s="8"/>
      <c r="AM889" s="8"/>
      <c r="AN889" s="8"/>
      <c r="AO889" s="8"/>
      <c r="AP889" s="8"/>
      <c r="AQ889" s="8"/>
      <c r="AR889" s="8"/>
      <c r="AS889" s="8"/>
      <c r="AT889" s="8"/>
      <c r="AU889" s="8"/>
    </row>
    <row r="890" spans="1:52" x14ac:dyDescent="0.3">
      <c r="F890" s="2"/>
      <c r="G890" s="2"/>
      <c r="H890" s="4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Y890" s="8"/>
      <c r="Z890" s="8"/>
      <c r="AA890" s="8"/>
      <c r="AB890" s="8"/>
      <c r="AC890" s="8"/>
      <c r="AD890" s="8"/>
      <c r="AE890" s="8"/>
      <c r="AF890" s="8"/>
      <c r="AG890" s="8"/>
      <c r="AH890" s="8"/>
      <c r="AI890" s="8"/>
      <c r="AK890" s="8"/>
      <c r="AL890" s="8"/>
      <c r="AM890" s="8"/>
      <c r="AN890" s="8"/>
      <c r="AO890" s="8"/>
      <c r="AP890" s="8"/>
      <c r="AQ890" s="8"/>
      <c r="AR890" s="8"/>
      <c r="AS890" s="8"/>
      <c r="AT890" s="8"/>
      <c r="AU890" s="8"/>
    </row>
    <row r="891" spans="1:52" x14ac:dyDescent="0.3">
      <c r="F891" s="2"/>
      <c r="G891" s="2"/>
      <c r="H891" s="4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Y891" s="8"/>
      <c r="Z891" s="8"/>
      <c r="AA891" s="8"/>
      <c r="AB891" s="8"/>
      <c r="AC891" s="8"/>
      <c r="AD891" s="8"/>
      <c r="AE891" s="8"/>
      <c r="AF891" s="8"/>
      <c r="AG891" s="8"/>
      <c r="AH891" s="8"/>
      <c r="AI891" s="8"/>
      <c r="AK891" s="8"/>
      <c r="AL891" s="8"/>
      <c r="AM891" s="8"/>
      <c r="AN891" s="8"/>
      <c r="AO891" s="8"/>
      <c r="AP891" s="8"/>
      <c r="AQ891" s="8"/>
      <c r="AR891" s="8"/>
      <c r="AS891" s="8"/>
      <c r="AT891" s="8"/>
      <c r="AU891" s="8"/>
    </row>
    <row r="892" spans="1:52" x14ac:dyDescent="0.3">
      <c r="F892" s="2"/>
      <c r="G892" s="2"/>
      <c r="H892" s="4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Y892" s="8"/>
      <c r="Z892" s="8"/>
      <c r="AA892" s="8"/>
      <c r="AB892" s="8"/>
      <c r="AC892" s="8"/>
      <c r="AD892" s="8"/>
      <c r="AE892" s="8"/>
      <c r="AF892" s="8"/>
      <c r="AG892" s="8"/>
      <c r="AH892" s="8"/>
      <c r="AI892" s="8"/>
      <c r="AK892" s="8"/>
      <c r="AL892" s="8"/>
      <c r="AM892" s="8"/>
      <c r="AN892" s="8"/>
      <c r="AO892" s="8"/>
      <c r="AP892" s="8"/>
      <c r="AQ892" s="8"/>
      <c r="AR892" s="8"/>
      <c r="AS892" s="8"/>
      <c r="AT892" s="8"/>
      <c r="AU892" s="8"/>
    </row>
    <row r="893" spans="1:52" x14ac:dyDescent="0.3">
      <c r="F893" s="2"/>
      <c r="G893" s="2"/>
      <c r="H893" s="4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Y893" s="8"/>
      <c r="Z893" s="8"/>
      <c r="AA893" s="8"/>
      <c r="AB893" s="8"/>
      <c r="AC893" s="8"/>
      <c r="AD893" s="8"/>
      <c r="AE893" s="8"/>
      <c r="AF893" s="8"/>
      <c r="AG893" s="8"/>
      <c r="AH893" s="8"/>
      <c r="AI893" s="8"/>
      <c r="AK893" s="8"/>
      <c r="AL893" s="8"/>
      <c r="AM893" s="8"/>
      <c r="AN893" s="8"/>
      <c r="AO893" s="8"/>
      <c r="AP893" s="8"/>
      <c r="AQ893" s="8"/>
      <c r="AR893" s="8"/>
      <c r="AS893" s="8"/>
      <c r="AT893" s="8"/>
      <c r="AU893" s="8"/>
    </row>
    <row r="894" spans="1:52" x14ac:dyDescent="0.3">
      <c r="F894" s="2"/>
      <c r="G894" s="2"/>
      <c r="H894" s="4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Y894" s="8"/>
      <c r="Z894" s="8"/>
      <c r="AA894" s="8"/>
      <c r="AB894" s="8"/>
      <c r="AC894" s="8"/>
      <c r="AD894" s="8"/>
      <c r="AE894" s="8"/>
      <c r="AF894" s="8"/>
      <c r="AG894" s="8"/>
      <c r="AH894" s="8"/>
      <c r="AI894" s="8"/>
      <c r="AK894" s="8"/>
      <c r="AL894" s="8"/>
      <c r="AM894" s="8"/>
      <c r="AN894" s="8"/>
      <c r="AO894" s="8"/>
      <c r="AP894" s="8"/>
      <c r="AQ894" s="8"/>
      <c r="AR894" s="8"/>
      <c r="AS894" s="8"/>
      <c r="AT894" s="8"/>
      <c r="AU894" s="8"/>
    </row>
    <row r="895" spans="1:52" x14ac:dyDescent="0.3">
      <c r="F895" s="2"/>
      <c r="G895" s="2"/>
      <c r="H895" s="4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Y895" s="8"/>
      <c r="Z895" s="8"/>
      <c r="AA895" s="8"/>
      <c r="AB895" s="8"/>
      <c r="AC895" s="8"/>
      <c r="AD895" s="8"/>
      <c r="AE895" s="8"/>
      <c r="AF895" s="8"/>
      <c r="AG895" s="8"/>
      <c r="AH895" s="8"/>
      <c r="AI895" s="8"/>
      <c r="AK895" s="8"/>
      <c r="AL895" s="8"/>
      <c r="AM895" s="8"/>
      <c r="AN895" s="8"/>
      <c r="AO895" s="8"/>
      <c r="AP895" s="8"/>
      <c r="AQ895" s="8"/>
      <c r="AR895" s="8"/>
      <c r="AS895" s="8"/>
      <c r="AT895" s="8"/>
      <c r="AU895" s="8"/>
    </row>
    <row r="896" spans="1:52" x14ac:dyDescent="0.3">
      <c r="F896" s="2"/>
      <c r="G896" s="2"/>
      <c r="H896" s="4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Y896" s="8"/>
      <c r="Z896" s="8"/>
      <c r="AA896" s="8"/>
      <c r="AB896" s="8"/>
      <c r="AC896" s="8"/>
      <c r="AD896" s="8"/>
      <c r="AE896" s="8"/>
      <c r="AF896" s="8"/>
      <c r="AG896" s="8"/>
      <c r="AH896" s="8"/>
      <c r="AI896" s="8"/>
      <c r="AK896" s="8"/>
      <c r="AL896" s="8"/>
      <c r="AM896" s="8"/>
      <c r="AN896" s="8"/>
      <c r="AO896" s="8"/>
      <c r="AP896" s="8"/>
      <c r="AQ896" s="8"/>
      <c r="AR896" s="8"/>
      <c r="AS896" s="8"/>
      <c r="AT896" s="8"/>
      <c r="AU896" s="8"/>
    </row>
    <row r="897" spans="6:47" x14ac:dyDescent="0.3">
      <c r="F897" s="2"/>
      <c r="G897" s="2"/>
      <c r="H897" s="4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Y897" s="8"/>
      <c r="Z897" s="8"/>
      <c r="AA897" s="8"/>
      <c r="AB897" s="8"/>
      <c r="AC897" s="8"/>
      <c r="AD897" s="8"/>
      <c r="AE897" s="8"/>
      <c r="AF897" s="8"/>
      <c r="AG897" s="8"/>
      <c r="AH897" s="8"/>
      <c r="AI897" s="8"/>
      <c r="AK897" s="8"/>
      <c r="AL897" s="8"/>
      <c r="AM897" s="8"/>
      <c r="AN897" s="8"/>
      <c r="AO897" s="8"/>
      <c r="AP897" s="8"/>
      <c r="AQ897" s="8"/>
      <c r="AR897" s="8"/>
      <c r="AS897" s="8"/>
      <c r="AT897" s="8"/>
      <c r="AU897" s="8"/>
    </row>
    <row r="898" spans="6:47" x14ac:dyDescent="0.3">
      <c r="F898" s="2"/>
      <c r="G898" s="2"/>
      <c r="H898" s="4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Y898" s="8"/>
      <c r="Z898" s="8"/>
      <c r="AA898" s="8"/>
      <c r="AB898" s="8"/>
      <c r="AC898" s="8"/>
      <c r="AD898" s="8"/>
      <c r="AE898" s="8"/>
      <c r="AF898" s="8"/>
      <c r="AG898" s="8"/>
      <c r="AH898" s="8"/>
      <c r="AI898" s="8"/>
      <c r="AK898" s="8"/>
      <c r="AL898" s="8"/>
      <c r="AM898" s="8"/>
      <c r="AN898" s="8"/>
      <c r="AO898" s="8"/>
      <c r="AP898" s="8"/>
      <c r="AQ898" s="8"/>
      <c r="AR898" s="8"/>
      <c r="AS898" s="8"/>
      <c r="AT898" s="8"/>
      <c r="AU898" s="8"/>
    </row>
    <row r="899" spans="6:47" x14ac:dyDescent="0.3">
      <c r="F899" s="2"/>
      <c r="G899" s="2"/>
      <c r="H899" s="4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Y899" s="8"/>
      <c r="Z899" s="8"/>
      <c r="AA899" s="8"/>
      <c r="AB899" s="8"/>
      <c r="AC899" s="8"/>
      <c r="AD899" s="8"/>
      <c r="AE899" s="8"/>
      <c r="AF899" s="8"/>
      <c r="AG899" s="8"/>
      <c r="AH899" s="8"/>
      <c r="AI899" s="8"/>
      <c r="AK899" s="8"/>
      <c r="AL899" s="8"/>
      <c r="AM899" s="8"/>
      <c r="AN899" s="8"/>
      <c r="AO899" s="8"/>
      <c r="AP899" s="8"/>
      <c r="AQ899" s="8"/>
      <c r="AR899" s="8"/>
      <c r="AS899" s="8"/>
      <c r="AT899" s="8"/>
      <c r="AU899" s="8"/>
    </row>
    <row r="900" spans="6:47" x14ac:dyDescent="0.3">
      <c r="F900" s="2"/>
      <c r="G900" s="2"/>
      <c r="H900" s="4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Y900" s="8"/>
      <c r="Z900" s="8"/>
      <c r="AA900" s="8"/>
      <c r="AB900" s="8"/>
      <c r="AC900" s="8"/>
      <c r="AD900" s="8"/>
      <c r="AE900" s="8"/>
      <c r="AF900" s="8"/>
      <c r="AG900" s="8"/>
      <c r="AH900" s="8"/>
      <c r="AI900" s="8"/>
      <c r="AK900" s="8"/>
      <c r="AL900" s="8"/>
      <c r="AM900" s="8"/>
      <c r="AN900" s="8"/>
      <c r="AO900" s="8"/>
      <c r="AP900" s="8"/>
      <c r="AQ900" s="8"/>
      <c r="AR900" s="8"/>
      <c r="AS900" s="8"/>
      <c r="AT900" s="8"/>
      <c r="AU900" s="8"/>
    </row>
    <row r="901" spans="6:47" x14ac:dyDescent="0.3">
      <c r="F901" s="2"/>
      <c r="G901" s="2"/>
      <c r="H901" s="4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Y901" s="8"/>
      <c r="Z901" s="8"/>
      <c r="AA901" s="8"/>
      <c r="AB901" s="8"/>
      <c r="AC901" s="8"/>
      <c r="AD901" s="8"/>
      <c r="AE901" s="8"/>
      <c r="AF901" s="8"/>
      <c r="AG901" s="8"/>
      <c r="AH901" s="8"/>
      <c r="AI901" s="8"/>
      <c r="AK901" s="8"/>
      <c r="AL901" s="8"/>
      <c r="AM901" s="8"/>
      <c r="AN901" s="8"/>
      <c r="AO901" s="8"/>
      <c r="AP901" s="8"/>
      <c r="AQ901" s="8"/>
      <c r="AR901" s="8"/>
      <c r="AS901" s="8"/>
      <c r="AT901" s="8"/>
      <c r="AU901" s="8"/>
    </row>
    <row r="902" spans="6:47" x14ac:dyDescent="0.3">
      <c r="F902" s="2"/>
      <c r="G902" s="2"/>
      <c r="H902" s="4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Y902" s="8"/>
      <c r="Z902" s="8"/>
      <c r="AA902" s="8"/>
      <c r="AB902" s="8"/>
      <c r="AC902" s="8"/>
      <c r="AD902" s="8"/>
      <c r="AE902" s="8"/>
      <c r="AF902" s="8"/>
      <c r="AG902" s="8"/>
      <c r="AH902" s="8"/>
      <c r="AI902" s="8"/>
      <c r="AK902" s="8"/>
      <c r="AL902" s="8"/>
      <c r="AM902" s="8"/>
      <c r="AN902" s="8"/>
      <c r="AO902" s="8"/>
      <c r="AP902" s="8"/>
      <c r="AQ902" s="8"/>
      <c r="AR902" s="8"/>
      <c r="AS902" s="8"/>
      <c r="AT902" s="8"/>
      <c r="AU902" s="8"/>
    </row>
    <row r="903" spans="6:47" x14ac:dyDescent="0.3">
      <c r="F903" s="2"/>
      <c r="G903" s="2"/>
      <c r="H903" s="4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Y903" s="8"/>
      <c r="Z903" s="8"/>
      <c r="AA903" s="8"/>
      <c r="AB903" s="8"/>
      <c r="AC903" s="8"/>
      <c r="AD903" s="8"/>
      <c r="AE903" s="8"/>
      <c r="AF903" s="8"/>
      <c r="AG903" s="8"/>
      <c r="AH903" s="8"/>
      <c r="AI903" s="8"/>
      <c r="AK903" s="8"/>
      <c r="AL903" s="8"/>
      <c r="AM903" s="8"/>
      <c r="AN903" s="8"/>
      <c r="AO903" s="8"/>
      <c r="AP903" s="8"/>
      <c r="AQ903" s="8"/>
      <c r="AR903" s="8"/>
      <c r="AS903" s="8"/>
      <c r="AT903" s="8"/>
      <c r="AU903" s="8"/>
    </row>
    <row r="904" spans="6:47" x14ac:dyDescent="0.3">
      <c r="F904" s="2"/>
      <c r="G904" s="2"/>
      <c r="H904" s="4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Y904" s="8"/>
      <c r="Z904" s="8"/>
      <c r="AA904" s="8"/>
      <c r="AB904" s="8"/>
      <c r="AC904" s="8"/>
      <c r="AD904" s="8"/>
      <c r="AE904" s="8"/>
      <c r="AF904" s="8"/>
      <c r="AG904" s="8"/>
      <c r="AH904" s="8"/>
      <c r="AI904" s="8"/>
      <c r="AK904" s="8"/>
      <c r="AL904" s="8"/>
      <c r="AM904" s="8"/>
      <c r="AN904" s="8"/>
      <c r="AO904" s="8"/>
      <c r="AP904" s="8"/>
      <c r="AQ904" s="8"/>
      <c r="AR904" s="8"/>
      <c r="AS904" s="8"/>
      <c r="AT904" s="8"/>
      <c r="AU904" s="8"/>
    </row>
    <row r="905" spans="6:47" x14ac:dyDescent="0.3">
      <c r="F905" s="2"/>
      <c r="G905" s="2"/>
      <c r="H905" s="4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Y905" s="8"/>
      <c r="Z905" s="8"/>
      <c r="AA905" s="8"/>
      <c r="AB905" s="8"/>
      <c r="AC905" s="8"/>
      <c r="AD905" s="8"/>
      <c r="AE905" s="8"/>
      <c r="AF905" s="8"/>
      <c r="AG905" s="8"/>
      <c r="AH905" s="8"/>
      <c r="AI905" s="8"/>
      <c r="AK905" s="8"/>
      <c r="AL905" s="8"/>
      <c r="AM905" s="8"/>
      <c r="AN905" s="8"/>
      <c r="AO905" s="8"/>
      <c r="AP905" s="8"/>
      <c r="AQ905" s="8"/>
      <c r="AR905" s="8"/>
      <c r="AS905" s="8"/>
      <c r="AT905" s="8"/>
      <c r="AU905" s="8"/>
    </row>
    <row r="906" spans="6:47" x14ac:dyDescent="0.3">
      <c r="F906" s="2"/>
      <c r="G906" s="2"/>
      <c r="H906" s="4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Y906" s="8"/>
      <c r="Z906" s="8"/>
      <c r="AA906" s="8"/>
      <c r="AB906" s="8"/>
      <c r="AC906" s="8"/>
      <c r="AD906" s="8"/>
      <c r="AE906" s="8"/>
      <c r="AF906" s="8"/>
      <c r="AG906" s="8"/>
      <c r="AH906" s="8"/>
      <c r="AI906" s="8"/>
      <c r="AK906" s="8"/>
      <c r="AL906" s="8"/>
      <c r="AM906" s="8"/>
      <c r="AN906" s="8"/>
      <c r="AO906" s="8"/>
      <c r="AP906" s="8"/>
      <c r="AQ906" s="8"/>
      <c r="AR906" s="8"/>
      <c r="AS906" s="8"/>
      <c r="AT906" s="8"/>
      <c r="AU906" s="8"/>
    </row>
    <row r="907" spans="6:47" x14ac:dyDescent="0.3">
      <c r="F907" s="2"/>
      <c r="G907" s="2"/>
      <c r="H907" s="4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Y907" s="8"/>
      <c r="Z907" s="8"/>
      <c r="AA907" s="8"/>
      <c r="AB907" s="8"/>
      <c r="AC907" s="8"/>
      <c r="AD907" s="8"/>
      <c r="AE907" s="8"/>
      <c r="AF907" s="8"/>
      <c r="AG907" s="8"/>
      <c r="AH907" s="8"/>
      <c r="AI907" s="8"/>
      <c r="AK907" s="8"/>
      <c r="AL907" s="8"/>
      <c r="AM907" s="8"/>
      <c r="AN907" s="8"/>
      <c r="AO907" s="8"/>
      <c r="AP907" s="8"/>
      <c r="AQ907" s="8"/>
      <c r="AR907" s="8"/>
      <c r="AS907" s="8"/>
      <c r="AT907" s="8"/>
      <c r="AU907" s="8"/>
    </row>
    <row r="908" spans="6:47" x14ac:dyDescent="0.3">
      <c r="F908" s="2"/>
      <c r="G908" s="2"/>
      <c r="H908" s="4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Y908" s="8"/>
      <c r="Z908" s="8"/>
      <c r="AA908" s="8"/>
      <c r="AB908" s="8"/>
      <c r="AC908" s="8"/>
      <c r="AD908" s="8"/>
      <c r="AE908" s="8"/>
      <c r="AF908" s="8"/>
      <c r="AG908" s="8"/>
      <c r="AH908" s="8"/>
      <c r="AI908" s="8"/>
      <c r="AK908" s="8"/>
      <c r="AL908" s="8"/>
      <c r="AM908" s="8"/>
      <c r="AN908" s="8"/>
      <c r="AO908" s="8"/>
      <c r="AP908" s="8"/>
      <c r="AQ908" s="8"/>
      <c r="AR908" s="8"/>
      <c r="AS908" s="8"/>
      <c r="AT908" s="8"/>
      <c r="AU908" s="8"/>
    </row>
    <row r="909" spans="6:47" x14ac:dyDescent="0.3">
      <c r="F909" s="2"/>
      <c r="G909" s="2"/>
      <c r="H909" s="4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Y909" s="8"/>
      <c r="Z909" s="8"/>
      <c r="AA909" s="8"/>
      <c r="AB909" s="8"/>
      <c r="AC909" s="8"/>
      <c r="AD909" s="8"/>
      <c r="AE909" s="8"/>
      <c r="AF909" s="8"/>
      <c r="AG909" s="8"/>
      <c r="AH909" s="8"/>
      <c r="AI909" s="8"/>
      <c r="AK909" s="8"/>
      <c r="AL909" s="8"/>
      <c r="AM909" s="8"/>
      <c r="AN909" s="8"/>
      <c r="AO909" s="8"/>
      <c r="AP909" s="8"/>
      <c r="AQ909" s="8"/>
      <c r="AR909" s="8"/>
      <c r="AS909" s="8"/>
      <c r="AT909" s="8"/>
      <c r="AU909" s="8"/>
    </row>
    <row r="910" spans="6:47" x14ac:dyDescent="0.3">
      <c r="F910" s="2"/>
      <c r="G910" s="2"/>
      <c r="H910" s="4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Y910" s="8"/>
      <c r="Z910" s="8"/>
      <c r="AA910" s="8"/>
      <c r="AB910" s="8"/>
      <c r="AC910" s="8"/>
      <c r="AD910" s="8"/>
      <c r="AE910" s="8"/>
      <c r="AF910" s="8"/>
      <c r="AG910" s="8"/>
      <c r="AH910" s="8"/>
      <c r="AI910" s="8"/>
      <c r="AK910" s="8"/>
      <c r="AL910" s="8"/>
      <c r="AM910" s="8"/>
      <c r="AN910" s="8"/>
      <c r="AO910" s="8"/>
      <c r="AP910" s="8"/>
      <c r="AQ910" s="8"/>
      <c r="AR910" s="8"/>
      <c r="AS910" s="8"/>
      <c r="AT910" s="8"/>
      <c r="AU910" s="8"/>
    </row>
    <row r="911" spans="6:47" x14ac:dyDescent="0.3">
      <c r="F911" s="2"/>
      <c r="G911" s="2"/>
      <c r="H911" s="4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Y911" s="8"/>
      <c r="Z911" s="8"/>
      <c r="AA911" s="8"/>
      <c r="AB911" s="8"/>
      <c r="AC911" s="8"/>
      <c r="AD911" s="8"/>
      <c r="AE911" s="8"/>
      <c r="AF911" s="8"/>
      <c r="AG911" s="8"/>
      <c r="AH911" s="8"/>
      <c r="AI911" s="8"/>
      <c r="AK911" s="8"/>
      <c r="AL911" s="8"/>
      <c r="AM911" s="8"/>
      <c r="AN911" s="8"/>
      <c r="AO911" s="8"/>
      <c r="AP911" s="8"/>
      <c r="AQ911" s="8"/>
      <c r="AR911" s="8"/>
      <c r="AS911" s="8"/>
      <c r="AT911" s="8"/>
      <c r="AU911" s="8"/>
    </row>
    <row r="912" spans="6:47" x14ac:dyDescent="0.3">
      <c r="F912" s="2"/>
      <c r="G912" s="2"/>
      <c r="H912" s="4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Y912" s="8"/>
      <c r="Z912" s="8"/>
      <c r="AA912" s="8"/>
      <c r="AB912" s="8"/>
      <c r="AC912" s="8"/>
      <c r="AD912" s="8"/>
      <c r="AE912" s="8"/>
      <c r="AF912" s="8"/>
      <c r="AG912" s="8"/>
      <c r="AH912" s="8"/>
      <c r="AI912" s="8"/>
      <c r="AK912" s="8"/>
      <c r="AL912" s="8"/>
      <c r="AM912" s="8"/>
      <c r="AN912" s="8"/>
      <c r="AO912" s="8"/>
      <c r="AP912" s="8"/>
      <c r="AQ912" s="8"/>
      <c r="AR912" s="8"/>
      <c r="AS912" s="8"/>
      <c r="AT912" s="8"/>
      <c r="AU912" s="8"/>
    </row>
    <row r="913" spans="6:47" x14ac:dyDescent="0.3">
      <c r="F913" s="2"/>
      <c r="G913" s="2"/>
      <c r="H913" s="4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Y913" s="8"/>
      <c r="Z913" s="8"/>
      <c r="AA913" s="8"/>
      <c r="AB913" s="8"/>
      <c r="AC913" s="8"/>
      <c r="AD913" s="8"/>
      <c r="AE913" s="8"/>
      <c r="AF913" s="8"/>
      <c r="AG913" s="8"/>
      <c r="AH913" s="8"/>
      <c r="AI913" s="8"/>
      <c r="AK913" s="8"/>
      <c r="AL913" s="8"/>
      <c r="AM913" s="8"/>
      <c r="AN913" s="8"/>
      <c r="AO913" s="8"/>
      <c r="AP913" s="8"/>
      <c r="AQ913" s="8"/>
      <c r="AR913" s="8"/>
      <c r="AS913" s="8"/>
      <c r="AT913" s="8"/>
      <c r="AU913" s="8"/>
    </row>
    <row r="914" spans="6:47" x14ac:dyDescent="0.3">
      <c r="F914" s="2"/>
      <c r="G914" s="2"/>
      <c r="H914" s="4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Y914" s="8"/>
      <c r="Z914" s="8"/>
      <c r="AA914" s="8"/>
      <c r="AB914" s="8"/>
      <c r="AC914" s="8"/>
      <c r="AD914" s="8"/>
      <c r="AE914" s="8"/>
      <c r="AF914" s="8"/>
      <c r="AG914" s="8"/>
      <c r="AH914" s="8"/>
      <c r="AI914" s="8"/>
      <c r="AK914" s="8"/>
      <c r="AL914" s="8"/>
      <c r="AM914" s="8"/>
      <c r="AN914" s="8"/>
      <c r="AO914" s="8"/>
      <c r="AP914" s="8"/>
      <c r="AQ914" s="8"/>
      <c r="AR914" s="8"/>
      <c r="AS914" s="8"/>
      <c r="AT914" s="8"/>
      <c r="AU914" s="8"/>
    </row>
    <row r="915" spans="6:47" x14ac:dyDescent="0.3">
      <c r="F915" s="2"/>
      <c r="G915" s="2"/>
      <c r="H915" s="4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Y915" s="8"/>
      <c r="Z915" s="8"/>
      <c r="AA915" s="8"/>
      <c r="AB915" s="8"/>
      <c r="AC915" s="8"/>
      <c r="AD915" s="8"/>
      <c r="AE915" s="8"/>
      <c r="AF915" s="8"/>
      <c r="AG915" s="8"/>
      <c r="AH915" s="8"/>
      <c r="AI915" s="8"/>
      <c r="AK915" s="8"/>
      <c r="AL915" s="8"/>
      <c r="AM915" s="8"/>
      <c r="AN915" s="8"/>
      <c r="AO915" s="8"/>
      <c r="AP915" s="8"/>
      <c r="AQ915" s="8"/>
      <c r="AR915" s="8"/>
      <c r="AS915" s="8"/>
      <c r="AT915" s="8"/>
      <c r="AU915" s="8"/>
    </row>
    <row r="916" spans="6:47" x14ac:dyDescent="0.3">
      <c r="F916" s="2"/>
      <c r="G916" s="2"/>
      <c r="H916" s="4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Y916" s="8"/>
      <c r="Z916" s="8"/>
      <c r="AA916" s="8"/>
      <c r="AB916" s="8"/>
      <c r="AC916" s="8"/>
      <c r="AD916" s="8"/>
      <c r="AE916" s="8"/>
      <c r="AF916" s="8"/>
      <c r="AG916" s="8"/>
      <c r="AH916" s="8"/>
      <c r="AI916" s="8"/>
      <c r="AK916" s="8"/>
      <c r="AL916" s="8"/>
      <c r="AM916" s="8"/>
      <c r="AN916" s="8"/>
      <c r="AO916" s="8"/>
      <c r="AP916" s="8"/>
      <c r="AQ916" s="8"/>
      <c r="AR916" s="8"/>
      <c r="AS916" s="8"/>
      <c r="AT916" s="8"/>
      <c r="AU916" s="8"/>
    </row>
    <row r="917" spans="6:47" x14ac:dyDescent="0.3">
      <c r="F917" s="2"/>
      <c r="G917" s="2"/>
      <c r="H917" s="4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Y917" s="8"/>
      <c r="Z917" s="8"/>
      <c r="AA917" s="8"/>
      <c r="AB917" s="8"/>
      <c r="AC917" s="8"/>
      <c r="AD917" s="8"/>
      <c r="AE917" s="8"/>
      <c r="AF917" s="8"/>
      <c r="AG917" s="8"/>
      <c r="AH917" s="8"/>
      <c r="AI917" s="8"/>
      <c r="AK917" s="8"/>
      <c r="AL917" s="8"/>
      <c r="AM917" s="8"/>
      <c r="AN917" s="8"/>
      <c r="AO917" s="8"/>
      <c r="AP917" s="8"/>
      <c r="AQ917" s="8"/>
      <c r="AR917" s="8"/>
      <c r="AS917" s="8"/>
      <c r="AT917" s="8"/>
      <c r="AU917" s="8"/>
    </row>
    <row r="918" spans="6:47" x14ac:dyDescent="0.3">
      <c r="F918" s="2"/>
      <c r="G918" s="2"/>
      <c r="H918" s="4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Y918" s="8"/>
      <c r="Z918" s="8"/>
      <c r="AA918" s="8"/>
      <c r="AB918" s="8"/>
      <c r="AC918" s="8"/>
      <c r="AD918" s="8"/>
      <c r="AE918" s="8"/>
      <c r="AF918" s="8"/>
      <c r="AG918" s="8"/>
      <c r="AH918" s="8"/>
      <c r="AI918" s="8"/>
      <c r="AK918" s="8"/>
      <c r="AL918" s="8"/>
      <c r="AM918" s="8"/>
      <c r="AN918" s="8"/>
      <c r="AO918" s="8"/>
      <c r="AP918" s="8"/>
      <c r="AQ918" s="8"/>
      <c r="AR918" s="8"/>
      <c r="AS918" s="8"/>
      <c r="AT918" s="8"/>
      <c r="AU918" s="8"/>
    </row>
    <row r="919" spans="6:47" x14ac:dyDescent="0.3">
      <c r="F919" s="2"/>
      <c r="G919" s="2"/>
      <c r="H919" s="4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Y919" s="8"/>
      <c r="Z919" s="8"/>
      <c r="AA919" s="8"/>
      <c r="AB919" s="8"/>
      <c r="AC919" s="8"/>
      <c r="AD919" s="8"/>
      <c r="AE919" s="8"/>
      <c r="AF919" s="8"/>
      <c r="AG919" s="8"/>
      <c r="AH919" s="8"/>
      <c r="AI919" s="8"/>
      <c r="AK919" s="8"/>
      <c r="AL919" s="8"/>
      <c r="AM919" s="8"/>
      <c r="AN919" s="8"/>
      <c r="AO919" s="8"/>
      <c r="AP919" s="8"/>
      <c r="AQ919" s="8"/>
      <c r="AR919" s="8"/>
      <c r="AS919" s="8"/>
      <c r="AT919" s="8"/>
      <c r="AU919" s="8"/>
    </row>
    <row r="920" spans="6:47" x14ac:dyDescent="0.3">
      <c r="F920" s="2"/>
      <c r="G920" s="2"/>
      <c r="H920" s="4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Y920" s="8"/>
      <c r="Z920" s="8"/>
      <c r="AA920" s="8"/>
      <c r="AB920" s="8"/>
      <c r="AC920" s="8"/>
      <c r="AD920" s="8"/>
      <c r="AE920" s="8"/>
      <c r="AF920" s="8"/>
      <c r="AG920" s="8"/>
      <c r="AH920" s="8"/>
      <c r="AI920" s="8"/>
      <c r="AK920" s="8"/>
      <c r="AL920" s="8"/>
      <c r="AM920" s="8"/>
      <c r="AN920" s="8"/>
      <c r="AO920" s="8"/>
      <c r="AP920" s="8"/>
      <c r="AQ920" s="8"/>
      <c r="AR920" s="8"/>
      <c r="AS920" s="8"/>
      <c r="AT920" s="8"/>
      <c r="AU920" s="8"/>
    </row>
    <row r="921" spans="6:47" x14ac:dyDescent="0.3">
      <c r="F921" s="2"/>
      <c r="G921" s="2"/>
      <c r="H921" s="4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Y921" s="8"/>
      <c r="Z921" s="8"/>
      <c r="AA921" s="8"/>
      <c r="AB921" s="8"/>
      <c r="AC921" s="8"/>
      <c r="AD921" s="8"/>
      <c r="AE921" s="8"/>
      <c r="AF921" s="8"/>
      <c r="AG921" s="8"/>
      <c r="AH921" s="8"/>
      <c r="AI921" s="8"/>
      <c r="AK921" s="8"/>
      <c r="AL921" s="8"/>
      <c r="AM921" s="8"/>
      <c r="AN921" s="8"/>
      <c r="AO921" s="8"/>
      <c r="AP921" s="8"/>
      <c r="AQ921" s="8"/>
      <c r="AR921" s="8"/>
      <c r="AS921" s="8"/>
      <c r="AT921" s="8"/>
      <c r="AU921" s="8"/>
    </row>
    <row r="922" spans="6:47" x14ac:dyDescent="0.3">
      <c r="F922" s="2"/>
      <c r="G922" s="2"/>
      <c r="H922" s="4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Y922" s="8"/>
      <c r="Z922" s="8"/>
      <c r="AA922" s="8"/>
      <c r="AB922" s="8"/>
      <c r="AC922" s="8"/>
      <c r="AD922" s="8"/>
      <c r="AE922" s="8"/>
      <c r="AF922" s="8"/>
      <c r="AG922" s="8"/>
      <c r="AH922" s="8"/>
      <c r="AI922" s="8"/>
      <c r="AK922" s="8"/>
      <c r="AL922" s="8"/>
      <c r="AM922" s="8"/>
      <c r="AN922" s="8"/>
      <c r="AO922" s="8"/>
      <c r="AP922" s="8"/>
      <c r="AQ922" s="8"/>
      <c r="AR922" s="8"/>
      <c r="AS922" s="8"/>
      <c r="AT922" s="8"/>
      <c r="AU922" s="8"/>
    </row>
    <row r="923" spans="6:47" x14ac:dyDescent="0.3">
      <c r="F923" s="2"/>
      <c r="G923" s="2"/>
      <c r="H923" s="4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Y923" s="8"/>
      <c r="Z923" s="8"/>
      <c r="AA923" s="8"/>
      <c r="AB923" s="8"/>
      <c r="AC923" s="8"/>
      <c r="AD923" s="8"/>
      <c r="AE923" s="8"/>
      <c r="AF923" s="8"/>
      <c r="AG923" s="8"/>
      <c r="AH923" s="8"/>
      <c r="AI923" s="8"/>
      <c r="AK923" s="8"/>
      <c r="AL923" s="8"/>
      <c r="AM923" s="8"/>
      <c r="AN923" s="8"/>
      <c r="AO923" s="8"/>
      <c r="AP923" s="8"/>
      <c r="AQ923" s="8"/>
      <c r="AR923" s="8"/>
      <c r="AS923" s="8"/>
      <c r="AT923" s="8"/>
      <c r="AU923" s="8"/>
    </row>
    <row r="924" spans="6:47" x14ac:dyDescent="0.3">
      <c r="F924" s="2"/>
      <c r="G924" s="2"/>
      <c r="H924" s="4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Y924" s="8"/>
      <c r="Z924" s="8"/>
      <c r="AA924" s="8"/>
      <c r="AB924" s="8"/>
      <c r="AC924" s="8"/>
      <c r="AD924" s="8"/>
      <c r="AE924" s="8"/>
      <c r="AF924" s="8"/>
      <c r="AG924" s="8"/>
      <c r="AH924" s="8"/>
      <c r="AI924" s="8"/>
      <c r="AK924" s="8"/>
      <c r="AL924" s="8"/>
      <c r="AM924" s="8"/>
      <c r="AN924" s="8"/>
      <c r="AO924" s="8"/>
      <c r="AP924" s="8"/>
      <c r="AQ924" s="8"/>
      <c r="AR924" s="8"/>
      <c r="AS924" s="8"/>
      <c r="AT924" s="8"/>
      <c r="AU924" s="8"/>
    </row>
    <row r="925" spans="6:47" x14ac:dyDescent="0.3">
      <c r="F925" s="2"/>
      <c r="G925" s="2"/>
      <c r="H925" s="4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Y925" s="8"/>
      <c r="Z925" s="8"/>
      <c r="AA925" s="8"/>
      <c r="AB925" s="8"/>
      <c r="AC925" s="8"/>
      <c r="AD925" s="8"/>
      <c r="AE925" s="8"/>
      <c r="AF925" s="8"/>
      <c r="AG925" s="8"/>
      <c r="AH925" s="8"/>
      <c r="AI925" s="8"/>
      <c r="AK925" s="8"/>
      <c r="AL925" s="8"/>
      <c r="AM925" s="8"/>
      <c r="AN925" s="8"/>
      <c r="AO925" s="8"/>
      <c r="AP925" s="8"/>
      <c r="AQ925" s="8"/>
      <c r="AR925" s="8"/>
      <c r="AS925" s="8"/>
      <c r="AT925" s="8"/>
      <c r="AU925" s="8"/>
    </row>
    <row r="926" spans="6:47" x14ac:dyDescent="0.3">
      <c r="F926" s="2"/>
      <c r="G926" s="2"/>
      <c r="H926" s="4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Y926" s="8"/>
      <c r="Z926" s="8"/>
      <c r="AA926" s="8"/>
      <c r="AB926" s="8"/>
      <c r="AC926" s="8"/>
      <c r="AD926" s="8"/>
      <c r="AE926" s="8"/>
      <c r="AF926" s="8"/>
      <c r="AG926" s="8"/>
      <c r="AH926" s="8"/>
      <c r="AI926" s="8"/>
      <c r="AK926" s="8"/>
      <c r="AL926" s="8"/>
      <c r="AM926" s="8"/>
      <c r="AN926" s="8"/>
      <c r="AO926" s="8"/>
      <c r="AP926" s="8"/>
      <c r="AQ926" s="8"/>
      <c r="AR926" s="8"/>
      <c r="AS926" s="8"/>
      <c r="AT926" s="8"/>
      <c r="AU926" s="8"/>
    </row>
    <row r="927" spans="6:47" x14ac:dyDescent="0.3">
      <c r="F927" s="2"/>
      <c r="G927" s="2"/>
      <c r="H927" s="4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Y927" s="8"/>
      <c r="Z927" s="8"/>
      <c r="AA927" s="8"/>
      <c r="AB927" s="8"/>
      <c r="AC927" s="8"/>
      <c r="AD927" s="8"/>
      <c r="AE927" s="8"/>
      <c r="AF927" s="8"/>
      <c r="AG927" s="8"/>
      <c r="AH927" s="8"/>
      <c r="AI927" s="8"/>
      <c r="AK927" s="8"/>
      <c r="AL927" s="8"/>
      <c r="AM927" s="8"/>
      <c r="AN927" s="8"/>
      <c r="AO927" s="8"/>
      <c r="AP927" s="8"/>
      <c r="AQ927" s="8"/>
      <c r="AR927" s="8"/>
      <c r="AS927" s="8"/>
      <c r="AT927" s="8"/>
      <c r="AU927" s="8"/>
    </row>
    <row r="928" spans="6:47" x14ac:dyDescent="0.3">
      <c r="F928" s="2"/>
      <c r="G928" s="2"/>
      <c r="H928" s="4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Y928" s="8"/>
      <c r="Z928" s="8"/>
      <c r="AA928" s="8"/>
      <c r="AB928" s="8"/>
      <c r="AC928" s="8"/>
      <c r="AD928" s="8"/>
      <c r="AE928" s="8"/>
      <c r="AF928" s="8"/>
      <c r="AG928" s="8"/>
      <c r="AH928" s="8"/>
      <c r="AI928" s="8"/>
      <c r="AK928" s="8"/>
      <c r="AL928" s="8"/>
      <c r="AM928" s="8"/>
      <c r="AN928" s="8"/>
      <c r="AO928" s="8"/>
      <c r="AP928" s="8"/>
      <c r="AQ928" s="8"/>
      <c r="AR928" s="8"/>
      <c r="AS928" s="8"/>
      <c r="AT928" s="8"/>
      <c r="AU928" s="8"/>
    </row>
    <row r="929" spans="6:47" x14ac:dyDescent="0.3">
      <c r="F929" s="2"/>
      <c r="G929" s="2"/>
      <c r="H929" s="4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Y929" s="8"/>
      <c r="Z929" s="8"/>
      <c r="AA929" s="8"/>
      <c r="AB929" s="8"/>
      <c r="AC929" s="8"/>
      <c r="AD929" s="8"/>
      <c r="AE929" s="8"/>
      <c r="AF929" s="8"/>
      <c r="AG929" s="8"/>
      <c r="AH929" s="8"/>
      <c r="AI929" s="8"/>
      <c r="AK929" s="8"/>
      <c r="AL929" s="8"/>
      <c r="AM929" s="8"/>
      <c r="AN929" s="8"/>
      <c r="AO929" s="8"/>
      <c r="AP929" s="8"/>
      <c r="AQ929" s="8"/>
      <c r="AR929" s="8"/>
      <c r="AS929" s="8"/>
      <c r="AT929" s="8"/>
      <c r="AU929" s="8"/>
    </row>
    <row r="930" spans="6:47" x14ac:dyDescent="0.3">
      <c r="F930" s="2"/>
      <c r="G930" s="2"/>
      <c r="H930" s="4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Y930" s="8"/>
      <c r="Z930" s="8"/>
      <c r="AA930" s="8"/>
      <c r="AB930" s="8"/>
      <c r="AC930" s="8"/>
      <c r="AD930" s="8"/>
      <c r="AE930" s="8"/>
      <c r="AF930" s="8"/>
      <c r="AG930" s="8"/>
      <c r="AH930" s="8"/>
      <c r="AI930" s="8"/>
      <c r="AK930" s="8"/>
      <c r="AL930" s="8"/>
      <c r="AM930" s="8"/>
      <c r="AN930" s="8"/>
      <c r="AO930" s="8"/>
      <c r="AP930" s="8"/>
      <c r="AQ930" s="8"/>
      <c r="AR930" s="8"/>
      <c r="AS930" s="8"/>
      <c r="AT930" s="8"/>
      <c r="AU930" s="8"/>
    </row>
    <row r="931" spans="6:47" x14ac:dyDescent="0.3">
      <c r="F931" s="2"/>
      <c r="G931" s="2"/>
      <c r="H931" s="4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Y931" s="8"/>
      <c r="Z931" s="8"/>
      <c r="AA931" s="8"/>
      <c r="AB931" s="8"/>
      <c r="AC931" s="8"/>
      <c r="AD931" s="8"/>
      <c r="AE931" s="8"/>
      <c r="AF931" s="8"/>
      <c r="AG931" s="8"/>
      <c r="AH931" s="8"/>
      <c r="AI931" s="8"/>
      <c r="AK931" s="8"/>
      <c r="AL931" s="8"/>
      <c r="AM931" s="8"/>
      <c r="AN931" s="8"/>
      <c r="AO931" s="8"/>
      <c r="AP931" s="8"/>
      <c r="AQ931" s="8"/>
      <c r="AR931" s="8"/>
      <c r="AS931" s="8"/>
      <c r="AT931" s="8"/>
      <c r="AU931" s="8"/>
    </row>
    <row r="932" spans="6:47" x14ac:dyDescent="0.3">
      <c r="F932" s="2"/>
      <c r="G932" s="2"/>
      <c r="H932" s="4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Y932" s="8"/>
      <c r="Z932" s="8"/>
      <c r="AA932" s="8"/>
      <c r="AB932" s="8"/>
      <c r="AC932" s="8"/>
      <c r="AD932" s="8"/>
      <c r="AE932" s="8"/>
      <c r="AF932" s="8"/>
      <c r="AG932" s="8"/>
      <c r="AH932" s="8"/>
      <c r="AI932" s="8"/>
      <c r="AK932" s="8"/>
      <c r="AL932" s="8"/>
      <c r="AM932" s="8"/>
      <c r="AN932" s="8"/>
      <c r="AO932" s="8"/>
      <c r="AP932" s="8"/>
      <c r="AQ932" s="8"/>
      <c r="AR932" s="8"/>
      <c r="AS932" s="8"/>
      <c r="AT932" s="8"/>
      <c r="AU932" s="8"/>
    </row>
    <row r="933" spans="6:47" x14ac:dyDescent="0.3">
      <c r="F933" s="2"/>
      <c r="G933" s="2"/>
      <c r="H933" s="4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Y933" s="8"/>
      <c r="Z933" s="8"/>
      <c r="AA933" s="8"/>
      <c r="AB933" s="8"/>
      <c r="AC933" s="8"/>
      <c r="AD933" s="8"/>
      <c r="AE933" s="8"/>
      <c r="AF933" s="8"/>
      <c r="AG933" s="8"/>
      <c r="AH933" s="8"/>
      <c r="AI933" s="8"/>
      <c r="AK933" s="8"/>
      <c r="AL933" s="8"/>
      <c r="AM933" s="8"/>
      <c r="AN933" s="8"/>
      <c r="AO933" s="8"/>
      <c r="AP933" s="8"/>
      <c r="AQ933" s="8"/>
      <c r="AR933" s="8"/>
      <c r="AS933" s="8"/>
      <c r="AT933" s="8"/>
      <c r="AU933" s="8"/>
    </row>
    <row r="934" spans="6:47" x14ac:dyDescent="0.3">
      <c r="F934" s="2"/>
      <c r="G934" s="2"/>
      <c r="H934" s="4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Y934" s="8"/>
      <c r="Z934" s="8"/>
      <c r="AA934" s="8"/>
      <c r="AB934" s="8"/>
      <c r="AC934" s="8"/>
      <c r="AD934" s="8"/>
      <c r="AE934" s="8"/>
      <c r="AF934" s="8"/>
      <c r="AG934" s="8"/>
      <c r="AH934" s="8"/>
      <c r="AI934" s="8"/>
      <c r="AK934" s="8"/>
      <c r="AL934" s="8"/>
      <c r="AM934" s="8"/>
      <c r="AN934" s="8"/>
      <c r="AO934" s="8"/>
      <c r="AP934" s="8"/>
      <c r="AQ934" s="8"/>
      <c r="AR934" s="8"/>
      <c r="AS934" s="8"/>
      <c r="AT934" s="8"/>
      <c r="AU934" s="8"/>
    </row>
    <row r="935" spans="6:47" x14ac:dyDescent="0.3">
      <c r="F935" s="2"/>
      <c r="G935" s="2"/>
      <c r="H935" s="4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Y935" s="8"/>
      <c r="Z935" s="8"/>
      <c r="AA935" s="8"/>
      <c r="AB935" s="8"/>
      <c r="AC935" s="8"/>
      <c r="AD935" s="8"/>
      <c r="AE935" s="8"/>
      <c r="AF935" s="8"/>
      <c r="AG935" s="8"/>
      <c r="AH935" s="8"/>
      <c r="AI935" s="8"/>
      <c r="AK935" s="8"/>
      <c r="AL935" s="8"/>
      <c r="AM935" s="8"/>
      <c r="AN935" s="8"/>
      <c r="AO935" s="8"/>
      <c r="AP935" s="8"/>
      <c r="AQ935" s="8"/>
      <c r="AR935" s="8"/>
      <c r="AS935" s="8"/>
      <c r="AT935" s="8"/>
      <c r="AU935" s="8"/>
    </row>
    <row r="936" spans="6:47" x14ac:dyDescent="0.3">
      <c r="F936" s="2"/>
      <c r="G936" s="2"/>
      <c r="H936" s="4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Y936" s="8"/>
      <c r="Z936" s="8"/>
      <c r="AA936" s="8"/>
      <c r="AB936" s="8"/>
      <c r="AC936" s="8"/>
      <c r="AD936" s="8"/>
      <c r="AE936" s="8"/>
      <c r="AF936" s="8"/>
      <c r="AG936" s="8"/>
      <c r="AH936" s="8"/>
      <c r="AI936" s="8"/>
      <c r="AK936" s="8"/>
      <c r="AL936" s="8"/>
      <c r="AM936" s="8"/>
      <c r="AN936" s="8"/>
      <c r="AO936" s="8"/>
      <c r="AP936" s="8"/>
      <c r="AQ936" s="8"/>
      <c r="AR936" s="8"/>
      <c r="AS936" s="8"/>
      <c r="AT936" s="8"/>
      <c r="AU936" s="8"/>
    </row>
    <row r="937" spans="6:47" x14ac:dyDescent="0.3">
      <c r="F937" s="2"/>
      <c r="G937" s="2"/>
      <c r="H937" s="4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Y937" s="8"/>
      <c r="Z937" s="8"/>
      <c r="AA937" s="8"/>
      <c r="AB937" s="8"/>
      <c r="AC937" s="8"/>
      <c r="AD937" s="8"/>
      <c r="AE937" s="8"/>
      <c r="AF937" s="8"/>
      <c r="AG937" s="8"/>
      <c r="AH937" s="8"/>
      <c r="AI937" s="8"/>
      <c r="AK937" s="8"/>
      <c r="AL937" s="8"/>
      <c r="AM937" s="8"/>
      <c r="AN937" s="8"/>
      <c r="AO937" s="8"/>
      <c r="AP937" s="8"/>
      <c r="AQ937" s="8"/>
      <c r="AR937" s="8"/>
      <c r="AS937" s="8"/>
      <c r="AT937" s="8"/>
      <c r="AU937" s="8"/>
    </row>
    <row r="938" spans="6:47" x14ac:dyDescent="0.3">
      <c r="F938" s="2"/>
      <c r="G938" s="2"/>
      <c r="H938" s="4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Y938" s="8"/>
      <c r="Z938" s="8"/>
      <c r="AA938" s="8"/>
      <c r="AB938" s="8"/>
      <c r="AC938" s="8"/>
      <c r="AD938" s="8"/>
      <c r="AE938" s="8"/>
      <c r="AF938" s="8"/>
      <c r="AG938" s="8"/>
      <c r="AH938" s="8"/>
      <c r="AI938" s="8"/>
      <c r="AK938" s="8"/>
      <c r="AL938" s="8"/>
      <c r="AM938" s="8"/>
      <c r="AN938" s="8"/>
      <c r="AO938" s="8"/>
      <c r="AP938" s="8"/>
      <c r="AQ938" s="8"/>
      <c r="AR938" s="8"/>
      <c r="AS938" s="8"/>
      <c r="AT938" s="8"/>
      <c r="AU938" s="8"/>
    </row>
    <row r="939" spans="6:47" x14ac:dyDescent="0.3">
      <c r="F939" s="2"/>
      <c r="G939" s="2"/>
      <c r="H939" s="4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Y939" s="8"/>
      <c r="Z939" s="8"/>
      <c r="AA939" s="8"/>
      <c r="AB939" s="8"/>
      <c r="AC939" s="8"/>
      <c r="AD939" s="8"/>
      <c r="AE939" s="8"/>
      <c r="AF939" s="8"/>
      <c r="AG939" s="8"/>
      <c r="AH939" s="8"/>
      <c r="AI939" s="8"/>
      <c r="AK939" s="8"/>
      <c r="AL939" s="8"/>
      <c r="AM939" s="8"/>
      <c r="AN939" s="8"/>
      <c r="AO939" s="8"/>
      <c r="AP939" s="8"/>
      <c r="AQ939" s="8"/>
      <c r="AR939" s="8"/>
      <c r="AS939" s="8"/>
      <c r="AT939" s="8"/>
      <c r="AU939" s="8"/>
    </row>
    <row r="940" spans="6:47" x14ac:dyDescent="0.3">
      <c r="F940" s="2"/>
      <c r="G940" s="2"/>
      <c r="H940" s="4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Y940" s="8"/>
      <c r="Z940" s="8"/>
      <c r="AA940" s="8"/>
      <c r="AB940" s="8"/>
      <c r="AC940" s="8"/>
      <c r="AD940" s="8"/>
      <c r="AE940" s="8"/>
      <c r="AF940" s="8"/>
      <c r="AG940" s="8"/>
      <c r="AH940" s="8"/>
      <c r="AI940" s="8"/>
      <c r="AK940" s="8"/>
      <c r="AL940" s="8"/>
      <c r="AM940" s="8"/>
      <c r="AN940" s="8"/>
      <c r="AO940" s="8"/>
      <c r="AP940" s="8"/>
      <c r="AQ940" s="8"/>
      <c r="AR940" s="8"/>
      <c r="AS940" s="8"/>
      <c r="AT940" s="8"/>
      <c r="AU940" s="8"/>
    </row>
    <row r="941" spans="6:47" x14ac:dyDescent="0.3">
      <c r="F941" s="2"/>
      <c r="G941" s="2"/>
      <c r="H941" s="4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Y941" s="8"/>
      <c r="Z941" s="8"/>
      <c r="AA941" s="8"/>
      <c r="AB941" s="8"/>
      <c r="AC941" s="8"/>
      <c r="AD941" s="8"/>
      <c r="AE941" s="8"/>
      <c r="AF941" s="8"/>
      <c r="AG941" s="8"/>
      <c r="AH941" s="8"/>
      <c r="AI941" s="8"/>
      <c r="AK941" s="8"/>
      <c r="AL941" s="8"/>
      <c r="AM941" s="8"/>
      <c r="AN941" s="8"/>
      <c r="AO941" s="8"/>
      <c r="AP941" s="8"/>
      <c r="AQ941" s="8"/>
      <c r="AR941" s="8"/>
      <c r="AS941" s="8"/>
      <c r="AT941" s="8"/>
      <c r="AU941" s="8"/>
    </row>
    <row r="942" spans="6:47" x14ac:dyDescent="0.3">
      <c r="F942" s="2"/>
      <c r="G942" s="2"/>
      <c r="H942" s="4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Y942" s="8"/>
      <c r="Z942" s="8"/>
      <c r="AA942" s="8"/>
      <c r="AB942" s="8"/>
      <c r="AC942" s="8"/>
      <c r="AD942" s="8"/>
      <c r="AE942" s="8"/>
      <c r="AF942" s="8"/>
      <c r="AG942" s="8"/>
      <c r="AH942" s="8"/>
      <c r="AI942" s="8"/>
      <c r="AK942" s="8"/>
      <c r="AL942" s="8"/>
      <c r="AM942" s="8"/>
      <c r="AN942" s="8"/>
      <c r="AO942" s="8"/>
      <c r="AP942" s="8"/>
      <c r="AQ942" s="8"/>
      <c r="AR942" s="8"/>
      <c r="AS942" s="8"/>
      <c r="AT942" s="8"/>
      <c r="AU942" s="8"/>
    </row>
    <row r="944" spans="6:47" x14ac:dyDescent="0.3">
      <c r="L944" s="35" t="s">
        <v>60</v>
      </c>
      <c r="M944" s="15">
        <f>Y944</f>
        <v>1</v>
      </c>
      <c r="N944" s="3" t="s">
        <v>3</v>
      </c>
      <c r="O944" s="3" t="s">
        <v>4</v>
      </c>
      <c r="P944" s="3" t="s">
        <v>5</v>
      </c>
      <c r="Q944" s="3" t="s">
        <v>6</v>
      </c>
      <c r="R944" s="3" t="s">
        <v>7</v>
      </c>
      <c r="S944" s="3" t="s">
        <v>8</v>
      </c>
      <c r="T944" s="3" t="s">
        <v>9</v>
      </c>
      <c r="U944" s="3" t="s">
        <v>10</v>
      </c>
      <c r="V944" s="3" t="s">
        <v>11</v>
      </c>
      <c r="W944" s="3" t="s">
        <v>12</v>
      </c>
      <c r="Y944" s="7">
        <f>X292</f>
        <v>1</v>
      </c>
      <c r="Z944" s="3" t="s">
        <v>3</v>
      </c>
      <c r="AA944" s="3" t="s">
        <v>4</v>
      </c>
      <c r="AB944" s="3" t="s">
        <v>5</v>
      </c>
      <c r="AC944" s="3" t="s">
        <v>6</v>
      </c>
      <c r="AD944" s="3" t="s">
        <v>7</v>
      </c>
      <c r="AE944" s="3" t="s">
        <v>8</v>
      </c>
      <c r="AF944" s="3" t="s">
        <v>9</v>
      </c>
      <c r="AG944" s="3" t="s">
        <v>10</v>
      </c>
      <c r="AH944" s="3" t="s">
        <v>11</v>
      </c>
      <c r="AI944" s="3" t="s">
        <v>12</v>
      </c>
      <c r="AK944" s="15">
        <f t="shared" ref="AK944:AK955" si="369">Y944</f>
        <v>1</v>
      </c>
      <c r="AL944" s="3" t="s">
        <v>3</v>
      </c>
      <c r="AM944" s="3" t="s">
        <v>4</v>
      </c>
      <c r="AN944" s="3" t="s">
        <v>5</v>
      </c>
      <c r="AO944" s="3" t="s">
        <v>6</v>
      </c>
      <c r="AP944" s="3" t="s">
        <v>7</v>
      </c>
      <c r="AQ944" s="3" t="s">
        <v>8</v>
      </c>
      <c r="AR944" s="3" t="s">
        <v>9</v>
      </c>
      <c r="AS944" s="3" t="s">
        <v>10</v>
      </c>
      <c r="AT944" s="3" t="s">
        <v>11</v>
      </c>
      <c r="AU944" s="3" t="s">
        <v>12</v>
      </c>
    </row>
    <row r="945" spans="13:49" x14ac:dyDescent="0.3">
      <c r="M945" s="8" t="s">
        <v>15</v>
      </c>
      <c r="N945" s="8">
        <f>-1 *AVERAGE(N655:N942)</f>
        <v>-0.18007907925707947</v>
      </c>
      <c r="O945" s="8">
        <f t="shared" ref="O945:W945" si="370">-1 *AVERAGE(O655:O942)</f>
        <v>-0.18876371892749047</v>
      </c>
      <c r="P945" s="8">
        <f t="shared" si="370"/>
        <v>-0.50290281479651933</v>
      </c>
      <c r="Q945" s="8">
        <f t="shared" si="370"/>
        <v>0.31171070929354439</v>
      </c>
      <c r="R945" s="8">
        <f t="shared" si="370"/>
        <v>-7.4377011505074767E-2</v>
      </c>
      <c r="S945" s="8">
        <f t="shared" si="370"/>
        <v>0.27060586351322158</v>
      </c>
      <c r="T945" s="8">
        <f t="shared" si="370"/>
        <v>-2.2671647528893484</v>
      </c>
      <c r="U945" s="8">
        <f t="shared" si="370"/>
        <v>-1.8142851868167327</v>
      </c>
      <c r="V945" s="8">
        <f t="shared" si="370"/>
        <v>-2.0104034419146419</v>
      </c>
      <c r="W945" s="8">
        <f t="shared" si="370"/>
        <v>-0.46157199844703267</v>
      </c>
      <c r="Y945" s="8" t="s">
        <v>15</v>
      </c>
      <c r="Z945" s="8">
        <f>-1 *AVERAGE(Z655:Z942)</f>
        <v>-2.084010682516001E-2</v>
      </c>
      <c r="AA945" s="8">
        <f t="shared" ref="AA945:AI945" si="371">-1 *AVERAGE(AA655:AA942)</f>
        <v>-1.8282707991424615E-2</v>
      </c>
      <c r="AB945" s="8">
        <f t="shared" si="371"/>
        <v>-0.39314974815555292</v>
      </c>
      <c r="AC945" s="8">
        <f t="shared" si="371"/>
        <v>0.17361854433830054</v>
      </c>
      <c r="AD945" s="8">
        <f t="shared" si="371"/>
        <v>-0.22505750683816131</v>
      </c>
      <c r="AE945" s="8">
        <f t="shared" si="371"/>
        <v>1.2480002856491737E-2</v>
      </c>
      <c r="AF945" s="8">
        <f t="shared" si="371"/>
        <v>-0.29344023297080851</v>
      </c>
      <c r="AG945" s="8">
        <f t="shared" si="371"/>
        <v>-0.40692052997145772</v>
      </c>
      <c r="AH945" s="8">
        <f t="shared" si="371"/>
        <v>-0.98312287405246912</v>
      </c>
      <c r="AI945" s="8">
        <f t="shared" si="371"/>
        <v>-0.58875328537178373</v>
      </c>
      <c r="AK945" s="8" t="str">
        <f t="shared" si="369"/>
        <v>ALL</v>
      </c>
      <c r="AL945" s="8">
        <f>-1 *AVERAGE(AL655:AL942)</f>
        <v>0.64489333400679083</v>
      </c>
      <c r="AM945" s="8">
        <f t="shared" ref="AM945:AU945" si="372">-1 *AVERAGE(AM655:AM942)</f>
        <v>0.64442830081623248</v>
      </c>
      <c r="AN945" s="8">
        <f t="shared" si="372"/>
        <v>-0.39314974815555292</v>
      </c>
      <c r="AO945" s="8">
        <f t="shared" si="372"/>
        <v>0.67790646585846892</v>
      </c>
      <c r="AP945" s="8">
        <f t="shared" si="372"/>
        <v>-0.22505750683816131</v>
      </c>
      <c r="AQ945" s="8">
        <f t="shared" si="372"/>
        <v>0.64265215311179325</v>
      </c>
      <c r="AR945" s="8">
        <f t="shared" si="372"/>
        <v>0.29628384953000231</v>
      </c>
      <c r="AS945" s="8">
        <f t="shared" si="372"/>
        <v>0.71930907368301233</v>
      </c>
      <c r="AT945" s="8">
        <f t="shared" si="372"/>
        <v>-0.98312287405246912</v>
      </c>
      <c r="AU945" s="8">
        <f t="shared" si="372"/>
        <v>0.1396118708080433</v>
      </c>
    </row>
    <row r="946" spans="13:49" x14ac:dyDescent="0.3">
      <c r="M946" s="8" t="str">
        <f>"Target; Gain &gt; "&amp;M944</f>
        <v>Target; Gain &gt; 1</v>
      </c>
      <c r="N946" s="8">
        <f t="shared" ref="N946:W946" si="373">-1* AVERAGEIF($AX655:$AX942,"&gt;"&amp;$Y944,N655:N942)</f>
        <v>0.30800860457054002</v>
      </c>
      <c r="O946" s="8">
        <f t="shared" si="373"/>
        <v>0.30377727204493454</v>
      </c>
      <c r="P946" s="8">
        <f t="shared" si="373"/>
        <v>-0.69839834563594083</v>
      </c>
      <c r="Q946" s="8">
        <f t="shared" si="373"/>
        <v>0.6070168234933413</v>
      </c>
      <c r="R946" s="8">
        <f t="shared" si="373"/>
        <v>-0.21883413233413337</v>
      </c>
      <c r="S946" s="8">
        <f t="shared" si="373"/>
        <v>0.74849275279233618</v>
      </c>
      <c r="T946" s="8">
        <f t="shared" si="373"/>
        <v>-5.5443226739961329</v>
      </c>
      <c r="U946" s="8">
        <f t="shared" si="373"/>
        <v>-3.7168562038301602</v>
      </c>
      <c r="V946" s="8">
        <f t="shared" si="373"/>
        <v>-2.4897703782407952</v>
      </c>
      <c r="W946" s="8">
        <f t="shared" si="373"/>
        <v>0.39970942636888118</v>
      </c>
      <c r="Y946" s="8" t="str">
        <f>"Target; Gain &gt; "&amp;Y944</f>
        <v>Target; Gain &gt; 1</v>
      </c>
      <c r="Z946" s="8">
        <f t="shared" ref="Z946:AI946" si="374">-1* AVERAGEIF($AX655:$AX942,"&gt;"&amp;$Y944,Z655:Z942)</f>
        <v>0.15198273579487565</v>
      </c>
      <c r="AA946" s="8">
        <f t="shared" si="374"/>
        <v>0.15665220804547769</v>
      </c>
      <c r="AB946" s="8">
        <f t="shared" si="374"/>
        <v>-0.23129140772371509</v>
      </c>
      <c r="AC946" s="8">
        <f t="shared" si="374"/>
        <v>0.25652168483482957</v>
      </c>
      <c r="AD946" s="8">
        <f t="shared" si="374"/>
        <v>2.9323683921701788E-2</v>
      </c>
      <c r="AE946" s="8">
        <f t="shared" si="374"/>
        <v>0.44648747749551942</v>
      </c>
      <c r="AF946" s="8">
        <f t="shared" si="374"/>
        <v>-1.5004884013806197</v>
      </c>
      <c r="AG946" s="8">
        <f t="shared" si="374"/>
        <v>-1.0561292447728314</v>
      </c>
      <c r="AH946" s="8">
        <f t="shared" si="374"/>
        <v>-1.659077997315318</v>
      </c>
      <c r="AI946" s="8">
        <f t="shared" si="374"/>
        <v>-0.10949004187763922</v>
      </c>
      <c r="AK946" s="8" t="str">
        <f t="shared" si="369"/>
        <v>Target; Gain &gt; 1</v>
      </c>
      <c r="AL946" s="8">
        <f t="shared" ref="AL946:AU946" si="375">-1* AVERAGEIF($AX655:$AX942,"&gt;"&amp;$Y944,AL655:AL942)</f>
        <v>0.62542237105098242</v>
      </c>
      <c r="AM946" s="8">
        <f t="shared" si="375"/>
        <v>0.62619398212987654</v>
      </c>
      <c r="AN946" s="8">
        <f t="shared" si="375"/>
        <v>-0.23129140772371509</v>
      </c>
      <c r="AO946" s="8">
        <f t="shared" si="375"/>
        <v>0.65667715793450554</v>
      </c>
      <c r="AP946" s="8">
        <f t="shared" si="375"/>
        <v>2.9323683921701788E-2</v>
      </c>
      <c r="AQ946" s="8">
        <f t="shared" si="375"/>
        <v>0.67771579650986147</v>
      </c>
      <c r="AR946" s="8">
        <f t="shared" si="375"/>
        <v>-0.37166142403296187</v>
      </c>
      <c r="AS946" s="8">
        <f t="shared" si="375"/>
        <v>0.53982844986339562</v>
      </c>
      <c r="AT946" s="8">
        <f t="shared" si="375"/>
        <v>-1.659077997315318</v>
      </c>
      <c r="AU946" s="8">
        <f t="shared" si="375"/>
        <v>0.37092763551124125</v>
      </c>
      <c r="AV946" s="4"/>
      <c r="AW946" s="4" t="s">
        <v>14</v>
      </c>
    </row>
    <row r="947" spans="13:49" x14ac:dyDescent="0.3">
      <c r="M947" s="8" t="str">
        <f>"Gain &gt; "&amp;M944</f>
        <v>Gain &gt; 1</v>
      </c>
      <c r="N947" s="8">
        <f t="shared" ref="N947:W947" si="376">-1* AVERAGEIF($AW655:$AW942,"&gt;"&amp;$Y944,N655:N942)</f>
        <v>0.18308580068623348</v>
      </c>
      <c r="O947" s="8">
        <f t="shared" si="376"/>
        <v>0.17827027025259656</v>
      </c>
      <c r="P947" s="8">
        <f t="shared" si="376"/>
        <v>-1.0861289072340854</v>
      </c>
      <c r="Q947" s="8">
        <f t="shared" si="376"/>
        <v>0.54306837329356616</v>
      </c>
      <c r="R947" s="8">
        <f t="shared" si="376"/>
        <v>-0.44542693408473766</v>
      </c>
      <c r="S947" s="8">
        <f t="shared" si="376"/>
        <v>0.57203094565655155</v>
      </c>
      <c r="T947" s="8">
        <f t="shared" si="376"/>
        <v>-3.8385238890876376</v>
      </c>
      <c r="U947" s="8">
        <f t="shared" si="376"/>
        <v>-2.5684210332940949</v>
      </c>
      <c r="V947" s="8">
        <f t="shared" si="376"/>
        <v>-3.2047908602241972</v>
      </c>
      <c r="W947" s="8">
        <f t="shared" si="376"/>
        <v>-1.6680391751665857E-3</v>
      </c>
      <c r="Y947" s="8" t="str">
        <f>"Gain &gt; "&amp;Y944</f>
        <v>Gain &gt; 1</v>
      </c>
      <c r="Z947" s="8">
        <f t="shared" ref="Z947:AI947" si="377">-1* AVERAGEIF($AW655:$AW942,"&gt;"&amp;$Y944,Z655:Z942)</f>
        <v>0.1532137180954124</v>
      </c>
      <c r="AA947" s="8">
        <f t="shared" si="377"/>
        <v>0.15849381855012068</v>
      </c>
      <c r="AB947" s="8">
        <f t="shared" si="377"/>
        <v>-0.39250958650138146</v>
      </c>
      <c r="AC947" s="8">
        <f t="shared" si="377"/>
        <v>0.28723369710652386</v>
      </c>
      <c r="AD947" s="8">
        <f t="shared" si="377"/>
        <v>-0.27833745955035782</v>
      </c>
      <c r="AE947" s="8">
        <f t="shared" si="377"/>
        <v>0.27776941290147517</v>
      </c>
      <c r="AF947" s="8">
        <f t="shared" si="377"/>
        <v>-0.99704464663248626</v>
      </c>
      <c r="AG947" s="8">
        <f t="shared" si="377"/>
        <v>-0.72892569870505208</v>
      </c>
      <c r="AH947" s="8">
        <f t="shared" si="377"/>
        <v>-1.6811874695765283</v>
      </c>
      <c r="AI947" s="8">
        <f t="shared" si="377"/>
        <v>-0.35076008098777833</v>
      </c>
      <c r="AK947" s="8" t="str">
        <f t="shared" si="369"/>
        <v>Gain &gt; 1</v>
      </c>
      <c r="AL947" s="8">
        <f t="shared" ref="AL947:AU947" si="378">-1* AVERAGEIF($AW655:$AW942,"&gt;"&amp;$Y944,AL655:AL942)</f>
        <v>0.6761603482231201</v>
      </c>
      <c r="AM947" s="8">
        <f t="shared" si="378"/>
        <v>0.67688951196803926</v>
      </c>
      <c r="AN947" s="8">
        <f t="shared" si="378"/>
        <v>-0.39250958650138146</v>
      </c>
      <c r="AO947" s="8">
        <f t="shared" si="378"/>
        <v>0.7065571641801115</v>
      </c>
      <c r="AP947" s="8">
        <f t="shared" si="378"/>
        <v>-0.27833745955035782</v>
      </c>
      <c r="AQ947" s="8">
        <f t="shared" si="378"/>
        <v>0.69782537573477754</v>
      </c>
      <c r="AR947" s="8">
        <f t="shared" si="378"/>
        <v>-9.5235620235178009E-2</v>
      </c>
      <c r="AS947" s="8">
        <f t="shared" si="378"/>
        <v>0.64379656697207222</v>
      </c>
      <c r="AT947" s="8">
        <f t="shared" si="378"/>
        <v>-1.6811874695765283</v>
      </c>
      <c r="AU947" s="8">
        <f t="shared" si="378"/>
        <v>0.29207375522085122</v>
      </c>
      <c r="AV947" s="4" t="s">
        <v>38</v>
      </c>
      <c r="AW947" s="18">
        <f>AVERAGEIF($H655:$H942,"=1",AW655:AW942)</f>
        <v>2.4</v>
      </c>
    </row>
    <row r="948" spans="13:49" x14ac:dyDescent="0.3">
      <c r="M948" t="s">
        <v>38</v>
      </c>
      <c r="N948" s="8">
        <f>-1* AVERAGEIF($H655:$H942,"=1",N655:N942)</f>
        <v>0.16877340990398962</v>
      </c>
      <c r="O948" s="8">
        <f t="shared" ref="O948:W948" si="379">-1* AVERAGEIF($H655:$H942,"=1",O655:O942)</f>
        <v>0.16321408344119309</v>
      </c>
      <c r="P948" s="8">
        <f t="shared" si="379"/>
        <v>-0.34066439661347259</v>
      </c>
      <c r="Q948" s="8">
        <f t="shared" si="379"/>
        <v>0.51627221519379207</v>
      </c>
      <c r="R948" s="8">
        <f t="shared" si="379"/>
        <v>-8.7081850630762007E-3</v>
      </c>
      <c r="S948" s="8">
        <f t="shared" si="379"/>
        <v>0.60481462469398328</v>
      </c>
      <c r="T948" s="8">
        <f t="shared" si="379"/>
        <v>-3.6754536040722754</v>
      </c>
      <c r="U948" s="8">
        <f t="shared" si="379"/>
        <v>-2.6257770764893005</v>
      </c>
      <c r="V948" s="8">
        <f t="shared" si="379"/>
        <v>-2.2058467659849215</v>
      </c>
      <c r="W948" s="8">
        <f t="shared" si="379"/>
        <v>0.20354843853470395</v>
      </c>
      <c r="Y948" t="s">
        <v>38</v>
      </c>
      <c r="Z948" s="8">
        <f>-1* AVERAGEIF($H655:$H942,"=1",Z655:Z942)</f>
        <v>0.10211556432178881</v>
      </c>
      <c r="AA948" s="8">
        <f t="shared" ref="AA948:AI948" si="380">-1* AVERAGEIF($H655:$H942,"=1",AA655:AA942)</f>
        <v>0.10418156016836395</v>
      </c>
      <c r="AB948" s="8">
        <f t="shared" si="380"/>
        <v>-0.26828150635979259</v>
      </c>
      <c r="AC948" s="8">
        <f t="shared" si="380"/>
        <v>0.21850053199456934</v>
      </c>
      <c r="AD948" s="8">
        <f t="shared" si="380"/>
        <v>-0.13490287377642157</v>
      </c>
      <c r="AE948" s="8">
        <f t="shared" si="380"/>
        <v>0.18314303897451398</v>
      </c>
      <c r="AF948" s="8">
        <f t="shared" si="380"/>
        <v>-0.6851936479018873</v>
      </c>
      <c r="AG948" s="8">
        <f t="shared" si="380"/>
        <v>-0.64046881992813387</v>
      </c>
      <c r="AH948" s="8">
        <f t="shared" si="380"/>
        <v>-1.3013446266051727</v>
      </c>
      <c r="AI948" s="8">
        <f t="shared" si="380"/>
        <v>-0.2369888981063985</v>
      </c>
      <c r="AK948" t="str">
        <f t="shared" si="369"/>
        <v>Target (or sym)</v>
      </c>
      <c r="AL948" s="8">
        <f>-1* AVERAGEIF($H655:$H942,"=1",AL655:AL942)</f>
        <v>0.63880725235121028</v>
      </c>
      <c r="AM948" s="8">
        <f t="shared" ref="AM948:AU948" si="381">-1* AVERAGEIF($H655:$H942,"=1",AM655:AM942)</f>
        <v>0.63858036625922643</v>
      </c>
      <c r="AN948" s="8">
        <f t="shared" si="381"/>
        <v>-0.26828150635979259</v>
      </c>
      <c r="AO948" s="8">
        <f t="shared" si="381"/>
        <v>0.66152288297876571</v>
      </c>
      <c r="AP948" s="8">
        <f t="shared" si="381"/>
        <v>-0.13490287377642157</v>
      </c>
      <c r="AQ948" s="8">
        <f t="shared" si="381"/>
        <v>0.64346270024952146</v>
      </c>
      <c r="AR948" s="8">
        <f t="shared" si="381"/>
        <v>5.8360946536458291E-2</v>
      </c>
      <c r="AS948" s="8">
        <f t="shared" si="381"/>
        <v>0.63524963247809629</v>
      </c>
      <c r="AT948" s="8">
        <f t="shared" si="381"/>
        <v>-1.3013446266051727</v>
      </c>
      <c r="AU948" s="8">
        <f t="shared" si="381"/>
        <v>0.3183711089672473</v>
      </c>
      <c r="AV948" s="4" t="s">
        <v>43</v>
      </c>
      <c r="AW948" s="18">
        <f>AVERAGEIF($J655:$J942,"=1",AW655:AW942)</f>
        <v>3.2727272727272729</v>
      </c>
    </row>
    <row r="949" spans="13:49" x14ac:dyDescent="0.3">
      <c r="M949" t="str">
        <f t="shared" ref="M949:M955" si="382">Y949</f>
        <v>Gain &gt; 0</v>
      </c>
      <c r="N949" s="8">
        <f>-1* AVERAGEIF($J655:$J942,"=1",N655:N942)</f>
        <v>2.4668001535690872E-2</v>
      </c>
      <c r="O949" s="8">
        <f t="shared" ref="O949:W949" si="383">-1* AVERAGEIF($J655:$J942,"=1",O655:O942)</f>
        <v>1.7826504948052199E-2</v>
      </c>
      <c r="P949" s="8">
        <f t="shared" si="383"/>
        <v>-0.67180887856462213</v>
      </c>
      <c r="Q949" s="8">
        <f t="shared" si="383"/>
        <v>0.42132385762457569</v>
      </c>
      <c r="R949" s="8">
        <f t="shared" si="383"/>
        <v>-0.19742019906931049</v>
      </c>
      <c r="S949" s="8">
        <f t="shared" si="383"/>
        <v>0.47467234599573677</v>
      </c>
      <c r="T949" s="8">
        <f t="shared" si="383"/>
        <v>-2.5162132270386675</v>
      </c>
      <c r="U949" s="8">
        <f t="shared" si="383"/>
        <v>-1.7680292608340655</v>
      </c>
      <c r="V949" s="8">
        <f t="shared" si="383"/>
        <v>-2.3131641323296339</v>
      </c>
      <c r="W949" s="8">
        <f t="shared" si="383"/>
        <v>-2.3867797856284265E-2</v>
      </c>
      <c r="Y949" t="s">
        <v>17</v>
      </c>
      <c r="Z949" s="8">
        <f>-1* AVERAGEIF($J655:$J942,"=1",Z655:Z942)</f>
        <v>4.7322124291788274E-2</v>
      </c>
      <c r="AA949" s="8">
        <f t="shared" ref="AA949:AI949" si="384">-1* AVERAGEIF($J655:$J942,"=1",AA655:AA942)</f>
        <v>4.9312455250701312E-2</v>
      </c>
      <c r="AB949" s="8">
        <f t="shared" si="384"/>
        <v>-0.40273943312898658</v>
      </c>
      <c r="AC949" s="8">
        <f t="shared" si="384"/>
        <v>0.23619272557498938</v>
      </c>
      <c r="AD949" s="8">
        <f t="shared" si="384"/>
        <v>-0.42200993293700934</v>
      </c>
      <c r="AE949" s="8">
        <f t="shared" si="384"/>
        <v>5.3064263172715773E-2</v>
      </c>
      <c r="AF949" s="8">
        <f t="shared" si="384"/>
        <v>-0.55640740457616633</v>
      </c>
      <c r="AG949" s="8">
        <f t="shared" si="384"/>
        <v>-0.50728158661908307</v>
      </c>
      <c r="AH949" s="8">
        <f t="shared" si="384"/>
        <v>-1.0406050549124326</v>
      </c>
      <c r="AI949" s="8">
        <f t="shared" si="384"/>
        <v>-0.3862094308656388</v>
      </c>
      <c r="AK949" t="str">
        <f t="shared" si="369"/>
        <v>Gain &gt; 0</v>
      </c>
      <c r="AL949" s="8">
        <f>-1* AVERAGEIF($J655:$J942,"=1",AL655:AL942)</f>
        <v>0.66960094234458256</v>
      </c>
      <c r="AM949" s="8">
        <f t="shared" ref="AM949:AU949" si="385">-1* AVERAGEIF($J655:$J942,"=1",AM655:AM942)</f>
        <v>0.66789037870230217</v>
      </c>
      <c r="AN949" s="8">
        <f t="shared" si="385"/>
        <v>-0.40273943312898658</v>
      </c>
      <c r="AO949" s="8">
        <f t="shared" si="385"/>
        <v>0.70639386914581115</v>
      </c>
      <c r="AP949" s="8">
        <f t="shared" si="385"/>
        <v>-0.42200993293700934</v>
      </c>
      <c r="AQ949" s="8">
        <f t="shared" si="385"/>
        <v>0.66033695280366667</v>
      </c>
      <c r="AR949" s="8">
        <f t="shared" si="385"/>
        <v>0.14851033311223982</v>
      </c>
      <c r="AS949" s="8">
        <f t="shared" si="385"/>
        <v>0.70191460040487064</v>
      </c>
      <c r="AT949" s="8">
        <f t="shared" si="385"/>
        <v>-1.0406050549124326</v>
      </c>
      <c r="AU949" s="8">
        <f t="shared" si="385"/>
        <v>0.22562188609144063</v>
      </c>
      <c r="AV949" s="4" t="s">
        <v>18</v>
      </c>
      <c r="AW949" s="18">
        <f>AVERAGEIF($I655:$I942,"=1",AW655:AW942)</f>
        <v>-2.1176470588235294</v>
      </c>
    </row>
    <row r="950" spans="13:49" x14ac:dyDescent="0.3">
      <c r="M950" t="str">
        <f t="shared" si="382"/>
        <v>Gain &lt;=0</v>
      </c>
      <c r="N950" s="8">
        <f>-1* AVERAGEIF($I655:$I942,"=1",N655:N942)</f>
        <v>-0.31256248447593088</v>
      </c>
      <c r="O950" s="8">
        <f t="shared" ref="O950:W950" si="386">-1* AVERAGEIF($I655:$I942,"=1",O655:O942)</f>
        <v>-0.32243974614107684</v>
      </c>
      <c r="P950" s="8">
        <f t="shared" si="386"/>
        <v>-0.39361065588774669</v>
      </c>
      <c r="Q950" s="8">
        <f t="shared" si="386"/>
        <v>0.24078455449111236</v>
      </c>
      <c r="R950" s="8">
        <f t="shared" si="386"/>
        <v>5.2391686835483939E-3</v>
      </c>
      <c r="S950" s="8">
        <f t="shared" si="386"/>
        <v>0.1385628454362999</v>
      </c>
      <c r="T950" s="8">
        <f t="shared" si="386"/>
        <v>-2.1060157402044957</v>
      </c>
      <c r="U950" s="8">
        <f t="shared" si="386"/>
        <v>-1.8442154918643408</v>
      </c>
      <c r="V950" s="8">
        <f t="shared" si="386"/>
        <v>-1.8144994657637641</v>
      </c>
      <c r="W950" s="8">
        <f t="shared" si="386"/>
        <v>-0.74479236353516398</v>
      </c>
      <c r="Y950" t="s">
        <v>18</v>
      </c>
      <c r="Z950" s="8">
        <f>-1* AVERAGEIF($I655:$I942,"=1",Z655:Z942)</f>
        <v>-6.4945079900832425E-2</v>
      </c>
      <c r="AA950" s="8">
        <f t="shared" ref="AA950:AI950" si="387">-1* AVERAGEIF($I655:$I942,"=1",AA655:AA942)</f>
        <v>-6.2020754795153142E-2</v>
      </c>
      <c r="AB950" s="8">
        <f t="shared" si="387"/>
        <v>-0.38694465787862548</v>
      </c>
      <c r="AC950" s="8">
        <f t="shared" si="387"/>
        <v>0.13312936824397228</v>
      </c>
      <c r="AD950" s="8">
        <f t="shared" si="387"/>
        <v>-9.7617701715377217E-2</v>
      </c>
      <c r="AE950" s="8">
        <f t="shared" si="387"/>
        <v>-1.3780400877535567E-2</v>
      </c>
      <c r="AF950" s="8">
        <f t="shared" si="387"/>
        <v>-0.12328500428498881</v>
      </c>
      <c r="AG950" s="8">
        <f t="shared" si="387"/>
        <v>-0.34198102272887654</v>
      </c>
      <c r="AH950" s="8">
        <f t="shared" si="387"/>
        <v>-0.94592852173131681</v>
      </c>
      <c r="AI950" s="8">
        <f t="shared" si="387"/>
        <v>-0.71981107358164231</v>
      </c>
      <c r="AK950" t="str">
        <f t="shared" si="369"/>
        <v>Gain &lt;=0</v>
      </c>
      <c r="AL950" s="8">
        <f>-1* AVERAGEIF($I655:$I942,"=1",AL655:AL942)</f>
        <v>0.62890605802351363</v>
      </c>
      <c r="AM950" s="8">
        <f t="shared" ref="AM950:AU950" si="388">-1* AVERAGEIF($I655:$I942,"=1",AM655:AM942)</f>
        <v>0.62924695630171712</v>
      </c>
      <c r="AN950" s="8">
        <f t="shared" si="388"/>
        <v>-0.38694465787862548</v>
      </c>
      <c r="AO950" s="8">
        <f t="shared" si="388"/>
        <v>0.65947344020195353</v>
      </c>
      <c r="AP950" s="8">
        <f t="shared" si="388"/>
        <v>-9.7617701715377217E-2</v>
      </c>
      <c r="AQ950" s="8">
        <f t="shared" si="388"/>
        <v>0.63120904742881656</v>
      </c>
      <c r="AR950" s="8">
        <f t="shared" si="388"/>
        <v>0.39190200721208401</v>
      </c>
      <c r="AS950" s="8">
        <f t="shared" si="388"/>
        <v>0.7305643210982804</v>
      </c>
      <c r="AT950" s="8">
        <f t="shared" si="388"/>
        <v>-0.94592852173131681</v>
      </c>
      <c r="AU950" s="8">
        <f t="shared" si="388"/>
        <v>8.3958331507021547E-2</v>
      </c>
    </row>
    <row r="951" spans="13:49" x14ac:dyDescent="0.3">
      <c r="M951" t="str">
        <f t="shared" si="382"/>
        <v>Target; Gain &gt; 1; #pref=2</v>
      </c>
      <c r="N951" s="8" t="e">
        <f t="shared" ref="N951:W951" si="389">-1* AVERAGEIFS(N655:N942, $H$655:$H$942,"=1",$K655:$K942,"=2",$AW655:$AW942,"&gt;"&amp;$Y$944)</f>
        <v>#DIV/0!</v>
      </c>
      <c r="O951" s="8" t="e">
        <f t="shared" si="389"/>
        <v>#DIV/0!</v>
      </c>
      <c r="P951" s="8" t="e">
        <f t="shared" si="389"/>
        <v>#DIV/0!</v>
      </c>
      <c r="Q951" s="8" t="e">
        <f t="shared" si="389"/>
        <v>#DIV/0!</v>
      </c>
      <c r="R951" s="8" t="e">
        <f t="shared" si="389"/>
        <v>#DIV/0!</v>
      </c>
      <c r="S951" s="8" t="e">
        <f t="shared" si="389"/>
        <v>#DIV/0!</v>
      </c>
      <c r="T951" s="8" t="e">
        <f t="shared" si="389"/>
        <v>#DIV/0!</v>
      </c>
      <c r="U951" s="8" t="e">
        <f t="shared" si="389"/>
        <v>#DIV/0!</v>
      </c>
      <c r="V951" s="8" t="e">
        <f t="shared" si="389"/>
        <v>#DIV/0!</v>
      </c>
      <c r="W951" s="8" t="e">
        <f t="shared" si="389"/>
        <v>#DIV/0!</v>
      </c>
      <c r="Y951" t="str">
        <f>"Target; Gain &gt; "&amp;Y944&amp;"; #pref=2"</f>
        <v>Target; Gain &gt; 1; #pref=2</v>
      </c>
      <c r="Z951" s="8" t="e">
        <f t="shared" ref="Z951:AI951" si="390">-1* AVERAGEIFS(Z655:Z942, $H$655:$H$942,"=1",$K655:$K942,"=2",$AW655:$AW942,"&gt;"&amp;$Y$944)</f>
        <v>#DIV/0!</v>
      </c>
      <c r="AA951" s="8" t="e">
        <f t="shared" si="390"/>
        <v>#DIV/0!</v>
      </c>
      <c r="AB951" s="8" t="e">
        <f t="shared" si="390"/>
        <v>#DIV/0!</v>
      </c>
      <c r="AC951" s="8" t="e">
        <f t="shared" si="390"/>
        <v>#DIV/0!</v>
      </c>
      <c r="AD951" s="8" t="e">
        <f t="shared" si="390"/>
        <v>#DIV/0!</v>
      </c>
      <c r="AE951" s="8" t="e">
        <f t="shared" si="390"/>
        <v>#DIV/0!</v>
      </c>
      <c r="AF951" s="8" t="e">
        <f t="shared" si="390"/>
        <v>#DIV/0!</v>
      </c>
      <c r="AG951" s="8" t="e">
        <f t="shared" si="390"/>
        <v>#DIV/0!</v>
      </c>
      <c r="AH951" s="8" t="e">
        <f t="shared" si="390"/>
        <v>#DIV/0!</v>
      </c>
      <c r="AI951" s="8" t="e">
        <f t="shared" si="390"/>
        <v>#DIV/0!</v>
      </c>
      <c r="AK951" t="str">
        <f t="shared" si="369"/>
        <v>Target; Gain &gt; 1; #pref=2</v>
      </c>
      <c r="AL951" s="8" t="e">
        <f t="shared" ref="AL951:AU951" si="391">-1* AVERAGEIFS(AL655:AL942, $H$655:$H$942,"=1",$K655:$K942,"=2",$AW655:$AW942,"&gt;"&amp;$Y$944)</f>
        <v>#DIV/0!</v>
      </c>
      <c r="AM951" s="8" t="e">
        <f t="shared" si="391"/>
        <v>#DIV/0!</v>
      </c>
      <c r="AN951" s="8" t="e">
        <f t="shared" si="391"/>
        <v>#DIV/0!</v>
      </c>
      <c r="AO951" s="8" t="e">
        <f t="shared" si="391"/>
        <v>#DIV/0!</v>
      </c>
      <c r="AP951" s="8" t="e">
        <f t="shared" si="391"/>
        <v>#DIV/0!</v>
      </c>
      <c r="AQ951" s="8" t="e">
        <f t="shared" si="391"/>
        <v>#DIV/0!</v>
      </c>
      <c r="AR951" s="8" t="e">
        <f t="shared" si="391"/>
        <v>#DIV/0!</v>
      </c>
      <c r="AS951" s="8" t="e">
        <f t="shared" si="391"/>
        <v>#DIV/0!</v>
      </c>
      <c r="AT951" s="8" t="e">
        <f t="shared" si="391"/>
        <v>#DIV/0!</v>
      </c>
      <c r="AU951" s="8" t="e">
        <f t="shared" si="391"/>
        <v>#DIV/0!</v>
      </c>
    </row>
    <row r="952" spans="13:49" x14ac:dyDescent="0.3">
      <c r="M952" t="str">
        <f t="shared" si="382"/>
        <v>Target; Gain &gt; 1; #pref=3</v>
      </c>
      <c r="N952" s="8">
        <f t="shared" ref="N952:W952" si="392">-1* AVERAGEIFS(N655:N942,  $H$655:$H$942,"=1",$K655:$K942,"=3",$AW655:$AW942,"&gt;"&amp;$Y$944)</f>
        <v>0.30800860457054002</v>
      </c>
      <c r="O952" s="8">
        <f t="shared" si="392"/>
        <v>0.30377727204493454</v>
      </c>
      <c r="P952" s="8">
        <f t="shared" si="392"/>
        <v>-0.69839834563594083</v>
      </c>
      <c r="Q952" s="8">
        <f t="shared" si="392"/>
        <v>0.6070168234933413</v>
      </c>
      <c r="R952" s="8">
        <f t="shared" si="392"/>
        <v>-0.21883413233413337</v>
      </c>
      <c r="S952" s="8">
        <f t="shared" si="392"/>
        <v>0.74849275279233618</v>
      </c>
      <c r="T952" s="8">
        <f t="shared" si="392"/>
        <v>-5.5443226739961329</v>
      </c>
      <c r="U952" s="8">
        <f t="shared" si="392"/>
        <v>-3.7168562038301602</v>
      </c>
      <c r="V952" s="8">
        <f t="shared" si="392"/>
        <v>-2.4897703782407952</v>
      </c>
      <c r="W952" s="8">
        <f t="shared" si="392"/>
        <v>0.39970942636888118</v>
      </c>
      <c r="Y952" t="str">
        <f>"Target; Gain &gt; "&amp;Y944&amp;"; #pref=3"</f>
        <v>Target; Gain &gt; 1; #pref=3</v>
      </c>
      <c r="Z952" s="8">
        <f t="shared" ref="Z952:AI952" si="393">-1* AVERAGEIFS(Z655:Z942,  $H$655:$H$942,"=1",$K655:$K942,"=3",$AW655:$AW942,"&gt;"&amp;$Y$944)</f>
        <v>0.15198273579487565</v>
      </c>
      <c r="AA952" s="8">
        <f t="shared" si="393"/>
        <v>0.15665220804547769</v>
      </c>
      <c r="AB952" s="8">
        <f t="shared" si="393"/>
        <v>-0.23129140772371509</v>
      </c>
      <c r="AC952" s="8">
        <f t="shared" si="393"/>
        <v>0.25652168483482957</v>
      </c>
      <c r="AD952" s="8">
        <f t="shared" si="393"/>
        <v>2.9323683921701788E-2</v>
      </c>
      <c r="AE952" s="8">
        <f t="shared" si="393"/>
        <v>0.44648747749551942</v>
      </c>
      <c r="AF952" s="8">
        <f t="shared" si="393"/>
        <v>-1.5004884013806197</v>
      </c>
      <c r="AG952" s="8">
        <f t="shared" si="393"/>
        <v>-1.0561292447728314</v>
      </c>
      <c r="AH952" s="8">
        <f t="shared" si="393"/>
        <v>-1.659077997315318</v>
      </c>
      <c r="AI952" s="8">
        <f t="shared" si="393"/>
        <v>-0.10949004187763922</v>
      </c>
      <c r="AK952" t="str">
        <f t="shared" si="369"/>
        <v>Target; Gain &gt; 1; #pref=3</v>
      </c>
      <c r="AL952" s="8">
        <f t="shared" ref="AL952:AU952" si="394">-1* AVERAGEIFS(AL655:AL942,  $H$655:$H$942,"=1",$K655:$K942,"=3",$AW655:$AW942,"&gt;"&amp;$Y$944)</f>
        <v>0.62542237105098242</v>
      </c>
      <c r="AM952" s="8">
        <f t="shared" si="394"/>
        <v>0.62619398212987654</v>
      </c>
      <c r="AN952" s="8">
        <f t="shared" si="394"/>
        <v>-0.23129140772371509</v>
      </c>
      <c r="AO952" s="8">
        <f t="shared" si="394"/>
        <v>0.65667715793450554</v>
      </c>
      <c r="AP952" s="8">
        <f t="shared" si="394"/>
        <v>2.9323683921701788E-2</v>
      </c>
      <c r="AQ952" s="8">
        <f t="shared" si="394"/>
        <v>0.67771579650986147</v>
      </c>
      <c r="AR952" s="8">
        <f t="shared" si="394"/>
        <v>-0.37166142403296187</v>
      </c>
      <c r="AS952" s="8">
        <f t="shared" si="394"/>
        <v>0.53982844986339562</v>
      </c>
      <c r="AT952" s="8">
        <f t="shared" si="394"/>
        <v>-1.659077997315318</v>
      </c>
      <c r="AU952" s="8">
        <f t="shared" si="394"/>
        <v>0.37092763551124125</v>
      </c>
    </row>
    <row r="953" spans="13:49" x14ac:dyDescent="0.3">
      <c r="M953" t="str">
        <f t="shared" si="382"/>
        <v>Target; Gain &gt; 1; #pref=4</v>
      </c>
      <c r="N953" s="8" t="e">
        <f t="shared" ref="N953:W953" si="395">-1* AVERAGEIFS(N655:N942,  $H$655:$H$942,"=1",$K655:$K942,"=4",$AW655:$AW942,"&gt;"&amp;$Y$944)</f>
        <v>#DIV/0!</v>
      </c>
      <c r="O953" s="8" t="e">
        <f t="shared" si="395"/>
        <v>#DIV/0!</v>
      </c>
      <c r="P953" s="8" t="e">
        <f t="shared" si="395"/>
        <v>#DIV/0!</v>
      </c>
      <c r="Q953" s="8" t="e">
        <f t="shared" si="395"/>
        <v>#DIV/0!</v>
      </c>
      <c r="R953" s="8" t="e">
        <f t="shared" si="395"/>
        <v>#DIV/0!</v>
      </c>
      <c r="S953" s="8" t="e">
        <f t="shared" si="395"/>
        <v>#DIV/0!</v>
      </c>
      <c r="T953" s="8" t="e">
        <f t="shared" si="395"/>
        <v>#DIV/0!</v>
      </c>
      <c r="U953" s="8" t="e">
        <f t="shared" si="395"/>
        <v>#DIV/0!</v>
      </c>
      <c r="V953" s="8" t="e">
        <f t="shared" si="395"/>
        <v>#DIV/0!</v>
      </c>
      <c r="W953" s="8" t="e">
        <f t="shared" si="395"/>
        <v>#DIV/0!</v>
      </c>
      <c r="Y953" t="str">
        <f>"Target; Gain &gt; "&amp;Y944&amp;"; #pref=4"</f>
        <v>Target; Gain &gt; 1; #pref=4</v>
      </c>
      <c r="Z953" s="8" t="e">
        <f t="shared" ref="Z953:AI953" si="396">-1* AVERAGEIFS(Z655:Z942,  $H$655:$H$942,"=1",$K655:$K942,"=4",$AW655:$AW942,"&gt;"&amp;$Y$944)</f>
        <v>#DIV/0!</v>
      </c>
      <c r="AA953" s="8" t="e">
        <f t="shared" si="396"/>
        <v>#DIV/0!</v>
      </c>
      <c r="AB953" s="8" t="e">
        <f t="shared" si="396"/>
        <v>#DIV/0!</v>
      </c>
      <c r="AC953" s="8" t="e">
        <f t="shared" si="396"/>
        <v>#DIV/0!</v>
      </c>
      <c r="AD953" s="8" t="e">
        <f t="shared" si="396"/>
        <v>#DIV/0!</v>
      </c>
      <c r="AE953" s="8" t="e">
        <f t="shared" si="396"/>
        <v>#DIV/0!</v>
      </c>
      <c r="AF953" s="8" t="e">
        <f t="shared" si="396"/>
        <v>#DIV/0!</v>
      </c>
      <c r="AG953" s="8" t="e">
        <f t="shared" si="396"/>
        <v>#DIV/0!</v>
      </c>
      <c r="AH953" s="8" t="e">
        <f t="shared" si="396"/>
        <v>#DIV/0!</v>
      </c>
      <c r="AI953" s="8" t="e">
        <f t="shared" si="396"/>
        <v>#DIV/0!</v>
      </c>
      <c r="AK953" t="str">
        <f t="shared" si="369"/>
        <v>Target; Gain &gt; 1; #pref=4</v>
      </c>
      <c r="AL953" s="8" t="e">
        <f t="shared" ref="AL953:AU953" si="397">-1* AVERAGEIFS(AL655:AL942,  $H$655:$H$942,"=1",$K655:$K942,"=4",$AW655:$AW942,"&gt;"&amp;$Y$944)</f>
        <v>#DIV/0!</v>
      </c>
      <c r="AM953" s="8" t="e">
        <f t="shared" si="397"/>
        <v>#DIV/0!</v>
      </c>
      <c r="AN953" s="8" t="e">
        <f t="shared" si="397"/>
        <v>#DIV/0!</v>
      </c>
      <c r="AO953" s="8" t="e">
        <f t="shared" si="397"/>
        <v>#DIV/0!</v>
      </c>
      <c r="AP953" s="8" t="e">
        <f t="shared" si="397"/>
        <v>#DIV/0!</v>
      </c>
      <c r="AQ953" s="8" t="e">
        <f t="shared" si="397"/>
        <v>#DIV/0!</v>
      </c>
      <c r="AR953" s="8" t="e">
        <f t="shared" si="397"/>
        <v>#DIV/0!</v>
      </c>
      <c r="AS953" s="8" t="e">
        <f t="shared" si="397"/>
        <v>#DIV/0!</v>
      </c>
      <c r="AT953" s="8" t="e">
        <f t="shared" si="397"/>
        <v>#DIV/0!</v>
      </c>
      <c r="AU953" s="8" t="e">
        <f t="shared" si="397"/>
        <v>#DIV/0!</v>
      </c>
    </row>
    <row r="954" spans="13:49" x14ac:dyDescent="0.3">
      <c r="M954" t="str">
        <f t="shared" si="382"/>
        <v>Target (or sym); Gain &gt; 0</v>
      </c>
      <c r="N954" s="8">
        <f>-1* AVERAGEIFS(N655:N942,$H655:$H942,"=1",$J655:$J942,"=1")</f>
        <v>0.15909004669713978</v>
      </c>
      <c r="O954" s="8">
        <f t="shared" ref="O954:W954" si="398">-1* AVERAGEIFS(O655:O942,$H655:$H942,"=1",$J655:$J942,"=1")</f>
        <v>0.15430249419492917</v>
      </c>
      <c r="P954" s="8">
        <f t="shared" si="398"/>
        <v>-0.41214935004162684</v>
      </c>
      <c r="Q954" s="8">
        <f t="shared" si="398"/>
        <v>0.49666251265353212</v>
      </c>
      <c r="R954" s="8">
        <f t="shared" si="398"/>
        <v>-5.9298356708534852E-2</v>
      </c>
      <c r="S954" s="8">
        <f t="shared" si="398"/>
        <v>0.60937148479378089</v>
      </c>
      <c r="T954" s="8">
        <f t="shared" si="398"/>
        <v>-4.2148371847547867</v>
      </c>
      <c r="U954" s="8">
        <f t="shared" si="398"/>
        <v>-2.9434535851898898</v>
      </c>
      <c r="V954" s="8">
        <f t="shared" si="398"/>
        <v>-2.0368597321142197</v>
      </c>
      <c r="W954" s="8">
        <f t="shared" si="398"/>
        <v>0.26040051439571621</v>
      </c>
      <c r="Y954" t="s">
        <v>52</v>
      </c>
      <c r="Z954" s="8">
        <f>-1* AVERAGEIFS(Z655:Z942,$H655:$H942,"=1",$J655:$J942,"=1")</f>
        <v>7.1528459887632068E-2</v>
      </c>
      <c r="AA954" s="8">
        <f t="shared" ref="AA954:AI954" si="399">-1* AVERAGEIFS(AA655:AA942,$H655:$H942,"=1",$J655:$J942,"=1")</f>
        <v>7.4994171084425992E-2</v>
      </c>
      <c r="AB954" s="8">
        <f t="shared" si="399"/>
        <v>-0.26381330312220352</v>
      </c>
      <c r="AC954" s="8">
        <f t="shared" si="399"/>
        <v>0.19625698523773072</v>
      </c>
      <c r="AD954" s="8">
        <f t="shared" si="399"/>
        <v>-0.22632469877768754</v>
      </c>
      <c r="AE954" s="8">
        <f t="shared" si="399"/>
        <v>0.11732742834907933</v>
      </c>
      <c r="AF954" s="8">
        <f t="shared" si="399"/>
        <v>-0.89860818489889693</v>
      </c>
      <c r="AG954" s="8">
        <f t="shared" si="399"/>
        <v>-0.76957316593355618</v>
      </c>
      <c r="AH954" s="8">
        <f t="shared" si="399"/>
        <v>-1.2248929173815704</v>
      </c>
      <c r="AI954" s="8">
        <f t="shared" si="399"/>
        <v>-0.20433527572712989</v>
      </c>
      <c r="AK954" t="str">
        <f t="shared" si="369"/>
        <v>Target (or sym); Gain &gt; 0</v>
      </c>
      <c r="AL954" s="8">
        <f>-1* AVERAGEIFS(AL655:AL942,$H655:$H942,"=1",$J655:$J942,"=1")</f>
        <v>0.62938629248964606</v>
      </c>
      <c r="AM954" s="8">
        <f t="shared" ref="AM954:AU954" si="400">-1* AVERAGEIFS(AM655:AM942,$H655:$H942,"=1",$J655:$J942,"=1")</f>
        <v>0.62901537476026981</v>
      </c>
      <c r="AN954" s="8">
        <f t="shared" si="400"/>
        <v>-0.26381330312220352</v>
      </c>
      <c r="AO954" s="8">
        <f t="shared" si="400"/>
        <v>0.65477689993444699</v>
      </c>
      <c r="AP954" s="8">
        <f t="shared" si="400"/>
        <v>-0.22632469877768754</v>
      </c>
      <c r="AQ954" s="8">
        <f t="shared" si="400"/>
        <v>0.63155895109118088</v>
      </c>
      <c r="AR954" s="8">
        <f t="shared" si="400"/>
        <v>-6.8842355440884406E-2</v>
      </c>
      <c r="AS954" s="8">
        <f t="shared" si="400"/>
        <v>0.60572766269687695</v>
      </c>
      <c r="AT954" s="8">
        <f t="shared" si="400"/>
        <v>-1.2248929173815704</v>
      </c>
      <c r="AU954" s="8">
        <f t="shared" si="400"/>
        <v>0.3169448780570886</v>
      </c>
      <c r="AV954" s="4" t="s">
        <v>43</v>
      </c>
      <c r="AW954" s="18">
        <f>AVERAGEIF($J655:$J942,"=1",AW655:AW942)</f>
        <v>3.2727272727272729</v>
      </c>
    </row>
    <row r="955" spans="13:49" x14ac:dyDescent="0.3">
      <c r="M955" t="str">
        <f t="shared" si="382"/>
        <v>Target (or sym); Gain &lt;= 0</v>
      </c>
      <c r="N955" s="8">
        <f>-1* AVERAGEIFS(N655:N942,$H655:$H942,"=1",$J655:$J942,"=0")</f>
        <v>0.20750686273138902</v>
      </c>
      <c r="O955" s="8">
        <f t="shared" ref="O955:W955" si="401">-1* AVERAGEIFS(O655:O942,$H655:$H942,"=1",$J655:$J942,"=0")</f>
        <v>0.19886044042624862</v>
      </c>
      <c r="P955" s="8">
        <f t="shared" si="401"/>
        <v>-5.4724582900855662E-2</v>
      </c>
      <c r="Q955" s="8">
        <f t="shared" si="401"/>
        <v>0.594711025354832</v>
      </c>
      <c r="R955" s="8">
        <f t="shared" si="401"/>
        <v>0.19365250151875857</v>
      </c>
      <c r="S955" s="8">
        <f t="shared" si="401"/>
        <v>0.5865871842947934</v>
      </c>
      <c r="T955" s="8">
        <f t="shared" si="401"/>
        <v>-1.5179192813422295</v>
      </c>
      <c r="U955" s="8">
        <f t="shared" si="401"/>
        <v>-1.3550710416869429</v>
      </c>
      <c r="V955" s="8">
        <f t="shared" si="401"/>
        <v>-2.8817949014677282</v>
      </c>
      <c r="W955" s="8">
        <f t="shared" si="401"/>
        <v>-2.3859864909345059E-2</v>
      </c>
      <c r="Y955" t="s">
        <v>132</v>
      </c>
      <c r="Z955" s="8">
        <f>-1* AVERAGEIFS(Z655:Z942,$H655:$H942,"=1",$J655:$J942,"=0")</f>
        <v>0.22446398205841583</v>
      </c>
      <c r="AA955" s="8">
        <f t="shared" ref="AA955:AI955" si="402">-1* AVERAGEIFS(AA655:AA942,$H655:$H942,"=1",$J655:$J942,"=0")</f>
        <v>0.22093111650411579</v>
      </c>
      <c r="AB955" s="8">
        <f t="shared" si="402"/>
        <v>-0.28615431931014895</v>
      </c>
      <c r="AC955" s="8">
        <f t="shared" si="402"/>
        <v>0.30747471902192369</v>
      </c>
      <c r="AD955" s="8">
        <f t="shared" si="402"/>
        <v>0.23078442622864243</v>
      </c>
      <c r="AE955" s="8">
        <f t="shared" si="402"/>
        <v>0.44640548147625259</v>
      </c>
      <c r="AF955" s="8">
        <f t="shared" si="402"/>
        <v>0.16846450008615185</v>
      </c>
      <c r="AG955" s="8">
        <f t="shared" si="402"/>
        <v>-0.12405143590644432</v>
      </c>
      <c r="AH955" s="8">
        <f t="shared" si="402"/>
        <v>-1.6071514634995818</v>
      </c>
      <c r="AI955" s="8">
        <f t="shared" si="402"/>
        <v>-0.367603387623473</v>
      </c>
      <c r="AK955" t="str">
        <f t="shared" si="369"/>
        <v>Target (or sym); Gain &lt;= 0</v>
      </c>
      <c r="AL955" s="8">
        <f>-1* AVERAGEIFS(AL655:AL942,$H655:$H942,"=1",$J655:$J942,"=0")</f>
        <v>0.67649109179746714</v>
      </c>
      <c r="AM955" s="8">
        <f t="shared" ref="AM955:AU955" si="403">-1* AVERAGEIFS(AM655:AM942,$H655:$H942,"=1",$J655:$J942,"=0")</f>
        <v>0.67684033225505269</v>
      </c>
      <c r="AN955" s="8">
        <f t="shared" si="403"/>
        <v>-0.28615431931014895</v>
      </c>
      <c r="AO955" s="8">
        <f t="shared" si="403"/>
        <v>0.68850681515604106</v>
      </c>
      <c r="AP955" s="8">
        <f t="shared" si="403"/>
        <v>0.23078442622864243</v>
      </c>
      <c r="AQ955" s="8">
        <f t="shared" si="403"/>
        <v>0.69107769688288334</v>
      </c>
      <c r="AR955" s="8">
        <f t="shared" si="403"/>
        <v>0.56717415444582908</v>
      </c>
      <c r="AS955" s="8">
        <f t="shared" si="403"/>
        <v>0.75333751160297335</v>
      </c>
      <c r="AT955" s="8">
        <f t="shared" si="403"/>
        <v>-1.6071514634995818</v>
      </c>
      <c r="AU955" s="8">
        <f t="shared" si="403"/>
        <v>0.3240760326078822</v>
      </c>
      <c r="AV955" s="4" t="s">
        <v>18</v>
      </c>
      <c r="AW955" s="18">
        <f>AVERAGEIF($J655:$J942,"=0",AW655:AW942)</f>
        <v>-2.1176470588235294</v>
      </c>
    </row>
    <row r="956" spans="13:49" x14ac:dyDescent="0.3">
      <c r="M956" s="19">
        <f t="shared" ref="M956:O961" si="404">M944</f>
        <v>1</v>
      </c>
      <c r="N956" s="19" t="str">
        <f t="shared" si="404"/>
        <v>BNL Causal</v>
      </c>
      <c r="O956" s="19" t="str">
        <f t="shared" si="404"/>
        <v>BNL Causal HM</v>
      </c>
      <c r="P956" s="19" t="str">
        <f t="shared" ref="P956:P966" si="405">Q944</f>
        <v>SFS Causal</v>
      </c>
      <c r="Q956" s="19" t="str">
        <f t="shared" ref="Q956:Q966" si="406">S944</f>
        <v>SaLSa Causal</v>
      </c>
      <c r="R956" s="19" t="str">
        <f t="shared" ref="R956:R966" si="407">U944</f>
        <v>D&amp;C Causal</v>
      </c>
      <c r="S956" s="19" t="str">
        <f t="shared" ref="S956:S966" si="408">W944</f>
        <v>BBS Causal</v>
      </c>
      <c r="T956" s="19"/>
      <c r="U956" s="19">
        <f t="shared" ref="U956:U966" si="409">Y944</f>
        <v>1</v>
      </c>
      <c r="V956" s="19" t="str">
        <f t="shared" ref="V956:V966" si="410">Z944</f>
        <v>BNL Causal</v>
      </c>
      <c r="W956" s="19" t="str">
        <f t="shared" ref="W956:W966" si="411">AA944</f>
        <v>BNL Causal HM</v>
      </c>
      <c r="X956" s="19" t="str">
        <f t="shared" ref="X956:X966" si="412">AC944</f>
        <v>SFS Causal</v>
      </c>
      <c r="Y956" s="19" t="str">
        <f t="shared" ref="Y956:Y966" si="413">AE944</f>
        <v>SaLSa Causal</v>
      </c>
      <c r="Z956" s="19" t="str">
        <f t="shared" ref="Z956:Z966" si="414">AG944</f>
        <v>D&amp;C Causal</v>
      </c>
      <c r="AA956" s="19" t="str">
        <f t="shared" ref="AA956:AA966" si="415">AI944</f>
        <v>BBS Causal</v>
      </c>
      <c r="AB956" s="17"/>
      <c r="AC956" s="32">
        <f t="shared" ref="AC956:AC966" si="416">AK944</f>
        <v>1</v>
      </c>
      <c r="AD956" s="32" t="str">
        <f t="shared" ref="AD956:AD966" si="417">AL944</f>
        <v>BNL Causal</v>
      </c>
      <c r="AE956" s="32" t="str">
        <f t="shared" ref="AE956:AE966" si="418">AM944</f>
        <v>BNL Causal HM</v>
      </c>
      <c r="AF956" s="32" t="str">
        <f t="shared" ref="AF956:AF966" si="419">AO944</f>
        <v>SFS Causal</v>
      </c>
      <c r="AG956" s="32" t="str">
        <f t="shared" ref="AG956:AG966" si="420">AQ944</f>
        <v>SaLSa Causal</v>
      </c>
      <c r="AH956" s="32" t="str">
        <f t="shared" ref="AH956:AH966" si="421">AS944</f>
        <v>D&amp;C Causal</v>
      </c>
      <c r="AI956" s="32" t="str">
        <f t="shared" ref="AI956:AI966" si="422">AU944</f>
        <v>BBS Causal</v>
      </c>
      <c r="AK956" s="19"/>
      <c r="AL956" s="19"/>
      <c r="AM956" s="19"/>
      <c r="AN956" s="17"/>
      <c r="AO956" s="17"/>
      <c r="AP956" s="17"/>
      <c r="AQ956" s="17"/>
      <c r="AR956" s="17"/>
      <c r="AS956" s="17"/>
      <c r="AT956" s="17"/>
      <c r="AU956" s="17"/>
    </row>
    <row r="957" spans="13:49" x14ac:dyDescent="0.3">
      <c r="M957" t="str">
        <f t="shared" si="404"/>
        <v>ALL</v>
      </c>
      <c r="N957" s="8">
        <f t="shared" si="404"/>
        <v>-0.18007907925707947</v>
      </c>
      <c r="O957" s="8">
        <f t="shared" si="404"/>
        <v>-0.18876371892749047</v>
      </c>
      <c r="P957" s="8">
        <f t="shared" si="405"/>
        <v>0.31171070929354439</v>
      </c>
      <c r="Q957" s="8">
        <f t="shared" si="406"/>
        <v>0.27060586351322158</v>
      </c>
      <c r="R957" s="8">
        <f t="shared" si="407"/>
        <v>-1.8142851868167327</v>
      </c>
      <c r="S957" s="8">
        <f t="shared" si="408"/>
        <v>-0.46157199844703267</v>
      </c>
      <c r="T957" s="8"/>
      <c r="U957" s="8" t="str">
        <f t="shared" si="409"/>
        <v>ALL</v>
      </c>
      <c r="V957" s="8">
        <f t="shared" si="410"/>
        <v>-2.084010682516001E-2</v>
      </c>
      <c r="W957" s="8">
        <f t="shared" si="411"/>
        <v>-1.8282707991424615E-2</v>
      </c>
      <c r="X957" s="8">
        <f t="shared" si="412"/>
        <v>0.17361854433830054</v>
      </c>
      <c r="Y957" s="8">
        <f t="shared" si="413"/>
        <v>1.2480002856491737E-2</v>
      </c>
      <c r="Z957" s="8">
        <f t="shared" si="414"/>
        <v>-0.40692052997145772</v>
      </c>
      <c r="AA957" s="8">
        <f t="shared" si="415"/>
        <v>-0.58875328537178373</v>
      </c>
      <c r="AB957" s="17"/>
      <c r="AC957" s="33" t="str">
        <f t="shared" si="416"/>
        <v>ALL</v>
      </c>
      <c r="AD957" s="8">
        <f t="shared" si="417"/>
        <v>0.64489333400679083</v>
      </c>
      <c r="AE957" s="8">
        <f t="shared" si="418"/>
        <v>0.64442830081623248</v>
      </c>
      <c r="AF957" s="8">
        <f t="shared" si="419"/>
        <v>0.67790646585846892</v>
      </c>
      <c r="AG957" s="8">
        <f t="shared" si="420"/>
        <v>0.64265215311179325</v>
      </c>
      <c r="AH957" s="8">
        <f t="shared" si="421"/>
        <v>0.71930907368301233</v>
      </c>
      <c r="AI957" s="8">
        <f t="shared" si="422"/>
        <v>0.1396118708080433</v>
      </c>
      <c r="AK957" s="8"/>
      <c r="AL957" s="8"/>
      <c r="AM957" s="8"/>
      <c r="AN957" s="17"/>
      <c r="AO957" s="17"/>
      <c r="AP957" s="17"/>
      <c r="AQ957" s="17"/>
      <c r="AR957" s="17"/>
      <c r="AS957" s="17"/>
      <c r="AT957" s="17"/>
      <c r="AU957" s="17"/>
    </row>
    <row r="958" spans="13:49" x14ac:dyDescent="0.3">
      <c r="M958" t="str">
        <f t="shared" si="404"/>
        <v>Target; Gain &gt; 1</v>
      </c>
      <c r="N958" s="8">
        <f t="shared" si="404"/>
        <v>0.30800860457054002</v>
      </c>
      <c r="O958" s="8">
        <f t="shared" si="404"/>
        <v>0.30377727204493454</v>
      </c>
      <c r="P958" s="8">
        <f t="shared" si="405"/>
        <v>0.6070168234933413</v>
      </c>
      <c r="Q958" s="8">
        <f t="shared" si="406"/>
        <v>0.74849275279233618</v>
      </c>
      <c r="R958" s="8">
        <f t="shared" si="407"/>
        <v>-3.7168562038301602</v>
      </c>
      <c r="S958" s="8">
        <f t="shared" si="408"/>
        <v>0.39970942636888118</v>
      </c>
      <c r="T958" s="8"/>
      <c r="U958" s="8" t="str">
        <f t="shared" si="409"/>
        <v>Target; Gain &gt; 1</v>
      </c>
      <c r="V958" s="8">
        <f t="shared" si="410"/>
        <v>0.15198273579487565</v>
      </c>
      <c r="W958" s="8">
        <f t="shared" si="411"/>
        <v>0.15665220804547769</v>
      </c>
      <c r="X958" s="8">
        <f t="shared" si="412"/>
        <v>0.25652168483482957</v>
      </c>
      <c r="Y958" s="8">
        <f t="shared" si="413"/>
        <v>0.44648747749551942</v>
      </c>
      <c r="Z958" s="8">
        <f t="shared" si="414"/>
        <v>-1.0561292447728314</v>
      </c>
      <c r="AA958" s="8">
        <f t="shared" si="415"/>
        <v>-0.10949004187763922</v>
      </c>
      <c r="AB958" s="17"/>
      <c r="AC958" s="33" t="str">
        <f t="shared" si="416"/>
        <v>Target; Gain &gt; 1</v>
      </c>
      <c r="AD958" s="8">
        <f t="shared" si="417"/>
        <v>0.62542237105098242</v>
      </c>
      <c r="AE958" s="8">
        <f t="shared" si="418"/>
        <v>0.62619398212987654</v>
      </c>
      <c r="AF958" s="8">
        <f t="shared" si="419"/>
        <v>0.65667715793450554</v>
      </c>
      <c r="AG958" s="8">
        <f t="shared" si="420"/>
        <v>0.67771579650986147</v>
      </c>
      <c r="AH958" s="8">
        <f t="shared" si="421"/>
        <v>0.53982844986339562</v>
      </c>
      <c r="AI958" s="8">
        <f t="shared" si="422"/>
        <v>0.37092763551124125</v>
      </c>
      <c r="AK958" s="8"/>
      <c r="AL958" s="8"/>
      <c r="AM958" s="8"/>
      <c r="AN958" s="17"/>
      <c r="AO958" s="17"/>
      <c r="AP958" s="17"/>
      <c r="AQ958" s="17"/>
      <c r="AR958" s="17"/>
      <c r="AS958" s="17"/>
      <c r="AT958" s="17"/>
      <c r="AU958" s="17"/>
    </row>
    <row r="959" spans="13:49" x14ac:dyDescent="0.3">
      <c r="M959" t="str">
        <f t="shared" si="404"/>
        <v>Gain &gt; 1</v>
      </c>
      <c r="N959" s="8">
        <f t="shared" si="404"/>
        <v>0.18308580068623348</v>
      </c>
      <c r="O959" s="8">
        <f t="shared" si="404"/>
        <v>0.17827027025259656</v>
      </c>
      <c r="P959" s="8">
        <f t="shared" si="405"/>
        <v>0.54306837329356616</v>
      </c>
      <c r="Q959" s="8">
        <f t="shared" si="406"/>
        <v>0.57203094565655155</v>
      </c>
      <c r="R959" s="8">
        <f t="shared" si="407"/>
        <v>-2.5684210332940949</v>
      </c>
      <c r="S959" s="8">
        <f t="shared" si="408"/>
        <v>-1.6680391751665857E-3</v>
      </c>
      <c r="T959" s="8"/>
      <c r="U959" s="8" t="str">
        <f t="shared" si="409"/>
        <v>Gain &gt; 1</v>
      </c>
      <c r="V959" s="8">
        <f t="shared" si="410"/>
        <v>0.1532137180954124</v>
      </c>
      <c r="W959" s="8">
        <f t="shared" si="411"/>
        <v>0.15849381855012068</v>
      </c>
      <c r="X959" s="8">
        <f t="shared" si="412"/>
        <v>0.28723369710652386</v>
      </c>
      <c r="Y959" s="8">
        <f t="shared" si="413"/>
        <v>0.27776941290147517</v>
      </c>
      <c r="Z959" s="8">
        <f t="shared" si="414"/>
        <v>-0.72892569870505208</v>
      </c>
      <c r="AA959" s="8">
        <f t="shared" si="415"/>
        <v>-0.35076008098777833</v>
      </c>
      <c r="AB959" s="17"/>
      <c r="AC959" s="33" t="str">
        <f t="shared" si="416"/>
        <v>Gain &gt; 1</v>
      </c>
      <c r="AD959" s="8">
        <f t="shared" si="417"/>
        <v>0.6761603482231201</v>
      </c>
      <c r="AE959" s="8">
        <f t="shared" si="418"/>
        <v>0.67688951196803926</v>
      </c>
      <c r="AF959" s="8">
        <f t="shared" si="419"/>
        <v>0.7065571641801115</v>
      </c>
      <c r="AG959" s="8">
        <f t="shared" si="420"/>
        <v>0.69782537573477754</v>
      </c>
      <c r="AH959" s="8">
        <f t="shared" si="421"/>
        <v>0.64379656697207222</v>
      </c>
      <c r="AI959" s="8">
        <f t="shared" si="422"/>
        <v>0.29207375522085122</v>
      </c>
      <c r="AK959" s="8"/>
      <c r="AL959" s="8"/>
      <c r="AM959" s="8"/>
      <c r="AN959" s="17"/>
      <c r="AO959" s="17"/>
      <c r="AP959" s="17"/>
      <c r="AQ959" s="17"/>
      <c r="AR959" s="17"/>
      <c r="AS959" s="17"/>
      <c r="AT959" s="17"/>
      <c r="AU959" s="17"/>
    </row>
    <row r="960" spans="13:49" x14ac:dyDescent="0.3">
      <c r="M960" t="str">
        <f t="shared" si="404"/>
        <v>Target (or sym)</v>
      </c>
      <c r="N960" s="8">
        <f t="shared" si="404"/>
        <v>0.16877340990398962</v>
      </c>
      <c r="O960" s="8">
        <f t="shared" si="404"/>
        <v>0.16321408344119309</v>
      </c>
      <c r="P960" s="8">
        <f t="shared" si="405"/>
        <v>0.51627221519379207</v>
      </c>
      <c r="Q960" s="8">
        <f t="shared" si="406"/>
        <v>0.60481462469398328</v>
      </c>
      <c r="R960" s="8">
        <f t="shared" si="407"/>
        <v>-2.6257770764893005</v>
      </c>
      <c r="S960" s="8">
        <f t="shared" si="408"/>
        <v>0.20354843853470395</v>
      </c>
      <c r="T960" s="8"/>
      <c r="U960" s="8" t="str">
        <f t="shared" si="409"/>
        <v>Target (or sym)</v>
      </c>
      <c r="V960" s="8">
        <f t="shared" si="410"/>
        <v>0.10211556432178881</v>
      </c>
      <c r="W960" s="8">
        <f t="shared" si="411"/>
        <v>0.10418156016836395</v>
      </c>
      <c r="X960" s="8">
        <f t="shared" si="412"/>
        <v>0.21850053199456934</v>
      </c>
      <c r="Y960" s="8">
        <f t="shared" si="413"/>
        <v>0.18314303897451398</v>
      </c>
      <c r="Z960" s="8">
        <f t="shared" si="414"/>
        <v>-0.64046881992813387</v>
      </c>
      <c r="AA960" s="8">
        <f t="shared" si="415"/>
        <v>-0.2369888981063985</v>
      </c>
      <c r="AB960" s="17"/>
      <c r="AC960" s="14" t="str">
        <f t="shared" si="416"/>
        <v>Target (or sym)</v>
      </c>
      <c r="AD960" s="8">
        <f t="shared" si="417"/>
        <v>0.63880725235121028</v>
      </c>
      <c r="AE960" s="8">
        <f t="shared" si="418"/>
        <v>0.63858036625922643</v>
      </c>
      <c r="AF960" s="8">
        <f t="shared" si="419"/>
        <v>0.66152288297876571</v>
      </c>
      <c r="AG960" s="8">
        <f t="shared" si="420"/>
        <v>0.64346270024952146</v>
      </c>
      <c r="AH960" s="8">
        <f t="shared" si="421"/>
        <v>0.63524963247809629</v>
      </c>
      <c r="AI960" s="8">
        <f t="shared" si="422"/>
        <v>0.3183711089672473</v>
      </c>
      <c r="AK960" s="8"/>
      <c r="AL960" s="8"/>
      <c r="AM960" s="8"/>
      <c r="AN960" s="17"/>
      <c r="AO960" s="17"/>
      <c r="AP960" s="17"/>
      <c r="AQ960" s="17"/>
      <c r="AR960" s="17"/>
      <c r="AS960" s="17"/>
      <c r="AT960" s="17"/>
      <c r="AU960" s="17"/>
    </row>
    <row r="961" spans="12:49" x14ac:dyDescent="0.3">
      <c r="M961" t="str">
        <f t="shared" si="404"/>
        <v>Gain &gt; 0</v>
      </c>
      <c r="N961" s="8">
        <f t="shared" si="404"/>
        <v>2.4668001535690872E-2</v>
      </c>
      <c r="O961" s="8">
        <f t="shared" si="404"/>
        <v>1.7826504948052199E-2</v>
      </c>
      <c r="P961" s="8">
        <f t="shared" si="405"/>
        <v>0.42132385762457569</v>
      </c>
      <c r="Q961" s="8">
        <f t="shared" si="406"/>
        <v>0.47467234599573677</v>
      </c>
      <c r="R961" s="8">
        <f t="shared" si="407"/>
        <v>-1.7680292608340655</v>
      </c>
      <c r="S961" s="8">
        <f t="shared" si="408"/>
        <v>-2.3867797856284265E-2</v>
      </c>
      <c r="T961" s="8"/>
      <c r="U961" s="8" t="str">
        <f t="shared" si="409"/>
        <v>Gain &gt; 0</v>
      </c>
      <c r="V961" s="8">
        <f t="shared" si="410"/>
        <v>4.7322124291788274E-2</v>
      </c>
      <c r="W961" s="8">
        <f t="shared" si="411"/>
        <v>4.9312455250701312E-2</v>
      </c>
      <c r="X961" s="8">
        <f t="shared" si="412"/>
        <v>0.23619272557498938</v>
      </c>
      <c r="Y961" s="8">
        <f t="shared" si="413"/>
        <v>5.3064263172715773E-2</v>
      </c>
      <c r="Z961" s="8">
        <f t="shared" si="414"/>
        <v>-0.50728158661908307</v>
      </c>
      <c r="AA961" s="8">
        <f t="shared" si="415"/>
        <v>-0.3862094308656388</v>
      </c>
      <c r="AB961" s="17"/>
      <c r="AC961" s="14" t="str">
        <f t="shared" si="416"/>
        <v>Gain &gt; 0</v>
      </c>
      <c r="AD961" s="8">
        <f t="shared" si="417"/>
        <v>0.66960094234458256</v>
      </c>
      <c r="AE961" s="8">
        <f t="shared" si="418"/>
        <v>0.66789037870230217</v>
      </c>
      <c r="AF961" s="8">
        <f t="shared" si="419"/>
        <v>0.70639386914581115</v>
      </c>
      <c r="AG961" s="8">
        <f t="shared" si="420"/>
        <v>0.66033695280366667</v>
      </c>
      <c r="AH961" s="8">
        <f t="shared" si="421"/>
        <v>0.70191460040487064</v>
      </c>
      <c r="AI961" s="8">
        <f t="shared" si="422"/>
        <v>0.22562188609144063</v>
      </c>
      <c r="AK961" s="8"/>
      <c r="AL961" s="8"/>
      <c r="AM961" s="8"/>
      <c r="AN961" s="17"/>
      <c r="AO961" s="17"/>
      <c r="AP961" s="17"/>
      <c r="AQ961" s="17"/>
      <c r="AR961" s="17"/>
      <c r="AS961" s="17"/>
      <c r="AT961" s="17"/>
      <c r="AU961" s="17"/>
    </row>
    <row r="962" spans="12:49" x14ac:dyDescent="0.3">
      <c r="M962" t="str">
        <f t="shared" ref="M962" si="423">M950</f>
        <v>Gain &lt;=0</v>
      </c>
      <c r="N962" s="8">
        <f t="shared" ref="N962:O966" si="424">N950</f>
        <v>-0.31256248447593088</v>
      </c>
      <c r="O962" s="8">
        <f t="shared" si="424"/>
        <v>-0.32243974614107684</v>
      </c>
      <c r="P962" s="8">
        <f t="shared" si="405"/>
        <v>0.24078455449111236</v>
      </c>
      <c r="Q962" s="8">
        <f t="shared" si="406"/>
        <v>0.1385628454362999</v>
      </c>
      <c r="R962" s="8">
        <f t="shared" si="407"/>
        <v>-1.8442154918643408</v>
      </c>
      <c r="S962" s="8">
        <f t="shared" si="408"/>
        <v>-0.74479236353516398</v>
      </c>
      <c r="T962" s="8"/>
      <c r="U962" s="8" t="str">
        <f t="shared" si="409"/>
        <v>Gain &lt;=0</v>
      </c>
      <c r="V962" s="8">
        <f t="shared" si="410"/>
        <v>-6.4945079900832425E-2</v>
      </c>
      <c r="W962" s="8">
        <f t="shared" si="411"/>
        <v>-6.2020754795153142E-2</v>
      </c>
      <c r="X962" s="8">
        <f t="shared" si="412"/>
        <v>0.13312936824397228</v>
      </c>
      <c r="Y962" s="8">
        <f t="shared" si="413"/>
        <v>-1.3780400877535567E-2</v>
      </c>
      <c r="Z962" s="8">
        <f t="shared" si="414"/>
        <v>-0.34198102272887654</v>
      </c>
      <c r="AA962" s="8">
        <f t="shared" si="415"/>
        <v>-0.71981107358164231</v>
      </c>
      <c r="AB962" s="17"/>
      <c r="AC962" s="14" t="str">
        <f t="shared" si="416"/>
        <v>Gain &lt;=0</v>
      </c>
      <c r="AD962" s="8">
        <f t="shared" si="417"/>
        <v>0.62890605802351363</v>
      </c>
      <c r="AE962" s="8">
        <f t="shared" si="418"/>
        <v>0.62924695630171712</v>
      </c>
      <c r="AF962" s="8">
        <f t="shared" si="419"/>
        <v>0.65947344020195353</v>
      </c>
      <c r="AG962" s="8">
        <f t="shared" si="420"/>
        <v>0.63120904742881656</v>
      </c>
      <c r="AH962" s="8">
        <f t="shared" si="421"/>
        <v>0.7305643210982804</v>
      </c>
      <c r="AI962" s="8">
        <f t="shared" si="422"/>
        <v>8.3958331507021547E-2</v>
      </c>
      <c r="AK962" s="8"/>
      <c r="AL962" s="8"/>
      <c r="AM962" s="8"/>
      <c r="AN962" s="17"/>
      <c r="AO962" s="17"/>
      <c r="AP962" s="17"/>
      <c r="AQ962" s="17"/>
      <c r="AR962" s="17"/>
      <c r="AS962" s="17"/>
      <c r="AT962" s="17"/>
      <c r="AU962" s="17"/>
    </row>
    <row r="963" spans="12:49" x14ac:dyDescent="0.3">
      <c r="M963" t="str">
        <f>M951</f>
        <v>Target; Gain &gt; 1; #pref=2</v>
      </c>
      <c r="N963" s="8" t="e">
        <f t="shared" si="424"/>
        <v>#DIV/0!</v>
      </c>
      <c r="O963" s="8" t="e">
        <f t="shared" si="424"/>
        <v>#DIV/0!</v>
      </c>
      <c r="P963" s="8" t="e">
        <f t="shared" si="405"/>
        <v>#DIV/0!</v>
      </c>
      <c r="Q963" s="8" t="e">
        <f t="shared" si="406"/>
        <v>#DIV/0!</v>
      </c>
      <c r="R963" s="8" t="e">
        <f t="shared" si="407"/>
        <v>#DIV/0!</v>
      </c>
      <c r="S963" s="8" t="e">
        <f t="shared" si="408"/>
        <v>#DIV/0!</v>
      </c>
      <c r="T963" s="8"/>
      <c r="U963" s="8" t="str">
        <f t="shared" si="409"/>
        <v>Target; Gain &gt; 1; #pref=2</v>
      </c>
      <c r="V963" s="8" t="e">
        <f t="shared" si="410"/>
        <v>#DIV/0!</v>
      </c>
      <c r="W963" s="8" t="e">
        <f t="shared" si="411"/>
        <v>#DIV/0!</v>
      </c>
      <c r="X963" s="8" t="e">
        <f t="shared" si="412"/>
        <v>#DIV/0!</v>
      </c>
      <c r="Y963" s="8" t="e">
        <f t="shared" si="413"/>
        <v>#DIV/0!</v>
      </c>
      <c r="Z963" s="8" t="e">
        <f t="shared" si="414"/>
        <v>#DIV/0!</v>
      </c>
      <c r="AA963" s="8" t="e">
        <f t="shared" si="415"/>
        <v>#DIV/0!</v>
      </c>
      <c r="AB963" s="17"/>
      <c r="AC963" s="14" t="str">
        <f t="shared" si="416"/>
        <v>Target; Gain &gt; 1; #pref=2</v>
      </c>
      <c r="AD963" s="8" t="e">
        <f t="shared" si="417"/>
        <v>#DIV/0!</v>
      </c>
      <c r="AE963" s="8" t="e">
        <f t="shared" si="418"/>
        <v>#DIV/0!</v>
      </c>
      <c r="AF963" s="8" t="e">
        <f t="shared" si="419"/>
        <v>#DIV/0!</v>
      </c>
      <c r="AG963" s="8" t="e">
        <f t="shared" si="420"/>
        <v>#DIV/0!</v>
      </c>
      <c r="AH963" s="8" t="e">
        <f t="shared" si="421"/>
        <v>#DIV/0!</v>
      </c>
      <c r="AI963" s="8" t="e">
        <f t="shared" si="422"/>
        <v>#DIV/0!</v>
      </c>
      <c r="AK963" s="8"/>
      <c r="AL963" s="8"/>
      <c r="AM963" s="8"/>
      <c r="AN963" s="17"/>
      <c r="AO963" s="17"/>
      <c r="AP963" s="17"/>
      <c r="AQ963" s="17"/>
      <c r="AR963" s="17"/>
      <c r="AS963" s="17"/>
      <c r="AT963" s="17"/>
      <c r="AU963" s="17"/>
    </row>
    <row r="964" spans="12:49" x14ac:dyDescent="0.3">
      <c r="M964" t="str">
        <f>M952</f>
        <v>Target; Gain &gt; 1; #pref=3</v>
      </c>
      <c r="N964" s="8">
        <f t="shared" si="424"/>
        <v>0.30800860457054002</v>
      </c>
      <c r="O964" s="8">
        <f t="shared" si="424"/>
        <v>0.30377727204493454</v>
      </c>
      <c r="P964" s="8">
        <f t="shared" si="405"/>
        <v>0.6070168234933413</v>
      </c>
      <c r="Q964" s="8">
        <f t="shared" si="406"/>
        <v>0.74849275279233618</v>
      </c>
      <c r="R964" s="8">
        <f t="shared" si="407"/>
        <v>-3.7168562038301602</v>
      </c>
      <c r="S964" s="8">
        <f t="shared" si="408"/>
        <v>0.39970942636888118</v>
      </c>
      <c r="T964" s="8"/>
      <c r="U964" s="8" t="str">
        <f t="shared" si="409"/>
        <v>Target; Gain &gt; 1; #pref=3</v>
      </c>
      <c r="V964" s="8">
        <f t="shared" si="410"/>
        <v>0.15198273579487565</v>
      </c>
      <c r="W964" s="8">
        <f t="shared" si="411"/>
        <v>0.15665220804547769</v>
      </c>
      <c r="X964" s="8">
        <f t="shared" si="412"/>
        <v>0.25652168483482957</v>
      </c>
      <c r="Y964" s="8">
        <f t="shared" si="413"/>
        <v>0.44648747749551942</v>
      </c>
      <c r="Z964" s="8">
        <f t="shared" si="414"/>
        <v>-1.0561292447728314</v>
      </c>
      <c r="AA964" s="8">
        <f t="shared" si="415"/>
        <v>-0.10949004187763922</v>
      </c>
      <c r="AB964" s="17"/>
      <c r="AC964" s="14" t="str">
        <f t="shared" si="416"/>
        <v>Target; Gain &gt; 1; #pref=3</v>
      </c>
      <c r="AD964" s="8">
        <f t="shared" si="417"/>
        <v>0.62542237105098242</v>
      </c>
      <c r="AE964" s="8">
        <f t="shared" si="418"/>
        <v>0.62619398212987654</v>
      </c>
      <c r="AF964" s="8">
        <f t="shared" si="419"/>
        <v>0.65667715793450554</v>
      </c>
      <c r="AG964" s="8">
        <f t="shared" si="420"/>
        <v>0.67771579650986147</v>
      </c>
      <c r="AH964" s="8">
        <f t="shared" si="421"/>
        <v>0.53982844986339562</v>
      </c>
      <c r="AI964" s="8">
        <f t="shared" si="422"/>
        <v>0.37092763551124125</v>
      </c>
      <c r="AK964" s="8"/>
      <c r="AL964" s="8"/>
      <c r="AM964" s="8"/>
      <c r="AN964" s="17"/>
      <c r="AO964" s="17"/>
      <c r="AP964" s="17"/>
      <c r="AQ964" s="17"/>
      <c r="AR964" s="17"/>
      <c r="AS964" s="17"/>
      <c r="AT964" s="17"/>
      <c r="AU964" s="17"/>
    </row>
    <row r="965" spans="12:49" x14ac:dyDescent="0.3">
      <c r="M965" t="str">
        <f>M953</f>
        <v>Target; Gain &gt; 1; #pref=4</v>
      </c>
      <c r="N965" s="8" t="e">
        <f t="shared" si="424"/>
        <v>#DIV/0!</v>
      </c>
      <c r="O965" s="8" t="e">
        <f t="shared" si="424"/>
        <v>#DIV/0!</v>
      </c>
      <c r="P965" s="8" t="e">
        <f t="shared" si="405"/>
        <v>#DIV/0!</v>
      </c>
      <c r="Q965" s="8" t="e">
        <f t="shared" si="406"/>
        <v>#DIV/0!</v>
      </c>
      <c r="R965" s="8" t="e">
        <f t="shared" si="407"/>
        <v>#DIV/0!</v>
      </c>
      <c r="S965" s="8" t="e">
        <f t="shared" si="408"/>
        <v>#DIV/0!</v>
      </c>
      <c r="T965" s="8"/>
      <c r="U965" s="8" t="str">
        <f t="shared" si="409"/>
        <v>Target; Gain &gt; 1; #pref=4</v>
      </c>
      <c r="V965" s="8" t="e">
        <f t="shared" si="410"/>
        <v>#DIV/0!</v>
      </c>
      <c r="W965" s="8" t="e">
        <f t="shared" si="411"/>
        <v>#DIV/0!</v>
      </c>
      <c r="X965" s="8" t="e">
        <f t="shared" si="412"/>
        <v>#DIV/0!</v>
      </c>
      <c r="Y965" s="8" t="e">
        <f t="shared" si="413"/>
        <v>#DIV/0!</v>
      </c>
      <c r="Z965" s="8" t="e">
        <f t="shared" si="414"/>
        <v>#DIV/0!</v>
      </c>
      <c r="AA965" s="8" t="e">
        <f t="shared" si="415"/>
        <v>#DIV/0!</v>
      </c>
      <c r="AC965" s="14" t="str">
        <f t="shared" si="416"/>
        <v>Target; Gain &gt; 1; #pref=4</v>
      </c>
      <c r="AD965" s="8" t="e">
        <f t="shared" si="417"/>
        <v>#DIV/0!</v>
      </c>
      <c r="AE965" s="8" t="e">
        <f t="shared" si="418"/>
        <v>#DIV/0!</v>
      </c>
      <c r="AF965" s="8" t="e">
        <f t="shared" si="419"/>
        <v>#DIV/0!</v>
      </c>
      <c r="AG965" s="8" t="e">
        <f t="shared" si="420"/>
        <v>#DIV/0!</v>
      </c>
      <c r="AH965" s="8" t="e">
        <f t="shared" si="421"/>
        <v>#DIV/0!</v>
      </c>
      <c r="AI965" s="8" t="e">
        <f t="shared" si="422"/>
        <v>#DIV/0!</v>
      </c>
      <c r="AK965" s="8"/>
      <c r="AL965" s="8"/>
      <c r="AM965" s="8"/>
    </row>
    <row r="966" spans="12:49" x14ac:dyDescent="0.3">
      <c r="M966" t="str">
        <f>M954</f>
        <v>Target (or sym); Gain &gt; 0</v>
      </c>
      <c r="N966" s="8">
        <f t="shared" si="424"/>
        <v>0.15909004669713978</v>
      </c>
      <c r="O966" s="8">
        <f t="shared" si="424"/>
        <v>0.15430249419492917</v>
      </c>
      <c r="P966" s="8">
        <f t="shared" si="405"/>
        <v>0.49666251265353212</v>
      </c>
      <c r="Q966" s="8">
        <f t="shared" si="406"/>
        <v>0.60937148479378089</v>
      </c>
      <c r="R966" s="8">
        <f t="shared" si="407"/>
        <v>-2.9434535851898898</v>
      </c>
      <c r="S966" s="8">
        <f t="shared" si="408"/>
        <v>0.26040051439571621</v>
      </c>
      <c r="T966" s="8"/>
      <c r="U966" s="8" t="str">
        <f t="shared" si="409"/>
        <v>Target (or sym); Gain &gt; 0</v>
      </c>
      <c r="V966" s="8">
        <f t="shared" si="410"/>
        <v>7.1528459887632068E-2</v>
      </c>
      <c r="W966" s="8">
        <f t="shared" si="411"/>
        <v>7.4994171084425992E-2</v>
      </c>
      <c r="X966" s="8">
        <f t="shared" si="412"/>
        <v>0.19625698523773072</v>
      </c>
      <c r="Y966" s="8">
        <f t="shared" si="413"/>
        <v>0.11732742834907933</v>
      </c>
      <c r="Z966" s="8">
        <f t="shared" si="414"/>
        <v>-0.76957316593355618</v>
      </c>
      <c r="AA966" s="8">
        <f t="shared" si="415"/>
        <v>-0.20433527572712989</v>
      </c>
      <c r="AC966" s="14" t="str">
        <f t="shared" si="416"/>
        <v>Target (or sym); Gain &gt; 0</v>
      </c>
      <c r="AD966" s="8">
        <f t="shared" si="417"/>
        <v>0.62938629248964606</v>
      </c>
      <c r="AE966" s="8">
        <f t="shared" si="418"/>
        <v>0.62901537476026981</v>
      </c>
      <c r="AF966" s="8">
        <f t="shared" si="419"/>
        <v>0.65477689993444699</v>
      </c>
      <c r="AG966" s="8">
        <f t="shared" si="420"/>
        <v>0.63155895109118088</v>
      </c>
      <c r="AH966" s="8">
        <f t="shared" si="421"/>
        <v>0.60572766269687695</v>
      </c>
      <c r="AI966" s="8">
        <f t="shared" si="422"/>
        <v>0.3169448780570886</v>
      </c>
      <c r="AK966" s="8"/>
      <c r="AL966" s="8"/>
      <c r="AM966" s="8"/>
    </row>
    <row r="967" spans="12:49" x14ac:dyDescent="0.3">
      <c r="M967" t="str">
        <f>M955</f>
        <v>Target (or sym); Gain &lt;= 0</v>
      </c>
      <c r="N967" s="8">
        <f t="shared" ref="N967:O967" si="425">N955</f>
        <v>0.20750686273138902</v>
      </c>
      <c r="O967" s="8">
        <f t="shared" si="425"/>
        <v>0.19886044042624862</v>
      </c>
      <c r="P967" s="8">
        <f t="shared" ref="P967" si="426">Q955</f>
        <v>0.594711025354832</v>
      </c>
      <c r="Q967" s="8">
        <f t="shared" ref="Q967" si="427">S955</f>
        <v>0.5865871842947934</v>
      </c>
      <c r="R967" s="8">
        <f t="shared" ref="R967" si="428">U955</f>
        <v>-1.3550710416869429</v>
      </c>
      <c r="S967" s="8">
        <f t="shared" ref="S967" si="429">W955</f>
        <v>-2.3859864909345059E-2</v>
      </c>
      <c r="T967" s="8"/>
      <c r="U967" s="8" t="str">
        <f t="shared" ref="U967:W967" si="430">Y955</f>
        <v>Target (or sym); Gain &lt;= 0</v>
      </c>
      <c r="V967" s="8">
        <f t="shared" si="430"/>
        <v>0.22446398205841583</v>
      </c>
      <c r="W967" s="8">
        <f t="shared" si="430"/>
        <v>0.22093111650411579</v>
      </c>
      <c r="X967" s="8">
        <f t="shared" ref="X967" si="431">AC955</f>
        <v>0.30747471902192369</v>
      </c>
      <c r="Y967" s="8">
        <f t="shared" ref="Y967" si="432">AE955</f>
        <v>0.44640548147625259</v>
      </c>
      <c r="Z967" s="8">
        <f t="shared" ref="Z967" si="433">AG955</f>
        <v>-0.12405143590644432</v>
      </c>
      <c r="AA967" s="8">
        <f t="shared" ref="AA967" si="434">AI955</f>
        <v>-0.367603387623473</v>
      </c>
      <c r="AC967" s="14" t="str">
        <f t="shared" ref="AC967:AE967" si="435">AK955</f>
        <v>Target (or sym); Gain &lt;= 0</v>
      </c>
      <c r="AD967" s="8">
        <f t="shared" si="435"/>
        <v>0.67649109179746714</v>
      </c>
      <c r="AE967" s="8">
        <f t="shared" si="435"/>
        <v>0.67684033225505269</v>
      </c>
      <c r="AF967" s="8">
        <f t="shared" ref="AF967" si="436">AO955</f>
        <v>0.68850681515604106</v>
      </c>
      <c r="AG967" s="8">
        <f t="shared" ref="AG967" si="437">AQ955</f>
        <v>0.69107769688288334</v>
      </c>
      <c r="AH967" s="8">
        <f t="shared" ref="AH967" si="438">AS955</f>
        <v>0.75333751160297335</v>
      </c>
      <c r="AI967" s="8">
        <f t="shared" ref="AI967" si="439">AU955</f>
        <v>0.3240760326078822</v>
      </c>
      <c r="AK967" s="8"/>
      <c r="AL967" s="8"/>
      <c r="AM967" s="8"/>
    </row>
    <row r="969" spans="12:49" x14ac:dyDescent="0.3">
      <c r="L969" s="35" t="s">
        <v>61</v>
      </c>
      <c r="M969" s="15">
        <f>Y969</f>
        <v>1</v>
      </c>
      <c r="N969" s="3" t="s">
        <v>3</v>
      </c>
      <c r="O969" s="3" t="s">
        <v>4</v>
      </c>
      <c r="P969" s="3" t="s">
        <v>5</v>
      </c>
      <c r="Q969" s="3" t="s">
        <v>6</v>
      </c>
      <c r="R969" s="3" t="s">
        <v>7</v>
      </c>
      <c r="S969" s="3" t="s">
        <v>8</v>
      </c>
      <c r="T969" s="3" t="s">
        <v>9</v>
      </c>
      <c r="U969" s="3" t="s">
        <v>10</v>
      </c>
      <c r="V969" s="3" t="s">
        <v>11</v>
      </c>
      <c r="W969" s="3" t="s">
        <v>12</v>
      </c>
      <c r="Y969" s="7">
        <f>X292</f>
        <v>1</v>
      </c>
      <c r="Z969" s="3" t="s">
        <v>3</v>
      </c>
      <c r="AA969" s="3" t="s">
        <v>4</v>
      </c>
      <c r="AB969" s="3" t="s">
        <v>5</v>
      </c>
      <c r="AC969" s="3" t="s">
        <v>6</v>
      </c>
      <c r="AD969" s="3" t="s">
        <v>7</v>
      </c>
      <c r="AE969" s="3" t="s">
        <v>8</v>
      </c>
      <c r="AF969" s="3" t="s">
        <v>9</v>
      </c>
      <c r="AG969" s="3" t="s">
        <v>10</v>
      </c>
      <c r="AH969" s="3" t="s">
        <v>11</v>
      </c>
      <c r="AI969" s="3" t="s">
        <v>12</v>
      </c>
      <c r="AK969" s="15">
        <f t="shared" ref="AK969:AK980" si="440">Y969</f>
        <v>1</v>
      </c>
      <c r="AL969" s="3" t="s">
        <v>3</v>
      </c>
      <c r="AM969" s="3" t="s">
        <v>4</v>
      </c>
      <c r="AN969" s="3" t="s">
        <v>5</v>
      </c>
      <c r="AO969" s="3" t="s">
        <v>6</v>
      </c>
      <c r="AP969" s="3" t="s">
        <v>7</v>
      </c>
      <c r="AQ969" s="3" t="s">
        <v>8</v>
      </c>
      <c r="AR969" s="3" t="s">
        <v>9</v>
      </c>
      <c r="AS969" s="3" t="s">
        <v>10</v>
      </c>
      <c r="AT969" s="3" t="s">
        <v>11</v>
      </c>
      <c r="AU969" s="3" t="s">
        <v>12</v>
      </c>
    </row>
    <row r="970" spans="12:49" x14ac:dyDescent="0.3">
      <c r="M970" s="8" t="s">
        <v>15</v>
      </c>
      <c r="N970" s="8">
        <f>-1* MEDIAN(N655:N942)</f>
        <v>-1.5010553662932736E-2</v>
      </c>
      <c r="O970" s="8">
        <f t="shared" ref="O970:W970" si="441">-1* MEDIAN(O655:O942)</f>
        <v>-1.9235995279109706E-2</v>
      </c>
      <c r="P970" s="8">
        <f t="shared" si="441"/>
        <v>9.9499428850904556E-4</v>
      </c>
      <c r="Q970" s="8">
        <f t="shared" si="441"/>
        <v>0.44889105731566897</v>
      </c>
      <c r="R970" s="8">
        <f t="shared" si="441"/>
        <v>9.7209790077756625E-2</v>
      </c>
      <c r="S970" s="8">
        <f t="shared" si="441"/>
        <v>0.41997044466010364</v>
      </c>
      <c r="T970" s="8">
        <f t="shared" si="441"/>
        <v>-1.3431900544900648</v>
      </c>
      <c r="U970" s="8">
        <f t="shared" si="441"/>
        <v>-0.97612439546054597</v>
      </c>
      <c r="V970" s="8">
        <f t="shared" si="441"/>
        <v>-1.5443058575057491</v>
      </c>
      <c r="W970" s="8">
        <f t="shared" si="441"/>
        <v>-4.8347312664586334E-2</v>
      </c>
      <c r="Y970" s="8" t="s">
        <v>15</v>
      </c>
      <c r="Z970" s="8">
        <f>-1* MEDIAN(Z655:Z942)</f>
        <v>5.6218014760428127E-2</v>
      </c>
      <c r="AA970" s="8">
        <f t="shared" ref="AA970:AI970" si="442">-1* MEDIAN(AA655:AA942)</f>
        <v>4.7533615992817468E-2</v>
      </c>
      <c r="AB970" s="8">
        <f t="shared" si="442"/>
        <v>-6.1505916569729445E-2</v>
      </c>
      <c r="AC970" s="8">
        <f t="shared" si="442"/>
        <v>0.26422029300362476</v>
      </c>
      <c r="AD970" s="8">
        <f t="shared" si="442"/>
        <v>-0.19426744890805897</v>
      </c>
      <c r="AE970" s="8">
        <f t="shared" si="442"/>
        <v>0.12886755636620473</v>
      </c>
      <c r="AF970" s="8">
        <f t="shared" si="442"/>
        <v>-0.12396634525538366</v>
      </c>
      <c r="AG970" s="8">
        <f t="shared" si="442"/>
        <v>-0.24151542025788658</v>
      </c>
      <c r="AH970" s="8">
        <f t="shared" si="442"/>
        <v>-0.96238076692108188</v>
      </c>
      <c r="AI970" s="8">
        <f t="shared" si="442"/>
        <v>-0.41273652804792793</v>
      </c>
      <c r="AK970" s="8" t="str">
        <f t="shared" si="440"/>
        <v>ALL</v>
      </c>
      <c r="AL970" s="8">
        <f>-1* MEDIAN(AL655:AL942)</f>
        <v>0.69001571623607605</v>
      </c>
      <c r="AM970" s="8">
        <f t="shared" ref="AM970:AU970" si="443">-1* MEDIAN(AM655:AM942)</f>
        <v>0.68556100509160833</v>
      </c>
      <c r="AN970" s="8">
        <f t="shared" si="443"/>
        <v>-6.1505916569729445E-2</v>
      </c>
      <c r="AO970" s="8">
        <f t="shared" si="443"/>
        <v>0.72134674153828027</v>
      </c>
      <c r="AP970" s="8">
        <f t="shared" si="443"/>
        <v>-0.19426744890805897</v>
      </c>
      <c r="AQ970" s="8">
        <f t="shared" si="443"/>
        <v>0.68763033065906587</v>
      </c>
      <c r="AR970" s="8">
        <f t="shared" si="443"/>
        <v>0.36979234628289603</v>
      </c>
      <c r="AS970" s="8">
        <f t="shared" si="443"/>
        <v>0.76479844677172126</v>
      </c>
      <c r="AT970" s="8">
        <f t="shared" si="443"/>
        <v>-0.96238076692108188</v>
      </c>
      <c r="AU970" s="8">
        <f t="shared" si="443"/>
        <v>0.25869462411098509</v>
      </c>
    </row>
    <row r="971" spans="12:49" x14ac:dyDescent="0.3">
      <c r="M971" s="8" t="str">
        <f>"Target; Gain &gt; "&amp;M969</f>
        <v>Target; Gain &gt; 1</v>
      </c>
      <c r="N971" s="8" cm="1">
        <f t="array" ref="N971">-1* MEDIAN(_xlfn._xlws.FILTER(N655:N942, ($AX655:$AX942 &gt; $Y944)*($AX655:$AX942&lt;&gt;"")))</f>
        <v>0.35173600585507725</v>
      </c>
      <c r="O971" s="8" cm="1">
        <f t="array" ref="O971">-1* MEDIAN(_xlfn._xlws.FILTER(O655:O942, ($AX655:$AX942 &gt; $Y944)*($AX655:$AX942&lt;&gt;"")))</f>
        <v>0.34668734501527915</v>
      </c>
      <c r="P971" s="8" cm="1">
        <f t="array" ref="P971">-1* MEDIAN(_xlfn._xlws.FILTER(P655:P942, ($AX655:$AX942 &gt; $Y944)*($AX655:$AX942&lt;&gt;"")))</f>
        <v>-0.33752187167049347</v>
      </c>
      <c r="Q971" s="8" cm="1">
        <f t="array" ref="Q971">-1* MEDIAN(_xlfn._xlws.FILTER(Q655:Q942, ($AX655:$AX942 &gt; $Y944)*($AX655:$AX942&lt;&gt;"")))</f>
        <v>0.61693257026222359</v>
      </c>
      <c r="R971" s="8" cm="1">
        <f t="array" ref="R971">-1* MEDIAN(_xlfn._xlws.FILTER(R655:R942, ($AX655:$AX942 &gt; $Y944)*($AX655:$AX942&lt;&gt;"")))</f>
        <v>-0.20106159705952725</v>
      </c>
      <c r="S971" s="8" cm="1">
        <f t="array" ref="S971">-1* MEDIAN(_xlfn._xlws.FILTER(S655:S942, ($AX655:$AX942 &gt; $Y944)*($AX655:$AX942&lt;&gt;"")))</f>
        <v>0.7665549900693418</v>
      </c>
      <c r="T971" s="8" cm="1">
        <f t="array" ref="T971">-1* MEDIAN(_xlfn._xlws.FILTER(T655:T942, ($AX655:$AX942 &gt; $Y944)*($AX655:$AX942&lt;&gt;"")))</f>
        <v>-4.7920242895399348</v>
      </c>
      <c r="U971" s="8" cm="1">
        <f t="array" ref="U971">-1* MEDIAN(_xlfn._xlws.FILTER(U655:U942, ($AX655:$AX942 &gt; $Y944)*($AX655:$AX942&lt;&gt;"")))</f>
        <v>-3.0970877453654317</v>
      </c>
      <c r="V971" s="8" cm="1">
        <f t="array" ref="V971">-1* MEDIAN(_xlfn._xlws.FILTER(V655:V942, ($AX655:$AX942 &gt; $Y944)*($AX655:$AX942&lt;&gt;"")))</f>
        <v>-3.0009173817647663</v>
      </c>
      <c r="W971" s="8" cm="1">
        <f t="array" ref="W971">-1* MEDIAN(_xlfn._xlws.FILTER(W655:W942, ($AX655:$AX942 &gt; $Y944)*($AX655:$AX942&lt;&gt;"")))</f>
        <v>0.38402779057971587</v>
      </c>
      <c r="Y971" s="8" t="str">
        <f>"Target; Gain &gt; "&amp;Y969</f>
        <v>Target; Gain &gt; 1</v>
      </c>
      <c r="Z971" s="8" cm="1">
        <f t="array" ref="Z971">-1* MEDIAN(_xlfn._xlws.FILTER(Z655:Z942, ($AX655:$AX942 &gt; $Y944)*($AX655:$AX942 &lt;&gt; "")))</f>
        <v>0.23595170676514829</v>
      </c>
      <c r="AA971" s="8" cm="1">
        <f t="array" ref="AA971">-1* MEDIAN(_xlfn._xlws.FILTER(AA655:AA942, ($AX655:$AX942 &gt; $Y944)*($AX655:$AX942 &lt;&gt; "")))</f>
        <v>0.24908209914049473</v>
      </c>
      <c r="AB971" s="8" cm="1">
        <f t="array" ref="AB971">-1* MEDIAN(_xlfn._xlws.FILTER(AB655:AB942, ($AX655:$AX942 &gt; $Y944)*($AX655:$AX942 &lt;&gt; "")))</f>
        <v>-0.14862288937637136</v>
      </c>
      <c r="AC971" s="8" cm="1">
        <f t="array" ref="AC971">-1* MEDIAN(_xlfn._xlws.FILTER(AC655:AC942, ($AX655:$AX942 &gt; $Y944)*($AX655:$AX942 &lt;&gt; "")))</f>
        <v>0.34713232432830632</v>
      </c>
      <c r="AD971" s="8" cm="1">
        <f t="array" ref="AD971">-1* MEDIAN(_xlfn._xlws.FILTER(AD655:AD942, ($AX655:$AX942 &gt; $Y944)*($AX655:$AX942 &lt;&gt; "")))</f>
        <v>-4.1597964343852989E-3</v>
      </c>
      <c r="AE971" s="8" cm="1">
        <f t="array" ref="AE971">-1* MEDIAN(_xlfn._xlws.FILTER(AE655:AE942, ($AX655:$AX942 &gt; $Y944)*($AX655:$AX942 &lt;&gt; "")))</f>
        <v>0.45413448601665174</v>
      </c>
      <c r="AF971" s="8" cm="1">
        <f t="array" ref="AF971">-1* MEDIAN(_xlfn._xlws.FILTER(AF655:AF942, ($AX655:$AX942 &gt; $Y944)*($AX655:$AX942 &lt;&gt; "")))</f>
        <v>-1.342710119660814</v>
      </c>
      <c r="AG971" s="8" cm="1">
        <f t="array" ref="AG971">-1* MEDIAN(_xlfn._xlws.FILTER(AG655:AG942, ($AX655:$AX942 &gt; $Y944)*($AX655:$AX942 &lt;&gt; "")))</f>
        <v>-0.86147639652868824</v>
      </c>
      <c r="AH971" s="8" cm="1">
        <f t="array" ref="AH971">-1* MEDIAN(_xlfn._xlws.FILTER(AH655:AH942, ($AX655:$AX942 &gt; $Y944)*($AX655:$AX942 &lt;&gt; "")))</f>
        <v>-1.5305427453705316</v>
      </c>
      <c r="AI971" s="8" cm="1">
        <f t="array" ref="AI971">-1* MEDIAN(_xlfn._xlws.FILTER(AI655:AI942, ($AX655:$AX942 &gt; $Y944)*($AX655:$AX942 &lt;&gt; "")))</f>
        <v>-0.18141934181458907</v>
      </c>
      <c r="AK971" s="8" t="str">
        <f t="shared" si="440"/>
        <v>Target; Gain &gt; 1</v>
      </c>
      <c r="AL971" s="8" cm="1">
        <f t="array" ref="AL971">-1* MEDIAN(_xlfn._xlws.FILTER(AL655:AL942, ($AX655:$AX942 &gt; $Y944)*($AX655:$AX942 &lt;&gt; "")))</f>
        <v>0.67165079239364345</v>
      </c>
      <c r="AM971" s="8" cm="1">
        <f t="array" ref="AM971">-1* MEDIAN(_xlfn._xlws.FILTER(AM655:AM942, ($AX655:$AX942 &gt; $Y944)*($AX655:$AX942 &lt;&gt; "")))</f>
        <v>0.67936645060105816</v>
      </c>
      <c r="AN971" s="8" cm="1">
        <f t="array" ref="AN971">-1* MEDIAN(_xlfn._xlws.FILTER(AN655:AN942, ($AX655:$AX942 &gt; $Y944)*($AX655:$AX942 &lt;&gt; "")))</f>
        <v>-0.14862288937637136</v>
      </c>
      <c r="AO971" s="8" cm="1">
        <f t="array" ref="AO971">-1* MEDIAN(_xlfn._xlws.FILTER(AO655:AO942, ($AX655:$AX942 &gt; $Y944)*($AX655:$AX942 &lt;&gt; "")))</f>
        <v>0.70309310957559767</v>
      </c>
      <c r="AP971" s="8" cm="1">
        <f t="array" ref="AP971">-1* MEDIAN(_xlfn._xlws.FILTER(AP655:AP942, ($AX655:$AX942 &gt; $Y944)*($AX655:$AX942 &lt;&gt; "")))</f>
        <v>-4.1597964343852989E-3</v>
      </c>
      <c r="AQ971" s="8" cm="1">
        <f t="array" ref="AQ971">-1* MEDIAN(_xlfn._xlws.FILTER(AQ655:AQ942, ($AX655:$AX942 &gt; $Y944)*($AX655:$AX942 &lt;&gt; "")))</f>
        <v>0.71582134229560679</v>
      </c>
      <c r="AR971" s="8" cm="1">
        <f t="array" ref="AR971">-1* MEDIAN(_xlfn._xlws.FILTER(AR655:AR942, ($AX655:$AX942 &gt; $Y944)*($AX655:$AX942 &lt;&gt; "")))</f>
        <v>-0.24499956031791986</v>
      </c>
      <c r="AS971" s="8" cm="1">
        <f t="array" ref="AS971">-1* MEDIAN(_xlfn._xlws.FILTER(AS655:AS942, ($AX655:$AX942 &gt; $Y944)*($AX655:$AX942 &lt;&gt; "")))</f>
        <v>0.59920886973763576</v>
      </c>
      <c r="AT971" s="8" cm="1">
        <f t="array" ref="AT971">-1* MEDIAN(_xlfn._xlws.FILTER(AT655:AT942, ($AX655:$AX942 &gt; $Y944)*($AX655:$AX942 &lt;&gt; "")))</f>
        <v>-1.5305427453705316</v>
      </c>
      <c r="AU971" s="8" cm="1">
        <f t="array" ref="AU971">-1* MEDIAN(_xlfn._xlws.FILTER(AU655:AU942, ($AX655:$AX942 &gt; $Y944)*($AX655:$AX942 &lt;&gt; "")))</f>
        <v>0.41559632310833489</v>
      </c>
      <c r="AV971" s="4"/>
      <c r="AW971" s="4" t="s">
        <v>14</v>
      </c>
    </row>
    <row r="972" spans="12:49" x14ac:dyDescent="0.3">
      <c r="M972" s="8" t="str">
        <f>"Gain &gt; "&amp;M969</f>
        <v>Gain &gt; 1</v>
      </c>
      <c r="N972" s="8" cm="1">
        <f t="array" ref="N972">-1* MEDIAN(_xlfn._xlws.FILTER(N655:N942, $AW655:$AW942 &gt; $Y944))</f>
        <v>0.35173600585507725</v>
      </c>
      <c r="O972" s="8" cm="1">
        <f t="array" ref="O972">-1* MEDIAN(_xlfn._xlws.FILTER(O655:O942, $AW655:$AW942 &gt; $Y944))</f>
        <v>0.34668734501527915</v>
      </c>
      <c r="P972" s="8" cm="1">
        <f t="array" ref="P972">-1* MEDIAN(_xlfn._xlws.FILTER(P655:P942, $AW655:$AW942 &gt; $Y944))</f>
        <v>-0.85494590440514118</v>
      </c>
      <c r="Q972" s="8" cm="1">
        <f t="array" ref="Q972">-1* MEDIAN(_xlfn._xlws.FILTER(Q655:Q942, $AW655:$AW942 &gt; $Y944))</f>
        <v>0.61693257026222359</v>
      </c>
      <c r="R972" s="8" cm="1">
        <f t="array" ref="R972">-1* MEDIAN(_xlfn._xlws.FILTER(R655:R942, $AW655:$AW942 &gt; $Y944))</f>
        <v>-0.58659443426643421</v>
      </c>
      <c r="S972" s="8" cm="1">
        <f t="array" ref="S972">-1* MEDIAN(_xlfn._xlws.FILTER(S655:S942, $AW655:$AW942 &gt; $Y944))</f>
        <v>0.59408604533135612</v>
      </c>
      <c r="T972" s="8" cm="1">
        <f t="array" ref="T972">-1* MEDIAN(_xlfn._xlws.FILTER(T655:T942, $AW655:$AW942 &gt; $Y944))</f>
        <v>-2.4716572164428392</v>
      </c>
      <c r="U972" s="8" cm="1">
        <f t="array" ref="U972">-1* MEDIAN(_xlfn._xlws.FILTER(U655:U942, $AW655:$AW942 &gt; $Y944))</f>
        <v>-1.2681680260207746</v>
      </c>
      <c r="V972" s="8" cm="1">
        <f t="array" ref="V972">-1* MEDIAN(_xlfn._xlws.FILTER(V655:V942, $AW655:$AW942 &gt; $Y944))</f>
        <v>-3.404827685517585</v>
      </c>
      <c r="W972" s="8" cm="1">
        <f t="array" ref="W972">-1* MEDIAN(_xlfn._xlws.FILTER(W655:W942, $AW655:$AW942 &gt; $Y944))</f>
        <v>9.5713459601103834E-2</v>
      </c>
      <c r="Y972" s="8" t="str">
        <f>"Gain &gt; "&amp;Y969</f>
        <v>Gain &gt; 1</v>
      </c>
      <c r="Z972" s="8" cm="1">
        <f t="array" ref="Z972">-1* MEDIAN(_xlfn._xlws.FILTER(Z655:Z942, $AW655:$AW942 &gt; $Y944))</f>
        <v>0.23595170676514829</v>
      </c>
      <c r="AA972" s="8" cm="1">
        <f t="array" ref="AA972">-1* MEDIAN(_xlfn._xlws.FILTER(AA655:AA942, $AW655:$AW942 &gt; $Y944))</f>
        <v>0.24908209914049473</v>
      </c>
      <c r="AB972" s="8" cm="1">
        <f t="array" ref="AB972">-1* MEDIAN(_xlfn._xlws.FILTER(AB655:AB942, $AW655:$AW942 &gt; $Y944))</f>
        <v>-0.38885251874900617</v>
      </c>
      <c r="AC972" s="8" cm="1">
        <f t="array" ref="AC972">-1* MEDIAN(_xlfn._xlws.FILTER(AC655:AC942, $AW655:$AW942 &gt; $Y944))</f>
        <v>0.34713232432830632</v>
      </c>
      <c r="AD972" s="8" cm="1">
        <f t="array" ref="AD972">-1* MEDIAN(_xlfn._xlws.FILTER(AD655:AD942, $AW655:$AW942 &gt; $Y944))</f>
        <v>-0.47642080830610151</v>
      </c>
      <c r="AE972" s="8" cm="1">
        <f t="array" ref="AE972">-1* MEDIAN(_xlfn._xlws.FILTER(AE655:AE942, $AW655:$AW942 &gt; $Y944))</f>
        <v>0.38708318852082946</v>
      </c>
      <c r="AF972" s="8" cm="1">
        <f t="array" ref="AF972">-1* MEDIAN(_xlfn._xlws.FILTER(AF655:AF942, $AW655:$AW942 &gt; $Y944))</f>
        <v>-0.93329933277309785</v>
      </c>
      <c r="AG972" s="8" cm="1">
        <f t="array" ref="AG972">-1* MEDIAN(_xlfn._xlws.FILTER(AG655:AG942, $AW655:$AW942 &gt; $Y944))</f>
        <v>-0.4691735282901251</v>
      </c>
      <c r="AH972" s="8" cm="1">
        <f t="array" ref="AH972">-1* MEDIAN(_xlfn._xlws.FILTER(AH655:AH942, $AW655:$AW942 &gt; $Y944))</f>
        <v>-1.5689383812564284</v>
      </c>
      <c r="AI972" s="8" cm="1">
        <f t="array" ref="AI972">-1* MEDIAN(_xlfn._xlws.FILTER(AI655:AI942, $AW655:$AW942 &gt; $Y944))</f>
        <v>-0.23190353354822113</v>
      </c>
      <c r="AK972" s="8" t="str">
        <f t="shared" si="440"/>
        <v>Gain &gt; 1</v>
      </c>
      <c r="AL972" s="8" cm="1">
        <f t="array" ref="AL972">-1* MEDIAN(_xlfn._xlws.FILTER(AL655:AL942, $AW655:$AW942 &gt; $Y944))</f>
        <v>0.72157833825500206</v>
      </c>
      <c r="AM972" s="8" cm="1">
        <f t="array" ref="AM972">-1* MEDIAN(_xlfn._xlws.FILTER(AM655:AM942, $AW655:$AW942 &gt; $Y944))</f>
        <v>0.72332498910320187</v>
      </c>
      <c r="AN972" s="8" cm="1">
        <f t="array" ref="AN972">-1* MEDIAN(_xlfn._xlws.FILTER(AN655:AN942, $AW655:$AW942 &gt; $Y944))</f>
        <v>-0.38885251874900617</v>
      </c>
      <c r="AO972" s="8" cm="1">
        <f t="array" ref="AO972">-1* MEDIAN(_xlfn._xlws.FILTER(AO655:AO942, $AW655:$AW942 &gt; $Y944))</f>
        <v>0.75763703261793058</v>
      </c>
      <c r="AP972" s="8" cm="1">
        <f t="array" ref="AP972">-1* MEDIAN(_xlfn._xlws.FILTER(AP655:AP942, $AW655:$AW942 &gt; $Y944))</f>
        <v>-0.47642080830610151</v>
      </c>
      <c r="AQ972" s="8" cm="1">
        <f t="array" ref="AQ972">-1* MEDIAN(_xlfn._xlws.FILTER(AQ655:AQ942, $AW655:$AW942 &gt; $Y944))</f>
        <v>0.71530113945669194</v>
      </c>
      <c r="AR972" s="8" cm="1">
        <f t="array" ref="AR972">-1* MEDIAN(_xlfn._xlws.FILTER(AR655:AR942, $AW655:$AW942 &gt; $Y944))</f>
        <v>-4.4063578906278343E-2</v>
      </c>
      <c r="AS972" s="8" cm="1">
        <f t="array" ref="AS972">-1* MEDIAN(_xlfn._xlws.FILTER(AS655:AS942, $AW655:$AW942 &gt; $Y944))</f>
        <v>0.72753376792881319</v>
      </c>
      <c r="AT972" s="8" cm="1">
        <f t="array" ref="AT972">-1* MEDIAN(_xlfn._xlws.FILTER(AT655:AT942, $AW655:$AW942 &gt; $Y944))</f>
        <v>-1.5689383812564284</v>
      </c>
      <c r="AU972" s="8" cm="1">
        <f t="array" ref="AU972">-1* MEDIAN(_xlfn._xlws.FILTER(AU655:AU942, $AW655:$AW942 &gt; $Y944))</f>
        <v>0.4021523635108144</v>
      </c>
      <c r="AV972" s="4" t="s">
        <v>38</v>
      </c>
      <c r="AW972" s="18">
        <f>AVERAGEIF($H655:$H942,"=1",AW655:AW942)</f>
        <v>2.4</v>
      </c>
    </row>
    <row r="973" spans="12:49" x14ac:dyDescent="0.3">
      <c r="M973" t="s">
        <v>38</v>
      </c>
      <c r="N973" s="8" cm="1">
        <f t="array" ref="N973">-1* MEDIAN(_xlfn._xlws.FILTER(N655:N942, $H655:$H942=1))</f>
        <v>0.20750686273138902</v>
      </c>
      <c r="O973" s="8" cm="1">
        <f t="array" ref="O973">-1* MEDIAN(_xlfn._xlws.FILTER(O655:O942, $H655:$H942=1))</f>
        <v>0.19898431019129958</v>
      </c>
      <c r="P973" s="8" cm="1">
        <f t="array" ref="P973">-1* MEDIAN(_xlfn._xlws.FILTER(P655:P942, $H655:$H942=1))</f>
        <v>2.5402435900123324E-2</v>
      </c>
      <c r="Q973" s="8" cm="1">
        <f t="array" ref="Q973">-1* MEDIAN(_xlfn._xlws.FILTER(Q655:Q942, $H655:$H942=1))</f>
        <v>0.5782374883332615</v>
      </c>
      <c r="R973" s="8" cm="1">
        <f t="array" ref="R973">-1* MEDIAN(_xlfn._xlws.FILTER(R655:R942, $H655:$H942=1))</f>
        <v>0.18028791638228617</v>
      </c>
      <c r="S973" s="8" cm="1">
        <f t="array" ref="S973">-1* MEDIAN(_xlfn._xlws.FILTER(S655:S942, $H655:$H942=1))</f>
        <v>0.60328276256229907</v>
      </c>
      <c r="T973" s="8" cm="1">
        <f t="array" ref="T973">-1* MEDIAN(_xlfn._xlws.FILTER(T655:T942, $H655:$H942=1))</f>
        <v>-2.0961571682043783</v>
      </c>
      <c r="U973" s="8" cm="1">
        <f t="array" ref="U973">-1* MEDIAN(_xlfn._xlws.FILTER(U655:U942, $H655:$H942=1))</f>
        <v>-1.3550710416869429</v>
      </c>
      <c r="V973" s="8" cm="1">
        <f t="array" ref="V973">-1* MEDIAN(_xlfn._xlws.FILTER(V655:V942, $H655:$H942=1))</f>
        <v>-2.0449034886963631</v>
      </c>
      <c r="W973" s="8" cm="1">
        <f t="array" ref="W973">-1* MEDIAN(_xlfn._xlws.FILTER(W655:W942, $H655:$H942=1))</f>
        <v>9.5713459601103834E-2</v>
      </c>
      <c r="Y973" t="s">
        <v>38</v>
      </c>
      <c r="Z973" s="8" cm="1">
        <f t="array" ref="Z973">-1* MEDIAN(_xlfn._xlws.FILTER(Z655:Z942, $H655:$H942=1))</f>
        <v>0.17816767893553909</v>
      </c>
      <c r="AA973" s="8" cm="1">
        <f t="array" ref="AA973">-1* MEDIAN(_xlfn._xlws.FILTER(AA655:AA942, $H655:$H942=1))</f>
        <v>0.18587319974632877</v>
      </c>
      <c r="AB973" s="8" cm="1">
        <f t="array" ref="AB973">-1* MEDIAN(_xlfn._xlws.FILTER(AB655:AB942, $H655:$H942=1))</f>
        <v>-0.11618548682604657</v>
      </c>
      <c r="AC973" s="8" cm="1">
        <f t="array" ref="AC973">-1* MEDIAN(_xlfn._xlws.FILTER(AC655:AC942, $H655:$H942=1))</f>
        <v>0.26981268166081168</v>
      </c>
      <c r="AD973" s="8" cm="1">
        <f t="array" ref="AD973">-1* MEDIAN(_xlfn._xlws.FILTER(AD655:AD942, $H655:$H942=1))</f>
        <v>0.16793625411249102</v>
      </c>
      <c r="AE973" s="8" cm="1">
        <f t="array" ref="AE973">-1* MEDIAN(_xlfn._xlws.FILTER(AE655:AE942, $H655:$H942=1))</f>
        <v>0.33952965155109838</v>
      </c>
      <c r="AF973" s="8" cm="1">
        <f t="array" ref="AF973">-1* MEDIAN(_xlfn._xlws.FILTER(AF655:AF942, $H655:$H942=1))</f>
        <v>-0.44384315387022294</v>
      </c>
      <c r="AG973" s="8" cm="1">
        <f t="array" ref="AG973">-1* MEDIAN(_xlfn._xlws.FILTER(AG655:AG942, $H655:$H942=1))</f>
        <v>-0.3113972989203857</v>
      </c>
      <c r="AH973" s="8" cm="1">
        <f t="array" ref="AH973">-1* MEDIAN(_xlfn._xlws.FILTER(AH655:AH942, $H655:$H942=1))</f>
        <v>-1.4493356128499464</v>
      </c>
      <c r="AI973" s="8" cm="1">
        <f t="array" ref="AI973">-1* MEDIAN(_xlfn._xlws.FILTER(AI655:AI942, $H655:$H942=1))</f>
        <v>-0.19152473509713472</v>
      </c>
      <c r="AK973" t="str">
        <f t="shared" si="440"/>
        <v>Target (or sym)</v>
      </c>
      <c r="AL973" s="8" cm="1">
        <f t="array" ref="AL973">-1* MEDIAN(_xlfn._xlws.FILTER(AL655:AL942, $H655:$H942=1))</f>
        <v>0.67649109179746714</v>
      </c>
      <c r="AM973" s="8" cm="1">
        <f t="array" ref="AM973">-1* MEDIAN(_xlfn._xlws.FILTER(AM655:AM942, $H655:$H942=1))</f>
        <v>0.67684033225505269</v>
      </c>
      <c r="AN973" s="8" cm="1">
        <f t="array" ref="AN973">-1* MEDIAN(_xlfn._xlws.FILTER(AN655:AN942, $H655:$H942=1))</f>
        <v>-0.11618548682604657</v>
      </c>
      <c r="AO973" s="8" cm="1">
        <f t="array" ref="AO973">-1* MEDIAN(_xlfn._xlws.FILTER(AO655:AO942, $H655:$H942=1))</f>
        <v>0.68850681515604106</v>
      </c>
      <c r="AP973" s="8" cm="1">
        <f t="array" ref="AP973">-1* MEDIAN(_xlfn._xlws.FILTER(AP655:AP942, $H655:$H942=1))</f>
        <v>0.16793625411249102</v>
      </c>
      <c r="AQ973" s="8" cm="1">
        <f t="array" ref="AQ973">-1* MEDIAN(_xlfn._xlws.FILTER(AQ655:AQ942, $H655:$H942=1))</f>
        <v>0.69756202039112103</v>
      </c>
      <c r="AR973" s="8" cm="1">
        <f t="array" ref="AR973">-1* MEDIAN(_xlfn._xlws.FILTER(AR655:AR942, $H655:$H942=1))</f>
        <v>0.18505408106471494</v>
      </c>
      <c r="AS973" s="8" cm="1">
        <f t="array" ref="AS973">-1* MEDIAN(_xlfn._xlws.FILTER(AS655:AS942, $H655:$H942=1))</f>
        <v>0.72649984946620916</v>
      </c>
      <c r="AT973" s="8" cm="1">
        <f t="array" ref="AT973">-1* MEDIAN(_xlfn._xlws.FILTER(AT655:AT942, $H655:$H942=1))</f>
        <v>-1.4493356128499464</v>
      </c>
      <c r="AU973" s="8" cm="1">
        <f t="array" ref="AU973">-1* MEDIAN(_xlfn._xlws.FILTER(AU655:AU942, $H655:$H942=1))</f>
        <v>0.38548332833340038</v>
      </c>
      <c r="AV973" s="4" t="s">
        <v>43</v>
      </c>
      <c r="AW973" s="18">
        <f>AVERAGEIF($J655:$J942,"=1",AW655:AW942)</f>
        <v>3.2727272727272729</v>
      </c>
    </row>
    <row r="974" spans="12:49" x14ac:dyDescent="0.3">
      <c r="M974" t="str">
        <f t="shared" ref="M974:M980" si="444">Y974</f>
        <v>Gain &gt; 0</v>
      </c>
      <c r="N974" s="8" cm="1">
        <f t="array" ref="N974">-1* MEDIAN(_xlfn._xlws.FILTER(N655:N942, $J655:$J942=1))</f>
        <v>3.8144341140155802E-2</v>
      </c>
      <c r="O974" s="8" cm="1">
        <f t="array" ref="O974">-1* MEDIAN(_xlfn._xlws.FILTER(O655:O942, $J655:$J942=1))</f>
        <v>2.5475700559157086E-2</v>
      </c>
      <c r="P974" s="8" cm="1">
        <f t="array" ref="P974">-1* MEDIAN(_xlfn._xlws.FILTER(P655:P942, $J655:$J942=1))</f>
        <v>-0.31293227932053358</v>
      </c>
      <c r="Q974" s="8" cm="1">
        <f t="array" ref="Q974">-1* MEDIAN(_xlfn._xlws.FILTER(Q655:Q942, $J655:$J942=1))</f>
        <v>0.43504438279856239</v>
      </c>
      <c r="R974" s="8" cm="1">
        <f t="array" ref="R974">-1* MEDIAN(_xlfn._xlws.FILTER(R655:R942, $J655:$J942=1))</f>
        <v>-1.2369762124683867E-2</v>
      </c>
      <c r="S974" s="8" cm="1">
        <f t="array" ref="S974">-1* MEDIAN(_xlfn._xlws.FILTER(S655:S942, $J655:$J942=1))</f>
        <v>0.55408505178512901</v>
      </c>
      <c r="T974" s="8" cm="1">
        <f t="array" ref="T974">-1* MEDIAN(_xlfn._xlws.FILTER(T655:T942, $J655:$J942=1))</f>
        <v>-1.7061701115362771</v>
      </c>
      <c r="U974" s="8" cm="1">
        <f t="array" ref="U974">-1* MEDIAN(_xlfn._xlws.FILTER(U655:U942, $J655:$J942=1))</f>
        <v>-1.1391460116804342</v>
      </c>
      <c r="V974" s="8" cm="1">
        <f t="array" ref="V974">-1* MEDIAN(_xlfn._xlws.FILTER(V655:V942, $J655:$J942=1))</f>
        <v>-2.476249347703023</v>
      </c>
      <c r="W974" s="8" cm="1">
        <f t="array" ref="W974">-1* MEDIAN(_xlfn._xlws.FILTER(W655:W942, $J655:$J942=1))</f>
        <v>8.2551627303107056E-2</v>
      </c>
      <c r="Y974" t="s">
        <v>17</v>
      </c>
      <c r="Z974" s="8" cm="1">
        <f t="array" ref="Z974">-1* MEDIAN(_xlfn._xlws.FILTER(Z655:Z942, $J655:$J942=1))</f>
        <v>6.0241359540292416E-2</v>
      </c>
      <c r="AA974" s="8" cm="1">
        <f t="array" ref="AA974">-1* MEDIAN(_xlfn._xlws.FILTER(AA655:AA942, $J655:$J942=1))</f>
        <v>5.9736557831117088E-2</v>
      </c>
      <c r="AB974" s="8" cm="1">
        <f t="array" ref="AB974">-1* MEDIAN(_xlfn._xlws.FILTER(AB655:AB942, $J655:$J942=1))</f>
        <v>-0.19084863878477046</v>
      </c>
      <c r="AC974" s="8" cm="1">
        <f t="array" ref="AC974">-1* MEDIAN(_xlfn._xlws.FILTER(AC655:AC942, $J655:$J942=1))</f>
        <v>0.25397165255129334</v>
      </c>
      <c r="AD974" s="8" cm="1">
        <f t="array" ref="AD974">-1* MEDIAN(_xlfn._xlws.FILTER(AD655:AD942, $J655:$J942=1))</f>
        <v>-0.36703710688050328</v>
      </c>
      <c r="AE974" s="8" cm="1">
        <f t="array" ref="AE974">-1* MEDIAN(_xlfn._xlws.FILTER(AE655:AE942, $J655:$J942=1))</f>
        <v>0.10109564757775032</v>
      </c>
      <c r="AF974" s="8" cm="1">
        <f t="array" ref="AF974">-1* MEDIAN(_xlfn._xlws.FILTER(AF655:AF942, $J655:$J942=1))</f>
        <v>-0.54730062740523044</v>
      </c>
      <c r="AG974" s="8" cm="1">
        <f t="array" ref="AG974">-1* MEDIAN(_xlfn._xlws.FILTER(AG655:AG942, $J655:$J942=1))</f>
        <v>-0.40252886039695046</v>
      </c>
      <c r="AH974" s="8" cm="1">
        <f t="array" ref="AH974">-1* MEDIAN(_xlfn._xlws.FILTER(AH655:AH942, $J655:$J942=1))</f>
        <v>-1.1341235967964869</v>
      </c>
      <c r="AI974" s="8" cm="1">
        <f t="array" ref="AI974">-1* MEDIAN(_xlfn._xlws.FILTER(AI655:AI942, $J655:$J942=1))</f>
        <v>-0.3813102448290393</v>
      </c>
      <c r="AK974" t="str">
        <f t="shared" si="440"/>
        <v>Gain &gt; 0</v>
      </c>
      <c r="AL974" s="8" cm="1">
        <f t="array" ref="AL974">-1* MEDIAN(_xlfn._xlws.FILTER(AL655:AL942, $J655:$J942=1))</f>
        <v>0.70425054412107513</v>
      </c>
      <c r="AM974" s="8" cm="1">
        <f t="array" ref="AM974">-1* MEDIAN(_xlfn._xlws.FILTER(AM655:AM942, $J655:$J942=1))</f>
        <v>0.70148778199895745</v>
      </c>
      <c r="AN974" s="8" cm="1">
        <f t="array" ref="AN974">-1* MEDIAN(_xlfn._xlws.FILTER(AN655:AN942, $J655:$J942=1))</f>
        <v>-0.19084863878477046</v>
      </c>
      <c r="AO974" s="8" cm="1">
        <f t="array" ref="AO974">-1* MEDIAN(_xlfn._xlws.FILTER(AO655:AO942, $J655:$J942=1))</f>
        <v>0.73445777296766623</v>
      </c>
      <c r="AP974" s="8" cm="1">
        <f t="array" ref="AP974">-1* MEDIAN(_xlfn._xlws.FILTER(AP655:AP942, $J655:$J942=1))</f>
        <v>-0.36703710688050328</v>
      </c>
      <c r="AQ974" s="8" cm="1">
        <f t="array" ref="AQ974">-1* MEDIAN(_xlfn._xlws.FILTER(AQ655:AQ942, $J655:$J942=1))</f>
        <v>0.69448005331806051</v>
      </c>
      <c r="AR974" s="8" cm="1">
        <f t="array" ref="AR974">-1* MEDIAN(_xlfn._xlws.FILTER(AR655:AR942, $J655:$J942=1))</f>
        <v>0.20856199049314303</v>
      </c>
      <c r="AS974" s="8" cm="1">
        <f t="array" ref="AS974">-1* MEDIAN(_xlfn._xlws.FILTER(AS655:AS942, $J655:$J942=1))</f>
        <v>0.75361281225949939</v>
      </c>
      <c r="AT974" s="8" cm="1">
        <f t="array" ref="AT974">-1* MEDIAN(_xlfn._xlws.FILTER(AT655:AT942, $J655:$J942=1))</f>
        <v>-1.1341235967964869</v>
      </c>
      <c r="AU974" s="8" cm="1">
        <f t="array" ref="AU974">-1* MEDIAN(_xlfn._xlws.FILTER(AU655:AU942, $J655:$J942=1))</f>
        <v>0.27090507479232784</v>
      </c>
      <c r="AV974" s="4" t="s">
        <v>18</v>
      </c>
      <c r="AW974" s="18">
        <f>AVERAGEIF($I655:$I942,"=1",AW655:AW942)</f>
        <v>-2.1176470588235294</v>
      </c>
    </row>
    <row r="975" spans="12:49" x14ac:dyDescent="0.3">
      <c r="M975" t="str">
        <f t="shared" si="444"/>
        <v>Gain &lt;=0</v>
      </c>
      <c r="N975" s="8" cm="1">
        <f t="array" ref="N975">-1* MEDIAN(_xlfn._xlws.FILTER(N655:N942, $I655:$I942=1))</f>
        <v>-9.104009334549365E-2</v>
      </c>
      <c r="O975" s="8" cm="1">
        <f t="array" ref="O975">-1* MEDIAN(_xlfn._xlws.FILTER(O655:O942, $I655:$I942=1))</f>
        <v>-9.1743266811751767E-2</v>
      </c>
      <c r="P975" s="8" cm="1">
        <f t="array" ref="P975">-1* MEDIAN(_xlfn._xlws.FILTER(P655:P942, $I655:$I942=1))</f>
        <v>0.14040861192395723</v>
      </c>
      <c r="Q975" s="8" cm="1">
        <f t="array" ref="Q975">-1* MEDIAN(_xlfn._xlws.FILTER(Q655:Q942, $I655:$I942=1))</f>
        <v>0.46484320848988708</v>
      </c>
      <c r="R975" s="8" cm="1">
        <f t="array" ref="R975">-1* MEDIAN(_xlfn._xlws.FILTER(R655:R942, $I655:$I942=1))</f>
        <v>9.7209790077756625E-2</v>
      </c>
      <c r="S975" s="8" cm="1">
        <f t="array" ref="S975">-1* MEDIAN(_xlfn._xlws.FILTER(S655:S942, $I655:$I942=1))</f>
        <v>0.34795511228085574</v>
      </c>
      <c r="T975" s="8" cm="1">
        <f t="array" ref="T975">-1* MEDIAN(_xlfn._xlws.FILTER(T655:T942, $I655:$I942=1))</f>
        <v>-1.3004498092480721</v>
      </c>
      <c r="U975" s="8" cm="1">
        <f t="array" ref="U975">-1* MEDIAN(_xlfn._xlws.FILTER(U655:U942, $I655:$I942=1))</f>
        <v>-0.84515194918427616</v>
      </c>
      <c r="V975" s="8" cm="1">
        <f t="array" ref="V975">-1* MEDIAN(_xlfn._xlws.FILTER(V655:V942, $I655:$I942=1))</f>
        <v>-1.4760619338127838</v>
      </c>
      <c r="W975" s="8" cm="1">
        <f t="array" ref="W975">-1* MEDIAN(_xlfn._xlws.FILTER(W655:W942, $I655:$I942=1))</f>
        <v>-0.1807525733730142</v>
      </c>
      <c r="Y975" t="s">
        <v>18</v>
      </c>
      <c r="Z975" s="8" cm="1">
        <f t="array" ref="Z975">-1* MEDIAN(_xlfn._xlws.FILTER(Z655:Z942, $I655:$I942=1))</f>
        <v>5.6218014760428127E-2</v>
      </c>
      <c r="AA975" s="8" cm="1">
        <f t="array" ref="AA975">-1* MEDIAN(_xlfn._xlws.FILTER(AA655:AA942, $I655:$I942=1))</f>
        <v>4.5036516501091015E-2</v>
      </c>
      <c r="AB975" s="8" cm="1">
        <f t="array" ref="AB975">-1* MEDIAN(_xlfn._xlws.FILTER(AB655:AB942, $I655:$I942=1))</f>
        <v>-2.9572345208909043E-2</v>
      </c>
      <c r="AC975" s="8" cm="1">
        <f t="array" ref="AC975">-1* MEDIAN(_xlfn._xlws.FILTER(AC655:AC942, $I655:$I942=1))</f>
        <v>0.26946444061870484</v>
      </c>
      <c r="AD975" s="8" cm="1">
        <f t="array" ref="AD975">-1* MEDIAN(_xlfn._xlws.FILTER(AD655:AD942, $I655:$I942=1))</f>
        <v>-0.11443548698703762</v>
      </c>
      <c r="AE975" s="8" cm="1">
        <f t="array" ref="AE975">-1* MEDIAN(_xlfn._xlws.FILTER(AE655:AE942, $I655:$I942=1))</f>
        <v>0.21621305442295297</v>
      </c>
      <c r="AF975" s="8" cm="1">
        <f t="array" ref="AF975">-1* MEDIAN(_xlfn._xlws.FILTER(AF655:AF942, $I655:$I942=1))</f>
        <v>0.11772820687001974</v>
      </c>
      <c r="AG975" s="8" cm="1">
        <f t="array" ref="AG975">-1* MEDIAN(_xlfn._xlws.FILTER(AG655:AG942, $I655:$I942=1))</f>
        <v>-4.391596051413052E-2</v>
      </c>
      <c r="AH975" s="8" cm="1">
        <f t="array" ref="AH975">-1* MEDIAN(_xlfn._xlws.FILTER(AH655:AH942, $I655:$I942=1))</f>
        <v>-0.79683850610914897</v>
      </c>
      <c r="AI975" s="8" cm="1">
        <f t="array" ref="AI975">-1* MEDIAN(_xlfn._xlws.FILTER(AI655:AI942, $I655:$I942=1))</f>
        <v>-0.43255492143760044</v>
      </c>
      <c r="AK975" t="str">
        <f t="shared" si="440"/>
        <v>Gain &lt;=0</v>
      </c>
      <c r="AL975" s="8" cm="1">
        <f t="array" ref="AL975">-1* MEDIAN(_xlfn._xlws.FILTER(AL655:AL942, $I655:$I942=1))</f>
        <v>0.68030067856306276</v>
      </c>
      <c r="AM975" s="8" cm="1">
        <f t="array" ref="AM975">-1* MEDIAN(_xlfn._xlws.FILTER(AM655:AM942, $I655:$I942=1))</f>
        <v>0.67940350292809226</v>
      </c>
      <c r="AN975" s="8" cm="1">
        <f t="array" ref="AN975">-1* MEDIAN(_xlfn._xlws.FILTER(AN655:AN942, $I655:$I942=1))</f>
        <v>-2.9572345208909043E-2</v>
      </c>
      <c r="AO975" s="8" cm="1">
        <f t="array" ref="AO975">-1* MEDIAN(_xlfn._xlws.FILTER(AO655:AO942, $I655:$I942=1))</f>
        <v>0.68850681515604106</v>
      </c>
      <c r="AP975" s="8" cm="1">
        <f t="array" ref="AP975">-1* MEDIAN(_xlfn._xlws.FILTER(AP655:AP942, $I655:$I942=1))</f>
        <v>-0.11443548698703762</v>
      </c>
      <c r="AQ975" s="8" cm="1">
        <f t="array" ref="AQ975">-1* MEDIAN(_xlfn._xlws.FILTER(AQ655:AQ942, $I655:$I942=1))</f>
        <v>0.67641339911352261</v>
      </c>
      <c r="AR975" s="8" cm="1">
        <f t="array" ref="AR975">-1* MEDIAN(_xlfn._xlws.FILTER(AR655:AR942, $I655:$I942=1))</f>
        <v>0.51002423905526162</v>
      </c>
      <c r="AS975" s="8" cm="1">
        <f t="array" ref="AS975">-1* MEDIAN(_xlfn._xlws.FILTER(AS655:AS942, $I655:$I942=1))</f>
        <v>0.77666804261218458</v>
      </c>
      <c r="AT975" s="8" cm="1">
        <f t="array" ref="AT975">-1* MEDIAN(_xlfn._xlws.FILTER(AT655:AT942, $I655:$I942=1))</f>
        <v>-0.79683850610914897</v>
      </c>
      <c r="AU975" s="8" cm="1">
        <f t="array" ref="AU975">-1* MEDIAN(_xlfn._xlws.FILTER(AU655:AU942, $I655:$I942=1))</f>
        <v>0.20811677127879935</v>
      </c>
    </row>
    <row r="976" spans="12:49" x14ac:dyDescent="0.3">
      <c r="M976" t="str">
        <f t="shared" si="444"/>
        <v>Target; Gain &gt; 1; #pref=2</v>
      </c>
      <c r="N976" s="8" t="e" cm="1" vm="1">
        <f t="array" ref="N976">-1* AVERAGE(_xlfn._xlws.FILTER(N655:N942,($H$655:$H$942=1)*($K$655:$K$942=2)*($AW655:$AW942&gt;$Y$944)))</f>
        <v>#VALUE!</v>
      </c>
      <c r="O976" s="8" t="e" cm="1" vm="1">
        <f t="array" ref="O976">-1* AVERAGE(_xlfn._xlws.FILTER(O655:O942,($H$655:$H$942=1)*($K$655:$K$942=2)*($AW655:$AW942&gt;$Y$944)))</f>
        <v>#VALUE!</v>
      </c>
      <c r="P976" s="8" t="e" cm="1" vm="1">
        <f t="array" ref="P976">-1* AVERAGE(_xlfn._xlws.FILTER(P655:P942,($H$655:$H$942=1)*($K$655:$K$942=2)*($AW655:$AW942&gt;$Y$944)))</f>
        <v>#VALUE!</v>
      </c>
      <c r="Q976" s="8" t="e" cm="1" vm="1">
        <f t="array" ref="Q976">-1* AVERAGE(_xlfn._xlws.FILTER(Q655:Q942,($H$655:$H$942=1)*($K$655:$K$942=2)*($AW655:$AW942&gt;$Y$944)))</f>
        <v>#VALUE!</v>
      </c>
      <c r="R976" s="8" t="e" cm="1" vm="1">
        <f t="array" ref="R976">-1* AVERAGE(_xlfn._xlws.FILTER(R655:R942,($H$655:$H$942=1)*($K$655:$K$942=2)*($AW655:$AW942&gt;$Y$944)))</f>
        <v>#VALUE!</v>
      </c>
      <c r="S976" s="8" t="e" cm="1" vm="1">
        <f t="array" ref="S976">-1* AVERAGE(_xlfn._xlws.FILTER(S655:S942,($H$655:$H$942=1)*($K$655:$K$942=2)*($AW655:$AW942&gt;$Y$944)))</f>
        <v>#VALUE!</v>
      </c>
      <c r="T976" s="8" t="e" cm="1" vm="1">
        <f t="array" ref="T976">-1* AVERAGE(_xlfn._xlws.FILTER(T655:T942,($H$655:$H$942=1)*($K$655:$K$942=2)*($AW655:$AW942&gt;$Y$944)))</f>
        <v>#VALUE!</v>
      </c>
      <c r="U976" s="8" t="e" cm="1" vm="1">
        <f t="array" ref="U976">-1* AVERAGE(_xlfn._xlws.FILTER(U655:U942,($H$655:$H$942=1)*($K$655:$K$942=2)*($AW655:$AW942&gt;$Y$944)))</f>
        <v>#VALUE!</v>
      </c>
      <c r="V976" s="8" t="e" cm="1" vm="1">
        <f t="array" ref="V976">-1* AVERAGE(_xlfn._xlws.FILTER(V655:V942,($H$655:$H$942=1)*($K$655:$K$942=2)*($AW655:$AW942&gt;$Y$944)))</f>
        <v>#VALUE!</v>
      </c>
      <c r="W976" s="8" t="e" cm="1" vm="1">
        <f t="array" ref="W976">-1* AVERAGE(_xlfn._xlws.FILTER(W655:W942,($H$655:$H$942=1)*($K$655:$K$942=2)*($AW655:$AW942&gt;$Y$944)))</f>
        <v>#VALUE!</v>
      </c>
      <c r="Y976" t="str">
        <f>"Target; Gain &gt; "&amp;Y969&amp;"; #pref=2"</f>
        <v>Target; Gain &gt; 1; #pref=2</v>
      </c>
      <c r="Z976" s="8" t="e" cm="1" vm="1">
        <f t="array" ref="Z976">-1* AVERAGE(_xlfn._xlws.FILTER(Z655:Z942,($H$655:$H$942=1)*($K$655:$K$942=2)*($AW655:$AW942&gt;$Y$944)))</f>
        <v>#VALUE!</v>
      </c>
      <c r="AA976" s="8" t="e" cm="1" vm="1">
        <f t="array" ref="AA976">-1* AVERAGE(_xlfn._xlws.FILTER(AA655:AA942,($H$655:$H$942=1)*($K$655:$K$942=2)*($AW655:$AW942&gt;$Y$944)))</f>
        <v>#VALUE!</v>
      </c>
      <c r="AB976" s="8" t="e" cm="1" vm="1">
        <f t="array" ref="AB976">-1* AVERAGE(_xlfn._xlws.FILTER(AB655:AB942,($H$655:$H$942=1)*($K$655:$K$942=2)*($AW655:$AW942&gt;$Y$944)))</f>
        <v>#VALUE!</v>
      </c>
      <c r="AC976" s="8" t="e" cm="1" vm="1">
        <f t="array" ref="AC976">-1* AVERAGE(_xlfn._xlws.FILTER(AC655:AC942,($H$655:$H$942=1)*($K$655:$K$942=2)*($AW655:$AW942&gt;$Y$944)))</f>
        <v>#VALUE!</v>
      </c>
      <c r="AD976" s="8" t="e" cm="1" vm="1">
        <f t="array" ref="AD976">-1* AVERAGE(_xlfn._xlws.FILTER(AD655:AD942,($H$655:$H$942=1)*($K$655:$K$942=2)*($AW655:$AW942&gt;$Y$944)))</f>
        <v>#VALUE!</v>
      </c>
      <c r="AE976" s="8" t="e" cm="1" vm="1">
        <f t="array" ref="AE976">-1* AVERAGE(_xlfn._xlws.FILTER(AE655:AE942,($H$655:$H$942=1)*($K$655:$K$942=2)*($AW655:$AW942&gt;$Y$944)))</f>
        <v>#VALUE!</v>
      </c>
      <c r="AF976" s="8" t="e" cm="1" vm="1">
        <f t="array" ref="AF976">-1* AVERAGE(_xlfn._xlws.FILTER(AF655:AF942,($H$655:$H$942=1)*($K$655:$K$942=2)*($AW655:$AW942&gt;$Y$944)))</f>
        <v>#VALUE!</v>
      </c>
      <c r="AG976" s="8" t="e" cm="1" vm="1">
        <f t="array" ref="AG976">-1* AVERAGE(_xlfn._xlws.FILTER(AG655:AG942,($H$655:$H$942=1)*($K$655:$K$942=2)*($AW655:$AW942&gt;$Y$944)))</f>
        <v>#VALUE!</v>
      </c>
      <c r="AH976" s="8" t="e" cm="1" vm="1">
        <f t="array" ref="AH976">-1* AVERAGE(_xlfn._xlws.FILTER(AH655:AH942,($H$655:$H$942=1)*($K$655:$K$942=2)*($AW655:$AW942&gt;$Y$944)))</f>
        <v>#VALUE!</v>
      </c>
      <c r="AI976" s="8" t="e" cm="1" vm="1">
        <f t="array" ref="AI976">-1* AVERAGE(_xlfn._xlws.FILTER(AI655:AI942,($H$655:$H$942=1)*($K$655:$K$942=2)*($AW655:$AW942&gt;$Y$944)))</f>
        <v>#VALUE!</v>
      </c>
      <c r="AK976" t="str">
        <f t="shared" si="440"/>
        <v>Target; Gain &gt; 1; #pref=2</v>
      </c>
      <c r="AL976" s="8" t="e" cm="1" vm="1">
        <f t="array" ref="AL976">-1* AVERAGE(_xlfn._xlws.FILTER(AL655:AL942,($H$655:$H$942=1)*($K$655:$K$942=2)*($AW655:$AW942&gt;$Y$944)))</f>
        <v>#VALUE!</v>
      </c>
      <c r="AM976" s="8" t="e" cm="1" vm="1">
        <f t="array" ref="AM976">-1* AVERAGE(_xlfn._xlws.FILTER(AM655:AM942,($H$655:$H$942=1)*($K$655:$K$942=2)*($AW655:$AW942&gt;$Y$944)))</f>
        <v>#VALUE!</v>
      </c>
      <c r="AN976" s="8" t="e" cm="1" vm="1">
        <f t="array" ref="AN976">-1* AVERAGE(_xlfn._xlws.FILTER(AN655:AN942,($H$655:$H$942=1)*($K$655:$K$942=2)*($AW655:$AW942&gt;$Y$944)))</f>
        <v>#VALUE!</v>
      </c>
      <c r="AO976" s="8" t="e" cm="1" vm="1">
        <f t="array" ref="AO976">-1* AVERAGE(_xlfn._xlws.FILTER(AO655:AO942,($H$655:$H$942=1)*($K$655:$K$942=2)*($AW655:$AW942&gt;$Y$944)))</f>
        <v>#VALUE!</v>
      </c>
      <c r="AP976" s="8" t="e" cm="1" vm="1">
        <f t="array" ref="AP976">-1* AVERAGE(_xlfn._xlws.FILTER(AP655:AP942,($H$655:$H$942=1)*($K$655:$K$942=2)*($AW655:$AW942&gt;$Y$944)))</f>
        <v>#VALUE!</v>
      </c>
      <c r="AQ976" s="8" t="e" cm="1" vm="1">
        <f t="array" ref="AQ976">-1* AVERAGE(_xlfn._xlws.FILTER(AQ655:AQ942,($H$655:$H$942=1)*($K$655:$K$942=2)*($AW655:$AW942&gt;$Y$944)))</f>
        <v>#VALUE!</v>
      </c>
      <c r="AR976" s="8" t="e" cm="1" vm="1">
        <f t="array" ref="AR976">-1* AVERAGE(_xlfn._xlws.FILTER(AR655:AR942,($H$655:$H$942=1)*($K$655:$K$942=2)*($AW655:$AW942&gt;$Y$944)))</f>
        <v>#VALUE!</v>
      </c>
      <c r="AS976" s="8" t="e" cm="1" vm="1">
        <f t="array" ref="AS976">-1* AVERAGE(_xlfn._xlws.FILTER(AS655:AS942,($H$655:$H$942=1)*($K$655:$K$942=2)*($AW655:$AW942&gt;$Y$944)))</f>
        <v>#VALUE!</v>
      </c>
      <c r="AT976" s="8" t="e" cm="1" vm="1">
        <f t="array" ref="AT976">-1* AVERAGE(_xlfn._xlws.FILTER(AT655:AT942,($H$655:$H$942=1)*($K$655:$K$942=2)*($AW655:$AW942&gt;$Y$944)))</f>
        <v>#VALUE!</v>
      </c>
      <c r="AU976" s="8" t="e" cm="1" vm="1">
        <f t="array" ref="AU976">-1* AVERAGE(_xlfn._xlws.FILTER(AU655:AU942,($H$655:$H$942=1)*($K$655:$K$942=2)*($AW655:$AW942&gt;$Y$944)))</f>
        <v>#VALUE!</v>
      </c>
    </row>
    <row r="977" spans="13:49" x14ac:dyDescent="0.3">
      <c r="M977" t="str">
        <f t="shared" si="444"/>
        <v>Target; Gain &gt; 1; #pref=3</v>
      </c>
      <c r="N977" s="8" cm="1">
        <f t="array" ref="N977">-1* MEDIAN(_xlfn._xlws.FILTER(N655:N942,($H$655:$H$942=1)*($K$655:$K$942=3)*($AW655:$AW942&gt;$Y$944)))</f>
        <v>0.35173600585507725</v>
      </c>
      <c r="O977" s="8" cm="1">
        <f t="array" ref="O977">-1* MEDIAN(_xlfn._xlws.FILTER(O655:O942,($H$655:$H$942=1)*($K$655:$K$942=3)*($AW655:$AW942&gt;$Y$944)))</f>
        <v>0.34668734501527915</v>
      </c>
      <c r="P977" s="8" cm="1">
        <f t="array" ref="P977">-1* MEDIAN(_xlfn._xlws.FILTER(P655:P942,($H$655:$H$942=1)*($K$655:$K$942=3)*($AW655:$AW942&gt;$Y$944)))</f>
        <v>-0.33752187167049347</v>
      </c>
      <c r="Q977" s="8" cm="1">
        <f t="array" ref="Q977">-1* MEDIAN(_xlfn._xlws.FILTER(Q655:Q942,($H$655:$H$942=1)*($K$655:$K$942=3)*($AW655:$AW942&gt;$Y$944)))</f>
        <v>0.61693257026222359</v>
      </c>
      <c r="R977" s="8" cm="1">
        <f t="array" ref="R977">-1* MEDIAN(_xlfn._xlws.FILTER(R655:R942,($H$655:$H$942=1)*($K$655:$K$942=3)*($AW655:$AW942&gt;$Y$944)))</f>
        <v>-0.20106159705952725</v>
      </c>
      <c r="S977" s="8" cm="1">
        <f t="array" ref="S977">-1* MEDIAN(_xlfn._xlws.FILTER(S655:S942,($H$655:$H$942=1)*($K$655:$K$942=3)*($AW655:$AW942&gt;$Y$944)))</f>
        <v>0.7665549900693418</v>
      </c>
      <c r="T977" s="8" cm="1">
        <f t="array" ref="T977">-1* MEDIAN(_xlfn._xlws.FILTER(T655:T942,($H$655:$H$942=1)*($K$655:$K$942=3)*($AW655:$AW942&gt;$Y$944)))</f>
        <v>-4.7920242895399348</v>
      </c>
      <c r="U977" s="8" cm="1">
        <f t="array" ref="U977">-1* MEDIAN(_xlfn._xlws.FILTER(U655:U942,($H$655:$H$942=1)*($K$655:$K$942=3)*($AW655:$AW942&gt;$Y$944)))</f>
        <v>-3.0970877453654317</v>
      </c>
      <c r="V977" s="8" cm="1">
        <f t="array" ref="V977">-1* MEDIAN(_xlfn._xlws.FILTER(V655:V942,($H$655:$H$942=1)*($K$655:$K$942=3)*($AW655:$AW942&gt;$Y$944)))</f>
        <v>-3.0009173817647663</v>
      </c>
      <c r="W977" s="8" cm="1">
        <f t="array" ref="W977">-1* MEDIAN(_xlfn._xlws.FILTER(W655:W942,($H$655:$H$942=1)*($K$655:$K$942=3)*($AW655:$AW942&gt;$Y$944)))</f>
        <v>0.38402779057971587</v>
      </c>
      <c r="Y977" t="str">
        <f>"Target; Gain &gt; "&amp;Y969&amp;"; #pref=3"</f>
        <v>Target; Gain &gt; 1; #pref=3</v>
      </c>
      <c r="Z977" s="8" cm="1">
        <f t="array" ref="Z977">-1* MEDIAN(_xlfn._xlws.FILTER(Z655:Z942,($H$655:$H$942=1)*($K$655:$K$942=3)*($AW655:$AW942&gt;$Y$944)))</f>
        <v>0.23595170676514829</v>
      </c>
      <c r="AA977" s="8" cm="1">
        <f t="array" ref="AA977">-1* MEDIAN(_xlfn._xlws.FILTER(AA655:AA942,($H$655:$H$942=1)*($K$655:$K$942=3)*($AW655:$AW942&gt;$Y$944)))</f>
        <v>0.24908209914049473</v>
      </c>
      <c r="AB977" s="8" cm="1">
        <f t="array" ref="AB977">-1* MEDIAN(_xlfn._xlws.FILTER(AB655:AB942,($H$655:$H$942=1)*($K$655:$K$942=3)*($AW655:$AW942&gt;$Y$944)))</f>
        <v>-0.14862288937637136</v>
      </c>
      <c r="AC977" s="8" cm="1">
        <f t="array" ref="AC977">-1* MEDIAN(_xlfn._xlws.FILTER(AC655:AC942,($H$655:$H$942=1)*($K$655:$K$942=3)*($AW655:$AW942&gt;$Y$944)))</f>
        <v>0.34713232432830632</v>
      </c>
      <c r="AD977" s="8" cm="1">
        <f t="array" ref="AD977">-1* MEDIAN(_xlfn._xlws.FILTER(AD655:AD942,($H$655:$H$942=1)*($K$655:$K$942=3)*($AW655:$AW942&gt;$Y$944)))</f>
        <v>-4.1597964343852989E-3</v>
      </c>
      <c r="AE977" s="8" cm="1">
        <f t="array" ref="AE977">-1* MEDIAN(_xlfn._xlws.FILTER(AE655:AE942,($H$655:$H$942=1)*($K$655:$K$942=3)*($AW655:$AW942&gt;$Y$944)))</f>
        <v>0.45413448601665174</v>
      </c>
      <c r="AF977" s="8" cm="1">
        <f t="array" ref="AF977">-1* MEDIAN(_xlfn._xlws.FILTER(AF655:AF942,($H$655:$H$942=1)*($K$655:$K$942=3)*($AW655:$AW942&gt;$Y$944)))</f>
        <v>-1.342710119660814</v>
      </c>
      <c r="AG977" s="8" cm="1">
        <f t="array" ref="AG977">-1* MEDIAN(_xlfn._xlws.FILTER(AG655:AG942,($H$655:$H$942=1)*($K$655:$K$942=3)*($AW655:$AW942&gt;$Y$944)))</f>
        <v>-0.86147639652868824</v>
      </c>
      <c r="AH977" s="8" cm="1">
        <f t="array" ref="AH977">-1* MEDIAN(_xlfn._xlws.FILTER(AH655:AH942,($H$655:$H$942=1)*($K$655:$K$942=3)*($AW655:$AW942&gt;$Y$944)))</f>
        <v>-1.5305427453705316</v>
      </c>
      <c r="AI977" s="8" cm="1">
        <f t="array" ref="AI977">-1* MEDIAN(_xlfn._xlws.FILTER(AI655:AI942,($H$655:$H$942=1)*($K$655:$K$942=3)*($AW655:$AW942&gt;$Y$944)))</f>
        <v>-0.18141934181458907</v>
      </c>
      <c r="AK977" t="str">
        <f t="shared" si="440"/>
        <v>Target; Gain &gt; 1; #pref=3</v>
      </c>
      <c r="AL977" s="8" cm="1">
        <f t="array" ref="AL977">-1* MEDIAN(_xlfn._xlws.FILTER(AL655:AL942,($H$655:$H$942=1)*($K$655:$K$942=3)*($AW655:$AW942&gt;$Y$944)))</f>
        <v>0.67165079239364345</v>
      </c>
      <c r="AM977" s="8" cm="1">
        <f t="array" ref="AM977">-1* MEDIAN(_xlfn._xlws.FILTER(AM655:AM942,($H$655:$H$942=1)*($K$655:$K$942=3)*($AW655:$AW942&gt;$Y$944)))</f>
        <v>0.67936645060105816</v>
      </c>
      <c r="AN977" s="8" cm="1">
        <f t="array" ref="AN977">-1* MEDIAN(_xlfn._xlws.FILTER(AN655:AN942,($H$655:$H$942=1)*($K$655:$K$942=3)*($AW655:$AW942&gt;$Y$944)))</f>
        <v>-0.14862288937637136</v>
      </c>
      <c r="AO977" s="8" cm="1">
        <f t="array" ref="AO977">-1* MEDIAN(_xlfn._xlws.FILTER(AO655:AO942,($H$655:$H$942=1)*($K$655:$K$942=3)*($AW655:$AW942&gt;$Y$944)))</f>
        <v>0.70309310957559767</v>
      </c>
      <c r="AP977" s="8" cm="1">
        <f t="array" ref="AP977">-1* MEDIAN(_xlfn._xlws.FILTER(AP655:AP942,($H$655:$H$942=1)*($K$655:$K$942=3)*($AW655:$AW942&gt;$Y$944)))</f>
        <v>-4.1597964343852989E-3</v>
      </c>
      <c r="AQ977" s="8" cm="1">
        <f t="array" ref="AQ977">-1* MEDIAN(_xlfn._xlws.FILTER(AQ655:AQ942,($H$655:$H$942=1)*($K$655:$K$942=3)*($AW655:$AW942&gt;$Y$944)))</f>
        <v>0.71582134229560679</v>
      </c>
      <c r="AR977" s="8" cm="1">
        <f t="array" ref="AR977">-1* MEDIAN(_xlfn._xlws.FILTER(AR655:AR942,($H$655:$H$942=1)*($K$655:$K$942=3)*($AW655:$AW942&gt;$Y$944)))</f>
        <v>-0.24499956031791986</v>
      </c>
      <c r="AS977" s="8" cm="1">
        <f t="array" ref="AS977">-1* MEDIAN(_xlfn._xlws.FILTER(AS655:AS942,($H$655:$H$942=1)*($K$655:$K$942=3)*($AW655:$AW942&gt;$Y$944)))</f>
        <v>0.59920886973763576</v>
      </c>
      <c r="AT977" s="8" cm="1">
        <f t="array" ref="AT977">-1* MEDIAN(_xlfn._xlws.FILTER(AT655:AT942,($H$655:$H$942=1)*($K$655:$K$942=3)*($AW655:$AW942&gt;$Y$944)))</f>
        <v>-1.5305427453705316</v>
      </c>
      <c r="AU977" s="8" cm="1">
        <f t="array" ref="AU977">-1* MEDIAN(_xlfn._xlws.FILTER(AU655:AU942,($H$655:$H$942=1)*($K$655:$K$942=3)*($AW655:$AW942&gt;$Y$944)))</f>
        <v>0.41559632310833489</v>
      </c>
    </row>
    <row r="978" spans="13:49" x14ac:dyDescent="0.3">
      <c r="M978" t="str">
        <f t="shared" si="444"/>
        <v>Target; Gain &gt; 1; #pref=4</v>
      </c>
      <c r="N978" s="8" t="e" cm="1" vm="1">
        <f t="array" ref="N978">-1* MEDIAN(_xlfn._xlws.FILTER(N655:N942,($H$655:$H$942=1)*($K$655:$K$942=4)*($AW655:$AW942&gt;$Y$944)))</f>
        <v>#VALUE!</v>
      </c>
      <c r="O978" s="8" t="e" cm="1" vm="1">
        <f t="array" ref="O978">-1* MEDIAN(_xlfn._xlws.FILTER(O655:O942,($H$655:$H$942=1)*($K$655:$K$942=4)*($AW655:$AW942&gt;$Y$944)))</f>
        <v>#VALUE!</v>
      </c>
      <c r="P978" s="8" t="e" cm="1" vm="1">
        <f t="array" ref="P978">-1* MEDIAN(_xlfn._xlws.FILTER(P655:P942,($H$655:$H$942=1)*($K$655:$K$942=4)*($AW655:$AW942&gt;$Y$944)))</f>
        <v>#VALUE!</v>
      </c>
      <c r="Q978" s="8" t="e" cm="1" vm="1">
        <f t="array" ref="Q978">-1* MEDIAN(_xlfn._xlws.FILTER(Q655:Q942,($H$655:$H$942=1)*($K$655:$K$942=4)*($AW655:$AW942&gt;$Y$944)))</f>
        <v>#VALUE!</v>
      </c>
      <c r="R978" s="8" t="e" cm="1" vm="1">
        <f t="array" ref="R978">-1* MEDIAN(_xlfn._xlws.FILTER(R655:R942,($H$655:$H$942=1)*($K$655:$K$942=4)*($AW655:$AW942&gt;$Y$944)))</f>
        <v>#VALUE!</v>
      </c>
      <c r="S978" s="8" t="e" cm="1" vm="1">
        <f t="array" ref="S978">-1* MEDIAN(_xlfn._xlws.FILTER(S655:S942,($H$655:$H$942=1)*($K$655:$K$942=4)*($AW655:$AW942&gt;$Y$944)))</f>
        <v>#VALUE!</v>
      </c>
      <c r="T978" s="8" t="e" cm="1" vm="1">
        <f t="array" ref="T978">-1* MEDIAN(_xlfn._xlws.FILTER(T655:T942,($H$655:$H$942=1)*($K$655:$K$942=4)*($AW655:$AW942&gt;$Y$944)))</f>
        <v>#VALUE!</v>
      </c>
      <c r="U978" s="8" t="e" cm="1" vm="1">
        <f t="array" ref="U978">-1* MEDIAN(_xlfn._xlws.FILTER(U655:U942,($H$655:$H$942=1)*($K$655:$K$942=4)*($AW655:$AW942&gt;$Y$944)))</f>
        <v>#VALUE!</v>
      </c>
      <c r="V978" s="8" t="e" cm="1" vm="1">
        <f t="array" ref="V978">-1* MEDIAN(_xlfn._xlws.FILTER(V655:V942,($H$655:$H$942=1)*($K$655:$K$942=4)*($AW655:$AW942&gt;$Y$944)))</f>
        <v>#VALUE!</v>
      </c>
      <c r="W978" s="8" t="e" cm="1" vm="1">
        <f t="array" ref="W978">-1* MEDIAN(_xlfn._xlws.FILTER(W655:W942,($H$655:$H$942=1)*($K$655:$K$942=4)*($AW655:$AW942&gt;$Y$944)))</f>
        <v>#VALUE!</v>
      </c>
      <c r="Y978" t="str">
        <f>"Target; Gain &gt; "&amp;Y969&amp;"; #pref=4"</f>
        <v>Target; Gain &gt; 1; #pref=4</v>
      </c>
      <c r="Z978" s="8" t="e" cm="1" vm="1">
        <f t="array" ref="Z978">-1* MEDIAN(_xlfn._xlws.FILTER(Z655:Z942,($H$655:$H$942=1)*($K$655:$K$942=4)*($AW655:$AW942&gt;$Y$944)))</f>
        <v>#VALUE!</v>
      </c>
      <c r="AA978" s="8" t="e" cm="1" vm="1">
        <f t="array" ref="AA978">-1* MEDIAN(_xlfn._xlws.FILTER(AA655:AA942,($H$655:$H$942=1)*($K$655:$K$942=4)*($AW655:$AW942&gt;$Y$944)))</f>
        <v>#VALUE!</v>
      </c>
      <c r="AB978" s="8" t="e" cm="1" vm="1">
        <f t="array" ref="AB978">-1* MEDIAN(_xlfn._xlws.FILTER(AB655:AB942,($H$655:$H$942=1)*($K$655:$K$942=4)*($AW655:$AW942&gt;$Y$944)))</f>
        <v>#VALUE!</v>
      </c>
      <c r="AC978" s="8" t="e" cm="1" vm="1">
        <f t="array" ref="AC978">-1* MEDIAN(_xlfn._xlws.FILTER(AC655:AC942,($H$655:$H$942=1)*($K$655:$K$942=4)*($AW655:$AW942&gt;$Y$944)))</f>
        <v>#VALUE!</v>
      </c>
      <c r="AD978" s="8" t="e" cm="1" vm="1">
        <f t="array" ref="AD978">-1* MEDIAN(_xlfn._xlws.FILTER(AD655:AD942,($H$655:$H$942=1)*($K$655:$K$942=4)*($AW655:$AW942&gt;$Y$944)))</f>
        <v>#VALUE!</v>
      </c>
      <c r="AE978" s="8" t="e" cm="1" vm="1">
        <f t="array" ref="AE978">-1* MEDIAN(_xlfn._xlws.FILTER(AE655:AE942,($H$655:$H$942=1)*($K$655:$K$942=4)*($AW655:$AW942&gt;$Y$944)))</f>
        <v>#VALUE!</v>
      </c>
      <c r="AF978" s="8" t="e" cm="1" vm="1">
        <f t="array" ref="AF978">-1* MEDIAN(_xlfn._xlws.FILTER(AF655:AF942,($H$655:$H$942=1)*($K$655:$K$942=4)*($AW655:$AW942&gt;$Y$944)))</f>
        <v>#VALUE!</v>
      </c>
      <c r="AG978" s="8" t="e" cm="1" vm="1">
        <f t="array" ref="AG978">-1* MEDIAN(_xlfn._xlws.FILTER(AG655:AG942,($H$655:$H$942=1)*($K$655:$K$942=4)*($AW655:$AW942&gt;$Y$944)))</f>
        <v>#VALUE!</v>
      </c>
      <c r="AH978" s="8" t="e" cm="1" vm="1">
        <f t="array" ref="AH978">-1* MEDIAN(_xlfn._xlws.FILTER(AH655:AH942,($H$655:$H$942=1)*($K$655:$K$942=4)*($AW655:$AW942&gt;$Y$944)))</f>
        <v>#VALUE!</v>
      </c>
      <c r="AI978" s="8" t="e" cm="1" vm="1">
        <f t="array" ref="AI978">-1* MEDIAN(_xlfn._xlws.FILTER(AI655:AI942,($H$655:$H$942=1)*($K$655:$K$942=4)*($AW655:$AW942&gt;$Y$944)))</f>
        <v>#VALUE!</v>
      </c>
      <c r="AK978" t="str">
        <f t="shared" si="440"/>
        <v>Target; Gain &gt; 1; #pref=4</v>
      </c>
      <c r="AL978" s="8" t="e" cm="1" vm="1">
        <f t="array" ref="AL978">-1* MEDIAN(_xlfn._xlws.FILTER(AL655:AL942,($H$655:$H$942=1)*($K$655:$K$942=4)*($AW655:$AW942&gt;$Y$944)))</f>
        <v>#VALUE!</v>
      </c>
      <c r="AM978" s="8" t="e" cm="1" vm="1">
        <f t="array" ref="AM978">-1* MEDIAN(_xlfn._xlws.FILTER(AM655:AM942,($H$655:$H$942=1)*($K$655:$K$942=4)*($AW655:$AW942&gt;$Y$944)))</f>
        <v>#VALUE!</v>
      </c>
      <c r="AN978" s="8" t="e" cm="1" vm="1">
        <f t="array" ref="AN978">-1* MEDIAN(_xlfn._xlws.FILTER(AN655:AN942,($H$655:$H$942=1)*($K$655:$K$942=4)*($AW655:$AW942&gt;$Y$944)))</f>
        <v>#VALUE!</v>
      </c>
      <c r="AO978" s="8" t="e" cm="1" vm="1">
        <f t="array" ref="AO978">-1* MEDIAN(_xlfn._xlws.FILTER(AO655:AO942,($H$655:$H$942=1)*($K$655:$K$942=4)*($AW655:$AW942&gt;$Y$944)))</f>
        <v>#VALUE!</v>
      </c>
      <c r="AP978" s="8" t="e" cm="1" vm="1">
        <f t="array" ref="AP978">-1* MEDIAN(_xlfn._xlws.FILTER(AP655:AP942,($H$655:$H$942=1)*($K$655:$K$942=4)*($AW655:$AW942&gt;$Y$944)))</f>
        <v>#VALUE!</v>
      </c>
      <c r="AQ978" s="8" t="e" cm="1" vm="1">
        <f t="array" ref="AQ978">-1* MEDIAN(_xlfn._xlws.FILTER(AQ655:AQ942,($H$655:$H$942=1)*($K$655:$K$942=4)*($AW655:$AW942&gt;$Y$944)))</f>
        <v>#VALUE!</v>
      </c>
      <c r="AR978" s="8" t="e" cm="1" vm="1">
        <f t="array" ref="AR978">-1* MEDIAN(_xlfn._xlws.FILTER(AR655:AR942,($H$655:$H$942=1)*($K$655:$K$942=4)*($AW655:$AW942&gt;$Y$944)))</f>
        <v>#VALUE!</v>
      </c>
      <c r="AS978" s="8" t="e" cm="1" vm="1">
        <f t="array" ref="AS978">-1* MEDIAN(_xlfn._xlws.FILTER(AS655:AS942,($H$655:$H$942=1)*($K$655:$K$942=4)*($AW655:$AW942&gt;$Y$944)))</f>
        <v>#VALUE!</v>
      </c>
      <c r="AT978" s="8" t="e" cm="1" vm="1">
        <f t="array" ref="AT978">-1* MEDIAN(_xlfn._xlws.FILTER(AT655:AT942,($H$655:$H$942=1)*($K$655:$K$942=4)*($AW655:$AW942&gt;$Y$944)))</f>
        <v>#VALUE!</v>
      </c>
      <c r="AU978" s="8" t="e" cm="1" vm="1">
        <f t="array" ref="AU978">-1* MEDIAN(_xlfn._xlws.FILTER(AU655:AU942,($H$655:$H$942=1)*($K$655:$K$942=4)*($AW655:$AW942&gt;$Y$944)))</f>
        <v>#VALUE!</v>
      </c>
    </row>
    <row r="979" spans="13:49" x14ac:dyDescent="0.3">
      <c r="M979" t="str">
        <f t="shared" si="444"/>
        <v>Target (or sym); Gain &gt; 0</v>
      </c>
      <c r="N979" s="8" cm="1">
        <f t="array" ref="N979">-1* MEDIAN(_xlfn._xlws.FILTER(N655:N942,($H655:$H942=1)*($J655:$J942=1)))</f>
        <v>0.20951122472597528</v>
      </c>
      <c r="O979" s="8" cm="1">
        <f t="array" ref="O979">-1* MEDIAN(_xlfn._xlws.FILTER(O655:O942,($H655:$H942=1)*($J655:$J942=1)))</f>
        <v>0.20262297867106632</v>
      </c>
      <c r="P979" s="8" cm="1">
        <f t="array" ref="P979">-1* MEDIAN(_xlfn._xlws.FILTER(P655:P942,($H655:$H942=1)*($J655:$J942=1)))</f>
        <v>2.5402435900123324E-2</v>
      </c>
      <c r="Q979" s="8" cm="1">
        <f t="array" ref="Q979">-1* MEDIAN(_xlfn._xlws.FILTER(Q655:Q942,($H655:$H942=1)*($J655:$J942=1)))</f>
        <v>0.50978315137601771</v>
      </c>
      <c r="R979" s="8" cm="1">
        <f t="array" ref="R979">-1* MEDIAN(_xlfn._xlws.FILTER(R655:R942,($H655:$H942=1)*($J655:$J942=1)))</f>
        <v>0.18028791638228617</v>
      </c>
      <c r="S979" s="8" cm="1">
        <f t="array" ref="S979">-1* MEDIAN(_xlfn._xlws.FILTER(S655:S942,($H655:$H942=1)*($J655:$J942=1)))</f>
        <v>0.60328276256229907</v>
      </c>
      <c r="T979" s="8" cm="1">
        <f t="array" ref="T979">-1* MEDIAN(_xlfn._xlws.FILTER(T655:T942,($H655:$H942=1)*($J655:$J942=1)))</f>
        <v>-2.8610781924254587</v>
      </c>
      <c r="U979" s="8" cm="1">
        <f t="array" ref="U979">-1* MEDIAN(_xlfn._xlws.FILTER(U655:U942,($H655:$H942=1)*($J655:$J942=1)))</f>
        <v>-1.8499465051545481</v>
      </c>
      <c r="V979" s="8" cm="1">
        <f t="array" ref="V979">-1* MEDIAN(_xlfn._xlws.FILTER(V655:V942,($H655:$H942=1)*($J655:$J942=1)))</f>
        <v>-1.5074228066526509</v>
      </c>
      <c r="W979" s="8" cm="1">
        <f t="array" ref="W979">-1* MEDIAN(_xlfn._xlws.FILTER(W655:W942,($H655:$H942=1)*($J655:$J942=1)))</f>
        <v>0.3344754989665551</v>
      </c>
      <c r="Y979" t="s">
        <v>52</v>
      </c>
      <c r="Z979" s="8" cm="1">
        <f t="array" ref="Z979">-1* MEDIAN(_xlfn._xlws.FILTER(Z655:Z942,($H655:$H942=1)*($J655:$J942=1)))</f>
        <v>0.17816767893553909</v>
      </c>
      <c r="AA979" s="8" cm="1">
        <f t="array" ref="AA979">-1* MEDIAN(_xlfn._xlws.FILTER(AA655:AA942,($H655:$H942=1)*($J655:$J942=1)))</f>
        <v>0.18587319974632877</v>
      </c>
      <c r="AB979" s="8" cm="1">
        <f t="array" ref="AB979">-1* MEDIAN(_xlfn._xlws.FILTER(AB655:AB942,($H655:$H942=1)*($J655:$J942=1)))</f>
        <v>-0.11618548682604657</v>
      </c>
      <c r="AC979" s="8" cm="1">
        <f t="array" ref="AC979">-1* MEDIAN(_xlfn._xlws.FILTER(AC655:AC942,($H655:$H942=1)*($J655:$J942=1)))</f>
        <v>0.25295303575040778</v>
      </c>
      <c r="AD979" s="8" cm="1">
        <f t="array" ref="AD979">-1* MEDIAN(_xlfn._xlws.FILTER(AD655:AD942,($H655:$H942=1)*($J655:$J942=1)))</f>
        <v>-0.1202772070348898</v>
      </c>
      <c r="AE979" s="8" cm="1">
        <f t="array" ref="AE979">-1* MEDIAN(_xlfn._xlws.FILTER(AE655:AE942,($H655:$H942=1)*($J655:$J942=1)))</f>
        <v>0.22795698196732492</v>
      </c>
      <c r="AF979" s="8" cm="1">
        <f t="array" ref="AF979">-1* MEDIAN(_xlfn._xlws.FILTER(AF655:AF942,($H655:$H942=1)*($J655:$J942=1)))</f>
        <v>-0.81537790746621874</v>
      </c>
      <c r="AG979" s="8" cm="1">
        <f t="array" ref="AG979">-1* MEDIAN(_xlfn._xlws.FILTER(AG655:AG942,($H655:$H942=1)*($J655:$J942=1)))</f>
        <v>-0.4231741580860458</v>
      </c>
      <c r="AH979" s="8" cm="1">
        <f t="array" ref="AH979">-1* MEDIAN(_xlfn._xlws.FILTER(AH655:AH942,($H655:$H942=1)*($J655:$J942=1)))</f>
        <v>-1.2842898977835593</v>
      </c>
      <c r="AI979" s="8" cm="1">
        <f t="array" ref="AI979">-1* MEDIAN(_xlfn._xlws.FILTER(AI655:AI942,($H655:$H942=1)*($J655:$J942=1)))</f>
        <v>-0.18141934181458907</v>
      </c>
      <c r="AK979" t="str">
        <f t="shared" si="440"/>
        <v>Target (or sym); Gain &gt; 0</v>
      </c>
      <c r="AL979" s="8" cm="1">
        <f t="array" ref="AL979">-1* MEDIAN(_xlfn._xlws.FILTER(AL655:AL942,($H655:$H942=1)*($J655:$J942=1)))</f>
        <v>0.67975774469004002</v>
      </c>
      <c r="AM979" s="8" cm="1">
        <f t="array" ref="AM979">-1* MEDIAN(_xlfn._xlws.FILTER(AM655:AM942,($H655:$H942=1)*($J655:$J942=1)))</f>
        <v>0.67920164108012271</v>
      </c>
      <c r="AN979" s="8" cm="1">
        <f t="array" ref="AN979">-1* MEDIAN(_xlfn._xlws.FILTER(AN655:AN942,($H655:$H942=1)*($J655:$J942=1)))</f>
        <v>-0.11618548682604657</v>
      </c>
      <c r="AO979" s="8" cm="1">
        <f t="array" ref="AO979">-1* MEDIAN(_xlfn._xlws.FILTER(AO655:AO942,($H655:$H942=1)*($J655:$J942=1)))</f>
        <v>0.67991384992533321</v>
      </c>
      <c r="AP979" s="8" cm="1">
        <f t="array" ref="AP979">-1* MEDIAN(_xlfn._xlws.FILTER(AP655:AP942,($H655:$H942=1)*($J655:$J942=1)))</f>
        <v>-0.1202772070348898</v>
      </c>
      <c r="AQ979" s="8" cm="1">
        <f t="array" ref="AQ979">-1* MEDIAN(_xlfn._xlws.FILTER(AQ655:AQ942,($H655:$H942=1)*($J655:$J942=1)))</f>
        <v>0.69756202039112103</v>
      </c>
      <c r="AR979" s="8" cm="1">
        <f t="array" ref="AR979">-1* MEDIAN(_xlfn._xlws.FILTER(AR655:AR942,($H655:$H942=1)*($J655:$J942=1)))</f>
        <v>-4.4416689166520439E-2</v>
      </c>
      <c r="AS979" s="8" cm="1">
        <f t="array" ref="AS979">-1* MEDIAN(_xlfn._xlws.FILTER(AS655:AS942,($H655:$H942=1)*($J655:$J942=1)))</f>
        <v>0.71051158406015458</v>
      </c>
      <c r="AT979" s="8" cm="1">
        <f t="array" ref="AT979">-1* MEDIAN(_xlfn._xlws.FILTER(AT655:AT942,($H655:$H942=1)*($J655:$J942=1)))</f>
        <v>-1.2842898977835593</v>
      </c>
      <c r="AU979" s="8" cm="1">
        <f t="array" ref="AU979">-1* MEDIAN(_xlfn._xlws.FILTER(AU655:AU942,($H655:$H942=1)*($J655:$J942=1)))</f>
        <v>0.39322636442887909</v>
      </c>
      <c r="AV979" s="4" t="s">
        <v>43</v>
      </c>
      <c r="AW979" s="18">
        <f>AVERAGEIF($J655:$J942,"=1",AW655:AW942)</f>
        <v>3.2727272727272729</v>
      </c>
    </row>
    <row r="980" spans="13:49" x14ac:dyDescent="0.3">
      <c r="M980" t="str">
        <f t="shared" si="444"/>
        <v>Target (or sym); Gain &lt;= 0</v>
      </c>
      <c r="N980" s="8" cm="1">
        <f t="array" ref="N980">-1* MEDIAN(_xlfn._xlws.FILTER(N655:N942,($H655:$H942=1)*($J655:$J942=0)))</f>
        <v>0.20750686273138902</v>
      </c>
      <c r="O980" s="8" cm="1">
        <f t="array" ref="O980">-1* MEDIAN(_xlfn._xlws.FILTER(O655:O942,($H655:$H942=1)*($J655:$J942=0)))</f>
        <v>0.19886044042624862</v>
      </c>
      <c r="P980" s="8" cm="1">
        <f t="array" ref="P980">-1* MEDIAN(_xlfn._xlws.FILTER(P655:P942,($H655:$H942=1)*($J655:$J942=0)))</f>
        <v>-5.4724582900855634E-2</v>
      </c>
      <c r="Q980" s="8" cm="1">
        <f t="array" ref="Q980">-1* MEDIAN(_xlfn._xlws.FILTER(Q655:Q942,($H655:$H942=1)*($J655:$J942=0)))</f>
        <v>0.594711025354832</v>
      </c>
      <c r="R980" s="8" cm="1">
        <f t="array" ref="R980">-1* MEDIAN(_xlfn._xlws.FILTER(R655:R942,($H655:$H942=1)*($J655:$J942=0)))</f>
        <v>0.19365250151875857</v>
      </c>
      <c r="S980" s="8" cm="1">
        <f t="array" ref="S980">-1* MEDIAN(_xlfn._xlws.FILTER(S655:S942,($H655:$H942=1)*($J655:$J942=0)))</f>
        <v>0.5865871842947934</v>
      </c>
      <c r="T980" s="8" cm="1">
        <f t="array" ref="T980">-1* MEDIAN(_xlfn._xlws.FILTER(T655:T942,($H655:$H942=1)*($J655:$J942=0)))</f>
        <v>-1.5179192813422295</v>
      </c>
      <c r="U980" s="8" cm="1">
        <f t="array" ref="U980">-1* MEDIAN(_xlfn._xlws.FILTER(U655:U942,($H655:$H942=1)*($J655:$J942=0)))</f>
        <v>-1.3550710416869429</v>
      </c>
      <c r="V980" s="8" cm="1">
        <f t="array" ref="V980">-1* MEDIAN(_xlfn._xlws.FILTER(V655:V942,($H655:$H942=1)*($J655:$J942=0)))</f>
        <v>-2.8817949014677282</v>
      </c>
      <c r="W980" s="8" cm="1">
        <f t="array" ref="W980">-1* MEDIAN(_xlfn._xlws.FILTER(W655:W942,($H655:$H942=1)*($J655:$J942=0)))</f>
        <v>-2.3859864909345066E-2</v>
      </c>
      <c r="Y980" t="s">
        <v>132</v>
      </c>
      <c r="Z980" s="8" cm="1">
        <f t="array" ref="Z980">-1* MEDIAN(_xlfn._xlws.FILTER(Z655:Z942,($H655:$H942=1)*($J655:$J942=0)))</f>
        <v>0.22446398205841583</v>
      </c>
      <c r="AA980" s="8" cm="1">
        <f t="array" ref="AA980">-1* MEDIAN(_xlfn._xlws.FILTER(AA655:AA942,($H655:$H942=1)*($J655:$J942=0)))</f>
        <v>0.22093111650411579</v>
      </c>
      <c r="AB980" s="8" cm="1">
        <f t="array" ref="AB980">-1* MEDIAN(_xlfn._xlws.FILTER(AB655:AB942,($H655:$H942=1)*($J655:$J942=0)))</f>
        <v>-0.28615431931014901</v>
      </c>
      <c r="AC980" s="8" cm="1">
        <f t="array" ref="AC980">-1* MEDIAN(_xlfn._xlws.FILTER(AC655:AC942,($H655:$H942=1)*($J655:$J942=0)))</f>
        <v>0.30747471902192369</v>
      </c>
      <c r="AD980" s="8" cm="1">
        <f t="array" ref="AD980">-1* MEDIAN(_xlfn._xlws.FILTER(AD655:AD942,($H655:$H942=1)*($J655:$J942=0)))</f>
        <v>0.23078442622864243</v>
      </c>
      <c r="AE980" s="8" cm="1">
        <f t="array" ref="AE980">-1* MEDIAN(_xlfn._xlws.FILTER(AE655:AE942,($H655:$H942=1)*($J655:$J942=0)))</f>
        <v>0.44640548147625259</v>
      </c>
      <c r="AF980" s="8" cm="1">
        <f t="array" ref="AF980">-1* MEDIAN(_xlfn._xlws.FILTER(AF655:AF942,($H655:$H942=1)*($J655:$J942=0)))</f>
        <v>0.16846450008615185</v>
      </c>
      <c r="AG980" s="8" cm="1">
        <f t="array" ref="AG980">-1* MEDIAN(_xlfn._xlws.FILTER(AG655:AG942,($H655:$H942=1)*($J655:$J942=0)))</f>
        <v>-0.12405143590644432</v>
      </c>
      <c r="AH980" s="8" cm="1">
        <f t="array" ref="AH980">-1* MEDIAN(_xlfn._xlws.FILTER(AH655:AH942,($H655:$H942=1)*($J655:$J942=0)))</f>
        <v>-1.6071514634995818</v>
      </c>
      <c r="AI980" s="8" cm="1">
        <f t="array" ref="AI980">-1* MEDIAN(_xlfn._xlws.FILTER(AI655:AI942,($H655:$H942=1)*($J655:$J942=0)))</f>
        <v>-0.367603387623473</v>
      </c>
      <c r="AK980" t="str">
        <f t="shared" si="440"/>
        <v>Target (or sym); Gain &lt;= 0</v>
      </c>
      <c r="AL980" s="8" cm="1">
        <f t="array" ref="AL980">-1* MEDIAN(_xlfn._xlws.FILTER(AL655:AL942,($H655:$H942=1)*($J655:$J942=0)))</f>
        <v>0.67649109179746714</v>
      </c>
      <c r="AM980" s="8" cm="1">
        <f t="array" ref="AM980">-1* MEDIAN(_xlfn._xlws.FILTER(AM655:AM942,($H655:$H942=1)*($J655:$J942=0)))</f>
        <v>0.67684033225505269</v>
      </c>
      <c r="AN980" s="8" cm="1">
        <f t="array" ref="AN980">-1* MEDIAN(_xlfn._xlws.FILTER(AN655:AN942,($H655:$H942=1)*($J655:$J942=0)))</f>
        <v>-0.28615431931014901</v>
      </c>
      <c r="AO980" s="8" cm="1">
        <f t="array" ref="AO980">-1* MEDIAN(_xlfn._xlws.FILTER(AO655:AO942,($H655:$H942=1)*($J655:$J942=0)))</f>
        <v>0.68850681515604106</v>
      </c>
      <c r="AP980" s="8" cm="1">
        <f t="array" ref="AP980">-1* MEDIAN(_xlfn._xlws.FILTER(AP655:AP942,($H655:$H942=1)*($J655:$J942=0)))</f>
        <v>0.23078442622864243</v>
      </c>
      <c r="AQ980" s="8" cm="1">
        <f t="array" ref="AQ980">-1* MEDIAN(_xlfn._xlws.FILTER(AQ655:AQ942,($H655:$H942=1)*($J655:$J942=0)))</f>
        <v>0.69107769688288334</v>
      </c>
      <c r="AR980" s="8" cm="1">
        <f t="array" ref="AR980">-1* MEDIAN(_xlfn._xlws.FILTER(AR655:AR942,($H655:$H942=1)*($J655:$J942=0)))</f>
        <v>0.56717415444582908</v>
      </c>
      <c r="AS980" s="8" cm="1">
        <f t="array" ref="AS980">-1* MEDIAN(_xlfn._xlws.FILTER(AS655:AS942,($H655:$H942=1)*($J655:$J942=0)))</f>
        <v>0.75333751160297335</v>
      </c>
      <c r="AT980" s="8" cm="1">
        <f t="array" ref="AT980">-1* MEDIAN(_xlfn._xlws.FILTER(AT655:AT942,($H655:$H942=1)*($J655:$J942=0)))</f>
        <v>-1.6071514634995818</v>
      </c>
      <c r="AU980" s="8" cm="1">
        <f t="array" ref="AU980">-1* MEDIAN(_xlfn._xlws.FILTER(AU655:AU942,($H655:$H942=1)*($J655:$J942=0)))</f>
        <v>0.3240760326078822</v>
      </c>
      <c r="AV980" s="4" t="s">
        <v>18</v>
      </c>
      <c r="AW980" s="18">
        <f>AVERAGEIF($J655:$J942,"=0",AW655:AW942)</f>
        <v>-2.1176470588235294</v>
      </c>
    </row>
    <row r="981" spans="13:49" x14ac:dyDescent="0.3">
      <c r="M981" s="19">
        <f t="shared" ref="M981:O986" si="445">M969</f>
        <v>1</v>
      </c>
      <c r="N981" s="19" t="str">
        <f t="shared" si="445"/>
        <v>BNL Causal</v>
      </c>
      <c r="O981" s="19" t="str">
        <f t="shared" si="445"/>
        <v>BNL Causal HM</v>
      </c>
      <c r="P981" s="19" t="str">
        <f>Q969</f>
        <v>SFS Causal</v>
      </c>
      <c r="Q981" s="19" t="str">
        <f>S969</f>
        <v>SaLSa Causal</v>
      </c>
      <c r="R981" s="19" t="str">
        <f>U969</f>
        <v>D&amp;C Causal</v>
      </c>
      <c r="S981" s="19" t="str">
        <f>W969</f>
        <v>BBS Causal</v>
      </c>
      <c r="T981" s="19"/>
      <c r="U981" s="19">
        <f t="shared" ref="U981:W992" si="446">Y969</f>
        <v>1</v>
      </c>
      <c r="V981" s="19" t="str">
        <f t="shared" si="446"/>
        <v>BNL Causal</v>
      </c>
      <c r="W981" s="19" t="str">
        <f t="shared" si="446"/>
        <v>BNL Causal HM</v>
      </c>
      <c r="X981" s="19" t="str">
        <f>AC969</f>
        <v>SFS Causal</v>
      </c>
      <c r="Y981" s="19" t="str">
        <f>AE969</f>
        <v>SaLSa Causal</v>
      </c>
      <c r="Z981" s="19" t="str">
        <f>AG969</f>
        <v>D&amp;C Causal</v>
      </c>
      <c r="AA981" s="19" t="str">
        <f>AI969</f>
        <v>BBS Causal</v>
      </c>
      <c r="AB981" s="17"/>
      <c r="AC981" s="32">
        <f>AK969</f>
        <v>1</v>
      </c>
      <c r="AD981" s="32" t="str">
        <f>AL969</f>
        <v>BNL Causal</v>
      </c>
      <c r="AE981" s="32" t="str">
        <f>AM969</f>
        <v>BNL Causal HM</v>
      </c>
      <c r="AF981" s="32" t="str">
        <f>AO969</f>
        <v>SFS Causal</v>
      </c>
      <c r="AG981" s="32" t="str">
        <f>AQ969</f>
        <v>SaLSa Causal</v>
      </c>
      <c r="AH981" s="32" t="str">
        <f>AS969</f>
        <v>D&amp;C Causal</v>
      </c>
      <c r="AI981" s="32" t="str">
        <f>AU969</f>
        <v>BBS Causal</v>
      </c>
      <c r="AK981" s="19"/>
      <c r="AL981" s="19"/>
      <c r="AM981" s="19"/>
      <c r="AN981" s="17"/>
      <c r="AO981" s="17"/>
      <c r="AP981" s="17"/>
      <c r="AQ981" s="17"/>
      <c r="AR981" s="17"/>
      <c r="AS981" s="17"/>
      <c r="AT981" s="17"/>
      <c r="AU981" s="17"/>
    </row>
    <row r="982" spans="13:49" x14ac:dyDescent="0.3">
      <c r="M982" t="str">
        <f t="shared" si="445"/>
        <v>ALL</v>
      </c>
      <c r="N982" s="8">
        <f t="shared" si="445"/>
        <v>-1.5010553662932736E-2</v>
      </c>
      <c r="O982" s="8">
        <f t="shared" si="445"/>
        <v>-1.9235995279109706E-2</v>
      </c>
      <c r="P982" s="8">
        <f>Q970</f>
        <v>0.44889105731566897</v>
      </c>
      <c r="Q982" s="8">
        <f>S970</f>
        <v>0.41997044466010364</v>
      </c>
      <c r="R982" s="8">
        <f>U970</f>
        <v>-0.97612439546054597</v>
      </c>
      <c r="S982" s="8">
        <f>W970</f>
        <v>-4.8347312664586334E-2</v>
      </c>
      <c r="T982" s="8"/>
      <c r="U982" s="8" t="str">
        <f t="shared" si="446"/>
        <v>ALL</v>
      </c>
      <c r="V982" s="8">
        <f t="shared" si="446"/>
        <v>5.6218014760428127E-2</v>
      </c>
      <c r="W982" s="8">
        <f t="shared" si="446"/>
        <v>4.7533615992817468E-2</v>
      </c>
      <c r="X982" s="8">
        <f>AC970</f>
        <v>0.26422029300362476</v>
      </c>
      <c r="Y982" s="8">
        <f>AE970</f>
        <v>0.12886755636620473</v>
      </c>
      <c r="Z982" s="8">
        <f>AG970</f>
        <v>-0.24151542025788658</v>
      </c>
      <c r="AA982" s="8">
        <f>AI970</f>
        <v>-0.41273652804792793</v>
      </c>
      <c r="AB982" s="17"/>
      <c r="AC982" s="33" t="str">
        <f t="shared" ref="AC982:AE992" si="447">AK970</f>
        <v>ALL</v>
      </c>
      <c r="AD982" s="8">
        <f t="shared" si="447"/>
        <v>0.69001571623607605</v>
      </c>
      <c r="AE982" s="8">
        <f t="shared" si="447"/>
        <v>0.68556100509160833</v>
      </c>
      <c r="AF982" s="8">
        <f t="shared" ref="AF982:AF992" si="448">AO970</f>
        <v>0.72134674153828027</v>
      </c>
      <c r="AG982" s="8">
        <f t="shared" ref="AG982:AG992" si="449">AQ970</f>
        <v>0.68763033065906587</v>
      </c>
      <c r="AH982" s="8">
        <f t="shared" ref="AH982:AH992" si="450">AS970</f>
        <v>0.76479844677172126</v>
      </c>
      <c r="AI982" s="8">
        <f t="shared" ref="AI982:AI992" si="451">AU970</f>
        <v>0.25869462411098509</v>
      </c>
      <c r="AK982" s="8"/>
      <c r="AL982" s="8"/>
      <c r="AM982" s="8"/>
      <c r="AN982" s="17"/>
      <c r="AO982" s="17"/>
      <c r="AP982" s="17"/>
      <c r="AQ982" s="17"/>
      <c r="AR982" s="17"/>
      <c r="AS982" s="17"/>
      <c r="AT982" s="17"/>
      <c r="AU982" s="17"/>
    </row>
    <row r="983" spans="13:49" x14ac:dyDescent="0.3">
      <c r="M983" t="str">
        <f t="shared" si="445"/>
        <v>Target; Gain &gt; 1</v>
      </c>
      <c r="N983" s="8">
        <f t="shared" si="445"/>
        <v>0.35173600585507725</v>
      </c>
      <c r="O983" s="8">
        <f t="shared" si="445"/>
        <v>0.34668734501527915</v>
      </c>
      <c r="P983" s="8">
        <f>Q971</f>
        <v>0.61693257026222359</v>
      </c>
      <c r="Q983" s="8">
        <f>S971</f>
        <v>0.7665549900693418</v>
      </c>
      <c r="R983" s="8">
        <f>U971</f>
        <v>-3.0970877453654317</v>
      </c>
      <c r="S983" s="8">
        <f>W971</f>
        <v>0.38402779057971587</v>
      </c>
      <c r="T983" s="8"/>
      <c r="U983" s="8" t="str">
        <f t="shared" si="446"/>
        <v>Target; Gain &gt; 1</v>
      </c>
      <c r="V983" s="8">
        <f t="shared" si="446"/>
        <v>0.23595170676514829</v>
      </c>
      <c r="W983" s="8">
        <f t="shared" si="446"/>
        <v>0.24908209914049473</v>
      </c>
      <c r="X983" s="8">
        <f>AC971</f>
        <v>0.34713232432830632</v>
      </c>
      <c r="Y983" s="8">
        <f>AE971</f>
        <v>0.45413448601665174</v>
      </c>
      <c r="Z983" s="8">
        <f>AG971</f>
        <v>-0.86147639652868824</v>
      </c>
      <c r="AA983" s="8">
        <f>AI971</f>
        <v>-0.18141934181458907</v>
      </c>
      <c r="AB983" s="17"/>
      <c r="AC983" s="33" t="str">
        <f t="shared" si="447"/>
        <v>Target; Gain &gt; 1</v>
      </c>
      <c r="AD983" s="8">
        <f t="shared" si="447"/>
        <v>0.67165079239364345</v>
      </c>
      <c r="AE983" s="8">
        <f t="shared" si="447"/>
        <v>0.67936645060105816</v>
      </c>
      <c r="AF983" s="8">
        <f t="shared" si="448"/>
        <v>0.70309310957559767</v>
      </c>
      <c r="AG983" s="8">
        <f t="shared" si="449"/>
        <v>0.71582134229560679</v>
      </c>
      <c r="AH983" s="8">
        <f t="shared" si="450"/>
        <v>0.59920886973763576</v>
      </c>
      <c r="AI983" s="8">
        <f t="shared" si="451"/>
        <v>0.41559632310833489</v>
      </c>
      <c r="AK983" s="8"/>
      <c r="AL983" s="8"/>
      <c r="AM983" s="8"/>
      <c r="AN983" s="17"/>
      <c r="AO983" s="17"/>
      <c r="AP983" s="17"/>
      <c r="AQ983" s="17"/>
      <c r="AR983" s="17"/>
      <c r="AS983" s="17"/>
      <c r="AT983" s="17"/>
      <c r="AU983" s="17"/>
    </row>
    <row r="984" spans="13:49" x14ac:dyDescent="0.3">
      <c r="M984" t="str">
        <f t="shared" si="445"/>
        <v>Gain &gt; 1</v>
      </c>
      <c r="N984" s="8">
        <f t="shared" si="445"/>
        <v>0.35173600585507725</v>
      </c>
      <c r="O984" s="8">
        <f t="shared" si="445"/>
        <v>0.34668734501527915</v>
      </c>
      <c r="P984" s="8">
        <f t="shared" ref="P984:P992" si="452">Q972</f>
        <v>0.61693257026222359</v>
      </c>
      <c r="Q984" s="8">
        <f t="shared" ref="Q984:Q986" si="453">S972</f>
        <v>0.59408604533135612</v>
      </c>
      <c r="R984" s="8">
        <f t="shared" ref="R984:R986" si="454">U972</f>
        <v>-1.2681680260207746</v>
      </c>
      <c r="S984" s="8">
        <f t="shared" ref="S984:S992" si="455">W972</f>
        <v>9.5713459601103834E-2</v>
      </c>
      <c r="T984" s="8"/>
      <c r="U984" s="8" t="str">
        <f t="shared" si="446"/>
        <v>Gain &gt; 1</v>
      </c>
      <c r="V984" s="8">
        <f t="shared" si="446"/>
        <v>0.23595170676514829</v>
      </c>
      <c r="W984" s="8">
        <f t="shared" si="446"/>
        <v>0.24908209914049473</v>
      </c>
      <c r="X984" s="8">
        <f t="shared" ref="X984:X992" si="456">AC972</f>
        <v>0.34713232432830632</v>
      </c>
      <c r="Y984" s="8">
        <f t="shared" ref="Y984:Y988" si="457">AE972</f>
        <v>0.38708318852082946</v>
      </c>
      <c r="Z984" s="8">
        <f t="shared" ref="Z984:Z992" si="458">AG972</f>
        <v>-0.4691735282901251</v>
      </c>
      <c r="AA984" s="8">
        <f t="shared" ref="AA984:AA992" si="459">AI972</f>
        <v>-0.23190353354822113</v>
      </c>
      <c r="AB984" s="17"/>
      <c r="AC984" s="33" t="str">
        <f t="shared" si="447"/>
        <v>Gain &gt; 1</v>
      </c>
      <c r="AD984" s="8">
        <f t="shared" si="447"/>
        <v>0.72157833825500206</v>
      </c>
      <c r="AE984" s="8">
        <f t="shared" si="447"/>
        <v>0.72332498910320187</v>
      </c>
      <c r="AF984" s="8">
        <f t="shared" si="448"/>
        <v>0.75763703261793058</v>
      </c>
      <c r="AG984" s="8">
        <f t="shared" si="449"/>
        <v>0.71530113945669194</v>
      </c>
      <c r="AH984" s="8">
        <f t="shared" si="450"/>
        <v>0.72753376792881319</v>
      </c>
      <c r="AI984" s="8">
        <f t="shared" si="451"/>
        <v>0.4021523635108144</v>
      </c>
      <c r="AK984" s="8"/>
      <c r="AL984" s="8"/>
      <c r="AM984" s="8"/>
      <c r="AN984" s="17"/>
      <c r="AO984" s="17"/>
      <c r="AP984" s="17"/>
      <c r="AQ984" s="17"/>
      <c r="AR984" s="17"/>
      <c r="AS984" s="17"/>
      <c r="AT984" s="17"/>
      <c r="AU984" s="17"/>
    </row>
    <row r="985" spans="13:49" x14ac:dyDescent="0.3">
      <c r="M985" t="str">
        <f t="shared" si="445"/>
        <v>Target (or sym)</v>
      </c>
      <c r="N985" s="8">
        <f t="shared" si="445"/>
        <v>0.20750686273138902</v>
      </c>
      <c r="O985" s="8">
        <f t="shared" si="445"/>
        <v>0.19898431019129958</v>
      </c>
      <c r="P985" s="8">
        <f t="shared" si="452"/>
        <v>0.5782374883332615</v>
      </c>
      <c r="Q985" s="8">
        <f t="shared" si="453"/>
        <v>0.60328276256229907</v>
      </c>
      <c r="R985" s="8">
        <f t="shared" si="454"/>
        <v>-1.3550710416869429</v>
      </c>
      <c r="S985" s="8">
        <f t="shared" si="455"/>
        <v>9.5713459601103834E-2</v>
      </c>
      <c r="T985" s="8"/>
      <c r="U985" s="8" t="str">
        <f t="shared" si="446"/>
        <v>Target (or sym)</v>
      </c>
      <c r="V985" s="8">
        <f>Z973</f>
        <v>0.17816767893553909</v>
      </c>
      <c r="W985" s="8">
        <f t="shared" si="446"/>
        <v>0.18587319974632877</v>
      </c>
      <c r="X985" s="8">
        <f t="shared" si="456"/>
        <v>0.26981268166081168</v>
      </c>
      <c r="Y985" s="8">
        <f t="shared" si="457"/>
        <v>0.33952965155109838</v>
      </c>
      <c r="Z985" s="8">
        <f t="shared" si="458"/>
        <v>-0.3113972989203857</v>
      </c>
      <c r="AA985" s="8">
        <f t="shared" si="459"/>
        <v>-0.19152473509713472</v>
      </c>
      <c r="AB985" s="17"/>
      <c r="AC985" s="14" t="str">
        <f t="shared" si="447"/>
        <v>Target (or sym)</v>
      </c>
      <c r="AD985" s="8">
        <f t="shared" si="447"/>
        <v>0.67649109179746714</v>
      </c>
      <c r="AE985" s="8">
        <f t="shared" si="447"/>
        <v>0.67684033225505269</v>
      </c>
      <c r="AF985" s="8">
        <f t="shared" si="448"/>
        <v>0.68850681515604106</v>
      </c>
      <c r="AG985" s="8">
        <f t="shared" si="449"/>
        <v>0.69756202039112103</v>
      </c>
      <c r="AH985" s="8">
        <f t="shared" si="450"/>
        <v>0.72649984946620916</v>
      </c>
      <c r="AI985" s="8">
        <f t="shared" si="451"/>
        <v>0.38548332833340038</v>
      </c>
      <c r="AK985" s="8"/>
      <c r="AL985" s="8"/>
      <c r="AM985" s="8"/>
      <c r="AN985" s="17"/>
      <c r="AO985" s="17"/>
      <c r="AP985" s="17"/>
      <c r="AQ985" s="17"/>
      <c r="AR985" s="17"/>
      <c r="AS985" s="17"/>
      <c r="AT985" s="17"/>
      <c r="AU985" s="17"/>
    </row>
    <row r="986" spans="13:49" x14ac:dyDescent="0.3">
      <c r="M986" t="str">
        <f>M974</f>
        <v>Gain &gt; 0</v>
      </c>
      <c r="N986" s="8">
        <f t="shared" si="445"/>
        <v>3.8144341140155802E-2</v>
      </c>
      <c r="O986" s="8">
        <f t="shared" si="445"/>
        <v>2.5475700559157086E-2</v>
      </c>
      <c r="P986" s="8">
        <f t="shared" si="452"/>
        <v>0.43504438279856239</v>
      </c>
      <c r="Q986" s="8">
        <f t="shared" si="453"/>
        <v>0.55408505178512901</v>
      </c>
      <c r="R986" s="8">
        <f t="shared" si="454"/>
        <v>-1.1391460116804342</v>
      </c>
      <c r="S986" s="8">
        <f t="shared" si="455"/>
        <v>8.2551627303107056E-2</v>
      </c>
      <c r="T986" s="8"/>
      <c r="U986" s="8" t="str">
        <f t="shared" si="446"/>
        <v>Gain &gt; 0</v>
      </c>
      <c r="V986" s="8">
        <f t="shared" si="446"/>
        <v>6.0241359540292416E-2</v>
      </c>
      <c r="W986" s="8">
        <f t="shared" si="446"/>
        <v>5.9736557831117088E-2</v>
      </c>
      <c r="X986" s="8">
        <f t="shared" si="456"/>
        <v>0.25397165255129334</v>
      </c>
      <c r="Y986" s="8">
        <f t="shared" si="457"/>
        <v>0.10109564757775032</v>
      </c>
      <c r="Z986" s="8">
        <f t="shared" si="458"/>
        <v>-0.40252886039695046</v>
      </c>
      <c r="AA986" s="8">
        <f t="shared" si="459"/>
        <v>-0.3813102448290393</v>
      </c>
      <c r="AB986" s="17"/>
      <c r="AC986" s="14" t="str">
        <f t="shared" si="447"/>
        <v>Gain &gt; 0</v>
      </c>
      <c r="AD986" s="8">
        <f t="shared" si="447"/>
        <v>0.70425054412107513</v>
      </c>
      <c r="AE986" s="8">
        <f t="shared" si="447"/>
        <v>0.70148778199895745</v>
      </c>
      <c r="AF986" s="8">
        <f t="shared" si="448"/>
        <v>0.73445777296766623</v>
      </c>
      <c r="AG986" s="8">
        <f t="shared" si="449"/>
        <v>0.69448005331806051</v>
      </c>
      <c r="AH986" s="8">
        <f t="shared" si="450"/>
        <v>0.75361281225949939</v>
      </c>
      <c r="AI986" s="8">
        <f t="shared" si="451"/>
        <v>0.27090507479232784</v>
      </c>
      <c r="AK986" s="8"/>
      <c r="AL986" s="8"/>
      <c r="AM986" s="8"/>
      <c r="AN986" s="17"/>
      <c r="AO986" s="17"/>
      <c r="AP986" s="17"/>
      <c r="AQ986" s="17"/>
      <c r="AR986" s="17"/>
      <c r="AS986" s="17"/>
      <c r="AT986" s="17"/>
      <c r="AU986" s="17"/>
    </row>
    <row r="987" spans="13:49" x14ac:dyDescent="0.3">
      <c r="M987" t="str">
        <f t="shared" ref="M987:O992" si="460">M975</f>
        <v>Gain &lt;=0</v>
      </c>
      <c r="N987" s="8">
        <f t="shared" si="460"/>
        <v>-9.104009334549365E-2</v>
      </c>
      <c r="O987" s="8">
        <f t="shared" si="460"/>
        <v>-9.1743266811751767E-2</v>
      </c>
      <c r="P987" s="8">
        <f t="shared" si="452"/>
        <v>0.46484320848988708</v>
      </c>
      <c r="Q987" s="8">
        <f>S975</f>
        <v>0.34795511228085574</v>
      </c>
      <c r="R987" s="8">
        <f>U975</f>
        <v>-0.84515194918427616</v>
      </c>
      <c r="S987" s="8">
        <f t="shared" si="455"/>
        <v>-0.1807525733730142</v>
      </c>
      <c r="T987" s="8"/>
      <c r="U987" s="8" t="str">
        <f t="shared" si="446"/>
        <v>Gain &lt;=0</v>
      </c>
      <c r="V987" s="8">
        <f t="shared" si="446"/>
        <v>5.6218014760428127E-2</v>
      </c>
      <c r="W987" s="8">
        <f t="shared" si="446"/>
        <v>4.5036516501091015E-2</v>
      </c>
      <c r="X987" s="8">
        <f t="shared" si="456"/>
        <v>0.26946444061870484</v>
      </c>
      <c r="Y987" s="8">
        <f t="shared" si="457"/>
        <v>0.21621305442295297</v>
      </c>
      <c r="Z987" s="8">
        <f t="shared" si="458"/>
        <v>-4.391596051413052E-2</v>
      </c>
      <c r="AA987" s="8">
        <f t="shared" si="459"/>
        <v>-0.43255492143760044</v>
      </c>
      <c r="AB987" s="17"/>
      <c r="AC987" s="14" t="str">
        <f t="shared" si="447"/>
        <v>Gain &lt;=0</v>
      </c>
      <c r="AD987" s="8">
        <f t="shared" si="447"/>
        <v>0.68030067856306276</v>
      </c>
      <c r="AE987" s="8">
        <f t="shared" si="447"/>
        <v>0.67940350292809226</v>
      </c>
      <c r="AF987" s="8">
        <f t="shared" si="448"/>
        <v>0.68850681515604106</v>
      </c>
      <c r="AG987" s="8">
        <f t="shared" si="449"/>
        <v>0.67641339911352261</v>
      </c>
      <c r="AH987" s="8">
        <f t="shared" si="450"/>
        <v>0.77666804261218458</v>
      </c>
      <c r="AI987" s="8">
        <f t="shared" si="451"/>
        <v>0.20811677127879935</v>
      </c>
      <c r="AK987" s="8"/>
      <c r="AL987" s="8"/>
      <c r="AM987" s="8"/>
      <c r="AN987" s="17"/>
      <c r="AO987" s="17"/>
      <c r="AP987" s="17"/>
      <c r="AQ987" s="17"/>
      <c r="AR987" s="17"/>
      <c r="AS987" s="17"/>
      <c r="AT987" s="17"/>
      <c r="AU987" s="17"/>
    </row>
    <row r="988" spans="13:49" x14ac:dyDescent="0.3">
      <c r="M988" t="str">
        <f>M976</f>
        <v>Target; Gain &gt; 1; #pref=2</v>
      </c>
      <c r="N988" s="8" t="e" vm="2">
        <f t="shared" si="460"/>
        <v>#VALUE!</v>
      </c>
      <c r="O988" s="8" t="e" vm="2">
        <f t="shared" si="460"/>
        <v>#VALUE!</v>
      </c>
      <c r="P988" s="8" t="e" vm="2">
        <f t="shared" si="452"/>
        <v>#VALUE!</v>
      </c>
      <c r="Q988" s="8" t="e" vm="2">
        <f t="shared" ref="Q988:Q992" si="461">S976</f>
        <v>#VALUE!</v>
      </c>
      <c r="R988" s="8" t="e" vm="2">
        <f t="shared" ref="R988" si="462">U976</f>
        <v>#VALUE!</v>
      </c>
      <c r="S988" s="8" t="e" vm="2">
        <f t="shared" si="455"/>
        <v>#VALUE!</v>
      </c>
      <c r="T988" s="8"/>
      <c r="U988" s="8" t="str">
        <f t="shared" si="446"/>
        <v>Target; Gain &gt; 1; #pref=2</v>
      </c>
      <c r="V988" s="8" t="e" vm="2">
        <f t="shared" si="446"/>
        <v>#VALUE!</v>
      </c>
      <c r="W988" s="8" t="e" vm="2">
        <f t="shared" si="446"/>
        <v>#VALUE!</v>
      </c>
      <c r="X988" s="8" t="e" vm="2">
        <f t="shared" si="456"/>
        <v>#VALUE!</v>
      </c>
      <c r="Y988" s="8" t="e" vm="2">
        <f t="shared" si="457"/>
        <v>#VALUE!</v>
      </c>
      <c r="Z988" s="8" t="e" vm="2">
        <f t="shared" si="458"/>
        <v>#VALUE!</v>
      </c>
      <c r="AA988" s="8" t="e" vm="2">
        <f t="shared" si="459"/>
        <v>#VALUE!</v>
      </c>
      <c r="AB988" s="17"/>
      <c r="AC988" s="14" t="str">
        <f t="shared" si="447"/>
        <v>Target; Gain &gt; 1; #pref=2</v>
      </c>
      <c r="AD988" s="8" t="e" vm="2">
        <f t="shared" si="447"/>
        <v>#VALUE!</v>
      </c>
      <c r="AE988" s="8" t="e" vm="2">
        <f t="shared" si="447"/>
        <v>#VALUE!</v>
      </c>
      <c r="AF988" s="8" t="e" vm="2">
        <f t="shared" si="448"/>
        <v>#VALUE!</v>
      </c>
      <c r="AG988" s="8" t="e" vm="2">
        <f t="shared" si="449"/>
        <v>#VALUE!</v>
      </c>
      <c r="AH988" s="8" t="e" vm="2">
        <f t="shared" si="450"/>
        <v>#VALUE!</v>
      </c>
      <c r="AI988" s="8" t="e" vm="2">
        <f t="shared" si="451"/>
        <v>#VALUE!</v>
      </c>
      <c r="AK988" s="8"/>
      <c r="AL988" s="8"/>
      <c r="AM988" s="8"/>
      <c r="AN988" s="17"/>
      <c r="AO988" s="17"/>
      <c r="AP988" s="17"/>
      <c r="AQ988" s="17"/>
      <c r="AR988" s="17"/>
      <c r="AS988" s="17"/>
      <c r="AT988" s="17"/>
      <c r="AU988" s="17"/>
    </row>
    <row r="989" spans="13:49" x14ac:dyDescent="0.3">
      <c r="M989" t="str">
        <f>M977</f>
        <v>Target; Gain &gt; 1; #pref=3</v>
      </c>
      <c r="N989" s="8">
        <f t="shared" si="460"/>
        <v>0.35173600585507725</v>
      </c>
      <c r="O989" s="8">
        <f t="shared" si="460"/>
        <v>0.34668734501527915</v>
      </c>
      <c r="P989" s="8">
        <f t="shared" si="452"/>
        <v>0.61693257026222359</v>
      </c>
      <c r="Q989" s="8">
        <f t="shared" si="461"/>
        <v>0.7665549900693418</v>
      </c>
      <c r="R989" s="8">
        <f>U977</f>
        <v>-3.0970877453654317</v>
      </c>
      <c r="S989" s="8">
        <f t="shared" si="455"/>
        <v>0.38402779057971587</v>
      </c>
      <c r="T989" s="8"/>
      <c r="U989" s="8" t="str">
        <f t="shared" si="446"/>
        <v>Target; Gain &gt; 1; #pref=3</v>
      </c>
      <c r="V989" s="8">
        <f t="shared" si="446"/>
        <v>0.23595170676514829</v>
      </c>
      <c r="W989" s="8">
        <f t="shared" si="446"/>
        <v>0.24908209914049473</v>
      </c>
      <c r="X989" s="8">
        <f t="shared" si="456"/>
        <v>0.34713232432830632</v>
      </c>
      <c r="Y989" s="8">
        <f>AE977</f>
        <v>0.45413448601665174</v>
      </c>
      <c r="Z989" s="8">
        <f t="shared" si="458"/>
        <v>-0.86147639652868824</v>
      </c>
      <c r="AA989" s="8">
        <f t="shared" si="459"/>
        <v>-0.18141934181458907</v>
      </c>
      <c r="AB989" s="17"/>
      <c r="AC989" s="14" t="str">
        <f t="shared" si="447"/>
        <v>Target; Gain &gt; 1; #pref=3</v>
      </c>
      <c r="AD989" s="8">
        <f t="shared" si="447"/>
        <v>0.67165079239364345</v>
      </c>
      <c r="AE989" s="8">
        <f t="shared" si="447"/>
        <v>0.67936645060105816</v>
      </c>
      <c r="AF989" s="8">
        <f t="shared" si="448"/>
        <v>0.70309310957559767</v>
      </c>
      <c r="AG989" s="8">
        <f t="shared" si="449"/>
        <v>0.71582134229560679</v>
      </c>
      <c r="AH989" s="8">
        <f t="shared" si="450"/>
        <v>0.59920886973763576</v>
      </c>
      <c r="AI989" s="8">
        <f t="shared" si="451"/>
        <v>0.41559632310833489</v>
      </c>
      <c r="AK989" s="8"/>
      <c r="AL989" s="8"/>
      <c r="AM989" s="8"/>
      <c r="AN989" s="17"/>
      <c r="AO989" s="17"/>
      <c r="AP989" s="17"/>
      <c r="AQ989" s="17"/>
      <c r="AR989" s="17"/>
      <c r="AS989" s="17"/>
      <c r="AT989" s="17"/>
      <c r="AU989" s="17"/>
    </row>
    <row r="990" spans="13:49" x14ac:dyDescent="0.3">
      <c r="M990" t="str">
        <f>M978</f>
        <v>Target; Gain &gt; 1; #pref=4</v>
      </c>
      <c r="N990" s="8" t="e" vm="2">
        <f t="shared" si="460"/>
        <v>#VALUE!</v>
      </c>
      <c r="O990" s="8" t="e" vm="2">
        <f t="shared" si="460"/>
        <v>#VALUE!</v>
      </c>
      <c r="P990" s="8" t="e" vm="2">
        <f t="shared" si="452"/>
        <v>#VALUE!</v>
      </c>
      <c r="Q990" s="8" t="e" vm="2">
        <f t="shared" si="461"/>
        <v>#VALUE!</v>
      </c>
      <c r="R990" s="8" t="e" vm="2">
        <f>U978</f>
        <v>#VALUE!</v>
      </c>
      <c r="S990" s="8" t="e" vm="2">
        <f t="shared" si="455"/>
        <v>#VALUE!</v>
      </c>
      <c r="T990" s="8"/>
      <c r="U990" s="8" t="str">
        <f t="shared" si="446"/>
        <v>Target; Gain &gt; 1; #pref=4</v>
      </c>
      <c r="V990" s="8" t="e" vm="2">
        <f t="shared" si="446"/>
        <v>#VALUE!</v>
      </c>
      <c r="W990" s="8" t="e" vm="2">
        <f t="shared" si="446"/>
        <v>#VALUE!</v>
      </c>
      <c r="X990" s="8" t="e" vm="2">
        <f t="shared" si="456"/>
        <v>#VALUE!</v>
      </c>
      <c r="Y990" s="8" t="e" vm="2">
        <f>AE978</f>
        <v>#VALUE!</v>
      </c>
      <c r="Z990" s="8" t="e" vm="2">
        <f t="shared" si="458"/>
        <v>#VALUE!</v>
      </c>
      <c r="AA990" s="8" t="e" vm="2">
        <f t="shared" si="459"/>
        <v>#VALUE!</v>
      </c>
      <c r="AC990" s="14" t="str">
        <f t="shared" si="447"/>
        <v>Target; Gain &gt; 1; #pref=4</v>
      </c>
      <c r="AD990" s="8" t="e" vm="2">
        <f t="shared" si="447"/>
        <v>#VALUE!</v>
      </c>
      <c r="AE990" s="8" t="e" vm="2">
        <f t="shared" si="447"/>
        <v>#VALUE!</v>
      </c>
      <c r="AF990" s="8" t="e" vm="2">
        <f t="shared" si="448"/>
        <v>#VALUE!</v>
      </c>
      <c r="AG990" s="8" t="e" vm="2">
        <f t="shared" si="449"/>
        <v>#VALUE!</v>
      </c>
      <c r="AH990" s="8" t="e" vm="2">
        <f t="shared" si="450"/>
        <v>#VALUE!</v>
      </c>
      <c r="AI990" s="8" t="e" vm="2">
        <f t="shared" si="451"/>
        <v>#VALUE!</v>
      </c>
      <c r="AK990" s="8"/>
      <c r="AL990" s="8"/>
      <c r="AM990" s="8"/>
    </row>
    <row r="991" spans="13:49" x14ac:dyDescent="0.3">
      <c r="M991" t="str">
        <f>M979</f>
        <v>Target (or sym); Gain &gt; 0</v>
      </c>
      <c r="N991" s="8">
        <f t="shared" si="460"/>
        <v>0.20951122472597528</v>
      </c>
      <c r="O991" s="8">
        <f t="shared" si="460"/>
        <v>0.20262297867106632</v>
      </c>
      <c r="P991" s="8">
        <f t="shared" si="452"/>
        <v>0.50978315137601771</v>
      </c>
      <c r="Q991" s="8">
        <f t="shared" si="461"/>
        <v>0.60328276256229907</v>
      </c>
      <c r="R991" s="8">
        <f>U979</f>
        <v>-1.8499465051545481</v>
      </c>
      <c r="S991" s="8">
        <f t="shared" si="455"/>
        <v>0.3344754989665551</v>
      </c>
      <c r="T991" s="8"/>
      <c r="U991" s="8" t="str">
        <f t="shared" si="446"/>
        <v>Target (or sym); Gain &gt; 0</v>
      </c>
      <c r="V991" s="8">
        <f t="shared" si="446"/>
        <v>0.17816767893553909</v>
      </c>
      <c r="W991" s="8">
        <f t="shared" si="446"/>
        <v>0.18587319974632877</v>
      </c>
      <c r="X991" s="8">
        <f t="shared" si="456"/>
        <v>0.25295303575040778</v>
      </c>
      <c r="Y991" s="8">
        <f>AE979</f>
        <v>0.22795698196732492</v>
      </c>
      <c r="Z991" s="8">
        <f t="shared" si="458"/>
        <v>-0.4231741580860458</v>
      </c>
      <c r="AA991" s="8">
        <f t="shared" si="459"/>
        <v>-0.18141934181458907</v>
      </c>
      <c r="AC991" s="14" t="str">
        <f t="shared" si="447"/>
        <v>Target (or sym); Gain &gt; 0</v>
      </c>
      <c r="AD991" s="8">
        <f t="shared" si="447"/>
        <v>0.67975774469004002</v>
      </c>
      <c r="AE991" s="8">
        <f t="shared" si="447"/>
        <v>0.67920164108012271</v>
      </c>
      <c r="AF991" s="8">
        <f t="shared" si="448"/>
        <v>0.67991384992533321</v>
      </c>
      <c r="AG991" s="8">
        <f t="shared" si="449"/>
        <v>0.69756202039112103</v>
      </c>
      <c r="AH991" s="8">
        <f t="shared" si="450"/>
        <v>0.71051158406015458</v>
      </c>
      <c r="AI991" s="8">
        <f t="shared" si="451"/>
        <v>0.39322636442887909</v>
      </c>
      <c r="AK991" s="8"/>
      <c r="AL991" s="8"/>
      <c r="AM991" s="8"/>
    </row>
    <row r="992" spans="13:49" x14ac:dyDescent="0.3">
      <c r="M992" t="str">
        <f>M980</f>
        <v>Target (or sym); Gain &lt;= 0</v>
      </c>
      <c r="N992" s="8">
        <f t="shared" si="460"/>
        <v>0.20750686273138902</v>
      </c>
      <c r="O992" s="8">
        <f t="shared" si="460"/>
        <v>0.19886044042624862</v>
      </c>
      <c r="P992" s="8">
        <f t="shared" si="452"/>
        <v>0.594711025354832</v>
      </c>
      <c r="Q992" s="8">
        <f t="shared" si="461"/>
        <v>0.5865871842947934</v>
      </c>
      <c r="R992" s="8">
        <f>U980</f>
        <v>-1.3550710416869429</v>
      </c>
      <c r="S992" s="8">
        <f t="shared" si="455"/>
        <v>-2.3859864909345066E-2</v>
      </c>
      <c r="T992" s="8"/>
      <c r="U992" s="8" t="str">
        <f t="shared" si="446"/>
        <v>Target (or sym); Gain &lt;= 0</v>
      </c>
      <c r="V992" s="8">
        <f t="shared" si="446"/>
        <v>0.22446398205841583</v>
      </c>
      <c r="W992" s="8">
        <f t="shared" si="446"/>
        <v>0.22093111650411579</v>
      </c>
      <c r="X992" s="8">
        <f t="shared" si="456"/>
        <v>0.30747471902192369</v>
      </c>
      <c r="Y992" s="8">
        <f>AE980</f>
        <v>0.44640548147625259</v>
      </c>
      <c r="Z992" s="8">
        <f t="shared" si="458"/>
        <v>-0.12405143590644432</v>
      </c>
      <c r="AA992" s="8">
        <f t="shared" si="459"/>
        <v>-0.367603387623473</v>
      </c>
      <c r="AC992" s="14" t="str">
        <f t="shared" si="447"/>
        <v>Target (or sym); Gain &lt;= 0</v>
      </c>
      <c r="AD992" s="8">
        <f t="shared" si="447"/>
        <v>0.67649109179746714</v>
      </c>
      <c r="AE992" s="8">
        <f t="shared" si="447"/>
        <v>0.67684033225505269</v>
      </c>
      <c r="AF992" s="8">
        <f t="shared" si="448"/>
        <v>0.68850681515604106</v>
      </c>
      <c r="AG992" s="8">
        <f t="shared" si="449"/>
        <v>0.69107769688288334</v>
      </c>
      <c r="AH992" s="8">
        <f t="shared" si="450"/>
        <v>0.75333751160297335</v>
      </c>
      <c r="AI992" s="8">
        <f t="shared" si="451"/>
        <v>0.3240760326078822</v>
      </c>
    </row>
  </sheetData>
  <mergeCells count="11">
    <mergeCell ref="M653:W653"/>
    <mergeCell ref="Y653:AI653"/>
    <mergeCell ref="AK653:AU653"/>
    <mergeCell ref="M1:W1"/>
    <mergeCell ref="Y1:AI1"/>
    <mergeCell ref="AK1:AU1"/>
    <mergeCell ref="M341:R341"/>
    <mergeCell ref="T341:Y341"/>
    <mergeCell ref="AA341:AF341"/>
    <mergeCell ref="AJ341:AQ341"/>
    <mergeCell ref="AS341:AZ341"/>
  </mergeCells>
  <conditionalFormatting sqref="G633:K633 M343:R630 T343:Y630 M655:W942 Y655:AI942 AG343:AG630">
    <cfRule type="colorScale" priority="159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G634:K634">
    <cfRule type="colorScale" priority="158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G643:K643">
    <cfRule type="colorScale" priority="115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G644:K644">
    <cfRule type="colorScale" priority="114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G653:K653">
    <cfRule type="colorScale" priority="160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G651:L652 L653">
    <cfRule type="colorScale" priority="161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L633:L639 L643:L649 L641">
    <cfRule type="colorScale" priority="157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L640">
    <cfRule type="colorScale" priority="23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L650">
    <cfRule type="colorScale" priority="17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M945">
    <cfRule type="colorScale" priority="165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M946">
    <cfRule type="colorScale" priority="166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M947">
    <cfRule type="colorScale" priority="164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M970">
    <cfRule type="colorScale" priority="104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M971">
    <cfRule type="colorScale" priority="105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M972">
    <cfRule type="colorScale" priority="103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M633:R639 N957:S966 V957:AA966 M643:R649 M641:R641">
    <cfRule type="colorScale" priority="155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M640:R640">
    <cfRule type="colorScale" priority="22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M650:R650">
    <cfRule type="colorScale" priority="16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M3:W58">
    <cfRule type="colorScale" priority="42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M59:W290">
    <cfRule type="colorScale" priority="52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M293:W302">
    <cfRule type="colorScale" priority="15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M303:W303">
    <cfRule type="colorScale" priority="4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M317:W326">
    <cfRule type="colorScale" priority="8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M327:W327">
    <cfRule type="colorScale" priority="3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305:S313">
    <cfRule type="colorScale" priority="151">
      <colorScale>
        <cfvo type="min"/>
        <cfvo type="max"/>
        <color rgb="FF63BE7B"/>
        <color rgb="FFFCFCFF"/>
      </colorScale>
    </cfRule>
  </conditionalFormatting>
  <conditionalFormatting sqref="N314:S314">
    <cfRule type="colorScale" priority="37">
      <colorScale>
        <cfvo type="min"/>
        <cfvo type="max"/>
        <color rgb="FF63BE7B"/>
        <color rgb="FFFCFCFF"/>
      </colorScale>
    </cfRule>
  </conditionalFormatting>
  <conditionalFormatting sqref="N329:S337">
    <cfRule type="colorScale" priority="82">
      <colorScale>
        <cfvo type="min"/>
        <cfvo type="max"/>
        <color rgb="FF63BE7B"/>
        <color rgb="FFFCFCFF"/>
      </colorScale>
    </cfRule>
  </conditionalFormatting>
  <conditionalFormatting sqref="N338:S338">
    <cfRule type="colorScale" priority="27">
      <colorScale>
        <cfvo type="min"/>
        <cfvo type="max"/>
        <color rgb="FF63BE7B"/>
        <color rgb="FFFCFCFF"/>
      </colorScale>
    </cfRule>
  </conditionalFormatting>
  <conditionalFormatting sqref="N967:S967 V967:AA967">
    <cfRule type="colorScale" priority="8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N982:S991 V982:AA991">
    <cfRule type="colorScale" priority="101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N992:S992 V992:AA992">
    <cfRule type="colorScale" priority="2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N945:W954">
    <cfRule type="colorScale" priority="156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N955:W955">
    <cfRule type="colorScale" priority="11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N970:W979">
    <cfRule type="colorScale" priority="102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N980:W980">
    <cfRule type="colorScale" priority="5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S635:S636">
    <cfRule type="colorScale" priority="153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S645:S646">
    <cfRule type="colorScale" priority="113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T633:Y638">
    <cfRule type="colorScale" priority="148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T639:Y639 T649:Y649 T641:Y641">
    <cfRule type="colorScale" priority="141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T640:Y640">
    <cfRule type="colorScale" priority="19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T643:Y648">
    <cfRule type="colorScale" priority="112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T650:Y650">
    <cfRule type="colorScale" priority="13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V305:AA313">
    <cfRule type="colorScale" priority="150">
      <colorScale>
        <cfvo type="min"/>
        <cfvo type="max"/>
        <color rgb="FF63BE7B"/>
        <color rgb="FFFCFCFF"/>
      </colorScale>
    </cfRule>
  </conditionalFormatting>
  <conditionalFormatting sqref="V314:AA314">
    <cfRule type="colorScale" priority="36">
      <colorScale>
        <cfvo type="min"/>
        <cfvo type="max"/>
        <color rgb="FF63BE7B"/>
        <color rgb="FFFCFCFF"/>
      </colorScale>
    </cfRule>
  </conditionalFormatting>
  <conditionalFormatting sqref="V329:AA337">
    <cfRule type="colorScale" priority="81">
      <colorScale>
        <cfvo type="min"/>
        <cfvo type="max"/>
        <color rgb="FF63BE7B"/>
        <color rgb="FFFCFCFF"/>
      </colorScale>
    </cfRule>
  </conditionalFormatting>
  <conditionalFormatting sqref="V338:AA338">
    <cfRule type="colorScale" priority="26">
      <colorScale>
        <cfvo type="min"/>
        <cfvo type="max"/>
        <color rgb="FF63BE7B"/>
        <color rgb="FFFCFCFF"/>
      </colorScale>
    </cfRule>
  </conditionalFormatting>
  <conditionalFormatting sqref="Y3:AI58">
    <cfRule type="colorScale" priority="43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Y59:AI290">
    <cfRule type="colorScale" priority="53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Y293:AI301">
    <cfRule type="colorScale" priority="14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Y302:AI302">
    <cfRule type="colorScale" priority="14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Y303:AI303">
    <cfRule type="colorScale" priority="3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Y317:AI317">
    <cfRule type="colorScale" priority="8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Y318:AI318">
    <cfRule type="colorScale" priority="7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Y319:AI319">
    <cfRule type="colorScale" priority="7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Y320:AI320">
    <cfRule type="colorScale" priority="7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Y321:AI321">
    <cfRule type="colorScale" priority="6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Y322:AI322">
    <cfRule type="colorScale" priority="6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Y323:AI323">
    <cfRule type="colorScale" priority="6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Y324:AI324">
    <cfRule type="colorScale" priority="6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Y325:AI325">
    <cfRule type="colorScale" priority="6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Y326:AI326">
    <cfRule type="colorScale" priority="5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Y327:AI327">
    <cfRule type="colorScale" priority="3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Z633:Z639 Z643:Z649 Z641">
    <cfRule type="colorScale" priority="117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Z640">
    <cfRule type="colorScale" priority="20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Z650">
    <cfRule type="colorScale" priority="14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Z945:AI952">
    <cfRule type="colorScale" priority="147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Z953:AI953">
    <cfRule type="colorScale" priority="146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Z954:AI954">
    <cfRule type="colorScale" priority="140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Z955:AI955">
    <cfRule type="colorScale" priority="10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Z970:AI973">
    <cfRule type="colorScale" priority="100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Z974:AI974">
    <cfRule type="colorScale" priority="95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Z975:AI975">
    <cfRule type="colorScale" priority="93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Z976:AI976">
    <cfRule type="colorScale" priority="91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Z977:AI977">
    <cfRule type="colorScale" priority="89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Z978:AI978">
    <cfRule type="colorScale" priority="87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Z979:AI979">
    <cfRule type="colorScale" priority="85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Z980:AI980">
    <cfRule type="colorScale" priority="4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AA343:AF630">
    <cfRule type="colorScale" priority="120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AA633:AF638">
    <cfRule type="colorScale" priority="119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AA639:AF639 AA649:AF649 AA641:AF641">
    <cfRule type="colorScale" priority="118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AA640:AF640">
    <cfRule type="colorScale" priority="18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AA643:AF648">
    <cfRule type="colorScale" priority="106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AA650:AF650">
    <cfRule type="colorScale" priority="12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AD305:AI313">
    <cfRule type="colorScale" priority="121">
      <colorScale>
        <cfvo type="min"/>
        <cfvo type="max"/>
        <color rgb="FF63BE7B"/>
        <color rgb="FFFCFCFF"/>
      </colorScale>
    </cfRule>
  </conditionalFormatting>
  <conditionalFormatting sqref="AD314:AI314">
    <cfRule type="colorScale" priority="33">
      <colorScale>
        <cfvo type="min"/>
        <cfvo type="max"/>
        <color rgb="FF63BE7B"/>
        <color rgb="FFFCFCFF"/>
      </colorScale>
    </cfRule>
  </conditionalFormatting>
  <conditionalFormatting sqref="AD329:AI337">
    <cfRule type="colorScale" priority="78">
      <colorScale>
        <cfvo type="min"/>
        <cfvo type="max"/>
        <color rgb="FF63BE7B"/>
        <color rgb="FFFCFCFF"/>
      </colorScale>
    </cfRule>
  </conditionalFormatting>
  <conditionalFormatting sqref="AD338:AI338">
    <cfRule type="colorScale" priority="24">
      <colorScale>
        <cfvo type="min"/>
        <cfvo type="max"/>
        <color rgb="FF63BE7B"/>
        <color rgb="FFFCFCFF"/>
      </colorScale>
    </cfRule>
  </conditionalFormatting>
  <conditionalFormatting sqref="AD957:AI966">
    <cfRule type="colorScale" priority="116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AD967:AI967">
    <cfRule type="colorScale" priority="6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AD982:AI991">
    <cfRule type="colorScale" priority="97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AD992:AI992">
    <cfRule type="colorScale" priority="1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AH343:AH398">
    <cfRule type="colorScale" priority="46">
      <colorScale>
        <cfvo type="percentile" val="10"/>
        <cfvo type="num" val="0"/>
        <cfvo type="percentile" val="90"/>
        <color rgb="FFF8696B"/>
        <color rgb="FFFFFFFF"/>
        <color rgb="FF63BE7B"/>
      </colorScale>
    </cfRule>
  </conditionalFormatting>
  <conditionalFormatting sqref="AH399:AH630">
    <cfRule type="colorScale" priority="51">
      <colorScale>
        <cfvo type="percentile" val="10"/>
        <cfvo type="num" val="0"/>
        <cfvo type="percentile" val="90"/>
        <color rgb="FFF8696B"/>
        <color rgb="FFFFFFFF"/>
        <color rgb="FF63BE7B"/>
      </colorScale>
    </cfRule>
  </conditionalFormatting>
  <conditionalFormatting sqref="AJ343:AQ398">
    <cfRule type="colorScale" priority="47">
      <colorScale>
        <cfvo type="percentile" val="10"/>
        <cfvo type="num" val="0"/>
        <cfvo type="percentile" val="90"/>
        <color rgb="FFF8696B"/>
        <color rgb="FFFFFFFF"/>
        <color rgb="FF63BE7B"/>
      </colorScale>
    </cfRule>
  </conditionalFormatting>
  <conditionalFormatting sqref="AJ399:AQ630">
    <cfRule type="colorScale" priority="50">
      <colorScale>
        <cfvo type="percentile" val="10"/>
        <cfvo type="num" val="0"/>
        <cfvo type="percentile" val="90"/>
        <color rgb="FFF8696B"/>
        <color rgb="FFFFFFFF"/>
        <color rgb="FF63BE7B"/>
      </colorScale>
    </cfRule>
  </conditionalFormatting>
  <conditionalFormatting sqref="AK633:AK638">
    <cfRule type="colorScale" priority="131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AK639 AK649 AK641">
    <cfRule type="colorScale" priority="125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AK640">
    <cfRule type="colorScale" priority="21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AK643:AK648">
    <cfRule type="colorScale" priority="107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AK650">
    <cfRule type="colorScale" priority="15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AK305:AM313">
    <cfRule type="colorScale" priority="132">
      <colorScale>
        <cfvo type="min"/>
        <cfvo type="max"/>
        <color rgb="FF63BE7B"/>
        <color rgb="FFFCFCFF"/>
      </colorScale>
    </cfRule>
  </conditionalFormatting>
  <conditionalFormatting sqref="AK314:AM314">
    <cfRule type="colorScale" priority="35">
      <colorScale>
        <cfvo type="min"/>
        <cfvo type="max"/>
        <color rgb="FF63BE7B"/>
        <color rgb="FFFCFCFF"/>
      </colorScale>
    </cfRule>
  </conditionalFormatting>
  <conditionalFormatting sqref="AK329:AM337">
    <cfRule type="colorScale" priority="79">
      <colorScale>
        <cfvo type="min"/>
        <cfvo type="max"/>
        <color rgb="FF63BE7B"/>
        <color rgb="FFFCFCFF"/>
      </colorScale>
    </cfRule>
  </conditionalFormatting>
  <conditionalFormatting sqref="AK338:AM338">
    <cfRule type="colorScale" priority="25">
      <colorScale>
        <cfvo type="min"/>
        <cfvo type="max"/>
        <color rgb="FF63BE7B"/>
        <color rgb="FFFCFCFF"/>
      </colorScale>
    </cfRule>
  </conditionalFormatting>
  <conditionalFormatting sqref="AK957:AM966">
    <cfRule type="colorScale" priority="133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AK967:AM967">
    <cfRule type="colorScale" priority="7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AK982:AM991">
    <cfRule type="colorScale" priority="99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AK3:AU58">
    <cfRule type="colorScale" priority="44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AK59:AU290">
    <cfRule type="colorScale" priority="54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AK293:AU301">
    <cfRule type="colorScale" priority="12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K302:AU302">
    <cfRule type="colorScale" priority="12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K303:AU303">
    <cfRule type="colorScale" priority="3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K317:AU317">
    <cfRule type="colorScale" priority="7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K318:AU318">
    <cfRule type="colorScale" priority="7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K319:AU319">
    <cfRule type="colorScale" priority="7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K320:AU320">
    <cfRule type="colorScale" priority="7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K321:AU321">
    <cfRule type="colorScale" priority="6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K322:AU322">
    <cfRule type="colorScale" priority="6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K323:AU323">
    <cfRule type="colorScale" priority="6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K324:AU324">
    <cfRule type="colorScale" priority="6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K325:AU325">
    <cfRule type="colorScale" priority="6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K326:AU326">
    <cfRule type="colorScale" priority="5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K327:AU327">
    <cfRule type="colorScale" priority="2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K655:AU942">
    <cfRule type="colorScale" priority="134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AL633:AO633">
    <cfRule type="colorScale" priority="135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36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AL634:AO634">
    <cfRule type="colorScale" priority="137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38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AL643:AO643">
    <cfRule type="colorScale" priority="108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09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AL644:AO644">
    <cfRule type="colorScale" priority="110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11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AL945:AU952">
    <cfRule type="colorScale" priority="130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AL953:AU953">
    <cfRule type="colorScale" priority="129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AL954:AU954">
    <cfRule type="colorScale" priority="124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AL955:AU955">
    <cfRule type="colorScale" priority="9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AL970:AU970 AL972:AU972">
    <cfRule type="colorScale" priority="98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AL971:AU971">
    <cfRule type="colorScale" priority="76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AL973:AU973">
    <cfRule type="colorScale" priority="96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AL974:AU974">
    <cfRule type="colorScale" priority="94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AL975:AU975">
    <cfRule type="colorScale" priority="92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AL976:AU976">
    <cfRule type="colorScale" priority="90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AL977:AU977">
    <cfRule type="colorScale" priority="88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AL978:AU978">
    <cfRule type="colorScale" priority="86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AL979:AU979">
    <cfRule type="colorScale" priority="84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AL980:AU980">
    <cfRule type="colorScale" priority="3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AS343:AZ398">
    <cfRule type="colorScale" priority="48">
      <colorScale>
        <cfvo type="percentile" val="10"/>
        <cfvo type="num" val="0"/>
        <cfvo type="percentile" val="90"/>
        <color rgb="FFF8696B"/>
        <color rgb="FFFFFFFF"/>
        <color rgb="FF63BE7B"/>
      </colorScale>
    </cfRule>
  </conditionalFormatting>
  <conditionalFormatting sqref="AS399:AZ630">
    <cfRule type="colorScale" priority="167">
      <colorScale>
        <cfvo type="percentile" val="10"/>
        <cfvo type="num" val="0"/>
        <cfvo type="percentile" val="90"/>
        <color rgb="FFF8696B"/>
        <color rgb="FFFFFFFF"/>
        <color rgb="FF63BE7B"/>
      </colorScale>
    </cfRule>
  </conditionalFormatting>
  <conditionalFormatting sqref="AW3:AW58">
    <cfRule type="colorScale" priority="45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AW59:AW290">
    <cfRule type="colorScale" priority="55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AW655:AW942">
    <cfRule type="colorScale" priority="149">
      <colorScale>
        <cfvo type="percentile" val="10"/>
        <cfvo type="num" val="0"/>
        <cfvo type="percentile" val="90"/>
        <color rgb="FFF8696B"/>
        <color rgb="FFFFFFFF"/>
        <color rgb="FF63BE7B"/>
      </colorScale>
    </cfRule>
  </conditionalFormatting>
  <conditionalFormatting sqref="AX655:AY942">
    <cfRule type="cellIs" dxfId="9" priority="163" operator="lessThan">
      <formula>0</formula>
    </cfRule>
  </conditionalFormatting>
  <conditionalFormatting sqref="AX291:BB302 AZ340:BD340 AX304:BB313 AX315:BB326 AX328:BB337 AX339:BB339">
    <cfRule type="colorScale" priority="123">
      <colorScale>
        <cfvo type="percentile" val="10"/>
        <cfvo type="num" val="0"/>
        <cfvo type="percentile" val="90"/>
        <color rgb="FFF8696B"/>
        <color rgb="FFFFFFFF"/>
        <color rgb="FF63BE7B"/>
      </colorScale>
    </cfRule>
  </conditionalFormatting>
  <conditionalFormatting sqref="AX303:BB303">
    <cfRule type="colorScale" priority="40">
      <colorScale>
        <cfvo type="percentile" val="10"/>
        <cfvo type="num" val="0"/>
        <cfvo type="percentile" val="90"/>
        <color rgb="FFF8696B"/>
        <color rgb="FFFFFFFF"/>
        <color rgb="FF63BE7B"/>
      </colorScale>
    </cfRule>
  </conditionalFormatting>
  <conditionalFormatting sqref="AX314:BB314">
    <cfRule type="colorScale" priority="34">
      <colorScale>
        <cfvo type="percentile" val="10"/>
        <cfvo type="num" val="0"/>
        <cfvo type="percentile" val="90"/>
        <color rgb="FFF8696B"/>
        <color rgb="FFFFFFFF"/>
        <color rgb="FF63BE7B"/>
      </colorScale>
    </cfRule>
  </conditionalFormatting>
  <conditionalFormatting sqref="AX327:BB327">
    <cfRule type="colorScale" priority="32">
      <colorScale>
        <cfvo type="percentile" val="10"/>
        <cfvo type="num" val="0"/>
        <cfvo type="percentile" val="90"/>
        <color rgb="FFF8696B"/>
        <color rgb="FFFFFFFF"/>
        <color rgb="FF63BE7B"/>
      </colorScale>
    </cfRule>
  </conditionalFormatting>
  <conditionalFormatting sqref="AX338:BB338">
    <cfRule type="colorScale" priority="28">
      <colorScale>
        <cfvo type="percentile" val="10"/>
        <cfvo type="num" val="0"/>
        <cfvo type="percentile" val="90"/>
        <color rgb="FFF8696B"/>
        <color rgb="FFFFFFFF"/>
        <color rgb="FF63BE7B"/>
      </colorScale>
    </cfRule>
  </conditionalFormatting>
  <conditionalFormatting sqref="AY3:AY290">
    <cfRule type="colorScale" priority="154">
      <colorScale>
        <cfvo type="percentile" val="10"/>
        <cfvo type="num" val="0"/>
        <cfvo type="percentile" val="90"/>
        <color rgb="FFF8696B"/>
        <color rgb="FFFFFFFF"/>
        <color rgb="FF63BE7B"/>
      </colorScale>
    </cfRule>
  </conditionalFormatting>
  <conditionalFormatting sqref="AZ655:AZ942">
    <cfRule type="cellIs" dxfId="8" priority="162" operator="greaterThan">
      <formula>0</formula>
    </cfRule>
  </conditionalFormatting>
  <conditionalFormatting sqref="BB343:BB630">
    <cfRule type="colorScale" priority="57">
      <colorScale>
        <cfvo type="percentile" val="10"/>
        <cfvo type="num" val="0"/>
        <cfvo type="percentile" val="90"/>
        <color rgb="FFF8696B"/>
        <color rgb="FFFFFFFF"/>
        <color rgb="FF63BE7B"/>
      </colorScale>
    </cfRule>
  </conditionalFormatting>
  <pageMargins left="0.75" right="0.75" top="1" bottom="1" header="0.5" footer="0.5"/>
  <pageSetup orientation="portrait" horizontalDpi="4294967293" verticalDpi="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6AB934-9D32-4704-90F3-6F08E1100DE6}">
  <dimension ref="A1:BB992"/>
  <sheetViews>
    <sheetView topLeftCell="D16" zoomScale="85" zoomScaleNormal="85" workbookViewId="0">
      <selection activeCell="M2" sqref="M2:W58"/>
    </sheetView>
  </sheetViews>
  <sheetFormatPr defaultColWidth="8.77734375" defaultRowHeight="14.4" x14ac:dyDescent="0.3"/>
  <cols>
    <col min="1" max="3" width="10" customWidth="1"/>
    <col min="4" max="4" width="50.21875" bestFit="1" customWidth="1"/>
    <col min="5" max="12" width="10" customWidth="1"/>
    <col min="13" max="13" width="10.5546875" customWidth="1"/>
    <col min="14" max="15" width="13" customWidth="1"/>
    <col min="16" max="16" width="12" customWidth="1"/>
    <col min="17" max="17" width="11" customWidth="1"/>
    <col min="18" max="18" width="11.77734375" bestFit="1" customWidth="1"/>
    <col min="19" max="19" width="12" customWidth="1"/>
    <col min="20" max="20" width="11" customWidth="1"/>
    <col min="21" max="21" width="13" customWidth="1"/>
    <col min="22" max="22" width="10.5546875" customWidth="1"/>
    <col min="23" max="23" width="12" customWidth="1"/>
    <col min="24" max="24" width="10" customWidth="1"/>
    <col min="25" max="26" width="11" customWidth="1"/>
    <col min="27" max="27" width="13" customWidth="1"/>
    <col min="28" max="30" width="10" customWidth="1"/>
    <col min="31" max="31" width="12" customWidth="1"/>
    <col min="32" max="35" width="10" customWidth="1"/>
    <col min="36" max="36" width="14.33203125" bestFit="1" customWidth="1"/>
    <col min="37" max="38" width="11" customWidth="1"/>
    <col min="39" max="39" width="13" customWidth="1"/>
    <col min="40" max="42" width="10" customWidth="1"/>
    <col min="43" max="43" width="12" customWidth="1"/>
    <col min="44" max="47" width="10" customWidth="1"/>
    <col min="48" max="48" width="8.88671875" bestFit="1" customWidth="1"/>
    <col min="49" max="49" width="10.77734375" customWidth="1"/>
    <col min="50" max="50" width="8.88671875" bestFit="1" customWidth="1"/>
    <col min="51" max="51" width="14.33203125" bestFit="1" customWidth="1"/>
    <col min="52" max="52" width="8.88671875" bestFit="1" customWidth="1"/>
    <col min="54" max="54" width="8.88671875" bestFit="1" customWidth="1"/>
  </cols>
  <sheetData>
    <row r="1" spans="1:54" x14ac:dyDescent="0.3">
      <c r="M1" s="45" t="s">
        <v>0</v>
      </c>
      <c r="N1" s="46"/>
      <c r="O1" s="46"/>
      <c r="P1" s="46"/>
      <c r="Q1" s="46"/>
      <c r="R1" s="46"/>
      <c r="S1" s="46"/>
      <c r="T1" s="46"/>
      <c r="U1" s="46"/>
      <c r="V1" s="46"/>
      <c r="W1" s="46"/>
      <c r="Y1" s="45" t="s">
        <v>55</v>
      </c>
      <c r="Z1" s="46"/>
      <c r="AA1" s="46"/>
      <c r="AB1" s="46"/>
      <c r="AC1" s="46"/>
      <c r="AD1" s="46"/>
      <c r="AE1" s="46"/>
      <c r="AF1" s="46"/>
      <c r="AG1" s="46"/>
      <c r="AH1" s="46"/>
      <c r="AI1" s="46"/>
      <c r="AK1" s="45" t="s">
        <v>54</v>
      </c>
      <c r="AL1" s="46"/>
      <c r="AM1" s="46"/>
      <c r="AN1" s="46"/>
      <c r="AO1" s="46"/>
      <c r="AP1" s="46"/>
      <c r="AQ1" s="46"/>
      <c r="AR1" s="46"/>
      <c r="AS1" s="46"/>
      <c r="AT1" s="46"/>
      <c r="AU1" s="46"/>
      <c r="AW1" s="1" t="s">
        <v>1</v>
      </c>
    </row>
    <row r="2" spans="1:54" x14ac:dyDescent="0.3">
      <c r="F2" s="2" t="str">
        <f>F654</f>
        <v>TargetN</v>
      </c>
      <c r="G2" s="2" t="str">
        <f t="shared" ref="G2:K2" si="0">G654</f>
        <v>#N</v>
      </c>
      <c r="H2" t="str">
        <f t="shared" si="0"/>
        <v>Target (or sym)</v>
      </c>
      <c r="I2" t="str">
        <f t="shared" si="0"/>
        <v>Gain &lt;=0</v>
      </c>
      <c r="J2" t="str">
        <f t="shared" si="0"/>
        <v>Gain &gt; 0</v>
      </c>
      <c r="K2" t="str">
        <f t="shared" si="0"/>
        <v>Pref</v>
      </c>
      <c r="L2" t="str">
        <f>L654</f>
        <v>Pref&amp;Target</v>
      </c>
      <c r="M2" s="36" t="s">
        <v>2</v>
      </c>
      <c r="N2" s="36" t="s">
        <v>3</v>
      </c>
      <c r="O2" s="36" t="s">
        <v>4</v>
      </c>
      <c r="P2" s="36" t="s">
        <v>5</v>
      </c>
      <c r="Q2" s="36" t="s">
        <v>6</v>
      </c>
      <c r="R2" s="36" t="s">
        <v>7</v>
      </c>
      <c r="S2" s="36" t="s">
        <v>8</v>
      </c>
      <c r="T2" s="36" t="s">
        <v>9</v>
      </c>
      <c r="U2" s="36" t="s">
        <v>10</v>
      </c>
      <c r="V2" s="36" t="s">
        <v>11</v>
      </c>
      <c r="W2" s="36" t="s">
        <v>12</v>
      </c>
      <c r="Y2" s="36" t="s">
        <v>2</v>
      </c>
      <c r="Z2" s="36" t="s">
        <v>3</v>
      </c>
      <c r="AA2" s="36" t="s">
        <v>4</v>
      </c>
      <c r="AB2" s="36" t="s">
        <v>5</v>
      </c>
      <c r="AC2" s="36" t="s">
        <v>6</v>
      </c>
      <c r="AD2" s="36" t="s">
        <v>7</v>
      </c>
      <c r="AE2" s="36" t="s">
        <v>8</v>
      </c>
      <c r="AF2" s="36" t="s">
        <v>9</v>
      </c>
      <c r="AG2" s="36" t="s">
        <v>10</v>
      </c>
      <c r="AH2" s="36" t="s">
        <v>11</v>
      </c>
      <c r="AI2" s="36" t="s">
        <v>12</v>
      </c>
      <c r="AK2" s="36" t="s">
        <v>2</v>
      </c>
      <c r="AL2" s="36" t="s">
        <v>3</v>
      </c>
      <c r="AM2" s="36" t="s">
        <v>4</v>
      </c>
      <c r="AN2" s="36" t="s">
        <v>5</v>
      </c>
      <c r="AO2" s="36" t="s">
        <v>6</v>
      </c>
      <c r="AP2" s="36" t="s">
        <v>7</v>
      </c>
      <c r="AQ2" s="36" t="s">
        <v>8</v>
      </c>
      <c r="AR2" s="36" t="s">
        <v>9</v>
      </c>
      <c r="AS2" s="36" t="s">
        <v>10</v>
      </c>
      <c r="AT2" s="36" t="s">
        <v>11</v>
      </c>
      <c r="AU2" s="36" t="s">
        <v>12</v>
      </c>
      <c r="AW2" s="36" t="s">
        <v>13</v>
      </c>
      <c r="AY2" s="3" t="s">
        <v>14</v>
      </c>
      <c r="AZ2" s="31" t="str">
        <f t="shared" ref="AZ2:BB58" si="1">AX654</f>
        <v>Target (or sym) ; Gain</v>
      </c>
      <c r="BA2" s="31" t="str">
        <f t="shared" si="1"/>
        <v>Gain&lt;=0</v>
      </c>
      <c r="BB2" s="31" t="str">
        <f t="shared" si="1"/>
        <v>Gain&gt;0</v>
      </c>
    </row>
    <row r="3" spans="1:54" x14ac:dyDescent="0.3">
      <c r="A3">
        <v>21</v>
      </c>
      <c r="B3" t="s">
        <v>66</v>
      </c>
      <c r="C3" t="s">
        <v>67</v>
      </c>
      <c r="D3" t="s">
        <v>68</v>
      </c>
      <c r="F3" s="2">
        <f t="shared" ref="F3:L18" si="2">F655</f>
        <v>0</v>
      </c>
      <c r="G3" s="2">
        <f t="shared" si="2"/>
        <v>0</v>
      </c>
      <c r="H3" s="4">
        <f>H655</f>
        <v>1</v>
      </c>
      <c r="I3">
        <f t="shared" si="2"/>
        <v>1</v>
      </c>
      <c r="J3">
        <f t="shared" si="2"/>
        <v>0</v>
      </c>
      <c r="K3">
        <f t="shared" si="2"/>
        <v>4</v>
      </c>
      <c r="L3">
        <f>L655</f>
        <v>4</v>
      </c>
      <c r="M3">
        <v>984737.8</v>
      </c>
      <c r="N3">
        <v>2065519.6</v>
      </c>
      <c r="O3">
        <v>2077746.6</v>
      </c>
      <c r="P3">
        <v>1004122.8</v>
      </c>
      <c r="Q3">
        <v>1196804</v>
      </c>
      <c r="R3">
        <v>881239.4</v>
      </c>
      <c r="S3">
        <v>1531567.8</v>
      </c>
      <c r="T3">
        <v>4185627.2</v>
      </c>
      <c r="U3">
        <v>4029461.6</v>
      </c>
      <c r="V3">
        <v>1396199.2</v>
      </c>
      <c r="W3">
        <v>1952768.8</v>
      </c>
      <c r="Y3">
        <v>1.4013383206096479</v>
      </c>
      <c r="Z3">
        <v>1.8266114852041939</v>
      </c>
      <c r="AA3">
        <v>1.807504707598127</v>
      </c>
      <c r="AB3">
        <v>1.6123568676004649</v>
      </c>
      <c r="AC3">
        <v>1.558398128394038</v>
      </c>
      <c r="AD3">
        <v>1.089954258594662</v>
      </c>
      <c r="AE3">
        <v>1.8672069585765709</v>
      </c>
      <c r="AF3">
        <v>1.5177290949970479</v>
      </c>
      <c r="AG3">
        <v>2.3432041234569621</v>
      </c>
      <c r="AH3">
        <v>3.0468124156119298</v>
      </c>
      <c r="AI3">
        <v>3.8782125694327991</v>
      </c>
      <c r="AK3">
        <v>1.4013383206096479</v>
      </c>
      <c r="AL3">
        <v>0.48018924101488658</v>
      </c>
      <c r="AM3">
        <v>0.47572129636537291</v>
      </c>
      <c r="AN3">
        <v>1.6123568676004649</v>
      </c>
      <c r="AO3">
        <v>0.4587869664072059</v>
      </c>
      <c r="AP3">
        <v>1.089954258594662</v>
      </c>
      <c r="AQ3">
        <v>0.49550604477990418</v>
      </c>
      <c r="AR3">
        <v>0.97206233640899886</v>
      </c>
      <c r="AS3">
        <v>0.38495966222835698</v>
      </c>
      <c r="AT3">
        <v>3.0468124156119298</v>
      </c>
      <c r="AU3">
        <v>2.2603952032048249</v>
      </c>
      <c r="AW3">
        <v>0.14075250941095871</v>
      </c>
      <c r="AY3">
        <f t="shared" ref="AY3:AY58" si="3">BB343</f>
        <v>-2.8431853512748941</v>
      </c>
      <c r="AZ3">
        <f t="shared" si="1"/>
        <v>-2.8431853512748941</v>
      </c>
      <c r="BA3">
        <f t="shared" si="1"/>
        <v>-2.8431853512748941</v>
      </c>
      <c r="BB3" t="str">
        <f t="shared" si="1"/>
        <v/>
      </c>
    </row>
    <row r="4" spans="1:54" x14ac:dyDescent="0.3">
      <c r="A4">
        <v>21</v>
      </c>
      <c r="B4" t="s">
        <v>69</v>
      </c>
      <c r="C4" t="s">
        <v>67</v>
      </c>
      <c r="D4" t="s">
        <v>68</v>
      </c>
      <c r="F4" s="2">
        <f t="shared" si="2"/>
        <v>0</v>
      </c>
      <c r="G4" s="2">
        <f t="shared" si="2"/>
        <v>1</v>
      </c>
      <c r="H4" s="4">
        <f t="shared" si="2"/>
        <v>0</v>
      </c>
      <c r="I4">
        <f t="shared" si="2"/>
        <v>1</v>
      </c>
      <c r="J4">
        <f t="shared" si="2"/>
        <v>0</v>
      </c>
      <c r="K4">
        <f t="shared" si="2"/>
        <v>4</v>
      </c>
      <c r="L4">
        <f t="shared" si="2"/>
        <v>0</v>
      </c>
      <c r="M4">
        <v>9774060</v>
      </c>
      <c r="N4">
        <v>7787347</v>
      </c>
      <c r="O4">
        <v>8018262</v>
      </c>
      <c r="P4">
        <v>14747945.4</v>
      </c>
      <c r="Q4">
        <v>3371952.2</v>
      </c>
      <c r="R4">
        <v>16571915</v>
      </c>
      <c r="S4">
        <v>7294842.5999999996</v>
      </c>
      <c r="T4">
        <v>4907318.2</v>
      </c>
      <c r="U4">
        <v>4075037.2</v>
      </c>
      <c r="V4">
        <v>21091677.399999999</v>
      </c>
      <c r="W4">
        <v>8771390.5999999996</v>
      </c>
      <c r="Y4">
        <v>8.3410461851861335</v>
      </c>
      <c r="Z4">
        <v>5.7047344068298118</v>
      </c>
      <c r="AA4">
        <v>5.8377012287382968</v>
      </c>
      <c r="AB4">
        <v>7.9931488920003178</v>
      </c>
      <c r="AC4">
        <v>3.1206936931936071</v>
      </c>
      <c r="AD4">
        <v>11.50415964957792</v>
      </c>
      <c r="AE4">
        <v>5.7933711511781443</v>
      </c>
      <c r="AF4">
        <v>2.2344536733580749</v>
      </c>
      <c r="AG4">
        <v>2.5576424224185761</v>
      </c>
      <c r="AH4">
        <v>8.1809540827991434</v>
      </c>
      <c r="AI4">
        <v>9.1387532499618835</v>
      </c>
      <c r="AK4">
        <v>8.3410461851861335</v>
      </c>
      <c r="AL4">
        <v>1.9167063068482091</v>
      </c>
      <c r="AM4">
        <v>2.0404128749738448</v>
      </c>
      <c r="AN4">
        <v>7.9931488920003178</v>
      </c>
      <c r="AO4">
        <v>0.95282515560393222</v>
      </c>
      <c r="AP4">
        <v>11.50415964957792</v>
      </c>
      <c r="AQ4">
        <v>1.614821299584583</v>
      </c>
      <c r="AR4">
        <v>1.263596415764187</v>
      </c>
      <c r="AS4">
        <v>0.52759740175679326</v>
      </c>
      <c r="AT4">
        <v>8.1809540827991434</v>
      </c>
      <c r="AU4">
        <v>6.5360629362054166</v>
      </c>
      <c r="AW4">
        <v>0.1395134616293944</v>
      </c>
      <c r="AY4">
        <f t="shared" si="3"/>
        <v>-1.343070516183515</v>
      </c>
      <c r="AZ4" t="str">
        <f t="shared" si="1"/>
        <v/>
      </c>
      <c r="BA4">
        <f t="shared" si="1"/>
        <v>-1.343070516183515</v>
      </c>
      <c r="BB4" t="str">
        <f t="shared" si="1"/>
        <v/>
      </c>
    </row>
    <row r="5" spans="1:54" x14ac:dyDescent="0.3">
      <c r="A5">
        <v>21</v>
      </c>
      <c r="B5" t="s">
        <v>70</v>
      </c>
      <c r="C5" t="s">
        <v>67</v>
      </c>
      <c r="D5" t="s">
        <v>68</v>
      </c>
      <c r="F5" s="2">
        <f t="shared" si="2"/>
        <v>0</v>
      </c>
      <c r="G5" s="2">
        <f t="shared" si="2"/>
        <v>1</v>
      </c>
      <c r="H5" s="4">
        <f t="shared" si="2"/>
        <v>0</v>
      </c>
      <c r="I5">
        <f t="shared" si="2"/>
        <v>1</v>
      </c>
      <c r="J5">
        <f t="shared" si="2"/>
        <v>0</v>
      </c>
      <c r="K5">
        <f t="shared" si="2"/>
        <v>4</v>
      </c>
      <c r="L5">
        <f t="shared" si="2"/>
        <v>0</v>
      </c>
      <c r="M5">
        <v>4329316.4000000004</v>
      </c>
      <c r="N5">
        <v>4073765</v>
      </c>
      <c r="O5">
        <v>4093826</v>
      </c>
      <c r="P5">
        <v>1278792.2</v>
      </c>
      <c r="Q5">
        <v>1169461.2</v>
      </c>
      <c r="R5">
        <v>616378.19999999995</v>
      </c>
      <c r="S5">
        <v>799303.4</v>
      </c>
      <c r="T5">
        <v>4215981.4000000004</v>
      </c>
      <c r="U5">
        <v>3930543</v>
      </c>
      <c r="V5">
        <v>2636300</v>
      </c>
      <c r="W5">
        <v>1993208.4</v>
      </c>
      <c r="Y5">
        <v>3.8563735571922728</v>
      </c>
      <c r="Z5">
        <v>3.1127997900126498</v>
      </c>
      <c r="AA5">
        <v>3.141909397381824</v>
      </c>
      <c r="AB5">
        <v>2.341752338403603</v>
      </c>
      <c r="AC5">
        <v>1.7741793520282949</v>
      </c>
      <c r="AD5">
        <v>1.737208286998793</v>
      </c>
      <c r="AE5">
        <v>1.8229058328084651</v>
      </c>
      <c r="AF5">
        <v>1.5759059069911019</v>
      </c>
      <c r="AG5">
        <v>2.1553339267033151</v>
      </c>
      <c r="AH5">
        <v>3.8573611341882499</v>
      </c>
      <c r="AI5">
        <v>4.0752499084686864</v>
      </c>
      <c r="AK5">
        <v>3.8563735571922728</v>
      </c>
      <c r="AL5">
        <v>1.073744628194254</v>
      </c>
      <c r="AM5">
        <v>1.0906173750176089</v>
      </c>
      <c r="AN5">
        <v>2.341752338403603</v>
      </c>
      <c r="AO5">
        <v>0.69020990920835179</v>
      </c>
      <c r="AP5">
        <v>1.737208286998793</v>
      </c>
      <c r="AQ5">
        <v>0.57304849019274118</v>
      </c>
      <c r="AR5">
        <v>1.048956805595662</v>
      </c>
      <c r="AS5">
        <v>0.44054969409480688</v>
      </c>
      <c r="AT5">
        <v>3.8573611341882499</v>
      </c>
      <c r="AU5">
        <v>2.497781415015925</v>
      </c>
      <c r="AW5">
        <v>0.14182650360744439</v>
      </c>
      <c r="AY5">
        <f t="shared" si="3"/>
        <v>-0.1782503632687904</v>
      </c>
      <c r="AZ5" t="str">
        <f t="shared" si="1"/>
        <v/>
      </c>
      <c r="BA5">
        <f t="shared" si="1"/>
        <v>-0.1782503632687904</v>
      </c>
      <c r="BB5" t="str">
        <f t="shared" si="1"/>
        <v/>
      </c>
    </row>
    <row r="6" spans="1:54" x14ac:dyDescent="0.3">
      <c r="A6">
        <v>21</v>
      </c>
      <c r="B6" t="s">
        <v>71</v>
      </c>
      <c r="C6" t="s">
        <v>67</v>
      </c>
      <c r="D6" t="s">
        <v>68</v>
      </c>
      <c r="F6" s="2">
        <f t="shared" si="2"/>
        <v>0</v>
      </c>
      <c r="G6" s="2">
        <f t="shared" si="2"/>
        <v>0</v>
      </c>
      <c r="H6" s="4">
        <f t="shared" si="2"/>
        <v>0</v>
      </c>
      <c r="I6">
        <f t="shared" si="2"/>
        <v>0</v>
      </c>
      <c r="J6">
        <f t="shared" si="2"/>
        <v>1</v>
      </c>
      <c r="K6">
        <f t="shared" si="2"/>
        <v>4</v>
      </c>
      <c r="L6">
        <f t="shared" si="2"/>
        <v>0</v>
      </c>
      <c r="M6">
        <v>4797310.5999999996</v>
      </c>
      <c r="N6">
        <v>3169061.2</v>
      </c>
      <c r="O6">
        <v>3209813.8</v>
      </c>
      <c r="P6">
        <v>1475770.8</v>
      </c>
      <c r="Q6">
        <v>1107489.6000000001</v>
      </c>
      <c r="R6">
        <v>1030299.8</v>
      </c>
      <c r="S6">
        <v>843579.4</v>
      </c>
      <c r="T6">
        <v>4594408.8</v>
      </c>
      <c r="U6">
        <v>3273800.2</v>
      </c>
      <c r="V6">
        <v>8246724.5999999996</v>
      </c>
      <c r="W6">
        <v>912914.4</v>
      </c>
      <c r="Y6">
        <v>4.2642972417990679</v>
      </c>
      <c r="Z6">
        <v>2.744841608789284</v>
      </c>
      <c r="AA6">
        <v>2.767002281779424</v>
      </c>
      <c r="AB6">
        <v>2.5792915815953159</v>
      </c>
      <c r="AC6">
        <v>1.769500414968934</v>
      </c>
      <c r="AD6">
        <v>2.822783206996974</v>
      </c>
      <c r="AE6">
        <v>2.200051359995268</v>
      </c>
      <c r="AF6">
        <v>1.841675171791576</v>
      </c>
      <c r="AG6">
        <v>1.5907953410292981</v>
      </c>
      <c r="AH6">
        <v>5.6263993990141898</v>
      </c>
      <c r="AI6">
        <v>3.1347266217926522</v>
      </c>
      <c r="AK6">
        <v>4.2642972417990679</v>
      </c>
      <c r="AL6">
        <v>0.83522805662360045</v>
      </c>
      <c r="AM6">
        <v>0.85355100282467899</v>
      </c>
      <c r="AN6">
        <v>2.5792915815953159</v>
      </c>
      <c r="AO6">
        <v>0.5158772965951357</v>
      </c>
      <c r="AP6">
        <v>2.822783206996974</v>
      </c>
      <c r="AQ6">
        <v>0.61798069219803442</v>
      </c>
      <c r="AR6">
        <v>1.067697260389104</v>
      </c>
      <c r="AS6">
        <v>0.34914137945743279</v>
      </c>
      <c r="AT6">
        <v>5.6263993990141898</v>
      </c>
      <c r="AU6">
        <v>1.7455485736019909</v>
      </c>
      <c r="AW6">
        <v>0.14356828099116681</v>
      </c>
      <c r="AY6">
        <f t="shared" si="3"/>
        <v>1.254806469221275</v>
      </c>
      <c r="AZ6" t="str">
        <f t="shared" si="1"/>
        <v/>
      </c>
      <c r="BA6" t="str">
        <f t="shared" si="1"/>
        <v/>
      </c>
      <c r="BB6">
        <f t="shared" si="1"/>
        <v>1.254806469221275</v>
      </c>
    </row>
    <row r="7" spans="1:54" x14ac:dyDescent="0.3">
      <c r="A7">
        <v>21</v>
      </c>
      <c r="B7" t="s">
        <v>72</v>
      </c>
      <c r="C7" t="s">
        <v>67</v>
      </c>
      <c r="D7" t="s">
        <v>68</v>
      </c>
      <c r="F7" s="2">
        <f t="shared" si="2"/>
        <v>0</v>
      </c>
      <c r="G7" s="2">
        <f t="shared" si="2"/>
        <v>1</v>
      </c>
      <c r="H7" s="4">
        <f t="shared" si="2"/>
        <v>0</v>
      </c>
      <c r="I7">
        <f t="shared" si="2"/>
        <v>0</v>
      </c>
      <c r="J7">
        <f t="shared" si="2"/>
        <v>1</v>
      </c>
      <c r="K7">
        <f t="shared" si="2"/>
        <v>4</v>
      </c>
      <c r="L7">
        <f t="shared" si="2"/>
        <v>0</v>
      </c>
      <c r="M7">
        <v>1254500</v>
      </c>
      <c r="N7">
        <v>854464.6</v>
      </c>
      <c r="O7">
        <v>865056</v>
      </c>
      <c r="P7">
        <v>3405256</v>
      </c>
      <c r="Q7">
        <v>420193.2</v>
      </c>
      <c r="R7">
        <v>1465331.4</v>
      </c>
      <c r="S7">
        <v>452451.4</v>
      </c>
      <c r="T7">
        <v>4677209.5999999996</v>
      </c>
      <c r="U7">
        <v>3486548</v>
      </c>
      <c r="V7">
        <v>7657925.2000000002</v>
      </c>
      <c r="W7">
        <v>607417.4</v>
      </c>
      <c r="Y7">
        <v>1.771458616585005</v>
      </c>
      <c r="Z7">
        <v>1.1366420996026141</v>
      </c>
      <c r="AA7">
        <v>1.129425758193247</v>
      </c>
      <c r="AB7">
        <v>3.174309305998031</v>
      </c>
      <c r="AC7">
        <v>0.91326585459755738</v>
      </c>
      <c r="AD7">
        <v>2.9240024880040441</v>
      </c>
      <c r="AE7">
        <v>1.0658413836965339</v>
      </c>
      <c r="AF7">
        <v>2.0408924336428749</v>
      </c>
      <c r="AG7">
        <v>1.9815327886841261</v>
      </c>
      <c r="AH7">
        <v>5.2665846320101988</v>
      </c>
      <c r="AI7">
        <v>1.692284848599229</v>
      </c>
      <c r="AK7">
        <v>1.771458616585005</v>
      </c>
      <c r="AL7">
        <v>0.39141680599423118</v>
      </c>
      <c r="AM7">
        <v>0.38958950537489723</v>
      </c>
      <c r="AN7">
        <v>3.174309305998031</v>
      </c>
      <c r="AO7">
        <v>0.29685030018445102</v>
      </c>
      <c r="AP7">
        <v>2.9240024880040441</v>
      </c>
      <c r="AQ7">
        <v>0.35247491080081089</v>
      </c>
      <c r="AR7">
        <v>1.1178564910427671</v>
      </c>
      <c r="AS7">
        <v>0.34710645565064618</v>
      </c>
      <c r="AT7">
        <v>5.2665846320101988</v>
      </c>
      <c r="AU7">
        <v>0.89716602282132951</v>
      </c>
      <c r="AW7">
        <v>0.1574079053825698</v>
      </c>
      <c r="AY7">
        <f t="shared" si="3"/>
        <v>2.604341935353117</v>
      </c>
      <c r="AZ7" t="str">
        <f t="shared" si="1"/>
        <v/>
      </c>
      <c r="BA7" t="str">
        <f t="shared" si="1"/>
        <v/>
      </c>
      <c r="BB7">
        <f t="shared" si="1"/>
        <v>2.604341935353117</v>
      </c>
    </row>
    <row r="8" spans="1:54" x14ac:dyDescent="0.3">
      <c r="A8">
        <v>21</v>
      </c>
      <c r="B8" t="s">
        <v>73</v>
      </c>
      <c r="C8" t="s">
        <v>67</v>
      </c>
      <c r="D8" t="s">
        <v>68</v>
      </c>
      <c r="F8" s="2">
        <f t="shared" si="2"/>
        <v>0</v>
      </c>
      <c r="G8" s="2">
        <f t="shared" si="2"/>
        <v>0</v>
      </c>
      <c r="H8" s="4">
        <f t="shared" si="2"/>
        <v>0</v>
      </c>
      <c r="I8">
        <f t="shared" si="2"/>
        <v>0</v>
      </c>
      <c r="J8">
        <f t="shared" si="2"/>
        <v>1</v>
      </c>
      <c r="K8">
        <f t="shared" si="2"/>
        <v>4</v>
      </c>
      <c r="L8">
        <f t="shared" si="2"/>
        <v>0</v>
      </c>
      <c r="M8">
        <v>4819087.5999999996</v>
      </c>
      <c r="N8">
        <v>9194756.5999999996</v>
      </c>
      <c r="O8">
        <v>9225581.5999999996</v>
      </c>
      <c r="P8">
        <v>5594837.2000000002</v>
      </c>
      <c r="Q8">
        <v>5151482.2</v>
      </c>
      <c r="R8">
        <v>4114032.2</v>
      </c>
      <c r="S8">
        <v>9043081.1999999993</v>
      </c>
      <c r="T8">
        <v>4018927.8</v>
      </c>
      <c r="U8">
        <v>4749899.5999999996</v>
      </c>
      <c r="V8">
        <v>24198068.199999999</v>
      </c>
      <c r="W8">
        <v>10271220.199999999</v>
      </c>
      <c r="Y8">
        <v>5.2458803664078006</v>
      </c>
      <c r="Z8">
        <v>6.6863138298387641</v>
      </c>
      <c r="AA8">
        <v>6.6945783980190754</v>
      </c>
      <c r="AB8">
        <v>6.9477167879987984</v>
      </c>
      <c r="AC8">
        <v>3.517722463986138</v>
      </c>
      <c r="AD8">
        <v>6.2200617569731547</v>
      </c>
      <c r="AE8">
        <v>6.2089294770383274</v>
      </c>
      <c r="AF8">
        <v>1.4998724545934241</v>
      </c>
      <c r="AG8">
        <v>3.352641023241449</v>
      </c>
      <c r="AH8">
        <v>8.7135459224111393</v>
      </c>
      <c r="AI8">
        <v>11.0172508851625</v>
      </c>
      <c r="AK8">
        <v>5.2458803664078006</v>
      </c>
      <c r="AL8">
        <v>1.7569138939841651</v>
      </c>
      <c r="AM8">
        <v>1.7645664140116419</v>
      </c>
      <c r="AN8">
        <v>6.9477167879987984</v>
      </c>
      <c r="AO8">
        <v>1.0326023994013671</v>
      </c>
      <c r="AP8">
        <v>6.2200617569731547</v>
      </c>
      <c r="AQ8">
        <v>1.4349162311642429</v>
      </c>
      <c r="AR8">
        <v>1.0005126789910721</v>
      </c>
      <c r="AS8">
        <v>0.56770586477359752</v>
      </c>
      <c r="AT8">
        <v>8.7135459224111393</v>
      </c>
      <c r="AU8">
        <v>7.9375014230026864</v>
      </c>
      <c r="AW8">
        <v>0.14758110558614129</v>
      </c>
      <c r="AY8">
        <f t="shared" si="3"/>
        <v>1.2232333961046531</v>
      </c>
      <c r="AZ8" t="str">
        <f t="shared" si="1"/>
        <v/>
      </c>
      <c r="BA8" t="str">
        <f t="shared" si="1"/>
        <v/>
      </c>
      <c r="BB8">
        <f t="shared" si="1"/>
        <v>1.2232333961046531</v>
      </c>
    </row>
    <row r="9" spans="1:54" x14ac:dyDescent="0.3">
      <c r="A9">
        <v>21</v>
      </c>
      <c r="B9" t="s">
        <v>74</v>
      </c>
      <c r="C9" t="s">
        <v>67</v>
      </c>
      <c r="D9" t="s">
        <v>68</v>
      </c>
      <c r="F9" s="2">
        <f t="shared" si="2"/>
        <v>0</v>
      </c>
      <c r="G9" s="2">
        <f t="shared" si="2"/>
        <v>0</v>
      </c>
      <c r="H9" s="4">
        <f t="shared" si="2"/>
        <v>0</v>
      </c>
      <c r="I9">
        <f t="shared" si="2"/>
        <v>0</v>
      </c>
      <c r="J9">
        <f t="shared" si="2"/>
        <v>1</v>
      </c>
      <c r="K9">
        <f t="shared" si="2"/>
        <v>4</v>
      </c>
      <c r="L9">
        <f t="shared" si="2"/>
        <v>0</v>
      </c>
      <c r="M9">
        <v>2186441.2000000002</v>
      </c>
      <c r="N9">
        <v>1668403.8</v>
      </c>
      <c r="O9">
        <v>1682591.4</v>
      </c>
      <c r="P9">
        <v>1589889</v>
      </c>
      <c r="Q9">
        <v>514547</v>
      </c>
      <c r="R9">
        <v>616867</v>
      </c>
      <c r="S9">
        <v>338645.6</v>
      </c>
      <c r="T9">
        <v>4560935.4000000004</v>
      </c>
      <c r="U9">
        <v>3373792.6</v>
      </c>
      <c r="V9">
        <v>575641.80000000005</v>
      </c>
      <c r="W9">
        <v>331350.8</v>
      </c>
      <c r="Y9">
        <v>2.1881342430016959</v>
      </c>
      <c r="Z9">
        <v>1.6568313893629241</v>
      </c>
      <c r="AA9">
        <v>1.6676755203981879</v>
      </c>
      <c r="AB9">
        <v>2.0209797342016831</v>
      </c>
      <c r="AC9">
        <v>1.022364574216772</v>
      </c>
      <c r="AD9">
        <v>1.7002462910022591</v>
      </c>
      <c r="AE9">
        <v>1.442255738843232</v>
      </c>
      <c r="AF9">
        <v>1.843772882234771</v>
      </c>
      <c r="AG9">
        <v>1.7309092596988189</v>
      </c>
      <c r="AH9">
        <v>2.9164660190232099</v>
      </c>
      <c r="AI9">
        <v>1.8276340516167691</v>
      </c>
      <c r="AK9">
        <v>2.1881342430016959</v>
      </c>
      <c r="AL9">
        <v>0.53889784018974751</v>
      </c>
      <c r="AM9">
        <v>0.54887759761186317</v>
      </c>
      <c r="AN9">
        <v>2.0209797342016831</v>
      </c>
      <c r="AO9">
        <v>0.3442480748111848</v>
      </c>
      <c r="AP9">
        <v>1.7002462910022591</v>
      </c>
      <c r="AQ9">
        <v>0.41392523841932422</v>
      </c>
      <c r="AR9">
        <v>1.079714016034268</v>
      </c>
      <c r="AS9">
        <v>0.34760204841149972</v>
      </c>
      <c r="AT9">
        <v>2.9164660190232099</v>
      </c>
      <c r="AU9">
        <v>1.0175777751952411</v>
      </c>
      <c r="AW9">
        <v>0.15002728480612859</v>
      </c>
      <c r="AY9">
        <f t="shared" si="3"/>
        <v>0.36514548594896551</v>
      </c>
      <c r="AZ9" t="str">
        <f t="shared" si="1"/>
        <v/>
      </c>
      <c r="BA9" t="str">
        <f t="shared" si="1"/>
        <v/>
      </c>
      <c r="BB9">
        <f t="shared" si="1"/>
        <v>0.36514548594896551</v>
      </c>
    </row>
    <row r="10" spans="1:54" x14ac:dyDescent="0.3">
      <c r="A10">
        <v>21</v>
      </c>
      <c r="B10" t="s">
        <v>75</v>
      </c>
      <c r="C10" t="s">
        <v>67</v>
      </c>
      <c r="D10" t="s">
        <v>68</v>
      </c>
      <c r="F10" s="2">
        <f t="shared" si="2"/>
        <v>0</v>
      </c>
      <c r="G10" s="2">
        <f t="shared" si="2"/>
        <v>1</v>
      </c>
      <c r="H10" s="4">
        <f t="shared" si="2"/>
        <v>0</v>
      </c>
      <c r="I10">
        <f t="shared" si="2"/>
        <v>1</v>
      </c>
      <c r="J10">
        <f t="shared" si="2"/>
        <v>0</v>
      </c>
      <c r="K10">
        <f t="shared" si="2"/>
        <v>4</v>
      </c>
      <c r="L10">
        <f t="shared" si="2"/>
        <v>0</v>
      </c>
      <c r="M10">
        <v>1359597.6</v>
      </c>
      <c r="N10">
        <v>3649525.2</v>
      </c>
      <c r="O10">
        <v>3650279.8</v>
      </c>
      <c r="P10">
        <v>602084</v>
      </c>
      <c r="Q10">
        <v>817863.6</v>
      </c>
      <c r="R10">
        <v>362702.6</v>
      </c>
      <c r="S10">
        <v>671099.8</v>
      </c>
      <c r="T10">
        <v>3787607.6</v>
      </c>
      <c r="U10">
        <v>3757844.6</v>
      </c>
      <c r="V10">
        <v>230918.39999999999</v>
      </c>
      <c r="W10">
        <v>1156873.6000000001</v>
      </c>
      <c r="Y10">
        <v>1.6649002362042671</v>
      </c>
      <c r="Z10">
        <v>2.9801828507683239</v>
      </c>
      <c r="AA10">
        <v>2.9808103014132938</v>
      </c>
      <c r="AB10">
        <v>1.3162152891920409</v>
      </c>
      <c r="AC10">
        <v>1.4417264697782231</v>
      </c>
      <c r="AD10">
        <v>1.750851388997398</v>
      </c>
      <c r="AE10">
        <v>1.992945839045569</v>
      </c>
      <c r="AF10">
        <v>1.2170310099958439</v>
      </c>
      <c r="AG10">
        <v>2.0531078775646159</v>
      </c>
      <c r="AH10">
        <v>1.634217875218019</v>
      </c>
      <c r="AI10">
        <v>3.9060630418010991</v>
      </c>
      <c r="AK10">
        <v>1.6649002362042671</v>
      </c>
      <c r="AL10">
        <v>0.70290160679724067</v>
      </c>
      <c r="AM10">
        <v>0.69915297359693795</v>
      </c>
      <c r="AN10">
        <v>1.3162152891920409</v>
      </c>
      <c r="AO10">
        <v>0.41817096080631022</v>
      </c>
      <c r="AP10">
        <v>1.750851388997398</v>
      </c>
      <c r="AQ10">
        <v>0.50740915741771464</v>
      </c>
      <c r="AR10">
        <v>0.788418035779614</v>
      </c>
      <c r="AS10">
        <v>0.36401082301745191</v>
      </c>
      <c r="AT10">
        <v>1.634217875218019</v>
      </c>
      <c r="AU10">
        <v>2.407953762600664</v>
      </c>
      <c r="AW10">
        <v>0.1470573807950131</v>
      </c>
      <c r="AY10">
        <f t="shared" si="3"/>
        <v>-1.083021055900812</v>
      </c>
      <c r="AZ10" t="str">
        <f t="shared" si="1"/>
        <v/>
      </c>
      <c r="BA10">
        <f t="shared" si="1"/>
        <v>-1.083021055900812</v>
      </c>
      <c r="BB10" t="str">
        <f t="shared" si="1"/>
        <v/>
      </c>
    </row>
    <row r="11" spans="1:54" x14ac:dyDescent="0.3">
      <c r="A11">
        <v>21</v>
      </c>
      <c r="B11" t="s">
        <v>76</v>
      </c>
      <c r="C11" t="s">
        <v>67</v>
      </c>
      <c r="D11" t="s">
        <v>68</v>
      </c>
      <c r="F11" s="2">
        <f t="shared" si="2"/>
        <v>0</v>
      </c>
      <c r="G11" s="2">
        <f t="shared" si="2"/>
        <v>1</v>
      </c>
      <c r="H11" s="4">
        <f t="shared" si="2"/>
        <v>0</v>
      </c>
      <c r="I11">
        <f t="shared" si="2"/>
        <v>1</v>
      </c>
      <c r="J11">
        <f t="shared" si="2"/>
        <v>0</v>
      </c>
      <c r="K11">
        <f t="shared" si="2"/>
        <v>4</v>
      </c>
      <c r="L11">
        <f t="shared" si="2"/>
        <v>0</v>
      </c>
      <c r="M11">
        <v>6171416.2000000002</v>
      </c>
      <c r="N11">
        <v>9424711.4000000004</v>
      </c>
      <c r="O11">
        <v>9544685.5999999996</v>
      </c>
      <c r="P11">
        <v>8419143.5999999996</v>
      </c>
      <c r="Q11">
        <v>4707499.8</v>
      </c>
      <c r="R11">
        <v>9256532.1999999993</v>
      </c>
      <c r="S11">
        <v>8285529</v>
      </c>
      <c r="T11">
        <v>4215910.2</v>
      </c>
      <c r="U11">
        <v>4220468</v>
      </c>
      <c r="V11">
        <v>19259379.600000001</v>
      </c>
      <c r="W11">
        <v>10297368.4</v>
      </c>
      <c r="Y11">
        <v>6.5286576704005714</v>
      </c>
      <c r="Z11">
        <v>7.2033385893795643</v>
      </c>
      <c r="AA11">
        <v>7.2957362371846104</v>
      </c>
      <c r="AB11">
        <v>9.8864335194055464</v>
      </c>
      <c r="AC11">
        <v>4.9624727195769083</v>
      </c>
      <c r="AD11">
        <v>9.2207121364190243</v>
      </c>
      <c r="AE11">
        <v>7.6650008787866684</v>
      </c>
      <c r="AF11">
        <v>1.6713491375558081</v>
      </c>
      <c r="AG11">
        <v>2.719907198834699</v>
      </c>
      <c r="AH11">
        <v>10.816715105611371</v>
      </c>
      <c r="AI11">
        <v>12.039310331118759</v>
      </c>
      <c r="AK11">
        <v>6.5286576704005714</v>
      </c>
      <c r="AL11">
        <v>2.1359675031737431</v>
      </c>
      <c r="AM11">
        <v>2.2073267444153322</v>
      </c>
      <c r="AN11">
        <v>9.8864335194055464</v>
      </c>
      <c r="AO11">
        <v>1.7840865345962811</v>
      </c>
      <c r="AP11">
        <v>9.2207121364190243</v>
      </c>
      <c r="AQ11">
        <v>2.3673715490032921</v>
      </c>
      <c r="AR11">
        <v>1.0600792975630611</v>
      </c>
      <c r="AS11">
        <v>0.45892059259349482</v>
      </c>
      <c r="AT11">
        <v>10.816715105611371</v>
      </c>
      <c r="AU11">
        <v>8.6973692645784464</v>
      </c>
      <c r="AW11">
        <v>0.14733878019033</v>
      </c>
      <c r="AY11">
        <f t="shared" si="3"/>
        <v>-1.083021055900812</v>
      </c>
      <c r="AZ11" t="str">
        <f t="shared" si="1"/>
        <v/>
      </c>
      <c r="BA11">
        <f t="shared" si="1"/>
        <v>-1.083021055900812</v>
      </c>
      <c r="BB11" t="str">
        <f t="shared" si="1"/>
        <v/>
      </c>
    </row>
    <row r="12" spans="1:54" x14ac:dyDescent="0.3">
      <c r="A12">
        <v>21</v>
      </c>
      <c r="B12" t="s">
        <v>77</v>
      </c>
      <c r="C12" t="s">
        <v>67</v>
      </c>
      <c r="D12" t="s">
        <v>68</v>
      </c>
      <c r="F12" s="2">
        <f t="shared" si="2"/>
        <v>0</v>
      </c>
      <c r="G12" s="2">
        <f t="shared" si="2"/>
        <v>0</v>
      </c>
      <c r="H12" s="4">
        <f t="shared" si="2"/>
        <v>0</v>
      </c>
      <c r="I12">
        <f t="shared" si="2"/>
        <v>0</v>
      </c>
      <c r="J12">
        <f t="shared" si="2"/>
        <v>1</v>
      </c>
      <c r="K12">
        <f t="shared" si="2"/>
        <v>4</v>
      </c>
      <c r="L12">
        <f t="shared" si="2"/>
        <v>0</v>
      </c>
      <c r="M12">
        <v>6077126.4000000004</v>
      </c>
      <c r="N12">
        <v>4788292.2</v>
      </c>
      <c r="O12">
        <v>4908316.5999999996</v>
      </c>
      <c r="P12">
        <v>14297375.6</v>
      </c>
      <c r="Q12">
        <v>4634993</v>
      </c>
      <c r="R12">
        <v>9345182.5999999996</v>
      </c>
      <c r="S12">
        <v>3977858.2</v>
      </c>
      <c r="T12">
        <v>4852422.4000000004</v>
      </c>
      <c r="U12">
        <v>3896412.2</v>
      </c>
      <c r="V12">
        <v>31495538.800000001</v>
      </c>
      <c r="W12">
        <v>8837163.8000000007</v>
      </c>
      <c r="Y12">
        <v>6.1546319931745526</v>
      </c>
      <c r="Z12">
        <v>3.962294229806866</v>
      </c>
      <c r="AA12">
        <v>4.0250619648490096</v>
      </c>
      <c r="AB12">
        <v>12.57272321180208</v>
      </c>
      <c r="AC12">
        <v>4.77420026983018</v>
      </c>
      <c r="AD12">
        <v>10.232916105410551</v>
      </c>
      <c r="AE12">
        <v>4.9225949626415968</v>
      </c>
      <c r="AF12">
        <v>2.2441248633898789</v>
      </c>
      <c r="AG12">
        <v>2.4442131952033379</v>
      </c>
      <c r="AH12">
        <v>12.05107496259734</v>
      </c>
      <c r="AI12">
        <v>7.2281579965958374</v>
      </c>
      <c r="AK12">
        <v>6.1546319931745526</v>
      </c>
      <c r="AL12">
        <v>1.6764081641915249</v>
      </c>
      <c r="AM12">
        <v>1.73720256080851</v>
      </c>
      <c r="AN12">
        <v>12.57272321180208</v>
      </c>
      <c r="AO12">
        <v>2.0718558397900781</v>
      </c>
      <c r="AP12">
        <v>10.232916105410551</v>
      </c>
      <c r="AQ12">
        <v>1.860709486983251</v>
      </c>
      <c r="AR12">
        <v>1.2597632253891791</v>
      </c>
      <c r="AS12">
        <v>0.48097337734652679</v>
      </c>
      <c r="AT12">
        <v>12.05107496259734</v>
      </c>
      <c r="AU12">
        <v>4.8762279895832759</v>
      </c>
      <c r="AW12">
        <v>0.14921967298723759</v>
      </c>
      <c r="AY12">
        <f t="shared" si="3"/>
        <v>0.36514548594896551</v>
      </c>
      <c r="AZ12" t="str">
        <f t="shared" si="1"/>
        <v/>
      </c>
      <c r="BA12" t="str">
        <f t="shared" si="1"/>
        <v/>
      </c>
      <c r="BB12">
        <f t="shared" si="1"/>
        <v>0.36514548594896551</v>
      </c>
    </row>
    <row r="13" spans="1:54" x14ac:dyDescent="0.3">
      <c r="A13">
        <v>21</v>
      </c>
      <c r="B13" t="s">
        <v>78</v>
      </c>
      <c r="C13" t="s">
        <v>67</v>
      </c>
      <c r="D13" t="s">
        <v>68</v>
      </c>
      <c r="F13" s="2">
        <f t="shared" si="2"/>
        <v>0</v>
      </c>
      <c r="G13" s="2">
        <f t="shared" si="2"/>
        <v>0</v>
      </c>
      <c r="H13" s="4">
        <f t="shared" si="2"/>
        <v>0</v>
      </c>
      <c r="I13">
        <f t="shared" si="2"/>
        <v>0</v>
      </c>
      <c r="J13">
        <f t="shared" si="2"/>
        <v>1</v>
      </c>
      <c r="K13">
        <f t="shared" si="2"/>
        <v>4</v>
      </c>
      <c r="L13">
        <f t="shared" si="2"/>
        <v>0</v>
      </c>
      <c r="M13">
        <v>4373945.5999999996</v>
      </c>
      <c r="N13">
        <v>5166110.2</v>
      </c>
      <c r="O13">
        <v>5196902.2</v>
      </c>
      <c r="P13">
        <v>4791875</v>
      </c>
      <c r="Q13">
        <v>3060713.4</v>
      </c>
      <c r="R13">
        <v>3330299.8</v>
      </c>
      <c r="S13">
        <v>2322256</v>
      </c>
      <c r="T13">
        <v>4221177.5999999996</v>
      </c>
      <c r="U13">
        <v>3961783.8</v>
      </c>
      <c r="V13">
        <v>5883243.7999999998</v>
      </c>
      <c r="W13">
        <v>4457433.8</v>
      </c>
      <c r="Y13">
        <v>4.0564581013866698</v>
      </c>
      <c r="Z13">
        <v>4.0023013946251016</v>
      </c>
      <c r="AA13">
        <v>4.0230342786642721</v>
      </c>
      <c r="AB13">
        <v>3.095045701996423</v>
      </c>
      <c r="AC13">
        <v>2.0455143554194359</v>
      </c>
      <c r="AD13">
        <v>3.0654264665790829</v>
      </c>
      <c r="AE13">
        <v>2.4912096086656681</v>
      </c>
      <c r="AF13">
        <v>1.6377880064188499</v>
      </c>
      <c r="AG13">
        <v>2.2654492192203182</v>
      </c>
      <c r="AH13">
        <v>4.5480662697926162</v>
      </c>
      <c r="AI13">
        <v>5.1042653630487624</v>
      </c>
      <c r="AK13">
        <v>4.0564581013866698</v>
      </c>
      <c r="AL13">
        <v>0.98456924181664363</v>
      </c>
      <c r="AM13">
        <v>1.0023584582144389</v>
      </c>
      <c r="AN13">
        <v>3.095045701996423</v>
      </c>
      <c r="AO13">
        <v>0.59414832980255594</v>
      </c>
      <c r="AP13">
        <v>3.0654264665790829</v>
      </c>
      <c r="AQ13">
        <v>0.68259999123401938</v>
      </c>
      <c r="AR13">
        <v>1.089673605619464</v>
      </c>
      <c r="AS13">
        <v>0.44927371164085339</v>
      </c>
      <c r="AT13">
        <v>4.5480662697926162</v>
      </c>
      <c r="AU13">
        <v>3.1761864959960802</v>
      </c>
      <c r="AW13">
        <v>0.1463523901998996</v>
      </c>
      <c r="AY13">
        <f t="shared" si="3"/>
        <v>1.2232333961046531</v>
      </c>
      <c r="AZ13" t="str">
        <f t="shared" si="1"/>
        <v/>
      </c>
      <c r="BA13" t="str">
        <f t="shared" si="1"/>
        <v/>
      </c>
      <c r="BB13">
        <f t="shared" si="1"/>
        <v>1.2232333961046531</v>
      </c>
    </row>
    <row r="14" spans="1:54" x14ac:dyDescent="0.3">
      <c r="A14">
        <v>21</v>
      </c>
      <c r="B14" t="s">
        <v>79</v>
      </c>
      <c r="C14" t="s">
        <v>67</v>
      </c>
      <c r="D14" t="s">
        <v>68</v>
      </c>
      <c r="F14" s="2">
        <f t="shared" si="2"/>
        <v>0</v>
      </c>
      <c r="G14" s="2">
        <f t="shared" si="2"/>
        <v>1</v>
      </c>
      <c r="H14" s="4">
        <f t="shared" si="2"/>
        <v>0</v>
      </c>
      <c r="I14">
        <f t="shared" si="2"/>
        <v>0</v>
      </c>
      <c r="J14">
        <f t="shared" si="2"/>
        <v>1</v>
      </c>
      <c r="K14">
        <f t="shared" si="2"/>
        <v>4</v>
      </c>
      <c r="L14">
        <f t="shared" si="2"/>
        <v>0</v>
      </c>
      <c r="M14">
        <v>1743369.2</v>
      </c>
      <c r="N14">
        <v>902504.8</v>
      </c>
      <c r="O14">
        <v>910647</v>
      </c>
      <c r="P14">
        <v>3424600.8</v>
      </c>
      <c r="Q14">
        <v>368793.2</v>
      </c>
      <c r="R14">
        <v>2642237</v>
      </c>
      <c r="S14">
        <v>300920.2</v>
      </c>
      <c r="T14">
        <v>4575869</v>
      </c>
      <c r="U14">
        <v>3203077.8</v>
      </c>
      <c r="V14">
        <v>7388502.4000000004</v>
      </c>
      <c r="W14">
        <v>456413</v>
      </c>
      <c r="Y14">
        <v>1.9115177254076119</v>
      </c>
      <c r="Z14">
        <v>1.1114122460363429</v>
      </c>
      <c r="AA14">
        <v>1.110198734642472</v>
      </c>
      <c r="AB14">
        <v>2.9921234567998911</v>
      </c>
      <c r="AC14">
        <v>0.82236885401653126</v>
      </c>
      <c r="AD14">
        <v>3.349066760775167</v>
      </c>
      <c r="AE14">
        <v>1.451593663857784</v>
      </c>
      <c r="AF14">
        <v>1.860358554974664</v>
      </c>
      <c r="AG14">
        <v>1.5580473833135331</v>
      </c>
      <c r="AH14">
        <v>5.1523217832087536</v>
      </c>
      <c r="AI14">
        <v>1.2642174584791059</v>
      </c>
      <c r="AK14">
        <v>1.9115177254076119</v>
      </c>
      <c r="AL14">
        <v>0.38136893858900289</v>
      </c>
      <c r="AM14">
        <v>0.37895028338534759</v>
      </c>
      <c r="AN14">
        <v>2.9921234567998911</v>
      </c>
      <c r="AO14">
        <v>0.31069850259809761</v>
      </c>
      <c r="AP14">
        <v>3.349066760775167</v>
      </c>
      <c r="AQ14">
        <v>0.44444238860160112</v>
      </c>
      <c r="AR14">
        <v>1.0774668301804919</v>
      </c>
      <c r="AS14">
        <v>0.33182257242733609</v>
      </c>
      <c r="AT14">
        <v>5.1523217832087536</v>
      </c>
      <c r="AU14">
        <v>0.69225679300725462</v>
      </c>
      <c r="AW14">
        <v>0.1529303073883056</v>
      </c>
      <c r="AY14">
        <f t="shared" si="3"/>
        <v>2.604341935353117</v>
      </c>
      <c r="AZ14" t="str">
        <f t="shared" si="1"/>
        <v/>
      </c>
      <c r="BA14" t="str">
        <f t="shared" si="1"/>
        <v/>
      </c>
      <c r="BB14">
        <f t="shared" si="1"/>
        <v>2.604341935353117</v>
      </c>
    </row>
    <row r="15" spans="1:54" x14ac:dyDescent="0.3">
      <c r="A15">
        <v>21</v>
      </c>
      <c r="B15" t="s">
        <v>80</v>
      </c>
      <c r="C15" t="s">
        <v>67</v>
      </c>
      <c r="D15" t="s">
        <v>68</v>
      </c>
      <c r="F15" s="2">
        <f t="shared" si="2"/>
        <v>0</v>
      </c>
      <c r="G15" s="2">
        <f t="shared" si="2"/>
        <v>0</v>
      </c>
      <c r="H15" s="4">
        <f t="shared" si="2"/>
        <v>0</v>
      </c>
      <c r="I15">
        <f t="shared" si="2"/>
        <v>0</v>
      </c>
      <c r="J15">
        <f t="shared" si="2"/>
        <v>1</v>
      </c>
      <c r="K15">
        <f t="shared" si="2"/>
        <v>4</v>
      </c>
      <c r="L15">
        <f t="shared" si="2"/>
        <v>0</v>
      </c>
      <c r="M15">
        <v>11750880.199999999</v>
      </c>
      <c r="N15">
        <v>8604232.1999999993</v>
      </c>
      <c r="O15">
        <v>8798558</v>
      </c>
      <c r="P15">
        <v>18218009.600000001</v>
      </c>
      <c r="Q15">
        <v>5430949.4000000004</v>
      </c>
      <c r="R15">
        <v>17723012.199999999</v>
      </c>
      <c r="S15">
        <v>7229972.4000000004</v>
      </c>
      <c r="T15">
        <v>4731131.5999999996</v>
      </c>
      <c r="U15">
        <v>3754608.6</v>
      </c>
      <c r="V15">
        <v>26229788.399999999</v>
      </c>
      <c r="W15">
        <v>9031623.8000000007</v>
      </c>
      <c r="Y15">
        <v>10.6381312792073</v>
      </c>
      <c r="Z15">
        <v>6.8039280051598334</v>
      </c>
      <c r="AA15">
        <v>6.8940748432767576</v>
      </c>
      <c r="AB15">
        <v>11.17342309299856</v>
      </c>
      <c r="AC15">
        <v>6.0070632406102957</v>
      </c>
      <c r="AD15">
        <v>14.651898708217781</v>
      </c>
      <c r="AE15">
        <v>7.9917877066181973</v>
      </c>
      <c r="AF15">
        <v>2.1211024683900179</v>
      </c>
      <c r="AG15">
        <v>2.2820955197210422</v>
      </c>
      <c r="AH15">
        <v>12.1590691362042</v>
      </c>
      <c r="AI15">
        <v>10.282927317975551</v>
      </c>
      <c r="AK15">
        <v>10.6381312792073</v>
      </c>
      <c r="AL15">
        <v>2.3503502845996991</v>
      </c>
      <c r="AM15">
        <v>2.4434407434309828</v>
      </c>
      <c r="AN15">
        <v>11.17342309299856</v>
      </c>
      <c r="AO15">
        <v>2.1054805565858259</v>
      </c>
      <c r="AP15">
        <v>14.651898708217781</v>
      </c>
      <c r="AQ15">
        <v>2.7600856654113159</v>
      </c>
      <c r="AR15">
        <v>1.160347564797849</v>
      </c>
      <c r="AS15">
        <v>0.45341573579935363</v>
      </c>
      <c r="AT15">
        <v>12.1590691362042</v>
      </c>
      <c r="AU15">
        <v>7.0190442485967646</v>
      </c>
      <c r="AW15">
        <v>0.15168119559530169</v>
      </c>
      <c r="AY15">
        <f t="shared" si="3"/>
        <v>1.254806469221275</v>
      </c>
      <c r="AZ15" t="str">
        <f t="shared" si="1"/>
        <v/>
      </c>
      <c r="BA15" t="str">
        <f t="shared" si="1"/>
        <v/>
      </c>
      <c r="BB15">
        <f t="shared" si="1"/>
        <v>1.254806469221275</v>
      </c>
    </row>
    <row r="16" spans="1:54" x14ac:dyDescent="0.3">
      <c r="A16">
        <v>21</v>
      </c>
      <c r="B16" t="s">
        <v>81</v>
      </c>
      <c r="C16" t="s">
        <v>67</v>
      </c>
      <c r="D16" t="s">
        <v>68</v>
      </c>
      <c r="F16" s="2">
        <f t="shared" si="2"/>
        <v>0</v>
      </c>
      <c r="G16" s="2">
        <f t="shared" si="2"/>
        <v>1</v>
      </c>
      <c r="H16" s="4">
        <f t="shared" si="2"/>
        <v>0</v>
      </c>
      <c r="I16">
        <f t="shared" si="2"/>
        <v>1</v>
      </c>
      <c r="J16">
        <f t="shared" si="2"/>
        <v>0</v>
      </c>
      <c r="K16">
        <f t="shared" si="2"/>
        <v>4</v>
      </c>
      <c r="L16">
        <f t="shared" si="2"/>
        <v>0</v>
      </c>
      <c r="M16">
        <v>4086782.6</v>
      </c>
      <c r="N16">
        <v>7972822.5999999996</v>
      </c>
      <c r="O16">
        <v>7963820.4000000004</v>
      </c>
      <c r="P16">
        <v>3127021.2</v>
      </c>
      <c r="Q16">
        <v>4397177.4000000004</v>
      </c>
      <c r="R16">
        <v>3627884.8</v>
      </c>
      <c r="S16">
        <v>5489775.5999999996</v>
      </c>
      <c r="T16">
        <v>4001025.4</v>
      </c>
      <c r="U16">
        <v>4623313.4000000004</v>
      </c>
      <c r="V16">
        <v>15964690.4</v>
      </c>
      <c r="W16">
        <v>10711407.6</v>
      </c>
      <c r="Y16">
        <v>4.4950853096204808</v>
      </c>
      <c r="Z16">
        <v>6.0583474023966124</v>
      </c>
      <c r="AA16">
        <v>6.0793638509581793</v>
      </c>
      <c r="AB16">
        <v>4.154710637801327</v>
      </c>
      <c r="AC16">
        <v>4.6211013297841417</v>
      </c>
      <c r="AD16">
        <v>5.2197653895942491</v>
      </c>
      <c r="AE16">
        <v>6.1675113122095357</v>
      </c>
      <c r="AF16">
        <v>1.5054716564016419</v>
      </c>
      <c r="AG16">
        <v>3.222328448307235</v>
      </c>
      <c r="AH16">
        <v>6.9688558066030968</v>
      </c>
      <c r="AI16">
        <v>10.23392074479489</v>
      </c>
      <c r="AK16">
        <v>4.4950853096204808</v>
      </c>
      <c r="AL16">
        <v>1.910273953003343</v>
      </c>
      <c r="AM16">
        <v>1.9040472027729261</v>
      </c>
      <c r="AN16">
        <v>4.154710637801327</v>
      </c>
      <c r="AO16">
        <v>1.615311081992695</v>
      </c>
      <c r="AP16">
        <v>5.2197653895942491</v>
      </c>
      <c r="AQ16">
        <v>2.0156104439869522</v>
      </c>
      <c r="AR16">
        <v>1.013383250997868</v>
      </c>
      <c r="AS16">
        <v>0.54931595288217072</v>
      </c>
      <c r="AT16">
        <v>6.9688558066030968</v>
      </c>
      <c r="AU16">
        <v>7.2714500831905751</v>
      </c>
      <c r="AW16">
        <v>0.1506541870068758</v>
      </c>
      <c r="AY16">
        <f t="shared" si="3"/>
        <v>-0.1782503632687904</v>
      </c>
      <c r="AZ16" t="str">
        <f t="shared" si="1"/>
        <v/>
      </c>
      <c r="BA16">
        <f t="shared" si="1"/>
        <v>-0.1782503632687904</v>
      </c>
      <c r="BB16" t="str">
        <f t="shared" si="1"/>
        <v/>
      </c>
    </row>
    <row r="17" spans="1:54" x14ac:dyDescent="0.3">
      <c r="A17">
        <v>21</v>
      </c>
      <c r="B17" t="s">
        <v>82</v>
      </c>
      <c r="C17" t="s">
        <v>67</v>
      </c>
      <c r="D17" t="s">
        <v>68</v>
      </c>
      <c r="F17" s="2">
        <f t="shared" si="2"/>
        <v>0</v>
      </c>
      <c r="G17" s="2">
        <f t="shared" si="2"/>
        <v>1</v>
      </c>
      <c r="H17" s="4">
        <f t="shared" si="2"/>
        <v>0</v>
      </c>
      <c r="I17">
        <f t="shared" si="2"/>
        <v>1</v>
      </c>
      <c r="J17">
        <f t="shared" si="2"/>
        <v>0</v>
      </c>
      <c r="K17">
        <f t="shared" si="2"/>
        <v>4</v>
      </c>
      <c r="L17">
        <f t="shared" si="2"/>
        <v>0</v>
      </c>
      <c r="M17">
        <v>7112853</v>
      </c>
      <c r="N17">
        <v>4286843.2</v>
      </c>
      <c r="O17">
        <v>4331574.2</v>
      </c>
      <c r="P17">
        <v>8723892</v>
      </c>
      <c r="Q17">
        <v>1820230.2</v>
      </c>
      <c r="R17">
        <v>6128639</v>
      </c>
      <c r="S17">
        <v>1429360.8</v>
      </c>
      <c r="T17">
        <v>4576948.2</v>
      </c>
      <c r="U17">
        <v>3465746.2</v>
      </c>
      <c r="V17">
        <v>5662981.7999999998</v>
      </c>
      <c r="W17">
        <v>2902366.2</v>
      </c>
      <c r="Y17">
        <v>6.1070088221924381</v>
      </c>
      <c r="Z17">
        <v>3.655217811977491</v>
      </c>
      <c r="AA17">
        <v>3.6801415006746541</v>
      </c>
      <c r="AB17">
        <v>4.6254104477993678</v>
      </c>
      <c r="AC17">
        <v>1.5690564055927101</v>
      </c>
      <c r="AD17">
        <v>4.4044620681903321</v>
      </c>
      <c r="AE17">
        <v>2.1660807630047199</v>
      </c>
      <c r="AF17">
        <v>1.92073411460733</v>
      </c>
      <c r="AG17">
        <v>1.88933253249852</v>
      </c>
      <c r="AH17">
        <v>4.4551603642175914</v>
      </c>
      <c r="AI17">
        <v>4.16435739902081</v>
      </c>
      <c r="AK17">
        <v>6.1070088221924381</v>
      </c>
      <c r="AL17">
        <v>0.95208754122722894</v>
      </c>
      <c r="AM17">
        <v>0.97103491661837327</v>
      </c>
      <c r="AN17">
        <v>4.6254104477993678</v>
      </c>
      <c r="AO17">
        <v>0.45099121179664509</v>
      </c>
      <c r="AP17">
        <v>4.4044620681903321</v>
      </c>
      <c r="AQ17">
        <v>0.56704454083228484</v>
      </c>
      <c r="AR17">
        <v>1.1311369383940471</v>
      </c>
      <c r="AS17">
        <v>0.39358308940427378</v>
      </c>
      <c r="AT17">
        <v>4.4551603642175914</v>
      </c>
      <c r="AU17">
        <v>2.4334346810122951</v>
      </c>
      <c r="AW17">
        <v>0.1540248480043373</v>
      </c>
      <c r="AY17">
        <f t="shared" si="3"/>
        <v>-1.343070516183515</v>
      </c>
      <c r="AZ17" t="str">
        <f t="shared" si="1"/>
        <v/>
      </c>
      <c r="BA17">
        <f t="shared" si="1"/>
        <v>-1.343070516183515</v>
      </c>
      <c r="BB17" t="str">
        <f t="shared" si="1"/>
        <v/>
      </c>
    </row>
    <row r="18" spans="1:54" x14ac:dyDescent="0.3">
      <c r="A18">
        <v>21</v>
      </c>
      <c r="B18" t="s">
        <v>83</v>
      </c>
      <c r="C18" t="s">
        <v>67</v>
      </c>
      <c r="D18" t="s">
        <v>68</v>
      </c>
      <c r="F18" s="2">
        <f t="shared" si="2"/>
        <v>0</v>
      </c>
      <c r="G18" s="2">
        <f t="shared" si="2"/>
        <v>0</v>
      </c>
      <c r="H18" s="4">
        <f t="shared" si="2"/>
        <v>1</v>
      </c>
      <c r="I18">
        <f t="shared" si="2"/>
        <v>1</v>
      </c>
      <c r="J18">
        <f t="shared" si="2"/>
        <v>0</v>
      </c>
      <c r="K18">
        <f t="shared" si="2"/>
        <v>4</v>
      </c>
      <c r="L18">
        <f t="shared" si="2"/>
        <v>4</v>
      </c>
      <c r="M18">
        <v>492450</v>
      </c>
      <c r="N18">
        <v>1369046.8</v>
      </c>
      <c r="O18">
        <v>1369433</v>
      </c>
      <c r="P18">
        <v>264522.40000000002</v>
      </c>
      <c r="Q18">
        <v>455740.8</v>
      </c>
      <c r="R18">
        <v>253435.8</v>
      </c>
      <c r="S18">
        <v>371579.2</v>
      </c>
      <c r="T18">
        <v>3780204.6</v>
      </c>
      <c r="U18">
        <v>3694262.4</v>
      </c>
      <c r="V18">
        <v>6495.2</v>
      </c>
      <c r="W18">
        <v>1096856.6000000001</v>
      </c>
      <c r="Y18">
        <v>0.64727692580781881</v>
      </c>
      <c r="Z18">
        <v>1.461329837620724</v>
      </c>
      <c r="AA18">
        <v>1.453485134732909</v>
      </c>
      <c r="AB18">
        <v>0.49774871700210499</v>
      </c>
      <c r="AC18">
        <v>0.90563683158834463</v>
      </c>
      <c r="AD18">
        <v>1.2071476049954071</v>
      </c>
      <c r="AE18">
        <v>1.618915205437224</v>
      </c>
      <c r="AF18">
        <v>1.241254322452005</v>
      </c>
      <c r="AG18">
        <v>2.0461952291778291</v>
      </c>
      <c r="AH18">
        <v>3.6213075194973438E-2</v>
      </c>
      <c r="AI18">
        <v>2.1463252822286449</v>
      </c>
      <c r="AK18">
        <v>0.64727692580781881</v>
      </c>
      <c r="AL18">
        <v>0.38788479157956313</v>
      </c>
      <c r="AM18">
        <v>0.38084406940033649</v>
      </c>
      <c r="AN18">
        <v>0.49774871700210499</v>
      </c>
      <c r="AO18">
        <v>0.29017690019682052</v>
      </c>
      <c r="AP18">
        <v>1.2071476049954071</v>
      </c>
      <c r="AQ18">
        <v>0.42468097381060937</v>
      </c>
      <c r="AR18">
        <v>0.81110749304061758</v>
      </c>
      <c r="AS18">
        <v>0.36560415001586077</v>
      </c>
      <c r="AT18">
        <v>3.6213075194973438E-2</v>
      </c>
      <c r="AU18">
        <v>0.91056960779242213</v>
      </c>
      <c r="AW18">
        <v>0.15599924259586259</v>
      </c>
      <c r="AY18">
        <f t="shared" si="3"/>
        <v>-2.8431853512748941</v>
      </c>
      <c r="AZ18">
        <f t="shared" si="1"/>
        <v>-2.8431853512748941</v>
      </c>
      <c r="BA18">
        <f t="shared" si="1"/>
        <v>-2.8431853512748941</v>
      </c>
      <c r="BB18" t="str">
        <f t="shared" si="1"/>
        <v/>
      </c>
    </row>
    <row r="19" spans="1:54" x14ac:dyDescent="0.3">
      <c r="A19">
        <v>22</v>
      </c>
      <c r="B19" t="s">
        <v>84</v>
      </c>
      <c r="C19" t="s">
        <v>85</v>
      </c>
      <c r="D19" t="s">
        <v>86</v>
      </c>
      <c r="F19" s="2">
        <f t="shared" ref="F19:L34" si="4">F671</f>
        <v>0</v>
      </c>
      <c r="G19" s="2">
        <f t="shared" si="4"/>
        <v>0</v>
      </c>
      <c r="H19" s="4">
        <f t="shared" si="4"/>
        <v>0</v>
      </c>
      <c r="I19">
        <f t="shared" si="4"/>
        <v>1</v>
      </c>
      <c r="J19">
        <f t="shared" si="4"/>
        <v>0</v>
      </c>
      <c r="K19">
        <f t="shared" si="4"/>
        <v>3</v>
      </c>
      <c r="L19">
        <f t="shared" si="4"/>
        <v>0</v>
      </c>
      <c r="M19">
        <v>6218015.5999999996</v>
      </c>
      <c r="N19">
        <v>4970847</v>
      </c>
      <c r="O19">
        <v>5032584.2</v>
      </c>
      <c r="P19">
        <v>14902021.800000001</v>
      </c>
      <c r="Q19">
        <v>12272485.6</v>
      </c>
      <c r="R19">
        <v>15785104.199999999</v>
      </c>
      <c r="S19">
        <v>9139234.5999999996</v>
      </c>
      <c r="T19">
        <v>4656903.2</v>
      </c>
      <c r="U19">
        <v>3535795.6</v>
      </c>
      <c r="V19">
        <v>15292114.800000001</v>
      </c>
      <c r="W19">
        <v>10783053</v>
      </c>
      <c r="Y19">
        <v>5.5655101129901592</v>
      </c>
      <c r="Z19">
        <v>4.182012509042397</v>
      </c>
      <c r="AA19">
        <v>4.1884038446121847</v>
      </c>
      <c r="AB19">
        <v>14.729631822003279</v>
      </c>
      <c r="AC19">
        <v>12.19402644497459</v>
      </c>
      <c r="AD19">
        <v>11.989326098386661</v>
      </c>
      <c r="AE19">
        <v>7.0869277460151352</v>
      </c>
      <c r="AF19">
        <v>2.251594981818926</v>
      </c>
      <c r="AG19">
        <v>2.073889975284692</v>
      </c>
      <c r="AH19">
        <v>8.3482281859964136</v>
      </c>
      <c r="AI19">
        <v>7.7530595837044531</v>
      </c>
      <c r="AK19">
        <v>5.5655101129901592</v>
      </c>
      <c r="AL19">
        <v>1.414423413400073</v>
      </c>
      <c r="AM19">
        <v>1.433251577231567</v>
      </c>
      <c r="AN19">
        <v>14.729631822003279</v>
      </c>
      <c r="AO19">
        <v>4.3431637023983054</v>
      </c>
      <c r="AP19">
        <v>11.989326098386661</v>
      </c>
      <c r="AQ19">
        <v>2.2409181115916001</v>
      </c>
      <c r="AR19">
        <v>1.167306102218572</v>
      </c>
      <c r="AS19">
        <v>0.48454496981576078</v>
      </c>
      <c r="AT19">
        <v>8.3482281859964136</v>
      </c>
      <c r="AU19">
        <v>4.114486034831498</v>
      </c>
      <c r="AW19">
        <v>0.25332608300959691</v>
      </c>
      <c r="AY19">
        <f t="shared" si="3"/>
        <v>-0.9942496706844004</v>
      </c>
      <c r="AZ19" t="str">
        <f t="shared" si="1"/>
        <v/>
      </c>
      <c r="BA19">
        <f t="shared" si="1"/>
        <v>-0.9942496706844004</v>
      </c>
      <c r="BB19" t="str">
        <f t="shared" si="1"/>
        <v/>
      </c>
    </row>
    <row r="20" spans="1:54" x14ac:dyDescent="0.3">
      <c r="A20">
        <v>22</v>
      </c>
      <c r="B20" t="s">
        <v>87</v>
      </c>
      <c r="C20" t="s">
        <v>85</v>
      </c>
      <c r="D20" t="s">
        <v>86</v>
      </c>
      <c r="F20" s="2">
        <f t="shared" si="4"/>
        <v>0</v>
      </c>
      <c r="G20" s="2">
        <f t="shared" si="4"/>
        <v>1</v>
      </c>
      <c r="H20" s="4">
        <f t="shared" si="4"/>
        <v>1</v>
      </c>
      <c r="I20">
        <f t="shared" si="4"/>
        <v>0</v>
      </c>
      <c r="J20">
        <f t="shared" si="4"/>
        <v>1</v>
      </c>
      <c r="K20">
        <f t="shared" si="4"/>
        <v>3</v>
      </c>
      <c r="L20">
        <f t="shared" si="4"/>
        <v>3</v>
      </c>
      <c r="M20">
        <v>572109.80000000005</v>
      </c>
      <c r="N20">
        <v>375399.8</v>
      </c>
      <c r="O20">
        <v>376361.2</v>
      </c>
      <c r="P20">
        <v>531781.6</v>
      </c>
      <c r="Q20">
        <v>233361</v>
      </c>
      <c r="R20">
        <v>425951</v>
      </c>
      <c r="S20">
        <v>38913</v>
      </c>
      <c r="T20">
        <v>4641178.5999999996</v>
      </c>
      <c r="U20">
        <v>3424636</v>
      </c>
      <c r="V20">
        <v>2057883</v>
      </c>
      <c r="W20">
        <v>144039.79999999999</v>
      </c>
      <c r="Y20">
        <v>0.89233064019354058</v>
      </c>
      <c r="Z20">
        <v>0.72229996464448054</v>
      </c>
      <c r="AA20">
        <v>0.71779825417324905</v>
      </c>
      <c r="AB20">
        <v>0.99250577019993214</v>
      </c>
      <c r="AC20">
        <v>0.70333378499490207</v>
      </c>
      <c r="AD20">
        <v>0.57592685780255126</v>
      </c>
      <c r="AE20">
        <v>0.36607925501884891</v>
      </c>
      <c r="AF20">
        <v>2.2623752590268849</v>
      </c>
      <c r="AG20">
        <v>1.9895197048666891</v>
      </c>
      <c r="AH20">
        <v>3.330129898595624</v>
      </c>
      <c r="AI20">
        <v>0.68238862662110478</v>
      </c>
      <c r="AK20">
        <v>0.89233064019354058</v>
      </c>
      <c r="AL20">
        <v>0.35359087061369793</v>
      </c>
      <c r="AM20">
        <v>0.35083478779997679</v>
      </c>
      <c r="AN20">
        <v>0.99250577019993214</v>
      </c>
      <c r="AO20">
        <v>0.34457309718709439</v>
      </c>
      <c r="AP20">
        <v>0.57592685780255126</v>
      </c>
      <c r="AQ20">
        <v>0.27174027800792822</v>
      </c>
      <c r="AR20">
        <v>1.1792120316065851</v>
      </c>
      <c r="AS20">
        <v>0.46479228038806469</v>
      </c>
      <c r="AT20">
        <v>3.330129898595624</v>
      </c>
      <c r="AU20">
        <v>0.48848540243925531</v>
      </c>
      <c r="AW20">
        <v>0.25516690519871188</v>
      </c>
      <c r="AY20">
        <f t="shared" si="3"/>
        <v>2.2771951922844011</v>
      </c>
      <c r="AZ20">
        <f t="shared" si="1"/>
        <v>2.2771951922844011</v>
      </c>
      <c r="BA20" t="str">
        <f t="shared" si="1"/>
        <v/>
      </c>
      <c r="BB20">
        <f t="shared" si="1"/>
        <v>2.2771951922844011</v>
      </c>
    </row>
    <row r="21" spans="1:54" x14ac:dyDescent="0.3">
      <c r="A21">
        <v>22</v>
      </c>
      <c r="B21" t="s">
        <v>88</v>
      </c>
      <c r="C21" t="s">
        <v>85</v>
      </c>
      <c r="D21" t="s">
        <v>86</v>
      </c>
      <c r="F21" s="2">
        <f t="shared" si="4"/>
        <v>0</v>
      </c>
      <c r="G21" s="2">
        <f t="shared" si="4"/>
        <v>1</v>
      </c>
      <c r="H21" s="4">
        <f t="shared" si="4"/>
        <v>0</v>
      </c>
      <c r="I21">
        <f t="shared" si="4"/>
        <v>1</v>
      </c>
      <c r="J21">
        <f t="shared" si="4"/>
        <v>0</v>
      </c>
      <c r="K21">
        <f t="shared" si="4"/>
        <v>3</v>
      </c>
      <c r="L21">
        <f t="shared" si="4"/>
        <v>0</v>
      </c>
      <c r="M21">
        <v>4386124.8</v>
      </c>
      <c r="N21">
        <v>4898778.8</v>
      </c>
      <c r="O21">
        <v>4936795</v>
      </c>
      <c r="P21">
        <v>2573293.2000000002</v>
      </c>
      <c r="Q21">
        <v>2389757.6</v>
      </c>
      <c r="R21">
        <v>7628471.2000000002</v>
      </c>
      <c r="S21">
        <v>8091236.4000000004</v>
      </c>
      <c r="T21">
        <v>4391893.8</v>
      </c>
      <c r="U21">
        <v>4340319</v>
      </c>
      <c r="V21">
        <v>7755154.4000000004</v>
      </c>
      <c r="W21">
        <v>6857088.2000000002</v>
      </c>
      <c r="Y21">
        <v>3.8027740313904359</v>
      </c>
      <c r="Z21">
        <v>3.7068561032181599</v>
      </c>
      <c r="AA21">
        <v>3.7259579661884339</v>
      </c>
      <c r="AB21">
        <v>3.3377181913936509</v>
      </c>
      <c r="AC21">
        <v>2.8325021421886052</v>
      </c>
      <c r="AD21">
        <v>6.5434372741961848</v>
      </c>
      <c r="AE21">
        <v>6.29157104161568</v>
      </c>
      <c r="AF21">
        <v>2.0913814335945058</v>
      </c>
      <c r="AG21">
        <v>2.6481376500334588</v>
      </c>
      <c r="AH21">
        <v>5.2894607383990664</v>
      </c>
      <c r="AI21">
        <v>5.8957894838065839</v>
      </c>
      <c r="AK21">
        <v>3.8027740313904359</v>
      </c>
      <c r="AL21">
        <v>1.1453765641897919</v>
      </c>
      <c r="AM21">
        <v>1.1553660499746909</v>
      </c>
      <c r="AN21">
        <v>3.3377181913936509</v>
      </c>
      <c r="AO21">
        <v>0.97694979639491064</v>
      </c>
      <c r="AP21">
        <v>6.5434372741961848</v>
      </c>
      <c r="AQ21">
        <v>1.9498635845957319</v>
      </c>
      <c r="AR21">
        <v>1.1884912481880749</v>
      </c>
      <c r="AS21">
        <v>0.52168646500213067</v>
      </c>
      <c r="AT21">
        <v>5.2894607383990664</v>
      </c>
      <c r="AU21">
        <v>3.2905314698000439</v>
      </c>
      <c r="AW21">
        <v>0.25387447798857471</v>
      </c>
      <c r="AY21">
        <f t="shared" si="3"/>
        <v>-0.21054705953400049</v>
      </c>
      <c r="AZ21" t="str">
        <f t="shared" si="1"/>
        <v/>
      </c>
      <c r="BA21">
        <f t="shared" si="1"/>
        <v>-0.21054705953400049</v>
      </c>
      <c r="BB21" t="str">
        <f t="shared" si="1"/>
        <v/>
      </c>
    </row>
    <row r="22" spans="1:54" x14ac:dyDescent="0.3">
      <c r="A22">
        <v>22</v>
      </c>
      <c r="B22" t="s">
        <v>89</v>
      </c>
      <c r="C22" t="s">
        <v>85</v>
      </c>
      <c r="D22" t="s">
        <v>86</v>
      </c>
      <c r="F22" s="2">
        <f t="shared" si="4"/>
        <v>0</v>
      </c>
      <c r="G22" s="2">
        <f t="shared" si="4"/>
        <v>0</v>
      </c>
      <c r="H22" s="4">
        <f t="shared" si="4"/>
        <v>0</v>
      </c>
      <c r="I22">
        <f t="shared" si="4"/>
        <v>1</v>
      </c>
      <c r="J22">
        <f t="shared" si="4"/>
        <v>0</v>
      </c>
      <c r="K22">
        <f t="shared" si="4"/>
        <v>3</v>
      </c>
      <c r="L22">
        <f t="shared" si="4"/>
        <v>0</v>
      </c>
      <c r="M22">
        <v>1288357.8</v>
      </c>
      <c r="N22">
        <v>2659404.2000000002</v>
      </c>
      <c r="O22">
        <v>2669487.2000000002</v>
      </c>
      <c r="P22">
        <v>8049014.7999999998</v>
      </c>
      <c r="Q22">
        <v>3624053</v>
      </c>
      <c r="R22">
        <v>2096160</v>
      </c>
      <c r="S22">
        <v>3421796</v>
      </c>
      <c r="T22">
        <v>4381979.4000000004</v>
      </c>
      <c r="U22">
        <v>4302166.5999999996</v>
      </c>
      <c r="V22">
        <v>3344334.4</v>
      </c>
      <c r="W22">
        <v>4294176</v>
      </c>
      <c r="Y22">
        <v>1.4297666905797091</v>
      </c>
      <c r="Z22">
        <v>2.3049777318141418</v>
      </c>
      <c r="AA22">
        <v>2.2977838067803531</v>
      </c>
      <c r="AB22">
        <v>3.510853761993348</v>
      </c>
      <c r="AC22">
        <v>2.1909046446089628</v>
      </c>
      <c r="AD22">
        <v>2.18115398681257</v>
      </c>
      <c r="AE22">
        <v>2.97563955585938</v>
      </c>
      <c r="AF22">
        <v>2.0986818527569988</v>
      </c>
      <c r="AG22">
        <v>2.674411907093599</v>
      </c>
      <c r="AH22">
        <v>3.7582663745968601</v>
      </c>
      <c r="AI22">
        <v>4.2538352874107659</v>
      </c>
      <c r="AK22">
        <v>1.4297666905797091</v>
      </c>
      <c r="AL22">
        <v>0.69369137780740853</v>
      </c>
      <c r="AM22">
        <v>0.68631648519076405</v>
      </c>
      <c r="AN22">
        <v>3.510853761993348</v>
      </c>
      <c r="AO22">
        <v>0.86993948160088619</v>
      </c>
      <c r="AP22">
        <v>2.18115398681257</v>
      </c>
      <c r="AQ22">
        <v>0.91938073222991079</v>
      </c>
      <c r="AR22">
        <v>1.18767115996452</v>
      </c>
      <c r="AS22">
        <v>0.53061579643981527</v>
      </c>
      <c r="AT22">
        <v>3.7582663745968601</v>
      </c>
      <c r="AU22">
        <v>2.1153869893983939</v>
      </c>
      <c r="AW22">
        <v>0.2569244937971234</v>
      </c>
      <c r="AY22">
        <f t="shared" si="3"/>
        <v>-1.0723984620660001</v>
      </c>
      <c r="AZ22" t="str">
        <f t="shared" si="1"/>
        <v/>
      </c>
      <c r="BA22">
        <f t="shared" si="1"/>
        <v>-1.0723984620660001</v>
      </c>
      <c r="BB22" t="str">
        <f t="shared" si="1"/>
        <v/>
      </c>
    </row>
    <row r="23" spans="1:54" x14ac:dyDescent="0.3">
      <c r="A23">
        <v>22</v>
      </c>
      <c r="B23" t="s">
        <v>90</v>
      </c>
      <c r="C23" t="s">
        <v>85</v>
      </c>
      <c r="D23" t="s">
        <v>86</v>
      </c>
      <c r="F23" s="2">
        <f t="shared" si="4"/>
        <v>0</v>
      </c>
      <c r="G23" s="2">
        <f t="shared" si="4"/>
        <v>1</v>
      </c>
      <c r="H23" s="4">
        <f t="shared" si="4"/>
        <v>0</v>
      </c>
      <c r="I23">
        <f t="shared" si="4"/>
        <v>1</v>
      </c>
      <c r="J23">
        <f t="shared" si="4"/>
        <v>0</v>
      </c>
      <c r="K23">
        <f t="shared" si="4"/>
        <v>3</v>
      </c>
      <c r="L23">
        <f t="shared" si="4"/>
        <v>0</v>
      </c>
      <c r="M23">
        <v>878753.2</v>
      </c>
      <c r="N23">
        <v>2407616.2000000002</v>
      </c>
      <c r="O23">
        <v>2435830.7999999998</v>
      </c>
      <c r="P23">
        <v>1835525</v>
      </c>
      <c r="Q23">
        <v>1559869.6</v>
      </c>
      <c r="R23">
        <v>1062859</v>
      </c>
      <c r="S23">
        <v>2651037.7999999998</v>
      </c>
      <c r="T23">
        <v>4322342.5999999996</v>
      </c>
      <c r="U23">
        <v>4372043.2</v>
      </c>
      <c r="V23">
        <v>4812924.4000000004</v>
      </c>
      <c r="W23">
        <v>7918890.4000000004</v>
      </c>
      <c r="Y23">
        <v>1.14800095919054</v>
      </c>
      <c r="Z23">
        <v>2.2022487501497379</v>
      </c>
      <c r="AA23">
        <v>2.1927491781767459</v>
      </c>
      <c r="AB23">
        <v>2.0891781860031191</v>
      </c>
      <c r="AC23">
        <v>1.4101887602126231</v>
      </c>
      <c r="AD23">
        <v>1.2415504912030879</v>
      </c>
      <c r="AE23">
        <v>2.459382388810627</v>
      </c>
      <c r="AF23">
        <v>2.1103695921949108</v>
      </c>
      <c r="AG23">
        <v>2.7963303478900339</v>
      </c>
      <c r="AH23">
        <v>4.3382329155923802</v>
      </c>
      <c r="AI23">
        <v>5.2485511228442192</v>
      </c>
      <c r="AK23">
        <v>1.14800095919054</v>
      </c>
      <c r="AL23">
        <v>0.64128715638071299</v>
      </c>
      <c r="AM23">
        <v>0.64106236599618571</v>
      </c>
      <c r="AN23">
        <v>2.0891781860031191</v>
      </c>
      <c r="AO23">
        <v>0.53258358581806531</v>
      </c>
      <c r="AP23">
        <v>1.2415504912030879</v>
      </c>
      <c r="AQ23">
        <v>0.74754559961147604</v>
      </c>
      <c r="AR23">
        <v>1.210893689782824</v>
      </c>
      <c r="AS23">
        <v>0.54847796184476461</v>
      </c>
      <c r="AT23">
        <v>4.3382329155923802</v>
      </c>
      <c r="AU23">
        <v>2.145582950219977</v>
      </c>
      <c r="AW23">
        <v>0.27539411999750879</v>
      </c>
      <c r="AY23">
        <f t="shared" si="3"/>
        <v>-1.0723984620660001</v>
      </c>
      <c r="AZ23" t="str">
        <f t="shared" si="1"/>
        <v/>
      </c>
      <c r="BA23">
        <f t="shared" si="1"/>
        <v>-1.0723984620660001</v>
      </c>
      <c r="BB23" t="str">
        <f t="shared" si="1"/>
        <v/>
      </c>
    </row>
    <row r="24" spans="1:54" x14ac:dyDescent="0.3">
      <c r="A24">
        <v>22</v>
      </c>
      <c r="B24" t="s">
        <v>91</v>
      </c>
      <c r="C24" t="s">
        <v>85</v>
      </c>
      <c r="D24" t="s">
        <v>86</v>
      </c>
      <c r="F24" s="2">
        <f t="shared" si="4"/>
        <v>0</v>
      </c>
      <c r="G24" s="2">
        <f t="shared" si="4"/>
        <v>0</v>
      </c>
      <c r="H24" s="4">
        <f t="shared" si="4"/>
        <v>0</v>
      </c>
      <c r="I24">
        <f t="shared" si="4"/>
        <v>1</v>
      </c>
      <c r="J24">
        <f t="shared" si="4"/>
        <v>0</v>
      </c>
      <c r="K24">
        <f t="shared" si="4"/>
        <v>3</v>
      </c>
      <c r="L24">
        <f t="shared" si="4"/>
        <v>0</v>
      </c>
      <c r="M24">
        <v>1877990.2</v>
      </c>
      <c r="N24">
        <v>1532692.2</v>
      </c>
      <c r="O24">
        <v>1528208.2</v>
      </c>
      <c r="P24">
        <v>1753422.2</v>
      </c>
      <c r="Q24">
        <v>690166.2</v>
      </c>
      <c r="R24">
        <v>1693590.8</v>
      </c>
      <c r="S24">
        <v>570337.6</v>
      </c>
      <c r="T24">
        <v>4319504.5999999996</v>
      </c>
      <c r="U24">
        <v>4354862.8</v>
      </c>
      <c r="V24">
        <v>6489848.2000000002</v>
      </c>
      <c r="W24">
        <v>1839385</v>
      </c>
      <c r="Y24">
        <v>1.954137905570678</v>
      </c>
      <c r="Z24">
        <v>1.470681204576977</v>
      </c>
      <c r="AA24">
        <v>1.4542541161994449</v>
      </c>
      <c r="AB24">
        <v>2.1170219635998371</v>
      </c>
      <c r="AC24">
        <v>1.062813901173649</v>
      </c>
      <c r="AD24">
        <v>1.951849802001379</v>
      </c>
      <c r="AE24">
        <v>0.92500749866012488</v>
      </c>
      <c r="AF24">
        <v>2.1109801884042101</v>
      </c>
      <c r="AG24">
        <v>2.7649410778190942</v>
      </c>
      <c r="AH24">
        <v>4.9743311100057328</v>
      </c>
      <c r="AI24">
        <v>2.567170912236906</v>
      </c>
      <c r="AK24">
        <v>1.954137905570678</v>
      </c>
      <c r="AL24">
        <v>0.61441061900695781</v>
      </c>
      <c r="AM24">
        <v>0.59855434418423104</v>
      </c>
      <c r="AN24">
        <v>2.1170219635998371</v>
      </c>
      <c r="AO24">
        <v>0.45007852318813091</v>
      </c>
      <c r="AP24">
        <v>1.951849802001379</v>
      </c>
      <c r="AQ24">
        <v>0.46696364023955539</v>
      </c>
      <c r="AR24">
        <v>1.215667912794743</v>
      </c>
      <c r="AS24">
        <v>0.55114845124771816</v>
      </c>
      <c r="AT24">
        <v>4.9743311100057328</v>
      </c>
      <c r="AU24">
        <v>1.0982186962035489</v>
      </c>
      <c r="AW24">
        <v>0.26480035100830718</v>
      </c>
      <c r="AY24">
        <f t="shared" si="3"/>
        <v>-0.21054705953400049</v>
      </c>
      <c r="AZ24" t="str">
        <f t="shared" si="1"/>
        <v/>
      </c>
      <c r="BA24">
        <f t="shared" si="1"/>
        <v>-0.21054705953400049</v>
      </c>
      <c r="BB24" t="str">
        <f t="shared" si="1"/>
        <v/>
      </c>
    </row>
    <row r="25" spans="1:54" x14ac:dyDescent="0.3">
      <c r="A25">
        <v>22</v>
      </c>
      <c r="B25" t="s">
        <v>92</v>
      </c>
      <c r="C25" t="s">
        <v>85</v>
      </c>
      <c r="D25" t="s">
        <v>86</v>
      </c>
      <c r="F25" s="2">
        <f t="shared" si="4"/>
        <v>0</v>
      </c>
      <c r="G25" s="2">
        <f t="shared" si="4"/>
        <v>0</v>
      </c>
      <c r="H25" s="4">
        <f t="shared" si="4"/>
        <v>1</v>
      </c>
      <c r="I25">
        <f t="shared" si="4"/>
        <v>0</v>
      </c>
      <c r="J25">
        <f t="shared" si="4"/>
        <v>1</v>
      </c>
      <c r="K25">
        <f t="shared" si="4"/>
        <v>3</v>
      </c>
      <c r="L25">
        <f t="shared" si="4"/>
        <v>3</v>
      </c>
      <c r="M25">
        <v>371955.6</v>
      </c>
      <c r="N25">
        <v>343398.40000000002</v>
      </c>
      <c r="O25">
        <v>344526.2</v>
      </c>
      <c r="P25">
        <v>240817.6</v>
      </c>
      <c r="Q25">
        <v>216188.2</v>
      </c>
      <c r="R25">
        <v>47009</v>
      </c>
      <c r="S25">
        <v>46935</v>
      </c>
      <c r="T25">
        <v>4421463</v>
      </c>
      <c r="U25">
        <v>3322838.8</v>
      </c>
      <c r="V25">
        <v>381348.6</v>
      </c>
      <c r="W25">
        <v>126769.8</v>
      </c>
      <c r="Y25">
        <v>0.60618653679266576</v>
      </c>
      <c r="Z25">
        <v>0.7568765631411225</v>
      </c>
      <c r="AA25">
        <v>0.73977650161832575</v>
      </c>
      <c r="AB25">
        <v>0.564492363401223</v>
      </c>
      <c r="AC25">
        <v>0.68705345841008236</v>
      </c>
      <c r="AD25">
        <v>0.17978937800507991</v>
      </c>
      <c r="AE25">
        <v>0.43271539637353268</v>
      </c>
      <c r="AF25">
        <v>2.2012333398102779</v>
      </c>
      <c r="AG25">
        <v>2.0231025190441869</v>
      </c>
      <c r="AH25">
        <v>1.069865515013225</v>
      </c>
      <c r="AI25">
        <v>0.73787196634802965</v>
      </c>
      <c r="AK25">
        <v>0.60618653679266576</v>
      </c>
      <c r="AL25">
        <v>0.37660252279601991</v>
      </c>
      <c r="AM25">
        <v>0.36532715257490062</v>
      </c>
      <c r="AN25">
        <v>0.564492363401223</v>
      </c>
      <c r="AO25">
        <v>0.33827064380166122</v>
      </c>
      <c r="AP25">
        <v>0.17978937800507991</v>
      </c>
      <c r="AQ25">
        <v>0.31299616621108728</v>
      </c>
      <c r="AR25">
        <v>1.265216588997282</v>
      </c>
      <c r="AS25">
        <v>0.49063248302554707</v>
      </c>
      <c r="AT25">
        <v>1.069865515013225</v>
      </c>
      <c r="AU25">
        <v>0.4907164319884032</v>
      </c>
      <c r="AW25">
        <v>0.26596709759905929</v>
      </c>
      <c r="AY25">
        <f t="shared" si="3"/>
        <v>2.2771951922844011</v>
      </c>
      <c r="AZ25">
        <f t="shared" si="1"/>
        <v>2.2771951922844011</v>
      </c>
      <c r="BA25" t="str">
        <f t="shared" si="1"/>
        <v/>
      </c>
      <c r="BB25">
        <f t="shared" si="1"/>
        <v>2.2771951922844011</v>
      </c>
    </row>
    <row r="26" spans="1:54" x14ac:dyDescent="0.3">
      <c r="A26">
        <v>22</v>
      </c>
      <c r="B26" t="s">
        <v>93</v>
      </c>
      <c r="C26" t="s">
        <v>85</v>
      </c>
      <c r="D26" t="s">
        <v>86</v>
      </c>
      <c r="F26" s="2">
        <f t="shared" si="4"/>
        <v>0</v>
      </c>
      <c r="G26" s="2">
        <f t="shared" si="4"/>
        <v>1</v>
      </c>
      <c r="H26" s="4">
        <f t="shared" si="4"/>
        <v>0</v>
      </c>
      <c r="I26">
        <f t="shared" si="4"/>
        <v>1</v>
      </c>
      <c r="J26">
        <f t="shared" si="4"/>
        <v>0</v>
      </c>
      <c r="K26">
        <f t="shared" si="4"/>
        <v>3</v>
      </c>
      <c r="L26">
        <f t="shared" si="4"/>
        <v>0</v>
      </c>
      <c r="M26">
        <v>1837465.8</v>
      </c>
      <c r="N26">
        <v>1961636.6</v>
      </c>
      <c r="O26">
        <v>1970028.8</v>
      </c>
      <c r="P26">
        <v>2405833.6</v>
      </c>
      <c r="Q26">
        <v>735914</v>
      </c>
      <c r="R26">
        <v>2353739.6</v>
      </c>
      <c r="S26">
        <v>1387952.4</v>
      </c>
      <c r="T26">
        <v>4447722.5999999996</v>
      </c>
      <c r="U26">
        <v>3388569.4</v>
      </c>
      <c r="V26">
        <v>6130407.5999999996</v>
      </c>
      <c r="W26">
        <v>3647126.4</v>
      </c>
      <c r="Y26">
        <v>1.961466276203282</v>
      </c>
      <c r="Z26">
        <v>2.048787058808375</v>
      </c>
      <c r="AA26">
        <v>1.9999454273725861</v>
      </c>
      <c r="AB26">
        <v>1.7793618123978381</v>
      </c>
      <c r="AC26">
        <v>1.1647219418082391</v>
      </c>
      <c r="AD26">
        <v>2.9245520281954671</v>
      </c>
      <c r="AE26">
        <v>2.063704269996379</v>
      </c>
      <c r="AF26">
        <v>2.207081591209862</v>
      </c>
      <c r="AG26">
        <v>2.0687399366754109</v>
      </c>
      <c r="AH26">
        <v>5.0382548296125602</v>
      </c>
      <c r="AI26">
        <v>3.7059688595589249</v>
      </c>
      <c r="AK26">
        <v>1.961466276203282</v>
      </c>
      <c r="AL26">
        <v>0.70649441840359939</v>
      </c>
      <c r="AM26">
        <v>0.68133312260033563</v>
      </c>
      <c r="AN26">
        <v>1.7793618123978381</v>
      </c>
      <c r="AO26">
        <v>0.43336491800728261</v>
      </c>
      <c r="AP26">
        <v>2.9245520281954671</v>
      </c>
      <c r="AQ26">
        <v>0.78187113739550118</v>
      </c>
      <c r="AR26">
        <v>1.2907568431925029</v>
      </c>
      <c r="AS26">
        <v>0.50092072907136753</v>
      </c>
      <c r="AT26">
        <v>5.0382548296125602</v>
      </c>
      <c r="AU26">
        <v>1.676234060793649</v>
      </c>
      <c r="AW26">
        <v>0.28401970699196682</v>
      </c>
      <c r="AY26">
        <f t="shared" si="3"/>
        <v>-0.9942496706844004</v>
      </c>
      <c r="AZ26" t="str">
        <f t="shared" si="1"/>
        <v/>
      </c>
      <c r="BA26">
        <f t="shared" si="1"/>
        <v>-0.9942496706844004</v>
      </c>
      <c r="BB26" t="str">
        <f t="shared" si="1"/>
        <v/>
      </c>
    </row>
    <row r="27" spans="1:54" x14ac:dyDescent="0.3">
      <c r="A27">
        <v>23</v>
      </c>
      <c r="B27" t="s">
        <v>94</v>
      </c>
      <c r="C27" t="s">
        <v>95</v>
      </c>
      <c r="D27" t="s">
        <v>96</v>
      </c>
      <c r="F27" s="2">
        <f t="shared" si="4"/>
        <v>0</v>
      </c>
      <c r="G27" s="2">
        <f t="shared" si="4"/>
        <v>0</v>
      </c>
      <c r="H27" s="4">
        <f t="shared" si="4"/>
        <v>0</v>
      </c>
      <c r="I27">
        <f t="shared" si="4"/>
        <v>0</v>
      </c>
      <c r="J27">
        <f t="shared" si="4"/>
        <v>1</v>
      </c>
      <c r="K27">
        <f t="shared" si="4"/>
        <v>4</v>
      </c>
      <c r="L27">
        <f t="shared" si="4"/>
        <v>0</v>
      </c>
      <c r="M27">
        <v>2025390.8</v>
      </c>
      <c r="N27">
        <v>2415327.4</v>
      </c>
      <c r="O27">
        <v>2432420.6</v>
      </c>
      <c r="P27">
        <v>2641017.4</v>
      </c>
      <c r="Q27">
        <v>2424423</v>
      </c>
      <c r="R27">
        <v>1830487.8</v>
      </c>
      <c r="S27">
        <v>2413822</v>
      </c>
      <c r="T27">
        <v>4660083.8</v>
      </c>
      <c r="U27">
        <v>4134679.6</v>
      </c>
      <c r="V27">
        <v>3086489.6000000001</v>
      </c>
      <c r="W27">
        <v>3004673.2</v>
      </c>
      <c r="Y27">
        <v>2.3945147049962539</v>
      </c>
      <c r="Z27">
        <v>2.5031405940302651</v>
      </c>
      <c r="AA27">
        <v>2.4969073109794411</v>
      </c>
      <c r="AB27">
        <v>3.828057025210001</v>
      </c>
      <c r="AC27">
        <v>3.3169503149751112</v>
      </c>
      <c r="AD27">
        <v>2.7029581143986432</v>
      </c>
      <c r="AE27">
        <v>3.1645026401965879</v>
      </c>
      <c r="AF27">
        <v>2.981681780598592</v>
      </c>
      <c r="AG27">
        <v>3.147677711199504</v>
      </c>
      <c r="AH27">
        <v>4.3758058539940974</v>
      </c>
      <c r="AI27">
        <v>4.5944746594061154</v>
      </c>
      <c r="AK27">
        <v>2.3945147049962539</v>
      </c>
      <c r="AL27">
        <v>0.78269003342138599</v>
      </c>
      <c r="AM27">
        <v>0.78578979321755471</v>
      </c>
      <c r="AN27">
        <v>3.828057025210001</v>
      </c>
      <c r="AO27">
        <v>1.1339842887886331</v>
      </c>
      <c r="AP27">
        <v>2.7029581143986432</v>
      </c>
      <c r="AQ27">
        <v>1.007606438605581</v>
      </c>
      <c r="AR27">
        <v>1.5363098553963941</v>
      </c>
      <c r="AS27">
        <v>0.57133094618329783</v>
      </c>
      <c r="AT27">
        <v>4.3758058539940974</v>
      </c>
      <c r="AU27">
        <v>2.555889211792965</v>
      </c>
      <c r="AW27">
        <v>0.17727421980816871</v>
      </c>
      <c r="AY27">
        <f t="shared" si="3"/>
        <v>0.22926240000000001</v>
      </c>
      <c r="AZ27" t="str">
        <f t="shared" si="1"/>
        <v/>
      </c>
      <c r="BA27" t="str">
        <f t="shared" si="1"/>
        <v/>
      </c>
      <c r="BB27">
        <f t="shared" si="1"/>
        <v>0.22926240000000001</v>
      </c>
    </row>
    <row r="28" spans="1:54" x14ac:dyDescent="0.3">
      <c r="A28">
        <v>23</v>
      </c>
      <c r="B28" t="s">
        <v>97</v>
      </c>
      <c r="C28" t="s">
        <v>95</v>
      </c>
      <c r="D28" t="s">
        <v>96</v>
      </c>
      <c r="F28" s="2">
        <f t="shared" si="4"/>
        <v>0</v>
      </c>
      <c r="G28" s="2">
        <f t="shared" si="4"/>
        <v>1</v>
      </c>
      <c r="H28" s="4">
        <f t="shared" si="4"/>
        <v>0</v>
      </c>
      <c r="I28">
        <f t="shared" si="4"/>
        <v>0</v>
      </c>
      <c r="J28">
        <f t="shared" si="4"/>
        <v>1</v>
      </c>
      <c r="K28">
        <f t="shared" si="4"/>
        <v>4</v>
      </c>
      <c r="L28">
        <f t="shared" si="4"/>
        <v>0</v>
      </c>
      <c r="M28">
        <v>510392.8</v>
      </c>
      <c r="N28">
        <v>764602.2</v>
      </c>
      <c r="O28">
        <v>770018.6</v>
      </c>
      <c r="P28">
        <v>376094.8</v>
      </c>
      <c r="Q28">
        <v>432904</v>
      </c>
      <c r="R28">
        <v>129116.6</v>
      </c>
      <c r="S28">
        <v>253071.8</v>
      </c>
      <c r="T28">
        <v>4658087</v>
      </c>
      <c r="U28">
        <v>4101484.4</v>
      </c>
      <c r="V28">
        <v>306763.40000000002</v>
      </c>
      <c r="W28">
        <v>440061.2</v>
      </c>
      <c r="Y28">
        <v>0.89574631401337679</v>
      </c>
      <c r="Z28">
        <v>1.086885920388158</v>
      </c>
      <c r="AA28">
        <v>1.0876040849834681</v>
      </c>
      <c r="AB28">
        <v>0.90976525960140864</v>
      </c>
      <c r="AC28">
        <v>0.90192086939932781</v>
      </c>
      <c r="AD28">
        <v>0.27368298560613757</v>
      </c>
      <c r="AE28">
        <v>0.62523279677843679</v>
      </c>
      <c r="AF28">
        <v>2.970757501758635</v>
      </c>
      <c r="AG28">
        <v>3.1054132489720359</v>
      </c>
      <c r="AH28">
        <v>0.91294611360644917</v>
      </c>
      <c r="AI28">
        <v>1.713308160833549</v>
      </c>
      <c r="AK28">
        <v>0.89574631401337679</v>
      </c>
      <c r="AL28">
        <v>0.40540719680720938</v>
      </c>
      <c r="AM28">
        <v>0.40672782899346199</v>
      </c>
      <c r="AN28">
        <v>0.90976525960140864</v>
      </c>
      <c r="AO28">
        <v>0.36175942879053757</v>
      </c>
      <c r="AP28">
        <v>0.27368298560613757</v>
      </c>
      <c r="AQ28">
        <v>0.30637353401398287</v>
      </c>
      <c r="AR28">
        <v>1.541826661152299</v>
      </c>
      <c r="AS28">
        <v>0.55684921058127657</v>
      </c>
      <c r="AT28">
        <v>0.91294611360644917</v>
      </c>
      <c r="AU28">
        <v>0.88735807940829547</v>
      </c>
      <c r="AW28">
        <v>0.17825443140463901</v>
      </c>
      <c r="AY28">
        <f t="shared" si="3"/>
        <v>4.0305599999999997E-2</v>
      </c>
      <c r="AZ28" t="str">
        <f t="shared" si="1"/>
        <v/>
      </c>
      <c r="BA28" t="str">
        <f t="shared" si="1"/>
        <v/>
      </c>
      <c r="BB28">
        <f t="shared" si="1"/>
        <v>4.0305599999999997E-2</v>
      </c>
    </row>
    <row r="29" spans="1:54" x14ac:dyDescent="0.3">
      <c r="A29">
        <v>23</v>
      </c>
      <c r="B29" t="s">
        <v>98</v>
      </c>
      <c r="C29" t="s">
        <v>95</v>
      </c>
      <c r="D29" t="s">
        <v>96</v>
      </c>
      <c r="F29" s="2">
        <f t="shared" si="4"/>
        <v>0</v>
      </c>
      <c r="G29" s="2">
        <f t="shared" si="4"/>
        <v>1</v>
      </c>
      <c r="H29" s="4">
        <f t="shared" si="4"/>
        <v>0</v>
      </c>
      <c r="I29">
        <f t="shared" si="4"/>
        <v>0</v>
      </c>
      <c r="J29">
        <f t="shared" si="4"/>
        <v>1</v>
      </c>
      <c r="K29">
        <f t="shared" si="4"/>
        <v>4</v>
      </c>
      <c r="L29">
        <f t="shared" si="4"/>
        <v>0</v>
      </c>
      <c r="M29">
        <v>1949791.8</v>
      </c>
      <c r="N29">
        <v>2795898.2</v>
      </c>
      <c r="O29">
        <v>2809402.6</v>
      </c>
      <c r="P29">
        <v>2545954.4</v>
      </c>
      <c r="Q29">
        <v>2039138.2</v>
      </c>
      <c r="R29">
        <v>1544494.4</v>
      </c>
      <c r="S29">
        <v>1223500.2</v>
      </c>
      <c r="T29">
        <v>5350565.4000000004</v>
      </c>
      <c r="U29">
        <v>4843972.4000000004</v>
      </c>
      <c r="V29">
        <v>5329729.2</v>
      </c>
      <c r="W29">
        <v>3896332.6</v>
      </c>
      <c r="Y29">
        <v>2.103655860607978</v>
      </c>
      <c r="Z29">
        <v>2.663343636586796</v>
      </c>
      <c r="AA29">
        <v>2.649165224540047</v>
      </c>
      <c r="AB29">
        <v>3.2496682021941519</v>
      </c>
      <c r="AC29">
        <v>2.5819314402178861</v>
      </c>
      <c r="AD29">
        <v>3.029726740799378</v>
      </c>
      <c r="AE29">
        <v>2.6125230864388871</v>
      </c>
      <c r="AF29">
        <v>3.4968796876608388</v>
      </c>
      <c r="AG29">
        <v>3.6570554482517759</v>
      </c>
      <c r="AH29">
        <v>4.6995813088142313</v>
      </c>
      <c r="AI29">
        <v>4.3282640798483047</v>
      </c>
      <c r="AK29">
        <v>2.103655860607978</v>
      </c>
      <c r="AL29">
        <v>0.92359685718547557</v>
      </c>
      <c r="AM29">
        <v>0.91964971697889264</v>
      </c>
      <c r="AN29">
        <v>3.2496682021941519</v>
      </c>
      <c r="AO29">
        <v>0.93394613919663239</v>
      </c>
      <c r="AP29">
        <v>3.029726740799378</v>
      </c>
      <c r="AQ29">
        <v>0.85132865039631722</v>
      </c>
      <c r="AR29">
        <v>1.830026109644677</v>
      </c>
      <c r="AS29">
        <v>0.63673748564906418</v>
      </c>
      <c r="AT29">
        <v>4.6995813088142313</v>
      </c>
      <c r="AU29">
        <v>2.2767524218070321</v>
      </c>
      <c r="AW29">
        <v>0.18515493980376049</v>
      </c>
      <c r="AY29">
        <f t="shared" si="3"/>
        <v>0.81000000000000016</v>
      </c>
      <c r="AZ29" t="str">
        <f t="shared" si="1"/>
        <v/>
      </c>
      <c r="BA29" t="str">
        <f t="shared" si="1"/>
        <v/>
      </c>
      <c r="BB29">
        <f t="shared" si="1"/>
        <v>0.81000000000000016</v>
      </c>
    </row>
    <row r="30" spans="1:54" x14ac:dyDescent="0.3">
      <c r="A30">
        <v>23</v>
      </c>
      <c r="B30" t="s">
        <v>99</v>
      </c>
      <c r="C30" t="s">
        <v>95</v>
      </c>
      <c r="D30" t="s">
        <v>96</v>
      </c>
      <c r="F30" s="2">
        <f t="shared" si="4"/>
        <v>0</v>
      </c>
      <c r="G30" s="2">
        <f t="shared" si="4"/>
        <v>0</v>
      </c>
      <c r="H30" s="4">
        <f t="shared" si="4"/>
        <v>0</v>
      </c>
      <c r="I30">
        <f t="shared" si="4"/>
        <v>0</v>
      </c>
      <c r="J30">
        <f t="shared" si="4"/>
        <v>1</v>
      </c>
      <c r="K30">
        <f t="shared" si="4"/>
        <v>4</v>
      </c>
      <c r="L30">
        <f t="shared" si="4"/>
        <v>0</v>
      </c>
      <c r="M30">
        <v>1020647.2</v>
      </c>
      <c r="N30">
        <v>1324789</v>
      </c>
      <c r="O30">
        <v>1325479.2</v>
      </c>
      <c r="P30">
        <v>238307</v>
      </c>
      <c r="Q30">
        <v>325221.2</v>
      </c>
      <c r="R30">
        <v>153050.6</v>
      </c>
      <c r="S30">
        <v>230520.2</v>
      </c>
      <c r="T30">
        <v>5344374.2</v>
      </c>
      <c r="U30">
        <v>4804941.4000000004</v>
      </c>
      <c r="V30">
        <v>69272.600000000006</v>
      </c>
      <c r="W30">
        <v>194413</v>
      </c>
      <c r="Y30">
        <v>1.1083484139991919</v>
      </c>
      <c r="Z30">
        <v>1.3587046026834291</v>
      </c>
      <c r="AA30">
        <v>1.354308505239896</v>
      </c>
      <c r="AB30">
        <v>0.73471209120471026</v>
      </c>
      <c r="AC30">
        <v>0.78818444439093582</v>
      </c>
      <c r="AD30">
        <v>0.91915095059666785</v>
      </c>
      <c r="AE30">
        <v>1.118974945833906</v>
      </c>
      <c r="AF30">
        <v>3.4355121292173858</v>
      </c>
      <c r="AG30">
        <v>3.6064019413548518</v>
      </c>
      <c r="AH30">
        <v>0.24946094281040129</v>
      </c>
      <c r="AI30">
        <v>0.968281680427026</v>
      </c>
      <c r="AK30">
        <v>1.1083484139991919</v>
      </c>
      <c r="AL30">
        <v>0.53256375722121452</v>
      </c>
      <c r="AM30">
        <v>0.53029974298551674</v>
      </c>
      <c r="AN30">
        <v>0.73471209120471026</v>
      </c>
      <c r="AO30">
        <v>0.33932996819494288</v>
      </c>
      <c r="AP30">
        <v>0.91915095059666785</v>
      </c>
      <c r="AQ30">
        <v>0.43642677983734762</v>
      </c>
      <c r="AR30">
        <v>1.7978470530244519</v>
      </c>
      <c r="AS30">
        <v>0.62372816078132021</v>
      </c>
      <c r="AT30">
        <v>0.24946094281040129</v>
      </c>
      <c r="AU30">
        <v>0.57391164781292903</v>
      </c>
      <c r="AW30">
        <v>0.1758640096057206</v>
      </c>
      <c r="AY30">
        <f t="shared" si="3"/>
        <v>0.81000000000000028</v>
      </c>
      <c r="AZ30" t="str">
        <f t="shared" si="1"/>
        <v/>
      </c>
      <c r="BA30" t="str">
        <f t="shared" si="1"/>
        <v/>
      </c>
      <c r="BB30">
        <f t="shared" si="1"/>
        <v>0.81000000000000028</v>
      </c>
    </row>
    <row r="31" spans="1:54" x14ac:dyDescent="0.3">
      <c r="A31">
        <v>23</v>
      </c>
      <c r="B31" t="s">
        <v>100</v>
      </c>
      <c r="C31" t="s">
        <v>95</v>
      </c>
      <c r="D31" t="s">
        <v>96</v>
      </c>
      <c r="F31" s="2">
        <f t="shared" si="4"/>
        <v>0</v>
      </c>
      <c r="G31" s="2">
        <f t="shared" si="4"/>
        <v>1</v>
      </c>
      <c r="H31" s="4">
        <f t="shared" si="4"/>
        <v>1</v>
      </c>
      <c r="I31">
        <f t="shared" si="4"/>
        <v>0</v>
      </c>
      <c r="J31">
        <f t="shared" si="4"/>
        <v>1</v>
      </c>
      <c r="K31">
        <f t="shared" si="4"/>
        <v>4</v>
      </c>
      <c r="L31">
        <f t="shared" si="4"/>
        <v>4</v>
      </c>
      <c r="M31">
        <v>2208859.6</v>
      </c>
      <c r="N31">
        <v>2587120.6</v>
      </c>
      <c r="O31">
        <v>2602104</v>
      </c>
      <c r="P31">
        <v>869035.6</v>
      </c>
      <c r="Q31">
        <v>1011082</v>
      </c>
      <c r="R31">
        <v>692113</v>
      </c>
      <c r="S31">
        <v>793568.6</v>
      </c>
      <c r="T31">
        <v>4485341.8</v>
      </c>
      <c r="U31">
        <v>3888441.8</v>
      </c>
      <c r="V31">
        <v>2299098.2000000002</v>
      </c>
      <c r="W31">
        <v>1725338.6</v>
      </c>
      <c r="Y31">
        <v>2.4314749086042871</v>
      </c>
      <c r="Z31">
        <v>2.6189733434235678</v>
      </c>
      <c r="AA31">
        <v>2.599863685586024</v>
      </c>
      <c r="AB31">
        <v>1.6440714308060711</v>
      </c>
      <c r="AC31">
        <v>1.6182606092072089</v>
      </c>
      <c r="AD31">
        <v>2.1339820497902111</v>
      </c>
      <c r="AE31">
        <v>2.2207687286310831</v>
      </c>
      <c r="AF31">
        <v>2.7314486601855612</v>
      </c>
      <c r="AG31">
        <v>2.8236084383097482</v>
      </c>
      <c r="AH31">
        <v>3.7890741835930379</v>
      </c>
      <c r="AI31">
        <v>3.6927261831471698</v>
      </c>
      <c r="AK31">
        <v>2.4314749086042871</v>
      </c>
      <c r="AL31">
        <v>0.8225836564204656</v>
      </c>
      <c r="AM31">
        <v>0.81586472700582813</v>
      </c>
      <c r="AN31">
        <v>1.6440714308060711</v>
      </c>
      <c r="AO31">
        <v>0.50253910399624147</v>
      </c>
      <c r="AP31">
        <v>2.1339820497902111</v>
      </c>
      <c r="AQ31">
        <v>0.66652266520541159</v>
      </c>
      <c r="AR31">
        <v>1.415480168187059</v>
      </c>
      <c r="AS31">
        <v>0.51407747201155873</v>
      </c>
      <c r="AT31">
        <v>3.7890741835930379</v>
      </c>
      <c r="AU31">
        <v>2.0677052950020882</v>
      </c>
      <c r="AW31">
        <v>0.18290763300610699</v>
      </c>
      <c r="AY31">
        <f t="shared" si="3"/>
        <v>0.81000000000000016</v>
      </c>
      <c r="AZ31">
        <f t="shared" si="1"/>
        <v>0.81000000000000016</v>
      </c>
      <c r="BA31" t="str">
        <f t="shared" si="1"/>
        <v/>
      </c>
      <c r="BB31">
        <f t="shared" si="1"/>
        <v>0.81000000000000016</v>
      </c>
    </row>
    <row r="32" spans="1:54" x14ac:dyDescent="0.3">
      <c r="A32">
        <v>23</v>
      </c>
      <c r="B32" t="s">
        <v>101</v>
      </c>
      <c r="C32" t="s">
        <v>95</v>
      </c>
      <c r="D32" t="s">
        <v>96</v>
      </c>
      <c r="F32" s="2">
        <f t="shared" si="4"/>
        <v>0</v>
      </c>
      <c r="G32" s="2">
        <f t="shared" si="4"/>
        <v>0</v>
      </c>
      <c r="H32" s="4">
        <f t="shared" si="4"/>
        <v>0</v>
      </c>
      <c r="I32">
        <f t="shared" si="4"/>
        <v>0</v>
      </c>
      <c r="J32">
        <f t="shared" si="4"/>
        <v>1</v>
      </c>
      <c r="K32">
        <f t="shared" si="4"/>
        <v>4</v>
      </c>
      <c r="L32">
        <f t="shared" si="4"/>
        <v>0</v>
      </c>
      <c r="M32">
        <v>896596.6</v>
      </c>
      <c r="N32">
        <v>1042526.6</v>
      </c>
      <c r="O32">
        <v>1044346.2</v>
      </c>
      <c r="P32">
        <v>357592.6</v>
      </c>
      <c r="Q32">
        <v>419187.6</v>
      </c>
      <c r="R32">
        <v>274926.2</v>
      </c>
      <c r="S32">
        <v>329749.8</v>
      </c>
      <c r="T32">
        <v>4488895</v>
      </c>
      <c r="U32">
        <v>3857242.2</v>
      </c>
      <c r="V32">
        <v>213845.8</v>
      </c>
      <c r="W32">
        <v>335423.2</v>
      </c>
      <c r="Y32">
        <v>1.1546216694172471</v>
      </c>
      <c r="Z32">
        <v>1.304595144942869</v>
      </c>
      <c r="AA32">
        <v>1.2967722750501709</v>
      </c>
      <c r="AB32">
        <v>0.82676633999799376</v>
      </c>
      <c r="AC32">
        <v>0.856945076584816</v>
      </c>
      <c r="AD32">
        <v>1.3538027993985451</v>
      </c>
      <c r="AE32">
        <v>1.496800118428655</v>
      </c>
      <c r="AF32">
        <v>2.741441845428199</v>
      </c>
      <c r="AG32">
        <v>2.7973152985447092</v>
      </c>
      <c r="AH32">
        <v>0.92309414381161337</v>
      </c>
      <c r="AI32">
        <v>1.6444018252543171</v>
      </c>
      <c r="AK32">
        <v>1.1546216694172471</v>
      </c>
      <c r="AL32">
        <v>0.45798447533743458</v>
      </c>
      <c r="AM32">
        <v>0.45924732482526448</v>
      </c>
      <c r="AN32">
        <v>0.82676633999799376</v>
      </c>
      <c r="AO32">
        <v>0.34079433280858212</v>
      </c>
      <c r="AP32">
        <v>1.3538027993985451</v>
      </c>
      <c r="AQ32">
        <v>0.51042816782137379</v>
      </c>
      <c r="AR32">
        <v>1.415997676632833</v>
      </c>
      <c r="AS32">
        <v>0.50465189304668456</v>
      </c>
      <c r="AT32">
        <v>0.92309414381161337</v>
      </c>
      <c r="AU32">
        <v>0.82785545722581444</v>
      </c>
      <c r="AW32">
        <v>0.17393760958220811</v>
      </c>
      <c r="AY32">
        <f t="shared" si="3"/>
        <v>0.80999999999999994</v>
      </c>
      <c r="AZ32" t="str">
        <f t="shared" si="1"/>
        <v/>
      </c>
      <c r="BA32" t="str">
        <f t="shared" si="1"/>
        <v/>
      </c>
      <c r="BB32">
        <f t="shared" si="1"/>
        <v>0.80999999999999994</v>
      </c>
    </row>
    <row r="33" spans="1:54" x14ac:dyDescent="0.3">
      <c r="A33">
        <v>23</v>
      </c>
      <c r="B33" t="s">
        <v>102</v>
      </c>
      <c r="C33" t="s">
        <v>95</v>
      </c>
      <c r="D33" t="s">
        <v>96</v>
      </c>
      <c r="F33" s="2">
        <f t="shared" si="4"/>
        <v>0</v>
      </c>
      <c r="G33" s="2">
        <f t="shared" si="4"/>
        <v>0</v>
      </c>
      <c r="H33" s="4">
        <f t="shared" si="4"/>
        <v>0</v>
      </c>
      <c r="I33">
        <f t="shared" si="4"/>
        <v>1</v>
      </c>
      <c r="J33">
        <f t="shared" si="4"/>
        <v>0</v>
      </c>
      <c r="K33">
        <f t="shared" si="4"/>
        <v>4</v>
      </c>
      <c r="L33">
        <f t="shared" si="4"/>
        <v>0</v>
      </c>
      <c r="M33">
        <v>3045439.2</v>
      </c>
      <c r="N33">
        <v>3256753.4</v>
      </c>
      <c r="O33">
        <v>3277688</v>
      </c>
      <c r="P33">
        <v>535062</v>
      </c>
      <c r="Q33">
        <v>514275.2</v>
      </c>
      <c r="R33">
        <v>531586.4</v>
      </c>
      <c r="S33">
        <v>503879</v>
      </c>
      <c r="T33">
        <v>5304660</v>
      </c>
      <c r="U33">
        <v>4664650.4000000004</v>
      </c>
      <c r="V33">
        <v>1574101</v>
      </c>
      <c r="W33">
        <v>930075.2</v>
      </c>
      <c r="Y33">
        <v>2.8051108954008672</v>
      </c>
      <c r="Z33">
        <v>2.972634176211431</v>
      </c>
      <c r="AA33">
        <v>2.982661771029234</v>
      </c>
      <c r="AB33">
        <v>1.058426824002527</v>
      </c>
      <c r="AC33">
        <v>0.97298052040860061</v>
      </c>
      <c r="AD33">
        <v>1.77383715180913</v>
      </c>
      <c r="AE33">
        <v>1.73918978178408</v>
      </c>
      <c r="AF33">
        <v>3.3927604816039092</v>
      </c>
      <c r="AG33">
        <v>3.436566148151178</v>
      </c>
      <c r="AH33">
        <v>3.5589113179943519</v>
      </c>
      <c r="AI33">
        <v>2.9474403533735312</v>
      </c>
      <c r="AK33">
        <v>2.8051108954008672</v>
      </c>
      <c r="AL33">
        <v>1.010468704393134</v>
      </c>
      <c r="AM33">
        <v>1.02533453804208</v>
      </c>
      <c r="AN33">
        <v>1.058426824002527</v>
      </c>
      <c r="AO33">
        <v>0.36848271380877118</v>
      </c>
      <c r="AP33">
        <v>1.77383715180913</v>
      </c>
      <c r="AQ33">
        <v>0.57208073358051481</v>
      </c>
      <c r="AR33">
        <v>1.75566703081131</v>
      </c>
      <c r="AS33">
        <v>0.5904767112107947</v>
      </c>
      <c r="AT33">
        <v>3.5589113179943519</v>
      </c>
      <c r="AU33">
        <v>1.5866081093670801</v>
      </c>
      <c r="AW33">
        <v>0.17505678440211339</v>
      </c>
      <c r="AY33">
        <f t="shared" si="3"/>
        <v>-1.8492624</v>
      </c>
      <c r="AZ33" t="str">
        <f t="shared" si="1"/>
        <v/>
      </c>
      <c r="BA33">
        <f t="shared" si="1"/>
        <v>-1.8492624</v>
      </c>
      <c r="BB33" t="str">
        <f t="shared" si="1"/>
        <v/>
      </c>
    </row>
    <row r="34" spans="1:54" x14ac:dyDescent="0.3">
      <c r="A34">
        <v>23</v>
      </c>
      <c r="B34" t="s">
        <v>103</v>
      </c>
      <c r="C34" t="s">
        <v>95</v>
      </c>
      <c r="D34" t="s">
        <v>96</v>
      </c>
      <c r="F34" s="2">
        <f t="shared" si="4"/>
        <v>0</v>
      </c>
      <c r="G34" s="2">
        <f t="shared" si="4"/>
        <v>1</v>
      </c>
      <c r="H34" s="4">
        <f t="shared" si="4"/>
        <v>0</v>
      </c>
      <c r="I34">
        <f t="shared" si="4"/>
        <v>1</v>
      </c>
      <c r="J34">
        <f t="shared" si="4"/>
        <v>0</v>
      </c>
      <c r="K34">
        <f t="shared" si="4"/>
        <v>4</v>
      </c>
      <c r="L34">
        <f t="shared" si="4"/>
        <v>0</v>
      </c>
      <c r="M34">
        <v>2290113.4</v>
      </c>
      <c r="N34">
        <v>1815021.8</v>
      </c>
      <c r="O34">
        <v>1816764</v>
      </c>
      <c r="P34">
        <v>270661.59999999998</v>
      </c>
      <c r="Q34">
        <v>370168.2</v>
      </c>
      <c r="R34">
        <v>266982.40000000002</v>
      </c>
      <c r="S34">
        <v>306296.2</v>
      </c>
      <c r="T34">
        <v>5285159.8</v>
      </c>
      <c r="U34">
        <v>4622837</v>
      </c>
      <c r="V34">
        <v>40982.6</v>
      </c>
      <c r="W34">
        <v>210122.4</v>
      </c>
      <c r="Y34">
        <v>1.9683280150056821</v>
      </c>
      <c r="Z34">
        <v>1.8009145167539831</v>
      </c>
      <c r="AA34">
        <v>1.8052752011339179</v>
      </c>
      <c r="AB34">
        <v>0.58172058180207387</v>
      </c>
      <c r="AC34">
        <v>0.76464471240760756</v>
      </c>
      <c r="AD34">
        <v>1.237289202981628</v>
      </c>
      <c r="AE34">
        <v>1.4628421954344959</v>
      </c>
      <c r="AF34">
        <v>3.362353900365997</v>
      </c>
      <c r="AG34">
        <v>3.386141563870479</v>
      </c>
      <c r="AH34">
        <v>0.2342845987994224</v>
      </c>
      <c r="AI34">
        <v>1.210626911965665</v>
      </c>
      <c r="AK34">
        <v>1.9683280150056821</v>
      </c>
      <c r="AL34">
        <v>0.65014615018153565</v>
      </c>
      <c r="AM34">
        <v>0.64936842897441238</v>
      </c>
      <c r="AN34">
        <v>0.58172058180207387</v>
      </c>
      <c r="AO34">
        <v>0.34020393319660802</v>
      </c>
      <c r="AP34">
        <v>1.237289202981628</v>
      </c>
      <c r="AQ34">
        <v>0.53084806280676278</v>
      </c>
      <c r="AR34">
        <v>1.7257694185711441</v>
      </c>
      <c r="AS34">
        <v>0.5766517346142791</v>
      </c>
      <c r="AT34">
        <v>0.2342845987994224</v>
      </c>
      <c r="AU34">
        <v>0.65340611676219851</v>
      </c>
      <c r="AW34">
        <v>0.17826036720070981</v>
      </c>
      <c r="AY34">
        <f t="shared" si="3"/>
        <v>-1.6603056</v>
      </c>
      <c r="AZ34" t="str">
        <f t="shared" si="1"/>
        <v/>
      </c>
      <c r="BA34">
        <f t="shared" si="1"/>
        <v>-1.6603056</v>
      </c>
      <c r="BB34" t="str">
        <f t="shared" si="1"/>
        <v/>
      </c>
    </row>
    <row r="35" spans="1:54" x14ac:dyDescent="0.3">
      <c r="A35">
        <v>23</v>
      </c>
      <c r="B35" t="s">
        <v>104</v>
      </c>
      <c r="C35" t="s">
        <v>95</v>
      </c>
      <c r="D35" t="s">
        <v>96</v>
      </c>
      <c r="F35" s="2">
        <f t="shared" ref="F35:L50" si="5">F687</f>
        <v>0</v>
      </c>
      <c r="G35" s="2">
        <f t="shared" si="5"/>
        <v>1</v>
      </c>
      <c r="H35" s="4">
        <f t="shared" si="5"/>
        <v>0</v>
      </c>
      <c r="I35">
        <f t="shared" si="5"/>
        <v>1</v>
      </c>
      <c r="J35">
        <f t="shared" si="5"/>
        <v>0</v>
      </c>
      <c r="K35">
        <f t="shared" si="5"/>
        <v>4</v>
      </c>
      <c r="L35">
        <f t="shared" si="5"/>
        <v>0</v>
      </c>
      <c r="M35">
        <v>8055849.7999999998</v>
      </c>
      <c r="N35">
        <v>9222384.8000000007</v>
      </c>
      <c r="O35">
        <v>9373430</v>
      </c>
      <c r="P35">
        <v>44794298</v>
      </c>
      <c r="Q35">
        <v>21131681</v>
      </c>
      <c r="R35">
        <v>12997115.6</v>
      </c>
      <c r="S35">
        <v>9661848.1999999993</v>
      </c>
      <c r="T35">
        <v>8289557.2000000002</v>
      </c>
      <c r="U35">
        <v>7653864.4000000004</v>
      </c>
      <c r="V35">
        <v>74116162.400000006</v>
      </c>
      <c r="W35">
        <v>33695647.799999997</v>
      </c>
      <c r="Y35">
        <v>7.7469209994305857</v>
      </c>
      <c r="Z35">
        <v>7.4095718132099133</v>
      </c>
      <c r="AA35">
        <v>7.4792037542443719</v>
      </c>
      <c r="AB35">
        <v>39.523263822402797</v>
      </c>
      <c r="AC35">
        <v>18.37968036881648</v>
      </c>
      <c r="AD35">
        <v>10.332461140188389</v>
      </c>
      <c r="AE35">
        <v>7.7789167078211907</v>
      </c>
      <c r="AF35">
        <v>6.9330262977746324</v>
      </c>
      <c r="AG35">
        <v>6.8636557125370006</v>
      </c>
      <c r="AH35">
        <v>34.141111992404333</v>
      </c>
      <c r="AI35">
        <v>20.40992377744988</v>
      </c>
      <c r="AK35">
        <v>7.7469209994305857</v>
      </c>
      <c r="AL35">
        <v>2.362960089778062</v>
      </c>
      <c r="AM35">
        <v>2.446881029207725</v>
      </c>
      <c r="AN35">
        <v>39.523263822402797</v>
      </c>
      <c r="AO35">
        <v>6.0881142961967267</v>
      </c>
      <c r="AP35">
        <v>10.332461140188389</v>
      </c>
      <c r="AQ35">
        <v>2.5601646651746699</v>
      </c>
      <c r="AR35">
        <v>3.651657384785358</v>
      </c>
      <c r="AS35">
        <v>1.141308932367247</v>
      </c>
      <c r="AT35">
        <v>34.141111992404333</v>
      </c>
      <c r="AU35">
        <v>11.278804202214809</v>
      </c>
      <c r="AW35">
        <v>0.17557347199181089</v>
      </c>
      <c r="AY35">
        <f t="shared" si="3"/>
        <v>-1.6603056</v>
      </c>
      <c r="AZ35" t="str">
        <f t="shared" si="1"/>
        <v/>
      </c>
      <c r="BA35">
        <f t="shared" si="1"/>
        <v>-1.6603056</v>
      </c>
      <c r="BB35" t="str">
        <f t="shared" si="1"/>
        <v/>
      </c>
    </row>
    <row r="36" spans="1:54" x14ac:dyDescent="0.3">
      <c r="A36">
        <v>23</v>
      </c>
      <c r="B36" t="s">
        <v>105</v>
      </c>
      <c r="C36" t="s">
        <v>95</v>
      </c>
      <c r="D36" t="s">
        <v>96</v>
      </c>
      <c r="F36" s="2">
        <f t="shared" si="5"/>
        <v>0</v>
      </c>
      <c r="G36" s="2">
        <f t="shared" si="5"/>
        <v>0</v>
      </c>
      <c r="H36" s="4">
        <f t="shared" si="5"/>
        <v>0</v>
      </c>
      <c r="I36">
        <f t="shared" si="5"/>
        <v>1</v>
      </c>
      <c r="J36">
        <f t="shared" si="5"/>
        <v>0</v>
      </c>
      <c r="K36">
        <f t="shared" si="5"/>
        <v>4</v>
      </c>
      <c r="L36">
        <f t="shared" si="5"/>
        <v>0</v>
      </c>
      <c r="M36">
        <v>11188592.4</v>
      </c>
      <c r="N36">
        <v>12588186.6</v>
      </c>
      <c r="O36">
        <v>12931988.6</v>
      </c>
      <c r="P36">
        <v>65436608.200000003</v>
      </c>
      <c r="Q36">
        <v>32398055.600000001</v>
      </c>
      <c r="R36">
        <v>13756660.6</v>
      </c>
      <c r="S36">
        <v>11029736.800000001</v>
      </c>
      <c r="T36">
        <v>8299787.7999999998</v>
      </c>
      <c r="U36">
        <v>7743083.7999999998</v>
      </c>
      <c r="V36">
        <v>97544876.200000003</v>
      </c>
      <c r="W36">
        <v>45618574.600000001</v>
      </c>
      <c r="Y36">
        <v>10.24668300300837</v>
      </c>
      <c r="Z36">
        <v>9.7599446973879829</v>
      </c>
      <c r="AA36">
        <v>9.965342580631841</v>
      </c>
      <c r="AB36">
        <v>57.682299994403728</v>
      </c>
      <c r="AC36">
        <v>27.967343799193621</v>
      </c>
      <c r="AD36">
        <v>11.456510335404889</v>
      </c>
      <c r="AE36">
        <v>8.7727017801720653</v>
      </c>
      <c r="AF36">
        <v>6.8909194261883382</v>
      </c>
      <c r="AG36">
        <v>6.8805564229493026</v>
      </c>
      <c r="AH36">
        <v>46.032809342001563</v>
      </c>
      <c r="AI36">
        <v>27.186473151377871</v>
      </c>
      <c r="AK36">
        <v>10.24668300300837</v>
      </c>
      <c r="AL36">
        <v>3.1953696277923882</v>
      </c>
      <c r="AM36">
        <v>3.392948845180217</v>
      </c>
      <c r="AN36">
        <v>57.682299994403728</v>
      </c>
      <c r="AO36">
        <v>9.6343512231949724</v>
      </c>
      <c r="AP36">
        <v>11.456510335404889</v>
      </c>
      <c r="AQ36">
        <v>2.9202930253930388</v>
      </c>
      <c r="AR36">
        <v>3.6361546545755119</v>
      </c>
      <c r="AS36">
        <v>1.18503695743857</v>
      </c>
      <c r="AT36">
        <v>46.032809342001563</v>
      </c>
      <c r="AU36">
        <v>15.07060554979835</v>
      </c>
      <c r="AW36">
        <v>0.17958921859972171</v>
      </c>
      <c r="AY36">
        <f t="shared" si="3"/>
        <v>-1.8492624</v>
      </c>
      <c r="AZ36" t="str">
        <f t="shared" si="1"/>
        <v/>
      </c>
      <c r="BA36">
        <f t="shared" si="1"/>
        <v>-1.8492624</v>
      </c>
      <c r="BB36" t="str">
        <f t="shared" si="1"/>
        <v/>
      </c>
    </row>
    <row r="37" spans="1:54" x14ac:dyDescent="0.3">
      <c r="A37">
        <v>23</v>
      </c>
      <c r="B37" t="s">
        <v>106</v>
      </c>
      <c r="C37" t="s">
        <v>95</v>
      </c>
      <c r="D37" t="s">
        <v>96</v>
      </c>
      <c r="F37" s="2">
        <f t="shared" si="5"/>
        <v>0</v>
      </c>
      <c r="G37" s="2">
        <f t="shared" si="5"/>
        <v>0</v>
      </c>
      <c r="H37" s="4">
        <f t="shared" si="5"/>
        <v>0</v>
      </c>
      <c r="I37">
        <f t="shared" si="5"/>
        <v>0</v>
      </c>
      <c r="J37">
        <f t="shared" si="5"/>
        <v>1</v>
      </c>
      <c r="K37">
        <f t="shared" si="5"/>
        <v>4</v>
      </c>
      <c r="L37">
        <f t="shared" si="5"/>
        <v>0</v>
      </c>
      <c r="M37">
        <v>2119756</v>
      </c>
      <c r="N37">
        <v>2116967.7999999998</v>
      </c>
      <c r="O37">
        <v>2135699</v>
      </c>
      <c r="P37">
        <v>2798305.8</v>
      </c>
      <c r="Q37">
        <v>1274833</v>
      </c>
      <c r="R37">
        <v>2394989.4</v>
      </c>
      <c r="S37">
        <v>1126449.8</v>
      </c>
      <c r="T37">
        <v>5026362.5999999996</v>
      </c>
      <c r="U37">
        <v>4334552.2</v>
      </c>
      <c r="V37">
        <v>15958521.4</v>
      </c>
      <c r="W37">
        <v>8120560.4000000004</v>
      </c>
      <c r="Y37">
        <v>2.3244489754084499</v>
      </c>
      <c r="Z37">
        <v>2.2075425508199258</v>
      </c>
      <c r="AA37">
        <v>2.2000942194252269</v>
      </c>
      <c r="AB37">
        <v>3.2910596540023112</v>
      </c>
      <c r="AC37">
        <v>1.738817982393084</v>
      </c>
      <c r="AD37">
        <v>3.992648867797107</v>
      </c>
      <c r="AE37">
        <v>2.513220501993783</v>
      </c>
      <c r="AF37">
        <v>3.4591445913887582</v>
      </c>
      <c r="AG37">
        <v>3.4306906169164</v>
      </c>
      <c r="AH37">
        <v>8.6010996225988485</v>
      </c>
      <c r="AI37">
        <v>5.6377701221848842</v>
      </c>
      <c r="AK37">
        <v>2.3244489754084499</v>
      </c>
      <c r="AL37">
        <v>0.81436154999537391</v>
      </c>
      <c r="AM37">
        <v>0.81714182238792998</v>
      </c>
      <c r="AN37">
        <v>3.2910596540023112</v>
      </c>
      <c r="AO37">
        <v>0.66649776739650402</v>
      </c>
      <c r="AP37">
        <v>3.992648867797107</v>
      </c>
      <c r="AQ37">
        <v>0.87014777440344915</v>
      </c>
      <c r="AR37">
        <v>1.7583209175965751</v>
      </c>
      <c r="AS37">
        <v>0.59418079121969636</v>
      </c>
      <c r="AT37">
        <v>8.6010996225988485</v>
      </c>
      <c r="AU37">
        <v>2.5475886967964469</v>
      </c>
      <c r="AW37">
        <v>0.1807208247948438</v>
      </c>
      <c r="AY37">
        <f t="shared" si="3"/>
        <v>0.80999999999999994</v>
      </c>
      <c r="AZ37" t="str">
        <f t="shared" si="1"/>
        <v/>
      </c>
      <c r="BA37" t="str">
        <f t="shared" si="1"/>
        <v/>
      </c>
      <c r="BB37">
        <f t="shared" si="1"/>
        <v>0.80999999999999994</v>
      </c>
    </row>
    <row r="38" spans="1:54" x14ac:dyDescent="0.3">
      <c r="A38">
        <v>23</v>
      </c>
      <c r="B38" t="s">
        <v>107</v>
      </c>
      <c r="C38" t="s">
        <v>95</v>
      </c>
      <c r="D38" t="s">
        <v>96</v>
      </c>
      <c r="F38" s="2">
        <f t="shared" si="5"/>
        <v>0</v>
      </c>
      <c r="G38" s="2">
        <f t="shared" si="5"/>
        <v>1</v>
      </c>
      <c r="H38" s="4">
        <f t="shared" si="5"/>
        <v>1</v>
      </c>
      <c r="I38">
        <f t="shared" si="5"/>
        <v>0</v>
      </c>
      <c r="J38">
        <f t="shared" si="5"/>
        <v>1</v>
      </c>
      <c r="K38">
        <f t="shared" si="5"/>
        <v>4</v>
      </c>
      <c r="L38">
        <f t="shared" si="5"/>
        <v>4</v>
      </c>
      <c r="M38">
        <v>3176321.4</v>
      </c>
      <c r="N38">
        <v>3306008.2</v>
      </c>
      <c r="O38">
        <v>3335861</v>
      </c>
      <c r="P38">
        <v>8110191.4000000004</v>
      </c>
      <c r="Q38">
        <v>3396716.4</v>
      </c>
      <c r="R38">
        <v>5959335.2000000002</v>
      </c>
      <c r="S38">
        <v>2661097.7999999998</v>
      </c>
      <c r="T38">
        <v>5031203.2</v>
      </c>
      <c r="U38">
        <v>4365673.8</v>
      </c>
      <c r="V38">
        <v>24978322.199999999</v>
      </c>
      <c r="W38">
        <v>12248937.800000001</v>
      </c>
      <c r="Y38">
        <v>3.2195895251934421</v>
      </c>
      <c r="Z38">
        <v>3.0904302846174692</v>
      </c>
      <c r="AA38">
        <v>3.0783100741798992</v>
      </c>
      <c r="AB38">
        <v>8.0424089202017051</v>
      </c>
      <c r="AC38">
        <v>3.6707035492057911</v>
      </c>
      <c r="AD38">
        <v>7.6371373473899444</v>
      </c>
      <c r="AE38">
        <v>4.0886645127786334</v>
      </c>
      <c r="AF38">
        <v>3.4088386959978378</v>
      </c>
      <c r="AG38">
        <v>3.4195739107555712</v>
      </c>
      <c r="AH38">
        <v>11.62509790918557</v>
      </c>
      <c r="AI38">
        <v>7.5931050037150269</v>
      </c>
      <c r="AK38">
        <v>3.2195895251934421</v>
      </c>
      <c r="AL38">
        <v>0.95670426778960971</v>
      </c>
      <c r="AM38">
        <v>0.96802158239297564</v>
      </c>
      <c r="AN38">
        <v>8.0424089202017051</v>
      </c>
      <c r="AO38">
        <v>1.3251432909921279</v>
      </c>
      <c r="AP38">
        <v>7.6371373473899444</v>
      </c>
      <c r="AQ38">
        <v>1.4018324103904889</v>
      </c>
      <c r="AR38">
        <v>1.733937092800625</v>
      </c>
      <c r="AS38">
        <v>0.60191948723513633</v>
      </c>
      <c r="AT38">
        <v>11.62509790918557</v>
      </c>
      <c r="AU38">
        <v>3.5837632263777781</v>
      </c>
      <c r="AW38">
        <v>0.18227159299422049</v>
      </c>
      <c r="AY38">
        <f t="shared" si="3"/>
        <v>0.81000000000000016</v>
      </c>
      <c r="AZ38">
        <f t="shared" si="1"/>
        <v>0.81000000000000016</v>
      </c>
      <c r="BA38" t="str">
        <f t="shared" si="1"/>
        <v/>
      </c>
      <c r="BB38">
        <f t="shared" si="1"/>
        <v>0.81000000000000016</v>
      </c>
    </row>
    <row r="39" spans="1:54" x14ac:dyDescent="0.3">
      <c r="A39">
        <v>23</v>
      </c>
      <c r="B39" t="s">
        <v>108</v>
      </c>
      <c r="C39" t="s">
        <v>95</v>
      </c>
      <c r="D39" t="s">
        <v>96</v>
      </c>
      <c r="F39" s="2">
        <f t="shared" si="5"/>
        <v>0</v>
      </c>
      <c r="G39" s="2">
        <f t="shared" si="5"/>
        <v>0</v>
      </c>
      <c r="H39" s="4">
        <f t="shared" si="5"/>
        <v>0</v>
      </c>
      <c r="I39">
        <f t="shared" si="5"/>
        <v>0</v>
      </c>
      <c r="J39">
        <f t="shared" si="5"/>
        <v>1</v>
      </c>
      <c r="K39">
        <f t="shared" si="5"/>
        <v>4</v>
      </c>
      <c r="L39">
        <f t="shared" si="5"/>
        <v>0</v>
      </c>
      <c r="M39">
        <v>2509577.6</v>
      </c>
      <c r="N39">
        <v>3032840</v>
      </c>
      <c r="O39">
        <v>3053297.2</v>
      </c>
      <c r="P39">
        <v>8535142.8000000007</v>
      </c>
      <c r="Q39">
        <v>6007932.2000000002</v>
      </c>
      <c r="R39">
        <v>5751810.2000000002</v>
      </c>
      <c r="S39">
        <v>4106790.8</v>
      </c>
      <c r="T39">
        <v>5993899</v>
      </c>
      <c r="U39">
        <v>5512519</v>
      </c>
      <c r="V39">
        <v>8420866.5999999996</v>
      </c>
      <c r="W39">
        <v>6026507</v>
      </c>
      <c r="Y39">
        <v>2.6731428164057429</v>
      </c>
      <c r="Z39">
        <v>3.001070081780199</v>
      </c>
      <c r="AA39">
        <v>3.035655336990021</v>
      </c>
      <c r="AB39">
        <v>7.2276892548019536</v>
      </c>
      <c r="AC39">
        <v>5.2901281326136083</v>
      </c>
      <c r="AD39">
        <v>7.0154321467969556</v>
      </c>
      <c r="AE39">
        <v>5.4402507737861017</v>
      </c>
      <c r="AF39">
        <v>4.3741287932032717</v>
      </c>
      <c r="AG39">
        <v>4.5527804024401117</v>
      </c>
      <c r="AH39">
        <v>5.7134020362049336</v>
      </c>
      <c r="AI39">
        <v>4.9897374728461727</v>
      </c>
      <c r="AK39">
        <v>2.6731428164057429</v>
      </c>
      <c r="AL39">
        <v>0.92228673578938469</v>
      </c>
      <c r="AM39">
        <v>0.9381979317753576</v>
      </c>
      <c r="AN39">
        <v>7.2276892548019536</v>
      </c>
      <c r="AO39">
        <v>1.5158564468089031</v>
      </c>
      <c r="AP39">
        <v>7.0154321467969556</v>
      </c>
      <c r="AQ39">
        <v>1.6071421616361481</v>
      </c>
      <c r="AR39">
        <v>2.2484353653970168</v>
      </c>
      <c r="AS39">
        <v>0.72913648560643196</v>
      </c>
      <c r="AT39">
        <v>5.7134020362049336</v>
      </c>
      <c r="AU39">
        <v>2.3389270886080342</v>
      </c>
      <c r="AW39">
        <v>0.1780217503895983</v>
      </c>
      <c r="AY39">
        <f t="shared" si="3"/>
        <v>0.81000000000000028</v>
      </c>
      <c r="AZ39" t="str">
        <f t="shared" si="1"/>
        <v/>
      </c>
      <c r="BA39" t="str">
        <f t="shared" si="1"/>
        <v/>
      </c>
      <c r="BB39">
        <f t="shared" si="1"/>
        <v>0.81000000000000028</v>
      </c>
    </row>
    <row r="40" spans="1:54" x14ac:dyDescent="0.3">
      <c r="A40">
        <v>23</v>
      </c>
      <c r="B40" t="s">
        <v>109</v>
      </c>
      <c r="C40" t="s">
        <v>95</v>
      </c>
      <c r="D40" t="s">
        <v>96</v>
      </c>
      <c r="F40" s="2">
        <f t="shared" si="5"/>
        <v>0</v>
      </c>
      <c r="G40" s="2">
        <f t="shared" si="5"/>
        <v>1</v>
      </c>
      <c r="H40" s="4">
        <f t="shared" si="5"/>
        <v>0</v>
      </c>
      <c r="I40">
        <f t="shared" si="5"/>
        <v>0</v>
      </c>
      <c r="J40">
        <f t="shared" si="5"/>
        <v>1</v>
      </c>
      <c r="K40">
        <f t="shared" si="5"/>
        <v>4</v>
      </c>
      <c r="L40">
        <f t="shared" si="5"/>
        <v>0</v>
      </c>
      <c r="M40">
        <v>2722210.4</v>
      </c>
      <c r="N40">
        <v>3639109</v>
      </c>
      <c r="O40">
        <v>3673516.8</v>
      </c>
      <c r="P40">
        <v>13103222.199999999</v>
      </c>
      <c r="Q40">
        <v>8751699</v>
      </c>
      <c r="R40">
        <v>8635362.4000000004</v>
      </c>
      <c r="S40">
        <v>6030335.2000000002</v>
      </c>
      <c r="T40">
        <v>5991858.4000000004</v>
      </c>
      <c r="U40">
        <v>5548237.7999999998</v>
      </c>
      <c r="V40">
        <v>12723913.6</v>
      </c>
      <c r="W40">
        <v>8659863.4000000004</v>
      </c>
      <c r="Y40">
        <v>3.014994233008474</v>
      </c>
      <c r="Z40">
        <v>3.5828837331966499</v>
      </c>
      <c r="AA40">
        <v>3.5970456524053591</v>
      </c>
      <c r="AB40">
        <v>10.651341129606591</v>
      </c>
      <c r="AC40">
        <v>7.3696365554118533</v>
      </c>
      <c r="AD40">
        <v>10.223550989595241</v>
      </c>
      <c r="AE40">
        <v>7.5808884353842583</v>
      </c>
      <c r="AF40">
        <v>4.5094528883695606</v>
      </c>
      <c r="AG40">
        <v>4.7260805444675498</v>
      </c>
      <c r="AH40">
        <v>7.1489919343963262</v>
      </c>
      <c r="AI40">
        <v>6.5717884769896049</v>
      </c>
      <c r="AK40">
        <v>3.014994233008474</v>
      </c>
      <c r="AL40">
        <v>1.006611197814345</v>
      </c>
      <c r="AM40">
        <v>1.0217576573952101</v>
      </c>
      <c r="AN40">
        <v>10.651341129606591</v>
      </c>
      <c r="AO40">
        <v>2.3263968244020359</v>
      </c>
      <c r="AP40">
        <v>10.223550989595241</v>
      </c>
      <c r="AQ40">
        <v>2.4991924765752631</v>
      </c>
      <c r="AR40">
        <v>2.325048986182082</v>
      </c>
      <c r="AS40">
        <v>0.76747098284540693</v>
      </c>
      <c r="AT40">
        <v>7.1489919343963262</v>
      </c>
      <c r="AU40">
        <v>3.3810059283976441</v>
      </c>
      <c r="AW40">
        <v>0.18519859361695121</v>
      </c>
      <c r="AY40">
        <f t="shared" si="3"/>
        <v>0.81000000000000016</v>
      </c>
      <c r="AZ40" t="str">
        <f t="shared" si="1"/>
        <v/>
      </c>
      <c r="BA40" t="str">
        <f t="shared" si="1"/>
        <v/>
      </c>
      <c r="BB40">
        <f t="shared" si="1"/>
        <v>0.81000000000000016</v>
      </c>
    </row>
    <row r="41" spans="1:54" x14ac:dyDescent="0.3">
      <c r="A41">
        <v>23</v>
      </c>
      <c r="B41" t="s">
        <v>110</v>
      </c>
      <c r="C41" t="s">
        <v>95</v>
      </c>
      <c r="D41" t="s">
        <v>96</v>
      </c>
      <c r="F41" s="2">
        <f t="shared" si="5"/>
        <v>0</v>
      </c>
      <c r="G41" s="2">
        <f t="shared" si="5"/>
        <v>1</v>
      </c>
      <c r="H41" s="4">
        <f t="shared" si="5"/>
        <v>0</v>
      </c>
      <c r="I41">
        <f t="shared" si="5"/>
        <v>0</v>
      </c>
      <c r="J41">
        <f t="shared" si="5"/>
        <v>1</v>
      </c>
      <c r="K41">
        <f t="shared" si="5"/>
        <v>4</v>
      </c>
      <c r="L41">
        <f t="shared" si="5"/>
        <v>0</v>
      </c>
      <c r="M41">
        <v>584782.4</v>
      </c>
      <c r="N41">
        <v>747240.2</v>
      </c>
      <c r="O41">
        <v>747948.4</v>
      </c>
      <c r="P41">
        <v>281783.40000000002</v>
      </c>
      <c r="Q41">
        <v>387611.6</v>
      </c>
      <c r="R41">
        <v>276818.40000000002</v>
      </c>
      <c r="S41">
        <v>378784.6</v>
      </c>
      <c r="T41">
        <v>3746597.2</v>
      </c>
      <c r="U41">
        <v>3209287.8</v>
      </c>
      <c r="V41">
        <v>41970.2</v>
      </c>
      <c r="W41">
        <v>123392</v>
      </c>
      <c r="Y41">
        <v>0.78686730238841851</v>
      </c>
      <c r="Z41">
        <v>1.082894463196862</v>
      </c>
      <c r="AA41">
        <v>1.0758737219963219</v>
      </c>
      <c r="AB41">
        <v>0.53572728300350714</v>
      </c>
      <c r="AC41">
        <v>0.73536936698947097</v>
      </c>
      <c r="AD41">
        <v>1.2979794808081351</v>
      </c>
      <c r="AE41">
        <v>1.521542772022076</v>
      </c>
      <c r="AF41">
        <v>1.958103035425302</v>
      </c>
      <c r="AG41">
        <v>2.1418172864709049</v>
      </c>
      <c r="AH41">
        <v>0.2151336996001191</v>
      </c>
      <c r="AI41">
        <v>0.7380366712459363</v>
      </c>
      <c r="AK41">
        <v>0.78686730238841851</v>
      </c>
      <c r="AL41">
        <v>0.44511641316348688</v>
      </c>
      <c r="AM41">
        <v>0.44477636880474158</v>
      </c>
      <c r="AN41">
        <v>0.53572728300350714</v>
      </c>
      <c r="AO41">
        <v>0.32378948099794802</v>
      </c>
      <c r="AP41">
        <v>1.2979794808081351</v>
      </c>
      <c r="AQ41">
        <v>0.54546319139190014</v>
      </c>
      <c r="AR41">
        <v>1.0538546390132979</v>
      </c>
      <c r="AS41">
        <v>0.44081253621261568</v>
      </c>
      <c r="AT41">
        <v>0.2151336996001191</v>
      </c>
      <c r="AU41">
        <v>0.40389315221691502</v>
      </c>
      <c r="AW41">
        <v>0.1801012595882639</v>
      </c>
      <c r="AY41">
        <f t="shared" si="3"/>
        <v>4.0305599999999997E-2</v>
      </c>
      <c r="AZ41" t="str">
        <f t="shared" si="1"/>
        <v/>
      </c>
      <c r="BA41" t="str">
        <f t="shared" si="1"/>
        <v/>
      </c>
      <c r="BB41">
        <f t="shared" si="1"/>
        <v>4.0305599999999997E-2</v>
      </c>
    </row>
    <row r="42" spans="1:54" x14ac:dyDescent="0.3">
      <c r="A42">
        <v>23</v>
      </c>
      <c r="B42" t="s">
        <v>111</v>
      </c>
      <c r="C42" t="s">
        <v>95</v>
      </c>
      <c r="D42" t="s">
        <v>96</v>
      </c>
      <c r="F42" s="2">
        <f t="shared" si="5"/>
        <v>0</v>
      </c>
      <c r="G42" s="2">
        <f t="shared" si="5"/>
        <v>0</v>
      </c>
      <c r="H42" s="4">
        <f t="shared" si="5"/>
        <v>0</v>
      </c>
      <c r="I42">
        <f t="shared" si="5"/>
        <v>0</v>
      </c>
      <c r="J42">
        <f t="shared" si="5"/>
        <v>1</v>
      </c>
      <c r="K42">
        <f t="shared" si="5"/>
        <v>4</v>
      </c>
      <c r="L42">
        <f t="shared" si="5"/>
        <v>0</v>
      </c>
      <c r="M42">
        <v>668118.80000000005</v>
      </c>
      <c r="N42">
        <v>779684.6</v>
      </c>
      <c r="O42">
        <v>780675</v>
      </c>
      <c r="P42">
        <v>275748.8</v>
      </c>
      <c r="Q42">
        <v>366362.2</v>
      </c>
      <c r="R42">
        <v>268625.8</v>
      </c>
      <c r="S42">
        <v>348426.8</v>
      </c>
      <c r="T42">
        <v>3752541.2</v>
      </c>
      <c r="U42">
        <v>3225759.2</v>
      </c>
      <c r="V42">
        <v>58445</v>
      </c>
      <c r="W42">
        <v>192512.4</v>
      </c>
      <c r="Y42">
        <v>0.83189931459492072</v>
      </c>
      <c r="Z42">
        <v>1.0938211036147549</v>
      </c>
      <c r="AA42">
        <v>1.0874291879707021</v>
      </c>
      <c r="AB42">
        <v>0.50124372019199659</v>
      </c>
      <c r="AC42">
        <v>0.71142563061439434</v>
      </c>
      <c r="AD42">
        <v>1.222644110396504</v>
      </c>
      <c r="AE42">
        <v>1.4870204702019689</v>
      </c>
      <c r="AF42">
        <v>1.937488350202329</v>
      </c>
      <c r="AG42">
        <v>2.1255121389869598</v>
      </c>
      <c r="AH42">
        <v>0.30994538920931519</v>
      </c>
      <c r="AI42">
        <v>1.008732471219264</v>
      </c>
      <c r="AK42">
        <v>0.83189931459492072</v>
      </c>
      <c r="AL42">
        <v>0.41238303878344601</v>
      </c>
      <c r="AM42">
        <v>0.40984771698713302</v>
      </c>
      <c r="AN42">
        <v>0.50124372019199659</v>
      </c>
      <c r="AO42">
        <v>0.29339379339944571</v>
      </c>
      <c r="AP42">
        <v>1.222644110396504</v>
      </c>
      <c r="AQ42">
        <v>0.51197870178148153</v>
      </c>
      <c r="AR42">
        <v>1.053503895003814</v>
      </c>
      <c r="AS42">
        <v>0.44288381640799351</v>
      </c>
      <c r="AT42">
        <v>0.30994538920931519</v>
      </c>
      <c r="AU42">
        <v>0.46545547622954481</v>
      </c>
      <c r="AW42">
        <v>0.17868293580831959</v>
      </c>
      <c r="AY42">
        <f t="shared" si="3"/>
        <v>0.22926240000000001</v>
      </c>
      <c r="AZ42" t="str">
        <f t="shared" si="1"/>
        <v/>
      </c>
      <c r="BA42" t="str">
        <f t="shared" si="1"/>
        <v/>
      </c>
      <c r="BB42">
        <f t="shared" si="1"/>
        <v>0.22926240000000001</v>
      </c>
    </row>
    <row r="43" spans="1:54" x14ac:dyDescent="0.3">
      <c r="A43">
        <v>24</v>
      </c>
      <c r="B43" t="s">
        <v>112</v>
      </c>
      <c r="C43" t="s">
        <v>113</v>
      </c>
      <c r="D43" t="s">
        <v>114</v>
      </c>
      <c r="F43" s="2">
        <f t="shared" si="5"/>
        <v>0</v>
      </c>
      <c r="G43" s="2">
        <f t="shared" si="5"/>
        <v>0</v>
      </c>
      <c r="H43" s="4">
        <f t="shared" si="5"/>
        <v>1</v>
      </c>
      <c r="I43">
        <f t="shared" si="5"/>
        <v>0</v>
      </c>
      <c r="J43">
        <f t="shared" si="5"/>
        <v>1</v>
      </c>
      <c r="K43">
        <f t="shared" si="5"/>
        <v>3</v>
      </c>
      <c r="L43">
        <f t="shared" si="5"/>
        <v>3</v>
      </c>
      <c r="M43">
        <v>1465680.2</v>
      </c>
      <c r="N43">
        <v>1124819.8</v>
      </c>
      <c r="O43">
        <v>1134206</v>
      </c>
      <c r="P43">
        <v>2004888.8</v>
      </c>
      <c r="Q43">
        <v>638493.6</v>
      </c>
      <c r="R43">
        <v>1414445.2</v>
      </c>
      <c r="S43">
        <v>743868.2</v>
      </c>
      <c r="T43">
        <v>3393315.6</v>
      </c>
      <c r="U43">
        <v>3238713.8</v>
      </c>
      <c r="V43">
        <v>7725292.4000000004</v>
      </c>
      <c r="W43">
        <v>1393392.6</v>
      </c>
      <c r="Y43">
        <v>1.9711911884136499</v>
      </c>
      <c r="Z43">
        <v>1.3993010641308501</v>
      </c>
      <c r="AA43">
        <v>1.3902302719536239</v>
      </c>
      <c r="AB43">
        <v>2.9338054260064381</v>
      </c>
      <c r="AC43">
        <v>1.2618794761889149</v>
      </c>
      <c r="AD43">
        <v>1.5321846487931909</v>
      </c>
      <c r="AE43">
        <v>1.1363029578584249</v>
      </c>
      <c r="AF43">
        <v>1.35720391763607</v>
      </c>
      <c r="AG43">
        <v>1.9468374506221151</v>
      </c>
      <c r="AH43">
        <v>5.4945966476108881</v>
      </c>
      <c r="AI43">
        <v>2.2830909308162521</v>
      </c>
      <c r="AK43">
        <v>1.9711911884136499</v>
      </c>
      <c r="AL43">
        <v>0.65138749040197585</v>
      </c>
      <c r="AM43">
        <v>0.6423016681685112</v>
      </c>
      <c r="AN43">
        <v>2.9338054260064381</v>
      </c>
      <c r="AO43">
        <v>0.59481417379574852</v>
      </c>
      <c r="AP43">
        <v>1.5321846487931909</v>
      </c>
      <c r="AQ43">
        <v>0.67807545241666956</v>
      </c>
      <c r="AR43">
        <v>0.70464683523168792</v>
      </c>
      <c r="AS43">
        <v>0.42702568955719472</v>
      </c>
      <c r="AT43">
        <v>5.4945966476108881</v>
      </c>
      <c r="AU43">
        <v>1.2228944022092041</v>
      </c>
      <c r="AW43">
        <v>0.27036128339823329</v>
      </c>
      <c r="AY43">
        <f t="shared" si="3"/>
        <v>0.70228944000000015</v>
      </c>
      <c r="AZ43">
        <f t="shared" si="1"/>
        <v>0.70228944000000015</v>
      </c>
      <c r="BA43" t="str">
        <f t="shared" si="1"/>
        <v/>
      </c>
      <c r="BB43">
        <f t="shared" si="1"/>
        <v>0.70228944000000015</v>
      </c>
    </row>
    <row r="44" spans="1:54" x14ac:dyDescent="0.3">
      <c r="A44">
        <v>24</v>
      </c>
      <c r="B44" t="s">
        <v>115</v>
      </c>
      <c r="C44" t="s">
        <v>113</v>
      </c>
      <c r="D44" t="s">
        <v>114</v>
      </c>
      <c r="F44" s="2">
        <f t="shared" si="5"/>
        <v>0</v>
      </c>
      <c r="G44" s="2">
        <f t="shared" si="5"/>
        <v>1</v>
      </c>
      <c r="H44" s="4">
        <f t="shared" si="5"/>
        <v>0</v>
      </c>
      <c r="I44">
        <f t="shared" si="5"/>
        <v>1</v>
      </c>
      <c r="J44">
        <f t="shared" si="5"/>
        <v>0</v>
      </c>
      <c r="K44">
        <f t="shared" si="5"/>
        <v>3</v>
      </c>
      <c r="L44">
        <f t="shared" si="5"/>
        <v>0</v>
      </c>
      <c r="M44">
        <v>7040893.2000000002</v>
      </c>
      <c r="N44">
        <v>4359268.2</v>
      </c>
      <c r="O44">
        <v>4432171.4000000004</v>
      </c>
      <c r="P44">
        <v>6888278.7999999998</v>
      </c>
      <c r="Q44">
        <v>2816742.4</v>
      </c>
      <c r="R44">
        <v>15975768.6</v>
      </c>
      <c r="S44">
        <v>4446979.4000000004</v>
      </c>
      <c r="T44">
        <v>7598860.4000000004</v>
      </c>
      <c r="U44">
        <v>4888923.8</v>
      </c>
      <c r="V44">
        <v>20961509</v>
      </c>
      <c r="W44">
        <v>6765857.4000000004</v>
      </c>
      <c r="Y44">
        <v>5.5085557863931172</v>
      </c>
      <c r="Z44">
        <v>3.5235951238079002</v>
      </c>
      <c r="AA44">
        <v>3.539279074745719</v>
      </c>
      <c r="AB44">
        <v>5.8967645646014706</v>
      </c>
      <c r="AC44">
        <v>2.9758969517715741</v>
      </c>
      <c r="AD44">
        <v>11.39751537200064</v>
      </c>
      <c r="AE44">
        <v>3.973294337955303</v>
      </c>
      <c r="AF44">
        <v>4.644637473404873</v>
      </c>
      <c r="AG44">
        <v>3.292386308254208</v>
      </c>
      <c r="AH44">
        <v>8.9730282955919396</v>
      </c>
      <c r="AI44">
        <v>5.7450396869797258</v>
      </c>
      <c r="AK44">
        <v>5.5085557863931172</v>
      </c>
      <c r="AL44">
        <v>1.388590656185988</v>
      </c>
      <c r="AM44">
        <v>1.410008602996822</v>
      </c>
      <c r="AN44">
        <v>5.8967645646014706</v>
      </c>
      <c r="AO44">
        <v>1.4834586837852839</v>
      </c>
      <c r="AP44">
        <v>11.39751537200064</v>
      </c>
      <c r="AQ44">
        <v>1.652000545407645</v>
      </c>
      <c r="AR44">
        <v>2.5141101004090158</v>
      </c>
      <c r="AS44">
        <v>0.63789916037349026</v>
      </c>
      <c r="AT44">
        <v>8.9730282955919396</v>
      </c>
      <c r="AU44">
        <v>3.3285785755957482</v>
      </c>
      <c r="AW44">
        <v>0.26525939959101369</v>
      </c>
      <c r="AY44">
        <f t="shared" si="3"/>
        <v>-1.04976</v>
      </c>
      <c r="AZ44" t="str">
        <f t="shared" si="1"/>
        <v/>
      </c>
      <c r="BA44">
        <f t="shared" si="1"/>
        <v>-1.04976</v>
      </c>
      <c r="BB44" t="str">
        <f t="shared" si="1"/>
        <v/>
      </c>
    </row>
    <row r="45" spans="1:54" x14ac:dyDescent="0.3">
      <c r="A45">
        <v>24</v>
      </c>
      <c r="B45" t="s">
        <v>116</v>
      </c>
      <c r="C45" t="s">
        <v>113</v>
      </c>
      <c r="D45" t="s">
        <v>114</v>
      </c>
      <c r="F45" s="2">
        <f t="shared" si="5"/>
        <v>0</v>
      </c>
      <c r="G45" s="2">
        <f t="shared" si="5"/>
        <v>1</v>
      </c>
      <c r="H45" s="4">
        <f t="shared" si="5"/>
        <v>0</v>
      </c>
      <c r="I45">
        <f t="shared" si="5"/>
        <v>0</v>
      </c>
      <c r="J45">
        <f t="shared" si="5"/>
        <v>1</v>
      </c>
      <c r="K45">
        <f t="shared" si="5"/>
        <v>3</v>
      </c>
      <c r="L45">
        <f t="shared" si="5"/>
        <v>0</v>
      </c>
      <c r="M45">
        <v>2754637.4</v>
      </c>
      <c r="N45">
        <v>1510129.2</v>
      </c>
      <c r="O45">
        <v>1520585.6</v>
      </c>
      <c r="P45">
        <v>4808313.4000000004</v>
      </c>
      <c r="Q45">
        <v>986819.6</v>
      </c>
      <c r="R45">
        <v>4566077.4000000004</v>
      </c>
      <c r="S45">
        <v>938520.4</v>
      </c>
      <c r="T45">
        <v>7454517.4000000004</v>
      </c>
      <c r="U45">
        <v>4792575.2</v>
      </c>
      <c r="V45">
        <v>13585854.4</v>
      </c>
      <c r="W45">
        <v>2527237.6</v>
      </c>
      <c r="Y45">
        <v>2.674016910605133</v>
      </c>
      <c r="Z45">
        <v>1.6308594963396901</v>
      </c>
      <c r="AA45">
        <v>1.6104214719962331</v>
      </c>
      <c r="AB45">
        <v>2.9936671532050241</v>
      </c>
      <c r="AC45">
        <v>1.370170915417839</v>
      </c>
      <c r="AD45">
        <v>3.5473573719966232</v>
      </c>
      <c r="AE45">
        <v>1.2266954475780949</v>
      </c>
      <c r="AF45">
        <v>4.5163730482454412</v>
      </c>
      <c r="AG45">
        <v>3.194265427510254</v>
      </c>
      <c r="AH45">
        <v>6.5270023319986654</v>
      </c>
      <c r="AI45">
        <v>2.951657789619639</v>
      </c>
      <c r="AK45">
        <v>2.674016910605133</v>
      </c>
      <c r="AL45">
        <v>0.59916601197328423</v>
      </c>
      <c r="AM45">
        <v>0.58555846503004427</v>
      </c>
      <c r="AN45">
        <v>2.9936671532050241</v>
      </c>
      <c r="AO45">
        <v>0.56847663620137612</v>
      </c>
      <c r="AP45">
        <v>3.5473573719966232</v>
      </c>
      <c r="AQ45">
        <v>0.53831020861398426</v>
      </c>
      <c r="AR45">
        <v>2.4309090134338471</v>
      </c>
      <c r="AS45">
        <v>0.60344935182947668</v>
      </c>
      <c r="AT45">
        <v>6.5270023319986654</v>
      </c>
      <c r="AU45">
        <v>1.4042318172403609</v>
      </c>
      <c r="AW45">
        <v>0.27300226779188957</v>
      </c>
      <c r="AY45">
        <f t="shared" si="3"/>
        <v>2.9014199999999999</v>
      </c>
      <c r="AZ45" t="str">
        <f t="shared" si="1"/>
        <v/>
      </c>
      <c r="BA45" t="str">
        <f t="shared" si="1"/>
        <v/>
      </c>
      <c r="BB45">
        <f t="shared" si="1"/>
        <v>2.9014199999999999</v>
      </c>
    </row>
    <row r="46" spans="1:54" x14ac:dyDescent="0.3">
      <c r="A46">
        <v>24</v>
      </c>
      <c r="B46" t="s">
        <v>117</v>
      </c>
      <c r="C46" t="s">
        <v>113</v>
      </c>
      <c r="D46" t="s">
        <v>114</v>
      </c>
      <c r="F46" s="2">
        <f t="shared" si="5"/>
        <v>0</v>
      </c>
      <c r="G46" s="2">
        <f t="shared" si="5"/>
        <v>0</v>
      </c>
      <c r="H46" s="4">
        <f t="shared" si="5"/>
        <v>0</v>
      </c>
      <c r="I46">
        <f t="shared" si="5"/>
        <v>1</v>
      </c>
      <c r="J46">
        <f t="shared" si="5"/>
        <v>0</v>
      </c>
      <c r="K46">
        <f t="shared" si="5"/>
        <v>3</v>
      </c>
      <c r="L46">
        <f t="shared" si="5"/>
        <v>0</v>
      </c>
      <c r="M46">
        <v>414114.2</v>
      </c>
      <c r="N46">
        <v>854492.6</v>
      </c>
      <c r="O46">
        <v>857323.4</v>
      </c>
      <c r="P46">
        <v>355969</v>
      </c>
      <c r="Q46">
        <v>337812.8</v>
      </c>
      <c r="R46">
        <v>185834.8</v>
      </c>
      <c r="S46">
        <v>273393.59999999998</v>
      </c>
      <c r="T46">
        <v>3528815.8</v>
      </c>
      <c r="U46">
        <v>3255513.4</v>
      </c>
      <c r="V46">
        <v>708200.2</v>
      </c>
      <c r="W46">
        <v>748984.6</v>
      </c>
      <c r="Y46">
        <v>0.79422703278250995</v>
      </c>
      <c r="Z46">
        <v>1.2018879089853729</v>
      </c>
      <c r="AA46">
        <v>1.177779495797586</v>
      </c>
      <c r="AB46">
        <v>0.81868015080108303</v>
      </c>
      <c r="AC46">
        <v>0.91371624097810122</v>
      </c>
      <c r="AD46">
        <v>0.33762150901602578</v>
      </c>
      <c r="AE46">
        <v>0.65395603058859708</v>
      </c>
      <c r="AF46">
        <v>1.5283092572120951</v>
      </c>
      <c r="AG46">
        <v>1.9953347699833099</v>
      </c>
      <c r="AH46">
        <v>1.9408574482076799</v>
      </c>
      <c r="AI46">
        <v>1.924077373335604</v>
      </c>
      <c r="AK46">
        <v>0.79422703278250995</v>
      </c>
      <c r="AL46">
        <v>0.48327076041605321</v>
      </c>
      <c r="AM46">
        <v>0.46987386879045517</v>
      </c>
      <c r="AN46">
        <v>0.81868015080108303</v>
      </c>
      <c r="AO46">
        <v>0.41180418499861843</v>
      </c>
      <c r="AP46">
        <v>0.33762150901602578</v>
      </c>
      <c r="AQ46">
        <v>0.35009388038888573</v>
      </c>
      <c r="AR46">
        <v>0.7955190606066026</v>
      </c>
      <c r="AS46">
        <v>0.43096333817811677</v>
      </c>
      <c r="AT46">
        <v>1.9408574482076799</v>
      </c>
      <c r="AU46">
        <v>0.98750906477216627</v>
      </c>
      <c r="AW46">
        <v>0.27809327559079972</v>
      </c>
      <c r="AY46">
        <f t="shared" si="3"/>
        <v>-2.5539494399999998</v>
      </c>
      <c r="AZ46" t="str">
        <f t="shared" si="1"/>
        <v/>
      </c>
      <c r="BA46">
        <f t="shared" si="1"/>
        <v>-2.5539494399999998</v>
      </c>
      <c r="BB46" t="str">
        <f t="shared" si="1"/>
        <v/>
      </c>
    </row>
    <row r="47" spans="1:54" x14ac:dyDescent="0.3">
      <c r="A47">
        <v>24</v>
      </c>
      <c r="B47" t="s">
        <v>118</v>
      </c>
      <c r="C47" t="s">
        <v>113</v>
      </c>
      <c r="D47" t="s">
        <v>114</v>
      </c>
      <c r="F47" s="2">
        <f t="shared" si="5"/>
        <v>0</v>
      </c>
      <c r="G47" s="2">
        <f t="shared" si="5"/>
        <v>1</v>
      </c>
      <c r="H47" s="4">
        <f t="shared" si="5"/>
        <v>0</v>
      </c>
      <c r="I47">
        <f t="shared" si="5"/>
        <v>1</v>
      </c>
      <c r="J47">
        <f t="shared" si="5"/>
        <v>0</v>
      </c>
      <c r="K47">
        <f t="shared" si="5"/>
        <v>3</v>
      </c>
      <c r="L47">
        <f t="shared" si="5"/>
        <v>0</v>
      </c>
      <c r="M47">
        <v>328897.59999999998</v>
      </c>
      <c r="N47">
        <v>1206677.3999999999</v>
      </c>
      <c r="O47">
        <v>1210380.3999999999</v>
      </c>
      <c r="P47">
        <v>235216.4</v>
      </c>
      <c r="Q47">
        <v>487755.2</v>
      </c>
      <c r="R47">
        <v>67910.8</v>
      </c>
      <c r="S47">
        <v>466434.8</v>
      </c>
      <c r="T47">
        <v>3395854.4</v>
      </c>
      <c r="U47">
        <v>3229876</v>
      </c>
      <c r="V47">
        <v>335678.2</v>
      </c>
      <c r="W47">
        <v>2335593.6</v>
      </c>
      <c r="Y47">
        <v>0.68918491880176591</v>
      </c>
      <c r="Z47">
        <v>1.463451786607038</v>
      </c>
      <c r="AA47">
        <v>1.4511682862066659</v>
      </c>
      <c r="AB47">
        <v>0.68454555939533746</v>
      </c>
      <c r="AC47">
        <v>1.0868164371873721</v>
      </c>
      <c r="AD47">
        <v>0.17728619419503949</v>
      </c>
      <c r="AE47">
        <v>0.91039689858444039</v>
      </c>
      <c r="AF47">
        <v>1.38693924639374</v>
      </c>
      <c r="AG47">
        <v>1.9677056150976571</v>
      </c>
      <c r="AH47">
        <v>1.278919624211267</v>
      </c>
      <c r="AI47">
        <v>2.6830198231968101</v>
      </c>
      <c r="AK47">
        <v>0.68918491880176591</v>
      </c>
      <c r="AL47">
        <v>0.52056887859944256</v>
      </c>
      <c r="AM47">
        <v>0.51981178759597246</v>
      </c>
      <c r="AN47">
        <v>0.68454555939533746</v>
      </c>
      <c r="AO47">
        <v>0.42327707519871183</v>
      </c>
      <c r="AP47">
        <v>0.17728619419503949</v>
      </c>
      <c r="AQ47">
        <v>0.43017601938918232</v>
      </c>
      <c r="AR47">
        <v>0.71648401559796182</v>
      </c>
      <c r="AS47">
        <v>0.43240755499573419</v>
      </c>
      <c r="AT47">
        <v>1.278919624211267</v>
      </c>
      <c r="AU47">
        <v>1.2299825767986481</v>
      </c>
      <c r="AW47">
        <v>0.27022108579985799</v>
      </c>
      <c r="AY47">
        <f t="shared" si="3"/>
        <v>-2.5539494399999998</v>
      </c>
      <c r="AZ47" t="str">
        <f t="shared" si="1"/>
        <v/>
      </c>
      <c r="BA47">
        <f t="shared" si="1"/>
        <v>-2.5539494399999998</v>
      </c>
      <c r="BB47" t="str">
        <f t="shared" si="1"/>
        <v/>
      </c>
    </row>
    <row r="48" spans="1:54" x14ac:dyDescent="0.3">
      <c r="A48">
        <v>24</v>
      </c>
      <c r="B48" t="s">
        <v>119</v>
      </c>
      <c r="C48" t="s">
        <v>113</v>
      </c>
      <c r="D48" t="s">
        <v>114</v>
      </c>
      <c r="F48" s="2">
        <f t="shared" si="5"/>
        <v>0</v>
      </c>
      <c r="G48" s="2">
        <f t="shared" si="5"/>
        <v>0</v>
      </c>
      <c r="H48" s="4">
        <f t="shared" si="5"/>
        <v>0</v>
      </c>
      <c r="I48">
        <f t="shared" si="5"/>
        <v>0</v>
      </c>
      <c r="J48">
        <f t="shared" si="5"/>
        <v>1</v>
      </c>
      <c r="K48">
        <f t="shared" si="5"/>
        <v>3</v>
      </c>
      <c r="L48">
        <f t="shared" si="5"/>
        <v>0</v>
      </c>
      <c r="M48">
        <v>2180548</v>
      </c>
      <c r="N48">
        <v>1396337</v>
      </c>
      <c r="O48">
        <v>1414690.4</v>
      </c>
      <c r="P48">
        <v>7568929</v>
      </c>
      <c r="Q48">
        <v>489701.8</v>
      </c>
      <c r="R48">
        <v>5117375.4000000004</v>
      </c>
      <c r="S48">
        <v>1027304.8</v>
      </c>
      <c r="T48">
        <v>7570115.2000000002</v>
      </c>
      <c r="U48">
        <v>4815083.2</v>
      </c>
      <c r="V48">
        <v>9604938.1999999993</v>
      </c>
      <c r="W48">
        <v>1943140.2</v>
      </c>
      <c r="Y48">
        <v>2.1779167882050392</v>
      </c>
      <c r="Z48">
        <v>1.534334557119291</v>
      </c>
      <c r="AA48">
        <v>1.526955683610868</v>
      </c>
      <c r="AB48">
        <v>3.4738209823961368</v>
      </c>
      <c r="AC48">
        <v>1.054152332787635</v>
      </c>
      <c r="AD48">
        <v>3.391753332165536</v>
      </c>
      <c r="AE48">
        <v>1.3198668307624759</v>
      </c>
      <c r="AF48">
        <v>4.5495446985703891</v>
      </c>
      <c r="AG48">
        <v>3.1615860595833509</v>
      </c>
      <c r="AH48">
        <v>5.4863031660206616</v>
      </c>
      <c r="AI48">
        <v>2.748691271792632</v>
      </c>
      <c r="AK48">
        <v>2.1779167882050392</v>
      </c>
      <c r="AL48">
        <v>0.54632143417838963</v>
      </c>
      <c r="AM48">
        <v>0.53913582498207691</v>
      </c>
      <c r="AN48">
        <v>3.4738209823961368</v>
      </c>
      <c r="AO48">
        <v>0.43723105899989589</v>
      </c>
      <c r="AP48">
        <v>3.391753332165536</v>
      </c>
      <c r="AQ48">
        <v>0.56070011717965829</v>
      </c>
      <c r="AR48">
        <v>2.463400772772729</v>
      </c>
      <c r="AS48">
        <v>0.59704400998307394</v>
      </c>
      <c r="AT48">
        <v>5.4863031660206616</v>
      </c>
      <c r="AU48">
        <v>1.2580280785681679</v>
      </c>
      <c r="AW48">
        <v>0.26966562317684289</v>
      </c>
      <c r="AY48">
        <f t="shared" si="3"/>
        <v>2.9014199999999999</v>
      </c>
      <c r="AZ48" t="str">
        <f t="shared" si="1"/>
        <v/>
      </c>
      <c r="BA48" t="str">
        <f t="shared" si="1"/>
        <v/>
      </c>
      <c r="BB48">
        <f t="shared" si="1"/>
        <v>2.9014199999999999</v>
      </c>
    </row>
    <row r="49" spans="1:54" x14ac:dyDescent="0.3">
      <c r="A49">
        <v>24</v>
      </c>
      <c r="B49" t="s">
        <v>120</v>
      </c>
      <c r="C49" t="s">
        <v>113</v>
      </c>
      <c r="D49" t="s">
        <v>114</v>
      </c>
      <c r="F49" s="2">
        <f t="shared" si="5"/>
        <v>0</v>
      </c>
      <c r="G49" s="2">
        <f t="shared" si="5"/>
        <v>0</v>
      </c>
      <c r="H49" s="4">
        <f t="shared" si="5"/>
        <v>0</v>
      </c>
      <c r="I49">
        <f t="shared" si="5"/>
        <v>1</v>
      </c>
      <c r="J49">
        <f t="shared" si="5"/>
        <v>0</v>
      </c>
      <c r="K49">
        <f t="shared" si="5"/>
        <v>3</v>
      </c>
      <c r="L49">
        <f t="shared" si="5"/>
        <v>0</v>
      </c>
      <c r="M49">
        <v>6904071</v>
      </c>
      <c r="N49">
        <v>4831305.5999999996</v>
      </c>
      <c r="O49">
        <v>4867597.2</v>
      </c>
      <c r="P49">
        <v>4053004.4</v>
      </c>
      <c r="Q49">
        <v>1956938.8</v>
      </c>
      <c r="R49">
        <v>10738918.4</v>
      </c>
      <c r="S49">
        <v>4501764.2</v>
      </c>
      <c r="T49">
        <v>7483609.4000000004</v>
      </c>
      <c r="U49">
        <v>4875124.8</v>
      </c>
      <c r="V49">
        <v>43890192.200000003</v>
      </c>
      <c r="W49">
        <v>8151999.5999999996</v>
      </c>
      <c r="Y49">
        <v>5.9051867172122003</v>
      </c>
      <c r="Z49">
        <v>3.8499713184311992</v>
      </c>
      <c r="AA49">
        <v>3.8258885189890859</v>
      </c>
      <c r="AB49">
        <v>4.0932361958082764</v>
      </c>
      <c r="AC49">
        <v>2.2610037987935359</v>
      </c>
      <c r="AD49">
        <v>8.0993005407974117</v>
      </c>
      <c r="AE49">
        <v>3.7530150282080279</v>
      </c>
      <c r="AF49">
        <v>4.440884300612379</v>
      </c>
      <c r="AG49">
        <v>3.1528564116451889</v>
      </c>
      <c r="AH49">
        <v>16.173975422594228</v>
      </c>
      <c r="AI49">
        <v>6.0496708730235698</v>
      </c>
      <c r="AK49">
        <v>5.9051867172122003</v>
      </c>
      <c r="AL49">
        <v>1.507864440407138</v>
      </c>
      <c r="AM49">
        <v>1.5123672352056019</v>
      </c>
      <c r="AN49">
        <v>4.0932361958082764</v>
      </c>
      <c r="AO49">
        <v>0.97734870919957761</v>
      </c>
      <c r="AP49">
        <v>8.0993005407974117</v>
      </c>
      <c r="AQ49">
        <v>1.313150051201228</v>
      </c>
      <c r="AR49">
        <v>2.3867320486111572</v>
      </c>
      <c r="AS49">
        <v>0.60594122277107088</v>
      </c>
      <c r="AT49">
        <v>16.173975422594228</v>
      </c>
      <c r="AU49">
        <v>3.1926320632221179</v>
      </c>
      <c r="AW49">
        <v>0.26745240300660961</v>
      </c>
      <c r="AY49">
        <f t="shared" si="3"/>
        <v>-1.04976</v>
      </c>
      <c r="AZ49" t="str">
        <f t="shared" si="1"/>
        <v/>
      </c>
      <c r="BA49">
        <f t="shared" si="1"/>
        <v>-1.04976</v>
      </c>
      <c r="BB49" t="str">
        <f t="shared" si="1"/>
        <v/>
      </c>
    </row>
    <row r="50" spans="1:54" x14ac:dyDescent="0.3">
      <c r="A50">
        <v>24</v>
      </c>
      <c r="B50" t="s">
        <v>121</v>
      </c>
      <c r="C50" t="s">
        <v>113</v>
      </c>
      <c r="D50" t="s">
        <v>114</v>
      </c>
      <c r="F50" s="2">
        <f t="shared" si="5"/>
        <v>0</v>
      </c>
      <c r="G50" s="2">
        <f t="shared" si="5"/>
        <v>1</v>
      </c>
      <c r="H50" s="4">
        <f t="shared" si="5"/>
        <v>1</v>
      </c>
      <c r="I50">
        <f t="shared" si="5"/>
        <v>0</v>
      </c>
      <c r="J50">
        <f t="shared" si="5"/>
        <v>1</v>
      </c>
      <c r="K50">
        <f t="shared" si="5"/>
        <v>3</v>
      </c>
      <c r="L50">
        <f t="shared" si="5"/>
        <v>3</v>
      </c>
      <c r="M50">
        <v>1297565.2</v>
      </c>
      <c r="N50">
        <v>1060821.2</v>
      </c>
      <c r="O50">
        <v>1074950.2</v>
      </c>
      <c r="P50">
        <v>962221.8</v>
      </c>
      <c r="Q50">
        <v>486520</v>
      </c>
      <c r="R50">
        <v>840370</v>
      </c>
      <c r="S50">
        <v>414314.4</v>
      </c>
      <c r="T50">
        <v>3530230</v>
      </c>
      <c r="U50">
        <v>3244486.4</v>
      </c>
      <c r="V50">
        <v>3234570.4</v>
      </c>
      <c r="W50">
        <v>1423480.8</v>
      </c>
      <c r="Y50">
        <v>1.5896863020025189</v>
      </c>
      <c r="Z50">
        <v>1.35274711381644</v>
      </c>
      <c r="AA50">
        <v>1.3520304693956859</v>
      </c>
      <c r="AB50">
        <v>1.5853650005883539</v>
      </c>
      <c r="AC50">
        <v>1.107637858000817</v>
      </c>
      <c r="AD50">
        <v>1.1989870463847181</v>
      </c>
      <c r="AE50">
        <v>0.81938669887604187</v>
      </c>
      <c r="AF50">
        <v>1.51493071540026</v>
      </c>
      <c r="AG50">
        <v>2.00222714531701</v>
      </c>
      <c r="AH50">
        <v>3.8312436808133499</v>
      </c>
      <c r="AI50">
        <v>2.4579621525947011</v>
      </c>
      <c r="AK50">
        <v>1.5896863020025189</v>
      </c>
      <c r="AL50">
        <v>0.51165754861431201</v>
      </c>
      <c r="AM50">
        <v>0.50887671179370952</v>
      </c>
      <c r="AN50">
        <v>1.5853650005883539</v>
      </c>
      <c r="AO50">
        <v>0.47847812960390002</v>
      </c>
      <c r="AP50">
        <v>1.1989870463847181</v>
      </c>
      <c r="AQ50">
        <v>0.4168740014079958</v>
      </c>
      <c r="AR50">
        <v>0.79037032818887387</v>
      </c>
      <c r="AS50">
        <v>0.43767478975933038</v>
      </c>
      <c r="AT50">
        <v>3.8312436808133499</v>
      </c>
      <c r="AU50">
        <v>1.1756607897812501</v>
      </c>
      <c r="AW50">
        <v>0.26332163298502559</v>
      </c>
      <c r="AY50">
        <f t="shared" si="3"/>
        <v>0.70228944000000015</v>
      </c>
      <c r="AZ50">
        <f t="shared" si="1"/>
        <v>0.70228944000000015</v>
      </c>
      <c r="BA50" t="str">
        <f t="shared" si="1"/>
        <v/>
      </c>
      <c r="BB50">
        <f t="shared" si="1"/>
        <v>0.70228944000000015</v>
      </c>
    </row>
    <row r="51" spans="1:54" x14ac:dyDescent="0.3">
      <c r="A51">
        <v>24</v>
      </c>
      <c r="B51" t="s">
        <v>122</v>
      </c>
      <c r="C51" t="s">
        <v>123</v>
      </c>
      <c r="D51" t="s">
        <v>114</v>
      </c>
      <c r="F51" s="2">
        <f t="shared" ref="F51:L58" si="6">F703</f>
        <v>0</v>
      </c>
      <c r="G51" s="2">
        <f t="shared" si="6"/>
        <v>0</v>
      </c>
      <c r="H51" s="4">
        <f t="shared" si="6"/>
        <v>0</v>
      </c>
      <c r="I51">
        <f t="shared" si="6"/>
        <v>0</v>
      </c>
      <c r="J51">
        <f t="shared" si="6"/>
        <v>1</v>
      </c>
      <c r="K51">
        <f t="shared" si="6"/>
        <v>3</v>
      </c>
      <c r="L51">
        <f t="shared" si="6"/>
        <v>0</v>
      </c>
      <c r="M51">
        <v>1465680.2</v>
      </c>
      <c r="N51">
        <v>1124819.8</v>
      </c>
      <c r="O51">
        <v>1134206</v>
      </c>
      <c r="P51">
        <v>2004888.8</v>
      </c>
      <c r="Q51">
        <v>638493.6</v>
      </c>
      <c r="R51">
        <v>1414445.2</v>
      </c>
      <c r="S51">
        <v>743868.2</v>
      </c>
      <c r="T51">
        <v>3393315.6</v>
      </c>
      <c r="U51">
        <v>3238713.8</v>
      </c>
      <c r="V51">
        <v>7725292.4000000004</v>
      </c>
      <c r="W51">
        <v>1393392.6</v>
      </c>
      <c r="Y51">
        <v>1.9390389700187369</v>
      </c>
      <c r="Z51">
        <v>1.3907253094017511</v>
      </c>
      <c r="AA51">
        <v>1.356882173439953</v>
      </c>
      <c r="AB51">
        <v>2.935039495595265</v>
      </c>
      <c r="AC51">
        <v>1.2492205559625289</v>
      </c>
      <c r="AD51">
        <v>1.5362084645894361</v>
      </c>
      <c r="AE51">
        <v>1.1444590897997839</v>
      </c>
      <c r="AF51">
        <v>1.3697648604051209</v>
      </c>
      <c r="AG51">
        <v>1.9720913388417101</v>
      </c>
      <c r="AH51">
        <v>5.4375245260074738</v>
      </c>
      <c r="AI51">
        <v>2.257644573342986</v>
      </c>
      <c r="AK51">
        <v>1.9390389700187369</v>
      </c>
      <c r="AL51">
        <v>0.65091835861094294</v>
      </c>
      <c r="AM51">
        <v>0.62971592999529091</v>
      </c>
      <c r="AN51">
        <v>2.935039495595265</v>
      </c>
      <c r="AO51">
        <v>0.59556250839959834</v>
      </c>
      <c r="AP51">
        <v>1.5362084645894361</v>
      </c>
      <c r="AQ51">
        <v>0.68477179297478874</v>
      </c>
      <c r="AR51">
        <v>0.7135521486052312</v>
      </c>
      <c r="AS51">
        <v>0.4300133904442191</v>
      </c>
      <c r="AT51">
        <v>5.4375245260074738</v>
      </c>
      <c r="AU51">
        <v>1.212438044359442</v>
      </c>
      <c r="AW51">
        <v>0.2716543330112472</v>
      </c>
      <c r="AY51">
        <f t="shared" si="3"/>
        <v>0.70228944000000015</v>
      </c>
      <c r="AZ51" t="str">
        <f t="shared" si="1"/>
        <v/>
      </c>
      <c r="BA51" t="str">
        <f t="shared" si="1"/>
        <v/>
      </c>
      <c r="BB51">
        <f t="shared" si="1"/>
        <v>0.70228944000000015</v>
      </c>
    </row>
    <row r="52" spans="1:54" x14ac:dyDescent="0.3">
      <c r="A52">
        <v>24</v>
      </c>
      <c r="B52" t="s">
        <v>124</v>
      </c>
      <c r="C52" t="s">
        <v>123</v>
      </c>
      <c r="D52" t="s">
        <v>114</v>
      </c>
      <c r="F52" s="2">
        <f t="shared" si="6"/>
        <v>0</v>
      </c>
      <c r="G52" s="2">
        <f t="shared" si="6"/>
        <v>1</v>
      </c>
      <c r="H52" s="4">
        <f t="shared" si="6"/>
        <v>0</v>
      </c>
      <c r="I52">
        <f t="shared" si="6"/>
        <v>1</v>
      </c>
      <c r="J52">
        <f t="shared" si="6"/>
        <v>0</v>
      </c>
      <c r="K52">
        <f t="shared" si="6"/>
        <v>3</v>
      </c>
      <c r="L52">
        <f t="shared" si="6"/>
        <v>0</v>
      </c>
      <c r="M52">
        <v>7040893.2000000002</v>
      </c>
      <c r="N52">
        <v>4359268.2</v>
      </c>
      <c r="O52">
        <v>4432171.4000000004</v>
      </c>
      <c r="P52">
        <v>6888278.7999999998</v>
      </c>
      <c r="Q52">
        <v>2816742.4</v>
      </c>
      <c r="R52">
        <v>15975768.6</v>
      </c>
      <c r="S52">
        <v>4446979.4000000004</v>
      </c>
      <c r="T52">
        <v>7598860.4000000004</v>
      </c>
      <c r="U52">
        <v>4888923.8</v>
      </c>
      <c r="V52">
        <v>20961509</v>
      </c>
      <c r="W52">
        <v>6765857.4000000004</v>
      </c>
      <c r="Y52">
        <v>5.6818825362133794</v>
      </c>
      <c r="Z52">
        <v>3.5621364798513242</v>
      </c>
      <c r="AA52">
        <v>3.559289342816919</v>
      </c>
      <c r="AB52">
        <v>5.8084734635951456</v>
      </c>
      <c r="AC52">
        <v>2.9663658810139171</v>
      </c>
      <c r="AD52">
        <v>11.568673929409121</v>
      </c>
      <c r="AE52">
        <v>4.0908487063483339</v>
      </c>
      <c r="AF52">
        <v>4.7936958153732121</v>
      </c>
      <c r="AG52">
        <v>3.3753297800547442</v>
      </c>
      <c r="AH52">
        <v>9.2537424623966213</v>
      </c>
      <c r="AI52">
        <v>5.7049845623550937</v>
      </c>
      <c r="AK52">
        <v>5.6818825362133794</v>
      </c>
      <c r="AL52">
        <v>1.4009344380116091</v>
      </c>
      <c r="AM52">
        <v>1.4144789296085949</v>
      </c>
      <c r="AN52">
        <v>5.8084734635951456</v>
      </c>
      <c r="AO52">
        <v>1.474910076387459</v>
      </c>
      <c r="AP52">
        <v>11.568673929409121</v>
      </c>
      <c r="AQ52">
        <v>1.687188680388499</v>
      </c>
      <c r="AR52">
        <v>2.5985103235696441</v>
      </c>
      <c r="AS52">
        <v>0.6453395983786322</v>
      </c>
      <c r="AT52">
        <v>9.2537424623966213</v>
      </c>
      <c r="AU52">
        <v>3.27557209697552</v>
      </c>
      <c r="AW52">
        <v>0.26517875880235808</v>
      </c>
      <c r="AY52">
        <f t="shared" si="3"/>
        <v>-1.04976</v>
      </c>
      <c r="AZ52" t="str">
        <f t="shared" si="1"/>
        <v/>
      </c>
      <c r="BA52">
        <f t="shared" si="1"/>
        <v>-1.04976</v>
      </c>
      <c r="BB52" t="str">
        <f t="shared" si="1"/>
        <v/>
      </c>
    </row>
    <row r="53" spans="1:54" x14ac:dyDescent="0.3">
      <c r="A53">
        <v>24</v>
      </c>
      <c r="B53" t="s">
        <v>125</v>
      </c>
      <c r="C53" t="s">
        <v>123</v>
      </c>
      <c r="D53" t="s">
        <v>114</v>
      </c>
      <c r="F53" s="2">
        <f t="shared" si="6"/>
        <v>0</v>
      </c>
      <c r="G53" s="2">
        <f t="shared" si="6"/>
        <v>1</v>
      </c>
      <c r="H53" s="4">
        <f t="shared" si="6"/>
        <v>1</v>
      </c>
      <c r="I53">
        <f t="shared" si="6"/>
        <v>0</v>
      </c>
      <c r="J53">
        <f t="shared" si="6"/>
        <v>1</v>
      </c>
      <c r="K53">
        <f t="shared" si="6"/>
        <v>3</v>
      </c>
      <c r="L53">
        <f t="shared" si="6"/>
        <v>3</v>
      </c>
      <c r="M53">
        <v>2754637.4</v>
      </c>
      <c r="N53">
        <v>1510129.2</v>
      </c>
      <c r="O53">
        <v>1520585.6</v>
      </c>
      <c r="P53">
        <v>4808313.4000000004</v>
      </c>
      <c r="Q53">
        <v>986819.6</v>
      </c>
      <c r="R53">
        <v>4566077.4000000004</v>
      </c>
      <c r="S53">
        <v>938520.4</v>
      </c>
      <c r="T53">
        <v>7454517.4000000004</v>
      </c>
      <c r="U53">
        <v>4792575.2</v>
      </c>
      <c r="V53">
        <v>13585854.4</v>
      </c>
      <c r="W53">
        <v>2527237.6</v>
      </c>
      <c r="Y53">
        <v>2.7186160281999041</v>
      </c>
      <c r="Z53">
        <v>1.62831634482136</v>
      </c>
      <c r="AA53">
        <v>1.60159898881102</v>
      </c>
      <c r="AB53">
        <v>3.0349418911966501</v>
      </c>
      <c r="AC53">
        <v>1.3667604457761631</v>
      </c>
      <c r="AD53">
        <v>3.5629210560000502</v>
      </c>
      <c r="AE53">
        <v>1.241049050807487</v>
      </c>
      <c r="AF53">
        <v>4.6035571490065186</v>
      </c>
      <c r="AG53">
        <v>3.221082799218129</v>
      </c>
      <c r="AH53">
        <v>6.8308283500024114</v>
      </c>
      <c r="AI53">
        <v>2.9822761735413219</v>
      </c>
      <c r="AK53">
        <v>2.7186160281999041</v>
      </c>
      <c r="AL53">
        <v>0.59906405722722411</v>
      </c>
      <c r="AM53">
        <v>0.58740071300417185</v>
      </c>
      <c r="AN53">
        <v>3.0349418911966501</v>
      </c>
      <c r="AO53">
        <v>0.56973492559045558</v>
      </c>
      <c r="AP53">
        <v>3.5629210560000502</v>
      </c>
      <c r="AQ53">
        <v>0.54490397139452396</v>
      </c>
      <c r="AR53">
        <v>2.4771134817972782</v>
      </c>
      <c r="AS53">
        <v>0.61385203277459366</v>
      </c>
      <c r="AT53">
        <v>6.8308283500024114</v>
      </c>
      <c r="AU53">
        <v>1.432053622184321</v>
      </c>
      <c r="AW53">
        <v>0.27240372981177641</v>
      </c>
      <c r="AY53">
        <f t="shared" si="3"/>
        <v>2.9014199999999999</v>
      </c>
      <c r="AZ53">
        <f t="shared" si="1"/>
        <v>2.9014199999999999</v>
      </c>
      <c r="BA53" t="str">
        <f t="shared" si="1"/>
        <v/>
      </c>
      <c r="BB53">
        <f t="shared" si="1"/>
        <v>2.9014199999999999</v>
      </c>
    </row>
    <row r="54" spans="1:54" x14ac:dyDescent="0.3">
      <c r="A54">
        <v>24</v>
      </c>
      <c r="B54" t="s">
        <v>126</v>
      </c>
      <c r="C54" t="s">
        <v>123</v>
      </c>
      <c r="D54" t="s">
        <v>114</v>
      </c>
      <c r="F54" s="2">
        <f t="shared" si="6"/>
        <v>0</v>
      </c>
      <c r="G54" s="2">
        <f t="shared" si="6"/>
        <v>0</v>
      </c>
      <c r="H54" s="4">
        <f t="shared" si="6"/>
        <v>0</v>
      </c>
      <c r="I54">
        <f t="shared" si="6"/>
        <v>1</v>
      </c>
      <c r="J54">
        <f t="shared" si="6"/>
        <v>0</v>
      </c>
      <c r="K54">
        <f t="shared" si="6"/>
        <v>3</v>
      </c>
      <c r="L54">
        <f t="shared" si="6"/>
        <v>0</v>
      </c>
      <c r="M54">
        <v>414114.2</v>
      </c>
      <c r="N54">
        <v>854492.6</v>
      </c>
      <c r="O54">
        <v>857323.4</v>
      </c>
      <c r="P54">
        <v>355969</v>
      </c>
      <c r="Q54">
        <v>337812.8</v>
      </c>
      <c r="R54">
        <v>185834.8</v>
      </c>
      <c r="S54">
        <v>273393.59999999998</v>
      </c>
      <c r="T54">
        <v>3528815.8</v>
      </c>
      <c r="U54">
        <v>3255513.4</v>
      </c>
      <c r="V54">
        <v>708200.2</v>
      </c>
      <c r="W54">
        <v>748984.6</v>
      </c>
      <c r="Y54">
        <v>0.87287939200177789</v>
      </c>
      <c r="Z54">
        <v>1.221338669431862</v>
      </c>
      <c r="AA54">
        <v>1.200755914009642</v>
      </c>
      <c r="AB54">
        <v>0.84477479719789694</v>
      </c>
      <c r="AC54">
        <v>0.92190619740867985</v>
      </c>
      <c r="AD54">
        <v>0.35302831120789052</v>
      </c>
      <c r="AE54">
        <v>0.67101832618936896</v>
      </c>
      <c r="AF54">
        <v>1.5923552612424829</v>
      </c>
      <c r="AG54">
        <v>2.0517572036129419</v>
      </c>
      <c r="AH54">
        <v>1.902039686590433</v>
      </c>
      <c r="AI54">
        <v>1.911765699600801</v>
      </c>
      <c r="AK54">
        <v>0.87287939200177789</v>
      </c>
      <c r="AL54">
        <v>0.48965777620906009</v>
      </c>
      <c r="AM54">
        <v>0.4719527371809818</v>
      </c>
      <c r="AN54">
        <v>0.84477479719789694</v>
      </c>
      <c r="AO54">
        <v>0.41550722160027359</v>
      </c>
      <c r="AP54">
        <v>0.35302831120789052</v>
      </c>
      <c r="AQ54">
        <v>0.36334751379908992</v>
      </c>
      <c r="AR54">
        <v>0.83011103763710703</v>
      </c>
      <c r="AS54">
        <v>0.44512780677760022</v>
      </c>
      <c r="AT54">
        <v>1.902039686590433</v>
      </c>
      <c r="AU54">
        <v>0.97615459318039943</v>
      </c>
      <c r="AW54">
        <v>0.27888961719581851</v>
      </c>
      <c r="AY54">
        <f t="shared" si="3"/>
        <v>-2.5539494399999998</v>
      </c>
      <c r="AZ54" t="str">
        <f t="shared" si="1"/>
        <v/>
      </c>
      <c r="BA54">
        <f t="shared" si="1"/>
        <v>-2.5539494399999998</v>
      </c>
      <c r="BB54" t="str">
        <f t="shared" si="1"/>
        <v/>
      </c>
    </row>
    <row r="55" spans="1:54" x14ac:dyDescent="0.3">
      <c r="A55">
        <v>24</v>
      </c>
      <c r="B55" t="s">
        <v>127</v>
      </c>
      <c r="C55" t="s">
        <v>123</v>
      </c>
      <c r="D55" t="s">
        <v>114</v>
      </c>
      <c r="F55" s="2">
        <f t="shared" si="6"/>
        <v>0</v>
      </c>
      <c r="G55" s="2">
        <f t="shared" si="6"/>
        <v>1</v>
      </c>
      <c r="H55" s="4">
        <f t="shared" si="6"/>
        <v>0</v>
      </c>
      <c r="I55">
        <f t="shared" si="6"/>
        <v>1</v>
      </c>
      <c r="J55">
        <f t="shared" si="6"/>
        <v>0</v>
      </c>
      <c r="K55">
        <f t="shared" si="6"/>
        <v>3</v>
      </c>
      <c r="L55">
        <f t="shared" si="6"/>
        <v>0</v>
      </c>
      <c r="M55">
        <v>328897.59999999998</v>
      </c>
      <c r="N55">
        <v>1206677.3999999999</v>
      </c>
      <c r="O55">
        <v>1210380.3999999999</v>
      </c>
      <c r="P55">
        <v>235216.4</v>
      </c>
      <c r="Q55">
        <v>487755.2</v>
      </c>
      <c r="R55">
        <v>67910.8</v>
      </c>
      <c r="S55">
        <v>466434.8</v>
      </c>
      <c r="T55">
        <v>3395854.4</v>
      </c>
      <c r="U55">
        <v>3229876</v>
      </c>
      <c r="V55">
        <v>335678.2</v>
      </c>
      <c r="W55">
        <v>2335593.6</v>
      </c>
      <c r="Y55">
        <v>0.66896176179870959</v>
      </c>
      <c r="Z55">
        <v>1.450210624793544</v>
      </c>
      <c r="AA55">
        <v>1.4184307711780999</v>
      </c>
      <c r="AB55">
        <v>0.68810226400382812</v>
      </c>
      <c r="AC55">
        <v>1.0925923114176841</v>
      </c>
      <c r="AD55">
        <v>0.17969644539989529</v>
      </c>
      <c r="AE55">
        <v>0.90490564223146064</v>
      </c>
      <c r="AF55">
        <v>1.4040871483972299</v>
      </c>
      <c r="AG55">
        <v>2.0033009375445539</v>
      </c>
      <c r="AH55">
        <v>1.2737118318094871</v>
      </c>
      <c r="AI55">
        <v>2.6300527695682829</v>
      </c>
      <c r="AK55">
        <v>0.66896176179870959</v>
      </c>
      <c r="AL55">
        <v>0.52028499201405798</v>
      </c>
      <c r="AM55">
        <v>0.50371589759597557</v>
      </c>
      <c r="AN55">
        <v>0.68810226400382812</v>
      </c>
      <c r="AO55">
        <v>0.425404255813919</v>
      </c>
      <c r="AP55">
        <v>0.17969644539989529</v>
      </c>
      <c r="AQ55">
        <v>0.42546637621708222</v>
      </c>
      <c r="AR55">
        <v>0.72405878260033207</v>
      </c>
      <c r="AS55">
        <v>0.43741662676911802</v>
      </c>
      <c r="AT55">
        <v>1.2737118318094871</v>
      </c>
      <c r="AU55">
        <v>1.196447900414932</v>
      </c>
      <c r="AW55">
        <v>0.27390017362777141</v>
      </c>
      <c r="AY55">
        <f t="shared" si="3"/>
        <v>-2.5539494399999998</v>
      </c>
      <c r="AZ55" t="str">
        <f t="shared" si="1"/>
        <v/>
      </c>
      <c r="BA55">
        <f t="shared" si="1"/>
        <v>-2.5539494399999998</v>
      </c>
      <c r="BB55" t="str">
        <f t="shared" si="1"/>
        <v/>
      </c>
    </row>
    <row r="56" spans="1:54" x14ac:dyDescent="0.3">
      <c r="A56">
        <v>24</v>
      </c>
      <c r="B56" t="s">
        <v>128</v>
      </c>
      <c r="C56" t="s">
        <v>123</v>
      </c>
      <c r="D56" t="s">
        <v>114</v>
      </c>
      <c r="F56" s="2">
        <f t="shared" si="6"/>
        <v>0</v>
      </c>
      <c r="G56" s="2">
        <f t="shared" si="6"/>
        <v>0</v>
      </c>
      <c r="H56" s="4">
        <f t="shared" si="6"/>
        <v>1</v>
      </c>
      <c r="I56">
        <f t="shared" si="6"/>
        <v>0</v>
      </c>
      <c r="J56">
        <f t="shared" si="6"/>
        <v>1</v>
      </c>
      <c r="K56">
        <f t="shared" si="6"/>
        <v>3</v>
      </c>
      <c r="L56">
        <f t="shared" si="6"/>
        <v>3</v>
      </c>
      <c r="M56">
        <v>2180548</v>
      </c>
      <c r="N56">
        <v>1396337</v>
      </c>
      <c r="O56">
        <v>1414690.4</v>
      </c>
      <c r="P56">
        <v>7568929</v>
      </c>
      <c r="Q56">
        <v>489701.8</v>
      </c>
      <c r="R56">
        <v>5117375.4000000004</v>
      </c>
      <c r="S56">
        <v>1027304.8</v>
      </c>
      <c r="T56">
        <v>7570115.2000000002</v>
      </c>
      <c r="U56">
        <v>4815083.2</v>
      </c>
      <c r="V56">
        <v>9604938.1999999993</v>
      </c>
      <c r="W56">
        <v>1943140.2</v>
      </c>
      <c r="Y56">
        <v>2.1711441251798531</v>
      </c>
      <c r="Z56">
        <v>1.5321529075969009</v>
      </c>
      <c r="AA56">
        <v>1.511215933959466</v>
      </c>
      <c r="AB56">
        <v>3.454603391001001</v>
      </c>
      <c r="AC56">
        <v>1.038696642022114</v>
      </c>
      <c r="AD56">
        <v>3.4360840838169682</v>
      </c>
      <c r="AE56">
        <v>1.314889963611495</v>
      </c>
      <c r="AF56">
        <v>4.5612003137823196</v>
      </c>
      <c r="AG56">
        <v>3.1522878010990101</v>
      </c>
      <c r="AH56">
        <v>5.2980615163920444</v>
      </c>
      <c r="AI56">
        <v>2.6808175259735441</v>
      </c>
      <c r="AK56">
        <v>2.1711441251798531</v>
      </c>
      <c r="AL56">
        <v>0.54283138581085955</v>
      </c>
      <c r="AM56">
        <v>0.53484201378887519</v>
      </c>
      <c r="AN56">
        <v>3.454603391001001</v>
      </c>
      <c r="AO56">
        <v>0.42925271480344229</v>
      </c>
      <c r="AP56">
        <v>3.4360840838169682</v>
      </c>
      <c r="AQ56">
        <v>0.55820940722478551</v>
      </c>
      <c r="AR56">
        <v>2.4691082295961682</v>
      </c>
      <c r="AS56">
        <v>0.59525386559544136</v>
      </c>
      <c r="AT56">
        <v>5.2980615163920444</v>
      </c>
      <c r="AU56">
        <v>1.2414755739970129</v>
      </c>
      <c r="AW56">
        <v>0.26683595682261507</v>
      </c>
      <c r="AY56">
        <f t="shared" si="3"/>
        <v>2.9014199999999999</v>
      </c>
      <c r="AZ56">
        <f t="shared" si="1"/>
        <v>2.9014199999999999</v>
      </c>
      <c r="BA56" t="str">
        <f t="shared" si="1"/>
        <v/>
      </c>
      <c r="BB56">
        <f t="shared" si="1"/>
        <v>2.9014199999999999</v>
      </c>
    </row>
    <row r="57" spans="1:54" x14ac:dyDescent="0.3">
      <c r="A57">
        <v>24</v>
      </c>
      <c r="B57" t="s">
        <v>129</v>
      </c>
      <c r="C57" t="s">
        <v>123</v>
      </c>
      <c r="D57" t="s">
        <v>114</v>
      </c>
      <c r="F57" s="2">
        <f t="shared" si="6"/>
        <v>0</v>
      </c>
      <c r="G57" s="2">
        <f t="shared" si="6"/>
        <v>0</v>
      </c>
      <c r="H57" s="4">
        <f t="shared" si="6"/>
        <v>0</v>
      </c>
      <c r="I57">
        <f t="shared" si="6"/>
        <v>1</v>
      </c>
      <c r="J57">
        <f t="shared" si="6"/>
        <v>0</v>
      </c>
      <c r="K57">
        <f t="shared" si="6"/>
        <v>3</v>
      </c>
      <c r="L57">
        <f t="shared" si="6"/>
        <v>0</v>
      </c>
      <c r="M57">
        <v>6904071</v>
      </c>
      <c r="N57">
        <v>4831305.5999999996</v>
      </c>
      <c r="O57">
        <v>4867597.2</v>
      </c>
      <c r="P57">
        <v>4053004.4</v>
      </c>
      <c r="Q57">
        <v>1956938.8</v>
      </c>
      <c r="R57">
        <v>10738918.4</v>
      </c>
      <c r="S57">
        <v>4501764.2</v>
      </c>
      <c r="T57">
        <v>7483609.4000000004</v>
      </c>
      <c r="U57">
        <v>4875124.8</v>
      </c>
      <c r="V57">
        <v>43890192.200000003</v>
      </c>
      <c r="W57">
        <v>8151999.5999999996</v>
      </c>
      <c r="Y57">
        <v>5.8528438451932736</v>
      </c>
      <c r="Z57">
        <v>3.7843960836529731</v>
      </c>
      <c r="AA57">
        <v>3.750570405449253</v>
      </c>
      <c r="AB57">
        <v>4.1110200052033177</v>
      </c>
      <c r="AC57">
        <v>2.256867379177129</v>
      </c>
      <c r="AD57">
        <v>8.1711920309928239</v>
      </c>
      <c r="AE57">
        <v>3.6980007852194832</v>
      </c>
      <c r="AF57">
        <v>4.3883057103841567</v>
      </c>
      <c r="AG57">
        <v>3.1538150415173729</v>
      </c>
      <c r="AH57">
        <v>16.896985193598081</v>
      </c>
      <c r="AI57">
        <v>5.8857906389632264</v>
      </c>
      <c r="AK57">
        <v>5.8528438451932736</v>
      </c>
      <c r="AL57">
        <v>1.4877895404468291</v>
      </c>
      <c r="AM57">
        <v>1.487537342228461</v>
      </c>
      <c r="AN57">
        <v>4.1110200052033177</v>
      </c>
      <c r="AO57">
        <v>0.97737397738965226</v>
      </c>
      <c r="AP57">
        <v>8.1711920309928239</v>
      </c>
      <c r="AQ57">
        <v>1.300654969189782</v>
      </c>
      <c r="AR57">
        <v>2.364578076801263</v>
      </c>
      <c r="AS57">
        <v>0.60956460956949743</v>
      </c>
      <c r="AT57">
        <v>16.896985193598081</v>
      </c>
      <c r="AU57">
        <v>3.057955501007382</v>
      </c>
      <c r="AW57">
        <v>0.26345583521761001</v>
      </c>
      <c r="AY57">
        <f t="shared" si="3"/>
        <v>-1.04976</v>
      </c>
      <c r="AZ57" t="str">
        <f t="shared" si="1"/>
        <v/>
      </c>
      <c r="BA57">
        <f t="shared" si="1"/>
        <v>-1.04976</v>
      </c>
      <c r="BB57" t="str">
        <f t="shared" si="1"/>
        <v/>
      </c>
    </row>
    <row r="58" spans="1:54" x14ac:dyDescent="0.3">
      <c r="A58">
        <v>24</v>
      </c>
      <c r="B58" t="s">
        <v>130</v>
      </c>
      <c r="C58" t="s">
        <v>123</v>
      </c>
      <c r="D58" t="s">
        <v>114</v>
      </c>
      <c r="F58" s="2">
        <f t="shared" si="6"/>
        <v>0</v>
      </c>
      <c r="G58" s="2">
        <f t="shared" si="6"/>
        <v>1</v>
      </c>
      <c r="H58" s="4">
        <f t="shared" si="6"/>
        <v>0</v>
      </c>
      <c r="I58">
        <f t="shared" si="6"/>
        <v>0</v>
      </c>
      <c r="J58">
        <f t="shared" si="6"/>
        <v>1</v>
      </c>
      <c r="K58">
        <f t="shared" si="6"/>
        <v>3</v>
      </c>
      <c r="L58">
        <f t="shared" si="6"/>
        <v>0</v>
      </c>
      <c r="M58">
        <v>1297565.2</v>
      </c>
      <c r="N58">
        <v>1060821.2</v>
      </c>
      <c r="O58">
        <v>1074950.2</v>
      </c>
      <c r="P58">
        <v>962221.8</v>
      </c>
      <c r="Q58">
        <v>486520</v>
      </c>
      <c r="R58">
        <v>840370</v>
      </c>
      <c r="S58">
        <v>414314.4</v>
      </c>
      <c r="T58">
        <v>3530230</v>
      </c>
      <c r="U58">
        <v>3244486.4</v>
      </c>
      <c r="V58">
        <v>3234570.4</v>
      </c>
      <c r="W58">
        <v>1423480.8</v>
      </c>
      <c r="Y58">
        <v>1.634359200007748</v>
      </c>
      <c r="Z58">
        <v>1.348000865767244</v>
      </c>
      <c r="AA58">
        <v>1.3336911157704889</v>
      </c>
      <c r="AB58">
        <v>1.6005101069924419</v>
      </c>
      <c r="AC58">
        <v>1.10602412801818</v>
      </c>
      <c r="AD58">
        <v>1.1880962265888231</v>
      </c>
      <c r="AE58">
        <v>0.82024886092403904</v>
      </c>
      <c r="AF58">
        <v>1.5167942418018361</v>
      </c>
      <c r="AG58">
        <v>1.960626177093945</v>
      </c>
      <c r="AH58">
        <v>3.8016937624197449</v>
      </c>
      <c r="AI58">
        <v>2.400649755611084</v>
      </c>
      <c r="AK58">
        <v>1.634359200007748</v>
      </c>
      <c r="AL58">
        <v>0.515968780987896</v>
      </c>
      <c r="AM58">
        <v>0.50780060057295484</v>
      </c>
      <c r="AN58">
        <v>1.6005101069924419</v>
      </c>
      <c r="AO58">
        <v>0.47330522320698948</v>
      </c>
      <c r="AP58">
        <v>1.1880962265888231</v>
      </c>
      <c r="AQ58">
        <v>0.41956126620061701</v>
      </c>
      <c r="AR58">
        <v>0.78470715020084758</v>
      </c>
      <c r="AS58">
        <v>0.43178591661853721</v>
      </c>
      <c r="AT58">
        <v>3.8016937624197449</v>
      </c>
      <c r="AU58">
        <v>1.1349808856146411</v>
      </c>
      <c r="AW58">
        <v>0.26935495740035542</v>
      </c>
      <c r="AY58">
        <f t="shared" si="3"/>
        <v>0.70228944000000015</v>
      </c>
      <c r="AZ58" t="str">
        <f t="shared" si="1"/>
        <v/>
      </c>
      <c r="BA58" t="str">
        <f t="shared" si="1"/>
        <v/>
      </c>
      <c r="BB58">
        <f t="shared" si="1"/>
        <v>0.70228944000000015</v>
      </c>
    </row>
    <row r="59" spans="1:54" x14ac:dyDescent="0.3">
      <c r="F59" s="2"/>
      <c r="G59" s="2"/>
      <c r="H59" s="4"/>
    </row>
    <row r="60" spans="1:54" x14ac:dyDescent="0.3">
      <c r="F60" s="2"/>
      <c r="G60" s="2"/>
      <c r="H60" s="4"/>
    </row>
    <row r="61" spans="1:54" x14ac:dyDescent="0.3">
      <c r="F61" s="2"/>
      <c r="G61" s="2"/>
      <c r="H61" s="4"/>
    </row>
    <row r="62" spans="1:54" x14ac:dyDescent="0.3">
      <c r="F62" s="2"/>
      <c r="G62" s="2"/>
      <c r="H62" s="4"/>
    </row>
    <row r="63" spans="1:54" x14ac:dyDescent="0.3">
      <c r="F63" s="2"/>
      <c r="G63" s="2"/>
      <c r="H63" s="4"/>
    </row>
    <row r="64" spans="1:54" x14ac:dyDescent="0.3">
      <c r="F64" s="2"/>
      <c r="G64" s="2"/>
      <c r="H64" s="4"/>
    </row>
    <row r="65" spans="6:8" x14ac:dyDescent="0.3">
      <c r="F65" s="2"/>
      <c r="G65" s="2"/>
      <c r="H65" s="4"/>
    </row>
    <row r="66" spans="6:8" x14ac:dyDescent="0.3">
      <c r="F66" s="2"/>
      <c r="G66" s="2"/>
      <c r="H66" s="4"/>
    </row>
    <row r="67" spans="6:8" x14ac:dyDescent="0.3">
      <c r="F67" s="2"/>
      <c r="G67" s="2"/>
      <c r="H67" s="4"/>
    </row>
    <row r="68" spans="6:8" x14ac:dyDescent="0.3">
      <c r="F68" s="2"/>
      <c r="G68" s="2"/>
      <c r="H68" s="4"/>
    </row>
    <row r="69" spans="6:8" x14ac:dyDescent="0.3">
      <c r="F69" s="2"/>
      <c r="G69" s="2"/>
      <c r="H69" s="4"/>
    </row>
    <row r="70" spans="6:8" x14ac:dyDescent="0.3">
      <c r="F70" s="2"/>
      <c r="G70" s="2"/>
      <c r="H70" s="4"/>
    </row>
    <row r="71" spans="6:8" x14ac:dyDescent="0.3">
      <c r="F71" s="2"/>
      <c r="G71" s="2"/>
      <c r="H71" s="4"/>
    </row>
    <row r="72" spans="6:8" x14ac:dyDescent="0.3">
      <c r="F72" s="2"/>
      <c r="G72" s="2"/>
      <c r="H72" s="4"/>
    </row>
    <row r="73" spans="6:8" x14ac:dyDescent="0.3">
      <c r="F73" s="2"/>
      <c r="G73" s="2"/>
      <c r="H73" s="4"/>
    </row>
    <row r="74" spans="6:8" x14ac:dyDescent="0.3">
      <c r="F74" s="2"/>
      <c r="G74" s="2"/>
      <c r="H74" s="4"/>
    </row>
    <row r="75" spans="6:8" x14ac:dyDescent="0.3">
      <c r="F75" s="2"/>
      <c r="G75" s="2"/>
      <c r="H75" s="4"/>
    </row>
    <row r="76" spans="6:8" x14ac:dyDescent="0.3">
      <c r="F76" s="2"/>
      <c r="G76" s="2"/>
      <c r="H76" s="4"/>
    </row>
    <row r="77" spans="6:8" x14ac:dyDescent="0.3">
      <c r="F77" s="2"/>
      <c r="G77" s="2"/>
      <c r="H77" s="4"/>
    </row>
    <row r="78" spans="6:8" x14ac:dyDescent="0.3">
      <c r="F78" s="2"/>
      <c r="G78" s="2"/>
      <c r="H78" s="4"/>
    </row>
    <row r="79" spans="6:8" x14ac:dyDescent="0.3">
      <c r="F79" s="2"/>
      <c r="G79" s="2"/>
      <c r="H79" s="4"/>
    </row>
    <row r="80" spans="6:8" x14ac:dyDescent="0.3">
      <c r="F80" s="2"/>
      <c r="G80" s="2"/>
      <c r="H80" s="4"/>
    </row>
    <row r="81" spans="6:8" x14ac:dyDescent="0.3">
      <c r="F81" s="2"/>
      <c r="G81" s="2"/>
      <c r="H81" s="4"/>
    </row>
    <row r="82" spans="6:8" x14ac:dyDescent="0.3">
      <c r="F82" s="2"/>
      <c r="G82" s="2"/>
      <c r="H82" s="4"/>
    </row>
    <row r="83" spans="6:8" x14ac:dyDescent="0.3">
      <c r="F83" s="2"/>
      <c r="G83" s="2"/>
      <c r="H83" s="4"/>
    </row>
    <row r="84" spans="6:8" x14ac:dyDescent="0.3">
      <c r="F84" s="2"/>
      <c r="G84" s="2"/>
      <c r="H84" s="4"/>
    </row>
    <row r="85" spans="6:8" x14ac:dyDescent="0.3">
      <c r="F85" s="2"/>
      <c r="G85" s="2"/>
      <c r="H85" s="4"/>
    </row>
    <row r="86" spans="6:8" x14ac:dyDescent="0.3">
      <c r="F86" s="2"/>
      <c r="G86" s="2"/>
      <c r="H86" s="4"/>
    </row>
    <row r="87" spans="6:8" x14ac:dyDescent="0.3">
      <c r="F87" s="2"/>
      <c r="G87" s="2"/>
      <c r="H87" s="4"/>
    </row>
    <row r="88" spans="6:8" x14ac:dyDescent="0.3">
      <c r="F88" s="2"/>
      <c r="G88" s="2"/>
      <c r="H88" s="4"/>
    </row>
    <row r="89" spans="6:8" x14ac:dyDescent="0.3">
      <c r="F89" s="2"/>
      <c r="G89" s="2"/>
      <c r="H89" s="4"/>
    </row>
    <row r="90" spans="6:8" x14ac:dyDescent="0.3">
      <c r="F90" s="2"/>
      <c r="G90" s="2"/>
      <c r="H90" s="4"/>
    </row>
    <row r="91" spans="6:8" x14ac:dyDescent="0.3">
      <c r="F91" s="2"/>
      <c r="G91" s="2"/>
      <c r="H91" s="4"/>
    </row>
    <row r="92" spans="6:8" x14ac:dyDescent="0.3">
      <c r="F92" s="2"/>
      <c r="G92" s="2"/>
      <c r="H92" s="4"/>
    </row>
    <row r="93" spans="6:8" x14ac:dyDescent="0.3">
      <c r="F93" s="2"/>
      <c r="G93" s="2"/>
      <c r="H93" s="4"/>
    </row>
    <row r="94" spans="6:8" x14ac:dyDescent="0.3">
      <c r="F94" s="2"/>
      <c r="G94" s="2"/>
      <c r="H94" s="4"/>
    </row>
    <row r="95" spans="6:8" x14ac:dyDescent="0.3">
      <c r="F95" s="2"/>
      <c r="G95" s="2"/>
      <c r="H95" s="4"/>
    </row>
    <row r="96" spans="6:8" x14ac:dyDescent="0.3">
      <c r="F96" s="2"/>
      <c r="G96" s="2"/>
      <c r="H96" s="4"/>
    </row>
    <row r="97" spans="6:8" x14ac:dyDescent="0.3">
      <c r="F97" s="2"/>
      <c r="G97" s="2"/>
      <c r="H97" s="4"/>
    </row>
    <row r="98" spans="6:8" x14ac:dyDescent="0.3">
      <c r="F98" s="2"/>
      <c r="G98" s="2"/>
      <c r="H98" s="4"/>
    </row>
    <row r="99" spans="6:8" x14ac:dyDescent="0.3">
      <c r="F99" s="2"/>
      <c r="G99" s="2"/>
      <c r="H99" s="4"/>
    </row>
    <row r="100" spans="6:8" x14ac:dyDescent="0.3">
      <c r="F100" s="2"/>
      <c r="G100" s="2"/>
      <c r="H100" s="4"/>
    </row>
    <row r="101" spans="6:8" x14ac:dyDescent="0.3">
      <c r="F101" s="2"/>
      <c r="G101" s="2"/>
      <c r="H101" s="4"/>
    </row>
    <row r="102" spans="6:8" x14ac:dyDescent="0.3">
      <c r="F102" s="2"/>
      <c r="G102" s="2"/>
      <c r="H102" s="4"/>
    </row>
    <row r="103" spans="6:8" x14ac:dyDescent="0.3">
      <c r="F103" s="2"/>
      <c r="G103" s="2"/>
      <c r="H103" s="4"/>
    </row>
    <row r="104" spans="6:8" x14ac:dyDescent="0.3">
      <c r="F104" s="2"/>
      <c r="G104" s="2"/>
      <c r="H104" s="4"/>
    </row>
    <row r="105" spans="6:8" x14ac:dyDescent="0.3">
      <c r="F105" s="2"/>
      <c r="G105" s="2"/>
      <c r="H105" s="4"/>
    </row>
    <row r="106" spans="6:8" x14ac:dyDescent="0.3">
      <c r="F106" s="2"/>
      <c r="G106" s="2"/>
      <c r="H106" s="4"/>
    </row>
    <row r="107" spans="6:8" x14ac:dyDescent="0.3">
      <c r="F107" s="2"/>
      <c r="G107" s="2"/>
      <c r="H107" s="4"/>
    </row>
    <row r="108" spans="6:8" x14ac:dyDescent="0.3">
      <c r="F108" s="2"/>
      <c r="G108" s="2"/>
      <c r="H108" s="4"/>
    </row>
    <row r="109" spans="6:8" x14ac:dyDescent="0.3">
      <c r="F109" s="2"/>
      <c r="G109" s="2"/>
      <c r="H109" s="4"/>
    </row>
    <row r="110" spans="6:8" x14ac:dyDescent="0.3">
      <c r="F110" s="2"/>
      <c r="G110" s="2"/>
      <c r="H110" s="4"/>
    </row>
    <row r="111" spans="6:8" x14ac:dyDescent="0.3">
      <c r="F111" s="2"/>
      <c r="G111" s="2"/>
      <c r="H111" s="4"/>
    </row>
    <row r="112" spans="6:8" x14ac:dyDescent="0.3">
      <c r="F112" s="2"/>
      <c r="G112" s="2"/>
      <c r="H112" s="4"/>
    </row>
    <row r="113" spans="6:8" x14ac:dyDescent="0.3">
      <c r="F113" s="2"/>
      <c r="G113" s="2"/>
      <c r="H113" s="4"/>
    </row>
    <row r="114" spans="6:8" x14ac:dyDescent="0.3">
      <c r="F114" s="2"/>
      <c r="G114" s="2"/>
      <c r="H114" s="4"/>
    </row>
    <row r="115" spans="6:8" x14ac:dyDescent="0.3">
      <c r="F115" s="2"/>
      <c r="G115" s="2"/>
      <c r="H115" s="4"/>
    </row>
    <row r="116" spans="6:8" x14ac:dyDescent="0.3">
      <c r="F116" s="2"/>
      <c r="G116" s="2"/>
      <c r="H116" s="4"/>
    </row>
    <row r="117" spans="6:8" x14ac:dyDescent="0.3">
      <c r="F117" s="2"/>
      <c r="G117" s="2"/>
      <c r="H117" s="4"/>
    </row>
    <row r="118" spans="6:8" x14ac:dyDescent="0.3">
      <c r="F118" s="2"/>
      <c r="G118" s="2"/>
      <c r="H118" s="4"/>
    </row>
    <row r="119" spans="6:8" x14ac:dyDescent="0.3">
      <c r="F119" s="2"/>
      <c r="G119" s="2"/>
      <c r="H119" s="4"/>
    </row>
    <row r="120" spans="6:8" x14ac:dyDescent="0.3">
      <c r="F120" s="2"/>
      <c r="G120" s="2"/>
      <c r="H120" s="4"/>
    </row>
    <row r="121" spans="6:8" x14ac:dyDescent="0.3">
      <c r="F121" s="2"/>
      <c r="G121" s="2"/>
      <c r="H121" s="4"/>
    </row>
    <row r="122" spans="6:8" x14ac:dyDescent="0.3">
      <c r="F122" s="2"/>
      <c r="G122" s="2"/>
      <c r="H122" s="4"/>
    </row>
    <row r="123" spans="6:8" x14ac:dyDescent="0.3">
      <c r="F123" s="2"/>
      <c r="G123" s="2"/>
      <c r="H123" s="4"/>
    </row>
    <row r="124" spans="6:8" x14ac:dyDescent="0.3">
      <c r="F124" s="2"/>
      <c r="G124" s="2"/>
      <c r="H124" s="4"/>
    </row>
    <row r="125" spans="6:8" x14ac:dyDescent="0.3">
      <c r="F125" s="2"/>
      <c r="G125" s="2"/>
      <c r="H125" s="4"/>
    </row>
    <row r="126" spans="6:8" x14ac:dyDescent="0.3">
      <c r="F126" s="2"/>
      <c r="G126" s="2"/>
      <c r="H126" s="4"/>
    </row>
    <row r="127" spans="6:8" x14ac:dyDescent="0.3">
      <c r="F127" s="2"/>
      <c r="G127" s="2"/>
      <c r="H127" s="4"/>
    </row>
    <row r="128" spans="6:8" x14ac:dyDescent="0.3">
      <c r="F128" s="2"/>
      <c r="G128" s="2"/>
      <c r="H128" s="4"/>
    </row>
    <row r="129" spans="6:8" x14ac:dyDescent="0.3">
      <c r="F129" s="2"/>
      <c r="G129" s="2"/>
      <c r="H129" s="4"/>
    </row>
    <row r="130" spans="6:8" x14ac:dyDescent="0.3">
      <c r="F130" s="2"/>
      <c r="G130" s="2"/>
      <c r="H130" s="4"/>
    </row>
    <row r="131" spans="6:8" x14ac:dyDescent="0.3">
      <c r="F131" s="2"/>
      <c r="G131" s="2"/>
      <c r="H131" s="4"/>
    </row>
    <row r="132" spans="6:8" x14ac:dyDescent="0.3">
      <c r="F132" s="2"/>
      <c r="G132" s="2"/>
      <c r="H132" s="4"/>
    </row>
    <row r="133" spans="6:8" x14ac:dyDescent="0.3">
      <c r="F133" s="2"/>
      <c r="G133" s="2"/>
      <c r="H133" s="4"/>
    </row>
    <row r="134" spans="6:8" x14ac:dyDescent="0.3">
      <c r="F134" s="2"/>
      <c r="G134" s="2"/>
      <c r="H134" s="4"/>
    </row>
    <row r="135" spans="6:8" x14ac:dyDescent="0.3">
      <c r="F135" s="2"/>
      <c r="G135" s="2"/>
      <c r="H135" s="4"/>
    </row>
    <row r="136" spans="6:8" x14ac:dyDescent="0.3">
      <c r="F136" s="2"/>
      <c r="G136" s="2"/>
      <c r="H136" s="4"/>
    </row>
    <row r="137" spans="6:8" x14ac:dyDescent="0.3">
      <c r="F137" s="2"/>
      <c r="G137" s="2"/>
      <c r="H137" s="4"/>
    </row>
    <row r="138" spans="6:8" x14ac:dyDescent="0.3">
      <c r="F138" s="2"/>
      <c r="G138" s="2"/>
      <c r="H138" s="4"/>
    </row>
    <row r="139" spans="6:8" x14ac:dyDescent="0.3">
      <c r="F139" s="2"/>
      <c r="G139" s="2"/>
      <c r="H139" s="4"/>
    </row>
    <row r="140" spans="6:8" x14ac:dyDescent="0.3">
      <c r="F140" s="2"/>
      <c r="G140" s="2"/>
      <c r="H140" s="4"/>
    </row>
    <row r="141" spans="6:8" x14ac:dyDescent="0.3">
      <c r="F141" s="2"/>
      <c r="G141" s="2"/>
      <c r="H141" s="4"/>
    </row>
    <row r="142" spans="6:8" x14ac:dyDescent="0.3">
      <c r="F142" s="2"/>
      <c r="G142" s="2"/>
      <c r="H142" s="4"/>
    </row>
    <row r="143" spans="6:8" x14ac:dyDescent="0.3">
      <c r="F143" s="2"/>
      <c r="G143" s="2"/>
      <c r="H143" s="4"/>
    </row>
    <row r="144" spans="6:8" x14ac:dyDescent="0.3">
      <c r="F144" s="2"/>
      <c r="G144" s="2"/>
      <c r="H144" s="4"/>
    </row>
    <row r="145" spans="6:8" x14ac:dyDescent="0.3">
      <c r="F145" s="2"/>
      <c r="G145" s="2"/>
      <c r="H145" s="4"/>
    </row>
    <row r="146" spans="6:8" x14ac:dyDescent="0.3">
      <c r="F146" s="2"/>
      <c r="G146" s="2"/>
      <c r="H146" s="4"/>
    </row>
    <row r="147" spans="6:8" x14ac:dyDescent="0.3">
      <c r="F147" s="2"/>
      <c r="G147" s="2"/>
      <c r="H147" s="4"/>
    </row>
    <row r="148" spans="6:8" x14ac:dyDescent="0.3">
      <c r="F148" s="2"/>
      <c r="G148" s="2"/>
      <c r="H148" s="4"/>
    </row>
    <row r="149" spans="6:8" x14ac:dyDescent="0.3">
      <c r="F149" s="2"/>
      <c r="G149" s="2"/>
      <c r="H149" s="4"/>
    </row>
    <row r="150" spans="6:8" x14ac:dyDescent="0.3">
      <c r="F150" s="2"/>
      <c r="G150" s="2"/>
      <c r="H150" s="4"/>
    </row>
    <row r="151" spans="6:8" x14ac:dyDescent="0.3">
      <c r="F151" s="2"/>
      <c r="G151" s="2"/>
      <c r="H151" s="4"/>
    </row>
    <row r="152" spans="6:8" x14ac:dyDescent="0.3">
      <c r="F152" s="2"/>
      <c r="G152" s="2"/>
      <c r="H152" s="4"/>
    </row>
    <row r="153" spans="6:8" x14ac:dyDescent="0.3">
      <c r="F153" s="2"/>
      <c r="G153" s="2"/>
      <c r="H153" s="4"/>
    </row>
    <row r="154" spans="6:8" x14ac:dyDescent="0.3">
      <c r="F154" s="2"/>
      <c r="G154" s="2"/>
      <c r="H154" s="4"/>
    </row>
    <row r="155" spans="6:8" x14ac:dyDescent="0.3">
      <c r="F155" s="2"/>
      <c r="G155" s="2"/>
      <c r="H155" s="4"/>
    </row>
    <row r="156" spans="6:8" x14ac:dyDescent="0.3">
      <c r="F156" s="2"/>
      <c r="G156" s="2"/>
      <c r="H156" s="4"/>
    </row>
    <row r="157" spans="6:8" x14ac:dyDescent="0.3">
      <c r="F157" s="2"/>
      <c r="G157" s="2"/>
      <c r="H157" s="4"/>
    </row>
    <row r="158" spans="6:8" x14ac:dyDescent="0.3">
      <c r="F158" s="2"/>
      <c r="G158" s="2"/>
      <c r="H158" s="4"/>
    </row>
    <row r="159" spans="6:8" x14ac:dyDescent="0.3">
      <c r="F159" s="2"/>
      <c r="G159" s="2"/>
      <c r="H159" s="4"/>
    </row>
    <row r="160" spans="6:8" x14ac:dyDescent="0.3">
      <c r="F160" s="2"/>
      <c r="G160" s="2"/>
      <c r="H160" s="4"/>
    </row>
    <row r="161" spans="6:8" x14ac:dyDescent="0.3">
      <c r="F161" s="2"/>
      <c r="G161" s="2"/>
      <c r="H161" s="4"/>
    </row>
    <row r="162" spans="6:8" x14ac:dyDescent="0.3">
      <c r="F162" s="2"/>
      <c r="G162" s="2"/>
      <c r="H162" s="4"/>
    </row>
    <row r="163" spans="6:8" x14ac:dyDescent="0.3">
      <c r="F163" s="2"/>
      <c r="G163" s="2"/>
      <c r="H163" s="4"/>
    </row>
    <row r="164" spans="6:8" x14ac:dyDescent="0.3">
      <c r="F164" s="2"/>
      <c r="G164" s="2"/>
      <c r="H164" s="4"/>
    </row>
    <row r="165" spans="6:8" x14ac:dyDescent="0.3">
      <c r="F165" s="2"/>
      <c r="G165" s="2"/>
      <c r="H165" s="4"/>
    </row>
    <row r="166" spans="6:8" x14ac:dyDescent="0.3">
      <c r="F166" s="2"/>
      <c r="G166" s="2"/>
      <c r="H166" s="4"/>
    </row>
    <row r="167" spans="6:8" x14ac:dyDescent="0.3">
      <c r="F167" s="2"/>
      <c r="G167" s="2"/>
      <c r="H167" s="4"/>
    </row>
    <row r="168" spans="6:8" x14ac:dyDescent="0.3">
      <c r="F168" s="2"/>
      <c r="G168" s="2"/>
      <c r="H168" s="4"/>
    </row>
    <row r="169" spans="6:8" x14ac:dyDescent="0.3">
      <c r="F169" s="2"/>
      <c r="G169" s="2"/>
      <c r="H169" s="4"/>
    </row>
    <row r="170" spans="6:8" x14ac:dyDescent="0.3">
      <c r="F170" s="2"/>
      <c r="G170" s="2"/>
      <c r="H170" s="4"/>
    </row>
    <row r="171" spans="6:8" x14ac:dyDescent="0.3">
      <c r="F171" s="2"/>
      <c r="G171" s="2"/>
      <c r="H171" s="4"/>
    </row>
    <row r="172" spans="6:8" x14ac:dyDescent="0.3">
      <c r="F172" s="2"/>
      <c r="G172" s="2"/>
      <c r="H172" s="4"/>
    </row>
    <row r="173" spans="6:8" x14ac:dyDescent="0.3">
      <c r="F173" s="2"/>
      <c r="G173" s="2"/>
      <c r="H173" s="4"/>
    </row>
    <row r="174" spans="6:8" x14ac:dyDescent="0.3">
      <c r="F174" s="2"/>
      <c r="G174" s="2"/>
      <c r="H174" s="4"/>
    </row>
    <row r="175" spans="6:8" x14ac:dyDescent="0.3">
      <c r="F175" s="2"/>
      <c r="G175" s="2"/>
      <c r="H175" s="4"/>
    </row>
    <row r="176" spans="6:8" x14ac:dyDescent="0.3">
      <c r="F176" s="2"/>
      <c r="G176" s="2"/>
      <c r="H176" s="4"/>
    </row>
    <row r="177" spans="6:8" x14ac:dyDescent="0.3">
      <c r="F177" s="2"/>
      <c r="G177" s="2"/>
      <c r="H177" s="4"/>
    </row>
    <row r="178" spans="6:8" x14ac:dyDescent="0.3">
      <c r="F178" s="2"/>
      <c r="G178" s="2"/>
      <c r="H178" s="4"/>
    </row>
    <row r="179" spans="6:8" x14ac:dyDescent="0.3">
      <c r="F179" s="2"/>
      <c r="G179" s="2"/>
      <c r="H179" s="4"/>
    </row>
    <row r="180" spans="6:8" x14ac:dyDescent="0.3">
      <c r="F180" s="2"/>
      <c r="G180" s="2"/>
      <c r="H180" s="4"/>
    </row>
    <row r="181" spans="6:8" x14ac:dyDescent="0.3">
      <c r="F181" s="2"/>
      <c r="G181" s="2"/>
      <c r="H181" s="4"/>
    </row>
    <row r="182" spans="6:8" x14ac:dyDescent="0.3">
      <c r="F182" s="2"/>
      <c r="G182" s="2"/>
      <c r="H182" s="4"/>
    </row>
    <row r="183" spans="6:8" x14ac:dyDescent="0.3">
      <c r="F183" s="2"/>
      <c r="G183" s="2"/>
      <c r="H183" s="4"/>
    </row>
    <row r="184" spans="6:8" x14ac:dyDescent="0.3">
      <c r="F184" s="2"/>
      <c r="G184" s="2"/>
      <c r="H184" s="4"/>
    </row>
    <row r="185" spans="6:8" x14ac:dyDescent="0.3">
      <c r="F185" s="2"/>
      <c r="G185" s="2"/>
      <c r="H185" s="4"/>
    </row>
    <row r="186" spans="6:8" x14ac:dyDescent="0.3">
      <c r="F186" s="2"/>
      <c r="G186" s="2"/>
      <c r="H186" s="4"/>
    </row>
    <row r="187" spans="6:8" x14ac:dyDescent="0.3">
      <c r="F187" s="2"/>
      <c r="G187" s="2"/>
      <c r="H187" s="4"/>
    </row>
    <row r="188" spans="6:8" x14ac:dyDescent="0.3">
      <c r="F188" s="2"/>
      <c r="G188" s="2"/>
      <c r="H188" s="4"/>
    </row>
    <row r="189" spans="6:8" x14ac:dyDescent="0.3">
      <c r="F189" s="2"/>
      <c r="G189" s="2"/>
      <c r="H189" s="4"/>
    </row>
    <row r="190" spans="6:8" x14ac:dyDescent="0.3">
      <c r="F190" s="2"/>
      <c r="G190" s="2"/>
      <c r="H190" s="4"/>
    </row>
    <row r="191" spans="6:8" x14ac:dyDescent="0.3">
      <c r="F191" s="2"/>
      <c r="G191" s="2"/>
      <c r="H191" s="4"/>
    </row>
    <row r="192" spans="6:8" x14ac:dyDescent="0.3">
      <c r="F192" s="2"/>
      <c r="G192" s="2"/>
      <c r="H192" s="4"/>
    </row>
    <row r="193" spans="6:8" x14ac:dyDescent="0.3">
      <c r="F193" s="2"/>
      <c r="G193" s="2"/>
      <c r="H193" s="4"/>
    </row>
    <row r="194" spans="6:8" x14ac:dyDescent="0.3">
      <c r="F194" s="2"/>
      <c r="G194" s="2"/>
      <c r="H194" s="4"/>
    </row>
    <row r="195" spans="6:8" x14ac:dyDescent="0.3">
      <c r="F195" s="2"/>
      <c r="G195" s="2"/>
      <c r="H195" s="4"/>
    </row>
    <row r="196" spans="6:8" x14ac:dyDescent="0.3">
      <c r="F196" s="2"/>
      <c r="G196" s="2"/>
      <c r="H196" s="4"/>
    </row>
    <row r="197" spans="6:8" x14ac:dyDescent="0.3">
      <c r="F197" s="2"/>
      <c r="G197" s="2"/>
      <c r="H197" s="4"/>
    </row>
    <row r="198" spans="6:8" x14ac:dyDescent="0.3">
      <c r="F198" s="2"/>
      <c r="G198" s="2"/>
      <c r="H198" s="4"/>
    </row>
    <row r="199" spans="6:8" x14ac:dyDescent="0.3">
      <c r="F199" s="2"/>
      <c r="G199" s="2"/>
      <c r="H199" s="4"/>
    </row>
    <row r="200" spans="6:8" x14ac:dyDescent="0.3">
      <c r="F200" s="2"/>
      <c r="G200" s="2"/>
      <c r="H200" s="4"/>
    </row>
    <row r="201" spans="6:8" x14ac:dyDescent="0.3">
      <c r="F201" s="2"/>
      <c r="G201" s="2"/>
      <c r="H201" s="4"/>
    </row>
    <row r="202" spans="6:8" x14ac:dyDescent="0.3">
      <c r="F202" s="2"/>
      <c r="G202" s="2"/>
      <c r="H202" s="4"/>
    </row>
    <row r="203" spans="6:8" x14ac:dyDescent="0.3">
      <c r="F203" s="2"/>
      <c r="G203" s="2"/>
      <c r="H203" s="4"/>
    </row>
    <row r="204" spans="6:8" x14ac:dyDescent="0.3">
      <c r="F204" s="2"/>
      <c r="G204" s="2"/>
      <c r="H204" s="4"/>
    </row>
    <row r="205" spans="6:8" x14ac:dyDescent="0.3">
      <c r="F205" s="2"/>
      <c r="G205" s="2"/>
      <c r="H205" s="4"/>
    </row>
    <row r="206" spans="6:8" x14ac:dyDescent="0.3">
      <c r="F206" s="2"/>
      <c r="G206" s="2"/>
      <c r="H206" s="4"/>
    </row>
    <row r="207" spans="6:8" x14ac:dyDescent="0.3">
      <c r="F207" s="2"/>
      <c r="G207" s="2"/>
      <c r="H207" s="4"/>
    </row>
    <row r="208" spans="6:8" x14ac:dyDescent="0.3">
      <c r="F208" s="2"/>
      <c r="G208" s="2"/>
      <c r="H208" s="4"/>
    </row>
    <row r="209" spans="6:8" x14ac:dyDescent="0.3">
      <c r="F209" s="2"/>
      <c r="G209" s="2"/>
      <c r="H209" s="4"/>
    </row>
    <row r="210" spans="6:8" x14ac:dyDescent="0.3">
      <c r="F210" s="2"/>
      <c r="G210" s="2"/>
      <c r="H210" s="4"/>
    </row>
    <row r="211" spans="6:8" x14ac:dyDescent="0.3">
      <c r="F211" s="2"/>
      <c r="G211" s="2"/>
      <c r="H211" s="4"/>
    </row>
    <row r="212" spans="6:8" x14ac:dyDescent="0.3">
      <c r="F212" s="2"/>
      <c r="G212" s="2"/>
      <c r="H212" s="4"/>
    </row>
    <row r="213" spans="6:8" x14ac:dyDescent="0.3">
      <c r="F213" s="2"/>
      <c r="G213" s="2"/>
      <c r="H213" s="4"/>
    </row>
    <row r="214" spans="6:8" x14ac:dyDescent="0.3">
      <c r="F214" s="2"/>
      <c r="G214" s="2"/>
      <c r="H214" s="4"/>
    </row>
    <row r="215" spans="6:8" x14ac:dyDescent="0.3">
      <c r="F215" s="2"/>
      <c r="G215" s="2"/>
      <c r="H215" s="4"/>
    </row>
    <row r="216" spans="6:8" x14ac:dyDescent="0.3">
      <c r="F216" s="2"/>
      <c r="G216" s="2"/>
      <c r="H216" s="4"/>
    </row>
    <row r="217" spans="6:8" x14ac:dyDescent="0.3">
      <c r="F217" s="2"/>
      <c r="G217" s="2"/>
      <c r="H217" s="4"/>
    </row>
    <row r="218" spans="6:8" x14ac:dyDescent="0.3">
      <c r="F218" s="2"/>
      <c r="G218" s="2"/>
      <c r="H218" s="4"/>
    </row>
    <row r="219" spans="6:8" x14ac:dyDescent="0.3">
      <c r="F219" s="2"/>
      <c r="G219" s="2"/>
      <c r="H219" s="4"/>
    </row>
    <row r="220" spans="6:8" x14ac:dyDescent="0.3">
      <c r="F220" s="2"/>
      <c r="G220" s="2"/>
      <c r="H220" s="4"/>
    </row>
    <row r="221" spans="6:8" x14ac:dyDescent="0.3">
      <c r="F221" s="2"/>
      <c r="G221" s="2"/>
      <c r="H221" s="4"/>
    </row>
    <row r="222" spans="6:8" x14ac:dyDescent="0.3">
      <c r="F222" s="2"/>
      <c r="G222" s="2"/>
      <c r="H222" s="4"/>
    </row>
    <row r="223" spans="6:8" x14ac:dyDescent="0.3">
      <c r="F223" s="2"/>
      <c r="G223" s="2"/>
      <c r="H223" s="4"/>
    </row>
    <row r="224" spans="6:8" x14ac:dyDescent="0.3">
      <c r="F224" s="2"/>
      <c r="G224" s="2"/>
      <c r="H224" s="4"/>
    </row>
    <row r="225" spans="6:8" x14ac:dyDescent="0.3">
      <c r="F225" s="2"/>
      <c r="G225" s="2"/>
      <c r="H225" s="4"/>
    </row>
    <row r="226" spans="6:8" x14ac:dyDescent="0.3">
      <c r="F226" s="2"/>
      <c r="G226" s="2"/>
      <c r="H226" s="4"/>
    </row>
    <row r="227" spans="6:8" x14ac:dyDescent="0.3">
      <c r="F227" s="2"/>
      <c r="G227" s="2"/>
      <c r="H227" s="4"/>
    </row>
    <row r="228" spans="6:8" x14ac:dyDescent="0.3">
      <c r="F228" s="2"/>
      <c r="G228" s="2"/>
      <c r="H228" s="4"/>
    </row>
    <row r="229" spans="6:8" x14ac:dyDescent="0.3">
      <c r="F229" s="2"/>
      <c r="G229" s="2"/>
      <c r="H229" s="4"/>
    </row>
    <row r="230" spans="6:8" x14ac:dyDescent="0.3">
      <c r="F230" s="2"/>
      <c r="G230" s="2"/>
      <c r="H230" s="4"/>
    </row>
    <row r="231" spans="6:8" x14ac:dyDescent="0.3">
      <c r="F231" s="2"/>
      <c r="G231" s="2"/>
      <c r="H231" s="4"/>
    </row>
    <row r="232" spans="6:8" x14ac:dyDescent="0.3">
      <c r="F232" s="2"/>
      <c r="G232" s="2"/>
      <c r="H232" s="4"/>
    </row>
    <row r="233" spans="6:8" x14ac:dyDescent="0.3">
      <c r="F233" s="2"/>
      <c r="G233" s="2"/>
      <c r="H233" s="4"/>
    </row>
    <row r="234" spans="6:8" x14ac:dyDescent="0.3">
      <c r="F234" s="2"/>
      <c r="G234" s="2"/>
      <c r="H234" s="4"/>
    </row>
    <row r="235" spans="6:8" x14ac:dyDescent="0.3">
      <c r="F235" s="2"/>
      <c r="G235" s="2"/>
      <c r="H235" s="4"/>
    </row>
    <row r="236" spans="6:8" x14ac:dyDescent="0.3">
      <c r="F236" s="2"/>
      <c r="G236" s="2"/>
      <c r="H236" s="4"/>
    </row>
    <row r="237" spans="6:8" x14ac:dyDescent="0.3">
      <c r="F237" s="2"/>
      <c r="G237" s="2"/>
      <c r="H237" s="4"/>
    </row>
    <row r="238" spans="6:8" x14ac:dyDescent="0.3">
      <c r="F238" s="2"/>
      <c r="G238" s="2"/>
      <c r="H238" s="4"/>
    </row>
    <row r="239" spans="6:8" x14ac:dyDescent="0.3">
      <c r="F239" s="2"/>
      <c r="G239" s="2"/>
      <c r="H239" s="4"/>
    </row>
    <row r="240" spans="6:8" x14ac:dyDescent="0.3">
      <c r="F240" s="2"/>
      <c r="G240" s="2"/>
      <c r="H240" s="4"/>
    </row>
    <row r="241" spans="6:8" x14ac:dyDescent="0.3">
      <c r="F241" s="2"/>
      <c r="G241" s="2"/>
      <c r="H241" s="4"/>
    </row>
    <row r="242" spans="6:8" x14ac:dyDescent="0.3">
      <c r="F242" s="2"/>
      <c r="G242" s="2"/>
      <c r="H242" s="4"/>
    </row>
    <row r="243" spans="6:8" x14ac:dyDescent="0.3">
      <c r="F243" s="2"/>
      <c r="G243" s="2"/>
      <c r="H243" s="4"/>
    </row>
    <row r="244" spans="6:8" x14ac:dyDescent="0.3">
      <c r="F244" s="2"/>
      <c r="G244" s="2"/>
      <c r="H244" s="4"/>
    </row>
    <row r="245" spans="6:8" x14ac:dyDescent="0.3">
      <c r="F245" s="2"/>
      <c r="G245" s="2"/>
      <c r="H245" s="4"/>
    </row>
    <row r="246" spans="6:8" x14ac:dyDescent="0.3">
      <c r="F246" s="2"/>
      <c r="G246" s="2"/>
      <c r="H246" s="4"/>
    </row>
    <row r="247" spans="6:8" x14ac:dyDescent="0.3">
      <c r="F247" s="2"/>
      <c r="G247" s="2"/>
      <c r="H247" s="4"/>
    </row>
    <row r="248" spans="6:8" x14ac:dyDescent="0.3">
      <c r="F248" s="2"/>
      <c r="G248" s="2"/>
      <c r="H248" s="4"/>
    </row>
    <row r="249" spans="6:8" x14ac:dyDescent="0.3">
      <c r="F249" s="2"/>
      <c r="G249" s="2"/>
      <c r="H249" s="4"/>
    </row>
    <row r="250" spans="6:8" x14ac:dyDescent="0.3">
      <c r="F250" s="2"/>
      <c r="G250" s="2"/>
      <c r="H250" s="4"/>
    </row>
    <row r="251" spans="6:8" x14ac:dyDescent="0.3">
      <c r="F251" s="2"/>
      <c r="G251" s="2"/>
      <c r="H251" s="4"/>
    </row>
    <row r="252" spans="6:8" x14ac:dyDescent="0.3">
      <c r="F252" s="2"/>
      <c r="G252" s="2"/>
      <c r="H252" s="4"/>
    </row>
    <row r="253" spans="6:8" x14ac:dyDescent="0.3">
      <c r="F253" s="2"/>
      <c r="G253" s="2"/>
      <c r="H253" s="4"/>
    </row>
    <row r="254" spans="6:8" x14ac:dyDescent="0.3">
      <c r="F254" s="2"/>
      <c r="G254" s="2"/>
      <c r="H254" s="4"/>
    </row>
    <row r="255" spans="6:8" x14ac:dyDescent="0.3">
      <c r="F255" s="2"/>
      <c r="G255" s="2"/>
      <c r="H255" s="4"/>
    </row>
    <row r="256" spans="6:8" x14ac:dyDescent="0.3">
      <c r="F256" s="2"/>
      <c r="G256" s="2"/>
      <c r="H256" s="4"/>
    </row>
    <row r="257" spans="6:8" x14ac:dyDescent="0.3">
      <c r="F257" s="2"/>
      <c r="G257" s="2"/>
      <c r="H257" s="4"/>
    </row>
    <row r="258" spans="6:8" x14ac:dyDescent="0.3">
      <c r="F258" s="2"/>
      <c r="G258" s="2"/>
      <c r="H258" s="4"/>
    </row>
    <row r="259" spans="6:8" x14ac:dyDescent="0.3">
      <c r="F259" s="2"/>
      <c r="G259" s="2"/>
      <c r="H259" s="4"/>
    </row>
    <row r="260" spans="6:8" x14ac:dyDescent="0.3">
      <c r="F260" s="2"/>
      <c r="G260" s="2"/>
      <c r="H260" s="4"/>
    </row>
    <row r="261" spans="6:8" x14ac:dyDescent="0.3">
      <c r="F261" s="2"/>
      <c r="G261" s="2"/>
      <c r="H261" s="4"/>
    </row>
    <row r="262" spans="6:8" x14ac:dyDescent="0.3">
      <c r="F262" s="2"/>
      <c r="G262" s="2"/>
      <c r="H262" s="4"/>
    </row>
    <row r="263" spans="6:8" x14ac:dyDescent="0.3">
      <c r="F263" s="2"/>
      <c r="G263" s="2"/>
      <c r="H263" s="4"/>
    </row>
    <row r="264" spans="6:8" x14ac:dyDescent="0.3">
      <c r="F264" s="2"/>
      <c r="G264" s="2"/>
      <c r="H264" s="4"/>
    </row>
    <row r="265" spans="6:8" x14ac:dyDescent="0.3">
      <c r="F265" s="2"/>
      <c r="G265" s="2"/>
      <c r="H265" s="4"/>
    </row>
    <row r="266" spans="6:8" x14ac:dyDescent="0.3">
      <c r="F266" s="2"/>
      <c r="G266" s="2"/>
      <c r="H266" s="4"/>
    </row>
    <row r="267" spans="6:8" x14ac:dyDescent="0.3">
      <c r="F267" s="2"/>
      <c r="G267" s="2"/>
      <c r="H267" s="4"/>
    </row>
    <row r="268" spans="6:8" x14ac:dyDescent="0.3">
      <c r="F268" s="2"/>
      <c r="G268" s="2"/>
      <c r="H268" s="4"/>
    </row>
    <row r="269" spans="6:8" x14ac:dyDescent="0.3">
      <c r="F269" s="2"/>
      <c r="G269" s="2"/>
      <c r="H269" s="4"/>
    </row>
    <row r="270" spans="6:8" x14ac:dyDescent="0.3">
      <c r="F270" s="2"/>
      <c r="G270" s="2"/>
      <c r="H270" s="4"/>
    </row>
    <row r="271" spans="6:8" x14ac:dyDescent="0.3">
      <c r="F271" s="2"/>
      <c r="G271" s="2"/>
      <c r="H271" s="4"/>
    </row>
    <row r="272" spans="6:8" x14ac:dyDescent="0.3">
      <c r="F272" s="2"/>
      <c r="G272" s="2"/>
      <c r="H272" s="4"/>
    </row>
    <row r="273" spans="6:8" x14ac:dyDescent="0.3">
      <c r="F273" s="2"/>
      <c r="G273" s="2"/>
      <c r="H273" s="4"/>
    </row>
    <row r="274" spans="6:8" x14ac:dyDescent="0.3">
      <c r="F274" s="2"/>
      <c r="G274" s="2"/>
      <c r="H274" s="4"/>
    </row>
    <row r="275" spans="6:8" x14ac:dyDescent="0.3">
      <c r="F275" s="2"/>
      <c r="G275" s="2"/>
      <c r="H275" s="4"/>
    </row>
    <row r="276" spans="6:8" x14ac:dyDescent="0.3">
      <c r="F276" s="2"/>
      <c r="G276" s="2"/>
      <c r="H276" s="4"/>
    </row>
    <row r="277" spans="6:8" x14ac:dyDescent="0.3">
      <c r="F277" s="2"/>
      <c r="G277" s="2"/>
      <c r="H277" s="4"/>
    </row>
    <row r="278" spans="6:8" x14ac:dyDescent="0.3">
      <c r="F278" s="2"/>
      <c r="G278" s="2"/>
      <c r="H278" s="4"/>
    </row>
    <row r="279" spans="6:8" x14ac:dyDescent="0.3">
      <c r="F279" s="2"/>
      <c r="G279" s="2"/>
      <c r="H279" s="4"/>
    </row>
    <row r="280" spans="6:8" x14ac:dyDescent="0.3">
      <c r="F280" s="2"/>
      <c r="G280" s="2"/>
      <c r="H280" s="4"/>
    </row>
    <row r="281" spans="6:8" x14ac:dyDescent="0.3">
      <c r="F281" s="2"/>
      <c r="G281" s="2"/>
      <c r="H281" s="4"/>
    </row>
    <row r="282" spans="6:8" x14ac:dyDescent="0.3">
      <c r="F282" s="2"/>
      <c r="G282" s="2"/>
      <c r="H282" s="4"/>
    </row>
    <row r="283" spans="6:8" x14ac:dyDescent="0.3">
      <c r="F283" s="2"/>
      <c r="G283" s="2"/>
      <c r="H283" s="4"/>
    </row>
    <row r="284" spans="6:8" x14ac:dyDescent="0.3">
      <c r="F284" s="2"/>
      <c r="G284" s="2"/>
      <c r="H284" s="4"/>
    </row>
    <row r="285" spans="6:8" x14ac:dyDescent="0.3">
      <c r="F285" s="2"/>
      <c r="G285" s="2"/>
      <c r="H285" s="4"/>
    </row>
    <row r="286" spans="6:8" x14ac:dyDescent="0.3">
      <c r="F286" s="2"/>
      <c r="G286" s="2"/>
      <c r="H286" s="4"/>
    </row>
    <row r="287" spans="6:8" x14ac:dyDescent="0.3">
      <c r="F287" s="2"/>
      <c r="G287" s="2"/>
      <c r="H287" s="4"/>
    </row>
    <row r="288" spans="6:8" x14ac:dyDescent="0.3">
      <c r="F288" s="2"/>
      <c r="G288" s="2"/>
      <c r="H288" s="4"/>
    </row>
    <row r="289" spans="6:49" x14ac:dyDescent="0.3">
      <c r="F289" s="2"/>
      <c r="G289" s="2"/>
      <c r="H289" s="4"/>
    </row>
    <row r="290" spans="6:49" x14ac:dyDescent="0.3">
      <c r="F290" s="2"/>
      <c r="G290" s="2"/>
      <c r="H290" s="4"/>
    </row>
    <row r="292" spans="6:49" x14ac:dyDescent="0.3">
      <c r="K292" s="35" t="s">
        <v>60</v>
      </c>
      <c r="L292" s="5">
        <f>X292</f>
        <v>0.9</v>
      </c>
      <c r="M292" s="6" t="s">
        <v>2</v>
      </c>
      <c r="N292" s="6" t="s">
        <v>3</v>
      </c>
      <c r="O292" s="6" t="s">
        <v>4</v>
      </c>
      <c r="P292" s="6" t="s">
        <v>5</v>
      </c>
      <c r="Q292" s="6" t="s">
        <v>6</v>
      </c>
      <c r="R292" s="6" t="s">
        <v>7</v>
      </c>
      <c r="S292" s="6" t="s">
        <v>8</v>
      </c>
      <c r="T292" s="6" t="s">
        <v>9</v>
      </c>
      <c r="U292" s="6" t="s">
        <v>10</v>
      </c>
      <c r="V292" s="6" t="s">
        <v>11</v>
      </c>
      <c r="W292" s="6" t="s">
        <v>12</v>
      </c>
      <c r="X292" s="7">
        <v>0.9</v>
      </c>
      <c r="Y292" s="6" t="s">
        <v>2</v>
      </c>
      <c r="Z292" s="6" t="s">
        <v>3</v>
      </c>
      <c r="AA292" s="6" t="s">
        <v>4</v>
      </c>
      <c r="AB292" s="6" t="s">
        <v>5</v>
      </c>
      <c r="AC292" s="6" t="s">
        <v>6</v>
      </c>
      <c r="AD292" s="6" t="s">
        <v>7</v>
      </c>
      <c r="AE292" s="6" t="s">
        <v>8</v>
      </c>
      <c r="AF292" s="6" t="s">
        <v>9</v>
      </c>
      <c r="AG292" s="6" t="s">
        <v>10</v>
      </c>
      <c r="AH292" s="6" t="s">
        <v>11</v>
      </c>
      <c r="AI292" s="6" t="s">
        <v>12</v>
      </c>
      <c r="AJ292" s="5">
        <f t="shared" ref="AJ292:AJ303" si="7">X292</f>
        <v>0.9</v>
      </c>
      <c r="AK292" s="6" t="s">
        <v>2</v>
      </c>
      <c r="AL292" s="6" t="s">
        <v>3</v>
      </c>
      <c r="AM292" s="6" t="s">
        <v>4</v>
      </c>
      <c r="AN292" s="6" t="s">
        <v>5</v>
      </c>
      <c r="AO292" s="6" t="s">
        <v>6</v>
      </c>
      <c r="AP292" s="6" t="s">
        <v>7</v>
      </c>
      <c r="AQ292" s="6" t="s">
        <v>8</v>
      </c>
      <c r="AR292" s="6" t="s">
        <v>9</v>
      </c>
      <c r="AS292" s="6" t="s">
        <v>10</v>
      </c>
      <c r="AT292" s="6" t="s">
        <v>11</v>
      </c>
      <c r="AU292" s="6" t="s">
        <v>12</v>
      </c>
    </row>
    <row r="293" spans="6:49" x14ac:dyDescent="0.3">
      <c r="L293" s="8" t="s">
        <v>15</v>
      </c>
      <c r="M293" s="9">
        <f t="shared" ref="M293:W293" si="8">AVERAGE(M3:M290)</f>
        <v>3187319.6607142841</v>
      </c>
      <c r="N293" s="9">
        <f t="shared" si="8"/>
        <v>3183023.9642857127</v>
      </c>
      <c r="O293" s="9">
        <f t="shared" si="8"/>
        <v>3219202.932142857</v>
      </c>
      <c r="P293" s="9">
        <f t="shared" si="8"/>
        <v>5860348.5107142851</v>
      </c>
      <c r="Q293" s="9">
        <f t="shared" si="8"/>
        <v>2821438.2892857147</v>
      </c>
      <c r="R293" s="9">
        <f t="shared" si="8"/>
        <v>4327424.1071428573</v>
      </c>
      <c r="S293" s="9">
        <f t="shared" si="8"/>
        <v>2549148.2642857144</v>
      </c>
      <c r="T293" s="9">
        <f t="shared" si="8"/>
        <v>4984023.2642857144</v>
      </c>
      <c r="U293" s="9">
        <f t="shared" si="8"/>
        <v>4173743.7678571446</v>
      </c>
      <c r="V293" s="9">
        <f t="shared" si="8"/>
        <v>11982927.153571429</v>
      </c>
      <c r="W293" s="9">
        <f t="shared" si="8"/>
        <v>5096430.6000000015</v>
      </c>
      <c r="X293" s="9" t="s">
        <v>15</v>
      </c>
      <c r="Y293" s="9">
        <f t="shared" ref="Y293:AI293" si="9">AVERAGE(Y3:Y290)</f>
        <v>3.1283644321715522</v>
      </c>
      <c r="Z293" s="9">
        <f t="shared" si="9"/>
        <v>2.8020114853608118</v>
      </c>
      <c r="AA293" s="9">
        <f t="shared" si="9"/>
        <v>2.8089656024668193</v>
      </c>
      <c r="AB293" s="9">
        <f t="shared" si="9"/>
        <v>5.2026736684751613</v>
      </c>
      <c r="AC293" s="9">
        <f t="shared" si="9"/>
        <v>2.9422400171554592</v>
      </c>
      <c r="AD293" s="9">
        <f t="shared" si="9"/>
        <v>4.1958740975185975</v>
      </c>
      <c r="AE293" s="9">
        <f t="shared" si="9"/>
        <v>2.8709214981782556</v>
      </c>
      <c r="AF293" s="9">
        <f t="shared" si="9"/>
        <v>2.7153524145330139</v>
      </c>
      <c r="AG293" s="9">
        <f t="shared" si="9"/>
        <v>2.8024311733741869</v>
      </c>
      <c r="AH293" s="9">
        <f t="shared" si="9"/>
        <v>6.5090687836929941</v>
      </c>
      <c r="AI293" s="9">
        <f t="shared" si="9"/>
        <v>4.8305459913255104</v>
      </c>
      <c r="AJ293" s="8" t="str">
        <f t="shared" si="7"/>
        <v>ALL</v>
      </c>
      <c r="AK293" s="9">
        <f t="shared" ref="AK293:AU293" si="10">AVERAGE(AK3:AK290)</f>
        <v>3.1283644321715522</v>
      </c>
      <c r="AL293" s="9">
        <f t="shared" si="10"/>
        <v>0.938183857899899</v>
      </c>
      <c r="AM293" s="9">
        <f t="shared" si="10"/>
        <v>0.94923166585836682</v>
      </c>
      <c r="AN293" s="9">
        <f t="shared" si="10"/>
        <v>5.2026736684751613</v>
      </c>
      <c r="AO293" s="9">
        <f t="shared" si="10"/>
        <v>1.0616386849271033</v>
      </c>
      <c r="AP293" s="9">
        <f t="shared" si="10"/>
        <v>4.1958740975185975</v>
      </c>
      <c r="AQ293" s="9">
        <f t="shared" si="10"/>
        <v>0.97402178654842164</v>
      </c>
      <c r="AR293" s="9">
        <f t="shared" si="10"/>
        <v>1.4801917167351348</v>
      </c>
      <c r="AS293" s="9">
        <f t="shared" si="10"/>
        <v>0.53147168243075205</v>
      </c>
      <c r="AT293" s="9">
        <f t="shared" si="10"/>
        <v>6.5090687836929941</v>
      </c>
      <c r="AU293" s="9">
        <f t="shared" si="10"/>
        <v>2.743255242086057</v>
      </c>
    </row>
    <row r="294" spans="6:49" x14ac:dyDescent="0.3">
      <c r="L294" s="8" t="str">
        <f>"Target; Gain &gt; "&amp;L292</f>
        <v>Target; Gain &gt; 0.9</v>
      </c>
      <c r="M294" s="9">
        <f>AVERAGEIF($AZ3:$AZ290,"&gt;"&amp;$X292,M3:M290)</f>
        <v>1469812.7</v>
      </c>
      <c r="N294" s="9">
        <f t="shared" ref="N294:W294" si="11">AVERAGEIF($AZ3:$AZ290,"&gt;"&amp;$X292,N3:N290)</f>
        <v>906316.1</v>
      </c>
      <c r="O294" s="9">
        <f t="shared" si="11"/>
        <v>914040.85</v>
      </c>
      <c r="P294" s="9">
        <f t="shared" si="11"/>
        <v>3287460.4000000004</v>
      </c>
      <c r="Q294" s="9">
        <f t="shared" si="11"/>
        <v>481517.65</v>
      </c>
      <c r="R294" s="9">
        <f t="shared" si="11"/>
        <v>2539103.2000000002</v>
      </c>
      <c r="S294" s="9">
        <f t="shared" si="11"/>
        <v>512918.30000000005</v>
      </c>
      <c r="T294" s="9">
        <f t="shared" si="11"/>
        <v>6021818.5499999998</v>
      </c>
      <c r="U294" s="9">
        <f t="shared" si="11"/>
        <v>4088783.3</v>
      </c>
      <c r="V294" s="9">
        <f t="shared" si="11"/>
        <v>6407506.0499999998</v>
      </c>
      <c r="W294" s="9">
        <f t="shared" si="11"/>
        <v>1185296.8500000001</v>
      </c>
      <c r="X294" s="9" t="str">
        <f>"Target; Gain &gt; "&amp;X292</f>
        <v>Target; Gain &gt; 0.9</v>
      </c>
      <c r="Y294" s="9">
        <f t="shared" ref="Y294:AI294" si="12">AVERAGEIF($AZ3:$AZ290,"&gt;"&amp;$X292,Y3:Y290)</f>
        <v>1.5970693325914909</v>
      </c>
      <c r="Z294" s="9">
        <f t="shared" si="12"/>
        <v>1.159911445050966</v>
      </c>
      <c r="AA294" s="9">
        <f t="shared" si="12"/>
        <v>1.1425974196405153</v>
      </c>
      <c r="AB294" s="9">
        <f t="shared" si="12"/>
        <v>2.0116358539497017</v>
      </c>
      <c r="AC294" s="9">
        <f t="shared" si="12"/>
        <v>0.94896108280081537</v>
      </c>
      <c r="AD294" s="9">
        <f t="shared" si="12"/>
        <v>1.9386803439061624</v>
      </c>
      <c r="AE294" s="9">
        <f t="shared" si="12"/>
        <v>0.83868341645284084</v>
      </c>
      <c r="AF294" s="9">
        <f t="shared" si="12"/>
        <v>3.4070915154065</v>
      </c>
      <c r="AG294" s="9">
        <f t="shared" si="12"/>
        <v>2.5964982060570039</v>
      </c>
      <c r="AH294" s="9">
        <f t="shared" si="12"/>
        <v>4.1322213200008262</v>
      </c>
      <c r="AI294" s="9">
        <f t="shared" si="12"/>
        <v>1.7708385731210001</v>
      </c>
      <c r="AJ294" s="8" t="str">
        <f t="shared" si="7"/>
        <v>Target; Gain &gt; 0.9</v>
      </c>
      <c r="AK294" s="9">
        <f t="shared" ref="AK294:AU294" si="13">AVERAGEIF($AZ3:$AZ290,"&gt;"&amp;$X292,AK3:AK290)</f>
        <v>1.5970693325914909</v>
      </c>
      <c r="AL294" s="9">
        <f t="shared" si="13"/>
        <v>0.46802220911195036</v>
      </c>
      <c r="AM294" s="9">
        <f t="shared" si="13"/>
        <v>0.4596011667919811</v>
      </c>
      <c r="AN294" s="9">
        <f t="shared" si="13"/>
        <v>2.0116358539497017</v>
      </c>
      <c r="AO294" s="9">
        <f t="shared" si="13"/>
        <v>0.42045784534566333</v>
      </c>
      <c r="AP294" s="9">
        <f t="shared" si="13"/>
        <v>1.9386803439061624</v>
      </c>
      <c r="AQ294" s="9">
        <f t="shared" si="13"/>
        <v>0.42196245570958124</v>
      </c>
      <c r="AR294" s="9">
        <f t="shared" si="13"/>
        <v>1.8476625829993285</v>
      </c>
      <c r="AS294" s="9">
        <f t="shared" si="13"/>
        <v>0.54113266544591165</v>
      </c>
      <c r="AT294" s="9">
        <f t="shared" si="13"/>
        <v>4.1322213200008262</v>
      </c>
      <c r="AU294" s="9">
        <f t="shared" si="13"/>
        <v>0.9131827576522481</v>
      </c>
    </row>
    <row r="295" spans="6:49" x14ac:dyDescent="0.3">
      <c r="L295" s="8" t="str">
        <f>"Gain &gt; "&amp;L292</f>
        <v>Gain &gt; 0.9</v>
      </c>
      <c r="M295" s="9">
        <f t="shared" ref="M295:W295" si="14" xml:space="preserve"> AVERAGEIF($AY3:$AY290,"&gt;"&amp;$X292,M3:M290)</f>
        <v>3296127.4499999997</v>
      </c>
      <c r="N295" s="9">
        <f t="shared" si="14"/>
        <v>2868571.6833333336</v>
      </c>
      <c r="O295" s="9">
        <f t="shared" si="14"/>
        <v>2899833.1666666665</v>
      </c>
      <c r="P295" s="9">
        <f t="shared" si="14"/>
        <v>5203119.45</v>
      </c>
      <c r="Q295" s="9">
        <f t="shared" si="14"/>
        <v>1578517.7500000002</v>
      </c>
      <c r="R295" s="9">
        <f t="shared" si="14"/>
        <v>4178756.4999999995</v>
      </c>
      <c r="S295" s="9">
        <f t="shared" si="14"/>
        <v>2017479.9166666667</v>
      </c>
      <c r="T295" s="9">
        <f t="shared" si="14"/>
        <v>5494219.2666666666</v>
      </c>
      <c r="U295" s="9">
        <f t="shared" si="14"/>
        <v>4032709.1333333347</v>
      </c>
      <c r="V295" s="9">
        <f t="shared" si="14"/>
        <v>10702089.116666667</v>
      </c>
      <c r="W295" s="9">
        <f t="shared" si="14"/>
        <v>2912382.3166666669</v>
      </c>
      <c r="X295" s="9" t="str">
        <f>"Gain &gt; "&amp;X292</f>
        <v>Gain &gt; 0.9</v>
      </c>
      <c r="Y295" s="9">
        <f t="shared" ref="Y295:AI295" si="15" xml:space="preserve"> AVERAGEIF($AY3:$AY290,"&gt;"&amp;$X292,Y3:Y290)</f>
        <v>3.2606628633307992</v>
      </c>
      <c r="Z295" s="9">
        <f t="shared" si="15"/>
        <v>2.5241899181428988</v>
      </c>
      <c r="AA295" s="9">
        <f t="shared" si="15"/>
        <v>2.5271734273953674</v>
      </c>
      <c r="AB295" s="9">
        <f t="shared" si="15"/>
        <v>3.7063284565655823</v>
      </c>
      <c r="AC295" s="9">
        <f t="shared" si="15"/>
        <v>1.7746335635839685</v>
      </c>
      <c r="AD295" s="9">
        <f t="shared" si="15"/>
        <v>3.9772559556110845</v>
      </c>
      <c r="AE295" s="9">
        <f t="shared" si="15"/>
        <v>2.2758924286686426</v>
      </c>
      <c r="AF295" s="9">
        <f t="shared" si="15"/>
        <v>2.807997741521103</v>
      </c>
      <c r="AG295" s="9">
        <f t="shared" si="15"/>
        <v>2.4810337988776157</v>
      </c>
      <c r="AH295" s="9">
        <f t="shared" si="15"/>
        <v>5.8340148267219769</v>
      </c>
      <c r="AI295" s="9">
        <f t="shared" si="15"/>
        <v>3.7732813207461731</v>
      </c>
      <c r="AJ295" s="8" t="str">
        <f t="shared" si="7"/>
        <v>Gain &gt; 0.9</v>
      </c>
      <c r="AK295" s="9">
        <f t="shared" ref="AK295:AU295" si="16" xml:space="preserve"> AVERAGEIF($AY3:$AY290,"&gt;"&amp;$X292,AK3:AK290)</f>
        <v>3.2606628633307992</v>
      </c>
      <c r="AL295" s="9">
        <f t="shared" si="16"/>
        <v>0.80978529201723493</v>
      </c>
      <c r="AM295" s="9">
        <f t="shared" si="16"/>
        <v>0.81629628036850288</v>
      </c>
      <c r="AN295" s="9">
        <f t="shared" si="16"/>
        <v>3.7063284565655823</v>
      </c>
      <c r="AO295" s="9">
        <f t="shared" si="16"/>
        <v>0.62859970514594654</v>
      </c>
      <c r="AP295" s="9">
        <f t="shared" si="16"/>
        <v>3.9772559556110845</v>
      </c>
      <c r="AQ295" s="9">
        <f t="shared" si="16"/>
        <v>0.75661333567016609</v>
      </c>
      <c r="AR295" s="9">
        <f t="shared" si="16"/>
        <v>1.5665428791020528</v>
      </c>
      <c r="AS295" s="9">
        <f t="shared" si="16"/>
        <v>0.48862414527878478</v>
      </c>
      <c r="AT295" s="9">
        <f t="shared" si="16"/>
        <v>5.8340148267219769</v>
      </c>
      <c r="AU295" s="9">
        <f t="shared" si="16"/>
        <v>2.3152245402869691</v>
      </c>
      <c r="AW295" s="10"/>
    </row>
    <row r="296" spans="6:49" x14ac:dyDescent="0.3">
      <c r="L296" t="s">
        <v>16</v>
      </c>
      <c r="M296" s="9">
        <f>AVERAGEIF($H3:$H290,"=1",M3:M290)</f>
        <v>1550486.5</v>
      </c>
      <c r="N296" s="9">
        <f t="shared" ref="N296:W296" si="17">AVERAGEIF($H3:$H290,"=1",N3:N290)</f>
        <v>1513860.06</v>
      </c>
      <c r="O296" s="9">
        <f t="shared" si="17"/>
        <v>1525046.42</v>
      </c>
      <c r="P296" s="9">
        <f t="shared" si="17"/>
        <v>2636482.4400000004</v>
      </c>
      <c r="Q296" s="9">
        <f t="shared" si="17"/>
        <v>911142.74</v>
      </c>
      <c r="R296" s="9">
        <f t="shared" si="17"/>
        <v>2019735.14</v>
      </c>
      <c r="S296" s="9">
        <f t="shared" si="17"/>
        <v>856766.92000000016</v>
      </c>
      <c r="T296" s="9">
        <f t="shared" si="17"/>
        <v>4849319.66</v>
      </c>
      <c r="U296" s="9">
        <f t="shared" si="17"/>
        <v>3881617.3000000007</v>
      </c>
      <c r="V296" s="9">
        <f t="shared" si="17"/>
        <v>6527000.1799999997</v>
      </c>
      <c r="W296" s="9">
        <f t="shared" si="17"/>
        <v>2458196.2600000002</v>
      </c>
      <c r="X296" s="9" t="s">
        <v>16</v>
      </c>
      <c r="Y296" s="9">
        <f>AVERAGEIF($H3:$H290,"=1",Y3:Y290)</f>
        <v>1.7648834500997328</v>
      </c>
      <c r="Z296" s="9">
        <f t="shared" ref="Z296:AI296" si="18">AVERAGEIF($H3:$H290,"=1",Z3:Z290)</f>
        <v>1.6389038909017111</v>
      </c>
      <c r="AA296" s="9">
        <f t="shared" si="18"/>
        <v>1.6251814022008328</v>
      </c>
      <c r="AB296" s="9">
        <f t="shared" si="18"/>
        <v>2.436229977800394</v>
      </c>
      <c r="AC296" s="9">
        <f t="shared" si="18"/>
        <v>1.3918360783788377</v>
      </c>
      <c r="AD296" s="9">
        <f t="shared" si="18"/>
        <v>2.2554114331572785</v>
      </c>
      <c r="AE296" s="9">
        <f t="shared" si="18"/>
        <v>1.510597872796934</v>
      </c>
      <c r="AF296" s="9">
        <f t="shared" si="18"/>
        <v>2.5399771468294783</v>
      </c>
      <c r="AG296" s="9">
        <f t="shared" si="18"/>
        <v>2.4967639121867253</v>
      </c>
      <c r="AH296" s="9">
        <f t="shared" si="18"/>
        <v>4.4351923192013052</v>
      </c>
      <c r="AI296" s="9">
        <f t="shared" si="18"/>
        <v>2.9134776414418591</v>
      </c>
      <c r="AJ296" s="10" t="str">
        <f t="shared" si="7"/>
        <v>Target</v>
      </c>
      <c r="AK296" s="9">
        <f>AVERAGEIF($H3:$H290,"=1",AK3:AK290)</f>
        <v>1.7648834500997328</v>
      </c>
      <c r="AL296" s="9">
        <f t="shared" ref="AL296:AU296" si="19">AVERAGEIF($H3:$H290,"=1",AL3:AL290)</f>
        <v>0.56824958322686148</v>
      </c>
      <c r="AM296" s="9">
        <f t="shared" si="19"/>
        <v>0.56300347222946578</v>
      </c>
      <c r="AN296" s="9">
        <f t="shared" si="19"/>
        <v>2.436229977800394</v>
      </c>
      <c r="AO296" s="9">
        <f t="shared" si="19"/>
        <v>0.5331769946374697</v>
      </c>
      <c r="AP296" s="9">
        <f t="shared" si="19"/>
        <v>2.2554114331572785</v>
      </c>
      <c r="AQ296" s="9">
        <f t="shared" si="19"/>
        <v>0.57713413708494032</v>
      </c>
      <c r="AR296" s="9">
        <f t="shared" si="19"/>
        <v>1.3818254585855176</v>
      </c>
      <c r="AS296" s="9">
        <f t="shared" si="19"/>
        <v>0.48957919125910843</v>
      </c>
      <c r="AT296" s="9">
        <f t="shared" si="19"/>
        <v>4.4351923192013052</v>
      </c>
      <c r="AU296" s="9">
        <f t="shared" si="19"/>
        <v>1.4873719554976561</v>
      </c>
      <c r="AW296" s="10"/>
    </row>
    <row r="297" spans="6:49" x14ac:dyDescent="0.3">
      <c r="L297" t="str">
        <f t="shared" ref="L297:L303" si="20">X297</f>
        <v>Gain &gt; 0</v>
      </c>
      <c r="M297" s="9">
        <f>AVERAGEIF($J3:$J290,"=1",M3:M290)</f>
        <v>2457867.7733333334</v>
      </c>
      <c r="N297" s="9">
        <f t="shared" ref="N297:W297" si="21">AVERAGEIF($J3:$J290,"=1",N3:N290)</f>
        <v>2326765.0666666673</v>
      </c>
      <c r="O297" s="9">
        <f t="shared" si="21"/>
        <v>2350599.5666666673</v>
      </c>
      <c r="P297" s="9">
        <f t="shared" si="21"/>
        <v>4146377.18</v>
      </c>
      <c r="Q297" s="9">
        <f t="shared" si="21"/>
        <v>1772629.6866666668</v>
      </c>
      <c r="R297" s="9">
        <f t="shared" si="21"/>
        <v>3084262.933333335</v>
      </c>
      <c r="S297" s="9">
        <f t="shared" si="21"/>
        <v>1691291.5199999998</v>
      </c>
      <c r="T297" s="9">
        <f t="shared" si="21"/>
        <v>4924029.6333333338</v>
      </c>
      <c r="U297" s="9">
        <f t="shared" si="21"/>
        <v>4015196.8800000008</v>
      </c>
      <c r="V297" s="9">
        <f t="shared" si="21"/>
        <v>8530107.1133333314</v>
      </c>
      <c r="W297" s="9">
        <f t="shared" si="21"/>
        <v>3157295.4666666668</v>
      </c>
      <c r="X297" s="9" t="s">
        <v>17</v>
      </c>
      <c r="Y297" s="9">
        <f>AVERAGEIF($J3:$J290,"=1",Y3:Y290)</f>
        <v>2.5848100098408762</v>
      </c>
      <c r="Z297" s="9">
        <f t="shared" ref="Z297:AI297" si="22">AVERAGEIF($J3:$J290,"=1",Z3:Z290)</f>
        <v>2.2331488149760608</v>
      </c>
      <c r="AA297" s="9">
        <f t="shared" si="22"/>
        <v>2.2336893974632646</v>
      </c>
      <c r="AB297" s="9">
        <f t="shared" si="22"/>
        <v>3.6522291588265223</v>
      </c>
      <c r="AC297" s="9">
        <f t="shared" si="22"/>
        <v>2.0465734532409505</v>
      </c>
      <c r="AD297" s="9">
        <f t="shared" si="22"/>
        <v>3.5639468944491814</v>
      </c>
      <c r="AE297" s="9">
        <f t="shared" si="22"/>
        <v>2.3822115745147068</v>
      </c>
      <c r="AF297" s="9">
        <f t="shared" si="22"/>
        <v>2.7182480779519147</v>
      </c>
      <c r="AG297" s="9">
        <f t="shared" si="22"/>
        <v>2.712107904665948</v>
      </c>
      <c r="AH297" s="9">
        <f t="shared" si="22"/>
        <v>5.0701470218986895</v>
      </c>
      <c r="AI297" s="9">
        <f t="shared" si="22"/>
        <v>3.5738380705549697</v>
      </c>
      <c r="AJ297" s="10" t="str">
        <f t="shared" si="7"/>
        <v>Gain &gt; 0</v>
      </c>
      <c r="AK297" s="9">
        <f>AVERAGEIF($J3:$J290,"=1",AK3:AK290)</f>
        <v>2.5848100098408762</v>
      </c>
      <c r="AL297" s="9">
        <f t="shared" ref="AL297:AU297" si="23">AVERAGEIF($J3:$J290,"=1",AL3:AL290)</f>
        <v>0.75816502889773507</v>
      </c>
      <c r="AM297" s="9">
        <f t="shared" si="23"/>
        <v>0.76292175490409131</v>
      </c>
      <c r="AN297" s="9">
        <f t="shared" si="23"/>
        <v>3.6522291588265223</v>
      </c>
      <c r="AO297" s="9">
        <f t="shared" si="23"/>
        <v>0.73882970923771296</v>
      </c>
      <c r="AP297" s="9">
        <f t="shared" si="23"/>
        <v>3.5639468944491814</v>
      </c>
      <c r="AQ297" s="9">
        <f t="shared" si="23"/>
        <v>0.82559067395011299</v>
      </c>
      <c r="AR297" s="9">
        <f t="shared" si="23"/>
        <v>1.4613952224301947</v>
      </c>
      <c r="AS297" s="9">
        <f t="shared" si="23"/>
        <v>0.51341147410877364</v>
      </c>
      <c r="AT297" s="9">
        <f t="shared" si="23"/>
        <v>5.0701470218986895</v>
      </c>
      <c r="AU297" s="9">
        <f t="shared" si="23"/>
        <v>2.0110860017287382</v>
      </c>
      <c r="AW297" s="10"/>
    </row>
    <row r="298" spans="6:49" x14ac:dyDescent="0.3">
      <c r="L298" t="str">
        <f t="shared" si="20"/>
        <v>Gain &lt;=0</v>
      </c>
      <c r="M298" s="9">
        <f>AVERAGEIF($I3:$I290,"=1",M3:M290)</f>
        <v>4028994.9153846153</v>
      </c>
      <c r="N298" s="9">
        <f t="shared" ref="N298:W298" si="24">AVERAGEIF($I3:$I290,"=1",N3:N290)</f>
        <v>4171015</v>
      </c>
      <c r="O298" s="9">
        <f t="shared" si="24"/>
        <v>4221437.5846153861</v>
      </c>
      <c r="P298" s="9">
        <f t="shared" si="24"/>
        <v>7838007.7384615401</v>
      </c>
      <c r="Q298" s="9">
        <f t="shared" si="24"/>
        <v>4031602.0615384625</v>
      </c>
      <c r="R298" s="9">
        <f t="shared" si="24"/>
        <v>5761840.8461538469</v>
      </c>
      <c r="S298" s="9">
        <f t="shared" si="24"/>
        <v>3538982.9692307692</v>
      </c>
      <c r="T298" s="9">
        <f t="shared" si="24"/>
        <v>5053246.6846153857</v>
      </c>
      <c r="U298" s="9">
        <f t="shared" si="24"/>
        <v>4356682.4846153846</v>
      </c>
      <c r="V298" s="9">
        <f t="shared" si="24"/>
        <v>15966950.276923073</v>
      </c>
      <c r="W298" s="9">
        <f t="shared" si="24"/>
        <v>7333894.2153846156</v>
      </c>
      <c r="X298" s="9" t="s">
        <v>18</v>
      </c>
      <c r="Y298" s="9">
        <f>AVERAGEIF($I3:$I290,"=1",Y3:Y290)</f>
        <v>3.7555426117838726</v>
      </c>
      <c r="Z298" s="9">
        <f t="shared" ref="Z298:AI298" si="25">AVERAGEIF($I3:$I290,"=1",Z3:Z290)</f>
        <v>3.4583914896509098</v>
      </c>
      <c r="AA298" s="9">
        <f t="shared" si="25"/>
        <v>3.4727458390093839</v>
      </c>
      <c r="AB298" s="9">
        <f t="shared" si="25"/>
        <v>6.9916481026851276</v>
      </c>
      <c r="AC298" s="9">
        <f t="shared" si="25"/>
        <v>3.9757014370568169</v>
      </c>
      <c r="AD298" s="9">
        <f t="shared" si="25"/>
        <v>4.925020870291001</v>
      </c>
      <c r="AE298" s="9">
        <f t="shared" si="25"/>
        <v>3.4348175639438874</v>
      </c>
      <c r="AF298" s="9">
        <f t="shared" si="25"/>
        <v>2.7120112644342811</v>
      </c>
      <c r="AG298" s="9">
        <f t="shared" si="25"/>
        <v>2.9066503295759998</v>
      </c>
      <c r="AH298" s="9">
        <f t="shared" si="25"/>
        <v>8.1693631242248763</v>
      </c>
      <c r="AI298" s="9">
        <f t="shared" si="25"/>
        <v>6.2805935922145952</v>
      </c>
      <c r="AJ298" s="10" t="str">
        <f t="shared" si="7"/>
        <v>Gain &lt;=0</v>
      </c>
      <c r="AK298" s="9">
        <f>AVERAGEIF($I3:$I290,"=1",AK3:AK290)</f>
        <v>3.7555426117838726</v>
      </c>
      <c r="AL298" s="9">
        <f t="shared" ref="AL298:AU298" si="26">AVERAGEIF($I3:$I290,"=1",AL3:AL290)</f>
        <v>1.1458978913639353</v>
      </c>
      <c r="AM298" s="9">
        <f t="shared" si="26"/>
        <v>1.164204640036377</v>
      </c>
      <c r="AN298" s="9">
        <f t="shared" si="26"/>
        <v>6.9916481026851276</v>
      </c>
      <c r="AO298" s="9">
        <f t="shared" si="26"/>
        <v>1.4341105799533227</v>
      </c>
      <c r="AP298" s="9">
        <f t="shared" si="26"/>
        <v>4.925020870291001</v>
      </c>
      <c r="AQ298" s="9">
        <f t="shared" si="26"/>
        <v>1.145288454931086</v>
      </c>
      <c r="AR298" s="9">
        <f t="shared" si="26"/>
        <v>1.5018799793946809</v>
      </c>
      <c r="AS298" s="9">
        <f t="shared" si="26"/>
        <v>0.55231038434072743</v>
      </c>
      <c r="AT298" s="9">
        <f t="shared" si="26"/>
        <v>8.1693631242248763</v>
      </c>
      <c r="AU298" s="9">
        <f t="shared" si="26"/>
        <v>3.5880659040368093</v>
      </c>
    </row>
    <row r="299" spans="6:49" x14ac:dyDescent="0.3">
      <c r="L299" t="str">
        <f t="shared" si="20"/>
        <v>Target;Gain &gt; 0.9; #pref=2</v>
      </c>
      <c r="M299" s="9" t="e">
        <f t="shared" ref="M299:W299" si="27">AVERAGEIFS(M3:M290, $H$3:$H$290, "=1",$K3:$K290,"=2",$AY3:$AY290,"&gt;"&amp;$X$292)</f>
        <v>#DIV/0!</v>
      </c>
      <c r="N299" s="9" t="e">
        <f t="shared" si="27"/>
        <v>#DIV/0!</v>
      </c>
      <c r="O299" s="9" t="e">
        <f t="shared" si="27"/>
        <v>#DIV/0!</v>
      </c>
      <c r="P299" s="9" t="e">
        <f t="shared" si="27"/>
        <v>#DIV/0!</v>
      </c>
      <c r="Q299" s="9" t="e">
        <f t="shared" si="27"/>
        <v>#DIV/0!</v>
      </c>
      <c r="R299" s="9" t="e">
        <f t="shared" si="27"/>
        <v>#DIV/0!</v>
      </c>
      <c r="S299" s="9" t="e">
        <f t="shared" si="27"/>
        <v>#DIV/0!</v>
      </c>
      <c r="T299" s="9" t="e">
        <f t="shared" si="27"/>
        <v>#DIV/0!</v>
      </c>
      <c r="U299" s="9" t="e">
        <f t="shared" si="27"/>
        <v>#DIV/0!</v>
      </c>
      <c r="V299" s="9" t="e">
        <f t="shared" si="27"/>
        <v>#DIV/0!</v>
      </c>
      <c r="W299" s="9" t="e">
        <f t="shared" si="27"/>
        <v>#DIV/0!</v>
      </c>
      <c r="X299" s="9" t="str">
        <f>"Target;Gain &gt; "&amp;X292&amp;"; #pref=2"</f>
        <v>Target;Gain &gt; 0.9; #pref=2</v>
      </c>
      <c r="Y299" s="9" t="e">
        <f t="shared" ref="Y299:AI299" si="28">AVERAGEIFS(Y3:Y290, $H$3:$H$290, "=1",$K3:$K290,"=2",$AY3:$AY290,"&gt;"&amp;$X$292)</f>
        <v>#DIV/0!</v>
      </c>
      <c r="Z299" s="9" t="e">
        <f t="shared" si="28"/>
        <v>#DIV/0!</v>
      </c>
      <c r="AA299" s="9" t="e">
        <f t="shared" si="28"/>
        <v>#DIV/0!</v>
      </c>
      <c r="AB299" s="9" t="e">
        <f t="shared" si="28"/>
        <v>#DIV/0!</v>
      </c>
      <c r="AC299" s="9" t="e">
        <f t="shared" si="28"/>
        <v>#DIV/0!</v>
      </c>
      <c r="AD299" s="9" t="e">
        <f t="shared" si="28"/>
        <v>#DIV/0!</v>
      </c>
      <c r="AE299" s="9" t="e">
        <f t="shared" si="28"/>
        <v>#DIV/0!</v>
      </c>
      <c r="AF299" s="9" t="e">
        <f t="shared" si="28"/>
        <v>#DIV/0!</v>
      </c>
      <c r="AG299" s="9" t="e">
        <f t="shared" si="28"/>
        <v>#DIV/0!</v>
      </c>
      <c r="AH299" s="9" t="e">
        <f t="shared" si="28"/>
        <v>#DIV/0!</v>
      </c>
      <c r="AI299" s="9" t="e">
        <f t="shared" si="28"/>
        <v>#DIV/0!</v>
      </c>
      <c r="AJ299" s="10" t="str">
        <f t="shared" si="7"/>
        <v>Target;Gain &gt; 0.9; #pref=2</v>
      </c>
      <c r="AK299" s="9" t="e">
        <f t="shared" ref="AK299:AU299" si="29">AVERAGEIFS(AK3:AK290, $H$3:$H$290, "=1",$K3:$K290,"=2",$AY3:$AY290,"&gt;"&amp;$X$292)</f>
        <v>#DIV/0!</v>
      </c>
      <c r="AL299" s="9" t="e">
        <f t="shared" si="29"/>
        <v>#DIV/0!</v>
      </c>
      <c r="AM299" s="9" t="e">
        <f t="shared" si="29"/>
        <v>#DIV/0!</v>
      </c>
      <c r="AN299" s="9" t="e">
        <f t="shared" si="29"/>
        <v>#DIV/0!</v>
      </c>
      <c r="AO299" s="9" t="e">
        <f t="shared" si="29"/>
        <v>#DIV/0!</v>
      </c>
      <c r="AP299" s="9" t="e">
        <f t="shared" si="29"/>
        <v>#DIV/0!</v>
      </c>
      <c r="AQ299" s="9" t="e">
        <f t="shared" si="29"/>
        <v>#DIV/0!</v>
      </c>
      <c r="AR299" s="9" t="e">
        <f t="shared" si="29"/>
        <v>#DIV/0!</v>
      </c>
      <c r="AS299" s="9" t="e">
        <f t="shared" si="29"/>
        <v>#DIV/0!</v>
      </c>
      <c r="AT299" s="9" t="e">
        <f t="shared" si="29"/>
        <v>#DIV/0!</v>
      </c>
      <c r="AU299" s="9" t="e">
        <f t="shared" si="29"/>
        <v>#DIV/0!</v>
      </c>
    </row>
    <row r="300" spans="6:49" x14ac:dyDescent="0.3">
      <c r="L300" t="str">
        <f t="shared" si="20"/>
        <v>Target; Gain &gt; 0.9; #pref=3</v>
      </c>
      <c r="M300" s="9">
        <f t="shared" ref="M300:W300" si="30">AVERAGEIFS(M3:M290, $H$3:$H$290, "=1",$K3:$K290,"=3",$AY3:$AY290,"&gt;"&amp;$X$292)</f>
        <v>1469812.7</v>
      </c>
      <c r="N300" s="9">
        <f t="shared" si="30"/>
        <v>906316.1</v>
      </c>
      <c r="O300" s="9">
        <f t="shared" si="30"/>
        <v>914040.85</v>
      </c>
      <c r="P300" s="9">
        <f t="shared" si="30"/>
        <v>3287460.4000000004</v>
      </c>
      <c r="Q300" s="9">
        <f t="shared" si="30"/>
        <v>481517.65</v>
      </c>
      <c r="R300" s="9">
        <f t="shared" si="30"/>
        <v>2539103.2000000002</v>
      </c>
      <c r="S300" s="9">
        <f t="shared" si="30"/>
        <v>512918.30000000005</v>
      </c>
      <c r="T300" s="9">
        <f t="shared" si="30"/>
        <v>6021818.5499999998</v>
      </c>
      <c r="U300" s="9">
        <f t="shared" si="30"/>
        <v>4088783.3</v>
      </c>
      <c r="V300" s="9">
        <f t="shared" si="30"/>
        <v>6407506.0499999998</v>
      </c>
      <c r="W300" s="9">
        <f t="shared" si="30"/>
        <v>1185296.8500000001</v>
      </c>
      <c r="X300" s="9" t="str">
        <f>"Target; Gain &gt; "&amp;X292&amp;"; #pref=3"</f>
        <v>Target; Gain &gt; 0.9; #pref=3</v>
      </c>
      <c r="Y300" s="9">
        <f t="shared" ref="Y300:AI300" si="31">AVERAGEIFS(Y3:Y290, $H$3:$H$290, "=1",$K3:$K290,"=3",$AY3:$AY290,"&gt;"&amp;$X$292)</f>
        <v>1.5970693325914909</v>
      </c>
      <c r="Z300" s="9">
        <f t="shared" si="31"/>
        <v>1.159911445050966</v>
      </c>
      <c r="AA300" s="9">
        <f t="shared" si="31"/>
        <v>1.1425974196405153</v>
      </c>
      <c r="AB300" s="9">
        <f t="shared" si="31"/>
        <v>2.0116358539497017</v>
      </c>
      <c r="AC300" s="9">
        <f t="shared" si="31"/>
        <v>0.94896108280081537</v>
      </c>
      <c r="AD300" s="9">
        <f t="shared" si="31"/>
        <v>1.9386803439061624</v>
      </c>
      <c r="AE300" s="9">
        <f t="shared" si="31"/>
        <v>0.83868341645284084</v>
      </c>
      <c r="AF300" s="9">
        <f t="shared" si="31"/>
        <v>3.4070915154065</v>
      </c>
      <c r="AG300" s="9">
        <f t="shared" si="31"/>
        <v>2.5964982060570039</v>
      </c>
      <c r="AH300" s="9">
        <f t="shared" si="31"/>
        <v>4.1322213200008262</v>
      </c>
      <c r="AI300" s="9">
        <f t="shared" si="31"/>
        <v>1.7708385731210001</v>
      </c>
      <c r="AJ300" s="10" t="str">
        <f t="shared" si="7"/>
        <v>Target; Gain &gt; 0.9; #pref=3</v>
      </c>
      <c r="AK300" s="9">
        <f t="shared" ref="AK300:AU300" si="32">AVERAGEIFS(AK3:AK290, $H$3:$H$290, "=1",$K3:$K290,"=3",$AY3:$AY290,"&gt;"&amp;$X$292)</f>
        <v>1.5970693325914909</v>
      </c>
      <c r="AL300" s="9">
        <f t="shared" si="32"/>
        <v>0.46802220911195036</v>
      </c>
      <c r="AM300" s="9">
        <f t="shared" si="32"/>
        <v>0.4596011667919811</v>
      </c>
      <c r="AN300" s="9">
        <f t="shared" si="32"/>
        <v>2.0116358539497017</v>
      </c>
      <c r="AO300" s="9">
        <f t="shared" si="32"/>
        <v>0.42045784534566333</v>
      </c>
      <c r="AP300" s="9">
        <f t="shared" si="32"/>
        <v>1.9386803439061624</v>
      </c>
      <c r="AQ300" s="9">
        <f t="shared" si="32"/>
        <v>0.42196245570958124</v>
      </c>
      <c r="AR300" s="9">
        <f t="shared" si="32"/>
        <v>1.8476625829993285</v>
      </c>
      <c r="AS300" s="9">
        <f t="shared" si="32"/>
        <v>0.54113266544591165</v>
      </c>
      <c r="AT300" s="9">
        <f t="shared" si="32"/>
        <v>4.1322213200008262</v>
      </c>
      <c r="AU300" s="9">
        <f t="shared" si="32"/>
        <v>0.9131827576522481</v>
      </c>
    </row>
    <row r="301" spans="6:49" x14ac:dyDescent="0.3">
      <c r="L301" t="str">
        <f t="shared" si="20"/>
        <v>Target; Gain &gt; 0.9; #pref=4</v>
      </c>
      <c r="M301" s="9" t="e">
        <f t="shared" ref="M301:W301" si="33">AVERAGEIFS(M3:M290, $H$3:$H$290, "=1",$K3:$K290,"=4",$AY3:$AY290,"&gt;"&amp;$X$292)</f>
        <v>#DIV/0!</v>
      </c>
      <c r="N301" s="9" t="e">
        <f t="shared" si="33"/>
        <v>#DIV/0!</v>
      </c>
      <c r="O301" s="9" t="e">
        <f t="shared" si="33"/>
        <v>#DIV/0!</v>
      </c>
      <c r="P301" s="9" t="e">
        <f t="shared" si="33"/>
        <v>#DIV/0!</v>
      </c>
      <c r="Q301" s="9" t="e">
        <f t="shared" si="33"/>
        <v>#DIV/0!</v>
      </c>
      <c r="R301" s="9" t="e">
        <f t="shared" si="33"/>
        <v>#DIV/0!</v>
      </c>
      <c r="S301" s="9" t="e">
        <f t="shared" si="33"/>
        <v>#DIV/0!</v>
      </c>
      <c r="T301" s="9" t="e">
        <f t="shared" si="33"/>
        <v>#DIV/0!</v>
      </c>
      <c r="U301" s="9" t="e">
        <f t="shared" si="33"/>
        <v>#DIV/0!</v>
      </c>
      <c r="V301" s="9" t="e">
        <f t="shared" si="33"/>
        <v>#DIV/0!</v>
      </c>
      <c r="W301" s="9" t="e">
        <f t="shared" si="33"/>
        <v>#DIV/0!</v>
      </c>
      <c r="X301" s="9" t="str">
        <f>"Target; Gain &gt; "&amp;X292&amp;"; #pref=4"</f>
        <v>Target; Gain &gt; 0.9; #pref=4</v>
      </c>
      <c r="Y301" s="9" t="e">
        <f t="shared" ref="Y301:AI301" si="34">AVERAGEIFS(Y3:Y290, $H$3:$H$290, "=1",$K3:$K290,"=4",$AY3:$AY290,"&gt;"&amp;$X$292)</f>
        <v>#DIV/0!</v>
      </c>
      <c r="Z301" s="9" t="e">
        <f t="shared" si="34"/>
        <v>#DIV/0!</v>
      </c>
      <c r="AA301" s="9" t="e">
        <f t="shared" si="34"/>
        <v>#DIV/0!</v>
      </c>
      <c r="AB301" s="9" t="e">
        <f t="shared" si="34"/>
        <v>#DIV/0!</v>
      </c>
      <c r="AC301" s="9" t="e">
        <f t="shared" si="34"/>
        <v>#DIV/0!</v>
      </c>
      <c r="AD301" s="9" t="e">
        <f t="shared" si="34"/>
        <v>#DIV/0!</v>
      </c>
      <c r="AE301" s="9" t="e">
        <f t="shared" si="34"/>
        <v>#DIV/0!</v>
      </c>
      <c r="AF301" s="9" t="e">
        <f t="shared" si="34"/>
        <v>#DIV/0!</v>
      </c>
      <c r="AG301" s="9" t="e">
        <f t="shared" si="34"/>
        <v>#DIV/0!</v>
      </c>
      <c r="AH301" s="9" t="e">
        <f t="shared" si="34"/>
        <v>#DIV/0!</v>
      </c>
      <c r="AI301" s="9" t="e">
        <f t="shared" si="34"/>
        <v>#DIV/0!</v>
      </c>
      <c r="AJ301" s="10" t="str">
        <f t="shared" si="7"/>
        <v>Target; Gain &gt; 0.9; #pref=4</v>
      </c>
      <c r="AK301" s="9" t="e">
        <f t="shared" ref="AK301:AU301" si="35">AVERAGEIFS(AK3:AK290, $H$3:$H$290, "=1",$K3:$K290,"=4",$AY3:$AY290,"&gt;"&amp;$X$292)</f>
        <v>#DIV/0!</v>
      </c>
      <c r="AL301" s="9" t="e">
        <f t="shared" si="35"/>
        <v>#DIV/0!</v>
      </c>
      <c r="AM301" s="9" t="e">
        <f t="shared" si="35"/>
        <v>#DIV/0!</v>
      </c>
      <c r="AN301" s="9" t="e">
        <f t="shared" si="35"/>
        <v>#DIV/0!</v>
      </c>
      <c r="AO301" s="9" t="e">
        <f t="shared" si="35"/>
        <v>#DIV/0!</v>
      </c>
      <c r="AP301" s="9" t="e">
        <f t="shared" si="35"/>
        <v>#DIV/0!</v>
      </c>
      <c r="AQ301" s="9" t="e">
        <f t="shared" si="35"/>
        <v>#DIV/0!</v>
      </c>
      <c r="AR301" s="9" t="e">
        <f t="shared" si="35"/>
        <v>#DIV/0!</v>
      </c>
      <c r="AS301" s="9" t="e">
        <f t="shared" si="35"/>
        <v>#DIV/0!</v>
      </c>
      <c r="AT301" s="9" t="e">
        <f t="shared" si="35"/>
        <v>#DIV/0!</v>
      </c>
      <c r="AU301" s="9" t="e">
        <f t="shared" si="35"/>
        <v>#DIV/0!</v>
      </c>
    </row>
    <row r="302" spans="6:49" x14ac:dyDescent="0.3">
      <c r="L302" s="9" t="str">
        <f t="shared" si="20"/>
        <v>Target; Gain &gt; 0</v>
      </c>
      <c r="M302" s="9">
        <f>AVERAGEIFS(M3:M290,$H3:$H290,"=1",$J3:$J290,"=1")</f>
        <v>1753459.6500000001</v>
      </c>
      <c r="N302" s="9">
        <f t="shared" ref="N302:W302" si="36">AVERAGEIFS(N3:N290,$H3:$H290,"=1",$J3:$J290,"=1")</f>
        <v>1463004.2749999999</v>
      </c>
      <c r="O302" s="9">
        <f t="shared" si="36"/>
        <v>1475410.575</v>
      </c>
      <c r="P302" s="9">
        <f t="shared" si="36"/>
        <v>3137022.4000000004</v>
      </c>
      <c r="Q302" s="9">
        <f t="shared" si="36"/>
        <v>932360.32499999984</v>
      </c>
      <c r="R302" s="9">
        <f t="shared" si="36"/>
        <v>2382834.5250000004</v>
      </c>
      <c r="S302" s="9">
        <f t="shared" si="36"/>
        <v>833065.27500000002</v>
      </c>
      <c r="T302" s="9">
        <f t="shared" si="36"/>
        <v>5065920.6000000006</v>
      </c>
      <c r="U302" s="9">
        <f t="shared" si="36"/>
        <v>3886556.1249999995</v>
      </c>
      <c r="V302" s="9">
        <f t="shared" si="36"/>
        <v>7983413.4249999989</v>
      </c>
      <c r="W302" s="9">
        <f t="shared" si="36"/>
        <v>2691542.15</v>
      </c>
      <c r="X302" s="9" t="s">
        <v>51</v>
      </c>
      <c r="Y302" s="9">
        <f>AVERAGEIFS(Y3:Y290,$H3:$H290,"=1",$J3:$J290,"=1")</f>
        <v>1.9500274068224828</v>
      </c>
      <c r="Z302" s="9">
        <f t="shared" ref="Z302:AI302" si="37">AVERAGEIFS(Z3:Z290,$H3:$H290,"=1",$J3:$J290,"=1")</f>
        <v>1.6376371982740239</v>
      </c>
      <c r="AA302" s="9">
        <f t="shared" si="37"/>
        <v>1.6238530224596617</v>
      </c>
      <c r="AB302" s="9">
        <f t="shared" si="37"/>
        <v>2.781524274175172</v>
      </c>
      <c r="AC302" s="9">
        <f t="shared" si="37"/>
        <v>1.4317907279757491</v>
      </c>
      <c r="AD302" s="9">
        <f t="shared" si="37"/>
        <v>2.5321265584978394</v>
      </c>
      <c r="AE302" s="9">
        <f t="shared" si="37"/>
        <v>1.4524820704944432</v>
      </c>
      <c r="AF302" s="9">
        <f t="shared" si="37"/>
        <v>2.830098506355716</v>
      </c>
      <c r="AG302" s="9">
        <f t="shared" si="37"/>
        <v>2.5722799711540576</v>
      </c>
      <c r="AH302" s="9">
        <f t="shared" si="37"/>
        <v>5.1586122126507687</v>
      </c>
      <c r="AI302" s="9">
        <f t="shared" si="37"/>
        <v>2.8887798203446442</v>
      </c>
      <c r="AJ302" s="9" t="str">
        <f t="shared" si="7"/>
        <v>Target; Gain &gt; 0</v>
      </c>
      <c r="AK302" s="9">
        <f>AVERAGEIFS(AK3:AK290,$H3:$H290,"=1",$J3:$J290,"=1")</f>
        <v>1.9500274068224828</v>
      </c>
      <c r="AL302" s="9">
        <f t="shared" ref="AL302:AU302" si="38">AVERAGEIFS(AL3:AL290,$H3:$H290,"=1",$J3:$J290,"=1")</f>
        <v>0.60180272495927056</v>
      </c>
      <c r="AM302" s="9">
        <f t="shared" si="38"/>
        <v>0.59668366956611862</v>
      </c>
      <c r="AN302" s="9">
        <f t="shared" si="38"/>
        <v>2.781524274175172</v>
      </c>
      <c r="AO302" s="9">
        <f t="shared" si="38"/>
        <v>0.57285075997133394</v>
      </c>
      <c r="AP302" s="9">
        <f t="shared" si="38"/>
        <v>2.5321265584978394</v>
      </c>
      <c r="AQ302" s="9">
        <f t="shared" si="38"/>
        <v>0.60639429403236134</v>
      </c>
      <c r="AR302" s="9">
        <f t="shared" si="38"/>
        <v>1.504385594550695</v>
      </c>
      <c r="AS302" s="9">
        <f t="shared" si="38"/>
        <v>0.5181535125433584</v>
      </c>
      <c r="AT302" s="9">
        <f t="shared" si="38"/>
        <v>5.1586122126507687</v>
      </c>
      <c r="AU302" s="9">
        <f t="shared" si="38"/>
        <v>1.4628443429974143</v>
      </c>
      <c r="AW302" s="10"/>
    </row>
    <row r="303" spans="6:49" x14ac:dyDescent="0.3">
      <c r="L303" s="9" t="str">
        <f t="shared" si="20"/>
        <v>Target; Gain &lt;= 0</v>
      </c>
      <c r="M303" s="9">
        <f>AVERAGEIFS(M3:M290,$H3:$H290,"=1",$J3:$J290,"=0")</f>
        <v>738593.9</v>
      </c>
      <c r="N303" s="9">
        <f t="shared" ref="N303:W303" si="39">AVERAGEIFS(N3:N290,$H3:$H290,"=1",$J3:$J290,"=0")</f>
        <v>1717283.2000000002</v>
      </c>
      <c r="O303" s="9">
        <f t="shared" si="39"/>
        <v>1723589.8</v>
      </c>
      <c r="P303" s="9">
        <f t="shared" si="39"/>
        <v>634322.60000000009</v>
      </c>
      <c r="Q303" s="9">
        <f t="shared" si="39"/>
        <v>826272.4</v>
      </c>
      <c r="R303" s="9">
        <f t="shared" si="39"/>
        <v>567337.6</v>
      </c>
      <c r="S303" s="9">
        <f t="shared" si="39"/>
        <v>951573.5</v>
      </c>
      <c r="T303" s="9">
        <f t="shared" si="39"/>
        <v>3982915.9000000004</v>
      </c>
      <c r="U303" s="9">
        <f t="shared" si="39"/>
        <v>3861862</v>
      </c>
      <c r="V303" s="9">
        <f t="shared" si="39"/>
        <v>701347.2</v>
      </c>
      <c r="W303" s="9">
        <f t="shared" si="39"/>
        <v>1524812.7000000002</v>
      </c>
      <c r="X303" s="9" t="s">
        <v>131</v>
      </c>
      <c r="Y303" s="9">
        <f>AVERAGEIFS(Y3:Y290,$H3:$H290,"=1",$J3:$J290,"=0")</f>
        <v>1.0243076232087334</v>
      </c>
      <c r="Z303" s="9">
        <f t="shared" ref="Z303:AI303" si="40">AVERAGEIFS(Z3:Z290,$H3:$H290,"=1",$J3:$J290,"=0")</f>
        <v>1.643970661412459</v>
      </c>
      <c r="AA303" s="9">
        <f t="shared" si="40"/>
        <v>1.630494921165518</v>
      </c>
      <c r="AB303" s="9">
        <f t="shared" si="40"/>
        <v>1.0550527923012849</v>
      </c>
      <c r="AC303" s="9">
        <f t="shared" si="40"/>
        <v>1.2320174799911914</v>
      </c>
      <c r="AD303" s="9">
        <f t="shared" si="40"/>
        <v>1.1485509317950346</v>
      </c>
      <c r="AE303" s="9">
        <f t="shared" si="40"/>
        <v>1.7430610820068975</v>
      </c>
      <c r="AF303" s="9">
        <f t="shared" si="40"/>
        <v>1.3794917087245264</v>
      </c>
      <c r="AG303" s="9">
        <f t="shared" si="40"/>
        <v>2.1946996763173958</v>
      </c>
      <c r="AH303" s="9">
        <f t="shared" si="40"/>
        <v>1.5415127454034516</v>
      </c>
      <c r="AI303" s="9">
        <f t="shared" si="40"/>
        <v>3.012268925830722</v>
      </c>
      <c r="AJ303" s="9" t="str">
        <f t="shared" si="7"/>
        <v>Target; Gain &lt;= 0</v>
      </c>
      <c r="AK303" s="9">
        <f>AVERAGEIFS(AK3:AK290,$H3:$H290,"=1",$J3:$J290,"=0")</f>
        <v>1.0243076232087334</v>
      </c>
      <c r="AL303" s="9">
        <f t="shared" ref="AL303:AU303" si="41">AVERAGEIFS(AL3:AL290,$H3:$H290,"=1",$J3:$J290,"=0")</f>
        <v>0.43403701629722485</v>
      </c>
      <c r="AM303" s="9">
        <f t="shared" si="41"/>
        <v>0.4282826828828547</v>
      </c>
      <c r="AN303" s="9">
        <f t="shared" si="41"/>
        <v>1.0550527923012849</v>
      </c>
      <c r="AO303" s="9">
        <f t="shared" si="41"/>
        <v>0.37448193330201318</v>
      </c>
      <c r="AP303" s="9">
        <f t="shared" si="41"/>
        <v>1.1485509317950346</v>
      </c>
      <c r="AQ303" s="9">
        <f t="shared" si="41"/>
        <v>0.46009350929525678</v>
      </c>
      <c r="AR303" s="9">
        <f t="shared" si="41"/>
        <v>0.89158491472480828</v>
      </c>
      <c r="AS303" s="9">
        <f t="shared" si="41"/>
        <v>0.37528190612210888</v>
      </c>
      <c r="AT303" s="9">
        <f t="shared" si="41"/>
        <v>1.5415127454034516</v>
      </c>
      <c r="AU303" s="9">
        <f t="shared" si="41"/>
        <v>1.5854824054986234</v>
      </c>
      <c r="AW303" s="10"/>
    </row>
    <row r="304" spans="6:49" x14ac:dyDescent="0.3">
      <c r="L304" s="11">
        <f>L292</f>
        <v>0.9</v>
      </c>
      <c r="M304" s="11"/>
      <c r="N304" s="12" t="str">
        <f>N292</f>
        <v>BNL Causal</v>
      </c>
      <c r="O304" s="12" t="str">
        <f>O292</f>
        <v>BNL Causal HM</v>
      </c>
      <c r="P304" s="12" t="str">
        <f>Q292</f>
        <v>SFS Causal</v>
      </c>
      <c r="Q304" s="12" t="str">
        <f>S292</f>
        <v>SaLSa Causal</v>
      </c>
      <c r="R304" s="12" t="str">
        <f>U292</f>
        <v>D&amp;C Causal</v>
      </c>
      <c r="S304" s="12" t="str">
        <f>W292</f>
        <v>BBS Causal</v>
      </c>
      <c r="T304" s="12"/>
      <c r="U304" s="11">
        <f>X292</f>
        <v>0.9</v>
      </c>
      <c r="V304" s="12" t="str">
        <f>Z292</f>
        <v>BNL Causal</v>
      </c>
      <c r="W304" s="12" t="str">
        <f>AA292</f>
        <v>BNL Causal HM</v>
      </c>
      <c r="X304" s="12" t="str">
        <f>AC292</f>
        <v>SFS Causal</v>
      </c>
      <c r="Y304" s="12" t="str">
        <f>AE292</f>
        <v>SaLSa Causal</v>
      </c>
      <c r="Z304" s="12" t="str">
        <f>AG292</f>
        <v>D&amp;C Causal</v>
      </c>
      <c r="AA304" s="12" t="str">
        <f>AI292</f>
        <v>BBS Causal</v>
      </c>
      <c r="AB304" s="13"/>
      <c r="AC304" s="11">
        <f>AJ292</f>
        <v>0.9</v>
      </c>
      <c r="AD304" s="12" t="str">
        <f>AL292</f>
        <v>BNL Causal</v>
      </c>
      <c r="AE304" s="12" t="str">
        <f>AM292</f>
        <v>BNL Causal HM</v>
      </c>
      <c r="AF304" s="12" t="str">
        <f>AO292</f>
        <v>SFS Causal</v>
      </c>
      <c r="AG304" s="12" t="str">
        <f>AQ292</f>
        <v>SaLSa Causal</v>
      </c>
      <c r="AH304" s="12" t="str">
        <f>AS292</f>
        <v>D&amp;C Causal</v>
      </c>
      <c r="AI304" s="12" t="str">
        <f>AU292</f>
        <v>BBS Causal</v>
      </c>
      <c r="AK304" s="12"/>
      <c r="AL304" s="12"/>
      <c r="AM304" s="12"/>
      <c r="AN304" s="13"/>
      <c r="AO304" s="13"/>
      <c r="AP304" s="13"/>
      <c r="AQ304" s="13"/>
      <c r="AR304" s="13"/>
      <c r="AS304" s="13"/>
      <c r="AT304" s="13"/>
      <c r="AU304" s="13"/>
    </row>
    <row r="305" spans="7:49" x14ac:dyDescent="0.3">
      <c r="L305" t="str">
        <f>L293</f>
        <v>ALL</v>
      </c>
      <c r="N305" s="9">
        <f>N293</f>
        <v>3183023.9642857127</v>
      </c>
      <c r="O305" s="9">
        <f>O293</f>
        <v>3219202.932142857</v>
      </c>
      <c r="P305" s="9">
        <f>Q293</f>
        <v>2821438.2892857147</v>
      </c>
      <c r="Q305" s="9">
        <f>S293</f>
        <v>2549148.2642857144</v>
      </c>
      <c r="R305" s="9">
        <f>U293</f>
        <v>4173743.7678571446</v>
      </c>
      <c r="S305" s="9">
        <f>W293</f>
        <v>5096430.6000000015</v>
      </c>
      <c r="T305" s="9"/>
      <c r="U305" s="9" t="str">
        <f>X293</f>
        <v>ALL</v>
      </c>
      <c r="V305" s="9">
        <f>Z293</f>
        <v>2.8020114853608118</v>
      </c>
      <c r="W305" s="9">
        <f>AA293</f>
        <v>2.8089656024668193</v>
      </c>
      <c r="X305" s="9">
        <f>AC293</f>
        <v>2.9422400171554592</v>
      </c>
      <c r="Y305" s="9">
        <f>AE293</f>
        <v>2.8709214981782556</v>
      </c>
      <c r="Z305" s="9">
        <f>AG293</f>
        <v>2.8024311733741869</v>
      </c>
      <c r="AA305" s="9">
        <f>AI293</f>
        <v>4.8305459913255104</v>
      </c>
      <c r="AB305" s="13"/>
      <c r="AC305" s="9" t="str">
        <f>AJ293</f>
        <v>ALL</v>
      </c>
      <c r="AD305" s="9">
        <f>AL293</f>
        <v>0.938183857899899</v>
      </c>
      <c r="AE305" s="9">
        <f>AM293</f>
        <v>0.94923166585836682</v>
      </c>
      <c r="AF305" s="9">
        <f>AO293</f>
        <v>1.0616386849271033</v>
      </c>
      <c r="AG305" s="9">
        <f>AQ293</f>
        <v>0.97402178654842164</v>
      </c>
      <c r="AH305" s="9">
        <f>AS293</f>
        <v>0.53147168243075205</v>
      </c>
      <c r="AI305" s="9">
        <f>AU293</f>
        <v>2.743255242086057</v>
      </c>
      <c r="AK305" s="9"/>
      <c r="AL305" s="9"/>
      <c r="AM305" s="9"/>
      <c r="AN305" s="13"/>
      <c r="AO305" s="13"/>
      <c r="AP305" s="13"/>
      <c r="AQ305" s="13"/>
      <c r="AR305" s="13"/>
      <c r="AS305" s="13"/>
      <c r="AT305" s="13"/>
      <c r="AU305" s="13"/>
    </row>
    <row r="306" spans="7:49" x14ac:dyDescent="0.3">
      <c r="L306" t="str">
        <f>L295</f>
        <v>Gain &gt; 0.9</v>
      </c>
      <c r="N306" s="9">
        <f t="shared" ref="N306:O313" si="42">N295</f>
        <v>2868571.6833333336</v>
      </c>
      <c r="O306" s="9">
        <f t="shared" si="42"/>
        <v>2899833.1666666665</v>
      </c>
      <c r="P306" s="9">
        <f t="shared" ref="P306:P313" si="43">Q295</f>
        <v>1578517.7500000002</v>
      </c>
      <c r="Q306" s="9">
        <f t="shared" ref="Q306:Q313" si="44">S295</f>
        <v>2017479.9166666667</v>
      </c>
      <c r="R306" s="9">
        <f>U295</f>
        <v>4032709.1333333347</v>
      </c>
      <c r="S306" s="9">
        <f t="shared" ref="S306:S313" si="45">W295</f>
        <v>2912382.3166666669</v>
      </c>
      <c r="T306" s="9"/>
      <c r="U306" s="9" t="str">
        <f t="shared" ref="U306:U313" si="46">X295</f>
        <v>Gain &gt; 0.9</v>
      </c>
      <c r="V306" s="9">
        <f t="shared" ref="V306:W313" si="47">Z295</f>
        <v>2.5241899181428988</v>
      </c>
      <c r="W306" s="9">
        <f t="shared" si="47"/>
        <v>2.5271734273953674</v>
      </c>
      <c r="X306" s="9">
        <f t="shared" ref="X306:X313" si="48">AC295</f>
        <v>1.7746335635839685</v>
      </c>
      <c r="Y306" s="9">
        <f t="shared" ref="Y306:Y313" si="49">AE295</f>
        <v>2.2758924286686426</v>
      </c>
      <c r="Z306" s="9">
        <f t="shared" ref="Z306:Z313" si="50">AG295</f>
        <v>2.4810337988776157</v>
      </c>
      <c r="AA306" s="9">
        <f t="shared" ref="AA306:AA313" si="51">AI295</f>
        <v>3.7732813207461731</v>
      </c>
      <c r="AB306" s="13"/>
      <c r="AC306" s="9" t="str">
        <f t="shared" ref="AC306:AC313" si="52">AJ295</f>
        <v>Gain &gt; 0.9</v>
      </c>
      <c r="AD306" s="9">
        <f t="shared" ref="AD306:AE313" si="53">AL295</f>
        <v>0.80978529201723493</v>
      </c>
      <c r="AE306" s="9">
        <f t="shared" si="53"/>
        <v>0.81629628036850288</v>
      </c>
      <c r="AF306" s="9">
        <f t="shared" ref="AF306:AF313" si="54">AO295</f>
        <v>0.62859970514594654</v>
      </c>
      <c r="AG306" s="9">
        <f t="shared" ref="AG306:AG313" si="55">AQ295</f>
        <v>0.75661333567016609</v>
      </c>
      <c r="AH306" s="9">
        <f t="shared" ref="AH306:AH313" si="56">AS295</f>
        <v>0.48862414527878478</v>
      </c>
      <c r="AI306" s="9">
        <f t="shared" ref="AI306:AI313" si="57">AU295</f>
        <v>2.3152245402869691</v>
      </c>
      <c r="AK306" s="9"/>
      <c r="AL306" s="9"/>
      <c r="AM306" s="9"/>
      <c r="AN306" s="13"/>
      <c r="AO306" s="13"/>
      <c r="AP306" s="13"/>
      <c r="AQ306" s="13"/>
      <c r="AR306" s="13"/>
      <c r="AS306" s="13"/>
      <c r="AT306" s="13"/>
      <c r="AU306" s="13"/>
    </row>
    <row r="307" spans="7:49" x14ac:dyDescent="0.3">
      <c r="L307" t="str">
        <f>L296</f>
        <v>Target</v>
      </c>
      <c r="N307" s="9">
        <f t="shared" si="42"/>
        <v>1513860.06</v>
      </c>
      <c r="O307" s="9">
        <f t="shared" si="42"/>
        <v>1525046.42</v>
      </c>
      <c r="P307" s="9">
        <f t="shared" si="43"/>
        <v>911142.74</v>
      </c>
      <c r="Q307" s="9">
        <f t="shared" si="44"/>
        <v>856766.92000000016</v>
      </c>
      <c r="R307" s="9">
        <f>U296</f>
        <v>3881617.3000000007</v>
      </c>
      <c r="S307" s="9">
        <f t="shared" si="45"/>
        <v>2458196.2600000002</v>
      </c>
      <c r="T307" s="9"/>
      <c r="U307" s="9" t="str">
        <f t="shared" si="46"/>
        <v>Target</v>
      </c>
      <c r="V307" s="9">
        <f t="shared" si="47"/>
        <v>1.6389038909017111</v>
      </c>
      <c r="W307" s="9">
        <f t="shared" si="47"/>
        <v>1.6251814022008328</v>
      </c>
      <c r="X307" s="9">
        <f t="shared" si="48"/>
        <v>1.3918360783788377</v>
      </c>
      <c r="Y307" s="9">
        <f t="shared" si="49"/>
        <v>1.510597872796934</v>
      </c>
      <c r="Z307" s="9">
        <f t="shared" si="50"/>
        <v>2.4967639121867253</v>
      </c>
      <c r="AA307" s="9">
        <f t="shared" si="51"/>
        <v>2.9134776414418591</v>
      </c>
      <c r="AB307" s="13"/>
      <c r="AC307" s="9" t="str">
        <f t="shared" si="52"/>
        <v>Target</v>
      </c>
      <c r="AD307" s="9">
        <f t="shared" si="53"/>
        <v>0.56824958322686148</v>
      </c>
      <c r="AE307" s="9">
        <f t="shared" si="53"/>
        <v>0.56300347222946578</v>
      </c>
      <c r="AF307" s="9">
        <f t="shared" si="54"/>
        <v>0.5331769946374697</v>
      </c>
      <c r="AG307" s="9">
        <f t="shared" si="55"/>
        <v>0.57713413708494032</v>
      </c>
      <c r="AH307" s="9">
        <f t="shared" si="56"/>
        <v>0.48957919125910843</v>
      </c>
      <c r="AI307" s="9">
        <f t="shared" si="57"/>
        <v>1.4873719554976561</v>
      </c>
      <c r="AK307" s="9"/>
      <c r="AL307" s="9"/>
      <c r="AM307" s="9"/>
      <c r="AN307" s="13"/>
      <c r="AO307" s="13"/>
      <c r="AP307" s="13"/>
      <c r="AQ307" s="13"/>
      <c r="AR307" s="13"/>
      <c r="AS307" s="13"/>
      <c r="AT307" s="13"/>
      <c r="AU307" s="13"/>
    </row>
    <row r="308" spans="7:49" x14ac:dyDescent="0.3">
      <c r="L308" t="str">
        <f>L297</f>
        <v>Gain &gt; 0</v>
      </c>
      <c r="N308" s="9">
        <f t="shared" si="42"/>
        <v>2326765.0666666673</v>
      </c>
      <c r="O308" s="9">
        <f t="shared" si="42"/>
        <v>2350599.5666666673</v>
      </c>
      <c r="P308" s="9">
        <f t="shared" si="43"/>
        <v>1772629.6866666668</v>
      </c>
      <c r="Q308" s="9">
        <f t="shared" si="44"/>
        <v>1691291.5199999998</v>
      </c>
      <c r="R308" s="9">
        <f>U297</f>
        <v>4015196.8800000008</v>
      </c>
      <c r="S308" s="9">
        <f t="shared" si="45"/>
        <v>3157295.4666666668</v>
      </c>
      <c r="T308" s="9"/>
      <c r="U308" s="9" t="str">
        <f t="shared" si="46"/>
        <v>Gain &gt; 0</v>
      </c>
      <c r="V308" s="9">
        <f t="shared" si="47"/>
        <v>2.2331488149760608</v>
      </c>
      <c r="W308" s="9">
        <f t="shared" si="47"/>
        <v>2.2336893974632646</v>
      </c>
      <c r="X308" s="9">
        <f t="shared" si="48"/>
        <v>2.0465734532409505</v>
      </c>
      <c r="Y308" s="9">
        <f t="shared" si="49"/>
        <v>2.3822115745147068</v>
      </c>
      <c r="Z308" s="9">
        <f t="shared" si="50"/>
        <v>2.712107904665948</v>
      </c>
      <c r="AA308" s="9">
        <f t="shared" si="51"/>
        <v>3.5738380705549697</v>
      </c>
      <c r="AB308" s="13"/>
      <c r="AC308" s="9" t="str">
        <f t="shared" si="52"/>
        <v>Gain &gt; 0</v>
      </c>
      <c r="AD308" s="9">
        <f t="shared" si="53"/>
        <v>0.75816502889773507</v>
      </c>
      <c r="AE308" s="9">
        <f t="shared" si="53"/>
        <v>0.76292175490409131</v>
      </c>
      <c r="AF308" s="9">
        <f t="shared" si="54"/>
        <v>0.73882970923771296</v>
      </c>
      <c r="AG308" s="9">
        <f t="shared" si="55"/>
        <v>0.82559067395011299</v>
      </c>
      <c r="AH308" s="9">
        <f t="shared" si="56"/>
        <v>0.51341147410877364</v>
      </c>
      <c r="AI308" s="9">
        <f t="shared" si="57"/>
        <v>2.0110860017287382</v>
      </c>
      <c r="AK308" s="9"/>
      <c r="AL308" s="9"/>
      <c r="AM308" s="9"/>
      <c r="AN308" s="13"/>
      <c r="AO308" s="13"/>
      <c r="AP308" s="13"/>
      <c r="AQ308" s="13"/>
      <c r="AR308" s="13"/>
      <c r="AS308" s="13"/>
      <c r="AT308" s="13"/>
      <c r="AU308" s="13"/>
    </row>
    <row r="309" spans="7:49" x14ac:dyDescent="0.3">
      <c r="L309" t="str">
        <f t="shared" ref="L309" si="58">L298</f>
        <v>Gain &lt;=0</v>
      </c>
      <c r="N309" s="9">
        <f t="shared" si="42"/>
        <v>4171015</v>
      </c>
      <c r="O309" s="9">
        <f t="shared" si="42"/>
        <v>4221437.5846153861</v>
      </c>
      <c r="P309" s="9">
        <f t="shared" si="43"/>
        <v>4031602.0615384625</v>
      </c>
      <c r="Q309" s="9">
        <f t="shared" si="44"/>
        <v>3538982.9692307692</v>
      </c>
      <c r="R309" s="9">
        <f>U298</f>
        <v>4356682.4846153846</v>
      </c>
      <c r="S309" s="9">
        <f t="shared" si="45"/>
        <v>7333894.2153846156</v>
      </c>
      <c r="T309" s="9"/>
      <c r="U309" s="9" t="str">
        <f t="shared" si="46"/>
        <v>Gain &lt;=0</v>
      </c>
      <c r="V309" s="9">
        <f t="shared" si="47"/>
        <v>3.4583914896509098</v>
      </c>
      <c r="W309" s="9">
        <f t="shared" si="47"/>
        <v>3.4727458390093839</v>
      </c>
      <c r="X309" s="9">
        <f t="shared" si="48"/>
        <v>3.9757014370568169</v>
      </c>
      <c r="Y309" s="9">
        <f t="shared" si="49"/>
        <v>3.4348175639438874</v>
      </c>
      <c r="Z309" s="9">
        <f t="shared" si="50"/>
        <v>2.9066503295759998</v>
      </c>
      <c r="AA309" s="9">
        <f t="shared" si="51"/>
        <v>6.2805935922145952</v>
      </c>
      <c r="AB309" s="13"/>
      <c r="AC309" s="9" t="str">
        <f t="shared" si="52"/>
        <v>Gain &lt;=0</v>
      </c>
      <c r="AD309" s="9">
        <f t="shared" si="53"/>
        <v>1.1458978913639353</v>
      </c>
      <c r="AE309" s="9">
        <f t="shared" si="53"/>
        <v>1.164204640036377</v>
      </c>
      <c r="AF309" s="9">
        <f t="shared" si="54"/>
        <v>1.4341105799533227</v>
      </c>
      <c r="AG309" s="9">
        <f t="shared" si="55"/>
        <v>1.145288454931086</v>
      </c>
      <c r="AH309" s="9">
        <f t="shared" si="56"/>
        <v>0.55231038434072743</v>
      </c>
      <c r="AI309" s="9">
        <f t="shared" si="57"/>
        <v>3.5880659040368093</v>
      </c>
      <c r="AK309" s="9"/>
      <c r="AL309" s="9"/>
      <c r="AM309" s="9"/>
      <c r="AN309" s="13"/>
      <c r="AO309" s="13"/>
      <c r="AP309" s="13"/>
      <c r="AQ309" s="13"/>
      <c r="AR309" s="13"/>
      <c r="AS309" s="13"/>
      <c r="AT309" s="13"/>
      <c r="AU309" s="13"/>
    </row>
    <row r="310" spans="7:49" x14ac:dyDescent="0.3">
      <c r="L310" t="str">
        <f>L299</f>
        <v>Target;Gain &gt; 0.9; #pref=2</v>
      </c>
      <c r="N310" s="9" t="e">
        <f t="shared" si="42"/>
        <v>#DIV/0!</v>
      </c>
      <c r="O310" s="9" t="e">
        <f t="shared" si="42"/>
        <v>#DIV/0!</v>
      </c>
      <c r="P310" s="9" t="e">
        <f t="shared" si="43"/>
        <v>#DIV/0!</v>
      </c>
      <c r="Q310" s="9" t="e">
        <f t="shared" si="44"/>
        <v>#DIV/0!</v>
      </c>
      <c r="R310" s="9" t="e">
        <f t="shared" ref="R310" si="59">U299</f>
        <v>#DIV/0!</v>
      </c>
      <c r="S310" s="9" t="e">
        <f t="shared" si="45"/>
        <v>#DIV/0!</v>
      </c>
      <c r="T310" s="9"/>
      <c r="U310" s="9" t="str">
        <f t="shared" si="46"/>
        <v>Target;Gain &gt; 0.9; #pref=2</v>
      </c>
      <c r="V310" s="9" t="e">
        <f t="shared" si="47"/>
        <v>#DIV/0!</v>
      </c>
      <c r="W310" s="9" t="e">
        <f t="shared" si="47"/>
        <v>#DIV/0!</v>
      </c>
      <c r="X310" s="9" t="e">
        <f t="shared" si="48"/>
        <v>#DIV/0!</v>
      </c>
      <c r="Y310" s="9" t="e">
        <f t="shared" si="49"/>
        <v>#DIV/0!</v>
      </c>
      <c r="Z310" s="9" t="e">
        <f t="shared" si="50"/>
        <v>#DIV/0!</v>
      </c>
      <c r="AA310" s="9" t="e">
        <f t="shared" si="51"/>
        <v>#DIV/0!</v>
      </c>
      <c r="AB310" s="13"/>
      <c r="AC310" s="9" t="str">
        <f t="shared" si="52"/>
        <v>Target;Gain &gt; 0.9; #pref=2</v>
      </c>
      <c r="AD310" s="9" t="e">
        <f t="shared" si="53"/>
        <v>#DIV/0!</v>
      </c>
      <c r="AE310" s="9" t="e">
        <f t="shared" si="53"/>
        <v>#DIV/0!</v>
      </c>
      <c r="AF310" s="9" t="e">
        <f t="shared" si="54"/>
        <v>#DIV/0!</v>
      </c>
      <c r="AG310" s="9" t="e">
        <f t="shared" si="55"/>
        <v>#DIV/0!</v>
      </c>
      <c r="AH310" s="9" t="e">
        <f t="shared" si="56"/>
        <v>#DIV/0!</v>
      </c>
      <c r="AI310" s="9" t="e">
        <f t="shared" si="57"/>
        <v>#DIV/0!</v>
      </c>
      <c r="AK310" s="9"/>
      <c r="AL310" s="9"/>
      <c r="AM310" s="9"/>
      <c r="AN310" s="13"/>
      <c r="AO310" s="13"/>
      <c r="AP310" s="13"/>
      <c r="AQ310" s="13"/>
      <c r="AR310" s="13"/>
      <c r="AS310" s="13"/>
      <c r="AT310" s="13"/>
      <c r="AU310" s="13"/>
    </row>
    <row r="311" spans="7:49" x14ac:dyDescent="0.3">
      <c r="L311" t="str">
        <f>L300</f>
        <v>Target; Gain &gt; 0.9; #pref=3</v>
      </c>
      <c r="N311" s="9">
        <f t="shared" si="42"/>
        <v>906316.1</v>
      </c>
      <c r="O311" s="9">
        <f t="shared" si="42"/>
        <v>914040.85</v>
      </c>
      <c r="P311" s="9">
        <f t="shared" si="43"/>
        <v>481517.65</v>
      </c>
      <c r="Q311" s="9">
        <f t="shared" si="44"/>
        <v>512918.30000000005</v>
      </c>
      <c r="R311" s="9">
        <f>U300</f>
        <v>4088783.3</v>
      </c>
      <c r="S311" s="9">
        <f t="shared" si="45"/>
        <v>1185296.8500000001</v>
      </c>
      <c r="T311" s="9"/>
      <c r="U311" s="9" t="str">
        <f t="shared" si="46"/>
        <v>Target; Gain &gt; 0.9; #pref=3</v>
      </c>
      <c r="V311" s="9">
        <f t="shared" si="47"/>
        <v>1.159911445050966</v>
      </c>
      <c r="W311" s="9">
        <f t="shared" si="47"/>
        <v>1.1425974196405153</v>
      </c>
      <c r="X311" s="9">
        <f t="shared" si="48"/>
        <v>0.94896108280081537</v>
      </c>
      <c r="Y311" s="9">
        <f t="shared" si="49"/>
        <v>0.83868341645284084</v>
      </c>
      <c r="Z311" s="9">
        <f t="shared" si="50"/>
        <v>2.5964982060570039</v>
      </c>
      <c r="AA311" s="9">
        <f t="shared" si="51"/>
        <v>1.7708385731210001</v>
      </c>
      <c r="AB311" s="13"/>
      <c r="AC311" s="9" t="str">
        <f t="shared" si="52"/>
        <v>Target; Gain &gt; 0.9; #pref=3</v>
      </c>
      <c r="AD311" s="9">
        <f t="shared" si="53"/>
        <v>0.46802220911195036</v>
      </c>
      <c r="AE311" s="9">
        <f t="shared" si="53"/>
        <v>0.4596011667919811</v>
      </c>
      <c r="AF311" s="9">
        <f t="shared" si="54"/>
        <v>0.42045784534566333</v>
      </c>
      <c r="AG311" s="9">
        <f t="shared" si="55"/>
        <v>0.42196245570958124</v>
      </c>
      <c r="AH311" s="9">
        <f t="shared" si="56"/>
        <v>0.54113266544591165</v>
      </c>
      <c r="AI311" s="9">
        <f t="shared" si="57"/>
        <v>0.9131827576522481</v>
      </c>
      <c r="AK311" s="9"/>
      <c r="AL311" s="9"/>
      <c r="AM311" s="9"/>
      <c r="AN311" s="13"/>
      <c r="AO311" s="13"/>
      <c r="AP311" s="13"/>
      <c r="AQ311" s="13"/>
      <c r="AR311" s="13"/>
      <c r="AS311" s="13"/>
      <c r="AT311" s="13"/>
      <c r="AU311" s="13"/>
    </row>
    <row r="312" spans="7:49" x14ac:dyDescent="0.3">
      <c r="L312" t="str">
        <f>L301</f>
        <v>Target; Gain &gt; 0.9; #pref=4</v>
      </c>
      <c r="N312" s="9" t="e">
        <f t="shared" si="42"/>
        <v>#DIV/0!</v>
      </c>
      <c r="O312" s="9" t="e">
        <f t="shared" si="42"/>
        <v>#DIV/0!</v>
      </c>
      <c r="P312" s="9" t="e">
        <f t="shared" si="43"/>
        <v>#DIV/0!</v>
      </c>
      <c r="Q312" s="9" t="e">
        <f t="shared" si="44"/>
        <v>#DIV/0!</v>
      </c>
      <c r="R312" s="9" t="e">
        <f>U301</f>
        <v>#DIV/0!</v>
      </c>
      <c r="S312" s="9" t="e">
        <f t="shared" si="45"/>
        <v>#DIV/0!</v>
      </c>
      <c r="T312" s="9"/>
      <c r="U312" s="9" t="str">
        <f t="shared" si="46"/>
        <v>Target; Gain &gt; 0.9; #pref=4</v>
      </c>
      <c r="V312" s="9" t="e">
        <f t="shared" si="47"/>
        <v>#DIV/0!</v>
      </c>
      <c r="W312" s="9" t="e">
        <f t="shared" si="47"/>
        <v>#DIV/0!</v>
      </c>
      <c r="X312" s="9" t="e">
        <f t="shared" si="48"/>
        <v>#DIV/0!</v>
      </c>
      <c r="Y312" s="9" t="e">
        <f t="shared" si="49"/>
        <v>#DIV/0!</v>
      </c>
      <c r="Z312" s="9" t="e">
        <f t="shared" si="50"/>
        <v>#DIV/0!</v>
      </c>
      <c r="AA312" s="9" t="e">
        <f t="shared" si="51"/>
        <v>#DIV/0!</v>
      </c>
      <c r="AB312" s="13"/>
      <c r="AC312" s="9" t="str">
        <f t="shared" si="52"/>
        <v>Target; Gain &gt; 0.9; #pref=4</v>
      </c>
      <c r="AD312" s="9" t="e">
        <f t="shared" si="53"/>
        <v>#DIV/0!</v>
      </c>
      <c r="AE312" s="9" t="e">
        <f t="shared" si="53"/>
        <v>#DIV/0!</v>
      </c>
      <c r="AF312" s="9" t="e">
        <f t="shared" si="54"/>
        <v>#DIV/0!</v>
      </c>
      <c r="AG312" s="9" t="e">
        <f t="shared" si="55"/>
        <v>#DIV/0!</v>
      </c>
      <c r="AH312" s="9" t="e">
        <f t="shared" si="56"/>
        <v>#DIV/0!</v>
      </c>
      <c r="AI312" s="9" t="e">
        <f t="shared" si="57"/>
        <v>#DIV/0!</v>
      </c>
      <c r="AK312" s="9"/>
      <c r="AL312" s="9"/>
      <c r="AM312" s="9"/>
      <c r="AN312" s="13"/>
      <c r="AO312" s="13"/>
      <c r="AP312" s="13"/>
      <c r="AQ312" s="13"/>
      <c r="AR312" s="13"/>
      <c r="AS312" s="13"/>
      <c r="AT312" s="13"/>
      <c r="AU312" s="13"/>
    </row>
    <row r="313" spans="7:49" x14ac:dyDescent="0.3">
      <c r="L313" t="str">
        <f>L302</f>
        <v>Target; Gain &gt; 0</v>
      </c>
      <c r="N313" s="9">
        <f t="shared" si="42"/>
        <v>1463004.2749999999</v>
      </c>
      <c r="O313" s="9">
        <f t="shared" si="42"/>
        <v>1475410.575</v>
      </c>
      <c r="P313" s="9">
        <f t="shared" si="43"/>
        <v>932360.32499999984</v>
      </c>
      <c r="Q313" s="9">
        <f t="shared" si="44"/>
        <v>833065.27500000002</v>
      </c>
      <c r="R313" s="9">
        <f>U302</f>
        <v>3886556.1249999995</v>
      </c>
      <c r="S313" s="9">
        <f t="shared" si="45"/>
        <v>2691542.15</v>
      </c>
      <c r="T313" s="9"/>
      <c r="U313" s="9" t="str">
        <f t="shared" si="46"/>
        <v>Target; Gain &gt; 0</v>
      </c>
      <c r="V313" s="9">
        <f t="shared" si="47"/>
        <v>1.6376371982740239</v>
      </c>
      <c r="W313" s="9">
        <f t="shared" si="47"/>
        <v>1.6238530224596617</v>
      </c>
      <c r="X313" s="9">
        <f t="shared" si="48"/>
        <v>1.4317907279757491</v>
      </c>
      <c r="Y313" s="9">
        <f t="shared" si="49"/>
        <v>1.4524820704944432</v>
      </c>
      <c r="Z313" s="9">
        <f t="shared" si="50"/>
        <v>2.5722799711540576</v>
      </c>
      <c r="AA313" s="9">
        <f t="shared" si="51"/>
        <v>2.8887798203446442</v>
      </c>
      <c r="AB313" s="13"/>
      <c r="AC313" s="9" t="str">
        <f t="shared" si="52"/>
        <v>Target; Gain &gt; 0</v>
      </c>
      <c r="AD313" s="9">
        <f t="shared" si="53"/>
        <v>0.60180272495927056</v>
      </c>
      <c r="AE313" s="9">
        <f t="shared" si="53"/>
        <v>0.59668366956611862</v>
      </c>
      <c r="AF313" s="9">
        <f t="shared" si="54"/>
        <v>0.57285075997133394</v>
      </c>
      <c r="AG313" s="9">
        <f t="shared" si="55"/>
        <v>0.60639429403236134</v>
      </c>
      <c r="AH313" s="9">
        <f t="shared" si="56"/>
        <v>0.5181535125433584</v>
      </c>
      <c r="AI313" s="9">
        <f t="shared" si="57"/>
        <v>1.4628443429974143</v>
      </c>
      <c r="AK313" s="9"/>
      <c r="AL313" s="9"/>
      <c r="AM313" s="9"/>
      <c r="AN313" s="13"/>
      <c r="AO313" s="13"/>
      <c r="AP313" s="13"/>
      <c r="AQ313" s="13"/>
      <c r="AR313" s="13"/>
      <c r="AS313" s="13"/>
      <c r="AT313" s="13"/>
      <c r="AU313" s="13"/>
    </row>
    <row r="314" spans="7:49" x14ac:dyDescent="0.3">
      <c r="L314" t="str">
        <f>L303</f>
        <v>Target; Gain &lt;= 0</v>
      </c>
      <c r="N314" s="9">
        <f t="shared" ref="N314:O314" si="60">N303</f>
        <v>1717283.2000000002</v>
      </c>
      <c r="O314" s="9">
        <f t="shared" si="60"/>
        <v>1723589.8</v>
      </c>
      <c r="P314" s="9">
        <f t="shared" ref="P314" si="61">Q303</f>
        <v>826272.4</v>
      </c>
      <c r="Q314" s="9">
        <f t="shared" ref="Q314" si="62">S303</f>
        <v>951573.5</v>
      </c>
      <c r="R314" s="9">
        <f>U303</f>
        <v>3861862</v>
      </c>
      <c r="S314" s="9">
        <f t="shared" ref="S314" si="63">W303</f>
        <v>1524812.7000000002</v>
      </c>
      <c r="T314" s="9"/>
      <c r="U314" s="9" t="str">
        <f t="shared" ref="U314" si="64">X303</f>
        <v>Target; Gain &lt;= 0</v>
      </c>
      <c r="V314" s="9">
        <f t="shared" ref="V314:W314" si="65">Z303</f>
        <v>1.643970661412459</v>
      </c>
      <c r="W314" s="9">
        <f t="shared" si="65"/>
        <v>1.630494921165518</v>
      </c>
      <c r="X314" s="9">
        <f t="shared" ref="X314" si="66">AC303</f>
        <v>1.2320174799911914</v>
      </c>
      <c r="Y314" s="9">
        <f t="shared" ref="Y314" si="67">AE303</f>
        <v>1.7430610820068975</v>
      </c>
      <c r="Z314" s="9">
        <f t="shared" ref="Z314" si="68">AG303</f>
        <v>2.1946996763173958</v>
      </c>
      <c r="AA314" s="9">
        <f t="shared" ref="AA314" si="69">AI303</f>
        <v>3.012268925830722</v>
      </c>
      <c r="AB314" s="13"/>
      <c r="AC314" s="9" t="str">
        <f t="shared" ref="AC314" si="70">AJ303</f>
        <v>Target; Gain &lt;= 0</v>
      </c>
      <c r="AD314" s="9">
        <f t="shared" ref="AD314:AE314" si="71">AL303</f>
        <v>0.43403701629722485</v>
      </c>
      <c r="AE314" s="9">
        <f t="shared" si="71"/>
        <v>0.4282826828828547</v>
      </c>
      <c r="AF314" s="9">
        <f t="shared" ref="AF314" si="72">AO303</f>
        <v>0.37448193330201318</v>
      </c>
      <c r="AG314" s="9">
        <f t="shared" ref="AG314" si="73">AQ303</f>
        <v>0.46009350929525678</v>
      </c>
      <c r="AH314" s="9">
        <f t="shared" ref="AH314" si="74">AS303</f>
        <v>0.37528190612210888</v>
      </c>
      <c r="AI314" s="9">
        <f t="shared" ref="AI314" si="75">AU303</f>
        <v>1.5854824054986234</v>
      </c>
      <c r="AK314" s="9"/>
      <c r="AL314" s="9"/>
      <c r="AM314" s="9"/>
      <c r="AN314" s="13"/>
      <c r="AO314" s="13"/>
      <c r="AP314" s="13"/>
      <c r="AQ314" s="13"/>
      <c r="AR314" s="13"/>
      <c r="AS314" s="13"/>
      <c r="AT314" s="13"/>
      <c r="AU314" s="13"/>
    </row>
    <row r="315" spans="7:49" x14ac:dyDescent="0.3"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  <c r="AA315" s="8"/>
      <c r="AB315" s="8"/>
      <c r="AC315" s="8"/>
      <c r="AK315" s="8"/>
      <c r="AL315" s="8"/>
      <c r="AM315" s="8"/>
      <c r="AN315" s="8"/>
      <c r="AO315" s="8"/>
    </row>
    <row r="316" spans="7:49" x14ac:dyDescent="0.3">
      <c r="K316" s="35" t="s">
        <v>61</v>
      </c>
      <c r="L316" s="5">
        <f>X316</f>
        <v>0.9</v>
      </c>
      <c r="M316" s="6" t="s">
        <v>2</v>
      </c>
      <c r="N316" s="6" t="s">
        <v>3</v>
      </c>
      <c r="O316" s="6" t="s">
        <v>4</v>
      </c>
      <c r="P316" s="6" t="s">
        <v>5</v>
      </c>
      <c r="Q316" s="6" t="s">
        <v>6</v>
      </c>
      <c r="R316" s="6" t="s">
        <v>7</v>
      </c>
      <c r="S316" s="6" t="s">
        <v>8</v>
      </c>
      <c r="T316" s="6" t="s">
        <v>9</v>
      </c>
      <c r="U316" s="6" t="s">
        <v>10</v>
      </c>
      <c r="V316" s="6" t="s">
        <v>11</v>
      </c>
      <c r="W316" s="6" t="s">
        <v>12</v>
      </c>
      <c r="X316" s="7">
        <f>X292</f>
        <v>0.9</v>
      </c>
      <c r="Y316" s="6" t="s">
        <v>2</v>
      </c>
      <c r="Z316" s="6" t="s">
        <v>3</v>
      </c>
      <c r="AA316" s="6" t="s">
        <v>4</v>
      </c>
      <c r="AB316" s="6" t="s">
        <v>5</v>
      </c>
      <c r="AC316" s="6" t="s">
        <v>6</v>
      </c>
      <c r="AD316" s="6" t="s">
        <v>7</v>
      </c>
      <c r="AE316" s="6" t="s">
        <v>8</v>
      </c>
      <c r="AF316" s="6" t="s">
        <v>9</v>
      </c>
      <c r="AG316" s="6" t="s">
        <v>10</v>
      </c>
      <c r="AH316" s="6" t="s">
        <v>11</v>
      </c>
      <c r="AI316" s="6" t="s">
        <v>12</v>
      </c>
      <c r="AJ316" s="5">
        <f t="shared" ref="AJ316:AJ327" si="76">X316</f>
        <v>0.9</v>
      </c>
      <c r="AK316" s="6" t="s">
        <v>2</v>
      </c>
      <c r="AL316" s="6" t="s">
        <v>3</v>
      </c>
      <c r="AM316" s="6" t="s">
        <v>4</v>
      </c>
      <c r="AN316" s="6" t="s">
        <v>5</v>
      </c>
      <c r="AO316" s="6" t="s">
        <v>6</v>
      </c>
      <c r="AP316" s="6" t="s">
        <v>7</v>
      </c>
      <c r="AQ316" s="6" t="s">
        <v>8</v>
      </c>
      <c r="AR316" s="6" t="s">
        <v>9</v>
      </c>
      <c r="AS316" s="6" t="s">
        <v>10</v>
      </c>
      <c r="AT316" s="6" t="s">
        <v>11</v>
      </c>
      <c r="AU316" s="6" t="s">
        <v>12</v>
      </c>
    </row>
    <row r="317" spans="7:49" x14ac:dyDescent="0.3">
      <c r="L317" s="8" t="s">
        <v>15</v>
      </c>
      <c r="M317" s="9">
        <f>MEDIAN(M3:M290)</f>
        <v>2180548</v>
      </c>
      <c r="N317" s="9">
        <f t="shared" ref="N317:W317" si="77">MEDIAN(N3:N290)</f>
        <v>2262292</v>
      </c>
      <c r="O317" s="9">
        <f t="shared" si="77"/>
        <v>2284059.7999999998</v>
      </c>
      <c r="P317" s="9">
        <f t="shared" si="77"/>
        <v>2559623.7999999998</v>
      </c>
      <c r="Q317" s="9">
        <f t="shared" si="77"/>
        <v>998950.8</v>
      </c>
      <c r="R317" s="9">
        <f t="shared" si="77"/>
        <v>1762039.3</v>
      </c>
      <c r="S317" s="9">
        <f t="shared" si="77"/>
        <v>982912.60000000009</v>
      </c>
      <c r="T317" s="9">
        <f t="shared" si="77"/>
        <v>4576408.5999999996</v>
      </c>
      <c r="U317" s="9">
        <f t="shared" si="77"/>
        <v>4052249.4000000004</v>
      </c>
      <c r="V317" s="9">
        <f t="shared" si="77"/>
        <v>6310127.9000000004</v>
      </c>
      <c r="W317" s="9">
        <f t="shared" si="77"/>
        <v>2335593.6</v>
      </c>
      <c r="X317" s="9" t="s">
        <v>15</v>
      </c>
      <c r="Y317" s="9">
        <f>MEDIAN(Y3:Y290)</f>
        <v>2.1830255156033678</v>
      </c>
      <c r="Z317" s="9">
        <f t="shared" ref="Z317:AI317" si="78">MEDIAN(Z3:Z290)</f>
        <v>2.2048956504848318</v>
      </c>
      <c r="AA317" s="9">
        <f t="shared" si="78"/>
        <v>2.1964216988009864</v>
      </c>
      <c r="AB317" s="9">
        <f t="shared" si="78"/>
        <v>2.9928953050024578</v>
      </c>
      <c r="AC317" s="9">
        <f t="shared" si="78"/>
        <v>1.425957614995423</v>
      </c>
      <c r="AD317" s="9">
        <f t="shared" si="78"/>
        <v>2.8733928475005088</v>
      </c>
      <c r="AE317" s="9">
        <f t="shared" si="78"/>
        <v>1.9300763988110701</v>
      </c>
      <c r="AF317" s="9">
        <f t="shared" si="78"/>
        <v>2.1611679041001479</v>
      </c>
      <c r="AG317" s="9">
        <f t="shared" si="78"/>
        <v>2.6612747785635289</v>
      </c>
      <c r="AH317" s="9">
        <f t="shared" si="78"/>
        <v>5.006292969809147</v>
      </c>
      <c r="AI317" s="9">
        <f t="shared" si="78"/>
        <v>3.6993475213530473</v>
      </c>
      <c r="AJ317" s="8" t="str">
        <f t="shared" si="76"/>
        <v>ALL</v>
      </c>
      <c r="AK317" s="9">
        <f>MEDIAN(AK3:AK290)</f>
        <v>2.1830255156033678</v>
      </c>
      <c r="AL317" s="9">
        <f t="shared" ref="AL317:AU317" si="79">MEDIAN(AL3:AL290)</f>
        <v>0.6982964923023246</v>
      </c>
      <c r="AM317" s="9">
        <f t="shared" si="79"/>
        <v>0.68382480389554989</v>
      </c>
      <c r="AN317" s="9">
        <f t="shared" si="79"/>
        <v>2.9928953050024578</v>
      </c>
      <c r="AO317" s="9">
        <f t="shared" si="79"/>
        <v>0.52423044120660056</v>
      </c>
      <c r="AP317" s="9">
        <f t="shared" si="79"/>
        <v>2.8733928475005088</v>
      </c>
      <c r="AQ317" s="9">
        <f t="shared" si="79"/>
        <v>0.59551459119538785</v>
      </c>
      <c r="AR317" s="9">
        <f t="shared" si="79"/>
        <v>1.1996924689854493</v>
      </c>
      <c r="AS317" s="9">
        <f t="shared" si="79"/>
        <v>0.50936468252912159</v>
      </c>
      <c r="AT317" s="9">
        <f t="shared" si="79"/>
        <v>5.006292969809147</v>
      </c>
      <c r="AU317" s="9">
        <f t="shared" si="79"/>
        <v>1.9066269343020394</v>
      </c>
    </row>
    <row r="318" spans="7:49" x14ac:dyDescent="0.3">
      <c r="L318" s="8" t="str">
        <f>"Target; Gain &gt; "&amp;L316</f>
        <v>Target; Gain &gt; 0.9</v>
      </c>
      <c r="M318" s="9" cm="1">
        <f t="array" ref="M318">MEDIAN(_xlfn._xlws.FILTER(M3:M290, ($AZ3:$AZ290 &gt; $X292)*($AZ3:$AZ290 &lt;&gt; "")))</f>
        <v>1376328.9</v>
      </c>
      <c r="N318" s="9" cm="1">
        <f t="array" ref="N318">MEDIAN(_xlfn._xlws.FILTER(N3:N290, ($AZ3:$AZ290 &gt; $X292)*($AZ3:$AZ290 &lt;&gt; "")))</f>
        <v>885868.39999999991</v>
      </c>
      <c r="O318" s="9" cm="1">
        <f t="array" ref="O318">MEDIAN(_xlfn._xlws.FILTER(O3:O290, ($AZ3:$AZ290 &gt; $X292)*($AZ3:$AZ290 &lt;&gt; "")))</f>
        <v>895525.8</v>
      </c>
      <c r="P318" s="9" cm="1">
        <f t="array" ref="P318">MEDIAN(_xlfn._xlws.FILTER(P3:P290, ($AZ3:$AZ290 &gt; $X292)*($AZ3:$AZ290 &lt;&gt; "")))</f>
        <v>2670047.5000000005</v>
      </c>
      <c r="Q318" s="9" cm="1">
        <f t="array" ref="Q318">MEDIAN(_xlfn._xlws.FILTER(Q3:Q290, ($AZ3:$AZ290 &gt; $X292)*($AZ3:$AZ290 &lt;&gt; "")))</f>
        <v>361531.4</v>
      </c>
      <c r="R318" s="9" cm="1">
        <f t="array" ref="R318">MEDIAN(_xlfn._xlws.FILTER(R3:R290, ($AZ3:$AZ290 &gt; $X292)*($AZ3:$AZ290 &lt;&gt; "")))</f>
        <v>2496014.2000000002</v>
      </c>
      <c r="S318" s="9" cm="1">
        <f t="array" ref="S318">MEDIAN(_xlfn._xlws.FILTER(S3:S290, ($AZ3:$AZ290 &gt; $X292)*($AZ3:$AZ290 &lt;&gt; "")))</f>
        <v>492727.7</v>
      </c>
      <c r="T318" s="9" cm="1">
        <f t="array" ref="T318">MEDIAN(_xlfn._xlws.FILTER(T3:T290, ($AZ3:$AZ290 &gt; $X292)*($AZ3:$AZ290 &lt;&gt; "")))</f>
        <v>6047848</v>
      </c>
      <c r="U318" s="9" cm="1">
        <f t="array" ref="U318">MEDIAN(_xlfn._xlws.FILTER(U3:U290, ($AZ3:$AZ290 &gt; $X292)*($AZ3:$AZ290 &lt;&gt; "")))</f>
        <v>4108605.6</v>
      </c>
      <c r="V318" s="9" cm="1">
        <f t="array" ref="V318">MEDIAN(_xlfn._xlws.FILTER(V3:V290, ($AZ3:$AZ290 &gt; $X292)*($AZ3:$AZ290 &lt;&gt; "")))</f>
        <v>5831410.5999999996</v>
      </c>
      <c r="W318" s="9" cm="1">
        <f t="array" ref="W318">MEDIAN(_xlfn._xlws.FILTER(W3:W290, ($AZ3:$AZ290 &gt; $X292)*($AZ3:$AZ290 &lt;&gt; "")))</f>
        <v>1043590</v>
      </c>
      <c r="X318" s="9" t="str">
        <f>"Target; Gain &gt; "&amp;X316</f>
        <v>Target; Gain &gt; 0.9</v>
      </c>
      <c r="Y318" s="9" cm="1">
        <f t="array" ref="Y318">MEDIAN(_xlfn._xlws.FILTER(Y3:Y290, ($AZ3:$AZ290 &gt; $X292)*($AZ3:$AZ290 &lt;&gt; "")))</f>
        <v>1.5317373826866967</v>
      </c>
      <c r="Z318" s="9" cm="1">
        <f t="array" ref="Z318">MEDIAN(_xlfn._xlws.FILTER(Z3:Z290, ($AZ3:$AZ290 &gt; $X292)*($AZ3:$AZ290 &lt;&gt; "")))</f>
        <v>1.1445147353690117</v>
      </c>
      <c r="AA318" s="9" cm="1">
        <f t="array" ref="AA318">MEDIAN(_xlfn._xlws.FILTER(AA3:AA290, ($AZ3:$AZ290 &gt; $X292)*($AZ3:$AZ290 &lt;&gt; "")))</f>
        <v>1.1254962177888959</v>
      </c>
      <c r="AB318" s="9" cm="1">
        <f t="array" ref="AB318">MEDIAN(_xlfn._xlws.FILTER(AB3:AB290, ($AZ3:$AZ290 &gt; $X292)*($AZ3:$AZ290 &lt;&gt; "")))</f>
        <v>2.0137238306982912</v>
      </c>
      <c r="AC318" s="9" cm="1">
        <f t="array" ref="AC318">MEDIAN(_xlfn._xlws.FILTER(AC3:AC290, ($AZ3:$AZ290 &gt; $X292)*($AZ3:$AZ290 &lt;&gt; "")))</f>
        <v>0.87101521350850808</v>
      </c>
      <c r="AD318" s="9" cm="1">
        <f t="array" ref="AD318">MEDIAN(_xlfn._xlws.FILTER(AD3:AD290, ($AZ3:$AZ290 &gt; $X292)*($AZ3:$AZ290 &lt;&gt; "")))</f>
        <v>2.0060054708097597</v>
      </c>
      <c r="AE318" s="9" cm="1">
        <f t="array" ref="AE318">MEDIAN(_xlfn._xlws.FILTER(AE3:AE290, ($AZ3:$AZ290 &gt; $X292)*($AZ3:$AZ290 &lt;&gt; "")))</f>
        <v>0.83688222359050979</v>
      </c>
      <c r="AF318" s="9" cm="1">
        <f t="array" ref="AF318">MEDIAN(_xlfn._xlws.FILTER(AF3:AF290, ($AZ3:$AZ290 &gt; $X292)*($AZ3:$AZ290 &lt;&gt; "")))</f>
        <v>3.4117877864046022</v>
      </c>
      <c r="AG318" s="9" cm="1">
        <f t="array" ref="AG318">MEDIAN(_xlfn._xlws.FILTER(AG3:AG290, ($AZ3:$AZ290 &gt; $X292)*($AZ3:$AZ290 &lt;&gt; "")))</f>
        <v>2.5876951600715987</v>
      </c>
      <c r="AH318" s="9" cm="1">
        <f t="array" ref="AH318">MEDIAN(_xlfn._xlws.FILTER(AH3:AH290, ($AZ3:$AZ290 &gt; $X292)*($AZ3:$AZ290 &lt;&gt; "")))</f>
        <v>4.3140957074938342</v>
      </c>
      <c r="AI318" s="9" cm="1">
        <f t="array" ref="AI318">MEDIAN(_xlfn._xlws.FILTER(AI3:AI290, ($AZ3:$AZ290 &gt; $X292)*($AZ3:$AZ290 &lt;&gt; "")))</f>
        <v>1.7093447461607867</v>
      </c>
      <c r="AJ318" s="8" t="str">
        <f t="shared" si="76"/>
        <v>Target; Gain &gt; 0.9</v>
      </c>
      <c r="AK318" s="9" cm="1">
        <f t="array" ref="AK318">MEDIAN(_xlfn._xlws.FILTER(AK3:AK290, ($AZ3:$AZ290 &gt; $X292)*($AZ3:$AZ290 &lt;&gt; "")))</f>
        <v>1.5317373826866967</v>
      </c>
      <c r="AL318" s="9" cm="1">
        <f t="array" ref="AL318">MEDIAN(_xlfn._xlws.FILTER(AL3:AL290, ($AZ3:$AZ290 &gt; $X292)*($AZ3:$AZ290 &lt;&gt; "")))</f>
        <v>0.45971695430343973</v>
      </c>
      <c r="AM318" s="9" cm="1">
        <f t="array" ref="AM318">MEDIAN(_xlfn._xlws.FILTER(AM3:AM290, ($AZ3:$AZ290 &gt; $X292)*($AZ3:$AZ290 &lt;&gt; "")))</f>
        <v>0.45008458318188793</v>
      </c>
      <c r="AN318" s="9" cm="1">
        <f t="array" ref="AN318">MEDIAN(_xlfn._xlws.FILTER(AN3:AN290, ($AZ3:$AZ290 &gt; $X292)*($AZ3:$AZ290 &lt;&gt; "")))</f>
        <v>2.0137238306982912</v>
      </c>
      <c r="AO318" s="9" cm="1">
        <f t="array" ref="AO318">MEDIAN(_xlfn._xlws.FILTER(AO3:AO290, ($AZ3:$AZ290 &gt; $X292)*($AZ3:$AZ290 &lt;&gt; "")))</f>
        <v>0.38691290599526834</v>
      </c>
      <c r="AP318" s="9" cm="1">
        <f t="array" ref="AP318">MEDIAN(_xlfn._xlws.FILTER(AP3:AP290, ($AZ3:$AZ290 &gt; $X292)*($AZ3:$AZ290 &lt;&gt; "")))</f>
        <v>2.0060054708097597</v>
      </c>
      <c r="AQ318" s="9" cm="1">
        <f t="array" ref="AQ318">MEDIAN(_xlfn._xlws.FILTER(AQ3:AQ290, ($AZ3:$AZ290 &gt; $X292)*($AZ3:$AZ290 &lt;&gt; "")))</f>
        <v>0.42895006880280562</v>
      </c>
      <c r="AR318" s="9" cm="1">
        <f t="array" ref="AR318">MEDIAN(_xlfn._xlws.FILTER(AR3:AR290, ($AZ3:$AZ290 &gt; $X292)*($AZ3:$AZ290 &lt;&gt; "")))</f>
        <v>1.8671624092967249</v>
      </c>
      <c r="AS318" s="9" cm="1">
        <f t="array" ref="AS318">MEDIAN(_xlfn._xlws.FILTER(AS3:AS290, ($AZ3:$AZ290 &gt; $X292)*($AZ3:$AZ290 &lt;&gt; "")))</f>
        <v>0.54294317431049421</v>
      </c>
      <c r="AT318" s="9" cm="1">
        <f t="array" ref="AT318">MEDIAN(_xlfn._xlws.FILTER(AT3:AT290, ($AZ3:$AZ290 &gt; $X292)*($AZ3:$AZ290 &lt;&gt; "")))</f>
        <v>4.3140957074938342</v>
      </c>
      <c r="AU318" s="9" cm="1">
        <f t="array" ref="AU318">MEDIAN(_xlfn._xlws.FILTER(AU3:AU290, ($AZ3:$AZ290 &gt; $X292)*($AZ3:$AZ290 &lt;&gt; "")))</f>
        <v>0.86609600299270806</v>
      </c>
    </row>
    <row r="319" spans="7:49" x14ac:dyDescent="0.3">
      <c r="L319" s="8" t="str">
        <f>"Gain &gt; "&amp;L316</f>
        <v>Gain &gt; 0.9</v>
      </c>
      <c r="M319" s="9" cm="1">
        <f t="array" ref="M319">MEDIAN(_xlfn._xlws.FILTER(M3:M290, $AY3:$AY290&gt;$X292))</f>
        <v>2467592.7000000002</v>
      </c>
      <c r="N319" s="9" cm="1">
        <f t="array" ref="N319">MEDIAN(_xlfn._xlws.FILTER(N3:N290, $AY3:$AY290&gt;$X292))</f>
        <v>1453233.1</v>
      </c>
      <c r="O319" s="9" cm="1">
        <f t="array" ref="O319">MEDIAN(_xlfn._xlws.FILTER(O3:O290, $AY3:$AY290&gt;$X292))</f>
        <v>1467638</v>
      </c>
      <c r="P319" s="9" cm="1">
        <f t="array" ref="P319">MEDIAN(_xlfn._xlws.FILTER(P3:P290, $AY3:$AY290&gt;$X292))</f>
        <v>4800094.2</v>
      </c>
      <c r="Q319" s="9" cm="1">
        <f t="array" ref="Q319">MEDIAN(_xlfn._xlws.FILTER(Q3:Q290, $AY3:$AY290&gt;$X292))</f>
        <v>738260.7</v>
      </c>
      <c r="R319" s="9" cm="1">
        <f t="array" ref="R319">MEDIAN(_xlfn._xlws.FILTER(R3:R290, $AY3:$AY290&gt;$X292))</f>
        <v>3722166</v>
      </c>
      <c r="S319" s="9" cm="1">
        <f t="array" ref="S319">MEDIAN(_xlfn._xlws.FILTER(S3:S290, $AY3:$AY290&gt;$X292))</f>
        <v>938520.4</v>
      </c>
      <c r="T319" s="9" cm="1">
        <f t="array" ref="T319">MEDIAN(_xlfn._xlws.FILTER(T3:T290, $AY3:$AY290&gt;$X292))</f>
        <v>4659194.0999999996</v>
      </c>
      <c r="U319" s="9" cm="1">
        <f t="array" ref="U319">MEDIAN(_xlfn._xlws.FILTER(U3:U290, $AY3:$AY290&gt;$X292))</f>
        <v>3858196.2</v>
      </c>
      <c r="V319" s="9" cm="1">
        <f t="array" ref="V319">MEDIAN(_xlfn._xlws.FILTER(V3:V290, $AY3:$AY290&gt;$X292))</f>
        <v>8925831.3999999985</v>
      </c>
      <c r="W319" s="9" cm="1">
        <f t="array" ref="W319">MEDIAN(_xlfn._xlws.FILTER(W3:W290, $AY3:$AY290&gt;$X292))</f>
        <v>1943140.2</v>
      </c>
      <c r="X319" s="9" t="str">
        <f>"Gain &gt; "&amp;X316</f>
        <v>Gain &gt; 0.9</v>
      </c>
      <c r="Y319" s="9" cm="1">
        <f t="array" ref="Y319">MEDIAN(_xlfn._xlws.FILTER(Y3:Y290, $AY3:$AY290&gt;$X292))</f>
        <v>2.4259668494050861</v>
      </c>
      <c r="Z319" s="9" cm="1">
        <f t="array" ref="Z319">MEDIAN(_xlfn._xlws.FILTER(Z3:Z290, $AY3:$AY290&gt;$X292))</f>
        <v>1.5813254509703256</v>
      </c>
      <c r="AA319" s="9" cm="1">
        <f t="array" ref="AA319">MEDIAN(_xlfn._xlws.FILTER(AA3:AA290, $AY3:$AY290&gt;$X292))</f>
        <v>1.5642773362109441</v>
      </c>
      <c r="AB319" s="9" cm="1">
        <f t="array" ref="AB319">MEDIAN(_xlfn._xlws.FILTER(AB3:AB290, $AY3:$AY290&gt;$X292))</f>
        <v>3.0649937965965366</v>
      </c>
      <c r="AC319" s="9" cm="1">
        <f t="array" ref="AC319">MEDIAN(_xlfn._xlws.FILTER(AC3:AC290, $AY3:$AY290&gt;$X292))</f>
        <v>1.2104563892818989</v>
      </c>
      <c r="AD319" s="9" cm="1">
        <f t="array" ref="AD319">MEDIAN(_xlfn._xlws.FILTER(AD3:AD290, $AY3:$AY290&gt;$X292))</f>
        <v>3.3704100464703517</v>
      </c>
      <c r="AE319" s="9" cm="1">
        <f t="array" ref="AE319">MEDIAN(_xlfn._xlws.FILTER(AE3:AE290, $AY3:$AY290&gt;$X292))</f>
        <v>1.3173783971869855</v>
      </c>
      <c r="AF319" s="9" cm="1">
        <f t="array" ref="AF319">MEDIAN(_xlfn._xlws.FILTER(AF3:AF290, $AY3:$AY290&gt;$X292))</f>
        <v>2.1611679041001479</v>
      </c>
      <c r="AG319" s="9" cm="1">
        <f t="array" ref="AG319">MEDIAN(_xlfn._xlws.FILTER(AG3:AG290, $AY3:$AY290&gt;$X292))</f>
        <v>2.27377236947068</v>
      </c>
      <c r="AH319" s="9" cm="1">
        <f t="array" ref="AH319">MEDIAN(_xlfn._xlws.FILTER(AH3:AH290, $AY3:$AY290&gt;$X292))</f>
        <v>5.392182341206353</v>
      </c>
      <c r="AI319" s="9" cm="1">
        <f t="array" ref="AI319">MEDIAN(_xlfn._xlws.FILTER(AI3:AI290, $AY3:$AY290&gt;$X292))</f>
        <v>2.8501745307061355</v>
      </c>
      <c r="AJ319" s="8" t="str">
        <f t="shared" si="76"/>
        <v>Gain &gt; 0.9</v>
      </c>
      <c r="AK319" s="9" cm="1">
        <f t="array" ref="AK319">MEDIAN(_xlfn._xlws.FILTER(AK3:AK290, $AY3:$AY290&gt;$X292))</f>
        <v>2.4259668494050861</v>
      </c>
      <c r="AL319" s="9" cm="1">
        <f t="array" ref="AL319">MEDIAN(_xlfn._xlws.FILTER(AL3:AL290, $AY3:$AY290&gt;$X292))</f>
        <v>0.57269274570280682</v>
      </c>
      <c r="AM319" s="9" cm="1">
        <f t="array" ref="AM319">MEDIAN(_xlfn._xlws.FILTER(AM3:AM290, $AY3:$AY290&gt;$X292))</f>
        <v>0.56234714500606064</v>
      </c>
      <c r="AN319" s="9" cm="1">
        <f t="array" ref="AN319">MEDIAN(_xlfn._xlws.FILTER(AN3:AN290, $AY3:$AY290&gt;$X292))</f>
        <v>3.0649937965965366</v>
      </c>
      <c r="AO319" s="9" cm="1">
        <f t="array" ref="AO319">MEDIAN(_xlfn._xlws.FILTER(AO3:AO290, $AY3:$AY290&gt;$X292))</f>
        <v>0.4765541777975158</v>
      </c>
      <c r="AP319" s="9" cm="1">
        <f t="array" ref="AP319">MEDIAN(_xlfn._xlws.FILTER(AP3:AP290, $AY3:$AY290&gt;$X292))</f>
        <v>3.3704100464703517</v>
      </c>
      <c r="AQ319" s="9" cm="1">
        <f t="array" ref="AQ319">MEDIAN(_xlfn._xlws.FILTER(AQ3:AQ290, $AY3:$AY290&gt;$X292))</f>
        <v>0.55155668930965474</v>
      </c>
      <c r="AR319" s="9" cm="1">
        <f t="array" ref="AR319">MEDIAN(_xlfn._xlws.FILTER(AR3:AR290, $AY3:$AY290&gt;$X292))</f>
        <v>1.1697797982022169</v>
      </c>
      <c r="AS319" s="9" cm="1">
        <f t="array" ref="AS319">MEDIAN(_xlfn._xlws.FILTER(AS3:AS290, $AY3:$AY290&gt;$X292))</f>
        <v>0.47771238170680586</v>
      </c>
      <c r="AT319" s="9" cm="1">
        <f t="array" ref="AT319">MEDIAN(_xlfn._xlws.FILTER(AT3:AT290, $AY3:$AY290&gt;$X292))</f>
        <v>5.392182341206353</v>
      </c>
      <c r="AU319" s="9" cm="1">
        <f t="array" ref="AU319">MEDIAN(_xlfn._xlws.FILTER(AU3:AU290, $AY3:$AY290&gt;$X292))</f>
        <v>1.3311299479042644</v>
      </c>
      <c r="AW319" s="10"/>
    </row>
    <row r="320" spans="7:49" x14ac:dyDescent="0.3">
      <c r="L320" t="s">
        <v>16</v>
      </c>
      <c r="M320" s="9" cm="1">
        <f t="array" ref="M320">MEDIAN(_xlfn._xlws.FILTER(M3:M290, $H3:$H290=1))</f>
        <v>1381622.7</v>
      </c>
      <c r="N320" s="9" cm="1">
        <f t="array" ref="N320">MEDIAN(_xlfn._xlws.FILTER(N3:N290, $H3:$H290=1))</f>
        <v>1382691.9</v>
      </c>
      <c r="O320" s="9" cm="1">
        <f t="array" ref="O320">MEDIAN(_xlfn._xlws.FILTER(O3:O290, $H3:$H290=1))</f>
        <v>1392061.7</v>
      </c>
      <c r="P320" s="9" cm="1">
        <f t="array" ref="P320">MEDIAN(_xlfn._xlws.FILTER(P3:P290, $H3:$H290=1))</f>
        <v>983172.3</v>
      </c>
      <c r="Q320" s="9" cm="1">
        <f t="array" ref="Q320">MEDIAN(_xlfn._xlws.FILTER(Q3:Q290, $H3:$H290=1))</f>
        <v>564097.69999999995</v>
      </c>
      <c r="R320" s="9" cm="1">
        <f t="array" ref="R320">MEDIAN(_xlfn._xlws.FILTER(R3:R290, $H3:$H290=1))</f>
        <v>860804.7</v>
      </c>
      <c r="S320" s="9" cm="1">
        <f t="array" ref="S320">MEDIAN(_xlfn._xlws.FILTER(S3:S290, $H3:$H290=1))</f>
        <v>768718.39999999991</v>
      </c>
      <c r="T320" s="9" cm="1">
        <f t="array" ref="T320">MEDIAN(_xlfn._xlws.FILTER(T3:T290, $H3:$H290=1))</f>
        <v>4453402.4000000004</v>
      </c>
      <c r="U320" s="9" cm="1">
        <f t="array" ref="U320">MEDIAN(_xlfn._xlws.FILTER(U3:U290, $H3:$H290=1))</f>
        <v>3791352.0999999996</v>
      </c>
      <c r="V320" s="9" cm="1">
        <f t="array" ref="V320">MEDIAN(_xlfn._xlws.FILTER(V3:V290, $H3:$H290=1))</f>
        <v>2766834.3</v>
      </c>
      <c r="W320" s="9" cm="1">
        <f t="array" ref="W320">MEDIAN(_xlfn._xlws.FILTER(W3:W290, $H3:$H290=1))</f>
        <v>1574409.7000000002</v>
      </c>
      <c r="X320" s="9" t="s">
        <v>16</v>
      </c>
      <c r="Y320" s="9" cm="1">
        <f t="array" ref="Y320">MEDIAN(_xlfn._xlws.FILTER(Y3:Y290, $H3:$H290=1))</f>
        <v>1.7804387452080843</v>
      </c>
      <c r="Z320" s="9" cm="1">
        <f t="array" ref="Z320">MEDIAN(_xlfn._xlws.FILTER(Z3:Z290, $H3:$H290=1))</f>
        <v>1.4967413726088123</v>
      </c>
      <c r="AA320" s="9" cm="1">
        <f t="array" ref="AA320">MEDIAN(_xlfn._xlws.FILTER(AA3:AA290, $H3:$H290=1))</f>
        <v>1.4823505343461876</v>
      </c>
      <c r="AB320" s="9" cm="1">
        <f t="array" ref="AB320">MEDIAN(_xlfn._xlws.FILTER(AB3:AB290, $H3:$H290=1))</f>
        <v>1.628214149203268</v>
      </c>
      <c r="AC320" s="9" cm="1">
        <f t="array" ref="AC320">MEDIAN(_xlfn._xlws.FILTER(AC3:AC290, $H3:$H290=1))</f>
        <v>1.184758667094866</v>
      </c>
      <c r="AD320" s="9" cm="1">
        <f t="array" ref="AD320">MEDIAN(_xlfn._xlws.FILTER(AD3:AD290, $H3:$H290=1))</f>
        <v>1.3696661268942991</v>
      </c>
      <c r="AE320" s="9" cm="1">
        <f t="array" ref="AE320">MEDIAN(_xlfn._xlws.FILTER(AE3:AE290, $H3:$H290=1))</f>
        <v>1.277969507209491</v>
      </c>
      <c r="AF320" s="9" cm="1">
        <f t="array" ref="AF320">MEDIAN(_xlfn._xlws.FILTER(AF3:AF290, $H3:$H290=1))</f>
        <v>2.2318042994185814</v>
      </c>
      <c r="AG320" s="9" cm="1">
        <f t="array" ref="AG320">MEDIAN(_xlfn._xlws.FILTER(AG3:AG290, $H3:$H290=1))</f>
        <v>2.1946996763173958</v>
      </c>
      <c r="AH320" s="9" cm="1">
        <f t="array" ref="AH320">MEDIAN(_xlfn._xlws.FILTER(AH3:AH290, $H3:$H290=1))</f>
        <v>3.8101589322031941</v>
      </c>
      <c r="AI320" s="9" cm="1">
        <f t="array" ref="AI320">MEDIAN(_xlfn._xlws.FILTER(AI3:AI290, $H3:$H290=1))</f>
        <v>2.5693898392841223</v>
      </c>
      <c r="AJ320" s="10" t="str">
        <f t="shared" si="76"/>
        <v>Target</v>
      </c>
      <c r="AK320" s="9" cm="1">
        <f t="array" ref="AK320">MEDIAN(_xlfn._xlws.FILTER(AK3:AK290, $H3:$H290=1))</f>
        <v>1.7804387452080843</v>
      </c>
      <c r="AL320" s="9" cm="1">
        <f t="array" ref="AL320">MEDIAN(_xlfn._xlws.FILTER(AL3:AL290, $H3:$H290=1))</f>
        <v>0.52724446721258578</v>
      </c>
      <c r="AM320" s="9" cm="1">
        <f t="array" ref="AM320">MEDIAN(_xlfn._xlws.FILTER(AM3:AM290, $H3:$H290=1))</f>
        <v>0.52185936279129241</v>
      </c>
      <c r="AN320" s="9" cm="1">
        <f t="array" ref="AN320">MEDIAN(_xlfn._xlws.FILTER(AN3:AN290, $H3:$H290=1))</f>
        <v>1.628214149203268</v>
      </c>
      <c r="AO320" s="9" cm="1">
        <f t="array" ref="AO320">MEDIAN(_xlfn._xlws.FILTER(AO3:AO290, $H3:$H290=1))</f>
        <v>0.46863254800555298</v>
      </c>
      <c r="AP320" s="9" cm="1">
        <f t="array" ref="AP320">MEDIAN(_xlfn._xlws.FILTER(AP3:AP290, $H3:$H290=1))</f>
        <v>1.3696661268942991</v>
      </c>
      <c r="AQ320" s="9" cm="1">
        <f t="array" ref="AQ320">MEDIAN(_xlfn._xlws.FILTER(AQ3:AQ290, $H3:$H290=1))</f>
        <v>0.52020500808721404</v>
      </c>
      <c r="AR320" s="9" cm="1">
        <f t="array" ref="AR320">MEDIAN(_xlfn._xlws.FILTER(AR3:AR290, $H3:$H290=1))</f>
        <v>1.2222143103019336</v>
      </c>
      <c r="AS320" s="9" cm="1">
        <f t="array" ref="AS320">MEDIAN(_xlfn._xlws.FILTER(AS3:AS290, $H3:$H290=1))</f>
        <v>0.47771238170680586</v>
      </c>
      <c r="AT320" s="9" cm="1">
        <f t="array" ref="AT320">MEDIAN(_xlfn._xlws.FILTER(AT3:AT290, $H3:$H290=1))</f>
        <v>3.8101589322031941</v>
      </c>
      <c r="AU320" s="9" cm="1">
        <f t="array" ref="AU320">MEDIAN(_xlfn._xlws.FILTER(AU3:AU290, $H3:$H290=1))</f>
        <v>1.2321849881031084</v>
      </c>
      <c r="AW320" s="10"/>
    </row>
    <row r="321" spans="12:49" x14ac:dyDescent="0.3">
      <c r="L321" t="str">
        <f t="shared" ref="L321:L327" si="80">X321</f>
        <v>Gain &gt; 0</v>
      </c>
      <c r="M321" s="9" cm="1">
        <f t="array" ref="M321">MEDIAN(_xlfn._xlws.FILTER(M3:M290, $J3:$J290=1))</f>
        <v>2072573.4</v>
      </c>
      <c r="N321" s="9" cm="1">
        <f t="array" ref="N321">MEDIAN(_xlfn._xlws.FILTER(N3:N290, $J3:$J290=1))</f>
        <v>1453233.1</v>
      </c>
      <c r="O321" s="9" cm="1">
        <f t="array" ref="O321">MEDIAN(_xlfn._xlws.FILTER(O3:O290, $J3:$J290=1))</f>
        <v>1467638</v>
      </c>
      <c r="P321" s="9" cm="1">
        <f t="array" ref="P321">MEDIAN(_xlfn._xlws.FILTER(P3:P290, $J3:$J290=1))</f>
        <v>2593485.9</v>
      </c>
      <c r="Q321" s="9" cm="1">
        <f t="array" ref="Q321">MEDIAN(_xlfn._xlws.FILTER(Q3:Q290, $J3:$J290=1))</f>
        <v>638493.6</v>
      </c>
      <c r="R321" s="9" cm="1">
        <f t="array" ref="R321">MEDIAN(_xlfn._xlws.FILTER(R3:R290, $J3:$J290=1))</f>
        <v>1504912.9</v>
      </c>
      <c r="S321" s="9" cm="1">
        <f t="array" ref="S321">MEDIAN(_xlfn._xlws.FILTER(S3:S290, $J3:$J290=1))</f>
        <v>818574</v>
      </c>
      <c r="T321" s="9" cm="1">
        <f t="array" ref="T321">MEDIAN(_xlfn._xlws.FILTER(T3:T290, $J3:$J290=1))</f>
        <v>4649632.8</v>
      </c>
      <c r="U321" s="9" cm="1">
        <f t="array" ref="U321">MEDIAN(_xlfn._xlws.FILTER(U3:U290, $J3:$J290=1))</f>
        <v>3892427</v>
      </c>
      <c r="V321" s="9" cm="1">
        <f t="array" ref="V321">MEDIAN(_xlfn._xlws.FILTER(V3:V290, $J3:$J290=1))</f>
        <v>7523213.8000000007</v>
      </c>
      <c r="W321" s="9" cm="1">
        <f t="array" ref="W321">MEDIAN(_xlfn._xlws.FILTER(W3:W290, $J3:$J290=1))</f>
        <v>1574409.7000000002</v>
      </c>
      <c r="X321" s="9" t="s">
        <v>17</v>
      </c>
      <c r="Y321" s="9" cm="1">
        <f t="array" ref="Y321">MEDIAN(_xlfn._xlws.FILTER(Y3:Y290, $J3:$J290=1))</f>
        <v>2.1745304566924464</v>
      </c>
      <c r="Z321" s="9" cm="1">
        <f t="array" ref="Z321">MEDIAN(_xlfn._xlws.FILTER(Z3:Z290, $J3:$J290=1))</f>
        <v>1.5813254509703256</v>
      </c>
      <c r="AA321" s="9" cm="1">
        <f t="array" ref="AA321">MEDIAN(_xlfn._xlws.FILTER(AA3:AA290, $J3:$J290=1))</f>
        <v>1.5642773362109441</v>
      </c>
      <c r="AB321" s="9" cm="1">
        <f t="array" ref="AB321">MEDIAN(_xlfn._xlws.FILTER(AB3:AB290, $J3:$J290=1))</f>
        <v>2.9928953050024578</v>
      </c>
      <c r="AC321" s="9" cm="1">
        <f t="array" ref="AC321">MEDIAN(_xlfn._xlws.FILTER(AC3:AC290, $J3:$J290=1))</f>
        <v>1.255550016075722</v>
      </c>
      <c r="AD321" s="9" cm="1">
        <f t="array" ref="AD321">MEDIAN(_xlfn._xlws.FILTER(AD3:AD290, $J3:$J290=1))</f>
        <v>2.8733928475005088</v>
      </c>
      <c r="AE321" s="9" cm="1">
        <f t="array" ref="AE321">MEDIAN(_xlfn._xlws.FILTER(AE3:AE290, $J3:$J290=1))</f>
        <v>1.4693070670298765</v>
      </c>
      <c r="AF321" s="9" cm="1">
        <f t="array" ref="AF321">MEDIAN(_xlfn._xlws.FILTER(AF3:AF290, $J3:$J290=1))</f>
        <v>2.2532500612083819</v>
      </c>
      <c r="AG321" s="9" cm="1">
        <f t="array" ref="AG321">MEDIAN(_xlfn._xlws.FILTER(AG3:AG290, $J3:$J290=1))</f>
        <v>2.6207642468740238</v>
      </c>
      <c r="AH321" s="9" cm="1">
        <f t="array" ref="AH321">MEDIAN(_xlfn._xlws.FILTER(AH3:AH290, $J3:$J290=1))</f>
        <v>5.2094532076094762</v>
      </c>
      <c r="AI321" s="9" cm="1">
        <f t="array" ref="AI321">MEDIAN(_xlfn._xlws.FILTER(AI3:AI290, $J3:$J290=1))</f>
        <v>2.714754398883088</v>
      </c>
      <c r="AJ321" s="10" t="str">
        <f t="shared" si="76"/>
        <v>Gain &gt; 0</v>
      </c>
      <c r="AK321" s="9" cm="1">
        <f t="array" ref="AK321">MEDIAN(_xlfn._xlws.FILTER(AK3:AK290, $J3:$J290=1))</f>
        <v>2.1745304566924464</v>
      </c>
      <c r="AL321" s="9" cm="1">
        <f t="array" ref="AL321">MEDIAN(_xlfn._xlws.FILTER(AL3:AL290, $J3:$J290=1))</f>
        <v>0.59911503460025417</v>
      </c>
      <c r="AM321" s="9" cm="1">
        <f t="array" ref="AM321">MEDIAN(_xlfn._xlws.FILTER(AM3:AM290, $J3:$J290=1))</f>
        <v>0.58647958901710806</v>
      </c>
      <c r="AN321" s="9" cm="1">
        <f t="array" ref="AN321">MEDIAN(_xlfn._xlws.FILTER(AN3:AN290, $J3:$J290=1))</f>
        <v>2.9928953050024578</v>
      </c>
      <c r="AO321" s="9" cm="1">
        <f t="array" ref="AO321">MEDIAN(_xlfn._xlws.FILTER(AO3:AO290, $J3:$J290=1))</f>
        <v>0.50920820029568858</v>
      </c>
      <c r="AP321" s="9" cm="1">
        <f t="array" ref="AP321">MEDIAN(_xlfn._xlws.FILTER(AP3:AP290, $J3:$J290=1))</f>
        <v>2.8733928475005088</v>
      </c>
      <c r="AQ321" s="9" cm="1">
        <f t="array" ref="AQ321">MEDIAN(_xlfn._xlws.FILTER(AQ3:AQ290, $J3:$J290=1))</f>
        <v>0.5594547622022219</v>
      </c>
      <c r="AR321" s="9" cm="1">
        <f t="array" ref="AR321">MEDIAN(_xlfn._xlws.FILTER(AR3:AR290, $J3:$J290=1))</f>
        <v>1.2624899071932305</v>
      </c>
      <c r="AS321" s="9" cm="1">
        <f t="array" ref="AS321">MEDIAN(_xlfn._xlws.FILTER(AS3:AS290, $J3:$J290=1))</f>
        <v>0.49764218803611582</v>
      </c>
      <c r="AT321" s="9" cm="1">
        <f t="array" ref="AT321">MEDIAN(_xlfn._xlws.FILTER(AT3:AT290, $J3:$J290=1))</f>
        <v>5.2094532076094762</v>
      </c>
      <c r="AU321" s="9" cm="1">
        <f t="array" ref="AU321">MEDIAN(_xlfn._xlws.FILTER(AU3:AU290, $J3:$J290=1))</f>
        <v>1.2497518262825904</v>
      </c>
      <c r="AW321" s="10"/>
    </row>
    <row r="322" spans="12:49" x14ac:dyDescent="0.3">
      <c r="L322" t="str">
        <f t="shared" si="80"/>
        <v>Gain &lt;=0</v>
      </c>
      <c r="M322" s="9" cm="1">
        <f t="array" ref="M322">MEDIAN(_xlfn._xlws.FILTER(M3:M290, $I3:$I290=1))</f>
        <v>3566110.9000000004</v>
      </c>
      <c r="N322" s="9" cm="1">
        <f t="array" ref="N322">MEDIAN(_xlfn._xlws.FILTER(N3:N290, $I3:$I290=1))</f>
        <v>3861645.1</v>
      </c>
      <c r="O322" s="9" cm="1">
        <f t="array" ref="O322">MEDIAN(_xlfn._xlws.FILTER(O3:O290, $I3:$I290=1))</f>
        <v>3872052.9</v>
      </c>
      <c r="P322" s="9" cm="1">
        <f t="array" ref="P322">MEDIAN(_xlfn._xlws.FILTER(P3:P290, $I3:$I290=1))</f>
        <v>2489563.4000000004</v>
      </c>
      <c r="Q322" s="9" cm="1">
        <f t="array" ref="Q322">MEDIAN(_xlfn._xlws.FILTER(Q3:Q290, $I3:$I290=1))</f>
        <v>1690049.9</v>
      </c>
      <c r="R322" s="9" cm="1">
        <f t="array" ref="R322">MEDIAN(_xlfn._xlws.FILTER(R3:R290, $I3:$I290=1))</f>
        <v>2224949.7999999998</v>
      </c>
      <c r="S322" s="9" cm="1">
        <f t="array" ref="S322">MEDIAN(_xlfn._xlws.FILTER(S3:S290, $I3:$I290=1))</f>
        <v>2091302.7999999998</v>
      </c>
      <c r="T322" s="9" cm="1">
        <f t="array" ref="T322">MEDIAN(_xlfn._xlws.FILTER(T3:T290, $I3:$I290=1))</f>
        <v>4386936.5999999996</v>
      </c>
      <c r="U322" s="9" cm="1">
        <f t="array" ref="U322">MEDIAN(_xlfn._xlws.FILTER(U3:U290, $I3:$I290=1))</f>
        <v>4261317.3</v>
      </c>
      <c r="V322" s="9" cm="1">
        <f t="array" ref="V322">MEDIAN(_xlfn._xlws.FILTER(V3:V290, $I3:$I290=1))</f>
        <v>5896694.6999999993</v>
      </c>
      <c r="W322" s="9" cm="1">
        <f t="array" ref="W322">MEDIAN(_xlfn._xlws.FILTER(W3:W290, $I3:$I290=1))</f>
        <v>3970651.2</v>
      </c>
      <c r="X322" s="9" t="s">
        <v>18</v>
      </c>
      <c r="Y322" s="9" cm="1">
        <f t="array" ref="Y322">MEDIAN(_xlfn._xlws.FILTER(Y3:Y290, $I3:$I290=1))</f>
        <v>3.3039424633956518</v>
      </c>
      <c r="Z322" s="9" cm="1">
        <f t="array" ref="Z322">MEDIAN(_xlfn._xlws.FILTER(Z3:Z290, $I3:$I290=1))</f>
        <v>3.0464913203904871</v>
      </c>
      <c r="AA322" s="9" cm="1">
        <f t="array" ref="AA322">MEDIAN(_xlfn._xlws.FILTER(AA3:AA290, $I3:$I290=1))</f>
        <v>3.062285584205529</v>
      </c>
      <c r="AB322" s="9" cm="1">
        <f t="array" ref="AB322">MEDIAN(_xlfn._xlws.FILTER(AB3:AB290, $I3:$I290=1))</f>
        <v>2.8397352648986267</v>
      </c>
      <c r="AC322" s="9" cm="1">
        <f t="array" ref="AC322">MEDIAN(_xlfn._xlws.FILTER(AC3:AC290, $I3:$I290=1))</f>
        <v>1.6716178788105025</v>
      </c>
      <c r="AD322" s="9" cm="1">
        <f t="array" ref="AD322">MEDIAN(_xlfn._xlws.FILTER(AD3:AD290, $I3:$I290=1))</f>
        <v>2.5528530075040186</v>
      </c>
      <c r="AE322" s="9" cm="1">
        <f t="array" ref="AE322">MEDIAN(_xlfn._xlws.FILTER(AE3:AE290, $I3:$I290=1))</f>
        <v>2.3127315759076734</v>
      </c>
      <c r="AF322" s="9" cm="1">
        <f t="array" ref="AF322">MEDIAN(_xlfn._xlws.FILTER(AF3:AF290, $I3:$I290=1))</f>
        <v>2.1045257224759548</v>
      </c>
      <c r="AG322" s="9" cm="1">
        <f t="array" ref="AG322">MEDIAN(_xlfn._xlws.FILTER(AG3:AG290, $I3:$I290=1))</f>
        <v>2.6612747785635289</v>
      </c>
      <c r="AH322" s="9" cm="1">
        <f t="array" ref="AH322">MEDIAN(_xlfn._xlws.FILTER(AH3:AH290, $I3:$I290=1))</f>
        <v>4.7147457371116621</v>
      </c>
      <c r="AI322" s="9" cm="1">
        <f t="array" ref="AI322">MEDIAN(_xlfn._xlws.FILTER(AI3:AI290, $I3:$I290=1))</f>
        <v>4.209096343215788</v>
      </c>
      <c r="AJ322" s="10" t="str">
        <f t="shared" si="76"/>
        <v>Gain &lt;=0</v>
      </c>
      <c r="AK322" s="9" cm="1">
        <f t="array" ref="AK322">MEDIAN(_xlfn._xlws.FILTER(AK3:AK290, $I3:$I290=1))</f>
        <v>3.3039424633956518</v>
      </c>
      <c r="AL322" s="9" cm="1">
        <f t="array" ref="AL322">MEDIAN(_xlfn._xlws.FILTER(AL3:AL290, $I3:$I290=1))</f>
        <v>0.98127812281018145</v>
      </c>
      <c r="AM322" s="9" cm="1">
        <f t="array" ref="AM322">MEDIAN(_xlfn._xlws.FILTER(AM3:AM290, $I3:$I290=1))</f>
        <v>0.99818472733022667</v>
      </c>
      <c r="AN322" s="9" cm="1">
        <f t="array" ref="AN322">MEDIAN(_xlfn._xlws.FILTER(AN3:AN290, $I3:$I290=1))</f>
        <v>2.8397352648986267</v>
      </c>
      <c r="AO322" s="9" cm="1">
        <f t="array" ref="AO322">MEDIAN(_xlfn._xlws.FILTER(AO3:AO290, $I3:$I290=1))</f>
        <v>0.61139674751320849</v>
      </c>
      <c r="AP322" s="9" cm="1">
        <f t="array" ref="AP322">MEDIAN(_xlfn._xlws.FILTER(AP3:AP290, $I3:$I290=1))</f>
        <v>2.5528530075040186</v>
      </c>
      <c r="AQ322" s="9" cm="1">
        <f t="array" ref="AQ322">MEDIAN(_xlfn._xlws.FILTER(AQ3:AQ290, $I3:$I290=1))</f>
        <v>0.76470836850348856</v>
      </c>
      <c r="AR322" s="9" cm="1">
        <f t="array" ref="AR322">MEDIAN(_xlfn._xlws.FILTER(AR3:AR290, $I3:$I290=1))</f>
        <v>1.1880812040762976</v>
      </c>
      <c r="AS322" s="9" cm="1">
        <f t="array" ref="AS322">MEDIAN(_xlfn._xlws.FILTER(AS3:AS290, $I3:$I290=1))</f>
        <v>0.52464193337946197</v>
      </c>
      <c r="AT322" s="9" cm="1">
        <f t="array" ref="AT322">MEDIAN(_xlfn._xlws.FILTER(AT3:AT290, $I3:$I290=1))</f>
        <v>4.7147457371116621</v>
      </c>
      <c r="AU322" s="9" cm="1">
        <f t="array" ref="AU322">MEDIAN(_xlfn._xlws.FILTER(AU3:AU290, $I3:$I290=1))</f>
        <v>2.4206942218064795</v>
      </c>
    </row>
    <row r="323" spans="12:49" x14ac:dyDescent="0.3">
      <c r="L323" t="str">
        <f t="shared" si="80"/>
        <v>Target;Gain &gt; 0.9; #pref=2</v>
      </c>
      <c r="M323" s="9" t="e" cm="1" vm="1">
        <f t="array" ref="M323">AVERAGE(_xlfn._xlws.FILTER(M3:M290, ($H$3:$H$290=1)*($K3:$K290=2)*($AY3:$AY290&gt;$X$292)))</f>
        <v>#VALUE!</v>
      </c>
      <c r="N323" s="9" t="e" cm="1" vm="1">
        <f t="array" ref="N323">AVERAGE(_xlfn._xlws.FILTER(N3:N290, ($H$3:$H$290=1)*($K3:$K290=2)*($AY3:$AY290&gt;$X$292)))</f>
        <v>#VALUE!</v>
      </c>
      <c r="O323" s="9" t="e" cm="1" vm="1">
        <f t="array" ref="O323">AVERAGE(_xlfn._xlws.FILTER(O3:O290, ($H$3:$H$290=1)*($K3:$K290=2)*($AY3:$AY290&gt;$X$292)))</f>
        <v>#VALUE!</v>
      </c>
      <c r="P323" s="9" t="e" cm="1" vm="1">
        <f t="array" ref="P323">AVERAGE(_xlfn._xlws.FILTER(P3:P290, ($H$3:$H$290=1)*($K3:$K290=2)*($AY3:$AY290&gt;$X$292)))</f>
        <v>#VALUE!</v>
      </c>
      <c r="Q323" s="9" t="e" cm="1" vm="1">
        <f t="array" ref="Q323">AVERAGE(_xlfn._xlws.FILTER(Q3:Q290, ($H$3:$H$290=1)*($K3:$K290=2)*($AY3:$AY290&gt;$X$292)))</f>
        <v>#VALUE!</v>
      </c>
      <c r="R323" s="9" t="e" cm="1" vm="1">
        <f t="array" ref="R323">AVERAGE(_xlfn._xlws.FILTER(R3:R290, ($H$3:$H$290=1)*($K3:$K290=2)*($AY3:$AY290&gt;$X$292)))</f>
        <v>#VALUE!</v>
      </c>
      <c r="S323" s="9" t="e" cm="1" vm="1">
        <f t="array" ref="S323">AVERAGE(_xlfn._xlws.FILTER(S3:S290, ($H$3:$H$290=1)*($K3:$K290=2)*($AY3:$AY290&gt;$X$292)))</f>
        <v>#VALUE!</v>
      </c>
      <c r="T323" s="9" t="e" cm="1" vm="1">
        <f t="array" ref="T323">AVERAGE(_xlfn._xlws.FILTER(T3:T290, ($H$3:$H$290=1)*($K3:$K290=2)*($AY3:$AY290&gt;$X$292)))</f>
        <v>#VALUE!</v>
      </c>
      <c r="U323" s="9" t="e" cm="1" vm="1">
        <f t="array" ref="U323">AVERAGE(_xlfn._xlws.FILTER(U3:U290, ($H$3:$H$290=1)*($K3:$K290=2)*($AY3:$AY290&gt;$X$292)))</f>
        <v>#VALUE!</v>
      </c>
      <c r="V323" s="9" t="e" cm="1" vm="1">
        <f t="array" ref="V323">AVERAGE(_xlfn._xlws.FILTER(V3:V290, ($H$3:$H$290=1)*($K3:$K290=2)*($AY3:$AY290&gt;$X$292)))</f>
        <v>#VALUE!</v>
      </c>
      <c r="W323" s="9" t="e" cm="1" vm="1">
        <f t="array" ref="W323">AVERAGE(_xlfn._xlws.FILTER(W3:W290, ($H$3:$H$290=1)*($K3:$K290=2)*($AY3:$AY290&gt;$X$292)))</f>
        <v>#VALUE!</v>
      </c>
      <c r="X323" s="9" t="str">
        <f>"Target;Gain &gt; "&amp;X316&amp;"; #pref=2"</f>
        <v>Target;Gain &gt; 0.9; #pref=2</v>
      </c>
      <c r="Y323" s="9" t="e" cm="1" vm="1">
        <f t="array" ref="Y323">AVERAGE(_xlfn._xlws.FILTER(Y3:Y290, ($H$3:$H$290=1)*($K3:$K290=2)*($AY3:$AY290&gt;$X$292)))</f>
        <v>#VALUE!</v>
      </c>
      <c r="Z323" s="9" t="e" cm="1" vm="1">
        <f t="array" ref="Z323">AVERAGE(_xlfn._xlws.FILTER(Z3:Z290, ($H$3:$H$290=1)*($K3:$K290=2)*($AY3:$AY290&gt;$X$292)))</f>
        <v>#VALUE!</v>
      </c>
      <c r="AA323" s="9" t="e" cm="1" vm="1">
        <f t="array" ref="AA323">AVERAGE(_xlfn._xlws.FILTER(AA3:AA290, ($H$3:$H$290=1)*($K3:$K290=2)*($AY3:$AY290&gt;$X$292)))</f>
        <v>#VALUE!</v>
      </c>
      <c r="AB323" s="9" t="e" cm="1" vm="1">
        <f t="array" ref="AB323">AVERAGE(_xlfn._xlws.FILTER(AB3:AB290, ($H$3:$H$290=1)*($K3:$K290=2)*($AY3:$AY290&gt;$X$292)))</f>
        <v>#VALUE!</v>
      </c>
      <c r="AC323" s="9" t="e" cm="1" vm="1">
        <f t="array" ref="AC323">AVERAGE(_xlfn._xlws.FILTER(AC3:AC290, ($H$3:$H$290=1)*($K3:$K290=2)*($AY3:$AY290&gt;$X$292)))</f>
        <v>#VALUE!</v>
      </c>
      <c r="AD323" s="9" t="e" cm="1" vm="1">
        <f t="array" ref="AD323">AVERAGE(_xlfn._xlws.FILTER(AD3:AD290, ($H$3:$H$290=1)*($K3:$K290=2)*($AY3:$AY290&gt;$X$292)))</f>
        <v>#VALUE!</v>
      </c>
      <c r="AE323" s="9" t="e" cm="1" vm="1">
        <f t="array" ref="AE323">AVERAGE(_xlfn._xlws.FILTER(AE3:AE290, ($H$3:$H$290=1)*($K3:$K290=2)*($AY3:$AY290&gt;$X$292)))</f>
        <v>#VALUE!</v>
      </c>
      <c r="AF323" s="9" t="e" cm="1" vm="1">
        <f t="array" ref="AF323">AVERAGE(_xlfn._xlws.FILTER(AF3:AF290, ($H$3:$H$290=1)*($K3:$K290=2)*($AY3:$AY290&gt;$X$292)))</f>
        <v>#VALUE!</v>
      </c>
      <c r="AG323" s="9" t="e" cm="1" vm="1">
        <f t="array" ref="AG323">AVERAGE(_xlfn._xlws.FILTER(AG3:AG290, ($H$3:$H$290=1)*($K3:$K290=2)*($AY3:$AY290&gt;$X$292)))</f>
        <v>#VALUE!</v>
      </c>
      <c r="AH323" s="9" t="e" cm="1" vm="1">
        <f t="array" ref="AH323">AVERAGE(_xlfn._xlws.FILTER(AH3:AH290, ($H$3:$H$290=1)*($K3:$K290=2)*($AY3:$AY290&gt;$X$292)))</f>
        <v>#VALUE!</v>
      </c>
      <c r="AI323" s="9" t="e" cm="1" vm="1">
        <f t="array" ref="AI323">AVERAGE(_xlfn._xlws.FILTER(AI3:AI290, ($H$3:$H$290=1)*($K3:$K290=2)*($AY3:$AY290&gt;$X$292)))</f>
        <v>#VALUE!</v>
      </c>
      <c r="AJ323" s="10" t="str">
        <f t="shared" si="76"/>
        <v>Target;Gain &gt; 0.9; #pref=2</v>
      </c>
      <c r="AK323" s="9" t="e" cm="1" vm="1">
        <f t="array" ref="AK323">AVERAGE(_xlfn._xlws.FILTER(AK3:AK290, ($H$3:$H$290=1)*($K3:$K290=2)*($AY3:$AY290&gt;$X$292)))</f>
        <v>#VALUE!</v>
      </c>
      <c r="AL323" s="9" t="e" cm="1" vm="1">
        <f t="array" ref="AL323">AVERAGE(_xlfn._xlws.FILTER(AL3:AL290, ($H$3:$H$290=1)*($K3:$K290=2)*($AY3:$AY290&gt;$X$292)))</f>
        <v>#VALUE!</v>
      </c>
      <c r="AM323" s="9" t="e" cm="1" vm="1">
        <f t="array" ref="AM323">AVERAGE(_xlfn._xlws.FILTER(AM3:AM290, ($H$3:$H$290=1)*($K3:$K290=2)*($AY3:$AY290&gt;$X$292)))</f>
        <v>#VALUE!</v>
      </c>
      <c r="AN323" s="9" t="e" cm="1" vm="1">
        <f t="array" ref="AN323">AVERAGE(_xlfn._xlws.FILTER(AN3:AN290, ($H$3:$H$290=1)*($K3:$K290=2)*($AY3:$AY290&gt;$X$292)))</f>
        <v>#VALUE!</v>
      </c>
      <c r="AO323" s="9" t="e" cm="1" vm="1">
        <f t="array" ref="AO323">AVERAGE(_xlfn._xlws.FILTER(AO3:AO290, ($H$3:$H$290=1)*($K3:$K290=2)*($AY3:$AY290&gt;$X$292)))</f>
        <v>#VALUE!</v>
      </c>
      <c r="AP323" s="9" t="e" cm="1" vm="1">
        <f t="array" ref="AP323">AVERAGE(_xlfn._xlws.FILTER(AP3:AP290, ($H$3:$H$290=1)*($K3:$K290=2)*($AY3:$AY290&gt;$X$292)))</f>
        <v>#VALUE!</v>
      </c>
      <c r="AQ323" s="9" t="e" cm="1" vm="1">
        <f t="array" ref="AQ323">AVERAGE(_xlfn._xlws.FILTER(AQ3:AQ290, ($H$3:$H$290=1)*($K3:$K290=2)*($AY3:$AY290&gt;$X$292)))</f>
        <v>#VALUE!</v>
      </c>
      <c r="AR323" s="9" t="e" cm="1" vm="1">
        <f t="array" ref="AR323">AVERAGE(_xlfn._xlws.FILTER(AR3:AR290, ($H$3:$H$290=1)*($K3:$K290=2)*($AY3:$AY290&gt;$X$292)))</f>
        <v>#VALUE!</v>
      </c>
      <c r="AS323" s="9" t="e" cm="1" vm="1">
        <f t="array" ref="AS323">AVERAGE(_xlfn._xlws.FILTER(AS3:AS290, ($H$3:$H$290=1)*($K3:$K290=2)*($AY3:$AY290&gt;$X$292)))</f>
        <v>#VALUE!</v>
      </c>
      <c r="AT323" s="9" t="e" cm="1" vm="1">
        <f t="array" ref="AT323">AVERAGE(_xlfn._xlws.FILTER(AT3:AT290, ($H$3:$H$290=1)*($K3:$K290=2)*($AY3:$AY290&gt;$X$292)))</f>
        <v>#VALUE!</v>
      </c>
      <c r="AU323" s="9" t="e" cm="1" vm="1">
        <f t="array" ref="AU323">AVERAGE(_xlfn._xlws.FILTER(AU3:AU290, ($H$3:$H$290=1)*($K3:$K290=2)*($AY3:$AY290&gt;$X$292)))</f>
        <v>#VALUE!</v>
      </c>
    </row>
    <row r="324" spans="12:49" x14ac:dyDescent="0.3">
      <c r="L324" t="str">
        <f t="shared" si="80"/>
        <v>Target; Gain &gt; 0.9; #pref=3</v>
      </c>
      <c r="M324" s="9" cm="1">
        <f t="array" ref="M324">MEDIAN(_xlfn._xlws.FILTER(M3:M290, ($H$3:$H$290=1)*($K3:$K290=3)*($AY3:$AY290&gt;$X$292)))</f>
        <v>1376328.9</v>
      </c>
      <c r="N324" s="9" cm="1">
        <f t="array" ref="N324">MEDIAN(_xlfn._xlws.FILTER(N3:N290, ($H$3:$H$290=1)*($K3:$K290=3)*($AY3:$AY290&gt;$X$292)))</f>
        <v>885868.39999999991</v>
      </c>
      <c r="O324" s="9" cm="1">
        <f t="array" ref="O324">MEDIAN(_xlfn._xlws.FILTER(O3:O290, ($H$3:$H$290=1)*($K3:$K290=3)*($AY3:$AY290&gt;$X$292)))</f>
        <v>895525.8</v>
      </c>
      <c r="P324" s="9" cm="1">
        <f t="array" ref="P324">MEDIAN(_xlfn._xlws.FILTER(P3:P290, ($H$3:$H$290=1)*($K3:$K290=3)*($AY3:$AY290&gt;$X$292)))</f>
        <v>2670047.5000000005</v>
      </c>
      <c r="Q324" s="9" cm="1">
        <f t="array" ref="Q324">MEDIAN(_xlfn._xlws.FILTER(Q3:Q290, ($H$3:$H$290=1)*($K3:$K290=3)*($AY3:$AY290&gt;$X$292)))</f>
        <v>361531.4</v>
      </c>
      <c r="R324" s="9" cm="1">
        <f t="array" ref="R324">MEDIAN(_xlfn._xlws.FILTER(R3:R290, ($H$3:$H$290=1)*($K3:$K290=3)*($AY3:$AY290&gt;$X$292)))</f>
        <v>2496014.2000000002</v>
      </c>
      <c r="S324" s="9" cm="1">
        <f t="array" ref="S324">MEDIAN(_xlfn._xlws.FILTER(S3:S290, ($H$3:$H$290=1)*($K3:$K290=3)*($AY3:$AY290&gt;$X$292)))</f>
        <v>492727.7</v>
      </c>
      <c r="T324" s="9" cm="1">
        <f t="array" ref="T324">MEDIAN(_xlfn._xlws.FILTER(T3:T290, ($H$3:$H$290=1)*($K3:$K290=3)*($AY3:$AY290&gt;$X$292)))</f>
        <v>6047848</v>
      </c>
      <c r="U324" s="9" cm="1">
        <f t="array" ref="U324">MEDIAN(_xlfn._xlws.FILTER(U3:U290, ($H$3:$H$290=1)*($K3:$K290=3)*($AY3:$AY290&gt;$X$292)))</f>
        <v>4108605.6</v>
      </c>
      <c r="V324" s="9" cm="1">
        <f t="array" ref="V324">MEDIAN(_xlfn._xlws.FILTER(V3:V290, ($H$3:$H$290=1)*($K3:$K290=3)*($AY3:$AY290&gt;$X$292)))</f>
        <v>5831410.5999999996</v>
      </c>
      <c r="W324" s="9" cm="1">
        <f t="array" ref="W324">MEDIAN(_xlfn._xlws.FILTER(W3:W290, ($H$3:$H$290=1)*($K3:$K290=3)*($AY3:$AY290&gt;$X$292)))</f>
        <v>1043590</v>
      </c>
      <c r="X324" s="9" t="str">
        <f>"Target; Gain &gt; "&amp;X316&amp;"; #pref=3"</f>
        <v>Target; Gain &gt; 0.9; #pref=3</v>
      </c>
      <c r="Y324" s="9" cm="1">
        <f t="array" ref="Y324">MEDIAN(_xlfn._xlws.FILTER(Y3:Y290, ($H$3:$H$290=1)*($K3:$K290=3)*($AY3:$AY290&gt;$X$292)))</f>
        <v>1.5317373826866967</v>
      </c>
      <c r="Z324" s="9" cm="1">
        <f t="array" ref="Z324">MEDIAN(_xlfn._xlws.FILTER(Z3:Z290, ($H$3:$H$290=1)*($K3:$K290=3)*($AY3:$AY290&gt;$X$292)))</f>
        <v>1.1445147353690117</v>
      </c>
      <c r="AA324" s="9" cm="1">
        <f t="array" ref="AA324">MEDIAN(_xlfn._xlws.FILTER(AA3:AA290, ($H$3:$H$290=1)*($K3:$K290=3)*($AY3:$AY290&gt;$X$292)))</f>
        <v>1.1254962177888959</v>
      </c>
      <c r="AB324" s="9" cm="1">
        <f t="array" ref="AB324">MEDIAN(_xlfn._xlws.FILTER(AB3:AB290, ($H$3:$H$290=1)*($K3:$K290=3)*($AY3:$AY290&gt;$X$292)))</f>
        <v>2.0137238306982912</v>
      </c>
      <c r="AC324" s="9" cm="1">
        <f t="array" ref="AC324">MEDIAN(_xlfn._xlws.FILTER(AC3:AC290, ($H$3:$H$290=1)*($K3:$K290=3)*($AY3:$AY290&gt;$X$292)))</f>
        <v>0.87101521350850808</v>
      </c>
      <c r="AD324" s="9" cm="1">
        <f t="array" ref="AD324">MEDIAN(_xlfn._xlws.FILTER(AD3:AD290, ($H$3:$H$290=1)*($K3:$K290=3)*($AY3:$AY290&gt;$X$292)))</f>
        <v>2.0060054708097597</v>
      </c>
      <c r="AE324" s="9" cm="1">
        <f t="array" ref="AE324">MEDIAN(_xlfn._xlws.FILTER(AE3:AE290, ($H$3:$H$290=1)*($K3:$K290=3)*($AY3:$AY290&gt;$X$292)))</f>
        <v>0.83688222359050979</v>
      </c>
      <c r="AF324" s="9" cm="1">
        <f t="array" ref="AF324">MEDIAN(_xlfn._xlws.FILTER(AF3:AF290, ($H$3:$H$290=1)*($K3:$K290=3)*($AY3:$AY290&gt;$X$292)))</f>
        <v>3.4117877864046022</v>
      </c>
      <c r="AG324" s="9" cm="1">
        <f t="array" ref="AG324">MEDIAN(_xlfn._xlws.FILTER(AG3:AG290, ($H$3:$H$290=1)*($K3:$K290=3)*($AY3:$AY290&gt;$X$292)))</f>
        <v>2.5876951600715987</v>
      </c>
      <c r="AH324" s="9" cm="1">
        <f t="array" ref="AH324">MEDIAN(_xlfn._xlws.FILTER(AH3:AH290, ($H$3:$H$290=1)*($K3:$K290=3)*($AY3:$AY290&gt;$X$292)))</f>
        <v>4.3140957074938342</v>
      </c>
      <c r="AI324" s="9" cm="1">
        <f t="array" ref="AI324">MEDIAN(_xlfn._xlws.FILTER(AI3:AI290, ($H$3:$H$290=1)*($K3:$K290=3)*($AY3:$AY290&gt;$X$292)))</f>
        <v>1.7093447461607867</v>
      </c>
      <c r="AJ324" s="10" t="str">
        <f t="shared" si="76"/>
        <v>Target; Gain &gt; 0.9; #pref=3</v>
      </c>
      <c r="AK324" s="9" cm="1">
        <f t="array" ref="AK324">MEDIAN(_xlfn._xlws.FILTER(AK3:AK290, ($H$3:$H$290=1)*($K3:$K290=3)*($AY3:$AY290&gt;$X$292)))</f>
        <v>1.5317373826866967</v>
      </c>
      <c r="AL324" s="9" cm="1">
        <f t="array" ref="AL324">MEDIAN(_xlfn._xlws.FILTER(AL3:AL290, ($H$3:$H$290=1)*($K3:$K290=3)*($AY3:$AY290&gt;$X$292)))</f>
        <v>0.45971695430343973</v>
      </c>
      <c r="AM324" s="9" cm="1">
        <f t="array" ref="AM324">MEDIAN(_xlfn._xlws.FILTER(AM3:AM290, ($H$3:$H$290=1)*($K3:$K290=3)*($AY3:$AY290&gt;$X$292)))</f>
        <v>0.45008458318188793</v>
      </c>
      <c r="AN324" s="9" cm="1">
        <f t="array" ref="AN324">MEDIAN(_xlfn._xlws.FILTER(AN3:AN290, ($H$3:$H$290=1)*($K3:$K290=3)*($AY3:$AY290&gt;$X$292)))</f>
        <v>2.0137238306982912</v>
      </c>
      <c r="AO324" s="9" cm="1">
        <f t="array" ref="AO324">MEDIAN(_xlfn._xlws.FILTER(AO3:AO290, ($H$3:$H$290=1)*($K3:$K290=3)*($AY3:$AY290&gt;$X$292)))</f>
        <v>0.38691290599526834</v>
      </c>
      <c r="AP324" s="9" cm="1">
        <f t="array" ref="AP324">MEDIAN(_xlfn._xlws.FILTER(AP3:AP290, ($H$3:$H$290=1)*($K3:$K290=3)*($AY3:$AY290&gt;$X$292)))</f>
        <v>2.0060054708097597</v>
      </c>
      <c r="AQ324" s="9" cm="1">
        <f t="array" ref="AQ324">MEDIAN(_xlfn._xlws.FILTER(AQ3:AQ290, ($H$3:$H$290=1)*($K3:$K290=3)*($AY3:$AY290&gt;$X$292)))</f>
        <v>0.42895006880280562</v>
      </c>
      <c r="AR324" s="9" cm="1">
        <f t="array" ref="AR324">MEDIAN(_xlfn._xlws.FILTER(AR3:AR290, ($H$3:$H$290=1)*($K3:$K290=3)*($AY3:$AY290&gt;$X$292)))</f>
        <v>1.8671624092967249</v>
      </c>
      <c r="AS324" s="9" cm="1">
        <f t="array" ref="AS324">MEDIAN(_xlfn._xlws.FILTER(AS3:AS290, ($H$3:$H$290=1)*($K3:$K290=3)*($AY3:$AY290&gt;$X$292)))</f>
        <v>0.54294317431049421</v>
      </c>
      <c r="AT324" s="9" cm="1">
        <f t="array" ref="AT324">MEDIAN(_xlfn._xlws.FILTER(AT3:AT290, ($H$3:$H$290=1)*($K3:$K290=3)*($AY3:$AY290&gt;$X$292)))</f>
        <v>4.3140957074938342</v>
      </c>
      <c r="AU324" s="9" cm="1">
        <f t="array" ref="AU324">MEDIAN(_xlfn._xlws.FILTER(AU3:AU290, ($H$3:$H$290=1)*($K3:$K290=3)*($AY3:$AY290&gt;$X$292)))</f>
        <v>0.86609600299270806</v>
      </c>
    </row>
    <row r="325" spans="12:49" x14ac:dyDescent="0.3">
      <c r="L325" t="str">
        <f t="shared" si="80"/>
        <v>Target; Gain &gt; 0.9; #pref=4</v>
      </c>
      <c r="M325" s="9" t="e" cm="1" vm="1">
        <f t="array" ref="M325">MEDIAN(_xlfn._xlws.FILTER(M3:M290, ($H$3:$H$290=1)*($K3:$K290=4)*($AY3:$AY290&gt;$X$292)))</f>
        <v>#VALUE!</v>
      </c>
      <c r="N325" s="9" t="e" cm="1" vm="1">
        <f t="array" ref="N325">MEDIAN(_xlfn._xlws.FILTER(N3:N290, ($H$3:$H$290=1)*($K3:$K290=4)*($AY3:$AY290&gt;$X$292)))</f>
        <v>#VALUE!</v>
      </c>
      <c r="O325" s="9" t="e" cm="1" vm="1">
        <f t="array" ref="O325">MEDIAN(_xlfn._xlws.FILTER(O3:O290, ($H$3:$H$290=1)*($K3:$K290=4)*($AY3:$AY290&gt;$X$292)))</f>
        <v>#VALUE!</v>
      </c>
      <c r="P325" s="9" t="e" cm="1" vm="1">
        <f t="array" ref="P325">MEDIAN(_xlfn._xlws.FILTER(P3:P290, ($H$3:$H$290=1)*($K3:$K290=4)*($AY3:$AY290&gt;$X$292)))</f>
        <v>#VALUE!</v>
      </c>
      <c r="Q325" s="9" t="e" cm="1" vm="1">
        <f t="array" ref="Q325">MEDIAN(_xlfn._xlws.FILTER(Q3:Q290, ($H$3:$H$290=1)*($K3:$K290=4)*($AY3:$AY290&gt;$X$292)))</f>
        <v>#VALUE!</v>
      </c>
      <c r="R325" s="9" t="e" cm="1" vm="1">
        <f t="array" ref="R325">MEDIAN(_xlfn._xlws.FILTER(R3:R290, ($H$3:$H$290=1)*($K3:$K290=4)*($AY3:$AY290&gt;$X$292)))</f>
        <v>#VALUE!</v>
      </c>
      <c r="S325" s="9" t="e" cm="1" vm="1">
        <f t="array" ref="S325">MEDIAN(_xlfn._xlws.FILTER(S3:S290, ($H$3:$H$290=1)*($K3:$K290=4)*($AY3:$AY290&gt;$X$292)))</f>
        <v>#VALUE!</v>
      </c>
      <c r="T325" s="9" t="e" cm="1" vm="1">
        <f t="array" ref="T325">MEDIAN(_xlfn._xlws.FILTER(T3:T290, ($H$3:$H$290=1)*($K3:$K290=4)*($AY3:$AY290&gt;$X$292)))</f>
        <v>#VALUE!</v>
      </c>
      <c r="U325" s="9" t="e" cm="1" vm="1">
        <f t="array" ref="U325">MEDIAN(_xlfn._xlws.FILTER(U3:U290, ($H$3:$H$290=1)*($K3:$K290=4)*($AY3:$AY290&gt;$X$292)))</f>
        <v>#VALUE!</v>
      </c>
      <c r="V325" s="9" t="e" cm="1" vm="1">
        <f t="array" ref="V325">MEDIAN(_xlfn._xlws.FILTER(V3:V290, ($H$3:$H$290=1)*($K3:$K290=4)*($AY3:$AY290&gt;$X$292)))</f>
        <v>#VALUE!</v>
      </c>
      <c r="W325" s="9" t="e" cm="1" vm="1">
        <f t="array" ref="W325">MEDIAN(_xlfn._xlws.FILTER(W3:W290, ($H$3:$H$290=1)*($K3:$K290=4)*($AY3:$AY290&gt;$X$292)))</f>
        <v>#VALUE!</v>
      </c>
      <c r="X325" s="9" t="str">
        <f>"Target; Gain &gt; "&amp;X316&amp;"; #pref=4"</f>
        <v>Target; Gain &gt; 0.9; #pref=4</v>
      </c>
      <c r="Y325" s="9" t="e" cm="1" vm="1">
        <f t="array" ref="Y325">MEDIAN(_xlfn._xlws.FILTER(Y3:Y290, ($H$3:$H$290=1)*($K3:$K290=4)*($AY3:$AY290&gt;$X$292)))</f>
        <v>#VALUE!</v>
      </c>
      <c r="Z325" s="9" t="e" cm="1" vm="1">
        <f t="array" ref="Z325">MEDIAN(_xlfn._xlws.FILTER(Z3:Z290, ($H$3:$H$290=1)*($K3:$K290=4)*($AY3:$AY290&gt;$X$292)))</f>
        <v>#VALUE!</v>
      </c>
      <c r="AA325" s="9" t="e" cm="1" vm="1">
        <f t="array" ref="AA325">MEDIAN(_xlfn._xlws.FILTER(AA3:AA290, ($H$3:$H$290=1)*($K3:$K290=4)*($AY3:$AY290&gt;$X$292)))</f>
        <v>#VALUE!</v>
      </c>
      <c r="AB325" s="9" t="e" cm="1" vm="1">
        <f t="array" ref="AB325">MEDIAN(_xlfn._xlws.FILTER(AB3:AB290, ($H$3:$H$290=1)*($K3:$K290=4)*($AY3:$AY290&gt;$X$292)))</f>
        <v>#VALUE!</v>
      </c>
      <c r="AC325" s="9" t="e" cm="1" vm="1">
        <f t="array" ref="AC325">MEDIAN(_xlfn._xlws.FILTER(AC3:AC290, ($H$3:$H$290=1)*($K3:$K290=4)*($AY3:$AY290&gt;$X$292)))</f>
        <v>#VALUE!</v>
      </c>
      <c r="AD325" s="9" t="e" cm="1" vm="1">
        <f t="array" ref="AD325">MEDIAN(_xlfn._xlws.FILTER(AD3:AD290, ($H$3:$H$290=1)*($K3:$K290=4)*($AY3:$AY290&gt;$X$292)))</f>
        <v>#VALUE!</v>
      </c>
      <c r="AE325" s="9" t="e" cm="1" vm="1">
        <f t="array" ref="AE325">MEDIAN(_xlfn._xlws.FILTER(AE3:AE290, ($H$3:$H$290=1)*($K3:$K290=4)*($AY3:$AY290&gt;$X$292)))</f>
        <v>#VALUE!</v>
      </c>
      <c r="AF325" s="9" t="e" cm="1" vm="1">
        <f t="array" ref="AF325">MEDIAN(_xlfn._xlws.FILTER(AF3:AF290, ($H$3:$H$290=1)*($K3:$K290=4)*($AY3:$AY290&gt;$X$292)))</f>
        <v>#VALUE!</v>
      </c>
      <c r="AG325" s="9" t="e" cm="1" vm="1">
        <f t="array" ref="AG325">MEDIAN(_xlfn._xlws.FILTER(AG3:AG290, ($H$3:$H$290=1)*($K3:$K290=4)*($AY3:$AY290&gt;$X$292)))</f>
        <v>#VALUE!</v>
      </c>
      <c r="AH325" s="9" t="e" cm="1" vm="1">
        <f t="array" ref="AH325">MEDIAN(_xlfn._xlws.FILTER(AH3:AH290, ($H$3:$H$290=1)*($K3:$K290=4)*($AY3:$AY290&gt;$X$292)))</f>
        <v>#VALUE!</v>
      </c>
      <c r="AI325" s="9" t="e" cm="1" vm="1">
        <f t="array" ref="AI325">MEDIAN(_xlfn._xlws.FILTER(AI3:AI290, ($H$3:$H$290=1)*($K3:$K290=4)*($AY3:$AY290&gt;$X$292)))</f>
        <v>#VALUE!</v>
      </c>
      <c r="AJ325" s="10" t="str">
        <f t="shared" si="76"/>
        <v>Target; Gain &gt; 0.9; #pref=4</v>
      </c>
      <c r="AK325" s="9" t="e" cm="1" vm="1">
        <f t="array" ref="AK325">MEDIAN(_xlfn._xlws.FILTER(AK3:AK290, ($H$3:$H$290=1)*($K3:$K290=4)*($AY3:$AY290&gt;$X$292)))</f>
        <v>#VALUE!</v>
      </c>
      <c r="AL325" s="9" t="e" cm="1" vm="1">
        <f t="array" ref="AL325">MEDIAN(_xlfn._xlws.FILTER(AL3:AL290, ($H$3:$H$290=1)*($K3:$K290=4)*($AY3:$AY290&gt;$X$292)))</f>
        <v>#VALUE!</v>
      </c>
      <c r="AM325" s="9" t="e" cm="1" vm="1">
        <f t="array" ref="AM325">MEDIAN(_xlfn._xlws.FILTER(AM3:AM290, ($H$3:$H$290=1)*($K3:$K290=4)*($AY3:$AY290&gt;$X$292)))</f>
        <v>#VALUE!</v>
      </c>
      <c r="AN325" s="9" t="e" cm="1" vm="1">
        <f t="array" ref="AN325">MEDIAN(_xlfn._xlws.FILTER(AN3:AN290, ($H$3:$H$290=1)*($K3:$K290=4)*($AY3:$AY290&gt;$X$292)))</f>
        <v>#VALUE!</v>
      </c>
      <c r="AO325" s="9" t="e" cm="1" vm="1">
        <f t="array" ref="AO325">MEDIAN(_xlfn._xlws.FILTER(AO3:AO290, ($H$3:$H$290=1)*($K3:$K290=4)*($AY3:$AY290&gt;$X$292)))</f>
        <v>#VALUE!</v>
      </c>
      <c r="AP325" s="9" t="e" cm="1" vm="1">
        <f t="array" ref="AP325">MEDIAN(_xlfn._xlws.FILTER(AP3:AP290, ($H$3:$H$290=1)*($K3:$K290=4)*($AY3:$AY290&gt;$X$292)))</f>
        <v>#VALUE!</v>
      </c>
      <c r="AQ325" s="9" t="e" cm="1" vm="1">
        <f t="array" ref="AQ325">MEDIAN(_xlfn._xlws.FILTER(AQ3:AQ290, ($H$3:$H$290=1)*($K3:$K290=4)*($AY3:$AY290&gt;$X$292)))</f>
        <v>#VALUE!</v>
      </c>
      <c r="AR325" s="9" t="e" cm="1" vm="1">
        <f t="array" ref="AR325">MEDIAN(_xlfn._xlws.FILTER(AR3:AR290, ($H$3:$H$290=1)*($K3:$K290=4)*($AY3:$AY290&gt;$X$292)))</f>
        <v>#VALUE!</v>
      </c>
      <c r="AS325" s="9" t="e" cm="1" vm="1">
        <f t="array" ref="AS325">MEDIAN(_xlfn._xlws.FILTER(AS3:AS290, ($H$3:$H$290=1)*($K3:$K290=4)*($AY3:$AY290&gt;$X$292)))</f>
        <v>#VALUE!</v>
      </c>
      <c r="AT325" s="9" t="e" cm="1" vm="1">
        <f t="array" ref="AT325">MEDIAN(_xlfn._xlws.FILTER(AT3:AT290, ($H$3:$H$290=1)*($K3:$K290=4)*($AY3:$AY290&gt;$X$292)))</f>
        <v>#VALUE!</v>
      </c>
      <c r="AU325" s="9" t="e" cm="1" vm="1">
        <f t="array" ref="AU325">MEDIAN(_xlfn._xlws.FILTER(AU3:AU290, ($H$3:$H$290=1)*($K3:$K290=4)*($AY3:$AY290&gt;$X$292)))</f>
        <v>#VALUE!</v>
      </c>
    </row>
    <row r="326" spans="12:49" x14ac:dyDescent="0.3">
      <c r="L326" s="9" t="str">
        <f t="shared" si="80"/>
        <v>Target; Gain &gt; 0</v>
      </c>
      <c r="M326" s="9" cm="1">
        <f t="array" ref="M326">MEDIAN(_xlfn._xlws.FILTER(M3:M290, ($H3:$H290=1)*($J3:$J290=1)))</f>
        <v>1823114.1</v>
      </c>
      <c r="N326" s="9" cm="1">
        <f t="array" ref="N326">MEDIAN(_xlfn._xlws.FILTER(N3:N290, ($H3:$H290=1)*($J3:$J290=1)))</f>
        <v>1260578.3999999999</v>
      </c>
      <c r="O326" s="9" cm="1">
        <f t="array" ref="O326">MEDIAN(_xlfn._xlws.FILTER(O3:O290, ($H3:$H290=1)*($J3:$J290=1)))</f>
        <v>1274448.2</v>
      </c>
      <c r="P326" s="9" cm="1">
        <f t="array" ref="P326">MEDIAN(_xlfn._xlws.FILTER(P3:P290, ($H3:$H290=1)*($J3:$J290=1)))</f>
        <v>1483555.3</v>
      </c>
      <c r="Q326" s="9" cm="1">
        <f t="array" ref="Q326">MEDIAN(_xlfn._xlws.FILTER(Q3:Q290, ($H3:$H290=1)*($J3:$J290=1)))</f>
        <v>564097.69999999995</v>
      </c>
      <c r="R326" s="9" cm="1">
        <f t="array" ref="R326">MEDIAN(_xlfn._xlws.FILTER(R3:R290, ($H3:$H290=1)*($J3:$J290=1)))</f>
        <v>1127407.6000000001</v>
      </c>
      <c r="S326" s="9" cm="1">
        <f t="array" ref="S326">MEDIAN(_xlfn._xlws.FILTER(S3:S290, ($H3:$H290=1)*($J3:$J290=1)))</f>
        <v>768718.39999999991</v>
      </c>
      <c r="T326" s="9" cm="1">
        <f t="array" ref="T326">MEDIAN(_xlfn._xlws.FILTER(T3:T290, ($H3:$H290=1)*($J3:$J290=1)))</f>
        <v>4563260.1999999993</v>
      </c>
      <c r="U326" s="9" cm="1">
        <f t="array" ref="U326">MEDIAN(_xlfn._xlws.FILTER(U3:U290, ($H3:$H290=1)*($J3:$J290=1)))</f>
        <v>3656538.9</v>
      </c>
      <c r="V326" s="9" cm="1">
        <f t="array" ref="V326">MEDIAN(_xlfn._xlws.FILTER(V3:V290, ($H3:$H290=1)*($J3:$J290=1)))</f>
        <v>5479931.4000000004</v>
      </c>
      <c r="W326" s="9" cm="1">
        <f t="array" ref="W326">MEDIAN(_xlfn._xlws.FILTER(W3:W290, ($H3:$H290=1)*($J3:$J290=1)))</f>
        <v>1574409.7000000002</v>
      </c>
      <c r="X326" s="9" t="s">
        <v>51</v>
      </c>
      <c r="Y326" s="9" cm="1">
        <f t="array" ref="Y326">MEDIAN(_xlfn._xlws.FILTER(Y3:Y290, ($H3:$H290=1)*($J3:$J290=1)))</f>
        <v>2.0711676567967516</v>
      </c>
      <c r="Z326" s="9" cm="1">
        <f t="array" ref="Z326">MEDIAN(_xlfn._xlws.FILTER(Z3:Z290, ($H3:$H290=1)*($J3:$J290=1)))</f>
        <v>1.4657269858638755</v>
      </c>
      <c r="AA326" s="9" cm="1">
        <f t="array" ref="AA326">MEDIAN(_xlfn._xlws.FILTER(AA3:AA290, ($H3:$H290=1)*($J3:$J290=1)))</f>
        <v>1.4507231029565451</v>
      </c>
      <c r="AB326" s="9" cm="1">
        <f t="array" ref="AB326">MEDIAN(_xlfn._xlws.FILTER(AB3:AB290, ($H3:$H290=1)*($J3:$J290=1)))</f>
        <v>2.2889384284062544</v>
      </c>
      <c r="AC326" s="9" cm="1">
        <f t="array" ref="AC326">MEDIAN(_xlfn._xlws.FILTER(AC3:AC290, ($H3:$H290=1)*($J3:$J290=1)))</f>
        <v>1.184758667094866</v>
      </c>
      <c r="AD326" s="9" cm="1">
        <f t="array" ref="AD326">MEDIAN(_xlfn._xlws.FILTER(AD3:AD290, ($H3:$H290=1)*($J3:$J290=1)))</f>
        <v>1.8330833492917011</v>
      </c>
      <c r="AE326" s="9" cm="1">
        <f t="array" ref="AE326">MEDIAN(_xlfn._xlws.FILTER(AE3:AE290, ($H3:$H290=1)*($J3:$J290=1)))</f>
        <v>1.1886760043329558</v>
      </c>
      <c r="AF326" s="9" cm="1">
        <f t="array" ref="AF326">MEDIAN(_xlfn._xlws.FILTER(AF3:AF290, ($H3:$H290=1)*($J3:$J290=1)))</f>
        <v>2.4969119596062228</v>
      </c>
      <c r="AG326" s="9" cm="1">
        <f t="array" ref="AG326">MEDIAN(_xlfn._xlws.FILTER(AG3:AG290, ($H3:$H290=1)*($J3:$J290=1)))</f>
        <v>2.4233554786769673</v>
      </c>
      <c r="AH326" s="9" cm="1">
        <f t="array" ref="AH326">MEDIAN(_xlfn._xlws.FILTER(AH3:AH290, ($H3:$H290=1)*($J3:$J290=1)))</f>
        <v>4.5646525986026969</v>
      </c>
      <c r="AI326" s="9" cm="1">
        <f t="array" ref="AI326">MEDIAN(_xlfn._xlws.FILTER(AI3:AI290, ($H3:$H290=1)*($J3:$J290=1)))</f>
        <v>2.5693898392841223</v>
      </c>
      <c r="AJ326" s="9" t="str">
        <f t="shared" si="76"/>
        <v>Target; Gain &gt; 0</v>
      </c>
      <c r="AK326" s="9" cm="1">
        <f t="array" ref="AK326">MEDIAN(_xlfn._xlws.FILTER(AK3:AK290, ($H3:$H290=1)*($J3:$J290=1)))</f>
        <v>2.0711676567967516</v>
      </c>
      <c r="AL326" s="9" cm="1">
        <f t="array" ref="AL326">MEDIAN(_xlfn._xlws.FILTER(AL3:AL290, ($H3:$H290=1)*($J3:$J290=1)))</f>
        <v>0.57094772151904183</v>
      </c>
      <c r="AM326" s="9" cm="1">
        <f t="array" ref="AM326">MEDIAN(_xlfn._xlws.FILTER(AM3:AM290, ($H3:$H290=1)*($J3:$J290=1)))</f>
        <v>0.56112136339652352</v>
      </c>
      <c r="AN326" s="9" cm="1">
        <f t="array" ref="AN326">MEDIAN(_xlfn._xlws.FILTER(AN3:AN290, ($H3:$H290=1)*($J3:$J290=1)))</f>
        <v>2.2889384284062544</v>
      </c>
      <c r="AO326" s="9" cm="1">
        <f t="array" ref="AO326">MEDIAN(_xlfn._xlws.FILTER(AO3:AO290, ($H3:$H290=1)*($J3:$J290=1)))</f>
        <v>0.49050861680007074</v>
      </c>
      <c r="AP326" s="9" cm="1">
        <f t="array" ref="AP326">MEDIAN(_xlfn._xlws.FILTER(AP3:AP290, ($H3:$H290=1)*($J3:$J290=1)))</f>
        <v>1.8330833492917011</v>
      </c>
      <c r="AQ326" s="9" cm="1">
        <f t="array" ref="AQ326">MEDIAN(_xlfn._xlws.FILTER(AQ3:AQ290, ($H3:$H290=1)*($J3:$J290=1)))</f>
        <v>0.55155668930965474</v>
      </c>
      <c r="AR326" s="9" cm="1">
        <f t="array" ref="AR326">MEDIAN(_xlfn._xlws.FILTER(AR3:AR290, ($H3:$H290=1)*($J3:$J290=1)))</f>
        <v>1.3403483785921706</v>
      </c>
      <c r="AS326" s="9" cm="1">
        <f t="array" ref="AS326">MEDIAN(_xlfn._xlws.FILTER(AS3:AS290, ($H3:$H290=1)*($J3:$J290=1)))</f>
        <v>0.50235497751855296</v>
      </c>
      <c r="AT326" s="9" cm="1">
        <f t="array" ref="AT326">MEDIAN(_xlfn._xlws.FILTER(AT3:AT290, ($H3:$H290=1)*($J3:$J290=1)))</f>
        <v>4.5646525986026969</v>
      </c>
      <c r="AU326" s="9" cm="1">
        <f t="array" ref="AU326">MEDIAN(_xlfn._xlws.FILTER(AU3:AU290, ($H3:$H290=1)*($J3:$J290=1)))</f>
        <v>1.2321849881031084</v>
      </c>
      <c r="AW326" s="10"/>
    </row>
    <row r="327" spans="12:49" x14ac:dyDescent="0.3">
      <c r="L327" s="9" t="str">
        <f t="shared" si="80"/>
        <v>Target; Gain &lt;= 0</v>
      </c>
      <c r="M327" s="9" cm="1">
        <f t="array" ref="M327">MEDIAN(_xlfn._xlws.FILTER(M3:M290, ($H3:$H290=1)*($J3:$J290=0)))</f>
        <v>738593.9</v>
      </c>
      <c r="N327" s="9" cm="1">
        <f t="array" ref="N327">MEDIAN(_xlfn._xlws.FILTER(N3:N290, ($H3:$H290=1)*($J3:$J290=0)))</f>
        <v>1717283.2000000002</v>
      </c>
      <c r="O327" s="9" cm="1">
        <f t="array" ref="O327">MEDIAN(_xlfn._xlws.FILTER(O3:O290, ($H3:$H290=1)*($J3:$J290=0)))</f>
        <v>1723589.8</v>
      </c>
      <c r="P327" s="9" cm="1">
        <f t="array" ref="P327">MEDIAN(_xlfn._xlws.FILTER(P3:P290, ($H3:$H290=1)*($J3:$J290=0)))</f>
        <v>634322.60000000009</v>
      </c>
      <c r="Q327" s="9" cm="1">
        <f t="array" ref="Q327">MEDIAN(_xlfn._xlws.FILTER(Q3:Q290, ($H3:$H290=1)*($J3:$J290=0)))</f>
        <v>826272.39999999991</v>
      </c>
      <c r="R327" s="9" cm="1">
        <f t="array" ref="R327">MEDIAN(_xlfn._xlws.FILTER(R3:R290, ($H3:$H290=1)*($J3:$J290=0)))</f>
        <v>567337.60000000009</v>
      </c>
      <c r="S327" s="9" cm="1">
        <f t="array" ref="S327">MEDIAN(_xlfn._xlws.FILTER(S3:S290, ($H3:$H290=1)*($J3:$J290=0)))</f>
        <v>951573.5</v>
      </c>
      <c r="T327" s="9" cm="1">
        <f t="array" ref="T327">MEDIAN(_xlfn._xlws.FILTER(T3:T290, ($H3:$H290=1)*($J3:$J290=0)))</f>
        <v>3982915.9000000004</v>
      </c>
      <c r="U327" s="9" cm="1">
        <f t="array" ref="U327">MEDIAN(_xlfn._xlws.FILTER(U3:U290, ($H3:$H290=1)*($J3:$J290=0)))</f>
        <v>3861862</v>
      </c>
      <c r="V327" s="9" cm="1">
        <f t="array" ref="V327">MEDIAN(_xlfn._xlws.FILTER(V3:V290, ($H3:$H290=1)*($J3:$J290=0)))</f>
        <v>701347.2</v>
      </c>
      <c r="W327" s="9" cm="1">
        <f t="array" ref="W327">MEDIAN(_xlfn._xlws.FILTER(W3:W290, ($H3:$H290=1)*($J3:$J290=0)))</f>
        <v>1524812.7000000002</v>
      </c>
      <c r="X327" s="9" t="s">
        <v>131</v>
      </c>
      <c r="Y327" s="9" cm="1">
        <f t="array" ref="Y327">MEDIAN(_xlfn._xlws.FILTER(Y3:Y290, ($H3:$H290=1)*($J3:$J290=0)))</f>
        <v>1.0243076232087334</v>
      </c>
      <c r="Z327" s="9" cm="1">
        <f t="array" ref="Z327">MEDIAN(_xlfn._xlws.FILTER(Z3:Z290, ($H3:$H290=1)*($J3:$J290=0)))</f>
        <v>1.643970661412459</v>
      </c>
      <c r="AA327" s="9" cm="1">
        <f t="array" ref="AA327">MEDIAN(_xlfn._xlws.FILTER(AA3:AA290, ($H3:$H290=1)*($J3:$J290=0)))</f>
        <v>1.630494921165518</v>
      </c>
      <c r="AB327" s="9" cm="1">
        <f t="array" ref="AB327">MEDIAN(_xlfn._xlws.FILTER(AB3:AB290, ($H3:$H290=1)*($J3:$J290=0)))</f>
        <v>1.0550527923012849</v>
      </c>
      <c r="AC327" s="9" cm="1">
        <f t="array" ref="AC327">MEDIAN(_xlfn._xlws.FILTER(AC3:AC290, ($H3:$H290=1)*($J3:$J290=0)))</f>
        <v>1.2320174799911914</v>
      </c>
      <c r="AD327" s="9" cm="1">
        <f t="array" ref="AD327">MEDIAN(_xlfn._xlws.FILTER(AD3:AD290, ($H3:$H290=1)*($J3:$J290=0)))</f>
        <v>1.1485509317950346</v>
      </c>
      <c r="AE327" s="9" cm="1">
        <f t="array" ref="AE327">MEDIAN(_xlfn._xlws.FILTER(AE3:AE290, ($H3:$H290=1)*($J3:$J290=0)))</f>
        <v>1.7430610820068975</v>
      </c>
      <c r="AF327" s="9" cm="1">
        <f t="array" ref="AF327">MEDIAN(_xlfn._xlws.FILTER(AF3:AF290, ($H3:$H290=1)*($J3:$J290=0)))</f>
        <v>1.3794917087245264</v>
      </c>
      <c r="AG327" s="9" cm="1">
        <f t="array" ref="AG327">MEDIAN(_xlfn._xlws.FILTER(AG3:AG290, ($H3:$H290=1)*($J3:$J290=0)))</f>
        <v>2.1946996763173958</v>
      </c>
      <c r="AH327" s="9" cm="1">
        <f t="array" ref="AH327">MEDIAN(_xlfn._xlws.FILTER(AH3:AH290, ($H3:$H290=1)*($J3:$J290=0)))</f>
        <v>1.5415127454034516</v>
      </c>
      <c r="AI327" s="9" cm="1">
        <f t="array" ref="AI327">MEDIAN(_xlfn._xlws.FILTER(AI3:AI290, ($H3:$H290=1)*($J3:$J290=0)))</f>
        <v>3.012268925830722</v>
      </c>
      <c r="AJ327" s="9" t="str">
        <f t="shared" si="76"/>
        <v>Target; Gain &lt;= 0</v>
      </c>
      <c r="AK327" s="9" cm="1">
        <f t="array" ref="AK327">MEDIAN(_xlfn._xlws.FILTER(AK3:AK290, ($H3:$H290=1)*($J3:$J290=0)))</f>
        <v>1.0243076232087334</v>
      </c>
      <c r="AL327" s="9" cm="1">
        <f t="array" ref="AL327">MEDIAN(_xlfn._xlws.FILTER(AL3:AL290, ($H3:$H290=1)*($J3:$J290=0)))</f>
        <v>0.43403701629722485</v>
      </c>
      <c r="AM327" s="9" cm="1">
        <f t="array" ref="AM327">MEDIAN(_xlfn._xlws.FILTER(AM3:AM290, ($H3:$H290=1)*($J3:$J290=0)))</f>
        <v>0.4282826828828547</v>
      </c>
      <c r="AN327" s="9" cm="1">
        <f t="array" ref="AN327">MEDIAN(_xlfn._xlws.FILTER(AN3:AN290, ($H3:$H290=1)*($J3:$J290=0)))</f>
        <v>1.0550527923012849</v>
      </c>
      <c r="AO327" s="9" cm="1">
        <f t="array" ref="AO327">MEDIAN(_xlfn._xlws.FILTER(AO3:AO290, ($H3:$H290=1)*($J3:$J290=0)))</f>
        <v>0.37448193330201318</v>
      </c>
      <c r="AP327" s="9" cm="1">
        <f t="array" ref="AP327">MEDIAN(_xlfn._xlws.FILTER(AP3:AP290, ($H3:$H290=1)*($J3:$J290=0)))</f>
        <v>1.1485509317950346</v>
      </c>
      <c r="AQ327" s="9" cm="1">
        <f t="array" ref="AQ327">MEDIAN(_xlfn._xlws.FILTER(AQ3:AQ290, ($H3:$H290=1)*($J3:$J290=0)))</f>
        <v>0.46009350929525678</v>
      </c>
      <c r="AR327" s="9" cm="1">
        <f t="array" ref="AR327">MEDIAN(_xlfn._xlws.FILTER(AR3:AR290, ($H3:$H290=1)*($J3:$J290=0)))</f>
        <v>0.89158491472480828</v>
      </c>
      <c r="AS327" s="9" cm="1">
        <f t="array" ref="AS327">MEDIAN(_xlfn._xlws.FILTER(AS3:AS290, ($H3:$H290=1)*($J3:$J290=0)))</f>
        <v>0.37528190612210888</v>
      </c>
      <c r="AT327" s="9" cm="1">
        <f t="array" ref="AT327">MEDIAN(_xlfn._xlws.FILTER(AT3:AT290, ($H3:$H290=1)*($J3:$J290=0)))</f>
        <v>1.5415127454034516</v>
      </c>
      <c r="AU327" s="9" cm="1">
        <f t="array" ref="AU327">MEDIAN(_xlfn._xlws.FILTER(AU3:AU290, ($H3:$H290=1)*($J3:$J290=0)))</f>
        <v>1.5854824054986234</v>
      </c>
      <c r="AW327" s="10"/>
    </row>
    <row r="328" spans="12:49" x14ac:dyDescent="0.3">
      <c r="L328" s="11">
        <f>L316</f>
        <v>0.9</v>
      </c>
      <c r="M328" s="11"/>
      <c r="N328" s="12" t="str">
        <f>N316</f>
        <v>BNL Causal</v>
      </c>
      <c r="O328" s="12" t="str">
        <f>O316</f>
        <v>BNL Causal HM</v>
      </c>
      <c r="P328" s="12" t="str">
        <f>Q316</f>
        <v>SFS Causal</v>
      </c>
      <c r="Q328" s="12" t="str">
        <f>S316</f>
        <v>SaLSa Causal</v>
      </c>
      <c r="R328" s="12" t="str">
        <f>U316</f>
        <v>D&amp;C Causal</v>
      </c>
      <c r="S328" s="12" t="str">
        <f>W316</f>
        <v>BBS Causal</v>
      </c>
      <c r="T328" s="12"/>
      <c r="U328" s="11">
        <f>X316</f>
        <v>0.9</v>
      </c>
      <c r="V328" s="12" t="str">
        <f>Z316</f>
        <v>BNL Causal</v>
      </c>
      <c r="W328" s="12" t="str">
        <f>AA316</f>
        <v>BNL Causal HM</v>
      </c>
      <c r="X328" s="12" t="str">
        <f>AC316</f>
        <v>SFS Causal</v>
      </c>
      <c r="Y328" s="12" t="str">
        <f>AE316</f>
        <v>SaLSa Causal</v>
      </c>
      <c r="Z328" s="12" t="str">
        <f>AG316</f>
        <v>D&amp;C Causal</v>
      </c>
      <c r="AA328" s="12" t="str">
        <f>AI316</f>
        <v>BBS Causal</v>
      </c>
      <c r="AB328" s="13"/>
      <c r="AC328" s="11">
        <f>AJ316</f>
        <v>0.9</v>
      </c>
      <c r="AD328" s="12" t="str">
        <f>AL316</f>
        <v>BNL Causal</v>
      </c>
      <c r="AE328" s="12" t="str">
        <f>AM316</f>
        <v>BNL Causal HM</v>
      </c>
      <c r="AF328" s="12" t="str">
        <f>AO316</f>
        <v>SFS Causal</v>
      </c>
      <c r="AG328" s="12" t="str">
        <f>AQ316</f>
        <v>SaLSa Causal</v>
      </c>
      <c r="AH328" s="12" t="str">
        <f>AS316</f>
        <v>D&amp;C Causal</v>
      </c>
      <c r="AI328" s="12" t="str">
        <f>AU316</f>
        <v>BBS Causal</v>
      </c>
      <c r="AK328" s="12"/>
      <c r="AL328" s="12"/>
      <c r="AM328" s="12"/>
      <c r="AN328" s="13"/>
      <c r="AO328" s="13"/>
      <c r="AP328" s="13"/>
      <c r="AQ328" s="13"/>
      <c r="AR328" s="13"/>
      <c r="AS328" s="13"/>
      <c r="AT328" s="13"/>
      <c r="AU328" s="13"/>
    </row>
    <row r="329" spans="12:49" x14ac:dyDescent="0.3">
      <c r="L329" t="str">
        <f>L317</f>
        <v>ALL</v>
      </c>
      <c r="N329" s="9">
        <f>N317</f>
        <v>2262292</v>
      </c>
      <c r="O329" s="9">
        <f>O317</f>
        <v>2284059.7999999998</v>
      </c>
      <c r="P329" s="9">
        <f>Q317</f>
        <v>998950.8</v>
      </c>
      <c r="Q329" s="9">
        <f>S317</f>
        <v>982912.60000000009</v>
      </c>
      <c r="R329" s="9">
        <f>U317</f>
        <v>4052249.4000000004</v>
      </c>
      <c r="S329" s="9">
        <f>W317</f>
        <v>2335593.6</v>
      </c>
      <c r="T329" s="9"/>
      <c r="U329" s="9" t="str">
        <f>X317</f>
        <v>ALL</v>
      </c>
      <c r="V329" s="9">
        <f>Z317</f>
        <v>2.2048956504848318</v>
      </c>
      <c r="W329" s="9">
        <f>AA317</f>
        <v>2.1964216988009864</v>
      </c>
      <c r="X329" s="9">
        <f>AC317</f>
        <v>1.425957614995423</v>
      </c>
      <c r="Y329" s="9">
        <f>AE317</f>
        <v>1.9300763988110701</v>
      </c>
      <c r="Z329" s="9">
        <f>AG317</f>
        <v>2.6612747785635289</v>
      </c>
      <c r="AA329" s="9">
        <f>AI317</f>
        <v>3.6993475213530473</v>
      </c>
      <c r="AB329" s="13"/>
      <c r="AC329" s="9" t="str">
        <f>AJ317</f>
        <v>ALL</v>
      </c>
      <c r="AD329" s="9">
        <f>AL317</f>
        <v>0.6982964923023246</v>
      </c>
      <c r="AE329" s="9">
        <f>AM317</f>
        <v>0.68382480389554989</v>
      </c>
      <c r="AF329" s="9">
        <f>AO317</f>
        <v>0.52423044120660056</v>
      </c>
      <c r="AG329" s="9">
        <f>AQ317</f>
        <v>0.59551459119538785</v>
      </c>
      <c r="AH329" s="9">
        <f>AS317</f>
        <v>0.50936468252912159</v>
      </c>
      <c r="AI329" s="9">
        <f>AU317</f>
        <v>1.9066269343020394</v>
      </c>
      <c r="AK329" s="9"/>
      <c r="AL329" s="9"/>
      <c r="AM329" s="9"/>
      <c r="AN329" s="13"/>
      <c r="AO329" s="13"/>
      <c r="AP329" s="13"/>
      <c r="AQ329" s="13"/>
      <c r="AR329" s="13"/>
      <c r="AS329" s="13"/>
      <c r="AT329" s="13"/>
      <c r="AU329" s="13"/>
    </row>
    <row r="330" spans="12:49" x14ac:dyDescent="0.3">
      <c r="L330" t="str">
        <f>L319</f>
        <v>Gain &gt; 0.9</v>
      </c>
      <c r="N330" s="9">
        <f t="shared" ref="N330:O337" si="81">N319</f>
        <v>1453233.1</v>
      </c>
      <c r="O330" s="9">
        <f t="shared" si="81"/>
        <v>1467638</v>
      </c>
      <c r="P330" s="9">
        <f t="shared" ref="P330:P337" si="82">Q319</f>
        <v>738260.7</v>
      </c>
      <c r="Q330" s="9">
        <f t="shared" ref="Q330:Q337" si="83">S319</f>
        <v>938520.4</v>
      </c>
      <c r="R330" s="9">
        <f>U319</f>
        <v>3858196.2</v>
      </c>
      <c r="S330" s="9">
        <f t="shared" ref="S330:S337" si="84">W319</f>
        <v>1943140.2</v>
      </c>
      <c r="T330" s="9"/>
      <c r="U330" s="9" t="str">
        <f t="shared" ref="U330:U337" si="85">X319</f>
        <v>Gain &gt; 0.9</v>
      </c>
      <c r="V330" s="9">
        <f t="shared" ref="V330:W337" si="86">Z319</f>
        <v>1.5813254509703256</v>
      </c>
      <c r="W330" s="9">
        <f t="shared" si="86"/>
        <v>1.5642773362109441</v>
      </c>
      <c r="X330" s="9">
        <f t="shared" ref="X330:X337" si="87">AC319</f>
        <v>1.2104563892818989</v>
      </c>
      <c r="Y330" s="9">
        <f t="shared" ref="Y330:Y337" si="88">AE319</f>
        <v>1.3173783971869855</v>
      </c>
      <c r="Z330" s="9">
        <f t="shared" ref="Z330:Z337" si="89">AG319</f>
        <v>2.27377236947068</v>
      </c>
      <c r="AA330" s="9">
        <f t="shared" ref="AA330:AA337" si="90">AI319</f>
        <v>2.8501745307061355</v>
      </c>
      <c r="AB330" s="13"/>
      <c r="AC330" s="9" t="str">
        <f t="shared" ref="AC330:AC337" si="91">AJ319</f>
        <v>Gain &gt; 0.9</v>
      </c>
      <c r="AD330" s="9">
        <f t="shared" ref="AD330:AE337" si="92">AL319</f>
        <v>0.57269274570280682</v>
      </c>
      <c r="AE330" s="9">
        <f t="shared" si="92"/>
        <v>0.56234714500606064</v>
      </c>
      <c r="AF330" s="9">
        <f t="shared" ref="AF330:AF337" si="93">AO319</f>
        <v>0.4765541777975158</v>
      </c>
      <c r="AG330" s="9">
        <f t="shared" ref="AG330:AG337" si="94">AQ319</f>
        <v>0.55155668930965474</v>
      </c>
      <c r="AH330" s="9">
        <f t="shared" ref="AH330:AH337" si="95">AS319</f>
        <v>0.47771238170680586</v>
      </c>
      <c r="AI330" s="9">
        <f t="shared" ref="AI330:AI337" si="96">AU319</f>
        <v>1.3311299479042644</v>
      </c>
      <c r="AK330" s="9"/>
      <c r="AL330" s="9"/>
      <c r="AM330" s="9"/>
      <c r="AN330" s="13"/>
      <c r="AO330" s="13"/>
      <c r="AP330" s="13"/>
      <c r="AQ330" s="13"/>
      <c r="AR330" s="13"/>
      <c r="AS330" s="13"/>
      <c r="AT330" s="13"/>
      <c r="AU330" s="13"/>
    </row>
    <row r="331" spans="12:49" x14ac:dyDescent="0.3">
      <c r="L331" t="str">
        <f>L320</f>
        <v>Target</v>
      </c>
      <c r="N331" s="9">
        <f t="shared" si="81"/>
        <v>1382691.9</v>
      </c>
      <c r="O331" s="9">
        <f t="shared" si="81"/>
        <v>1392061.7</v>
      </c>
      <c r="P331" s="9">
        <f t="shared" si="82"/>
        <v>564097.69999999995</v>
      </c>
      <c r="Q331" s="9">
        <f t="shared" si="83"/>
        <v>768718.39999999991</v>
      </c>
      <c r="R331" s="9">
        <f>U320</f>
        <v>3791352.0999999996</v>
      </c>
      <c r="S331" s="9">
        <f t="shared" si="84"/>
        <v>1574409.7000000002</v>
      </c>
      <c r="T331" s="9"/>
      <c r="U331" s="9" t="str">
        <f t="shared" si="85"/>
        <v>Target</v>
      </c>
      <c r="V331" s="9">
        <f t="shared" si="86"/>
        <v>1.4967413726088123</v>
      </c>
      <c r="W331" s="9">
        <f t="shared" si="86"/>
        <v>1.4823505343461876</v>
      </c>
      <c r="X331" s="9">
        <f t="shared" si="87"/>
        <v>1.184758667094866</v>
      </c>
      <c r="Y331" s="9">
        <f t="shared" si="88"/>
        <v>1.277969507209491</v>
      </c>
      <c r="Z331" s="9">
        <f t="shared" si="89"/>
        <v>2.1946996763173958</v>
      </c>
      <c r="AA331" s="9">
        <f t="shared" si="90"/>
        <v>2.5693898392841223</v>
      </c>
      <c r="AB331" s="13"/>
      <c r="AC331" s="9" t="str">
        <f t="shared" si="91"/>
        <v>Target</v>
      </c>
      <c r="AD331" s="9">
        <f t="shared" si="92"/>
        <v>0.52724446721258578</v>
      </c>
      <c r="AE331" s="9">
        <f t="shared" si="92"/>
        <v>0.52185936279129241</v>
      </c>
      <c r="AF331" s="9">
        <f t="shared" si="93"/>
        <v>0.46863254800555298</v>
      </c>
      <c r="AG331" s="9">
        <f t="shared" si="94"/>
        <v>0.52020500808721404</v>
      </c>
      <c r="AH331" s="9">
        <f t="shared" si="95"/>
        <v>0.47771238170680586</v>
      </c>
      <c r="AI331" s="9">
        <f t="shared" si="96"/>
        <v>1.2321849881031084</v>
      </c>
      <c r="AK331" s="9"/>
      <c r="AL331" s="9"/>
      <c r="AM331" s="9"/>
      <c r="AN331" s="13"/>
      <c r="AO331" s="13"/>
      <c r="AP331" s="13"/>
      <c r="AQ331" s="13"/>
      <c r="AR331" s="13"/>
      <c r="AS331" s="13"/>
      <c r="AT331" s="13"/>
      <c r="AU331" s="13"/>
    </row>
    <row r="332" spans="12:49" x14ac:dyDescent="0.3">
      <c r="L332" t="str">
        <f>L321</f>
        <v>Gain &gt; 0</v>
      </c>
      <c r="N332" s="9">
        <f t="shared" si="81"/>
        <v>1453233.1</v>
      </c>
      <c r="O332" s="9">
        <f t="shared" si="81"/>
        <v>1467638</v>
      </c>
      <c r="P332" s="9">
        <f t="shared" si="82"/>
        <v>638493.6</v>
      </c>
      <c r="Q332" s="9">
        <f t="shared" si="83"/>
        <v>818574</v>
      </c>
      <c r="R332" s="9">
        <f>U321</f>
        <v>3892427</v>
      </c>
      <c r="S332" s="9">
        <f t="shared" si="84"/>
        <v>1574409.7000000002</v>
      </c>
      <c r="T332" s="9"/>
      <c r="U332" s="9" t="str">
        <f t="shared" si="85"/>
        <v>Gain &gt; 0</v>
      </c>
      <c r="V332" s="9">
        <f t="shared" si="86"/>
        <v>1.5813254509703256</v>
      </c>
      <c r="W332" s="9">
        <f t="shared" si="86"/>
        <v>1.5642773362109441</v>
      </c>
      <c r="X332" s="9">
        <f t="shared" si="87"/>
        <v>1.255550016075722</v>
      </c>
      <c r="Y332" s="9">
        <f t="shared" si="88"/>
        <v>1.4693070670298765</v>
      </c>
      <c r="Z332" s="9">
        <f t="shared" si="89"/>
        <v>2.6207642468740238</v>
      </c>
      <c r="AA332" s="9">
        <f t="shared" si="90"/>
        <v>2.714754398883088</v>
      </c>
      <c r="AB332" s="13"/>
      <c r="AC332" s="9" t="str">
        <f t="shared" si="91"/>
        <v>Gain &gt; 0</v>
      </c>
      <c r="AD332" s="9">
        <f t="shared" si="92"/>
        <v>0.59911503460025417</v>
      </c>
      <c r="AE332" s="9">
        <f t="shared" si="92"/>
        <v>0.58647958901710806</v>
      </c>
      <c r="AF332" s="9">
        <f t="shared" si="93"/>
        <v>0.50920820029568858</v>
      </c>
      <c r="AG332" s="9">
        <f t="shared" si="94"/>
        <v>0.5594547622022219</v>
      </c>
      <c r="AH332" s="9">
        <f t="shared" si="95"/>
        <v>0.49764218803611582</v>
      </c>
      <c r="AI332" s="9">
        <f t="shared" si="96"/>
        <v>1.2497518262825904</v>
      </c>
      <c r="AK332" s="9"/>
      <c r="AL332" s="9"/>
      <c r="AM332" s="9"/>
      <c r="AN332" s="13"/>
      <c r="AO332" s="13"/>
      <c r="AP332" s="13"/>
      <c r="AQ332" s="13"/>
      <c r="AR332" s="13"/>
      <c r="AS332" s="13"/>
      <c r="AT332" s="13"/>
      <c r="AU332" s="13"/>
    </row>
    <row r="333" spans="12:49" x14ac:dyDescent="0.3">
      <c r="L333" t="str">
        <f t="shared" ref="L333" si="97">L322</f>
        <v>Gain &lt;=0</v>
      </c>
      <c r="N333" s="9">
        <f t="shared" si="81"/>
        <v>3861645.1</v>
      </c>
      <c r="O333" s="9">
        <f t="shared" si="81"/>
        <v>3872052.9</v>
      </c>
      <c r="P333" s="9">
        <f t="shared" si="82"/>
        <v>1690049.9</v>
      </c>
      <c r="Q333" s="9">
        <f t="shared" si="83"/>
        <v>2091302.7999999998</v>
      </c>
      <c r="R333" s="9">
        <f>U322</f>
        <v>4261317.3</v>
      </c>
      <c r="S333" s="9">
        <f t="shared" si="84"/>
        <v>3970651.2</v>
      </c>
      <c r="T333" s="9"/>
      <c r="U333" s="9" t="str">
        <f t="shared" si="85"/>
        <v>Gain &lt;=0</v>
      </c>
      <c r="V333" s="9">
        <f t="shared" si="86"/>
        <v>3.0464913203904871</v>
      </c>
      <c r="W333" s="9">
        <f t="shared" si="86"/>
        <v>3.062285584205529</v>
      </c>
      <c r="X333" s="9">
        <f t="shared" si="87"/>
        <v>1.6716178788105025</v>
      </c>
      <c r="Y333" s="9">
        <f t="shared" si="88"/>
        <v>2.3127315759076734</v>
      </c>
      <c r="Z333" s="9">
        <f t="shared" si="89"/>
        <v>2.6612747785635289</v>
      </c>
      <c r="AA333" s="9">
        <f t="shared" si="90"/>
        <v>4.209096343215788</v>
      </c>
      <c r="AB333" s="13"/>
      <c r="AC333" s="9" t="str">
        <f t="shared" si="91"/>
        <v>Gain &lt;=0</v>
      </c>
      <c r="AD333" s="9">
        <f t="shared" si="92"/>
        <v>0.98127812281018145</v>
      </c>
      <c r="AE333" s="9">
        <f t="shared" si="92"/>
        <v>0.99818472733022667</v>
      </c>
      <c r="AF333" s="9">
        <f t="shared" si="93"/>
        <v>0.61139674751320849</v>
      </c>
      <c r="AG333" s="9">
        <f t="shared" si="94"/>
        <v>0.76470836850348856</v>
      </c>
      <c r="AH333" s="9">
        <f t="shared" si="95"/>
        <v>0.52464193337946197</v>
      </c>
      <c r="AI333" s="9">
        <f t="shared" si="96"/>
        <v>2.4206942218064795</v>
      </c>
      <c r="AK333" s="9"/>
      <c r="AL333" s="9"/>
      <c r="AM333" s="9"/>
      <c r="AN333" s="13"/>
      <c r="AO333" s="13"/>
      <c r="AP333" s="13"/>
      <c r="AQ333" s="13"/>
      <c r="AR333" s="13"/>
      <c r="AS333" s="13"/>
      <c r="AT333" s="13"/>
      <c r="AU333" s="13"/>
    </row>
    <row r="334" spans="12:49" x14ac:dyDescent="0.3">
      <c r="L334" t="str">
        <f>L323</f>
        <v>Target;Gain &gt; 0.9; #pref=2</v>
      </c>
      <c r="N334" s="9" t="e" vm="2">
        <f t="shared" si="81"/>
        <v>#VALUE!</v>
      </c>
      <c r="O334" s="9" t="e" vm="2">
        <f t="shared" si="81"/>
        <v>#VALUE!</v>
      </c>
      <c r="P334" s="9" t="e" vm="2">
        <f t="shared" si="82"/>
        <v>#VALUE!</v>
      </c>
      <c r="Q334" s="9" t="e" vm="2">
        <f t="shared" si="83"/>
        <v>#VALUE!</v>
      </c>
      <c r="R334" s="9" t="e" vm="2">
        <f t="shared" ref="R334" si="98">U323</f>
        <v>#VALUE!</v>
      </c>
      <c r="S334" s="9" t="e" vm="2">
        <f t="shared" si="84"/>
        <v>#VALUE!</v>
      </c>
      <c r="T334" s="9"/>
      <c r="U334" s="9" t="str">
        <f t="shared" si="85"/>
        <v>Target;Gain &gt; 0.9; #pref=2</v>
      </c>
      <c r="V334" s="9" t="e" vm="2">
        <f t="shared" si="86"/>
        <v>#VALUE!</v>
      </c>
      <c r="W334" s="9" t="e" vm="2">
        <f t="shared" si="86"/>
        <v>#VALUE!</v>
      </c>
      <c r="X334" s="9" t="e" vm="2">
        <f t="shared" si="87"/>
        <v>#VALUE!</v>
      </c>
      <c r="Y334" s="9" t="e" vm="2">
        <f t="shared" si="88"/>
        <v>#VALUE!</v>
      </c>
      <c r="Z334" s="9" t="e" vm="2">
        <f t="shared" si="89"/>
        <v>#VALUE!</v>
      </c>
      <c r="AA334" s="9" t="e" vm="2">
        <f t="shared" si="90"/>
        <v>#VALUE!</v>
      </c>
      <c r="AB334" s="13"/>
      <c r="AC334" s="9" t="str">
        <f t="shared" si="91"/>
        <v>Target;Gain &gt; 0.9; #pref=2</v>
      </c>
      <c r="AD334" s="9" t="e" vm="2">
        <f t="shared" si="92"/>
        <v>#VALUE!</v>
      </c>
      <c r="AE334" s="9" t="e" vm="2">
        <f t="shared" si="92"/>
        <v>#VALUE!</v>
      </c>
      <c r="AF334" s="9" t="e" vm="2">
        <f t="shared" si="93"/>
        <v>#VALUE!</v>
      </c>
      <c r="AG334" s="9" t="e" vm="2">
        <f t="shared" si="94"/>
        <v>#VALUE!</v>
      </c>
      <c r="AH334" s="9" t="e" vm="2">
        <f t="shared" si="95"/>
        <v>#VALUE!</v>
      </c>
      <c r="AI334" s="9" t="e" vm="2">
        <f t="shared" si="96"/>
        <v>#VALUE!</v>
      </c>
      <c r="AK334" s="9"/>
      <c r="AL334" s="9"/>
      <c r="AM334" s="9"/>
      <c r="AN334" s="13"/>
      <c r="AO334" s="13"/>
      <c r="AP334" s="13"/>
      <c r="AQ334" s="13"/>
      <c r="AR334" s="13"/>
      <c r="AS334" s="13"/>
      <c r="AT334" s="13"/>
      <c r="AU334" s="13"/>
    </row>
    <row r="335" spans="12:49" x14ac:dyDescent="0.3">
      <c r="L335" t="str">
        <f>L324</f>
        <v>Target; Gain &gt; 0.9; #pref=3</v>
      </c>
      <c r="N335" s="9">
        <f t="shared" si="81"/>
        <v>885868.39999999991</v>
      </c>
      <c r="O335" s="9">
        <f t="shared" si="81"/>
        <v>895525.8</v>
      </c>
      <c r="P335" s="9">
        <f t="shared" si="82"/>
        <v>361531.4</v>
      </c>
      <c r="Q335" s="9">
        <f t="shared" si="83"/>
        <v>492727.7</v>
      </c>
      <c r="R335" s="9">
        <f>U324</f>
        <v>4108605.6</v>
      </c>
      <c r="S335" s="9">
        <f t="shared" si="84"/>
        <v>1043590</v>
      </c>
      <c r="T335" s="9"/>
      <c r="U335" s="9" t="str">
        <f t="shared" si="85"/>
        <v>Target; Gain &gt; 0.9; #pref=3</v>
      </c>
      <c r="V335" s="9">
        <f t="shared" si="86"/>
        <v>1.1445147353690117</v>
      </c>
      <c r="W335" s="9">
        <f t="shared" si="86"/>
        <v>1.1254962177888959</v>
      </c>
      <c r="X335" s="9">
        <f t="shared" si="87"/>
        <v>0.87101521350850808</v>
      </c>
      <c r="Y335" s="9">
        <f t="shared" si="88"/>
        <v>0.83688222359050979</v>
      </c>
      <c r="Z335" s="9">
        <f t="shared" si="89"/>
        <v>2.5876951600715987</v>
      </c>
      <c r="AA335" s="9">
        <f t="shared" si="90"/>
        <v>1.7093447461607867</v>
      </c>
      <c r="AB335" s="13"/>
      <c r="AC335" s="9" t="str">
        <f t="shared" si="91"/>
        <v>Target; Gain &gt; 0.9; #pref=3</v>
      </c>
      <c r="AD335" s="9">
        <f t="shared" si="92"/>
        <v>0.45971695430343973</v>
      </c>
      <c r="AE335" s="9">
        <f t="shared" si="92"/>
        <v>0.45008458318188793</v>
      </c>
      <c r="AF335" s="9">
        <f t="shared" si="93"/>
        <v>0.38691290599526834</v>
      </c>
      <c r="AG335" s="9">
        <f t="shared" si="94"/>
        <v>0.42895006880280562</v>
      </c>
      <c r="AH335" s="9">
        <f t="shared" si="95"/>
        <v>0.54294317431049421</v>
      </c>
      <c r="AI335" s="9">
        <f t="shared" si="96"/>
        <v>0.86609600299270806</v>
      </c>
      <c r="AK335" s="9"/>
      <c r="AL335" s="9"/>
      <c r="AM335" s="9"/>
      <c r="AN335" s="13"/>
      <c r="AO335" s="13"/>
      <c r="AP335" s="13"/>
      <c r="AQ335" s="13"/>
      <c r="AR335" s="13"/>
      <c r="AS335" s="13"/>
      <c r="AT335" s="13"/>
      <c r="AU335" s="13"/>
    </row>
    <row r="336" spans="12:49" x14ac:dyDescent="0.3">
      <c r="L336" t="str">
        <f>L325</f>
        <v>Target; Gain &gt; 0.9; #pref=4</v>
      </c>
      <c r="N336" s="9" t="e" vm="2">
        <f t="shared" si="81"/>
        <v>#VALUE!</v>
      </c>
      <c r="O336" s="9" t="e" vm="2">
        <f t="shared" si="81"/>
        <v>#VALUE!</v>
      </c>
      <c r="P336" s="9" t="e" vm="2">
        <f t="shared" si="82"/>
        <v>#VALUE!</v>
      </c>
      <c r="Q336" s="9" t="e" vm="2">
        <f t="shared" si="83"/>
        <v>#VALUE!</v>
      </c>
      <c r="R336" s="9" t="e" vm="2">
        <f>U325</f>
        <v>#VALUE!</v>
      </c>
      <c r="S336" s="9" t="e" vm="2">
        <f t="shared" si="84"/>
        <v>#VALUE!</v>
      </c>
      <c r="T336" s="9"/>
      <c r="U336" s="9" t="str">
        <f t="shared" si="85"/>
        <v>Target; Gain &gt; 0.9; #pref=4</v>
      </c>
      <c r="V336" s="9" t="e" vm="2">
        <f t="shared" si="86"/>
        <v>#VALUE!</v>
      </c>
      <c r="W336" s="9" t="e" vm="2">
        <f t="shared" si="86"/>
        <v>#VALUE!</v>
      </c>
      <c r="X336" s="9" t="e" vm="2">
        <f t="shared" si="87"/>
        <v>#VALUE!</v>
      </c>
      <c r="Y336" s="9" t="e" vm="2">
        <f t="shared" si="88"/>
        <v>#VALUE!</v>
      </c>
      <c r="Z336" s="9" t="e" vm="2">
        <f t="shared" si="89"/>
        <v>#VALUE!</v>
      </c>
      <c r="AA336" s="9" t="e" vm="2">
        <f t="shared" si="90"/>
        <v>#VALUE!</v>
      </c>
      <c r="AB336" s="13"/>
      <c r="AC336" s="9" t="str">
        <f t="shared" si="91"/>
        <v>Target; Gain &gt; 0.9; #pref=4</v>
      </c>
      <c r="AD336" s="9" t="e" vm="2">
        <f t="shared" si="92"/>
        <v>#VALUE!</v>
      </c>
      <c r="AE336" s="9" t="e" vm="2">
        <f t="shared" si="92"/>
        <v>#VALUE!</v>
      </c>
      <c r="AF336" s="9" t="e" vm="2">
        <f t="shared" si="93"/>
        <v>#VALUE!</v>
      </c>
      <c r="AG336" s="9" t="e" vm="2">
        <f t="shared" si="94"/>
        <v>#VALUE!</v>
      </c>
      <c r="AH336" s="9" t="e" vm="2">
        <f t="shared" si="95"/>
        <v>#VALUE!</v>
      </c>
      <c r="AI336" s="9" t="e" vm="2">
        <f t="shared" si="96"/>
        <v>#VALUE!</v>
      </c>
      <c r="AK336" s="9"/>
      <c r="AL336" s="9"/>
      <c r="AM336" s="9"/>
      <c r="AN336" s="13"/>
      <c r="AO336" s="13"/>
      <c r="AP336" s="13"/>
      <c r="AQ336" s="13"/>
      <c r="AR336" s="13"/>
      <c r="AS336" s="13"/>
      <c r="AT336" s="13"/>
      <c r="AU336" s="13"/>
    </row>
    <row r="337" spans="1:54" x14ac:dyDescent="0.3">
      <c r="L337" t="str">
        <f>L326</f>
        <v>Target; Gain &gt; 0</v>
      </c>
      <c r="N337" s="9">
        <f t="shared" si="81"/>
        <v>1260578.3999999999</v>
      </c>
      <c r="O337" s="9">
        <f t="shared" si="81"/>
        <v>1274448.2</v>
      </c>
      <c r="P337" s="9">
        <f t="shared" si="82"/>
        <v>564097.69999999995</v>
      </c>
      <c r="Q337" s="9">
        <f t="shared" si="83"/>
        <v>768718.39999999991</v>
      </c>
      <c r="R337" s="9">
        <f>U326</f>
        <v>3656538.9</v>
      </c>
      <c r="S337" s="9">
        <f t="shared" si="84"/>
        <v>1574409.7000000002</v>
      </c>
      <c r="T337" s="9"/>
      <c r="U337" s="9" t="str">
        <f t="shared" si="85"/>
        <v>Target; Gain &gt; 0</v>
      </c>
      <c r="V337" s="9">
        <f t="shared" si="86"/>
        <v>1.4657269858638755</v>
      </c>
      <c r="W337" s="9">
        <f t="shared" si="86"/>
        <v>1.4507231029565451</v>
      </c>
      <c r="X337" s="9">
        <f t="shared" si="87"/>
        <v>1.184758667094866</v>
      </c>
      <c r="Y337" s="9">
        <f t="shared" si="88"/>
        <v>1.1886760043329558</v>
      </c>
      <c r="Z337" s="9">
        <f t="shared" si="89"/>
        <v>2.4233554786769673</v>
      </c>
      <c r="AA337" s="9">
        <f t="shared" si="90"/>
        <v>2.5693898392841223</v>
      </c>
      <c r="AB337" s="13"/>
      <c r="AC337" s="9" t="str">
        <f t="shared" si="91"/>
        <v>Target; Gain &gt; 0</v>
      </c>
      <c r="AD337" s="9">
        <f t="shared" si="92"/>
        <v>0.57094772151904183</v>
      </c>
      <c r="AE337" s="9">
        <f t="shared" si="92"/>
        <v>0.56112136339652352</v>
      </c>
      <c r="AF337" s="9">
        <f t="shared" si="93"/>
        <v>0.49050861680007074</v>
      </c>
      <c r="AG337" s="9">
        <f t="shared" si="94"/>
        <v>0.55155668930965474</v>
      </c>
      <c r="AH337" s="9">
        <f t="shared" si="95"/>
        <v>0.50235497751855296</v>
      </c>
      <c r="AI337" s="9">
        <f t="shared" si="96"/>
        <v>1.2321849881031084</v>
      </c>
      <c r="AK337" s="9"/>
      <c r="AL337" s="9"/>
      <c r="AM337" s="9"/>
      <c r="AN337" s="13"/>
      <c r="AO337" s="13"/>
      <c r="AP337" s="13"/>
      <c r="AQ337" s="13"/>
      <c r="AR337" s="13"/>
      <c r="AS337" s="13"/>
      <c r="AT337" s="13"/>
      <c r="AU337" s="13"/>
    </row>
    <row r="338" spans="1:54" x14ac:dyDescent="0.3">
      <c r="L338" t="str">
        <f>L327</f>
        <v>Target; Gain &lt;= 0</v>
      </c>
      <c r="N338" s="9">
        <f t="shared" ref="N338:O338" si="99">N327</f>
        <v>1717283.2000000002</v>
      </c>
      <c r="O338" s="9">
        <f t="shared" si="99"/>
        <v>1723589.8</v>
      </c>
      <c r="P338" s="9">
        <f t="shared" ref="P338" si="100">Q327</f>
        <v>826272.39999999991</v>
      </c>
      <c r="Q338" s="9">
        <f t="shared" ref="Q338" si="101">S327</f>
        <v>951573.5</v>
      </c>
      <c r="R338" s="9">
        <f>U327</f>
        <v>3861862</v>
      </c>
      <c r="S338" s="9">
        <f t="shared" ref="S338" si="102">W327</f>
        <v>1524812.7000000002</v>
      </c>
      <c r="T338" s="9"/>
      <c r="U338" s="9" t="str">
        <f t="shared" ref="U338" si="103">X327</f>
        <v>Target; Gain &lt;= 0</v>
      </c>
      <c r="V338" s="9">
        <f t="shared" ref="V338:W338" si="104">Z327</f>
        <v>1.643970661412459</v>
      </c>
      <c r="W338" s="9">
        <f t="shared" si="104"/>
        <v>1.630494921165518</v>
      </c>
      <c r="X338" s="9">
        <f t="shared" ref="X338" si="105">AC327</f>
        <v>1.2320174799911914</v>
      </c>
      <c r="Y338" s="9">
        <f t="shared" ref="Y338" si="106">AE327</f>
        <v>1.7430610820068975</v>
      </c>
      <c r="Z338" s="9">
        <f t="shared" ref="Z338" si="107">AG327</f>
        <v>2.1946996763173958</v>
      </c>
      <c r="AA338" s="9">
        <f t="shared" ref="AA338" si="108">AI327</f>
        <v>3.012268925830722</v>
      </c>
      <c r="AB338" s="13"/>
      <c r="AC338" s="9" t="str">
        <f t="shared" ref="AC338" si="109">AJ327</f>
        <v>Target; Gain &lt;= 0</v>
      </c>
      <c r="AD338" s="9">
        <f t="shared" ref="AD338:AE338" si="110">AL327</f>
        <v>0.43403701629722485</v>
      </c>
      <c r="AE338" s="9">
        <f t="shared" si="110"/>
        <v>0.4282826828828547</v>
      </c>
      <c r="AF338" s="9">
        <f t="shared" ref="AF338" si="111">AO327</f>
        <v>0.37448193330201318</v>
      </c>
      <c r="AG338" s="9">
        <f t="shared" ref="AG338" si="112">AQ327</f>
        <v>0.46009350929525678</v>
      </c>
      <c r="AH338" s="9">
        <f t="shared" ref="AH338" si="113">AS327</f>
        <v>0.37528190612210888</v>
      </c>
      <c r="AI338" s="9">
        <f t="shared" ref="AI338" si="114">AU327</f>
        <v>1.5854824054986234</v>
      </c>
      <c r="AK338" s="9"/>
      <c r="AL338" s="9"/>
      <c r="AM338" s="9"/>
      <c r="AN338" s="13"/>
      <c r="AO338" s="13"/>
      <c r="AP338" s="13"/>
      <c r="AQ338" s="13"/>
      <c r="AR338" s="13"/>
      <c r="AS338" s="13"/>
      <c r="AT338" s="13"/>
      <c r="AU338" s="13"/>
    </row>
    <row r="339" spans="1:54" x14ac:dyDescent="0.3"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  <c r="AA339" s="8"/>
      <c r="AB339" s="8"/>
      <c r="AC339" s="8"/>
      <c r="AK339" s="8"/>
      <c r="AL339" s="8"/>
      <c r="AM339" s="8"/>
      <c r="AN339" s="8"/>
      <c r="AO339" s="8"/>
    </row>
    <row r="340" spans="1:54" x14ac:dyDescent="0.3">
      <c r="BB340" t="s">
        <v>19</v>
      </c>
    </row>
    <row r="341" spans="1:54" x14ac:dyDescent="0.3">
      <c r="M341" s="47" t="s">
        <v>20</v>
      </c>
      <c r="N341" s="47"/>
      <c r="O341" s="47"/>
      <c r="P341" s="47"/>
      <c r="Q341" s="47"/>
      <c r="R341" s="47"/>
      <c r="T341" s="47" t="s">
        <v>58</v>
      </c>
      <c r="U341" s="47"/>
      <c r="V341" s="47"/>
      <c r="W341" s="47"/>
      <c r="X341" s="47"/>
      <c r="Y341" s="47"/>
      <c r="AA341" s="47" t="s">
        <v>59</v>
      </c>
      <c r="AB341" s="47"/>
      <c r="AC341" s="47"/>
      <c r="AD341" s="47"/>
      <c r="AE341" s="47"/>
      <c r="AF341" s="47"/>
      <c r="AG341" s="1"/>
      <c r="AH341" s="1" t="s">
        <v>65</v>
      </c>
      <c r="AI341" s="1"/>
      <c r="AJ341" s="47" t="s">
        <v>21</v>
      </c>
      <c r="AK341" s="47"/>
      <c r="AL341" s="47"/>
      <c r="AM341" s="47"/>
      <c r="AN341" s="47"/>
      <c r="AO341" s="47"/>
      <c r="AP341" s="47"/>
      <c r="AQ341" s="47"/>
      <c r="AR341" s="1"/>
      <c r="AS341" s="47" t="s">
        <v>22</v>
      </c>
      <c r="AT341" s="47"/>
      <c r="AU341" s="47"/>
      <c r="AV341" s="47"/>
      <c r="AW341" s="47"/>
      <c r="AX341" s="47"/>
      <c r="AY341" s="47"/>
      <c r="AZ341" s="47"/>
      <c r="BB341" s="4" t="s">
        <v>44</v>
      </c>
    </row>
    <row r="342" spans="1:54" x14ac:dyDescent="0.3">
      <c r="F342" s="2" t="s">
        <v>23</v>
      </c>
      <c r="G342" s="2" t="s">
        <v>24</v>
      </c>
      <c r="H342" t="str">
        <f>H654</f>
        <v>Target (or sym)</v>
      </c>
      <c r="I342" s="14" t="s">
        <v>18</v>
      </c>
      <c r="J342" t="s">
        <v>17</v>
      </c>
      <c r="K342" t="s">
        <v>25</v>
      </c>
      <c r="L342" t="s">
        <v>26</v>
      </c>
      <c r="M342" s="3" t="s">
        <v>3</v>
      </c>
      <c r="N342" s="3" t="s">
        <v>4</v>
      </c>
      <c r="O342" s="3" t="s">
        <v>6</v>
      </c>
      <c r="P342" s="3" t="s">
        <v>8</v>
      </c>
      <c r="Q342" s="3" t="s">
        <v>10</v>
      </c>
      <c r="R342" s="3" t="s">
        <v>12</v>
      </c>
      <c r="T342" s="3" t="s">
        <v>3</v>
      </c>
      <c r="U342" s="3" t="s">
        <v>4</v>
      </c>
      <c r="V342" s="3" t="s">
        <v>6</v>
      </c>
      <c r="W342" s="3" t="s">
        <v>8</v>
      </c>
      <c r="X342" s="3" t="s">
        <v>10</v>
      </c>
      <c r="Y342" s="3" t="s">
        <v>12</v>
      </c>
      <c r="AA342" s="3" t="s">
        <v>3</v>
      </c>
      <c r="AB342" s="3" t="s">
        <v>4</v>
      </c>
      <c r="AC342" s="3" t="s">
        <v>6</v>
      </c>
      <c r="AD342" s="3" t="s">
        <v>8</v>
      </c>
      <c r="AE342" s="3" t="s">
        <v>10</v>
      </c>
      <c r="AF342" s="3" t="s">
        <v>12</v>
      </c>
      <c r="AG342" s="15"/>
      <c r="AH342" s="36" t="s">
        <v>64</v>
      </c>
      <c r="AJ342" s="36" t="s">
        <v>27</v>
      </c>
      <c r="AK342" s="36" t="s">
        <v>28</v>
      </c>
      <c r="AL342" s="36" t="s">
        <v>29</v>
      </c>
      <c r="AM342" s="36" t="s">
        <v>30</v>
      </c>
      <c r="AN342" s="36" t="s">
        <v>31</v>
      </c>
      <c r="AO342" s="36" t="s">
        <v>32</v>
      </c>
      <c r="AP342" s="36" t="s">
        <v>33</v>
      </c>
      <c r="AQ342" s="36" t="s">
        <v>34</v>
      </c>
      <c r="AS342" s="36" t="s">
        <v>27</v>
      </c>
      <c r="AT342" s="36" t="s">
        <v>28</v>
      </c>
      <c r="AU342" s="36" t="s">
        <v>29</v>
      </c>
      <c r="AV342" s="36" t="s">
        <v>30</v>
      </c>
      <c r="AW342" s="36" t="s">
        <v>31</v>
      </c>
      <c r="AX342" s="36" t="s">
        <v>32</v>
      </c>
      <c r="AY342" s="36" t="s">
        <v>33</v>
      </c>
      <c r="AZ342" s="36" t="s">
        <v>34</v>
      </c>
      <c r="BB342" s="3" t="s">
        <v>14</v>
      </c>
    </row>
    <row r="343" spans="1:54" x14ac:dyDescent="0.3">
      <c r="A343">
        <v>21</v>
      </c>
      <c r="B343" t="s">
        <v>66</v>
      </c>
      <c r="C343" t="s">
        <v>67</v>
      </c>
      <c r="D343" t="s">
        <v>68</v>
      </c>
      <c r="F343" s="2">
        <v>0</v>
      </c>
      <c r="G343" s="2">
        <f>MOD(LEN(B343)-LEN(SUBSTITUTE(B343,"N","")),2)</f>
        <v>0</v>
      </c>
      <c r="H343" s="4">
        <f>H655</f>
        <v>1</v>
      </c>
      <c r="I343" s="14">
        <f>1-J343</f>
        <v>1</v>
      </c>
      <c r="J343">
        <f t="shared" ref="J343:J398" si="115">IF(BB343&gt;0,1,0)</f>
        <v>0</v>
      </c>
      <c r="K343">
        <f>LEN(D343) - LEN(SUBSTITUTE(D343, ",", "")) + 1</f>
        <v>4</v>
      </c>
      <c r="L343">
        <f>L655</f>
        <v>4</v>
      </c>
      <c r="M343" s="8">
        <f t="shared" ref="M343:M374" si="116">(N3-M3)/M3</f>
        <v>1.0975325614595073</v>
      </c>
      <c r="N343" s="8">
        <f t="shared" ref="N343:N374" si="117">(O3-M3)/M3</f>
        <v>1.1099490646139509</v>
      </c>
      <c r="O343" s="8">
        <f t="shared" ref="O343:O374" si="118">(Q3-P3)/P3</f>
        <v>0.19189007559633139</v>
      </c>
      <c r="P343" s="8">
        <f t="shared" ref="P343:P374" si="119">(S3-R3)/R3</f>
        <v>0.73797018154204186</v>
      </c>
      <c r="Q343" s="8">
        <f t="shared" ref="Q343:Q374" si="120">(U3-T3)/T3</f>
        <v>-3.7309963964301474E-2</v>
      </c>
      <c r="R343" s="8">
        <f t="shared" ref="R343:R374" si="121">(W3-V3)/V3</f>
        <v>0.39863194306371191</v>
      </c>
      <c r="T343" s="8">
        <f t="shared" ref="T343:T374" si="122">(Z3-Y3)/Y3</f>
        <v>0.30347643987180212</v>
      </c>
      <c r="U343" s="8">
        <f t="shared" ref="U343:U374" si="123">(AA3-Y3)/Y3</f>
        <v>0.28984177554766194</v>
      </c>
      <c r="V343" s="8">
        <f t="shared" ref="V343:V374" si="124">(AC3-AB3)/AB3</f>
        <v>-3.3465754567553747E-2</v>
      </c>
      <c r="W343" s="8">
        <f t="shared" ref="W343:W374" si="125">(AE3-AD3)/AD3</f>
        <v>0.71310579673688657</v>
      </c>
      <c r="X343" s="8">
        <f t="shared" ref="X343:X374" si="126">(AG3-AF3)/AF3</f>
        <v>0.54388825461734969</v>
      </c>
      <c r="Y343" s="8">
        <f t="shared" ref="Y343:Y374" si="127">(AI3-AH3)/AH3</f>
        <v>0.27287539907634539</v>
      </c>
      <c r="AA343" s="8">
        <f t="shared" ref="AA343:AA374" si="128">(AL3-AK3)/AK3</f>
        <v>-0.65733525305582041</v>
      </c>
      <c r="AB343" s="8">
        <f t="shared" ref="AB343:AB374" si="129">(AM3-AK3)/AK3</f>
        <v>-0.66052359421783891</v>
      </c>
      <c r="AC343" s="8">
        <f t="shared" ref="AC343:AC374" si="130">(AO3-AN3)/AN3</f>
        <v>-0.71545569369516815</v>
      </c>
      <c r="AD343" s="8">
        <f t="shared" ref="AD343:AD374" si="131">(AQ3-AP3)/AP3</f>
        <v>-0.54538822076920235</v>
      </c>
      <c r="AE343" s="8">
        <f t="shared" ref="AE343:AE374" si="132">(AS3-AR3)/AR3</f>
        <v>-0.60397636261633347</v>
      </c>
      <c r="AF343" s="8">
        <f t="shared" ref="AF343:AF374" si="133">(AU3-AT3)/AT3</f>
        <v>-0.25811146376373117</v>
      </c>
      <c r="AG343" s="8"/>
      <c r="AH343">
        <v>8.9718803525277959</v>
      </c>
      <c r="AJ343">
        <v>-0.13361536958766429</v>
      </c>
      <c r="AK343">
        <v>-4</v>
      </c>
      <c r="AL343">
        <v>-0.97628030636398011</v>
      </c>
      <c r="AM343">
        <v>-4</v>
      </c>
      <c r="AN343">
        <v>0</v>
      </c>
      <c r="AO343">
        <v>0</v>
      </c>
      <c r="AP343">
        <v>0</v>
      </c>
      <c r="AQ343">
        <v>0</v>
      </c>
      <c r="AS343">
        <v>-0.13361536958766429</v>
      </c>
      <c r="AT343">
        <v>-4</v>
      </c>
      <c r="AU343">
        <v>-0.97628030636398011</v>
      </c>
      <c r="AV343">
        <v>-4</v>
      </c>
      <c r="AW343">
        <v>-0.13811834866743319</v>
      </c>
      <c r="AX343">
        <v>-2.8431853512748941</v>
      </c>
      <c r="AY343">
        <v>-0.74267017303756055</v>
      </c>
      <c r="AZ343">
        <v>-2.8431853512748941</v>
      </c>
      <c r="BB343">
        <f>IF($BB$341=0,AH343,IF($BB$341=1,AS343,IF($BB$341=2,AT343,IF($BB$341=3,AU343,IF($BB$341=4,AV343,IF($BB$341="1L",AW343,IF($BB$341="2L",AX343,IF($BB$341="3L",AY343,AZ343))))))))</f>
        <v>-2.8431853512748941</v>
      </c>
    </row>
    <row r="344" spans="1:54" x14ac:dyDescent="0.3">
      <c r="A344">
        <v>21</v>
      </c>
      <c r="B344" t="s">
        <v>69</v>
      </c>
      <c r="C344" t="s">
        <v>67</v>
      </c>
      <c r="D344" t="s">
        <v>68</v>
      </c>
      <c r="F344" s="2">
        <v>0</v>
      </c>
      <c r="G344" s="2">
        <f t="shared" ref="G344:G398" si="134">MOD(LEN(B344)-LEN(SUBSTITUTE(B344,"N","")),2)</f>
        <v>1</v>
      </c>
      <c r="H344" s="4">
        <f t="shared" ref="H344:H398" si="135">H656</f>
        <v>0</v>
      </c>
      <c r="I344" s="14">
        <f t="shared" ref="I344:I398" si="136">1-J344</f>
        <v>1</v>
      </c>
      <c r="J344">
        <f t="shared" si="115"/>
        <v>0</v>
      </c>
      <c r="K344">
        <f t="shared" ref="K344:K398" si="137">LEN(D344) - LEN(SUBSTITUTE(D344, ",", "")) + 1</f>
        <v>4</v>
      </c>
      <c r="L344">
        <f t="shared" ref="L344:L398" si="138">L656</f>
        <v>0</v>
      </c>
      <c r="M344" s="8">
        <f t="shared" si="116"/>
        <v>-0.20326384327495431</v>
      </c>
      <c r="N344" s="8">
        <f t="shared" si="117"/>
        <v>-0.17963855347726534</v>
      </c>
      <c r="O344" s="8">
        <f t="shared" si="118"/>
        <v>-0.77136122296736997</v>
      </c>
      <c r="P344" s="8">
        <f t="shared" si="119"/>
        <v>-0.55980690221980989</v>
      </c>
      <c r="Q344" s="8">
        <f t="shared" si="120"/>
        <v>-0.16959996602625033</v>
      </c>
      <c r="R344" s="8">
        <f t="shared" si="121"/>
        <v>-0.58413025035173349</v>
      </c>
      <c r="T344" s="8">
        <f t="shared" si="122"/>
        <v>-0.3160648820094612</v>
      </c>
      <c r="U344" s="8">
        <f t="shared" si="123"/>
        <v>-0.30012361769364471</v>
      </c>
      <c r="V344" s="8">
        <f t="shared" si="124"/>
        <v>-0.60957893624165416</v>
      </c>
      <c r="W344" s="8">
        <f t="shared" si="125"/>
        <v>-0.49641074814267733</v>
      </c>
      <c r="X344" s="8">
        <f t="shared" si="126"/>
        <v>0.14463882286482727</v>
      </c>
      <c r="Y344" s="8">
        <f t="shared" si="127"/>
        <v>0.11707670737042269</v>
      </c>
      <c r="AA344" s="8">
        <f t="shared" si="128"/>
        <v>-0.77020792544557326</v>
      </c>
      <c r="AB344" s="8">
        <f t="shared" si="129"/>
        <v>-0.75537686404402615</v>
      </c>
      <c r="AC344" s="8">
        <f t="shared" si="130"/>
        <v>-0.88079476956102543</v>
      </c>
      <c r="AD344" s="8">
        <f t="shared" si="131"/>
        <v>-0.85963152904924878</v>
      </c>
      <c r="AE344" s="8">
        <f t="shared" si="132"/>
        <v>-0.58246367655473485</v>
      </c>
      <c r="AF344" s="8">
        <f t="shared" si="133"/>
        <v>-0.20106348598780074</v>
      </c>
      <c r="AG344" s="8"/>
      <c r="AH344">
        <v>-13.58901205289356</v>
      </c>
      <c r="AJ344">
        <v>5.0240388855887899E-2</v>
      </c>
      <c r="AK344">
        <v>-2</v>
      </c>
      <c r="AL344">
        <v>-5.7001514146218381E-2</v>
      </c>
      <c r="AM344">
        <v>-2</v>
      </c>
      <c r="AN344">
        <v>0</v>
      </c>
      <c r="AO344">
        <v>0</v>
      </c>
      <c r="AP344">
        <v>0</v>
      </c>
      <c r="AQ344">
        <v>0</v>
      </c>
      <c r="AS344">
        <v>5.0240388855887899E-2</v>
      </c>
      <c r="AT344">
        <v>-2</v>
      </c>
      <c r="AU344">
        <v>-5.7001514146218381E-2</v>
      </c>
      <c r="AV344">
        <v>-2</v>
      </c>
      <c r="AW344">
        <v>4.513321558221766E-2</v>
      </c>
      <c r="AX344">
        <v>-1.343070516183515</v>
      </c>
      <c r="AY344">
        <v>1.2548182585715139E-2</v>
      </c>
      <c r="AZ344">
        <v>-1.343070516183515</v>
      </c>
      <c r="BB344">
        <f t="shared" ref="BB344:BB398" si="139">IF($BB$341=0,AH344,IF($BB$341=1,AS344,IF($BB$341=2,AT344,IF($BB$341=3,AU344,IF($BB$341=4,AV344,IF($BB$341="1L",AW344,IF($BB$341="2L",AX344,IF($BB$341="3L",AY344,AZ344))))))))</f>
        <v>-1.343070516183515</v>
      </c>
    </row>
    <row r="345" spans="1:54" x14ac:dyDescent="0.3">
      <c r="A345">
        <v>21</v>
      </c>
      <c r="B345" t="s">
        <v>70</v>
      </c>
      <c r="C345" t="s">
        <v>67</v>
      </c>
      <c r="D345" t="s">
        <v>68</v>
      </c>
      <c r="F345" s="2">
        <v>0</v>
      </c>
      <c r="G345" s="2">
        <f t="shared" si="134"/>
        <v>1</v>
      </c>
      <c r="H345" s="4">
        <f t="shared" si="135"/>
        <v>0</v>
      </c>
      <c r="I345" s="14">
        <f t="shared" si="136"/>
        <v>1</v>
      </c>
      <c r="J345">
        <f t="shared" si="115"/>
        <v>0</v>
      </c>
      <c r="K345">
        <f t="shared" si="137"/>
        <v>4</v>
      </c>
      <c r="L345">
        <f t="shared" si="138"/>
        <v>0</v>
      </c>
      <c r="M345" s="8">
        <f t="shared" si="116"/>
        <v>-5.9028118157407106E-2</v>
      </c>
      <c r="N345" s="8">
        <f t="shared" si="117"/>
        <v>-5.4394361197532326E-2</v>
      </c>
      <c r="O345" s="8">
        <f t="shared" si="118"/>
        <v>-8.5495516785291631E-2</v>
      </c>
      <c r="P345" s="8">
        <f t="shared" si="119"/>
        <v>0.29677428565773428</v>
      </c>
      <c r="Q345" s="8">
        <f t="shared" si="120"/>
        <v>-6.7703904006787205E-2</v>
      </c>
      <c r="R345" s="8">
        <f t="shared" si="121"/>
        <v>-0.24393718469066497</v>
      </c>
      <c r="T345" s="8">
        <f t="shared" si="122"/>
        <v>-0.1928168410430135</v>
      </c>
      <c r="U345" s="8">
        <f t="shared" si="123"/>
        <v>-0.18526840027671801</v>
      </c>
      <c r="V345" s="8">
        <f t="shared" si="124"/>
        <v>-0.24237105566946013</v>
      </c>
      <c r="W345" s="8">
        <f t="shared" si="125"/>
        <v>4.9330610756942339E-2</v>
      </c>
      <c r="X345" s="8">
        <f t="shared" si="126"/>
        <v>0.36767932472473747</v>
      </c>
      <c r="Y345" s="8">
        <f t="shared" si="127"/>
        <v>5.6486485631138457E-2</v>
      </c>
      <c r="AA345" s="8">
        <f t="shared" si="128"/>
        <v>-0.72156622996450059</v>
      </c>
      <c r="AB345" s="8">
        <f t="shared" si="129"/>
        <v>-0.71719094147827844</v>
      </c>
      <c r="AC345" s="8">
        <f t="shared" si="130"/>
        <v>-0.7052592206745163</v>
      </c>
      <c r="AD345" s="8">
        <f t="shared" si="131"/>
        <v>-0.67013253708181331</v>
      </c>
      <c r="AE345" s="8">
        <f t="shared" si="132"/>
        <v>-0.58001159652647882</v>
      </c>
      <c r="AF345" s="8">
        <f t="shared" si="133"/>
        <v>-0.35246368485496687</v>
      </c>
      <c r="AG345" s="8"/>
      <c r="AH345">
        <v>-8.6183148759670836</v>
      </c>
      <c r="AJ345">
        <v>-9.2737464552413162E-2</v>
      </c>
      <c r="AK345">
        <v>0</v>
      </c>
      <c r="AL345">
        <v>-0.2404780157294584</v>
      </c>
      <c r="AM345">
        <v>0</v>
      </c>
      <c r="AN345">
        <v>0</v>
      </c>
      <c r="AO345">
        <v>0</v>
      </c>
      <c r="AP345">
        <v>0</v>
      </c>
      <c r="AQ345">
        <v>0</v>
      </c>
      <c r="AS345">
        <v>-9.2737464552413162E-2</v>
      </c>
      <c r="AT345">
        <v>0</v>
      </c>
      <c r="AU345">
        <v>-0.2404780157294584</v>
      </c>
      <c r="AV345">
        <v>0</v>
      </c>
      <c r="AW345">
        <v>-8.4534489155950659E-2</v>
      </c>
      <c r="AX345">
        <v>-0.1782503632687904</v>
      </c>
      <c r="AY345">
        <v>-0.22721935293694581</v>
      </c>
      <c r="AZ345">
        <v>-0.1782503632687904</v>
      </c>
      <c r="BB345">
        <f t="shared" si="139"/>
        <v>-0.1782503632687904</v>
      </c>
    </row>
    <row r="346" spans="1:54" x14ac:dyDescent="0.3">
      <c r="A346">
        <v>21</v>
      </c>
      <c r="B346" t="s">
        <v>71</v>
      </c>
      <c r="C346" t="s">
        <v>67</v>
      </c>
      <c r="D346" t="s">
        <v>68</v>
      </c>
      <c r="F346" s="2">
        <v>0</v>
      </c>
      <c r="G346" s="2">
        <f t="shared" si="134"/>
        <v>0</v>
      </c>
      <c r="H346" s="4">
        <f t="shared" si="135"/>
        <v>0</v>
      </c>
      <c r="I346" s="14">
        <f t="shared" si="136"/>
        <v>0</v>
      </c>
      <c r="J346">
        <f t="shared" si="115"/>
        <v>1</v>
      </c>
      <c r="K346">
        <f t="shared" si="137"/>
        <v>4</v>
      </c>
      <c r="L346">
        <f t="shared" si="138"/>
        <v>0</v>
      </c>
      <c r="M346" s="8">
        <f t="shared" si="116"/>
        <v>-0.33940879291826542</v>
      </c>
      <c r="N346" s="8">
        <f t="shared" si="117"/>
        <v>-0.3309139083052075</v>
      </c>
      <c r="O346" s="8">
        <f t="shared" si="118"/>
        <v>-0.24955175966349241</v>
      </c>
      <c r="P346" s="8">
        <f t="shared" si="119"/>
        <v>-0.18122919173623059</v>
      </c>
      <c r="Q346" s="8">
        <f t="shared" si="120"/>
        <v>-0.28743820097158085</v>
      </c>
      <c r="R346" s="8">
        <f t="shared" si="121"/>
        <v>-0.88929975908253311</v>
      </c>
      <c r="T346" s="8">
        <f t="shared" si="122"/>
        <v>-0.35632029074238258</v>
      </c>
      <c r="U346" s="8">
        <f t="shared" si="123"/>
        <v>-0.35112349705433499</v>
      </c>
      <c r="V346" s="8">
        <f t="shared" si="124"/>
        <v>-0.31395875224216357</v>
      </c>
      <c r="W346" s="8">
        <f t="shared" si="125"/>
        <v>-0.22060916525863886</v>
      </c>
      <c r="X346" s="8">
        <f t="shared" si="126"/>
        <v>-0.13622371339144612</v>
      </c>
      <c r="Y346" s="8">
        <f t="shared" si="127"/>
        <v>-0.44285387519025177</v>
      </c>
      <c r="AA346" s="8">
        <f t="shared" si="128"/>
        <v>-0.80413465355167757</v>
      </c>
      <c r="AB346" s="8">
        <f t="shared" si="129"/>
        <v>-0.7998378268620473</v>
      </c>
      <c r="AC346" s="8">
        <f t="shared" si="130"/>
        <v>-0.79999264128328573</v>
      </c>
      <c r="AD346" s="8">
        <f t="shared" si="131"/>
        <v>-0.78107398022412244</v>
      </c>
      <c r="AE346" s="8">
        <f t="shared" si="132"/>
        <v>-0.67299590210600135</v>
      </c>
      <c r="AF346" s="8">
        <f t="shared" si="133"/>
        <v>-0.68975743636190645</v>
      </c>
      <c r="AG346" s="8"/>
      <c r="AH346">
        <v>-5.760638833173152</v>
      </c>
      <c r="AJ346">
        <v>9.1118293891139124E-2</v>
      </c>
      <c r="AK346">
        <v>2</v>
      </c>
      <c r="AL346">
        <v>0.67880077648830317</v>
      </c>
      <c r="AM346">
        <v>2</v>
      </c>
      <c r="AN346">
        <v>0</v>
      </c>
      <c r="AO346">
        <v>0</v>
      </c>
      <c r="AP346">
        <v>0</v>
      </c>
      <c r="AQ346">
        <v>0</v>
      </c>
      <c r="AS346">
        <v>9.1118293891139124E-2</v>
      </c>
      <c r="AT346">
        <v>2</v>
      </c>
      <c r="AU346">
        <v>0.67880077648830317</v>
      </c>
      <c r="AV346">
        <v>2</v>
      </c>
      <c r="AW346">
        <v>9.4257769835071156E-2</v>
      </c>
      <c r="AX346">
        <v>1.254806469221275</v>
      </c>
      <c r="AY346">
        <v>0.48336769116084533</v>
      </c>
      <c r="AZ346">
        <v>1.254806469221275</v>
      </c>
      <c r="BB346">
        <f t="shared" si="139"/>
        <v>1.254806469221275</v>
      </c>
    </row>
    <row r="347" spans="1:54" x14ac:dyDescent="0.3">
      <c r="A347">
        <v>21</v>
      </c>
      <c r="B347" t="s">
        <v>72</v>
      </c>
      <c r="C347" t="s">
        <v>67</v>
      </c>
      <c r="D347" t="s">
        <v>68</v>
      </c>
      <c r="F347" s="2">
        <v>0</v>
      </c>
      <c r="G347" s="2">
        <f t="shared" si="134"/>
        <v>1</v>
      </c>
      <c r="H347" s="4">
        <f t="shared" si="135"/>
        <v>0</v>
      </c>
      <c r="I347" s="14">
        <f t="shared" si="136"/>
        <v>0</v>
      </c>
      <c r="J347">
        <f t="shared" si="115"/>
        <v>1</v>
      </c>
      <c r="K347">
        <f t="shared" si="137"/>
        <v>4</v>
      </c>
      <c r="L347">
        <f t="shared" si="138"/>
        <v>0</v>
      </c>
      <c r="M347" s="8">
        <f t="shared" si="116"/>
        <v>-0.31888035073734555</v>
      </c>
      <c r="N347" s="8">
        <f t="shared" si="117"/>
        <v>-0.31043762455161417</v>
      </c>
      <c r="O347" s="8">
        <f t="shared" si="118"/>
        <v>-0.87660451960146313</v>
      </c>
      <c r="P347" s="8">
        <f t="shared" si="119"/>
        <v>-0.69122930143993366</v>
      </c>
      <c r="Q347" s="8">
        <f t="shared" si="120"/>
        <v>-0.25456665444285409</v>
      </c>
      <c r="R347" s="8">
        <f t="shared" si="121"/>
        <v>-0.92068120487779115</v>
      </c>
      <c r="T347" s="8">
        <f t="shared" si="122"/>
        <v>-0.35835808470997871</v>
      </c>
      <c r="U347" s="8">
        <f t="shared" si="123"/>
        <v>-0.36243175673471878</v>
      </c>
      <c r="V347" s="8">
        <f t="shared" si="124"/>
        <v>-0.71229462331478166</v>
      </c>
      <c r="W347" s="8">
        <f t="shared" si="125"/>
        <v>-0.63548547305645797</v>
      </c>
      <c r="X347" s="8">
        <f t="shared" si="126"/>
        <v>-2.9085141372588295E-2</v>
      </c>
      <c r="Y347" s="8">
        <f t="shared" si="127"/>
        <v>-0.67867508701682022</v>
      </c>
      <c r="AA347" s="8">
        <f t="shared" si="128"/>
        <v>-0.77904264749418795</v>
      </c>
      <c r="AB347" s="8">
        <f t="shared" si="129"/>
        <v>-0.78007417067075335</v>
      </c>
      <c r="AC347" s="8">
        <f t="shared" si="130"/>
        <v>-0.906483498749307</v>
      </c>
      <c r="AD347" s="8">
        <f t="shared" si="131"/>
        <v>-0.87945464744066826</v>
      </c>
      <c r="AE347" s="8">
        <f t="shared" si="132"/>
        <v>-0.6894892515882286</v>
      </c>
      <c r="AF347" s="8">
        <f t="shared" si="133"/>
        <v>-0.8296493675676696</v>
      </c>
      <c r="AG347" s="8"/>
      <c r="AH347">
        <v>36.156430383649543</v>
      </c>
      <c r="AJ347">
        <v>0.13361536958766429</v>
      </c>
      <c r="AK347">
        <v>4</v>
      </c>
      <c r="AL347">
        <v>0.97628030636398011</v>
      </c>
      <c r="AM347">
        <v>4</v>
      </c>
      <c r="AN347">
        <v>0</v>
      </c>
      <c r="AO347">
        <v>0</v>
      </c>
      <c r="AP347">
        <v>0</v>
      </c>
      <c r="AQ347">
        <v>0</v>
      </c>
      <c r="AS347">
        <v>0.13361536958766429</v>
      </c>
      <c r="AT347">
        <v>4</v>
      </c>
      <c r="AU347">
        <v>0.97628030636398011</v>
      </c>
      <c r="AV347">
        <v>4</v>
      </c>
      <c r="AW347">
        <v>0.1211636603554939</v>
      </c>
      <c r="AX347">
        <v>2.604341935353117</v>
      </c>
      <c r="AY347">
        <v>0.65301342225766335</v>
      </c>
      <c r="AZ347">
        <v>2.604341935353117</v>
      </c>
      <c r="BB347">
        <f t="shared" si="139"/>
        <v>2.604341935353117</v>
      </c>
    </row>
    <row r="348" spans="1:54" x14ac:dyDescent="0.3">
      <c r="A348">
        <v>21</v>
      </c>
      <c r="B348" t="s">
        <v>73</v>
      </c>
      <c r="C348" t="s">
        <v>67</v>
      </c>
      <c r="D348" t="s">
        <v>68</v>
      </c>
      <c r="F348" s="2">
        <v>0</v>
      </c>
      <c r="G348" s="2">
        <f t="shared" si="134"/>
        <v>0</v>
      </c>
      <c r="H348" s="4">
        <f t="shared" si="135"/>
        <v>0</v>
      </c>
      <c r="I348" s="14">
        <f t="shared" si="136"/>
        <v>0</v>
      </c>
      <c r="J348">
        <f t="shared" si="115"/>
        <v>1</v>
      </c>
      <c r="K348">
        <f t="shared" si="137"/>
        <v>4</v>
      </c>
      <c r="L348">
        <f t="shared" si="138"/>
        <v>0</v>
      </c>
      <c r="M348" s="8">
        <f t="shared" si="116"/>
        <v>0.90798702227367689</v>
      </c>
      <c r="N348" s="8">
        <f t="shared" si="117"/>
        <v>0.9143834613008488</v>
      </c>
      <c r="O348" s="8">
        <f t="shared" si="118"/>
        <v>-7.9243592646449118E-2</v>
      </c>
      <c r="P348" s="8">
        <f t="shared" si="119"/>
        <v>1.1981065680526271</v>
      </c>
      <c r="Q348" s="8">
        <f t="shared" si="120"/>
        <v>0.18188229208795437</v>
      </c>
      <c r="R348" s="8">
        <f t="shared" si="121"/>
        <v>-0.57553552973290656</v>
      </c>
      <c r="T348" s="8">
        <f t="shared" si="122"/>
        <v>0.27458374244575517</v>
      </c>
      <c r="U348" s="8">
        <f t="shared" si="123"/>
        <v>0.27615918214377688</v>
      </c>
      <c r="V348" s="8">
        <f t="shared" si="124"/>
        <v>-0.49368654893036118</v>
      </c>
      <c r="W348" s="8">
        <f t="shared" si="125"/>
        <v>-1.7897378466294356E-3</v>
      </c>
      <c r="X348" s="8">
        <f t="shared" si="126"/>
        <v>1.2352840823056928</v>
      </c>
      <c r="Y348" s="8">
        <f t="shared" si="127"/>
        <v>0.26438203037712332</v>
      </c>
      <c r="AA348" s="8">
        <f t="shared" si="128"/>
        <v>-0.66508693083535964</v>
      </c>
      <c r="AB348" s="8">
        <f t="shared" si="129"/>
        <v>-0.6636281632895954</v>
      </c>
      <c r="AC348" s="8">
        <f t="shared" si="130"/>
        <v>-0.85137528904674953</v>
      </c>
      <c r="AD348" s="8">
        <f t="shared" si="131"/>
        <v>-0.76930836264517888</v>
      </c>
      <c r="AE348" s="8">
        <f t="shared" si="132"/>
        <v>-0.43258503695717448</v>
      </c>
      <c r="AF348" s="8">
        <f t="shared" si="133"/>
        <v>-8.9061847647176048E-2</v>
      </c>
      <c r="AG348" s="8"/>
      <c r="AH348">
        <v>-13.225219435980311</v>
      </c>
      <c r="AJ348">
        <v>-5.0240388855887899E-2</v>
      </c>
      <c r="AK348">
        <v>2</v>
      </c>
      <c r="AL348">
        <v>5.7001514146218381E-2</v>
      </c>
      <c r="AM348">
        <v>2</v>
      </c>
      <c r="AN348">
        <v>0</v>
      </c>
      <c r="AO348">
        <v>0</v>
      </c>
      <c r="AP348">
        <v>0</v>
      </c>
      <c r="AQ348">
        <v>0</v>
      </c>
      <c r="AS348">
        <v>-5.0240388855887899E-2</v>
      </c>
      <c r="AT348">
        <v>2</v>
      </c>
      <c r="AU348">
        <v>5.7001514146218381E-2</v>
      </c>
      <c r="AV348">
        <v>2</v>
      </c>
      <c r="AW348">
        <v>-4.5716245287731057E-2</v>
      </c>
      <c r="AX348">
        <v>1.2232333961046531</v>
      </c>
      <c r="AY348">
        <v>-6.0282621868028004E-4</v>
      </c>
      <c r="AZ348">
        <v>1.2232333961046531</v>
      </c>
      <c r="BB348">
        <f t="shared" si="139"/>
        <v>1.2232333961046531</v>
      </c>
    </row>
    <row r="349" spans="1:54" x14ac:dyDescent="0.3">
      <c r="A349">
        <v>21</v>
      </c>
      <c r="B349" t="s">
        <v>74</v>
      </c>
      <c r="C349" t="s">
        <v>67</v>
      </c>
      <c r="D349" t="s">
        <v>68</v>
      </c>
      <c r="F349" s="2">
        <v>0</v>
      </c>
      <c r="G349" s="2">
        <f t="shared" si="134"/>
        <v>0</v>
      </c>
      <c r="H349" s="4">
        <f t="shared" si="135"/>
        <v>0</v>
      </c>
      <c r="I349" s="14">
        <f t="shared" si="136"/>
        <v>0</v>
      </c>
      <c r="J349">
        <f t="shared" si="115"/>
        <v>1</v>
      </c>
      <c r="K349">
        <f t="shared" si="137"/>
        <v>4</v>
      </c>
      <c r="L349">
        <f t="shared" si="138"/>
        <v>0</v>
      </c>
      <c r="M349" s="8">
        <f t="shared" si="116"/>
        <v>-0.23693177753876943</v>
      </c>
      <c r="N349" s="8">
        <f t="shared" si="117"/>
        <v>-0.23044287676247605</v>
      </c>
      <c r="O349" s="8">
        <f t="shared" si="118"/>
        <v>-0.67636294106066519</v>
      </c>
      <c r="P349" s="8">
        <f t="shared" si="119"/>
        <v>-0.45102331620916669</v>
      </c>
      <c r="Q349" s="8">
        <f t="shared" si="120"/>
        <v>-0.26028494067247698</v>
      </c>
      <c r="R349" s="8">
        <f t="shared" si="121"/>
        <v>-0.42438023090053578</v>
      </c>
      <c r="T349" s="8">
        <f t="shared" si="122"/>
        <v>-0.24281090401013392</v>
      </c>
      <c r="U349" s="8">
        <f t="shared" si="123"/>
        <v>-0.23785502387163393</v>
      </c>
      <c r="V349" s="8">
        <f t="shared" si="124"/>
        <v>-0.49412428194356878</v>
      </c>
      <c r="W349" s="8">
        <f t="shared" si="125"/>
        <v>-0.15173716509444474</v>
      </c>
      <c r="X349" s="8">
        <f t="shared" si="126"/>
        <v>-6.1213408453623698E-2</v>
      </c>
      <c r="Y349" s="8">
        <f t="shared" si="127"/>
        <v>-0.37333950071913241</v>
      </c>
      <c r="AA349" s="8">
        <f t="shared" si="128"/>
        <v>-0.75371810851491261</v>
      </c>
      <c r="AB349" s="8">
        <f t="shared" si="129"/>
        <v>-0.74915725606537309</v>
      </c>
      <c r="AC349" s="8">
        <f t="shared" si="130"/>
        <v>-0.82966277742158168</v>
      </c>
      <c r="AD349" s="8">
        <f t="shared" si="131"/>
        <v>-0.75654983597974856</v>
      </c>
      <c r="AE349" s="8">
        <f t="shared" si="132"/>
        <v>-0.67806100203438735</v>
      </c>
      <c r="AF349" s="8">
        <f t="shared" si="133"/>
        <v>-0.6510921887798814</v>
      </c>
      <c r="AG349" s="8"/>
      <c r="AH349">
        <v>10.01397791662566</v>
      </c>
      <c r="AJ349">
        <v>9.2737464552413162E-2</v>
      </c>
      <c r="AK349">
        <v>0</v>
      </c>
      <c r="AL349">
        <v>0.2404780157294584</v>
      </c>
      <c r="AM349">
        <v>0</v>
      </c>
      <c r="AN349">
        <v>0</v>
      </c>
      <c r="AO349">
        <v>0</v>
      </c>
      <c r="AP349">
        <v>0</v>
      </c>
      <c r="AQ349">
        <v>0</v>
      </c>
      <c r="AS349">
        <v>9.2737464552413162E-2</v>
      </c>
      <c r="AT349">
        <v>0</v>
      </c>
      <c r="AU349">
        <v>0.2404780157294584</v>
      </c>
      <c r="AV349">
        <v>0</v>
      </c>
      <c r="AW349">
        <v>8.9576824120093101E-2</v>
      </c>
      <c r="AX349">
        <v>0.36514548594896551</v>
      </c>
      <c r="AY349">
        <v>0.25990530809539553</v>
      </c>
      <c r="AZ349">
        <v>0.36514548594896551</v>
      </c>
      <c r="BB349">
        <f t="shared" si="139"/>
        <v>0.36514548594896551</v>
      </c>
    </row>
    <row r="350" spans="1:54" x14ac:dyDescent="0.3">
      <c r="A350">
        <v>21</v>
      </c>
      <c r="B350" t="s">
        <v>75</v>
      </c>
      <c r="C350" t="s">
        <v>67</v>
      </c>
      <c r="D350" t="s">
        <v>68</v>
      </c>
      <c r="F350" s="2">
        <v>0</v>
      </c>
      <c r="G350" s="2">
        <f t="shared" si="134"/>
        <v>1</v>
      </c>
      <c r="H350" s="4">
        <f t="shared" si="135"/>
        <v>0</v>
      </c>
      <c r="I350" s="14">
        <f t="shared" si="136"/>
        <v>1</v>
      </c>
      <c r="J350">
        <f t="shared" si="115"/>
        <v>0</v>
      </c>
      <c r="K350">
        <f t="shared" si="137"/>
        <v>4</v>
      </c>
      <c r="L350">
        <f t="shared" si="138"/>
        <v>0</v>
      </c>
      <c r="M350" s="8">
        <f t="shared" si="116"/>
        <v>1.6842686394856832</v>
      </c>
      <c r="N350" s="8">
        <f t="shared" si="117"/>
        <v>1.6848236566466428</v>
      </c>
      <c r="O350" s="8">
        <f t="shared" si="118"/>
        <v>0.35838786614492324</v>
      </c>
      <c r="P350" s="8">
        <f t="shared" si="119"/>
        <v>0.8502756804059306</v>
      </c>
      <c r="Q350" s="8">
        <f t="shared" si="120"/>
        <v>-7.8579945821209141E-3</v>
      </c>
      <c r="R350" s="8">
        <f t="shared" si="121"/>
        <v>4.0098805465480449</v>
      </c>
      <c r="T350" s="8">
        <f t="shared" si="122"/>
        <v>0.7900068640525344</v>
      </c>
      <c r="U350" s="8">
        <f t="shared" si="123"/>
        <v>0.79038373386810989</v>
      </c>
      <c r="V350" s="8">
        <f t="shared" si="124"/>
        <v>9.5357637627220715E-2</v>
      </c>
      <c r="W350" s="8">
        <f t="shared" si="125"/>
        <v>0.13827241510588925</v>
      </c>
      <c r="X350" s="8">
        <f t="shared" si="126"/>
        <v>0.68698074305569845</v>
      </c>
      <c r="Y350" s="8">
        <f t="shared" si="127"/>
        <v>1.39017275544119</v>
      </c>
      <c r="AA350" s="8">
        <f t="shared" si="128"/>
        <v>-0.57781157602586741</v>
      </c>
      <c r="AB350" s="8">
        <f t="shared" si="129"/>
        <v>-0.58006314228718825</v>
      </c>
      <c r="AC350" s="8">
        <f t="shared" si="130"/>
        <v>-0.68229288609540117</v>
      </c>
      <c r="AD350" s="8">
        <f t="shared" si="131"/>
        <v>-0.71019290351748487</v>
      </c>
      <c r="AE350" s="8">
        <f t="shared" si="132"/>
        <v>-0.53830226288835992</v>
      </c>
      <c r="AF350" s="8">
        <f t="shared" si="133"/>
        <v>0.47345944449385113</v>
      </c>
      <c r="AG350" s="8"/>
      <c r="AH350">
        <v>-13.94910345478889</v>
      </c>
      <c r="AJ350">
        <v>-9.1118293891139124E-2</v>
      </c>
      <c r="AK350">
        <v>-2</v>
      </c>
      <c r="AL350">
        <v>-0.67880077648830317</v>
      </c>
      <c r="AM350">
        <v>-2</v>
      </c>
      <c r="AN350">
        <v>0</v>
      </c>
      <c r="AO350">
        <v>0</v>
      </c>
      <c r="AP350">
        <v>0</v>
      </c>
      <c r="AQ350">
        <v>0</v>
      </c>
      <c r="AS350">
        <v>-9.1118293891139124E-2</v>
      </c>
      <c r="AT350">
        <v>-2</v>
      </c>
      <c r="AU350">
        <v>-0.67880077648830317</v>
      </c>
      <c r="AV350">
        <v>-2</v>
      </c>
      <c r="AW350">
        <v>-8.1762386781760871E-2</v>
      </c>
      <c r="AX350">
        <v>-1.083021055900812</v>
      </c>
      <c r="AY350">
        <v>-0.43834225190643261</v>
      </c>
      <c r="AZ350">
        <v>-1.083021055900812</v>
      </c>
      <c r="BB350">
        <f t="shared" si="139"/>
        <v>-1.083021055900812</v>
      </c>
    </row>
    <row r="351" spans="1:54" x14ac:dyDescent="0.3">
      <c r="A351">
        <v>21</v>
      </c>
      <c r="B351" t="s">
        <v>76</v>
      </c>
      <c r="C351" t="s">
        <v>67</v>
      </c>
      <c r="D351" t="s">
        <v>68</v>
      </c>
      <c r="F351" s="2">
        <v>0</v>
      </c>
      <c r="G351" s="2">
        <f t="shared" si="134"/>
        <v>1</v>
      </c>
      <c r="H351" s="4">
        <f t="shared" si="135"/>
        <v>0</v>
      </c>
      <c r="I351" s="14">
        <f t="shared" si="136"/>
        <v>1</v>
      </c>
      <c r="J351">
        <f t="shared" si="115"/>
        <v>0</v>
      </c>
      <c r="K351">
        <f t="shared" si="137"/>
        <v>4</v>
      </c>
      <c r="L351">
        <f t="shared" si="138"/>
        <v>0</v>
      </c>
      <c r="M351" s="8">
        <f t="shared" si="116"/>
        <v>0.52715537156609205</v>
      </c>
      <c r="N351" s="8">
        <f t="shared" si="117"/>
        <v>0.54659567442558799</v>
      </c>
      <c r="O351" s="8">
        <f t="shared" si="118"/>
        <v>-0.44085764257542776</v>
      </c>
      <c r="P351" s="8">
        <f t="shared" si="119"/>
        <v>-0.1048992407761515</v>
      </c>
      <c r="Q351" s="8">
        <f t="shared" si="120"/>
        <v>1.0810951333830149E-3</v>
      </c>
      <c r="R351" s="8">
        <f t="shared" si="121"/>
        <v>-0.46533228931216458</v>
      </c>
      <c r="T351" s="8">
        <f t="shared" si="122"/>
        <v>0.1033414452158888</v>
      </c>
      <c r="U351" s="8">
        <f t="shared" si="123"/>
        <v>0.1174940708350809</v>
      </c>
      <c r="V351" s="8">
        <f t="shared" si="124"/>
        <v>-0.49805228449305416</v>
      </c>
      <c r="W351" s="8">
        <f t="shared" si="125"/>
        <v>-0.16871920895217701</v>
      </c>
      <c r="X351" s="8">
        <f t="shared" si="126"/>
        <v>0.62737224540188485</v>
      </c>
      <c r="Y351" s="8">
        <f t="shared" si="127"/>
        <v>0.11302832824663608</v>
      </c>
      <c r="AA351" s="8">
        <f t="shared" si="128"/>
        <v>-0.67283205660212086</v>
      </c>
      <c r="AB351" s="8">
        <f t="shared" si="129"/>
        <v>-0.66190190145474426</v>
      </c>
      <c r="AC351" s="8">
        <f t="shared" si="130"/>
        <v>-0.8195419479537901</v>
      </c>
      <c r="AD351" s="8">
        <f t="shared" si="131"/>
        <v>-0.74325502043894309</v>
      </c>
      <c r="AE351" s="8">
        <f t="shared" si="132"/>
        <v>-0.56708843041414558</v>
      </c>
      <c r="AF351" s="8">
        <f t="shared" si="133"/>
        <v>-0.19593248230541585</v>
      </c>
      <c r="AG351" s="8"/>
      <c r="AH351">
        <v>-13.94910345478889</v>
      </c>
      <c r="AJ351">
        <v>-9.1118293891139124E-2</v>
      </c>
      <c r="AK351">
        <v>-2</v>
      </c>
      <c r="AL351">
        <v>-0.67880077648830317</v>
      </c>
      <c r="AM351">
        <v>-2</v>
      </c>
      <c r="AN351">
        <v>0</v>
      </c>
      <c r="AO351">
        <v>0</v>
      </c>
      <c r="AP351">
        <v>0</v>
      </c>
      <c r="AQ351">
        <v>0</v>
      </c>
      <c r="AS351">
        <v>-9.1118293891139124E-2</v>
      </c>
      <c r="AT351">
        <v>-2</v>
      </c>
      <c r="AU351">
        <v>-0.67880077648830317</v>
      </c>
      <c r="AV351">
        <v>-2</v>
      </c>
      <c r="AW351">
        <v>-8.1762386781760871E-2</v>
      </c>
      <c r="AX351">
        <v>-1.083021055900812</v>
      </c>
      <c r="AY351">
        <v>-0.43834225190643261</v>
      </c>
      <c r="AZ351">
        <v>-1.083021055900812</v>
      </c>
      <c r="BB351">
        <f t="shared" si="139"/>
        <v>-1.083021055900812</v>
      </c>
    </row>
    <row r="352" spans="1:54" x14ac:dyDescent="0.3">
      <c r="A352">
        <v>21</v>
      </c>
      <c r="B352" t="s">
        <v>77</v>
      </c>
      <c r="C352" t="s">
        <v>67</v>
      </c>
      <c r="D352" t="s">
        <v>68</v>
      </c>
      <c r="F352" s="2">
        <v>0</v>
      </c>
      <c r="G352" s="2">
        <f t="shared" si="134"/>
        <v>0</v>
      </c>
      <c r="H352" s="4">
        <f t="shared" si="135"/>
        <v>0</v>
      </c>
      <c r="I352" s="14">
        <f t="shared" si="136"/>
        <v>0</v>
      </c>
      <c r="J352">
        <f t="shared" si="115"/>
        <v>1</v>
      </c>
      <c r="K352">
        <f t="shared" si="137"/>
        <v>4</v>
      </c>
      <c r="L352">
        <f t="shared" si="138"/>
        <v>0</v>
      </c>
      <c r="M352" s="8">
        <f t="shared" si="116"/>
        <v>-0.21207954470060061</v>
      </c>
      <c r="N352" s="8">
        <f t="shared" si="117"/>
        <v>-0.19232935487404057</v>
      </c>
      <c r="O352" s="8">
        <f t="shared" si="118"/>
        <v>-0.67581511952445317</v>
      </c>
      <c r="P352" s="8">
        <f t="shared" si="119"/>
        <v>-0.57434130821585017</v>
      </c>
      <c r="Q352" s="8">
        <f t="shared" si="120"/>
        <v>-0.19701710222094435</v>
      </c>
      <c r="R352" s="8">
        <f t="shared" si="121"/>
        <v>-0.71941537955210344</v>
      </c>
      <c r="T352" s="8">
        <f t="shared" si="122"/>
        <v>-0.35620939900208087</v>
      </c>
      <c r="U352" s="8">
        <f t="shared" si="123"/>
        <v>-0.34601094438907515</v>
      </c>
      <c r="V352" s="8">
        <f t="shared" si="124"/>
        <v>-0.62027317476069033</v>
      </c>
      <c r="W352" s="8">
        <f t="shared" si="125"/>
        <v>-0.51894504831923483</v>
      </c>
      <c r="X352" s="8">
        <f t="shared" si="126"/>
        <v>8.9160962064835425E-2</v>
      </c>
      <c r="Y352" s="8">
        <f t="shared" si="127"/>
        <v>-0.4002063700516581</v>
      </c>
      <c r="AA352" s="8">
        <f t="shared" si="128"/>
        <v>-0.72761845613992016</v>
      </c>
      <c r="AB352" s="8">
        <f t="shared" si="129"/>
        <v>-0.71774062807734784</v>
      </c>
      <c r="AC352" s="8">
        <f t="shared" si="130"/>
        <v>-0.83521025597340626</v>
      </c>
      <c r="AD352" s="8">
        <f t="shared" si="131"/>
        <v>-0.81816429766296817</v>
      </c>
      <c r="AE352" s="8">
        <f t="shared" si="132"/>
        <v>-0.61820335150842376</v>
      </c>
      <c r="AF352" s="8">
        <f t="shared" si="133"/>
        <v>-0.5953698732505176</v>
      </c>
      <c r="AG352" s="8"/>
      <c r="AH352">
        <v>10.01397791662566</v>
      </c>
      <c r="AJ352">
        <v>9.2737464552413162E-2</v>
      </c>
      <c r="AK352">
        <v>0</v>
      </c>
      <c r="AL352">
        <v>0.2404780157294584</v>
      </c>
      <c r="AM352">
        <v>0</v>
      </c>
      <c r="AN352">
        <v>0</v>
      </c>
      <c r="AO352">
        <v>0</v>
      </c>
      <c r="AP352">
        <v>0</v>
      </c>
      <c r="AQ352">
        <v>0</v>
      </c>
      <c r="AS352">
        <v>9.2737464552413162E-2</v>
      </c>
      <c r="AT352">
        <v>0</v>
      </c>
      <c r="AU352">
        <v>0.2404780157294584</v>
      </c>
      <c r="AV352">
        <v>0</v>
      </c>
      <c r="AW352">
        <v>8.9576824120093101E-2</v>
      </c>
      <c r="AX352">
        <v>0.36514548594896551</v>
      </c>
      <c r="AY352">
        <v>0.25990530809539553</v>
      </c>
      <c r="AZ352">
        <v>0.36514548594896551</v>
      </c>
      <c r="BB352">
        <f t="shared" si="139"/>
        <v>0.36514548594896551</v>
      </c>
    </row>
    <row r="353" spans="1:54" x14ac:dyDescent="0.3">
      <c r="A353">
        <v>21</v>
      </c>
      <c r="B353" t="s">
        <v>78</v>
      </c>
      <c r="C353" t="s">
        <v>67</v>
      </c>
      <c r="D353" t="s">
        <v>68</v>
      </c>
      <c r="F353" s="2">
        <v>0</v>
      </c>
      <c r="G353" s="2">
        <f t="shared" si="134"/>
        <v>0</v>
      </c>
      <c r="H353" s="4">
        <f t="shared" si="135"/>
        <v>0</v>
      </c>
      <c r="I353" s="14">
        <f t="shared" si="136"/>
        <v>0</v>
      </c>
      <c r="J353">
        <f t="shared" si="115"/>
        <v>1</v>
      </c>
      <c r="K353">
        <f t="shared" si="137"/>
        <v>4</v>
      </c>
      <c r="L353">
        <f t="shared" si="138"/>
        <v>0</v>
      </c>
      <c r="M353" s="8">
        <f t="shared" si="116"/>
        <v>0.18110984279274087</v>
      </c>
      <c r="N353" s="8">
        <f t="shared" si="117"/>
        <v>0.18814971086974666</v>
      </c>
      <c r="O353" s="8">
        <f t="shared" si="118"/>
        <v>-0.36127019173079433</v>
      </c>
      <c r="P353" s="8">
        <f t="shared" si="119"/>
        <v>-0.3026886047916767</v>
      </c>
      <c r="Q353" s="8">
        <f t="shared" si="120"/>
        <v>-6.1450577203858901E-2</v>
      </c>
      <c r="R353" s="8">
        <f t="shared" si="121"/>
        <v>-0.24235099691092182</v>
      </c>
      <c r="T353" s="8">
        <f t="shared" si="122"/>
        <v>-1.3350737369395037E-2</v>
      </c>
      <c r="U353" s="8">
        <f t="shared" si="123"/>
        <v>-8.2396568353490605E-3</v>
      </c>
      <c r="V353" s="8">
        <f t="shared" si="124"/>
        <v>-0.33910043586755412</v>
      </c>
      <c r="W353" s="8">
        <f t="shared" si="125"/>
        <v>-0.18732038239175977</v>
      </c>
      <c r="X353" s="8">
        <f t="shared" si="126"/>
        <v>0.3832371530024194</v>
      </c>
      <c r="Y353" s="8">
        <f t="shared" si="127"/>
        <v>0.12229353317701502</v>
      </c>
      <c r="AA353" s="8">
        <f t="shared" si="128"/>
        <v>-0.75728351749027656</v>
      </c>
      <c r="AB353" s="8">
        <f t="shared" si="129"/>
        <v>-0.75289811131741013</v>
      </c>
      <c r="AC353" s="8">
        <f t="shared" si="130"/>
        <v>-0.80803245347255859</v>
      </c>
      <c r="AD353" s="8">
        <f t="shared" si="131"/>
        <v>-0.77732299284419659</v>
      </c>
      <c r="AE353" s="8">
        <f t="shared" si="132"/>
        <v>-0.58769882162517129</v>
      </c>
      <c r="AF353" s="8">
        <f t="shared" si="133"/>
        <v>-0.30164023398434153</v>
      </c>
      <c r="AG353" s="8"/>
      <c r="AH353">
        <v>-13.225219435980311</v>
      </c>
      <c r="AJ353">
        <v>-5.0240388855887899E-2</v>
      </c>
      <c r="AK353">
        <v>2</v>
      </c>
      <c r="AL353">
        <v>5.7001514146218381E-2</v>
      </c>
      <c r="AM353">
        <v>2</v>
      </c>
      <c r="AN353">
        <v>0</v>
      </c>
      <c r="AO353">
        <v>0</v>
      </c>
      <c r="AP353">
        <v>0</v>
      </c>
      <c r="AQ353">
        <v>0</v>
      </c>
      <c r="AS353">
        <v>-5.0240388855887899E-2</v>
      </c>
      <c r="AT353">
        <v>2</v>
      </c>
      <c r="AU353">
        <v>5.7001514146218381E-2</v>
      </c>
      <c r="AV353">
        <v>2</v>
      </c>
      <c r="AW353">
        <v>-4.5716245287731057E-2</v>
      </c>
      <c r="AX353">
        <v>1.2232333961046531</v>
      </c>
      <c r="AY353">
        <v>-6.0282621868028004E-4</v>
      </c>
      <c r="AZ353">
        <v>1.2232333961046531</v>
      </c>
      <c r="BB353">
        <f t="shared" si="139"/>
        <v>1.2232333961046531</v>
      </c>
    </row>
    <row r="354" spans="1:54" x14ac:dyDescent="0.3">
      <c r="A354">
        <v>21</v>
      </c>
      <c r="B354" t="s">
        <v>79</v>
      </c>
      <c r="C354" t="s">
        <v>67</v>
      </c>
      <c r="D354" t="s">
        <v>68</v>
      </c>
      <c r="F354" s="2">
        <v>0</v>
      </c>
      <c r="G354" s="2">
        <f t="shared" si="134"/>
        <v>1</v>
      </c>
      <c r="H354" s="4">
        <f t="shared" si="135"/>
        <v>0</v>
      </c>
      <c r="I354" s="14">
        <f t="shared" si="136"/>
        <v>0</v>
      </c>
      <c r="J354">
        <f t="shared" si="115"/>
        <v>1</v>
      </c>
      <c r="K354">
        <f t="shared" si="137"/>
        <v>4</v>
      </c>
      <c r="L354">
        <f t="shared" si="138"/>
        <v>0</v>
      </c>
      <c r="M354" s="8">
        <f t="shared" si="116"/>
        <v>-0.48232147269780834</v>
      </c>
      <c r="N354" s="8">
        <f t="shared" si="117"/>
        <v>-0.47765109077296991</v>
      </c>
      <c r="O354" s="8">
        <f t="shared" si="118"/>
        <v>-0.89231060157434983</v>
      </c>
      <c r="P354" s="8">
        <f t="shared" si="119"/>
        <v>-0.88611157893860382</v>
      </c>
      <c r="Q354" s="8">
        <f t="shared" si="120"/>
        <v>-0.30000666540060483</v>
      </c>
      <c r="R354" s="8">
        <f t="shared" si="121"/>
        <v>-0.93822658838142892</v>
      </c>
      <c r="T354" s="8">
        <f t="shared" si="122"/>
        <v>-0.41857078735728415</v>
      </c>
      <c r="U354" s="8">
        <f t="shared" si="123"/>
        <v>-0.41920562917838844</v>
      </c>
      <c r="V354" s="8">
        <f t="shared" si="124"/>
        <v>-0.72515544031192358</v>
      </c>
      <c r="W354" s="8">
        <f t="shared" si="125"/>
        <v>-0.56656771347197576</v>
      </c>
      <c r="X354" s="8">
        <f t="shared" si="126"/>
        <v>-0.16250156232127413</v>
      </c>
      <c r="Y354" s="8">
        <f t="shared" si="127"/>
        <v>-0.7546315017437093</v>
      </c>
      <c r="AA354" s="8">
        <f t="shared" si="128"/>
        <v>-0.80048893425370682</v>
      </c>
      <c r="AB354" s="8">
        <f t="shared" si="129"/>
        <v>-0.80175424044025534</v>
      </c>
      <c r="AC354" s="8">
        <f t="shared" si="130"/>
        <v>-0.89616120220841655</v>
      </c>
      <c r="AD354" s="8">
        <f t="shared" si="131"/>
        <v>-0.86729366108583295</v>
      </c>
      <c r="AE354" s="8">
        <f t="shared" si="132"/>
        <v>-0.69203453588288122</v>
      </c>
      <c r="AF354" s="8">
        <f t="shared" si="133"/>
        <v>-0.86564177818565269</v>
      </c>
      <c r="AG354" s="8"/>
      <c r="AH354">
        <v>36.156430383649543</v>
      </c>
      <c r="AJ354">
        <v>0.13361536958766429</v>
      </c>
      <c r="AK354">
        <v>4</v>
      </c>
      <c r="AL354">
        <v>0.97628030636398011</v>
      </c>
      <c r="AM354">
        <v>4</v>
      </c>
      <c r="AN354">
        <v>0</v>
      </c>
      <c r="AO354">
        <v>0</v>
      </c>
      <c r="AP354">
        <v>0</v>
      </c>
      <c r="AQ354">
        <v>0</v>
      </c>
      <c r="AS354">
        <v>0.13361536958766429</v>
      </c>
      <c r="AT354">
        <v>4</v>
      </c>
      <c r="AU354">
        <v>0.97628030636398011</v>
      </c>
      <c r="AV354">
        <v>4</v>
      </c>
      <c r="AW354">
        <v>0.1211636603554939</v>
      </c>
      <c r="AX354">
        <v>2.604341935353117</v>
      </c>
      <c r="AY354">
        <v>0.65301342225766335</v>
      </c>
      <c r="AZ354">
        <v>2.604341935353117</v>
      </c>
      <c r="BB354">
        <f t="shared" si="139"/>
        <v>2.604341935353117</v>
      </c>
    </row>
    <row r="355" spans="1:54" x14ac:dyDescent="0.3">
      <c r="A355">
        <v>21</v>
      </c>
      <c r="B355" t="s">
        <v>80</v>
      </c>
      <c r="C355" t="s">
        <v>67</v>
      </c>
      <c r="D355" t="s">
        <v>68</v>
      </c>
      <c r="F355" s="2">
        <v>0</v>
      </c>
      <c r="G355" s="2">
        <f t="shared" si="134"/>
        <v>0</v>
      </c>
      <c r="H355" s="4">
        <f t="shared" si="135"/>
        <v>0</v>
      </c>
      <c r="I355" s="14">
        <f t="shared" si="136"/>
        <v>0</v>
      </c>
      <c r="J355">
        <f t="shared" si="115"/>
        <v>1</v>
      </c>
      <c r="K355">
        <f t="shared" si="137"/>
        <v>4</v>
      </c>
      <c r="L355">
        <f t="shared" si="138"/>
        <v>0</v>
      </c>
      <c r="M355" s="8">
        <f t="shared" si="116"/>
        <v>-0.26777977023372257</v>
      </c>
      <c r="N355" s="8">
        <f t="shared" si="117"/>
        <v>-0.25124264308302618</v>
      </c>
      <c r="O355" s="8">
        <f t="shared" si="118"/>
        <v>-0.70189117695930958</v>
      </c>
      <c r="P355" s="8">
        <f t="shared" si="119"/>
        <v>-0.59205735918863722</v>
      </c>
      <c r="Q355" s="8">
        <f t="shared" si="120"/>
        <v>-0.20640368574824669</v>
      </c>
      <c r="R355" s="8">
        <f t="shared" si="121"/>
        <v>-0.65567302098403502</v>
      </c>
      <c r="T355" s="8">
        <f t="shared" si="122"/>
        <v>-0.36042075186095768</v>
      </c>
      <c r="U355" s="8">
        <f t="shared" si="123"/>
        <v>-0.3519468163782174</v>
      </c>
      <c r="V355" s="8">
        <f t="shared" si="124"/>
        <v>-0.46237932721133468</v>
      </c>
      <c r="W355" s="8">
        <f t="shared" si="125"/>
        <v>-0.45455617283677646</v>
      </c>
      <c r="X355" s="8">
        <f t="shared" si="126"/>
        <v>7.5900647767018506E-2</v>
      </c>
      <c r="Y355" s="8">
        <f t="shared" si="127"/>
        <v>-0.15429979032213487</v>
      </c>
      <c r="AA355" s="8">
        <f t="shared" si="128"/>
        <v>-0.77906361343805153</v>
      </c>
      <c r="AB355" s="8">
        <f t="shared" si="129"/>
        <v>-0.77031297327503412</v>
      </c>
      <c r="AC355" s="8">
        <f t="shared" si="130"/>
        <v>-0.81156351647462865</v>
      </c>
      <c r="AD355" s="8">
        <f t="shared" si="131"/>
        <v>-0.81162266267488792</v>
      </c>
      <c r="AE355" s="8">
        <f t="shared" si="132"/>
        <v>-0.60924144665366209</v>
      </c>
      <c r="AF355" s="8">
        <f t="shared" si="133"/>
        <v>-0.42273177576585774</v>
      </c>
      <c r="AG355" s="8"/>
      <c r="AH355">
        <v>-5.760638833173152</v>
      </c>
      <c r="AJ355">
        <v>9.1118293891139124E-2</v>
      </c>
      <c r="AK355">
        <v>2</v>
      </c>
      <c r="AL355">
        <v>0.67880077648830317</v>
      </c>
      <c r="AM355">
        <v>2</v>
      </c>
      <c r="AN355">
        <v>0</v>
      </c>
      <c r="AO355">
        <v>0</v>
      </c>
      <c r="AP355">
        <v>0</v>
      </c>
      <c r="AQ355">
        <v>0</v>
      </c>
      <c r="AS355">
        <v>9.1118293891139124E-2</v>
      </c>
      <c r="AT355">
        <v>2</v>
      </c>
      <c r="AU355">
        <v>0.67880077648830317</v>
      </c>
      <c r="AV355">
        <v>2</v>
      </c>
      <c r="AW355">
        <v>9.4257769835071156E-2</v>
      </c>
      <c r="AX355">
        <v>1.254806469221275</v>
      </c>
      <c r="AY355">
        <v>0.48336769116084533</v>
      </c>
      <c r="AZ355">
        <v>1.254806469221275</v>
      </c>
      <c r="BB355">
        <f t="shared" si="139"/>
        <v>1.254806469221275</v>
      </c>
    </row>
    <row r="356" spans="1:54" x14ac:dyDescent="0.3">
      <c r="A356">
        <v>21</v>
      </c>
      <c r="B356" t="s">
        <v>81</v>
      </c>
      <c r="C356" t="s">
        <v>67</v>
      </c>
      <c r="D356" t="s">
        <v>68</v>
      </c>
      <c r="F356" s="2">
        <v>0</v>
      </c>
      <c r="G356" s="2">
        <f t="shared" si="134"/>
        <v>1</v>
      </c>
      <c r="H356" s="4">
        <f t="shared" si="135"/>
        <v>0</v>
      </c>
      <c r="I356" s="14">
        <f t="shared" si="136"/>
        <v>1</v>
      </c>
      <c r="J356">
        <f t="shared" si="115"/>
        <v>0</v>
      </c>
      <c r="K356">
        <f t="shared" si="137"/>
        <v>4</v>
      </c>
      <c r="L356">
        <f t="shared" si="138"/>
        <v>0</v>
      </c>
      <c r="M356" s="8">
        <f t="shared" si="116"/>
        <v>0.95088003947163702</v>
      </c>
      <c r="N356" s="8">
        <f t="shared" si="117"/>
        <v>0.94867727977504857</v>
      </c>
      <c r="O356" s="8">
        <f t="shared" si="118"/>
        <v>0.40618726857368287</v>
      </c>
      <c r="P356" s="8">
        <f t="shared" si="119"/>
        <v>0.51321662694471437</v>
      </c>
      <c r="Q356" s="8">
        <f t="shared" si="120"/>
        <v>0.15553212933864416</v>
      </c>
      <c r="R356" s="8">
        <f t="shared" si="121"/>
        <v>-0.32905635301264602</v>
      </c>
      <c r="T356" s="8">
        <f t="shared" si="122"/>
        <v>0.34777139589106432</v>
      </c>
      <c r="U356" s="8">
        <f t="shared" si="123"/>
        <v>0.35244682407850875</v>
      </c>
      <c r="V356" s="8">
        <f t="shared" si="124"/>
        <v>0.11225587836115312</v>
      </c>
      <c r="W356" s="8">
        <f t="shared" si="125"/>
        <v>0.18156868209146818</v>
      </c>
      <c r="X356" s="8">
        <f t="shared" si="126"/>
        <v>1.1404112356450475</v>
      </c>
      <c r="Y356" s="8">
        <f t="shared" si="127"/>
        <v>0.46852238427692744</v>
      </c>
      <c r="AA356" s="8">
        <f t="shared" si="128"/>
        <v>-0.57503054526797692</v>
      </c>
      <c r="AB356" s="8">
        <f t="shared" si="129"/>
        <v>-0.57641578043072017</v>
      </c>
      <c r="AC356" s="8">
        <f t="shared" si="130"/>
        <v>-0.61120972726815037</v>
      </c>
      <c r="AD356" s="8">
        <f t="shared" si="131"/>
        <v>-0.61385037572663148</v>
      </c>
      <c r="AE356" s="8">
        <f t="shared" si="132"/>
        <v>-0.45793859101059248</v>
      </c>
      <c r="AF356" s="8">
        <f t="shared" si="133"/>
        <v>4.3420940967205203E-2</v>
      </c>
      <c r="AG356" s="8"/>
      <c r="AH356">
        <v>-8.6183148759670853</v>
      </c>
      <c r="AJ356">
        <v>-9.2737464552413162E-2</v>
      </c>
      <c r="AK356">
        <v>0</v>
      </c>
      <c r="AL356">
        <v>-0.2404780157294584</v>
      </c>
      <c r="AM356">
        <v>0</v>
      </c>
      <c r="AN356">
        <v>0</v>
      </c>
      <c r="AO356">
        <v>0</v>
      </c>
      <c r="AP356">
        <v>0</v>
      </c>
      <c r="AQ356">
        <v>0</v>
      </c>
      <c r="AS356">
        <v>-9.2737464552413162E-2</v>
      </c>
      <c r="AT356">
        <v>0</v>
      </c>
      <c r="AU356">
        <v>-0.2404780157294584</v>
      </c>
      <c r="AV356">
        <v>0</v>
      </c>
      <c r="AW356">
        <v>-8.4534489155950659E-2</v>
      </c>
      <c r="AX356">
        <v>-0.1782503632687904</v>
      </c>
      <c r="AY356">
        <v>-0.22721935293694581</v>
      </c>
      <c r="AZ356">
        <v>-0.1782503632687904</v>
      </c>
      <c r="BB356">
        <f t="shared" si="139"/>
        <v>-0.1782503632687904</v>
      </c>
    </row>
    <row r="357" spans="1:54" x14ac:dyDescent="0.3">
      <c r="A357">
        <v>21</v>
      </c>
      <c r="B357" t="s">
        <v>82</v>
      </c>
      <c r="C357" t="s">
        <v>67</v>
      </c>
      <c r="D357" t="s">
        <v>68</v>
      </c>
      <c r="F357" s="2">
        <v>0</v>
      </c>
      <c r="G357" s="2">
        <f t="shared" si="134"/>
        <v>1</v>
      </c>
      <c r="H357" s="4">
        <f t="shared" si="135"/>
        <v>0</v>
      </c>
      <c r="I357" s="14">
        <f t="shared" si="136"/>
        <v>1</v>
      </c>
      <c r="J357">
        <f t="shared" si="115"/>
        <v>0</v>
      </c>
      <c r="K357">
        <f t="shared" si="137"/>
        <v>4</v>
      </c>
      <c r="L357">
        <f t="shared" si="138"/>
        <v>0</v>
      </c>
      <c r="M357" s="8">
        <f t="shared" si="116"/>
        <v>-0.39731030572401815</v>
      </c>
      <c r="N357" s="8">
        <f t="shared" si="117"/>
        <v>-0.39102154929955668</v>
      </c>
      <c r="O357" s="8">
        <f t="shared" si="118"/>
        <v>-0.79135113089433018</v>
      </c>
      <c r="P357" s="8">
        <f t="shared" si="119"/>
        <v>-0.76677353650622926</v>
      </c>
      <c r="Q357" s="8">
        <f t="shared" si="120"/>
        <v>-0.24278229760170761</v>
      </c>
      <c r="R357" s="8">
        <f t="shared" si="121"/>
        <v>-0.48748445562724563</v>
      </c>
      <c r="T357" s="8">
        <f t="shared" si="122"/>
        <v>-0.40147166667015644</v>
      </c>
      <c r="U357" s="8">
        <f t="shared" si="123"/>
        <v>-0.39739050526646036</v>
      </c>
      <c r="V357" s="8">
        <f t="shared" si="124"/>
        <v>-0.66077466566470433</v>
      </c>
      <c r="W357" s="8">
        <f t="shared" si="125"/>
        <v>-0.50820764727468737</v>
      </c>
      <c r="X357" s="8">
        <f t="shared" si="126"/>
        <v>-1.6348739718839073E-2</v>
      </c>
      <c r="Y357" s="8">
        <f t="shared" si="127"/>
        <v>-6.5273287923015483E-2</v>
      </c>
      <c r="AA357" s="8">
        <f t="shared" si="128"/>
        <v>-0.84409920323556598</v>
      </c>
      <c r="AB357" s="8">
        <f t="shared" si="129"/>
        <v>-0.84099664092678217</v>
      </c>
      <c r="AC357" s="8">
        <f t="shared" si="130"/>
        <v>-0.90249703958462468</v>
      </c>
      <c r="AD357" s="8">
        <f t="shared" si="131"/>
        <v>-0.87125680002387507</v>
      </c>
      <c r="AE357" s="8">
        <f t="shared" si="132"/>
        <v>-0.65204647108150249</v>
      </c>
      <c r="AF357" s="8">
        <f t="shared" si="133"/>
        <v>-0.45379414385240624</v>
      </c>
      <c r="AG357" s="8"/>
      <c r="AH357">
        <v>-13.58901205289356</v>
      </c>
      <c r="AJ357">
        <v>5.0240388855887899E-2</v>
      </c>
      <c r="AK357">
        <v>-2</v>
      </c>
      <c r="AL357">
        <v>-5.7001514146218381E-2</v>
      </c>
      <c r="AM357">
        <v>-2</v>
      </c>
      <c r="AN357">
        <v>0</v>
      </c>
      <c r="AO357">
        <v>0</v>
      </c>
      <c r="AP357">
        <v>0</v>
      </c>
      <c r="AQ357">
        <v>0</v>
      </c>
      <c r="AS357">
        <v>5.0240388855887899E-2</v>
      </c>
      <c r="AT357">
        <v>-2</v>
      </c>
      <c r="AU357">
        <v>-5.7001514146218381E-2</v>
      </c>
      <c r="AV357">
        <v>-2</v>
      </c>
      <c r="AW357">
        <v>4.513321558221766E-2</v>
      </c>
      <c r="AX357">
        <v>-1.343070516183515</v>
      </c>
      <c r="AY357">
        <v>1.2548182585715139E-2</v>
      </c>
      <c r="AZ357">
        <v>-1.343070516183515</v>
      </c>
      <c r="BB357">
        <f t="shared" si="139"/>
        <v>-1.343070516183515</v>
      </c>
    </row>
    <row r="358" spans="1:54" x14ac:dyDescent="0.3">
      <c r="A358">
        <v>21</v>
      </c>
      <c r="B358" t="s">
        <v>83</v>
      </c>
      <c r="C358" t="s">
        <v>67</v>
      </c>
      <c r="D358" t="s">
        <v>68</v>
      </c>
      <c r="F358" s="2">
        <v>0</v>
      </c>
      <c r="G358" s="2">
        <f t="shared" si="134"/>
        <v>0</v>
      </c>
      <c r="H358" s="4">
        <f t="shared" si="135"/>
        <v>1</v>
      </c>
      <c r="I358" s="14">
        <f t="shared" si="136"/>
        <v>1</v>
      </c>
      <c r="J358">
        <f t="shared" si="115"/>
        <v>0</v>
      </c>
      <c r="K358">
        <f t="shared" si="137"/>
        <v>4</v>
      </c>
      <c r="L358">
        <f t="shared" si="138"/>
        <v>4</v>
      </c>
      <c r="M358" s="8">
        <f t="shared" si="116"/>
        <v>1.7800726977358108</v>
      </c>
      <c r="N358" s="8">
        <f t="shared" si="117"/>
        <v>1.7808569397908418</v>
      </c>
      <c r="O358" s="8">
        <f t="shared" si="118"/>
        <v>0.72288169168282135</v>
      </c>
      <c r="P358" s="8">
        <f t="shared" si="119"/>
        <v>0.46616697404234142</v>
      </c>
      <c r="Q358" s="8">
        <f t="shared" si="120"/>
        <v>-2.2734801179809205E-2</v>
      </c>
      <c r="R358" s="8">
        <f t="shared" si="121"/>
        <v>167.87187461510041</v>
      </c>
      <c r="T358" s="8">
        <f t="shared" si="122"/>
        <v>1.2576578576425315</v>
      </c>
      <c r="U358" s="8">
        <f t="shared" si="123"/>
        <v>1.2455383110079521</v>
      </c>
      <c r="V358" s="8">
        <f t="shared" si="124"/>
        <v>0.81946592859728995</v>
      </c>
      <c r="W358" s="8">
        <f t="shared" si="125"/>
        <v>0.34110791318132433</v>
      </c>
      <c r="X358" s="8">
        <f t="shared" si="126"/>
        <v>0.64848991231363751</v>
      </c>
      <c r="Y358" s="8">
        <f t="shared" si="127"/>
        <v>58.269345966137834</v>
      </c>
      <c r="AA358" s="8">
        <f t="shared" si="128"/>
        <v>-0.40074367536665612</v>
      </c>
      <c r="AB358" s="8">
        <f t="shared" si="129"/>
        <v>-0.41162112503078496</v>
      </c>
      <c r="AC358" s="8">
        <f t="shared" si="130"/>
        <v>-0.41702129953336803</v>
      </c>
      <c r="AD358" s="8">
        <f t="shared" si="131"/>
        <v>-0.64819465983016611</v>
      </c>
      <c r="AE358" s="8">
        <f t="shared" si="132"/>
        <v>-0.54925314689756843</v>
      </c>
      <c r="AF358" s="8">
        <f t="shared" si="133"/>
        <v>24.144774446518532</v>
      </c>
      <c r="AG358" s="8"/>
      <c r="AH358">
        <v>8.9718803525277977</v>
      </c>
      <c r="AJ358">
        <v>-0.13361536958766429</v>
      </c>
      <c r="AK358">
        <v>-4</v>
      </c>
      <c r="AL358">
        <v>-0.97628030636398011</v>
      </c>
      <c r="AM358">
        <v>-4</v>
      </c>
      <c r="AN358">
        <v>0</v>
      </c>
      <c r="AO358">
        <v>0</v>
      </c>
      <c r="AP358">
        <v>0</v>
      </c>
      <c r="AQ358">
        <v>0</v>
      </c>
      <c r="AS358">
        <v>-0.13361536958766429</v>
      </c>
      <c r="AT358">
        <v>-4</v>
      </c>
      <c r="AU358">
        <v>-0.97628030636398011</v>
      </c>
      <c r="AV358">
        <v>-4</v>
      </c>
      <c r="AW358">
        <v>-0.13811834866743319</v>
      </c>
      <c r="AX358">
        <v>-2.8431853512748941</v>
      </c>
      <c r="AY358">
        <v>-0.74267017303756055</v>
      </c>
      <c r="AZ358">
        <v>-2.8431853512748941</v>
      </c>
      <c r="BB358">
        <f t="shared" si="139"/>
        <v>-2.8431853512748941</v>
      </c>
    </row>
    <row r="359" spans="1:54" x14ac:dyDescent="0.3">
      <c r="A359">
        <v>22</v>
      </c>
      <c r="B359" t="s">
        <v>84</v>
      </c>
      <c r="C359" t="s">
        <v>85</v>
      </c>
      <c r="D359" t="s">
        <v>86</v>
      </c>
      <c r="F359" s="2">
        <v>0</v>
      </c>
      <c r="G359" s="2">
        <f t="shared" si="134"/>
        <v>0</v>
      </c>
      <c r="H359" s="4">
        <f t="shared" si="135"/>
        <v>0</v>
      </c>
      <c r="I359" s="14">
        <f t="shared" si="136"/>
        <v>1</v>
      </c>
      <c r="J359">
        <f t="shared" si="115"/>
        <v>0</v>
      </c>
      <c r="K359">
        <f t="shared" si="137"/>
        <v>3</v>
      </c>
      <c r="L359">
        <f t="shared" si="138"/>
        <v>0</v>
      </c>
      <c r="M359" s="8">
        <f t="shared" si="116"/>
        <v>-0.20057341123428504</v>
      </c>
      <c r="N359" s="8">
        <f t="shared" si="117"/>
        <v>-0.19064464875256978</v>
      </c>
      <c r="O359" s="8">
        <f t="shared" si="118"/>
        <v>-0.17645499619387223</v>
      </c>
      <c r="P359" s="8">
        <f t="shared" si="119"/>
        <v>-0.4210215856541511</v>
      </c>
      <c r="Q359" s="8">
        <f t="shared" si="120"/>
        <v>-0.24074101432900732</v>
      </c>
      <c r="R359" s="8">
        <f t="shared" si="121"/>
        <v>-0.29486188529005813</v>
      </c>
      <c r="T359" s="8">
        <f t="shared" si="122"/>
        <v>-0.2485841505738377</v>
      </c>
      <c r="U359" s="8">
        <f t="shared" si="123"/>
        <v>-0.24743576786676649</v>
      </c>
      <c r="V359" s="8">
        <f t="shared" si="124"/>
        <v>-0.17214316064852181</v>
      </c>
      <c r="W359" s="8">
        <f t="shared" si="125"/>
        <v>-0.40889690647677146</v>
      </c>
      <c r="X359" s="8">
        <f t="shared" si="126"/>
        <v>-7.8924055156081863E-2</v>
      </c>
      <c r="Y359" s="8">
        <f t="shared" si="127"/>
        <v>-7.1292804776265623E-2</v>
      </c>
      <c r="AA359" s="8">
        <f t="shared" si="128"/>
        <v>-0.74585916031331201</v>
      </c>
      <c r="AB359" s="8">
        <f t="shared" si="129"/>
        <v>-0.74247615256572963</v>
      </c>
      <c r="AC359" s="8">
        <f t="shared" si="130"/>
        <v>-0.70514105478791111</v>
      </c>
      <c r="AD359" s="8">
        <f t="shared" si="131"/>
        <v>-0.81309056962816706</v>
      </c>
      <c r="AE359" s="8">
        <f t="shared" si="132"/>
        <v>-0.58490324954625117</v>
      </c>
      <c r="AF359" s="8">
        <f t="shared" si="133"/>
        <v>-0.50714260042229453</v>
      </c>
      <c r="AG359" s="8"/>
      <c r="AH359">
        <v>-10.9742526553904</v>
      </c>
      <c r="AJ359">
        <v>-0.35410743905183822</v>
      </c>
      <c r="AK359">
        <v>-2</v>
      </c>
      <c r="AL359">
        <v>-3.6765820233750341</v>
      </c>
      <c r="AM359">
        <v>-2</v>
      </c>
      <c r="AN359">
        <v>0.562293708151134</v>
      </c>
      <c r="AO359">
        <v>12</v>
      </c>
      <c r="AP359">
        <v>0</v>
      </c>
      <c r="AQ359">
        <v>12</v>
      </c>
      <c r="AS359">
        <v>-0.35410743905183822</v>
      </c>
      <c r="AT359">
        <v>-2</v>
      </c>
      <c r="AU359">
        <v>-3.6765820233750341</v>
      </c>
      <c r="AV359">
        <v>-2</v>
      </c>
      <c r="AW359">
        <v>-0.24244217280854649</v>
      </c>
      <c r="AX359">
        <v>-0.9942496706844004</v>
      </c>
      <c r="AY359">
        <v>-75.71179150393111</v>
      </c>
      <c r="AZ359">
        <v>-0.9942496706844004</v>
      </c>
      <c r="BB359">
        <f t="shared" si="139"/>
        <v>-0.9942496706844004</v>
      </c>
    </row>
    <row r="360" spans="1:54" x14ac:dyDescent="0.3">
      <c r="A360">
        <v>22</v>
      </c>
      <c r="B360" t="s">
        <v>87</v>
      </c>
      <c r="C360" t="s">
        <v>85</v>
      </c>
      <c r="D360" t="s">
        <v>86</v>
      </c>
      <c r="F360" s="2">
        <v>0</v>
      </c>
      <c r="G360" s="2">
        <f t="shared" si="134"/>
        <v>1</v>
      </c>
      <c r="H360" s="4">
        <f t="shared" si="135"/>
        <v>1</v>
      </c>
      <c r="I360" s="14">
        <f t="shared" si="136"/>
        <v>0</v>
      </c>
      <c r="J360">
        <f t="shared" si="115"/>
        <v>1</v>
      </c>
      <c r="K360">
        <f t="shared" si="137"/>
        <v>3</v>
      </c>
      <c r="L360">
        <f t="shared" si="138"/>
        <v>3</v>
      </c>
      <c r="M360" s="8">
        <f t="shared" si="116"/>
        <v>-0.34383259996595067</v>
      </c>
      <c r="N360" s="8">
        <f t="shared" si="117"/>
        <v>-0.34215215331043103</v>
      </c>
      <c r="O360" s="8">
        <f t="shared" si="118"/>
        <v>-0.56117135305170396</v>
      </c>
      <c r="P360" s="8">
        <f t="shared" si="119"/>
        <v>-0.90864442154144487</v>
      </c>
      <c r="Q360" s="8">
        <f t="shared" si="120"/>
        <v>-0.26211932460431486</v>
      </c>
      <c r="R360" s="8">
        <f t="shared" si="121"/>
        <v>-0.93000583609466625</v>
      </c>
      <c r="T360" s="8">
        <f t="shared" si="122"/>
        <v>-0.19054671877251858</v>
      </c>
      <c r="U360" s="8">
        <f t="shared" si="123"/>
        <v>-0.19559160938644515</v>
      </c>
      <c r="V360" s="8">
        <f t="shared" si="124"/>
        <v>-0.2913554700510998</v>
      </c>
      <c r="W360" s="8">
        <f t="shared" si="125"/>
        <v>-0.3643650229898564</v>
      </c>
      <c r="X360" s="8">
        <f t="shared" si="126"/>
        <v>-0.12060578945579485</v>
      </c>
      <c r="Y360" s="8">
        <f t="shared" si="127"/>
        <v>-0.7950864838909496</v>
      </c>
      <c r="AA360" s="8">
        <f t="shared" si="128"/>
        <v>-0.60374455982257147</v>
      </c>
      <c r="AB360" s="8">
        <f t="shared" si="129"/>
        <v>-0.60683319388888957</v>
      </c>
      <c r="AC360" s="8">
        <f t="shared" si="130"/>
        <v>-0.65282509428868818</v>
      </c>
      <c r="AD360" s="8">
        <f t="shared" si="131"/>
        <v>-0.52816876947751112</v>
      </c>
      <c r="AE360" s="8">
        <f t="shared" si="132"/>
        <v>-0.60584503216540186</v>
      </c>
      <c r="AF360" s="8">
        <f t="shared" si="133"/>
        <v>-0.85331340899186603</v>
      </c>
      <c r="AG360" s="8"/>
      <c r="AH360">
        <v>32.400562723917318</v>
      </c>
      <c r="AJ360">
        <v>0.72799238287099821</v>
      </c>
      <c r="AK360">
        <v>4</v>
      </c>
      <c r="AL360">
        <v>-1.5499807887209369</v>
      </c>
      <c r="AM360">
        <v>4</v>
      </c>
      <c r="AN360">
        <v>-0.562293708151134</v>
      </c>
      <c r="AO360">
        <v>-12</v>
      </c>
      <c r="AP360">
        <v>0</v>
      </c>
      <c r="AQ360">
        <v>-12</v>
      </c>
      <c r="AS360">
        <v>0.72799238287099821</v>
      </c>
      <c r="AT360">
        <v>4</v>
      </c>
      <c r="AU360">
        <v>-1.5499807887209369</v>
      </c>
      <c r="AV360">
        <v>4</v>
      </c>
      <c r="AW360">
        <v>0.49572824695954981</v>
      </c>
      <c r="AX360">
        <v>2.2771951922844011</v>
      </c>
      <c r="AY360">
        <v>66.757197912820715</v>
      </c>
      <c r="AZ360">
        <v>2.2771951922844011</v>
      </c>
      <c r="BB360">
        <f t="shared" si="139"/>
        <v>2.2771951922844011</v>
      </c>
    </row>
    <row r="361" spans="1:54" x14ac:dyDescent="0.3">
      <c r="A361">
        <v>22</v>
      </c>
      <c r="B361" t="s">
        <v>88</v>
      </c>
      <c r="C361" t="s">
        <v>85</v>
      </c>
      <c r="D361" t="s">
        <v>86</v>
      </c>
      <c r="F361" s="2">
        <v>0</v>
      </c>
      <c r="G361" s="2">
        <f t="shared" si="134"/>
        <v>1</v>
      </c>
      <c r="H361" s="4">
        <f t="shared" si="135"/>
        <v>0</v>
      </c>
      <c r="I361" s="14">
        <f t="shared" si="136"/>
        <v>1</v>
      </c>
      <c r="J361">
        <f t="shared" si="115"/>
        <v>0</v>
      </c>
      <c r="K361">
        <f t="shared" si="137"/>
        <v>3</v>
      </c>
      <c r="L361">
        <f t="shared" si="138"/>
        <v>0</v>
      </c>
      <c r="M361" s="8">
        <f t="shared" si="116"/>
        <v>0.1168808511786988</v>
      </c>
      <c r="N361" s="8">
        <f t="shared" si="117"/>
        <v>0.12554822881464756</v>
      </c>
      <c r="O361" s="8">
        <f t="shared" si="118"/>
        <v>-7.1323236699183779E-2</v>
      </c>
      <c r="P361" s="8">
        <f t="shared" si="119"/>
        <v>6.0662901893108044E-2</v>
      </c>
      <c r="Q361" s="8">
        <f t="shared" si="120"/>
        <v>-1.1743180128809084E-2</v>
      </c>
      <c r="R361" s="8">
        <f t="shared" si="121"/>
        <v>-0.11580249130823239</v>
      </c>
      <c r="T361" s="8">
        <f t="shared" si="122"/>
        <v>-2.5223146939710426E-2</v>
      </c>
      <c r="U361" s="8">
        <f t="shared" si="123"/>
        <v>-2.0200007827947432E-2</v>
      </c>
      <c r="V361" s="8">
        <f t="shared" si="124"/>
        <v>-0.15136569962909144</v>
      </c>
      <c r="W361" s="8">
        <f t="shared" si="125"/>
        <v>-3.8491426145969246E-2</v>
      </c>
      <c r="X361" s="8">
        <f t="shared" si="126"/>
        <v>0.26621457353288402</v>
      </c>
      <c r="Y361" s="8">
        <f t="shared" si="127"/>
        <v>0.11462959560430197</v>
      </c>
      <c r="AA361" s="8">
        <f t="shared" si="128"/>
        <v>-0.69880498953260195</v>
      </c>
      <c r="AB361" s="8">
        <f t="shared" si="129"/>
        <v>-0.69617809513855178</v>
      </c>
      <c r="AC361" s="8">
        <f t="shared" si="130"/>
        <v>-0.70730009534238436</v>
      </c>
      <c r="AD361" s="8">
        <f t="shared" si="131"/>
        <v>-0.70201233650012185</v>
      </c>
      <c r="AE361" s="8">
        <f t="shared" si="132"/>
        <v>-0.56105148792852078</v>
      </c>
      <c r="AF361" s="8">
        <f t="shared" si="133"/>
        <v>-0.37790795082147222</v>
      </c>
      <c r="AG361" s="8"/>
      <c r="AH361">
        <v>-9.5256410495469694</v>
      </c>
      <c r="AJ361">
        <v>-1.9125304652966021E-2</v>
      </c>
      <c r="AK361">
        <v>0</v>
      </c>
      <c r="AL361">
        <v>-1.5499807887209369</v>
      </c>
      <c r="AM361">
        <v>0</v>
      </c>
      <c r="AN361">
        <v>-0.21101583172308289</v>
      </c>
      <c r="AO361">
        <v>-4</v>
      </c>
      <c r="AP361">
        <v>0</v>
      </c>
      <c r="AQ361">
        <v>-4</v>
      </c>
      <c r="AS361">
        <v>-1.9125304652966021E-2</v>
      </c>
      <c r="AT361">
        <v>0</v>
      </c>
      <c r="AU361">
        <v>-1.5499807887209369</v>
      </c>
      <c r="AV361">
        <v>0</v>
      </c>
      <c r="AW361">
        <v>-4.08514587472351E-2</v>
      </c>
      <c r="AX361">
        <v>-0.21054705953400049</v>
      </c>
      <c r="AY361">
        <v>-61.566044126589759</v>
      </c>
      <c r="AZ361">
        <v>-0.21054705953400049</v>
      </c>
      <c r="BB361">
        <f t="shared" si="139"/>
        <v>-0.21054705953400049</v>
      </c>
    </row>
    <row r="362" spans="1:54" x14ac:dyDescent="0.3">
      <c r="A362">
        <v>22</v>
      </c>
      <c r="B362" t="s">
        <v>89</v>
      </c>
      <c r="C362" t="s">
        <v>85</v>
      </c>
      <c r="D362" t="s">
        <v>86</v>
      </c>
      <c r="F362" s="2">
        <v>0</v>
      </c>
      <c r="G362" s="2">
        <f t="shared" si="134"/>
        <v>0</v>
      </c>
      <c r="H362" s="4">
        <f t="shared" si="135"/>
        <v>0</v>
      </c>
      <c r="I362" s="14">
        <f t="shared" si="136"/>
        <v>1</v>
      </c>
      <c r="J362">
        <f t="shared" si="115"/>
        <v>0</v>
      </c>
      <c r="K362">
        <f t="shared" si="137"/>
        <v>3</v>
      </c>
      <c r="L362">
        <f t="shared" si="138"/>
        <v>0</v>
      </c>
      <c r="M362" s="8">
        <f t="shared" si="116"/>
        <v>1.0641813943300533</v>
      </c>
      <c r="N362" s="8">
        <f t="shared" si="117"/>
        <v>1.0720076363879663</v>
      </c>
      <c r="O362" s="8">
        <f t="shared" si="118"/>
        <v>-0.54975197709911028</v>
      </c>
      <c r="P362" s="8">
        <f t="shared" si="119"/>
        <v>0.63241164796580418</v>
      </c>
      <c r="Q362" s="8">
        <f t="shared" si="120"/>
        <v>-1.8213869284734827E-2</v>
      </c>
      <c r="R362" s="8">
        <f t="shared" si="121"/>
        <v>0.2840151391559409</v>
      </c>
      <c r="T362" s="8">
        <f t="shared" si="122"/>
        <v>0.61213556519460677</v>
      </c>
      <c r="U362" s="8">
        <f t="shared" si="123"/>
        <v>0.60710402747507031</v>
      </c>
      <c r="V362" s="8">
        <f t="shared" si="124"/>
        <v>-0.37596243160950149</v>
      </c>
      <c r="W362" s="8">
        <f t="shared" si="125"/>
        <v>0.36425010515091222</v>
      </c>
      <c r="X362" s="8">
        <f t="shared" si="126"/>
        <v>0.27432936229961413</v>
      </c>
      <c r="Y362" s="8">
        <f t="shared" si="127"/>
        <v>0.13186104001663912</v>
      </c>
      <c r="AA362" s="8">
        <f t="shared" si="128"/>
        <v>-0.51482197593640511</v>
      </c>
      <c r="AB362" s="8">
        <f t="shared" si="129"/>
        <v>-0.51998008506374416</v>
      </c>
      <c r="AC362" s="8">
        <f t="shared" si="130"/>
        <v>-0.75221426451355156</v>
      </c>
      <c r="AD362" s="8">
        <f t="shared" si="131"/>
        <v>-0.57848884682669832</v>
      </c>
      <c r="AE362" s="8">
        <f t="shared" si="132"/>
        <v>-0.55323004016055533</v>
      </c>
      <c r="AF362" s="8">
        <f t="shared" si="133"/>
        <v>-0.43713755797171078</v>
      </c>
      <c r="AG362" s="8"/>
      <c r="AH362">
        <v>-11.90066901897994</v>
      </c>
      <c r="AJ362">
        <v>-0.35475963916619402</v>
      </c>
      <c r="AK362">
        <v>-2</v>
      </c>
      <c r="AL362">
        <v>-3.6765820233750341</v>
      </c>
      <c r="AM362">
        <v>-2</v>
      </c>
      <c r="AN362">
        <v>0.21101583172308289</v>
      </c>
      <c r="AO362">
        <v>4</v>
      </c>
      <c r="AP362">
        <v>0</v>
      </c>
      <c r="AQ362">
        <v>4</v>
      </c>
      <c r="AS362">
        <v>-0.35475963916619402</v>
      </c>
      <c r="AT362">
        <v>-2</v>
      </c>
      <c r="AU362">
        <v>-3.6765820233750341</v>
      </c>
      <c r="AV362">
        <v>-2</v>
      </c>
      <c r="AW362">
        <v>-0.21243461540376801</v>
      </c>
      <c r="AX362">
        <v>-1.0723984620660001</v>
      </c>
      <c r="AY362">
        <v>70.520637717700154</v>
      </c>
      <c r="AZ362">
        <v>-1.0723984620660001</v>
      </c>
      <c r="BB362">
        <f t="shared" si="139"/>
        <v>-1.0723984620660001</v>
      </c>
    </row>
    <row r="363" spans="1:54" x14ac:dyDescent="0.3">
      <c r="A363">
        <v>22</v>
      </c>
      <c r="B363" t="s">
        <v>90</v>
      </c>
      <c r="C363" t="s">
        <v>85</v>
      </c>
      <c r="D363" t="s">
        <v>86</v>
      </c>
      <c r="F363" s="2">
        <v>0</v>
      </c>
      <c r="G363" s="2">
        <f t="shared" si="134"/>
        <v>1</v>
      </c>
      <c r="H363" s="4">
        <f t="shared" si="135"/>
        <v>0</v>
      </c>
      <c r="I363" s="14">
        <f t="shared" si="136"/>
        <v>1</v>
      </c>
      <c r="J363">
        <f t="shared" si="115"/>
        <v>0</v>
      </c>
      <c r="K363">
        <f t="shared" si="137"/>
        <v>3</v>
      </c>
      <c r="L363">
        <f t="shared" si="138"/>
        <v>0</v>
      </c>
      <c r="M363" s="8">
        <f t="shared" si="116"/>
        <v>1.7398093116474573</v>
      </c>
      <c r="N363" s="8">
        <f t="shared" si="117"/>
        <v>1.7719168476427738</v>
      </c>
      <c r="O363" s="8">
        <f t="shared" si="118"/>
        <v>-0.15017795998420067</v>
      </c>
      <c r="P363" s="8">
        <f t="shared" si="119"/>
        <v>1.4942516363882696</v>
      </c>
      <c r="Q363" s="8">
        <f t="shared" si="120"/>
        <v>1.1498533225941082E-2</v>
      </c>
      <c r="R363" s="8">
        <f t="shared" si="121"/>
        <v>0.64533862198209468</v>
      </c>
      <c r="T363" s="8">
        <f t="shared" si="122"/>
        <v>0.91833354538532097</v>
      </c>
      <c r="U363" s="8">
        <f t="shared" si="123"/>
        <v>0.91005866382103195</v>
      </c>
      <c r="V363" s="8">
        <f t="shared" si="124"/>
        <v>-0.32500311861358977</v>
      </c>
      <c r="W363" s="8">
        <f t="shared" si="125"/>
        <v>0.98089598951987444</v>
      </c>
      <c r="X363" s="8">
        <f t="shared" si="126"/>
        <v>0.32504294898491348</v>
      </c>
      <c r="Y363" s="8">
        <f t="shared" si="127"/>
        <v>0.20983617637955618</v>
      </c>
      <c r="AA363" s="8">
        <f t="shared" si="128"/>
        <v>-0.44138796118002632</v>
      </c>
      <c r="AB363" s="8">
        <f t="shared" si="129"/>
        <v>-0.44158377145590427</v>
      </c>
      <c r="AC363" s="8">
        <f t="shared" si="130"/>
        <v>-0.74507507814018969</v>
      </c>
      <c r="AD363" s="8">
        <f t="shared" si="131"/>
        <v>-0.39789351709160936</v>
      </c>
      <c r="AE363" s="8">
        <f t="shared" si="132"/>
        <v>-0.54704697326225626</v>
      </c>
      <c r="AF363" s="8">
        <f t="shared" si="133"/>
        <v>-0.50542467590701035</v>
      </c>
      <c r="AG363" s="8"/>
      <c r="AH363">
        <v>-11.90066901897994</v>
      </c>
      <c r="AJ363">
        <v>-0.35475963916619402</v>
      </c>
      <c r="AK363">
        <v>-2</v>
      </c>
      <c r="AL363">
        <v>-3.6765820233750341</v>
      </c>
      <c r="AM363">
        <v>-2</v>
      </c>
      <c r="AN363">
        <v>0.21101583172308289</v>
      </c>
      <c r="AO363">
        <v>4</v>
      </c>
      <c r="AP363">
        <v>0</v>
      </c>
      <c r="AQ363">
        <v>4</v>
      </c>
      <c r="AS363">
        <v>-0.35475963916619402</v>
      </c>
      <c r="AT363">
        <v>-2</v>
      </c>
      <c r="AU363">
        <v>-3.6765820233750341</v>
      </c>
      <c r="AV363">
        <v>-2</v>
      </c>
      <c r="AW363">
        <v>-0.21243461540376801</v>
      </c>
      <c r="AX363">
        <v>-1.0723984620660001</v>
      </c>
      <c r="AY363">
        <v>70.520637717700154</v>
      </c>
      <c r="AZ363">
        <v>-1.0723984620660001</v>
      </c>
      <c r="BB363">
        <f t="shared" si="139"/>
        <v>-1.0723984620660001</v>
      </c>
    </row>
    <row r="364" spans="1:54" x14ac:dyDescent="0.3">
      <c r="A364">
        <v>22</v>
      </c>
      <c r="B364" t="s">
        <v>91</v>
      </c>
      <c r="C364" t="s">
        <v>85</v>
      </c>
      <c r="D364" t="s">
        <v>86</v>
      </c>
      <c r="F364" s="2">
        <v>0</v>
      </c>
      <c r="G364" s="2">
        <f t="shared" si="134"/>
        <v>0</v>
      </c>
      <c r="H364" s="4">
        <f t="shared" si="135"/>
        <v>0</v>
      </c>
      <c r="I364" s="14">
        <f t="shared" si="136"/>
        <v>1</v>
      </c>
      <c r="J364">
        <f t="shared" si="115"/>
        <v>0</v>
      </c>
      <c r="K364">
        <f t="shared" si="137"/>
        <v>3</v>
      </c>
      <c r="L364">
        <f t="shared" si="138"/>
        <v>0</v>
      </c>
      <c r="M364" s="8">
        <f t="shared" si="116"/>
        <v>-0.18386570920338136</v>
      </c>
      <c r="N364" s="8">
        <f t="shared" si="117"/>
        <v>-0.18625336809531806</v>
      </c>
      <c r="O364" s="8">
        <f t="shared" si="118"/>
        <v>-0.60638903739213523</v>
      </c>
      <c r="P364" s="8">
        <f t="shared" si="119"/>
        <v>-0.66323766047855248</v>
      </c>
      <c r="Q364" s="8">
        <f t="shared" si="120"/>
        <v>8.1857072220736116E-3</v>
      </c>
      <c r="R364" s="8">
        <f t="shared" si="121"/>
        <v>-0.71657503483671625</v>
      </c>
      <c r="T364" s="8">
        <f t="shared" si="122"/>
        <v>-0.2474015265839257</v>
      </c>
      <c r="U364" s="8">
        <f t="shared" si="123"/>
        <v>-0.25580783625669917</v>
      </c>
      <c r="V364" s="8">
        <f t="shared" si="124"/>
        <v>-0.49796746588003571</v>
      </c>
      <c r="W364" s="8">
        <f t="shared" si="125"/>
        <v>-0.52608674206814232</v>
      </c>
      <c r="X364" s="8">
        <f t="shared" si="126"/>
        <v>0.30979015957001665</v>
      </c>
      <c r="Y364" s="8">
        <f t="shared" si="127"/>
        <v>-0.48391635870939292</v>
      </c>
      <c r="AA364" s="8">
        <f t="shared" si="128"/>
        <v>-0.68558482118613429</v>
      </c>
      <c r="AB364" s="8">
        <f t="shared" si="129"/>
        <v>-0.69369902580676268</v>
      </c>
      <c r="AC364" s="8">
        <f t="shared" si="130"/>
        <v>-0.78740016356617948</v>
      </c>
      <c r="AD364" s="8">
        <f t="shared" si="131"/>
        <v>-0.76075841503749808</v>
      </c>
      <c r="AE364" s="8">
        <f t="shared" si="132"/>
        <v>-0.54662910368287743</v>
      </c>
      <c r="AF364" s="8">
        <f t="shared" si="133"/>
        <v>-0.77922283983176921</v>
      </c>
      <c r="AG364" s="8"/>
      <c r="AH364">
        <v>-9.5256410495469677</v>
      </c>
      <c r="AJ364">
        <v>-1.9125304652966021E-2</v>
      </c>
      <c r="AK364">
        <v>0</v>
      </c>
      <c r="AL364">
        <v>-1.5499807887209369</v>
      </c>
      <c r="AM364">
        <v>0</v>
      </c>
      <c r="AN364">
        <v>-0.21101583172308289</v>
      </c>
      <c r="AO364">
        <v>-4</v>
      </c>
      <c r="AP364">
        <v>0</v>
      </c>
      <c r="AQ364">
        <v>-4</v>
      </c>
      <c r="AS364">
        <v>-1.9125304652966021E-2</v>
      </c>
      <c r="AT364">
        <v>0</v>
      </c>
      <c r="AU364">
        <v>-1.5499807887209369</v>
      </c>
      <c r="AV364">
        <v>0</v>
      </c>
      <c r="AW364">
        <v>-4.08514587472351E-2</v>
      </c>
      <c r="AX364">
        <v>-0.21054705953400049</v>
      </c>
      <c r="AY364">
        <v>-61.566044126589759</v>
      </c>
      <c r="AZ364">
        <v>-0.21054705953400049</v>
      </c>
      <c r="BB364">
        <f t="shared" si="139"/>
        <v>-0.21054705953400049</v>
      </c>
    </row>
    <row r="365" spans="1:54" x14ac:dyDescent="0.3">
      <c r="A365">
        <v>22</v>
      </c>
      <c r="B365" t="s">
        <v>92</v>
      </c>
      <c r="C365" t="s">
        <v>85</v>
      </c>
      <c r="D365" t="s">
        <v>86</v>
      </c>
      <c r="F365" s="2">
        <v>0</v>
      </c>
      <c r="G365" s="2">
        <f t="shared" si="134"/>
        <v>0</v>
      </c>
      <c r="H365" s="4">
        <f t="shared" si="135"/>
        <v>1</v>
      </c>
      <c r="I365" s="14">
        <f t="shared" si="136"/>
        <v>0</v>
      </c>
      <c r="J365">
        <f t="shared" si="115"/>
        <v>1</v>
      </c>
      <c r="K365">
        <f t="shared" si="137"/>
        <v>3</v>
      </c>
      <c r="L365">
        <f t="shared" si="138"/>
        <v>3</v>
      </c>
      <c r="M365" s="8">
        <f t="shared" si="116"/>
        <v>-7.6775830233500861E-2</v>
      </c>
      <c r="N365" s="8">
        <f t="shared" si="117"/>
        <v>-7.3743747909696664E-2</v>
      </c>
      <c r="O365" s="8">
        <f t="shared" si="118"/>
        <v>-0.10227408627940812</v>
      </c>
      <c r="P365" s="8">
        <f t="shared" si="119"/>
        <v>-1.5741666489395647E-3</v>
      </c>
      <c r="Q365" s="8">
        <f t="shared" si="120"/>
        <v>-0.24847526712312196</v>
      </c>
      <c r="R365" s="8">
        <f t="shared" si="121"/>
        <v>-0.66757502190908791</v>
      </c>
      <c r="T365" s="8">
        <f t="shared" si="122"/>
        <v>0.24858689067190107</v>
      </c>
      <c r="U365" s="8">
        <f t="shared" si="123"/>
        <v>0.22037765063619652</v>
      </c>
      <c r="V365" s="8">
        <f t="shared" si="124"/>
        <v>0.21711736589383565</v>
      </c>
      <c r="W365" s="8">
        <f t="shared" si="125"/>
        <v>1.4067906634690419</v>
      </c>
      <c r="X365" s="8">
        <f t="shared" si="126"/>
        <v>-8.0923188625447548E-2</v>
      </c>
      <c r="Y365" s="8">
        <f t="shared" si="127"/>
        <v>-0.31031334687060314</v>
      </c>
      <c r="AA365" s="8">
        <f t="shared" si="128"/>
        <v>-0.37873492738947212</v>
      </c>
      <c r="AB365" s="8">
        <f t="shared" si="129"/>
        <v>-0.39733542333710126</v>
      </c>
      <c r="AC365" s="8">
        <f t="shared" si="130"/>
        <v>-0.400752488902619</v>
      </c>
      <c r="AD365" s="8">
        <f t="shared" si="131"/>
        <v>0.74090466124335574</v>
      </c>
      <c r="AE365" s="8">
        <f t="shared" si="132"/>
        <v>-0.61221463005445853</v>
      </c>
      <c r="AF365" s="8">
        <f t="shared" si="133"/>
        <v>-0.54132886320544948</v>
      </c>
      <c r="AG365" s="8"/>
      <c r="AH365">
        <v>32.400562723917318</v>
      </c>
      <c r="AJ365">
        <v>0.72799238287099821</v>
      </c>
      <c r="AK365">
        <v>4</v>
      </c>
      <c r="AL365">
        <v>-1.5499807887209369</v>
      </c>
      <c r="AM365">
        <v>4</v>
      </c>
      <c r="AN365">
        <v>-0.562293708151134</v>
      </c>
      <c r="AO365">
        <v>-12</v>
      </c>
      <c r="AP365">
        <v>0</v>
      </c>
      <c r="AQ365">
        <v>-12</v>
      </c>
      <c r="AS365">
        <v>0.72799238287099821</v>
      </c>
      <c r="AT365">
        <v>4</v>
      </c>
      <c r="AU365">
        <v>-1.5499807887209369</v>
      </c>
      <c r="AV365">
        <v>4</v>
      </c>
      <c r="AW365">
        <v>0.49572824695954981</v>
      </c>
      <c r="AX365">
        <v>2.2771951922844011</v>
      </c>
      <c r="AY365">
        <v>66.757197912820715</v>
      </c>
      <c r="AZ365">
        <v>2.2771951922844011</v>
      </c>
      <c r="BB365">
        <f t="shared" si="139"/>
        <v>2.2771951922844011</v>
      </c>
    </row>
    <row r="366" spans="1:54" x14ac:dyDescent="0.3">
      <c r="A366">
        <v>22</v>
      </c>
      <c r="B366" t="s">
        <v>93</v>
      </c>
      <c r="C366" t="s">
        <v>85</v>
      </c>
      <c r="D366" t="s">
        <v>86</v>
      </c>
      <c r="F366" s="2">
        <v>0</v>
      </c>
      <c r="G366" s="2">
        <f t="shared" si="134"/>
        <v>1</v>
      </c>
      <c r="H366" s="4">
        <f t="shared" si="135"/>
        <v>0</v>
      </c>
      <c r="I366" s="14">
        <f t="shared" si="136"/>
        <v>1</v>
      </c>
      <c r="J366">
        <f t="shared" si="115"/>
        <v>0</v>
      </c>
      <c r="K366">
        <f t="shared" si="137"/>
        <v>3</v>
      </c>
      <c r="L366">
        <f t="shared" si="138"/>
        <v>0</v>
      </c>
      <c r="M366" s="8">
        <f t="shared" si="116"/>
        <v>6.7577203341689429E-2</v>
      </c>
      <c r="N366" s="8">
        <f t="shared" si="117"/>
        <v>7.2144472022281997E-2</v>
      </c>
      <c r="O366" s="8">
        <f t="shared" si="118"/>
        <v>-0.69411267678695654</v>
      </c>
      <c r="P366" s="8">
        <f t="shared" si="119"/>
        <v>-0.41032032600377721</v>
      </c>
      <c r="Q366" s="8">
        <f t="shared" si="120"/>
        <v>-0.23813382606190409</v>
      </c>
      <c r="R366" s="8">
        <f t="shared" si="121"/>
        <v>-0.40507603442224621</v>
      </c>
      <c r="T366" s="8">
        <f t="shared" si="122"/>
        <v>4.4518115689511494E-2</v>
      </c>
      <c r="U366" s="8">
        <f t="shared" si="123"/>
        <v>1.9617544097564808E-2</v>
      </c>
      <c r="V366" s="8">
        <f t="shared" si="124"/>
        <v>-0.34542714489377552</v>
      </c>
      <c r="W366" s="8">
        <f t="shared" si="125"/>
        <v>-0.2943520067004094</v>
      </c>
      <c r="X366" s="8">
        <f t="shared" si="126"/>
        <v>-6.2680806674943093E-2</v>
      </c>
      <c r="Y366" s="8">
        <f t="shared" si="127"/>
        <v>-0.26443401834759667</v>
      </c>
      <c r="AA366" s="8">
        <f t="shared" si="128"/>
        <v>-0.63981311992213941</v>
      </c>
      <c r="AB366" s="8">
        <f t="shared" si="129"/>
        <v>-0.65264091926211443</v>
      </c>
      <c r="AC366" s="8">
        <f t="shared" si="130"/>
        <v>-0.75644924208905695</v>
      </c>
      <c r="AD366" s="8">
        <f t="shared" si="131"/>
        <v>-0.73265268326310529</v>
      </c>
      <c r="AE366" s="8">
        <f t="shared" si="132"/>
        <v>-0.61191704563625515</v>
      </c>
      <c r="AF366" s="8">
        <f t="shared" si="133"/>
        <v>-0.66729867434622181</v>
      </c>
      <c r="AG366" s="8"/>
      <c r="AH366">
        <v>-10.9742526553904</v>
      </c>
      <c r="AJ366">
        <v>-0.35410743905183822</v>
      </c>
      <c r="AK366">
        <v>-2</v>
      </c>
      <c r="AL366">
        <v>-3.6765820233750341</v>
      </c>
      <c r="AM366">
        <v>-2</v>
      </c>
      <c r="AN366">
        <v>0.562293708151134</v>
      </c>
      <c r="AO366">
        <v>12</v>
      </c>
      <c r="AP366">
        <v>0</v>
      </c>
      <c r="AQ366">
        <v>12</v>
      </c>
      <c r="AS366">
        <v>-0.35410743905183822</v>
      </c>
      <c r="AT366">
        <v>-2</v>
      </c>
      <c r="AU366">
        <v>-3.6765820233750341</v>
      </c>
      <c r="AV366">
        <v>-2</v>
      </c>
      <c r="AW366">
        <v>-0.24244217280854649</v>
      </c>
      <c r="AX366">
        <v>-0.9942496706844004</v>
      </c>
      <c r="AY366">
        <v>-75.71179150393111</v>
      </c>
      <c r="AZ366">
        <v>-0.9942496706844004</v>
      </c>
      <c r="BB366">
        <f t="shared" si="139"/>
        <v>-0.9942496706844004</v>
      </c>
    </row>
    <row r="367" spans="1:54" x14ac:dyDescent="0.3">
      <c r="A367">
        <v>23</v>
      </c>
      <c r="B367" t="s">
        <v>94</v>
      </c>
      <c r="C367" t="s">
        <v>95</v>
      </c>
      <c r="D367" t="s">
        <v>96</v>
      </c>
      <c r="F367" s="2">
        <v>0</v>
      </c>
      <c r="G367" s="2">
        <f t="shared" si="134"/>
        <v>0</v>
      </c>
      <c r="H367" s="4">
        <f t="shared" si="135"/>
        <v>0</v>
      </c>
      <c r="I367" s="14">
        <f t="shared" si="136"/>
        <v>0</v>
      </c>
      <c r="J367">
        <f t="shared" si="115"/>
        <v>1</v>
      </c>
      <c r="K367">
        <f t="shared" si="137"/>
        <v>4</v>
      </c>
      <c r="L367">
        <f t="shared" si="138"/>
        <v>0</v>
      </c>
      <c r="M367" s="8">
        <f t="shared" si="116"/>
        <v>0.19252412917052841</v>
      </c>
      <c r="N367" s="8">
        <f t="shared" si="117"/>
        <v>0.20096358687913465</v>
      </c>
      <c r="O367" s="8">
        <f t="shared" si="118"/>
        <v>-8.2011727753099964E-2</v>
      </c>
      <c r="P367" s="8">
        <f t="shared" si="119"/>
        <v>0.31867691224164396</v>
      </c>
      <c r="Q367" s="8">
        <f t="shared" si="120"/>
        <v>-0.11274565491719264</v>
      </c>
      <c r="R367" s="8">
        <f t="shared" si="121"/>
        <v>-2.6507913715309427E-2</v>
      </c>
      <c r="T367" s="8">
        <f t="shared" si="122"/>
        <v>4.5364469388038779E-2</v>
      </c>
      <c r="U367" s="8">
        <f t="shared" si="123"/>
        <v>4.2761318512490577E-2</v>
      </c>
      <c r="V367" s="8">
        <f t="shared" si="124"/>
        <v>-0.13351596041254149</v>
      </c>
      <c r="W367" s="8">
        <f t="shared" si="125"/>
        <v>0.17075533776838772</v>
      </c>
      <c r="X367" s="8">
        <f t="shared" si="126"/>
        <v>5.5671913643174635E-2</v>
      </c>
      <c r="Y367" s="8">
        <f t="shared" si="127"/>
        <v>4.9972236590986797E-2</v>
      </c>
      <c r="AA367" s="8">
        <f t="shared" si="128"/>
        <v>-0.67313208317816098</v>
      </c>
      <c r="AB367" s="8">
        <f t="shared" si="129"/>
        <v>-0.67183755790767463</v>
      </c>
      <c r="AC367" s="8">
        <f t="shared" si="130"/>
        <v>-0.7037702726681756</v>
      </c>
      <c r="AD367" s="8">
        <f t="shared" si="131"/>
        <v>-0.62722084621361063</v>
      </c>
      <c r="AE367" s="8">
        <f t="shared" si="132"/>
        <v>-0.62811476853028148</v>
      </c>
      <c r="AF367" s="8">
        <f t="shared" si="133"/>
        <v>-0.41590433920645037</v>
      </c>
      <c r="AG367" s="8"/>
      <c r="AH367">
        <v>4.6103933746138734</v>
      </c>
      <c r="AJ367">
        <v>0.42158749232605441</v>
      </c>
      <c r="AK367">
        <v>1</v>
      </c>
      <c r="AL367">
        <v>-0.94742386177607896</v>
      </c>
      <c r="AM367">
        <v>1</v>
      </c>
      <c r="AN367">
        <v>-0.20849775424794029</v>
      </c>
      <c r="AO367">
        <v>-2</v>
      </c>
      <c r="AP367">
        <v>0</v>
      </c>
      <c r="AQ367">
        <v>-2</v>
      </c>
      <c r="AS367">
        <v>0.42158749232605441</v>
      </c>
      <c r="AT367">
        <v>1</v>
      </c>
      <c r="AU367">
        <v>-0.94742386177607896</v>
      </c>
      <c r="AV367">
        <v>1</v>
      </c>
      <c r="AW367">
        <v>-0.4434755297682198</v>
      </c>
      <c r="AX367">
        <v>0.22926240000000001</v>
      </c>
      <c r="AY367">
        <v>-4.8723982833418322</v>
      </c>
      <c r="AZ367">
        <v>0.22926240000000001</v>
      </c>
      <c r="BB367">
        <f t="shared" si="139"/>
        <v>0.22926240000000001</v>
      </c>
    </row>
    <row r="368" spans="1:54" x14ac:dyDescent="0.3">
      <c r="A368">
        <v>23</v>
      </c>
      <c r="B368" t="s">
        <v>97</v>
      </c>
      <c r="C368" t="s">
        <v>95</v>
      </c>
      <c r="D368" t="s">
        <v>96</v>
      </c>
      <c r="F368" s="2">
        <v>0</v>
      </c>
      <c r="G368" s="2">
        <f t="shared" si="134"/>
        <v>1</v>
      </c>
      <c r="H368" s="4">
        <f t="shared" si="135"/>
        <v>0</v>
      </c>
      <c r="I368" s="14">
        <f t="shared" si="136"/>
        <v>0</v>
      </c>
      <c r="J368">
        <f t="shared" si="115"/>
        <v>1</v>
      </c>
      <c r="K368">
        <f t="shared" si="137"/>
        <v>4</v>
      </c>
      <c r="L368">
        <f t="shared" si="138"/>
        <v>0</v>
      </c>
      <c r="M368" s="8">
        <f t="shared" si="116"/>
        <v>0.49806619529115609</v>
      </c>
      <c r="N368" s="8">
        <f t="shared" si="117"/>
        <v>0.50867841395881763</v>
      </c>
      <c r="O368" s="8">
        <f t="shared" si="118"/>
        <v>0.1510502139354227</v>
      </c>
      <c r="P368" s="8">
        <f t="shared" si="119"/>
        <v>0.9600252794760703</v>
      </c>
      <c r="Q368" s="8">
        <f t="shared" si="120"/>
        <v>-0.11949167115169813</v>
      </c>
      <c r="R368" s="8">
        <f t="shared" si="121"/>
        <v>0.43452967335738218</v>
      </c>
      <c r="T368" s="8">
        <f t="shared" si="122"/>
        <v>0.21338586984341953</v>
      </c>
      <c r="U368" s="8">
        <f t="shared" si="123"/>
        <v>0.2141876198300785</v>
      </c>
      <c r="V368" s="8">
        <f t="shared" si="124"/>
        <v>-8.6224332258165778E-3</v>
      </c>
      <c r="W368" s="8">
        <f t="shared" si="125"/>
        <v>1.2845146745008886</v>
      </c>
      <c r="X368" s="8">
        <f t="shared" si="126"/>
        <v>4.5327074705251817E-2</v>
      </c>
      <c r="Y368" s="8">
        <f t="shared" si="127"/>
        <v>0.87668049110302493</v>
      </c>
      <c r="AA368" s="8">
        <f t="shared" si="128"/>
        <v>-0.54740846770466844</v>
      </c>
      <c r="AB368" s="8">
        <f t="shared" si="129"/>
        <v>-0.54593413042234629</v>
      </c>
      <c r="AC368" s="8">
        <f t="shared" si="130"/>
        <v>-0.60235959224357105</v>
      </c>
      <c r="AD368" s="8">
        <f t="shared" si="131"/>
        <v>0.11944676917143433</v>
      </c>
      <c r="AE368" s="8">
        <f t="shared" si="132"/>
        <v>-0.63883799352314352</v>
      </c>
      <c r="AF368" s="8">
        <f t="shared" si="133"/>
        <v>-2.8027978669050047E-2</v>
      </c>
      <c r="AG368" s="8"/>
      <c r="AH368">
        <v>39.601955079577031</v>
      </c>
      <c r="AJ368">
        <v>0.42158749232605441</v>
      </c>
      <c r="AK368">
        <v>1</v>
      </c>
      <c r="AL368">
        <v>-0.94742386177607896</v>
      </c>
      <c r="AM368">
        <v>1</v>
      </c>
      <c r="AN368">
        <v>-0.20849775424794029</v>
      </c>
      <c r="AO368">
        <v>-2</v>
      </c>
      <c r="AP368">
        <v>0</v>
      </c>
      <c r="AQ368">
        <v>-2</v>
      </c>
      <c r="AS368">
        <v>0.42158749232605441</v>
      </c>
      <c r="AT368">
        <v>1</v>
      </c>
      <c r="AU368">
        <v>-0.94742386177607896</v>
      </c>
      <c r="AV368">
        <v>1</v>
      </c>
      <c r="AW368">
        <v>-0.80481209889015015</v>
      </c>
      <c r="AX368">
        <v>4.0305599999999997E-2</v>
      </c>
      <c r="AY368">
        <v>-1.4301920196013369</v>
      </c>
      <c r="AZ368">
        <v>4.0305599999999997E-2</v>
      </c>
      <c r="BB368">
        <f t="shared" si="139"/>
        <v>4.0305599999999997E-2</v>
      </c>
    </row>
    <row r="369" spans="1:54" x14ac:dyDescent="0.3">
      <c r="A369">
        <v>23</v>
      </c>
      <c r="B369" t="s">
        <v>98</v>
      </c>
      <c r="C369" t="s">
        <v>95</v>
      </c>
      <c r="D369" t="s">
        <v>96</v>
      </c>
      <c r="F369" s="2">
        <v>0</v>
      </c>
      <c r="G369" s="2">
        <f t="shared" si="134"/>
        <v>1</v>
      </c>
      <c r="H369" s="4">
        <f t="shared" si="135"/>
        <v>0</v>
      </c>
      <c r="I369" s="14">
        <f t="shared" si="136"/>
        <v>0</v>
      </c>
      <c r="J369">
        <f t="shared" si="115"/>
        <v>1</v>
      </c>
      <c r="K369">
        <f t="shared" si="137"/>
        <v>4</v>
      </c>
      <c r="L369">
        <f t="shared" si="138"/>
        <v>0</v>
      </c>
      <c r="M369" s="8">
        <f t="shared" si="116"/>
        <v>0.43394705014145618</v>
      </c>
      <c r="N369" s="8">
        <f t="shared" si="117"/>
        <v>0.44087312296625725</v>
      </c>
      <c r="O369" s="8">
        <f t="shared" si="118"/>
        <v>-0.19906727316090184</v>
      </c>
      <c r="P369" s="8">
        <f t="shared" si="119"/>
        <v>-0.20783124885399387</v>
      </c>
      <c r="Q369" s="8">
        <f t="shared" si="120"/>
        <v>-9.4680274350071481E-2</v>
      </c>
      <c r="R369" s="8">
        <f t="shared" si="121"/>
        <v>-0.26894360786660604</v>
      </c>
      <c r="T369" s="8">
        <f t="shared" si="122"/>
        <v>0.26605481745339393</v>
      </c>
      <c r="U369" s="8">
        <f t="shared" si="123"/>
        <v>0.25931492605183587</v>
      </c>
      <c r="V369" s="8">
        <f t="shared" si="124"/>
        <v>-0.20547844285315492</v>
      </c>
      <c r="W369" s="8">
        <f t="shared" si="125"/>
        <v>-0.13770339375570678</v>
      </c>
      <c r="X369" s="8">
        <f t="shared" si="126"/>
        <v>4.5805339301817141E-2</v>
      </c>
      <c r="Y369" s="8">
        <f t="shared" si="127"/>
        <v>-7.9010704266251966E-2</v>
      </c>
      <c r="AA369" s="8">
        <f t="shared" si="128"/>
        <v>-0.56095629780502854</v>
      </c>
      <c r="AB369" s="8">
        <f t="shared" si="129"/>
        <v>-0.56283262191321326</v>
      </c>
      <c r="AC369" s="8">
        <f t="shared" si="130"/>
        <v>-0.71260261630216926</v>
      </c>
      <c r="AD369" s="8">
        <f t="shared" si="131"/>
        <v>-0.71900810758540601</v>
      </c>
      <c r="AE369" s="8">
        <f t="shared" si="132"/>
        <v>-0.65206098301368232</v>
      </c>
      <c r="AF369" s="8">
        <f t="shared" si="133"/>
        <v>-0.5155414339705322</v>
      </c>
      <c r="AG369" s="8"/>
      <c r="AH369">
        <v>-11.279204497055771</v>
      </c>
      <c r="AJ369">
        <v>3.1420620474835917E-2</v>
      </c>
      <c r="AK369">
        <v>1</v>
      </c>
      <c r="AL369">
        <v>-0.94742386177607896</v>
      </c>
      <c r="AM369">
        <v>1</v>
      </c>
      <c r="AN369">
        <v>0.20849775424794029</v>
      </c>
      <c r="AO369">
        <v>2</v>
      </c>
      <c r="AP369">
        <v>0</v>
      </c>
      <c r="AQ369">
        <v>2</v>
      </c>
      <c r="AS369">
        <v>3.1420620474835917E-2</v>
      </c>
      <c r="AT369">
        <v>1</v>
      </c>
      <c r="AU369">
        <v>-0.94742386177607896</v>
      </c>
      <c r="AV369">
        <v>1</v>
      </c>
      <c r="AW369">
        <v>0.94511776407049264</v>
      </c>
      <c r="AX369">
        <v>0.81000000000000016</v>
      </c>
      <c r="AY369">
        <v>9.3595946041232628E-2</v>
      </c>
      <c r="AZ369">
        <v>0.81000000000000016</v>
      </c>
      <c r="BB369">
        <f t="shared" si="139"/>
        <v>0.81000000000000016</v>
      </c>
    </row>
    <row r="370" spans="1:54" x14ac:dyDescent="0.3">
      <c r="A370">
        <v>23</v>
      </c>
      <c r="B370" t="s">
        <v>99</v>
      </c>
      <c r="C370" t="s">
        <v>95</v>
      </c>
      <c r="D370" t="s">
        <v>96</v>
      </c>
      <c r="F370" s="2">
        <v>0</v>
      </c>
      <c r="G370" s="2">
        <f t="shared" si="134"/>
        <v>0</v>
      </c>
      <c r="H370" s="4">
        <f t="shared" si="135"/>
        <v>0</v>
      </c>
      <c r="I370" s="14">
        <f t="shared" si="136"/>
        <v>0</v>
      </c>
      <c r="J370">
        <f t="shared" si="115"/>
        <v>1</v>
      </c>
      <c r="K370">
        <f t="shared" si="137"/>
        <v>4</v>
      </c>
      <c r="L370">
        <f t="shared" si="138"/>
        <v>0</v>
      </c>
      <c r="M370" s="8">
        <f t="shared" si="116"/>
        <v>0.29798915825174466</v>
      </c>
      <c r="N370" s="8">
        <f t="shared" si="117"/>
        <v>0.29866539583903234</v>
      </c>
      <c r="O370" s="8">
        <f t="shared" si="118"/>
        <v>0.36471526224575868</v>
      </c>
      <c r="P370" s="8">
        <f t="shared" si="119"/>
        <v>0.50616985493686406</v>
      </c>
      <c r="Q370" s="8">
        <f t="shared" si="120"/>
        <v>-0.10093469877165409</v>
      </c>
      <c r="R370" s="8">
        <f t="shared" si="121"/>
        <v>1.8064920329249947</v>
      </c>
      <c r="T370" s="8">
        <f t="shared" si="122"/>
        <v>0.22588220953092794</v>
      </c>
      <c r="U370" s="8">
        <f t="shared" si="123"/>
        <v>0.22191585979107414</v>
      </c>
      <c r="V370" s="8">
        <f t="shared" si="124"/>
        <v>7.278000978389608E-2</v>
      </c>
      <c r="W370" s="8">
        <f t="shared" si="125"/>
        <v>0.2174006294695362</v>
      </c>
      <c r="X370" s="8">
        <f t="shared" si="126"/>
        <v>4.9742165275485417E-2</v>
      </c>
      <c r="Y370" s="8">
        <f t="shared" si="127"/>
        <v>2.8814961152574199</v>
      </c>
      <c r="AA370" s="8">
        <f t="shared" si="128"/>
        <v>-0.51949788487575466</v>
      </c>
      <c r="AB370" s="8">
        <f t="shared" si="129"/>
        <v>-0.52154057669278775</v>
      </c>
      <c r="AC370" s="8">
        <f t="shared" si="130"/>
        <v>-0.53814565969842387</v>
      </c>
      <c r="AD370" s="8">
        <f t="shared" si="131"/>
        <v>-0.52518486810676668</v>
      </c>
      <c r="AE370" s="8">
        <f t="shared" si="132"/>
        <v>-0.65306939779329665</v>
      </c>
      <c r="AF370" s="8">
        <f t="shared" si="133"/>
        <v>1.3006072267157314</v>
      </c>
      <c r="AG370" s="8"/>
      <c r="AH370">
        <v>4.1949064759124237</v>
      </c>
      <c r="AJ370">
        <v>3.1420620474835917E-2</v>
      </c>
      <c r="AK370">
        <v>1</v>
      </c>
      <c r="AL370">
        <v>-0.94742386177607896</v>
      </c>
      <c r="AM370">
        <v>1</v>
      </c>
      <c r="AN370">
        <v>0.20849775424794029</v>
      </c>
      <c r="AO370">
        <v>2</v>
      </c>
      <c r="AP370">
        <v>0</v>
      </c>
      <c r="AQ370">
        <v>2</v>
      </c>
      <c r="AS370">
        <v>3.1420620474835917E-2</v>
      </c>
      <c r="AT370">
        <v>1</v>
      </c>
      <c r="AU370">
        <v>-0.94742386177607896</v>
      </c>
      <c r="AV370">
        <v>1</v>
      </c>
      <c r="AW370">
        <v>1.023978353464432</v>
      </c>
      <c r="AX370">
        <v>0.81000000000000028</v>
      </c>
      <c r="AY370">
        <v>-0.65765493186945689</v>
      </c>
      <c r="AZ370">
        <v>0.81000000000000028</v>
      </c>
      <c r="BB370">
        <f t="shared" si="139"/>
        <v>0.81000000000000028</v>
      </c>
    </row>
    <row r="371" spans="1:54" x14ac:dyDescent="0.3">
      <c r="A371">
        <v>23</v>
      </c>
      <c r="B371" t="s">
        <v>100</v>
      </c>
      <c r="C371" t="s">
        <v>95</v>
      </c>
      <c r="D371" t="s">
        <v>96</v>
      </c>
      <c r="F371" s="2">
        <v>0</v>
      </c>
      <c r="G371" s="2">
        <f t="shared" si="134"/>
        <v>1</v>
      </c>
      <c r="H371" s="4">
        <f t="shared" si="135"/>
        <v>1</v>
      </c>
      <c r="I371" s="14">
        <f t="shared" si="136"/>
        <v>0</v>
      </c>
      <c r="J371">
        <f t="shared" si="115"/>
        <v>1</v>
      </c>
      <c r="K371">
        <f t="shared" si="137"/>
        <v>4</v>
      </c>
      <c r="L371">
        <f t="shared" si="138"/>
        <v>4</v>
      </c>
      <c r="M371" s="8">
        <f t="shared" si="116"/>
        <v>0.1712471901790408</v>
      </c>
      <c r="N371" s="8">
        <f t="shared" si="117"/>
        <v>0.17803050949910981</v>
      </c>
      <c r="O371" s="8">
        <f t="shared" si="118"/>
        <v>0.16345291263096703</v>
      </c>
      <c r="P371" s="8">
        <f t="shared" si="119"/>
        <v>0.14658820163759384</v>
      </c>
      <c r="Q371" s="8">
        <f t="shared" si="120"/>
        <v>-0.13307792953482386</v>
      </c>
      <c r="R371" s="8">
        <f t="shared" si="121"/>
        <v>-0.24955854430228341</v>
      </c>
      <c r="T371" s="8">
        <f t="shared" si="122"/>
        <v>7.7113045319027546E-2</v>
      </c>
      <c r="U371" s="8">
        <f t="shared" si="123"/>
        <v>6.9253758854700781E-2</v>
      </c>
      <c r="V371" s="8">
        <f t="shared" si="124"/>
        <v>-1.5699331011553061E-2</v>
      </c>
      <c r="W371" s="8">
        <f t="shared" si="125"/>
        <v>4.0668888873457897E-2</v>
      </c>
      <c r="X371" s="8">
        <f t="shared" si="126"/>
        <v>3.3740256394907339E-2</v>
      </c>
      <c r="Y371" s="8">
        <f t="shared" si="127"/>
        <v>-2.5427847483974274E-2</v>
      </c>
      <c r="AA371" s="8">
        <f t="shared" si="128"/>
        <v>-0.66169354513609013</v>
      </c>
      <c r="AB371" s="8">
        <f t="shared" si="129"/>
        <v>-0.66445685944826383</v>
      </c>
      <c r="AC371" s="8">
        <f t="shared" si="130"/>
        <v>-0.69433256087306872</v>
      </c>
      <c r="AD371" s="8">
        <f t="shared" si="131"/>
        <v>-0.6876624781024111</v>
      </c>
      <c r="AE371" s="8">
        <f t="shared" si="132"/>
        <v>-0.63681760891783667</v>
      </c>
      <c r="AF371" s="8">
        <f t="shared" si="133"/>
        <v>-0.45429801718968715</v>
      </c>
      <c r="AG371" s="8"/>
      <c r="AH371">
        <v>-9.8744316616206333</v>
      </c>
      <c r="AJ371">
        <v>0.17707713377310441</v>
      </c>
      <c r="AK371">
        <v>1</v>
      </c>
      <c r="AL371">
        <v>-0.94742386177607896</v>
      </c>
      <c r="AM371">
        <v>1</v>
      </c>
      <c r="AN371">
        <v>0.20849775424794029</v>
      </c>
      <c r="AO371">
        <v>2</v>
      </c>
      <c r="AP371">
        <v>0</v>
      </c>
      <c r="AQ371">
        <v>2</v>
      </c>
      <c r="AS371">
        <v>0.17707713377310441</v>
      </c>
      <c r="AT371">
        <v>1</v>
      </c>
      <c r="AU371">
        <v>-0.94742386177607896</v>
      </c>
      <c r="AV371">
        <v>1</v>
      </c>
      <c r="AW371">
        <v>1.1398597784089111</v>
      </c>
      <c r="AX371">
        <v>0.81000000000000016</v>
      </c>
      <c r="AY371">
        <v>-1.761577980024756</v>
      </c>
      <c r="AZ371">
        <v>0.81000000000000016</v>
      </c>
      <c r="BB371">
        <f t="shared" si="139"/>
        <v>0.81000000000000016</v>
      </c>
    </row>
    <row r="372" spans="1:54" x14ac:dyDescent="0.3">
      <c r="A372">
        <v>23</v>
      </c>
      <c r="B372" t="s">
        <v>101</v>
      </c>
      <c r="C372" t="s">
        <v>95</v>
      </c>
      <c r="D372" t="s">
        <v>96</v>
      </c>
      <c r="F372" s="2">
        <v>0</v>
      </c>
      <c r="G372" s="2">
        <f t="shared" si="134"/>
        <v>0</v>
      </c>
      <c r="H372" s="4">
        <f t="shared" si="135"/>
        <v>0</v>
      </c>
      <c r="I372" s="14">
        <f t="shared" si="136"/>
        <v>0</v>
      </c>
      <c r="J372">
        <f t="shared" si="115"/>
        <v>1</v>
      </c>
      <c r="K372">
        <f t="shared" si="137"/>
        <v>4</v>
      </c>
      <c r="L372">
        <f t="shared" si="138"/>
        <v>0</v>
      </c>
      <c r="M372" s="8">
        <f t="shared" si="116"/>
        <v>0.16275993016257256</v>
      </c>
      <c r="N372" s="8">
        <f t="shared" si="117"/>
        <v>0.16478938242683497</v>
      </c>
      <c r="O372" s="8">
        <f t="shared" si="118"/>
        <v>0.17224909016573611</v>
      </c>
      <c r="P372" s="8">
        <f t="shared" si="119"/>
        <v>0.19941206040020912</v>
      </c>
      <c r="Q372" s="8">
        <f t="shared" si="120"/>
        <v>-0.14071454110644152</v>
      </c>
      <c r="R372" s="8">
        <f t="shared" si="121"/>
        <v>0.56852835080230724</v>
      </c>
      <c r="T372" s="8">
        <f t="shared" si="122"/>
        <v>0.12988971149425552</v>
      </c>
      <c r="U372" s="8">
        <f t="shared" si="123"/>
        <v>0.12311444466884908</v>
      </c>
      <c r="V372" s="8">
        <f t="shared" si="124"/>
        <v>3.6502135037204675E-2</v>
      </c>
      <c r="W372" s="8">
        <f t="shared" si="125"/>
        <v>0.10562640223054602</v>
      </c>
      <c r="X372" s="8">
        <f t="shared" si="126"/>
        <v>2.0381046276684016E-2</v>
      </c>
      <c r="Y372" s="8">
        <f t="shared" si="127"/>
        <v>0.78140207721858268</v>
      </c>
      <c r="AA372" s="8">
        <f t="shared" si="128"/>
        <v>-0.60334671739827517</v>
      </c>
      <c r="AB372" s="8">
        <f t="shared" si="129"/>
        <v>-0.60225298295583463</v>
      </c>
      <c r="AC372" s="8">
        <f t="shared" si="130"/>
        <v>-0.58779849115602711</v>
      </c>
      <c r="AD372" s="8">
        <f t="shared" si="131"/>
        <v>-0.62296712043427438</v>
      </c>
      <c r="AE372" s="8">
        <f t="shared" si="132"/>
        <v>-0.64360683539628405</v>
      </c>
      <c r="AF372" s="8">
        <f t="shared" si="133"/>
        <v>-0.1031733190208987</v>
      </c>
      <c r="AG372" s="8"/>
      <c r="AH372">
        <v>9.6659514020219692</v>
      </c>
      <c r="AJ372">
        <v>0.17707713377310441</v>
      </c>
      <c r="AK372">
        <v>1</v>
      </c>
      <c r="AL372">
        <v>-0.94742386177607896</v>
      </c>
      <c r="AM372">
        <v>1</v>
      </c>
      <c r="AN372">
        <v>0.20849775424794029</v>
      </c>
      <c r="AO372">
        <v>2</v>
      </c>
      <c r="AP372">
        <v>0</v>
      </c>
      <c r="AQ372">
        <v>2</v>
      </c>
      <c r="AS372">
        <v>0.17707713377310441</v>
      </c>
      <c r="AT372">
        <v>1</v>
      </c>
      <c r="AU372">
        <v>-0.94742386177607896</v>
      </c>
      <c r="AV372">
        <v>1</v>
      </c>
      <c r="AW372">
        <v>1.060999189014971</v>
      </c>
      <c r="AX372">
        <v>0.80999999999999994</v>
      </c>
      <c r="AY372">
        <v>-1.0103271021140661</v>
      </c>
      <c r="AZ372">
        <v>0.80999999999999994</v>
      </c>
      <c r="BB372">
        <f t="shared" si="139"/>
        <v>0.80999999999999994</v>
      </c>
    </row>
    <row r="373" spans="1:54" x14ac:dyDescent="0.3">
      <c r="A373">
        <v>23</v>
      </c>
      <c r="B373" t="s">
        <v>102</v>
      </c>
      <c r="C373" t="s">
        <v>95</v>
      </c>
      <c r="D373" t="s">
        <v>96</v>
      </c>
      <c r="F373" s="2">
        <v>0</v>
      </c>
      <c r="G373" s="2">
        <f t="shared" si="134"/>
        <v>0</v>
      </c>
      <c r="H373" s="4">
        <f t="shared" si="135"/>
        <v>0</v>
      </c>
      <c r="I373" s="14">
        <f t="shared" si="136"/>
        <v>1</v>
      </c>
      <c r="J373">
        <f t="shared" si="115"/>
        <v>0</v>
      </c>
      <c r="K373">
        <f t="shared" si="137"/>
        <v>4</v>
      </c>
      <c r="L373">
        <f t="shared" si="138"/>
        <v>0</v>
      </c>
      <c r="M373" s="8">
        <f t="shared" si="116"/>
        <v>6.9387101866949019E-2</v>
      </c>
      <c r="N373" s="8">
        <f t="shared" si="117"/>
        <v>7.6261184265310505E-2</v>
      </c>
      <c r="O373" s="8">
        <f t="shared" si="118"/>
        <v>-3.8849329610400267E-2</v>
      </c>
      <c r="P373" s="8">
        <f t="shared" si="119"/>
        <v>-5.2122100941634365E-2</v>
      </c>
      <c r="Q373" s="8">
        <f t="shared" si="120"/>
        <v>-0.12065044696549819</v>
      </c>
      <c r="R373" s="8">
        <f t="shared" si="121"/>
        <v>-0.40913880367269956</v>
      </c>
      <c r="T373" s="8">
        <f t="shared" si="122"/>
        <v>5.9720733709753636E-2</v>
      </c>
      <c r="U373" s="8">
        <f t="shared" si="123"/>
        <v>6.3295492495313174E-2</v>
      </c>
      <c r="V373" s="8">
        <f t="shared" si="124"/>
        <v>-8.0729533356688962E-2</v>
      </c>
      <c r="W373" s="8">
        <f t="shared" si="125"/>
        <v>-1.9532441289615173E-2</v>
      </c>
      <c r="X373" s="8">
        <f t="shared" si="126"/>
        <v>1.2911511668681049E-2</v>
      </c>
      <c r="Y373" s="8">
        <f t="shared" si="127"/>
        <v>-0.17181404929342808</v>
      </c>
      <c r="AA373" s="8">
        <f t="shared" si="128"/>
        <v>-0.63977584413869248</v>
      </c>
      <c r="AB373" s="8">
        <f t="shared" si="129"/>
        <v>-0.63447629121430738</v>
      </c>
      <c r="AC373" s="8">
        <f t="shared" si="130"/>
        <v>-0.65185811106399982</v>
      </c>
      <c r="AD373" s="8">
        <f t="shared" si="131"/>
        <v>-0.67748971037332728</v>
      </c>
      <c r="AE373" s="8">
        <f t="shared" si="132"/>
        <v>-0.66367386249889881</v>
      </c>
      <c r="AF373" s="8">
        <f t="shared" si="133"/>
        <v>-0.55418723098129241</v>
      </c>
      <c r="AG373" s="8"/>
      <c r="AH373">
        <v>-18.47125125254826</v>
      </c>
      <c r="AJ373">
        <v>-0.63008524657399489</v>
      </c>
      <c r="AK373">
        <v>-3</v>
      </c>
      <c r="AL373">
        <v>-0.94742386177607896</v>
      </c>
      <c r="AM373">
        <v>-3</v>
      </c>
      <c r="AN373">
        <v>-0.20849775424794029</v>
      </c>
      <c r="AO373">
        <v>-2</v>
      </c>
      <c r="AP373">
        <v>0</v>
      </c>
      <c r="AQ373">
        <v>-2</v>
      </c>
      <c r="AS373">
        <v>-0.63008524657399489</v>
      </c>
      <c r="AT373">
        <v>-3</v>
      </c>
      <c r="AU373">
        <v>-0.94742386177607896</v>
      </c>
      <c r="AV373">
        <v>-3</v>
      </c>
      <c r="AW373">
        <v>-1.6415020127111839</v>
      </c>
      <c r="AX373">
        <v>-1.8492624</v>
      </c>
      <c r="AY373">
        <v>6.5403803173253552</v>
      </c>
      <c r="AZ373">
        <v>-1.8492624</v>
      </c>
      <c r="BB373">
        <f t="shared" si="139"/>
        <v>-1.8492624</v>
      </c>
    </row>
    <row r="374" spans="1:54" x14ac:dyDescent="0.3">
      <c r="A374">
        <v>23</v>
      </c>
      <c r="B374" t="s">
        <v>103</v>
      </c>
      <c r="C374" t="s">
        <v>95</v>
      </c>
      <c r="D374" t="s">
        <v>96</v>
      </c>
      <c r="F374" s="2">
        <v>0</v>
      </c>
      <c r="G374" s="2">
        <f t="shared" si="134"/>
        <v>1</v>
      </c>
      <c r="H374" s="4">
        <f t="shared" si="135"/>
        <v>0</v>
      </c>
      <c r="I374" s="14">
        <f t="shared" si="136"/>
        <v>1</v>
      </c>
      <c r="J374">
        <f t="shared" si="115"/>
        <v>0</v>
      </c>
      <c r="K374">
        <f t="shared" si="137"/>
        <v>4</v>
      </c>
      <c r="L374">
        <f t="shared" si="138"/>
        <v>0</v>
      </c>
      <c r="M374" s="8">
        <f t="shared" si="116"/>
        <v>-0.20745330777069812</v>
      </c>
      <c r="N374" s="8">
        <f t="shared" si="117"/>
        <v>-0.20669255941649001</v>
      </c>
      <c r="O374" s="8">
        <f t="shared" si="118"/>
        <v>0.3676421036452901</v>
      </c>
      <c r="P374" s="8">
        <f t="shared" si="119"/>
        <v>0.14725240315466481</v>
      </c>
      <c r="Q374" s="8">
        <f t="shared" si="120"/>
        <v>-0.12531745965372701</v>
      </c>
      <c r="R374" s="8">
        <f t="shared" si="121"/>
        <v>4.1271124818825546</v>
      </c>
      <c r="T374" s="8">
        <f t="shared" si="122"/>
        <v>-8.5053658219265735E-2</v>
      </c>
      <c r="U374" s="8">
        <f t="shared" si="123"/>
        <v>-8.2838232565263514E-2</v>
      </c>
      <c r="V374" s="8">
        <f t="shared" si="124"/>
        <v>0.31445359907821224</v>
      </c>
      <c r="W374" s="8">
        <f t="shared" si="125"/>
        <v>0.18229609691034943</v>
      </c>
      <c r="X374" s="8">
        <f t="shared" si="126"/>
        <v>7.0747054621147125E-3</v>
      </c>
      <c r="Y374" s="8">
        <f t="shared" si="127"/>
        <v>4.1673345929243792</v>
      </c>
      <c r="AA374" s="8">
        <f t="shared" si="128"/>
        <v>-0.66969623699652581</v>
      </c>
      <c r="AB374" s="8">
        <f t="shared" si="129"/>
        <v>-0.67009135468077063</v>
      </c>
      <c r="AC374" s="8">
        <f t="shared" si="130"/>
        <v>-0.41517638564083004</v>
      </c>
      <c r="AD374" s="8">
        <f t="shared" si="131"/>
        <v>-0.57095878511869214</v>
      </c>
      <c r="AE374" s="8">
        <f t="shared" si="132"/>
        <v>-0.66585817988841189</v>
      </c>
      <c r="AF374" s="8">
        <f t="shared" si="133"/>
        <v>1.788941825926841</v>
      </c>
      <c r="AG374" s="8"/>
      <c r="AH374">
        <v>-18.448318920900629</v>
      </c>
      <c r="AJ374">
        <v>-0.63008524657399489</v>
      </c>
      <c r="AK374">
        <v>-3</v>
      </c>
      <c r="AL374">
        <v>-0.94742386177607896</v>
      </c>
      <c r="AM374">
        <v>-3</v>
      </c>
      <c r="AN374">
        <v>-0.20849775424794029</v>
      </c>
      <c r="AO374">
        <v>-2</v>
      </c>
      <c r="AP374">
        <v>0</v>
      </c>
      <c r="AQ374">
        <v>-2</v>
      </c>
      <c r="AS374">
        <v>-0.63008524657399489</v>
      </c>
      <c r="AT374">
        <v>-3</v>
      </c>
      <c r="AU374">
        <v>-0.94742386177607896</v>
      </c>
      <c r="AV374">
        <v>-3</v>
      </c>
      <c r="AW374">
        <v>-1.280165443589254</v>
      </c>
      <c r="AX374">
        <v>-1.6603056</v>
      </c>
      <c r="AY374">
        <v>3.0981740535848599</v>
      </c>
      <c r="AZ374">
        <v>-1.6603056</v>
      </c>
      <c r="BB374">
        <f t="shared" si="139"/>
        <v>-1.6603056</v>
      </c>
    </row>
    <row r="375" spans="1:54" x14ac:dyDescent="0.3">
      <c r="A375">
        <v>23</v>
      </c>
      <c r="B375" t="s">
        <v>104</v>
      </c>
      <c r="C375" t="s">
        <v>95</v>
      </c>
      <c r="D375" t="s">
        <v>96</v>
      </c>
      <c r="F375" s="2">
        <v>0</v>
      </c>
      <c r="G375" s="2">
        <f t="shared" si="134"/>
        <v>1</v>
      </c>
      <c r="H375" s="4">
        <f t="shared" si="135"/>
        <v>0</v>
      </c>
      <c r="I375" s="14">
        <f t="shared" si="136"/>
        <v>1</v>
      </c>
      <c r="J375">
        <f t="shared" si="115"/>
        <v>0</v>
      </c>
      <c r="K375">
        <f t="shared" si="137"/>
        <v>4</v>
      </c>
      <c r="L375">
        <f t="shared" si="138"/>
        <v>0</v>
      </c>
      <c r="M375" s="8">
        <f t="shared" ref="M375:M398" si="140">(N35-M35)/M35</f>
        <v>0.14480595206727923</v>
      </c>
      <c r="N375" s="8">
        <f t="shared" ref="N375:N398" si="141">(O35-M35)/M35</f>
        <v>0.16355570581765319</v>
      </c>
      <c r="O375" s="8">
        <f t="shared" ref="O375:O398" si="142">(Q35-P35)/P35</f>
        <v>-0.52825064922325604</v>
      </c>
      <c r="P375" s="8">
        <f t="shared" ref="P375:P398" si="143">(S35-R35)/R35</f>
        <v>-0.25661596793060765</v>
      </c>
      <c r="Q375" s="8">
        <f t="shared" ref="Q375:Q398" si="144">(U35-T35)/T35</f>
        <v>-7.6685977871049596E-2</v>
      </c>
      <c r="R375" s="8">
        <f t="shared" ref="R375:R398" si="145">(W35-V35)/V35</f>
        <v>-0.54536707367352855</v>
      </c>
      <c r="T375" s="8">
        <f t="shared" ref="T375:T398" si="146">(Z35-Y35)/Y35</f>
        <v>-4.3546227752350668E-2</v>
      </c>
      <c r="U375" s="8">
        <f t="shared" ref="U375:U398" si="147">(AA35-Y35)/Y35</f>
        <v>-3.4557890187068063E-2</v>
      </c>
      <c r="V375" s="8">
        <f t="shared" ref="V375:V398" si="148">(AC35-AB35)/AB35</f>
        <v>-0.53496552178976653</v>
      </c>
      <c r="W375" s="8">
        <f t="shared" ref="W375:W398" si="149">(AE35-AD35)/AD35</f>
        <v>-0.2471380630153176</v>
      </c>
      <c r="X375" s="8">
        <f t="shared" ref="X375:X398" si="150">(AG35-AF35)/AF35</f>
        <v>-1.0005815968114597E-2</v>
      </c>
      <c r="Y375" s="8">
        <f t="shared" ref="Y375:Y398" si="151">(AI35-AH35)/AH35</f>
        <v>-0.40218924966501823</v>
      </c>
      <c r="AA375" s="8">
        <f t="shared" ref="AA375:AA398" si="152">(AL35-AK35)/AK35</f>
        <v>-0.69498074267805954</v>
      </c>
      <c r="AB375" s="8">
        <f t="shared" ref="AB375:AB398" si="153">(AM35-AK35)/AK35</f>
        <v>-0.68414793059235068</v>
      </c>
      <c r="AC375" s="8">
        <f t="shared" ref="AC375:AC398" si="154">(AO35-AN35)/AN35</f>
        <v>-0.84596124643061921</v>
      </c>
      <c r="AD375" s="8">
        <f t="shared" ref="AD375:AD398" si="155">(AQ35-AP35)/AP35</f>
        <v>-0.75222121521301066</v>
      </c>
      <c r="AE375" s="8">
        <f t="shared" ref="AE375:AE398" si="156">(AS35-AR35)/AR35</f>
        <v>-0.68745454129335515</v>
      </c>
      <c r="AF375" s="8">
        <f t="shared" ref="AF375:AF398" si="157">(AU35-AT35)/AT35</f>
        <v>-0.66964156865411706</v>
      </c>
      <c r="AG375" s="8"/>
      <c r="AH375">
        <v>-18.448318920900618</v>
      </c>
      <c r="AJ375">
        <v>-0.63008524657399489</v>
      </c>
      <c r="AK375">
        <v>-3</v>
      </c>
      <c r="AL375">
        <v>-0.94742386177607896</v>
      </c>
      <c r="AM375">
        <v>-3</v>
      </c>
      <c r="AN375">
        <v>-0.20849775424794029</v>
      </c>
      <c r="AO375">
        <v>-2</v>
      </c>
      <c r="AP375">
        <v>0</v>
      </c>
      <c r="AQ375">
        <v>-2</v>
      </c>
      <c r="AS375">
        <v>-0.63008524657399489</v>
      </c>
      <c r="AT375">
        <v>-3</v>
      </c>
      <c r="AU375">
        <v>-0.94742386177607896</v>
      </c>
      <c r="AV375">
        <v>-3</v>
      </c>
      <c r="AW375">
        <v>-1.280165443589254</v>
      </c>
      <c r="AX375">
        <v>-1.6603056</v>
      </c>
      <c r="AY375">
        <v>3.0981740535848599</v>
      </c>
      <c r="AZ375">
        <v>-1.6603056</v>
      </c>
      <c r="BB375">
        <f t="shared" si="139"/>
        <v>-1.6603056</v>
      </c>
    </row>
    <row r="376" spans="1:54" x14ac:dyDescent="0.3">
      <c r="A376">
        <v>23</v>
      </c>
      <c r="B376" t="s">
        <v>105</v>
      </c>
      <c r="C376" t="s">
        <v>95</v>
      </c>
      <c r="D376" t="s">
        <v>96</v>
      </c>
      <c r="F376" s="2">
        <v>0</v>
      </c>
      <c r="G376" s="2">
        <f t="shared" si="134"/>
        <v>0</v>
      </c>
      <c r="H376" s="4">
        <f t="shared" si="135"/>
        <v>0</v>
      </c>
      <c r="I376" s="14">
        <f t="shared" si="136"/>
        <v>1</v>
      </c>
      <c r="J376">
        <f t="shared" si="115"/>
        <v>0</v>
      </c>
      <c r="K376">
        <f t="shared" si="137"/>
        <v>4</v>
      </c>
      <c r="L376">
        <f t="shared" si="138"/>
        <v>0</v>
      </c>
      <c r="M376" s="8">
        <f t="shared" si="140"/>
        <v>0.12509117768916125</v>
      </c>
      <c r="N376" s="8">
        <f t="shared" si="141"/>
        <v>0.15581908230028998</v>
      </c>
      <c r="O376" s="8">
        <f t="shared" si="142"/>
        <v>-0.50489402658250859</v>
      </c>
      <c r="P376" s="8">
        <f t="shared" si="143"/>
        <v>-0.19822570893404165</v>
      </c>
      <c r="Q376" s="8">
        <f t="shared" si="144"/>
        <v>-6.7074485928423383E-2</v>
      </c>
      <c r="R376" s="8">
        <f t="shared" si="145"/>
        <v>-0.53233243633969574</v>
      </c>
      <c r="T376" s="8">
        <f t="shared" si="146"/>
        <v>-4.7502036071329912E-2</v>
      </c>
      <c r="U376" s="8">
        <f t="shared" si="147"/>
        <v>-2.745673134358978E-2</v>
      </c>
      <c r="V376" s="8">
        <f t="shared" si="148"/>
        <v>-0.51514860187775136</v>
      </c>
      <c r="W376" s="8">
        <f t="shared" si="149"/>
        <v>-0.23426056248025673</v>
      </c>
      <c r="X376" s="8">
        <f t="shared" si="150"/>
        <v>-1.5038636498421265E-3</v>
      </c>
      <c r="Y376" s="8">
        <f t="shared" si="151"/>
        <v>-0.40941094971207398</v>
      </c>
      <c r="AA376" s="8">
        <f t="shared" si="152"/>
        <v>-0.68815570591436803</v>
      </c>
      <c r="AB376" s="8">
        <f t="shared" si="153"/>
        <v>-0.66887344478363719</v>
      </c>
      <c r="AC376" s="8">
        <f t="shared" si="154"/>
        <v>-0.83297560561680639</v>
      </c>
      <c r="AD376" s="8">
        <f t="shared" si="155"/>
        <v>-0.74509750876161263</v>
      </c>
      <c r="AE376" s="8">
        <f t="shared" si="156"/>
        <v>-0.67409610701035705</v>
      </c>
      <c r="AF376" s="8">
        <f t="shared" si="157"/>
        <v>-0.67261164883874403</v>
      </c>
      <c r="AG376" s="8"/>
      <c r="AH376">
        <v>-18.47125125254826</v>
      </c>
      <c r="AJ376">
        <v>-0.63008524657399489</v>
      </c>
      <c r="AK376">
        <v>-3</v>
      </c>
      <c r="AL376">
        <v>-0.94742386177607896</v>
      </c>
      <c r="AM376">
        <v>-3</v>
      </c>
      <c r="AN376">
        <v>-0.20849775424794029</v>
      </c>
      <c r="AO376">
        <v>-2</v>
      </c>
      <c r="AP376">
        <v>0</v>
      </c>
      <c r="AQ376">
        <v>-2</v>
      </c>
      <c r="AS376">
        <v>-0.63008524657399489</v>
      </c>
      <c r="AT376">
        <v>-3</v>
      </c>
      <c r="AU376">
        <v>-0.94742386177607896</v>
      </c>
      <c r="AV376">
        <v>-3</v>
      </c>
      <c r="AW376">
        <v>-1.6415020127111839</v>
      </c>
      <c r="AX376">
        <v>-1.8492624</v>
      </c>
      <c r="AY376">
        <v>6.5403803173253552</v>
      </c>
      <c r="AZ376">
        <v>-1.8492624</v>
      </c>
      <c r="BB376">
        <f t="shared" si="139"/>
        <v>-1.8492624</v>
      </c>
    </row>
    <row r="377" spans="1:54" x14ac:dyDescent="0.3">
      <c r="A377">
        <v>23</v>
      </c>
      <c r="B377" t="s">
        <v>106</v>
      </c>
      <c r="C377" t="s">
        <v>95</v>
      </c>
      <c r="D377" t="s">
        <v>96</v>
      </c>
      <c r="F377" s="2">
        <v>0</v>
      </c>
      <c r="G377" s="2">
        <f t="shared" si="134"/>
        <v>0</v>
      </c>
      <c r="H377" s="4">
        <f t="shared" si="135"/>
        <v>0</v>
      </c>
      <c r="I377" s="14">
        <f t="shared" si="136"/>
        <v>0</v>
      </c>
      <c r="J377">
        <f t="shared" si="115"/>
        <v>1</v>
      </c>
      <c r="K377">
        <f t="shared" si="137"/>
        <v>4</v>
      </c>
      <c r="L377">
        <f t="shared" si="138"/>
        <v>0</v>
      </c>
      <c r="M377" s="8">
        <f t="shared" si="140"/>
        <v>-1.3153400674418122E-3</v>
      </c>
      <c r="N377" s="8">
        <f t="shared" si="141"/>
        <v>7.5211486605062088E-3</v>
      </c>
      <c r="O377" s="8">
        <f t="shared" si="142"/>
        <v>-0.54442684570070932</v>
      </c>
      <c r="P377" s="8">
        <f t="shared" si="143"/>
        <v>-0.52966397262551557</v>
      </c>
      <c r="Q377" s="8">
        <f t="shared" si="144"/>
        <v>-0.13763638938424369</v>
      </c>
      <c r="R377" s="8">
        <f t="shared" si="145"/>
        <v>-0.49114581505025895</v>
      </c>
      <c r="T377" s="8">
        <f t="shared" si="146"/>
        <v>-5.029425288545273E-2</v>
      </c>
      <c r="U377" s="8">
        <f t="shared" si="147"/>
        <v>-5.3498595709708573E-2</v>
      </c>
      <c r="V377" s="8">
        <f t="shared" si="148"/>
        <v>-0.47165406732190979</v>
      </c>
      <c r="W377" s="8">
        <f t="shared" si="149"/>
        <v>-0.37053806001717843</v>
      </c>
      <c r="X377" s="8">
        <f t="shared" si="150"/>
        <v>-8.2257256731019315E-3</v>
      </c>
      <c r="Y377" s="8">
        <f t="shared" si="151"/>
        <v>-0.34452914516046323</v>
      </c>
      <c r="AA377" s="8">
        <f t="shared" si="152"/>
        <v>-0.64965393578825481</v>
      </c>
      <c r="AB377" s="8">
        <f t="shared" si="153"/>
        <v>-0.64845783623004982</v>
      </c>
      <c r="AC377" s="8">
        <f t="shared" si="154"/>
        <v>-0.79748231953621229</v>
      </c>
      <c r="AD377" s="8">
        <f t="shared" si="155"/>
        <v>-0.78206253461914321</v>
      </c>
      <c r="AE377" s="8">
        <f t="shared" si="156"/>
        <v>-0.66207488901862466</v>
      </c>
      <c r="AF377" s="8">
        <f t="shared" si="157"/>
        <v>-0.70380662838704733</v>
      </c>
      <c r="AG377" s="8"/>
      <c r="AH377">
        <v>9.6659514020219675</v>
      </c>
      <c r="AJ377">
        <v>0.17707713377310441</v>
      </c>
      <c r="AK377">
        <v>1</v>
      </c>
      <c r="AL377">
        <v>-0.94742386177607896</v>
      </c>
      <c r="AM377">
        <v>1</v>
      </c>
      <c r="AN377">
        <v>0.20849775424794029</v>
      </c>
      <c r="AO377">
        <v>2</v>
      </c>
      <c r="AP377">
        <v>0</v>
      </c>
      <c r="AQ377">
        <v>2</v>
      </c>
      <c r="AS377">
        <v>0.17707713377310441</v>
      </c>
      <c r="AT377">
        <v>1</v>
      </c>
      <c r="AU377">
        <v>-0.94742386177607896</v>
      </c>
      <c r="AV377">
        <v>1</v>
      </c>
      <c r="AW377">
        <v>1.060999189014971</v>
      </c>
      <c r="AX377">
        <v>0.80999999999999994</v>
      </c>
      <c r="AY377">
        <v>-1.0103271021140661</v>
      </c>
      <c r="AZ377">
        <v>0.80999999999999994</v>
      </c>
      <c r="BB377">
        <f t="shared" si="139"/>
        <v>0.80999999999999994</v>
      </c>
    </row>
    <row r="378" spans="1:54" x14ac:dyDescent="0.3">
      <c r="A378">
        <v>23</v>
      </c>
      <c r="B378" t="s">
        <v>107</v>
      </c>
      <c r="C378" t="s">
        <v>95</v>
      </c>
      <c r="D378" t="s">
        <v>96</v>
      </c>
      <c r="F378" s="2">
        <v>0</v>
      </c>
      <c r="G378" s="2">
        <f t="shared" si="134"/>
        <v>1</v>
      </c>
      <c r="H378" s="4">
        <f t="shared" si="135"/>
        <v>1</v>
      </c>
      <c r="I378" s="14">
        <f t="shared" si="136"/>
        <v>0</v>
      </c>
      <c r="J378">
        <f t="shared" si="115"/>
        <v>1</v>
      </c>
      <c r="K378">
        <f t="shared" si="137"/>
        <v>4</v>
      </c>
      <c r="L378">
        <f t="shared" si="138"/>
        <v>4</v>
      </c>
      <c r="M378" s="8">
        <f t="shared" si="140"/>
        <v>4.0829243539397583E-2</v>
      </c>
      <c r="N378" s="8">
        <f t="shared" si="141"/>
        <v>5.0227788661437123E-2</v>
      </c>
      <c r="O378" s="8">
        <f t="shared" si="142"/>
        <v>-0.58117925552287208</v>
      </c>
      <c r="P378" s="8">
        <f t="shared" si="143"/>
        <v>-0.55345727154263791</v>
      </c>
      <c r="Q378" s="8">
        <f t="shared" si="144"/>
        <v>-0.13228036585761441</v>
      </c>
      <c r="R378" s="8">
        <f t="shared" si="145"/>
        <v>-0.50961727125130918</v>
      </c>
      <c r="T378" s="8">
        <f t="shared" si="146"/>
        <v>-4.0116679336075517E-2</v>
      </c>
      <c r="U378" s="8">
        <f t="shared" si="147"/>
        <v>-4.3881199733079149E-2</v>
      </c>
      <c r="V378" s="8">
        <f t="shared" si="148"/>
        <v>-0.54358158287806513</v>
      </c>
      <c r="W378" s="8">
        <f t="shared" si="149"/>
        <v>-0.46463389005620426</v>
      </c>
      <c r="X378" s="8">
        <f t="shared" si="150"/>
        <v>3.1492293168160286E-3</v>
      </c>
      <c r="Y378" s="8">
        <f t="shared" si="151"/>
        <v>-0.3468351782469431</v>
      </c>
      <c r="AA378" s="8">
        <f t="shared" si="152"/>
        <v>-0.70284899354301122</v>
      </c>
      <c r="AB378" s="8">
        <f t="shared" si="153"/>
        <v>-0.69933385146828186</v>
      </c>
      <c r="AC378" s="8">
        <f t="shared" si="154"/>
        <v>-0.83523055043079142</v>
      </c>
      <c r="AD378" s="8">
        <f t="shared" si="155"/>
        <v>-0.8164453057964739</v>
      </c>
      <c r="AE378" s="8">
        <f t="shared" si="156"/>
        <v>-0.65285967424404856</v>
      </c>
      <c r="AF378" s="8">
        <f t="shared" si="157"/>
        <v>-0.6917218887639589</v>
      </c>
      <c r="AG378" s="8"/>
      <c r="AH378">
        <v>-9.8744316616206369</v>
      </c>
      <c r="AJ378">
        <v>0.17707713377310441</v>
      </c>
      <c r="AK378">
        <v>1</v>
      </c>
      <c r="AL378">
        <v>-0.94742386177607896</v>
      </c>
      <c r="AM378">
        <v>1</v>
      </c>
      <c r="AN378">
        <v>0.20849775424794029</v>
      </c>
      <c r="AO378">
        <v>2</v>
      </c>
      <c r="AP378">
        <v>0</v>
      </c>
      <c r="AQ378">
        <v>2</v>
      </c>
      <c r="AS378">
        <v>0.17707713377310441</v>
      </c>
      <c r="AT378">
        <v>1</v>
      </c>
      <c r="AU378">
        <v>-0.94742386177607896</v>
      </c>
      <c r="AV378">
        <v>1</v>
      </c>
      <c r="AW378">
        <v>1.1398597784089111</v>
      </c>
      <c r="AX378">
        <v>0.81000000000000016</v>
      </c>
      <c r="AY378">
        <v>-1.761577980024756</v>
      </c>
      <c r="AZ378">
        <v>0.81000000000000016</v>
      </c>
      <c r="BB378">
        <f t="shared" si="139"/>
        <v>0.81000000000000016</v>
      </c>
    </row>
    <row r="379" spans="1:54" x14ac:dyDescent="0.3">
      <c r="A379">
        <v>23</v>
      </c>
      <c r="B379" t="s">
        <v>108</v>
      </c>
      <c r="C379" t="s">
        <v>95</v>
      </c>
      <c r="D379" t="s">
        <v>96</v>
      </c>
      <c r="F379" s="2">
        <v>0</v>
      </c>
      <c r="G379" s="2">
        <f t="shared" si="134"/>
        <v>0</v>
      </c>
      <c r="H379" s="4">
        <f t="shared" si="135"/>
        <v>0</v>
      </c>
      <c r="I379" s="14">
        <f t="shared" si="136"/>
        <v>0</v>
      </c>
      <c r="J379">
        <f t="shared" si="115"/>
        <v>1</v>
      </c>
      <c r="K379">
        <f t="shared" si="137"/>
        <v>4</v>
      </c>
      <c r="L379">
        <f t="shared" si="138"/>
        <v>0</v>
      </c>
      <c r="M379" s="8">
        <f t="shared" si="140"/>
        <v>0.20850616454338766</v>
      </c>
      <c r="N379" s="8">
        <f t="shared" si="141"/>
        <v>0.21665781524348962</v>
      </c>
      <c r="O379" s="8">
        <f t="shared" si="142"/>
        <v>-0.29609470623033984</v>
      </c>
      <c r="P379" s="8">
        <f t="shared" si="143"/>
        <v>-0.28600029256876386</v>
      </c>
      <c r="Q379" s="8">
        <f t="shared" si="144"/>
        <v>-8.0311663576580122E-2</v>
      </c>
      <c r="R379" s="8">
        <f t="shared" si="145"/>
        <v>-0.28433648384834881</v>
      </c>
      <c r="T379" s="8">
        <f t="shared" si="146"/>
        <v>0.12267480187062389</v>
      </c>
      <c r="U379" s="8">
        <f t="shared" si="147"/>
        <v>0.13561285179356991</v>
      </c>
      <c r="V379" s="8">
        <f t="shared" si="148"/>
        <v>-0.26807476828103294</v>
      </c>
      <c r="W379" s="8">
        <f t="shared" si="149"/>
        <v>-0.22453091128962546</v>
      </c>
      <c r="X379" s="8">
        <f t="shared" si="150"/>
        <v>4.0842786685759531E-2</v>
      </c>
      <c r="Y379" s="8">
        <f t="shared" si="151"/>
        <v>-0.12666088589128016</v>
      </c>
      <c r="AA379" s="8">
        <f t="shared" si="152"/>
        <v>-0.65498037361525119</v>
      </c>
      <c r="AB379" s="8">
        <f t="shared" si="153"/>
        <v>-0.64902813047720342</v>
      </c>
      <c r="AC379" s="8">
        <f t="shared" si="154"/>
        <v>-0.79027094367652928</v>
      </c>
      <c r="AD379" s="8">
        <f t="shared" si="155"/>
        <v>-0.77091330540914393</v>
      </c>
      <c r="AE379" s="8">
        <f t="shared" si="156"/>
        <v>-0.67571383334931445</v>
      </c>
      <c r="AF379" s="8">
        <f t="shared" si="157"/>
        <v>-0.59062445215886794</v>
      </c>
      <c r="AG379" s="8"/>
      <c r="AH379">
        <v>4.1949064759124237</v>
      </c>
      <c r="AJ379">
        <v>3.1420620474835917E-2</v>
      </c>
      <c r="AK379">
        <v>1</v>
      </c>
      <c r="AL379">
        <v>-0.94742386177607896</v>
      </c>
      <c r="AM379">
        <v>1</v>
      </c>
      <c r="AN379">
        <v>0.20849775424794029</v>
      </c>
      <c r="AO379">
        <v>2</v>
      </c>
      <c r="AP379">
        <v>0</v>
      </c>
      <c r="AQ379">
        <v>2</v>
      </c>
      <c r="AS379">
        <v>3.1420620474835917E-2</v>
      </c>
      <c r="AT379">
        <v>1</v>
      </c>
      <c r="AU379">
        <v>-0.94742386177607896</v>
      </c>
      <c r="AV379">
        <v>1</v>
      </c>
      <c r="AW379">
        <v>1.023978353464432</v>
      </c>
      <c r="AX379">
        <v>0.81000000000000028</v>
      </c>
      <c r="AY379">
        <v>-0.65765493186945689</v>
      </c>
      <c r="AZ379">
        <v>0.81000000000000028</v>
      </c>
      <c r="BB379">
        <f t="shared" si="139"/>
        <v>0.81000000000000028</v>
      </c>
    </row>
    <row r="380" spans="1:54" x14ac:dyDescent="0.3">
      <c r="A380">
        <v>23</v>
      </c>
      <c r="B380" t="s">
        <v>109</v>
      </c>
      <c r="C380" t="s">
        <v>95</v>
      </c>
      <c r="D380" t="s">
        <v>96</v>
      </c>
      <c r="F380" s="2">
        <v>0</v>
      </c>
      <c r="G380" s="2">
        <f t="shared" si="134"/>
        <v>1</v>
      </c>
      <c r="H380" s="4">
        <f t="shared" si="135"/>
        <v>0</v>
      </c>
      <c r="I380" s="14">
        <f t="shared" si="136"/>
        <v>0</v>
      </c>
      <c r="J380">
        <f t="shared" si="115"/>
        <v>1</v>
      </c>
      <c r="K380">
        <f t="shared" si="137"/>
        <v>4</v>
      </c>
      <c r="L380">
        <f t="shared" si="138"/>
        <v>0</v>
      </c>
      <c r="M380" s="8">
        <f t="shared" si="140"/>
        <v>0.33682135664458562</v>
      </c>
      <c r="N380" s="8">
        <f t="shared" si="141"/>
        <v>0.34946101153680109</v>
      </c>
      <c r="O380" s="8">
        <f t="shared" si="142"/>
        <v>-0.33209565811987829</v>
      </c>
      <c r="P380" s="8">
        <f t="shared" si="143"/>
        <v>-0.30166970178344804</v>
      </c>
      <c r="Q380" s="8">
        <f t="shared" si="144"/>
        <v>-7.4037230252303785E-2</v>
      </c>
      <c r="R380" s="8">
        <f t="shared" si="145"/>
        <v>-0.31940253036612881</v>
      </c>
      <c r="T380" s="8">
        <f t="shared" si="146"/>
        <v>0.18835508670990539</v>
      </c>
      <c r="U380" s="8">
        <f t="shared" si="147"/>
        <v>0.19305224966088655</v>
      </c>
      <c r="V380" s="8">
        <f t="shared" si="148"/>
        <v>-0.30810247594764134</v>
      </c>
      <c r="W380" s="8">
        <f t="shared" si="149"/>
        <v>-0.2584877364919963</v>
      </c>
      <c r="X380" s="8">
        <f t="shared" si="150"/>
        <v>4.8038567307510591E-2</v>
      </c>
      <c r="Y380" s="8">
        <f t="shared" si="151"/>
        <v>-8.0739139546317229E-2</v>
      </c>
      <c r="AA380" s="8">
        <f t="shared" si="152"/>
        <v>-0.66613163408610865</v>
      </c>
      <c r="AB380" s="8">
        <f t="shared" si="153"/>
        <v>-0.66110792312340116</v>
      </c>
      <c r="AC380" s="8">
        <f t="shared" si="154"/>
        <v>-0.78158648792727559</v>
      </c>
      <c r="AD380" s="8">
        <f t="shared" si="155"/>
        <v>-0.75554555563729731</v>
      </c>
      <c r="AE380" s="8">
        <f t="shared" si="156"/>
        <v>-0.66991190834836722</v>
      </c>
      <c r="AF380" s="8">
        <f t="shared" si="157"/>
        <v>-0.52706535978444313</v>
      </c>
      <c r="AG380" s="8"/>
      <c r="AH380">
        <v>-11.279204497055771</v>
      </c>
      <c r="AJ380">
        <v>3.1420620474835917E-2</v>
      </c>
      <c r="AK380">
        <v>1</v>
      </c>
      <c r="AL380">
        <v>-0.94742386177607896</v>
      </c>
      <c r="AM380">
        <v>1</v>
      </c>
      <c r="AN380">
        <v>0.20849775424794029</v>
      </c>
      <c r="AO380">
        <v>2</v>
      </c>
      <c r="AP380">
        <v>0</v>
      </c>
      <c r="AQ380">
        <v>2</v>
      </c>
      <c r="AS380">
        <v>3.1420620474835917E-2</v>
      </c>
      <c r="AT380">
        <v>1</v>
      </c>
      <c r="AU380">
        <v>-0.94742386177607896</v>
      </c>
      <c r="AV380">
        <v>1</v>
      </c>
      <c r="AW380">
        <v>0.94511776407049264</v>
      </c>
      <c r="AX380">
        <v>0.81000000000000016</v>
      </c>
      <c r="AY380">
        <v>9.3595946041232628E-2</v>
      </c>
      <c r="AZ380">
        <v>0.81000000000000016</v>
      </c>
      <c r="BB380">
        <f t="shared" si="139"/>
        <v>0.81000000000000016</v>
      </c>
    </row>
    <row r="381" spans="1:54" x14ac:dyDescent="0.3">
      <c r="A381">
        <v>23</v>
      </c>
      <c r="B381" t="s">
        <v>110</v>
      </c>
      <c r="C381" t="s">
        <v>95</v>
      </c>
      <c r="D381" t="s">
        <v>96</v>
      </c>
      <c r="F381" s="2">
        <v>0</v>
      </c>
      <c r="G381" s="2">
        <f t="shared" si="134"/>
        <v>1</v>
      </c>
      <c r="H381" s="4">
        <f t="shared" si="135"/>
        <v>0</v>
      </c>
      <c r="I381" s="14">
        <f t="shared" si="136"/>
        <v>0</v>
      </c>
      <c r="J381">
        <f t="shared" si="115"/>
        <v>1</v>
      </c>
      <c r="K381">
        <f t="shared" si="137"/>
        <v>4</v>
      </c>
      <c r="L381">
        <f t="shared" si="138"/>
        <v>0</v>
      </c>
      <c r="M381" s="8">
        <f t="shared" si="140"/>
        <v>0.27780897646714386</v>
      </c>
      <c r="N381" s="8">
        <f t="shared" si="141"/>
        <v>0.2790200252264774</v>
      </c>
      <c r="O381" s="8">
        <f t="shared" si="142"/>
        <v>0.37556577144004916</v>
      </c>
      <c r="P381" s="8">
        <f t="shared" si="143"/>
        <v>0.36835051427217247</v>
      </c>
      <c r="Q381" s="8">
        <f t="shared" si="144"/>
        <v>-0.14341264120946878</v>
      </c>
      <c r="R381" s="8">
        <f t="shared" si="145"/>
        <v>1.9399907553454596</v>
      </c>
      <c r="T381" s="8">
        <f t="shared" si="146"/>
        <v>0.37620976231938619</v>
      </c>
      <c r="U381" s="8">
        <f t="shared" si="147"/>
        <v>0.367287366917735</v>
      </c>
      <c r="V381" s="8">
        <f t="shared" si="148"/>
        <v>0.37265618220279606</v>
      </c>
      <c r="W381" s="8">
        <f t="shared" si="149"/>
        <v>0.17223946489103831</v>
      </c>
      <c r="X381" s="8">
        <f t="shared" si="150"/>
        <v>9.3822565882341322E-2</v>
      </c>
      <c r="Y381" s="8">
        <f t="shared" si="151"/>
        <v>2.4305953582249824</v>
      </c>
      <c r="AA381" s="8">
        <f t="shared" si="152"/>
        <v>-0.43431832557738476</v>
      </c>
      <c r="AB381" s="8">
        <f t="shared" si="153"/>
        <v>-0.4347504751376895</v>
      </c>
      <c r="AC381" s="8">
        <f t="shared" si="154"/>
        <v>-0.39560763233365448</v>
      </c>
      <c r="AD381" s="8">
        <f t="shared" si="155"/>
        <v>-0.57975977320358774</v>
      </c>
      <c r="AE381" s="8">
        <f t="shared" si="156"/>
        <v>-0.5817140999394953</v>
      </c>
      <c r="AF381" s="8">
        <f t="shared" si="157"/>
        <v>0.87740532035498642</v>
      </c>
      <c r="AG381" s="8"/>
      <c r="AH381">
        <v>39.601955079577031</v>
      </c>
      <c r="AJ381">
        <v>0.42158749232605441</v>
      </c>
      <c r="AK381">
        <v>1</v>
      </c>
      <c r="AL381">
        <v>-0.94742386177607896</v>
      </c>
      <c r="AM381">
        <v>1</v>
      </c>
      <c r="AN381">
        <v>-0.20849775424794029</v>
      </c>
      <c r="AO381">
        <v>-2</v>
      </c>
      <c r="AP381">
        <v>0</v>
      </c>
      <c r="AQ381">
        <v>-2</v>
      </c>
      <c r="AS381">
        <v>0.42158749232605441</v>
      </c>
      <c r="AT381">
        <v>1</v>
      </c>
      <c r="AU381">
        <v>-0.94742386177607896</v>
      </c>
      <c r="AV381">
        <v>1</v>
      </c>
      <c r="AW381">
        <v>-0.80481209889015015</v>
      </c>
      <c r="AX381">
        <v>4.0305599999999997E-2</v>
      </c>
      <c r="AY381">
        <v>-1.4301920196013369</v>
      </c>
      <c r="AZ381">
        <v>4.0305599999999997E-2</v>
      </c>
      <c r="BB381">
        <f t="shared" si="139"/>
        <v>4.0305599999999997E-2</v>
      </c>
    </row>
    <row r="382" spans="1:54" x14ac:dyDescent="0.3">
      <c r="A382">
        <v>23</v>
      </c>
      <c r="B382" t="s">
        <v>111</v>
      </c>
      <c r="C382" t="s">
        <v>95</v>
      </c>
      <c r="D382" t="s">
        <v>96</v>
      </c>
      <c r="F382" s="2">
        <v>0</v>
      </c>
      <c r="G382" s="2">
        <f t="shared" si="134"/>
        <v>0</v>
      </c>
      <c r="H382" s="4">
        <f t="shared" si="135"/>
        <v>0</v>
      </c>
      <c r="I382" s="14">
        <f t="shared" si="136"/>
        <v>0</v>
      </c>
      <c r="J382">
        <f t="shared" si="115"/>
        <v>1</v>
      </c>
      <c r="K382">
        <f t="shared" si="137"/>
        <v>4</v>
      </c>
      <c r="L382">
        <f t="shared" si="138"/>
        <v>0</v>
      </c>
      <c r="M382" s="8">
        <f t="shared" si="140"/>
        <v>0.16698497333109011</v>
      </c>
      <c r="N382" s="8">
        <f t="shared" si="141"/>
        <v>0.16846734443036171</v>
      </c>
      <c r="O382" s="8">
        <f t="shared" si="142"/>
        <v>0.32860850165077793</v>
      </c>
      <c r="P382" s="8">
        <f t="shared" si="143"/>
        <v>0.29707124185390982</v>
      </c>
      <c r="Q382" s="8">
        <f t="shared" si="144"/>
        <v>-0.14038007097696889</v>
      </c>
      <c r="R382" s="8">
        <f t="shared" si="145"/>
        <v>2.2939070921379074</v>
      </c>
      <c r="T382" s="8">
        <f t="shared" si="146"/>
        <v>0.3148479442459603</v>
      </c>
      <c r="U382" s="8">
        <f t="shared" si="147"/>
        <v>0.30716442349782114</v>
      </c>
      <c r="V382" s="8">
        <f t="shared" si="148"/>
        <v>0.41932078538937023</v>
      </c>
      <c r="W382" s="8">
        <f t="shared" si="149"/>
        <v>0.21623329107578784</v>
      </c>
      <c r="X382" s="8">
        <f t="shared" si="150"/>
        <v>9.7045119659685042E-2</v>
      </c>
      <c r="Y382" s="8">
        <f t="shared" si="151"/>
        <v>2.25454904747119</v>
      </c>
      <c r="AA382" s="8">
        <f t="shared" si="152"/>
        <v>-0.50428731993336362</v>
      </c>
      <c r="AB382" s="8">
        <f t="shared" si="153"/>
        <v>-0.50733495052018229</v>
      </c>
      <c r="AC382" s="8">
        <f t="shared" si="154"/>
        <v>-0.41466839068414857</v>
      </c>
      <c r="AD382" s="8">
        <f t="shared" si="155"/>
        <v>-0.58125287855396723</v>
      </c>
      <c r="AE382" s="8">
        <f t="shared" si="156"/>
        <v>-0.57960875274562684</v>
      </c>
      <c r="AF382" s="8">
        <f t="shared" si="157"/>
        <v>0.50173382935923949</v>
      </c>
      <c r="AG382" s="8"/>
      <c r="AH382">
        <v>4.6103933746138734</v>
      </c>
      <c r="AJ382">
        <v>0.42158749232605441</v>
      </c>
      <c r="AK382">
        <v>1</v>
      </c>
      <c r="AL382">
        <v>-0.94742386177607896</v>
      </c>
      <c r="AM382">
        <v>1</v>
      </c>
      <c r="AN382">
        <v>-0.20849775424794029</v>
      </c>
      <c r="AO382">
        <v>-2</v>
      </c>
      <c r="AP382">
        <v>0</v>
      </c>
      <c r="AQ382">
        <v>-2</v>
      </c>
      <c r="AS382">
        <v>0.42158749232605441</v>
      </c>
      <c r="AT382">
        <v>1</v>
      </c>
      <c r="AU382">
        <v>-0.94742386177607896</v>
      </c>
      <c r="AV382">
        <v>1</v>
      </c>
      <c r="AW382">
        <v>-0.4434755297682198</v>
      </c>
      <c r="AX382">
        <v>0.22926240000000001</v>
      </c>
      <c r="AY382">
        <v>-4.8723982833418322</v>
      </c>
      <c r="AZ382">
        <v>0.22926240000000001</v>
      </c>
      <c r="BB382">
        <f t="shared" si="139"/>
        <v>0.22926240000000001</v>
      </c>
    </row>
    <row r="383" spans="1:54" x14ac:dyDescent="0.3">
      <c r="A383">
        <v>24</v>
      </c>
      <c r="B383" t="s">
        <v>112</v>
      </c>
      <c r="C383" t="s">
        <v>113</v>
      </c>
      <c r="D383" t="s">
        <v>114</v>
      </c>
      <c r="F383" s="2">
        <v>0</v>
      </c>
      <c r="G383" s="2">
        <f t="shared" si="134"/>
        <v>0</v>
      </c>
      <c r="H383" s="4">
        <f t="shared" si="135"/>
        <v>1</v>
      </c>
      <c r="I383" s="14">
        <f t="shared" si="136"/>
        <v>0</v>
      </c>
      <c r="J383">
        <f t="shared" si="115"/>
        <v>1</v>
      </c>
      <c r="K383">
        <f t="shared" si="137"/>
        <v>3</v>
      </c>
      <c r="L383">
        <f t="shared" si="138"/>
        <v>3</v>
      </c>
      <c r="M383" s="8">
        <f t="shared" si="140"/>
        <v>-0.2325612367554668</v>
      </c>
      <c r="N383" s="8">
        <f t="shared" si="141"/>
        <v>-0.22615724767244585</v>
      </c>
      <c r="O383" s="8">
        <f t="shared" si="142"/>
        <v>-0.68153166400051723</v>
      </c>
      <c r="P383" s="8">
        <f t="shared" si="143"/>
        <v>-0.47409189129419793</v>
      </c>
      <c r="Q383" s="8">
        <f t="shared" si="144"/>
        <v>-4.5560689963527197E-2</v>
      </c>
      <c r="R383" s="8">
        <f t="shared" si="145"/>
        <v>-0.81963238051675569</v>
      </c>
      <c r="T383" s="8">
        <f t="shared" si="146"/>
        <v>-0.29012412780874808</v>
      </c>
      <c r="U383" s="8">
        <f t="shared" si="147"/>
        <v>-0.29472580837151791</v>
      </c>
      <c r="V383" s="8">
        <f t="shared" si="148"/>
        <v>-0.56988303825362618</v>
      </c>
      <c r="W383" s="8">
        <f t="shared" si="149"/>
        <v>-0.25837727276968742</v>
      </c>
      <c r="X383" s="8">
        <f t="shared" si="150"/>
        <v>0.43444726715278575</v>
      </c>
      <c r="Y383" s="8">
        <f t="shared" si="151"/>
        <v>-0.58448434394015703</v>
      </c>
      <c r="AA383" s="8">
        <f t="shared" si="152"/>
        <v>-0.66954626510572468</v>
      </c>
      <c r="AB383" s="8">
        <f t="shared" si="153"/>
        <v>-0.67415557052818675</v>
      </c>
      <c r="AC383" s="8">
        <f t="shared" si="154"/>
        <v>-0.79725507065905765</v>
      </c>
      <c r="AD383" s="8">
        <f t="shared" si="155"/>
        <v>-0.55744534253704436</v>
      </c>
      <c r="AE383" s="8">
        <f t="shared" si="156"/>
        <v>-0.39398622372753772</v>
      </c>
      <c r="AF383" s="8">
        <f t="shared" si="157"/>
        <v>-0.77743691108956436</v>
      </c>
      <c r="AG383" s="8"/>
      <c r="AH383">
        <v>11.64272726890589</v>
      </c>
      <c r="AJ383">
        <v>-2.6437360799676579</v>
      </c>
      <c r="AK383">
        <v>-2</v>
      </c>
      <c r="AL383">
        <v>2.3628068418924579</v>
      </c>
      <c r="AM383">
        <v>-2</v>
      </c>
      <c r="AN383">
        <v>0.32286878265599428</v>
      </c>
      <c r="AO383">
        <v>4</v>
      </c>
      <c r="AP383">
        <v>0</v>
      </c>
      <c r="AQ383">
        <v>4</v>
      </c>
      <c r="AS383">
        <v>-2.6437360799676579</v>
      </c>
      <c r="AT383">
        <v>-2</v>
      </c>
      <c r="AU383">
        <v>2.3628068418924579</v>
      </c>
      <c r="AV383">
        <v>-2</v>
      </c>
      <c r="AW383">
        <v>-0.46524924592298478</v>
      </c>
      <c r="AX383">
        <v>0.70228944000000015</v>
      </c>
      <c r="AY383">
        <v>-4.2049410693668694</v>
      </c>
      <c r="AZ383">
        <v>0.70228944000000015</v>
      </c>
      <c r="BB383">
        <f t="shared" si="139"/>
        <v>0.70228944000000015</v>
      </c>
    </row>
    <row r="384" spans="1:54" x14ac:dyDescent="0.3">
      <c r="A384">
        <v>24</v>
      </c>
      <c r="B384" t="s">
        <v>115</v>
      </c>
      <c r="C384" t="s">
        <v>113</v>
      </c>
      <c r="D384" t="s">
        <v>114</v>
      </c>
      <c r="F384" s="2">
        <v>0</v>
      </c>
      <c r="G384" s="2">
        <f t="shared" si="134"/>
        <v>1</v>
      </c>
      <c r="H384" s="4">
        <f t="shared" si="135"/>
        <v>0</v>
      </c>
      <c r="I384" s="14">
        <f t="shared" si="136"/>
        <v>1</v>
      </c>
      <c r="J384">
        <f t="shared" si="115"/>
        <v>0</v>
      </c>
      <c r="K384">
        <f t="shared" si="137"/>
        <v>3</v>
      </c>
      <c r="L384">
        <f t="shared" si="138"/>
        <v>0</v>
      </c>
      <c r="M384" s="8">
        <f t="shared" si="140"/>
        <v>-0.38086431988486913</v>
      </c>
      <c r="N384" s="8">
        <f t="shared" si="141"/>
        <v>-0.37051006539908882</v>
      </c>
      <c r="O384" s="8">
        <f t="shared" si="142"/>
        <v>-0.59108182438840895</v>
      </c>
      <c r="P384" s="8">
        <f t="shared" si="143"/>
        <v>-0.72164222508831277</v>
      </c>
      <c r="Q384" s="8">
        <f t="shared" si="144"/>
        <v>-0.35662408010548535</v>
      </c>
      <c r="R384" s="8">
        <f t="shared" si="145"/>
        <v>-0.67722469789746531</v>
      </c>
      <c r="T384" s="8">
        <f t="shared" si="146"/>
        <v>-0.36034139247320324</v>
      </c>
      <c r="U384" s="8">
        <f t="shared" si="147"/>
        <v>-0.35749419412467054</v>
      </c>
      <c r="V384" s="8">
        <f t="shared" si="148"/>
        <v>-0.49533393792996067</v>
      </c>
      <c r="W384" s="8">
        <f t="shared" si="149"/>
        <v>-0.6513894293385929</v>
      </c>
      <c r="X384" s="8">
        <f t="shared" si="150"/>
        <v>-0.29114245684267837</v>
      </c>
      <c r="Y384" s="8">
        <f t="shared" si="151"/>
        <v>-0.35974350044098097</v>
      </c>
      <c r="AA384" s="8">
        <f t="shared" si="152"/>
        <v>-0.74792110490811481</v>
      </c>
      <c r="AB384" s="8">
        <f t="shared" si="153"/>
        <v>-0.74403298111644167</v>
      </c>
      <c r="AC384" s="8">
        <f t="shared" si="154"/>
        <v>-0.74842836821219727</v>
      </c>
      <c r="AD384" s="8">
        <f t="shared" si="155"/>
        <v>-0.85505608095375052</v>
      </c>
      <c r="AE384" s="8">
        <f t="shared" si="156"/>
        <v>-0.74627238470196211</v>
      </c>
      <c r="AF384" s="8">
        <f t="shared" si="157"/>
        <v>-0.62904624102980544</v>
      </c>
      <c r="AG384" s="8"/>
      <c r="AH384">
        <v>-14.79572724700051</v>
      </c>
      <c r="AJ384">
        <v>1.5923170626597589</v>
      </c>
      <c r="AK384">
        <v>-2</v>
      </c>
      <c r="AL384">
        <v>0.54720314936332615</v>
      </c>
      <c r="AM384">
        <v>-2</v>
      </c>
      <c r="AN384">
        <v>-0.32286878265599428</v>
      </c>
      <c r="AO384">
        <v>-4</v>
      </c>
      <c r="AP384">
        <v>0</v>
      </c>
      <c r="AQ384">
        <v>-4</v>
      </c>
      <c r="AS384">
        <v>1.5923170626597589</v>
      </c>
      <c r="AT384">
        <v>-2</v>
      </c>
      <c r="AU384">
        <v>0.54720314936332615</v>
      </c>
      <c r="AV384">
        <v>-2</v>
      </c>
      <c r="AW384">
        <v>0.34628453536327158</v>
      </c>
      <c r="AX384">
        <v>-1.04976</v>
      </c>
      <c r="AY384">
        <v>-13.63810052099182</v>
      </c>
      <c r="AZ384">
        <v>-1.04976</v>
      </c>
      <c r="BB384">
        <f t="shared" si="139"/>
        <v>-1.04976</v>
      </c>
    </row>
    <row r="385" spans="1:54" x14ac:dyDescent="0.3">
      <c r="A385">
        <v>24</v>
      </c>
      <c r="B385" t="s">
        <v>116</v>
      </c>
      <c r="C385" t="s">
        <v>113</v>
      </c>
      <c r="D385" t="s">
        <v>114</v>
      </c>
      <c r="F385" s="2">
        <v>0</v>
      </c>
      <c r="G385" s="2">
        <f t="shared" si="134"/>
        <v>1</v>
      </c>
      <c r="H385" s="4">
        <f t="shared" si="135"/>
        <v>0</v>
      </c>
      <c r="I385" s="14">
        <f t="shared" si="136"/>
        <v>0</v>
      </c>
      <c r="J385">
        <f t="shared" si="115"/>
        <v>1</v>
      </c>
      <c r="K385">
        <f t="shared" si="137"/>
        <v>3</v>
      </c>
      <c r="L385">
        <f t="shared" si="138"/>
        <v>0</v>
      </c>
      <c r="M385" s="8">
        <f t="shared" si="140"/>
        <v>-0.45178657633850466</v>
      </c>
      <c r="N385" s="8">
        <f t="shared" si="141"/>
        <v>-0.44799065023948337</v>
      </c>
      <c r="O385" s="8">
        <f t="shared" si="142"/>
        <v>-0.79476803654270956</v>
      </c>
      <c r="P385" s="8">
        <f t="shared" si="143"/>
        <v>-0.79445806153001264</v>
      </c>
      <c r="Q385" s="8">
        <f t="shared" si="144"/>
        <v>-0.35709115119913731</v>
      </c>
      <c r="R385" s="8">
        <f t="shared" si="145"/>
        <v>-0.81398022343004062</v>
      </c>
      <c r="T385" s="8">
        <f t="shared" si="146"/>
        <v>-0.39010875740100509</v>
      </c>
      <c r="U385" s="8">
        <f t="shared" si="147"/>
        <v>-0.39775194928300101</v>
      </c>
      <c r="V385" s="8">
        <f t="shared" si="148"/>
        <v>-0.54231020173671207</v>
      </c>
      <c r="W385" s="8">
        <f t="shared" si="149"/>
        <v>-0.65419456825471978</v>
      </c>
      <c r="X385" s="8">
        <f t="shared" si="150"/>
        <v>-0.29273658455844581</v>
      </c>
      <c r="Y385" s="8">
        <f t="shared" si="151"/>
        <v>-0.54777742683664743</v>
      </c>
      <c r="AA385" s="8">
        <f t="shared" si="152"/>
        <v>-0.77593035795809817</v>
      </c>
      <c r="AB385" s="8">
        <f t="shared" si="153"/>
        <v>-0.78101916158131868</v>
      </c>
      <c r="AC385" s="8">
        <f t="shared" si="154"/>
        <v>-0.81010693336673578</v>
      </c>
      <c r="AD385" s="8">
        <f t="shared" si="155"/>
        <v>-0.84825035874211974</v>
      </c>
      <c r="AE385" s="8">
        <f t="shared" si="156"/>
        <v>-0.75175979500069501</v>
      </c>
      <c r="AF385" s="8">
        <f t="shared" si="157"/>
        <v>-0.78485807943470365</v>
      </c>
      <c r="AG385" s="8"/>
      <c r="AH385">
        <v>-3.960740939891497</v>
      </c>
      <c r="AJ385">
        <v>3.8544940149276372</v>
      </c>
      <c r="AK385">
        <v>8</v>
      </c>
      <c r="AL385">
        <v>0.54720314936332615</v>
      </c>
      <c r="AM385">
        <v>8</v>
      </c>
      <c r="AN385">
        <v>0.32286878265599428</v>
      </c>
      <c r="AO385">
        <v>4</v>
      </c>
      <c r="AP385">
        <v>0</v>
      </c>
      <c r="AQ385">
        <v>4</v>
      </c>
      <c r="AS385">
        <v>3.8544940149276372</v>
      </c>
      <c r="AT385">
        <v>8</v>
      </c>
      <c r="AU385">
        <v>0.54720314936332615</v>
      </c>
      <c r="AV385">
        <v>8</v>
      </c>
      <c r="AW385">
        <v>1.411048871835304</v>
      </c>
      <c r="AX385">
        <v>2.9014199999999999</v>
      </c>
      <c r="AY385">
        <v>9.8306209327753926</v>
      </c>
      <c r="AZ385">
        <v>2.9014199999999999</v>
      </c>
      <c r="BB385">
        <f t="shared" si="139"/>
        <v>2.9014199999999999</v>
      </c>
    </row>
    <row r="386" spans="1:54" x14ac:dyDescent="0.3">
      <c r="A386">
        <v>24</v>
      </c>
      <c r="B386" t="s">
        <v>117</v>
      </c>
      <c r="C386" t="s">
        <v>113</v>
      </c>
      <c r="D386" t="s">
        <v>114</v>
      </c>
      <c r="F386" s="2">
        <v>0</v>
      </c>
      <c r="G386" s="2">
        <f t="shared" si="134"/>
        <v>0</v>
      </c>
      <c r="H386" s="4">
        <f t="shared" si="135"/>
        <v>0</v>
      </c>
      <c r="I386" s="14">
        <f t="shared" si="136"/>
        <v>1</v>
      </c>
      <c r="J386">
        <f t="shared" si="115"/>
        <v>0</v>
      </c>
      <c r="K386">
        <f t="shared" si="137"/>
        <v>3</v>
      </c>
      <c r="L386">
        <f t="shared" si="138"/>
        <v>0</v>
      </c>
      <c r="M386" s="8">
        <f t="shared" si="140"/>
        <v>1.063422601784725</v>
      </c>
      <c r="N386" s="8">
        <f t="shared" si="141"/>
        <v>1.0702583973213187</v>
      </c>
      <c r="O386" s="8">
        <f t="shared" si="142"/>
        <v>-5.1005003244664594E-2</v>
      </c>
      <c r="P386" s="8">
        <f t="shared" si="143"/>
        <v>0.47116471188388825</v>
      </c>
      <c r="Q386" s="8">
        <f t="shared" si="144"/>
        <v>-7.7448757739069271E-2</v>
      </c>
      <c r="R386" s="8">
        <f t="shared" si="145"/>
        <v>5.7588800455012613E-2</v>
      </c>
      <c r="T386" s="8">
        <f t="shared" si="146"/>
        <v>0.51328003124579646</v>
      </c>
      <c r="U386" s="8">
        <f t="shared" si="147"/>
        <v>0.48292546990163648</v>
      </c>
      <c r="V386" s="8">
        <f t="shared" si="148"/>
        <v>0.11608451735885481</v>
      </c>
      <c r="W386" s="8">
        <f t="shared" si="149"/>
        <v>0.93695014424438205</v>
      </c>
      <c r="X386" s="8">
        <f t="shared" si="150"/>
        <v>0.30558312106487628</v>
      </c>
      <c r="Y386" s="8">
        <f t="shared" si="151"/>
        <v>-8.6457018713928507E-3</v>
      </c>
      <c r="AA386" s="8">
        <f t="shared" si="152"/>
        <v>-0.39152063519803232</v>
      </c>
      <c r="AB386" s="8">
        <f t="shared" si="153"/>
        <v>-0.40838847156298597</v>
      </c>
      <c r="AC386" s="8">
        <f t="shared" si="154"/>
        <v>-0.49699014371404293</v>
      </c>
      <c r="AD386" s="8">
        <f t="shared" si="155"/>
        <v>3.6941874376457233E-2</v>
      </c>
      <c r="AE386" s="8">
        <f t="shared" si="156"/>
        <v>-0.45826145529499096</v>
      </c>
      <c r="AF386" s="8">
        <f t="shared" si="157"/>
        <v>-0.49119959032328753</v>
      </c>
      <c r="AG386" s="8"/>
      <c r="AH386">
        <v>7.1137409179861182</v>
      </c>
      <c r="AJ386">
        <v>-2.803074997619738</v>
      </c>
      <c r="AK386">
        <v>-4</v>
      </c>
      <c r="AL386">
        <v>2.3628068418924579</v>
      </c>
      <c r="AM386">
        <v>-4</v>
      </c>
      <c r="AN386">
        <v>-0.32286878265599428</v>
      </c>
      <c r="AO386">
        <v>-4</v>
      </c>
      <c r="AP386">
        <v>0</v>
      </c>
      <c r="AQ386">
        <v>-4</v>
      </c>
      <c r="AS386">
        <v>-2.803074997619738</v>
      </c>
      <c r="AT386">
        <v>-4</v>
      </c>
      <c r="AU386">
        <v>2.3628068418924579</v>
      </c>
      <c r="AV386">
        <v>-4</v>
      </c>
      <c r="AW386">
        <v>-1.2920841612755909</v>
      </c>
      <c r="AX386">
        <v>-2.5539494399999998</v>
      </c>
      <c r="AY386">
        <v>8.0124206575833021</v>
      </c>
      <c r="AZ386">
        <v>-2.5539494399999998</v>
      </c>
      <c r="BB386">
        <f t="shared" si="139"/>
        <v>-2.5539494399999998</v>
      </c>
    </row>
    <row r="387" spans="1:54" x14ac:dyDescent="0.3">
      <c r="A387">
        <v>24</v>
      </c>
      <c r="B387" t="s">
        <v>118</v>
      </c>
      <c r="C387" t="s">
        <v>113</v>
      </c>
      <c r="D387" t="s">
        <v>114</v>
      </c>
      <c r="F387" s="2">
        <v>0</v>
      </c>
      <c r="G387" s="2">
        <f t="shared" si="134"/>
        <v>1</v>
      </c>
      <c r="H387" s="4">
        <f t="shared" si="135"/>
        <v>0</v>
      </c>
      <c r="I387" s="14">
        <f t="shared" si="136"/>
        <v>1</v>
      </c>
      <c r="J387">
        <f t="shared" si="115"/>
        <v>0</v>
      </c>
      <c r="K387">
        <f t="shared" si="137"/>
        <v>3</v>
      </c>
      <c r="L387">
        <f t="shared" si="138"/>
        <v>0</v>
      </c>
      <c r="M387" s="8">
        <f t="shared" si="140"/>
        <v>2.668854378992124</v>
      </c>
      <c r="N387" s="8">
        <f t="shared" si="141"/>
        <v>2.6801132024070715</v>
      </c>
      <c r="O387" s="8">
        <f t="shared" si="142"/>
        <v>1.0736445247865372</v>
      </c>
      <c r="P387" s="8">
        <f t="shared" si="143"/>
        <v>5.8683449466064301</v>
      </c>
      <c r="Q387" s="8">
        <f t="shared" si="144"/>
        <v>-4.8876771630727137E-2</v>
      </c>
      <c r="R387" s="8">
        <f t="shared" si="145"/>
        <v>5.9578352124147473</v>
      </c>
      <c r="T387" s="8">
        <f t="shared" si="146"/>
        <v>1.1234530046760625</v>
      </c>
      <c r="U387" s="8">
        <f t="shared" si="147"/>
        <v>1.1056297760109193</v>
      </c>
      <c r="V387" s="8">
        <f t="shared" si="148"/>
        <v>0.587646610617652</v>
      </c>
      <c r="W387" s="8">
        <f t="shared" si="149"/>
        <v>4.1351821427385209</v>
      </c>
      <c r="X387" s="8">
        <f t="shared" si="150"/>
        <v>0.41873958806342881</v>
      </c>
      <c r="Y387" s="8">
        <f t="shared" si="151"/>
        <v>1.0978799389769918</v>
      </c>
      <c r="AA387" s="8">
        <f t="shared" si="152"/>
        <v>-0.24466008411136361</v>
      </c>
      <c r="AB387" s="8">
        <f t="shared" si="153"/>
        <v>-0.2457586151192481</v>
      </c>
      <c r="AC387" s="8">
        <f t="shared" si="154"/>
        <v>-0.38166704992930695</v>
      </c>
      <c r="AD387" s="8">
        <f t="shared" si="155"/>
        <v>1.4264496248135872</v>
      </c>
      <c r="AE387" s="8">
        <f t="shared" si="156"/>
        <v>-0.39648680838349709</v>
      </c>
      <c r="AF387" s="8">
        <f t="shared" si="157"/>
        <v>-3.8264365082988944E-2</v>
      </c>
      <c r="AG387" s="8"/>
      <c r="AH387">
        <v>7.1137409179861182</v>
      </c>
      <c r="AJ387">
        <v>-2.803074997619738</v>
      </c>
      <c r="AK387">
        <v>-4</v>
      </c>
      <c r="AL387">
        <v>2.3628068418924579</v>
      </c>
      <c r="AM387">
        <v>-4</v>
      </c>
      <c r="AN387">
        <v>-0.32286878265599428</v>
      </c>
      <c r="AO387">
        <v>-4</v>
      </c>
      <c r="AP387">
        <v>0</v>
      </c>
      <c r="AQ387">
        <v>-4</v>
      </c>
      <c r="AS387">
        <v>-2.803074997619738</v>
      </c>
      <c r="AT387">
        <v>-4</v>
      </c>
      <c r="AU387">
        <v>2.3628068418924579</v>
      </c>
      <c r="AV387">
        <v>-4</v>
      </c>
      <c r="AW387">
        <v>-1.2920841612755909</v>
      </c>
      <c r="AX387">
        <v>-2.5539494399999998</v>
      </c>
      <c r="AY387">
        <v>8.0124206575833021</v>
      </c>
      <c r="AZ387">
        <v>-2.5539494399999998</v>
      </c>
      <c r="BB387">
        <f t="shared" si="139"/>
        <v>-2.5539494399999998</v>
      </c>
    </row>
    <row r="388" spans="1:54" x14ac:dyDescent="0.3">
      <c r="A388">
        <v>24</v>
      </c>
      <c r="B388" t="s">
        <v>119</v>
      </c>
      <c r="C388" t="s">
        <v>113</v>
      </c>
      <c r="D388" t="s">
        <v>114</v>
      </c>
      <c r="F388" s="2">
        <v>0</v>
      </c>
      <c r="G388" s="2">
        <f t="shared" si="134"/>
        <v>0</v>
      </c>
      <c r="H388" s="4">
        <f t="shared" si="135"/>
        <v>0</v>
      </c>
      <c r="I388" s="14">
        <f t="shared" si="136"/>
        <v>0</v>
      </c>
      <c r="J388">
        <f t="shared" si="115"/>
        <v>1</v>
      </c>
      <c r="K388">
        <f t="shared" si="137"/>
        <v>3</v>
      </c>
      <c r="L388">
        <f t="shared" si="138"/>
        <v>0</v>
      </c>
      <c r="M388" s="8">
        <f t="shared" si="140"/>
        <v>-0.35963941174420377</v>
      </c>
      <c r="N388" s="8">
        <f t="shared" si="141"/>
        <v>-0.35122253672012727</v>
      </c>
      <c r="O388" s="8">
        <f t="shared" si="142"/>
        <v>-0.935301044573149</v>
      </c>
      <c r="P388" s="8">
        <f t="shared" si="143"/>
        <v>-0.79925162418219309</v>
      </c>
      <c r="Q388" s="8">
        <f t="shared" si="144"/>
        <v>-0.36393528066785563</v>
      </c>
      <c r="R388" s="8">
        <f t="shared" si="145"/>
        <v>-0.79769362805478539</v>
      </c>
      <c r="T388" s="8">
        <f t="shared" si="146"/>
        <v>-0.29550359066572307</v>
      </c>
      <c r="U388" s="8">
        <f t="shared" si="147"/>
        <v>-0.2988916326461995</v>
      </c>
      <c r="V388" s="8">
        <f t="shared" si="148"/>
        <v>-0.69654385239491745</v>
      </c>
      <c r="W388" s="8">
        <f t="shared" si="149"/>
        <v>-0.61086001796015654</v>
      </c>
      <c r="X388" s="8">
        <f t="shared" si="150"/>
        <v>-0.30507638257146452</v>
      </c>
      <c r="Y388" s="8">
        <f t="shared" si="151"/>
        <v>-0.49899026929160401</v>
      </c>
      <c r="AA388" s="8">
        <f t="shared" si="152"/>
        <v>-0.74915412878163812</v>
      </c>
      <c r="AB388" s="8">
        <f t="shared" si="153"/>
        <v>-0.75245343260960251</v>
      </c>
      <c r="AC388" s="8">
        <f t="shared" si="154"/>
        <v>-0.87413540846934867</v>
      </c>
      <c r="AD388" s="8">
        <f t="shared" si="155"/>
        <v>-0.83468723628505515</v>
      </c>
      <c r="AE388" s="8">
        <f t="shared" si="156"/>
        <v>-0.75763423614134084</v>
      </c>
      <c r="AF388" s="8">
        <f t="shared" si="157"/>
        <v>-0.7706965801015615</v>
      </c>
      <c r="AG388" s="8"/>
      <c r="AH388">
        <v>-3.960740939891497</v>
      </c>
      <c r="AJ388">
        <v>3.8544940149276372</v>
      </c>
      <c r="AK388">
        <v>8</v>
      </c>
      <c r="AL388">
        <v>0.54720314936332615</v>
      </c>
      <c r="AM388">
        <v>8</v>
      </c>
      <c r="AN388">
        <v>0.32286878265599428</v>
      </c>
      <c r="AO388">
        <v>4</v>
      </c>
      <c r="AP388">
        <v>0</v>
      </c>
      <c r="AQ388">
        <v>4</v>
      </c>
      <c r="AS388">
        <v>3.8544940149276372</v>
      </c>
      <c r="AT388">
        <v>8</v>
      </c>
      <c r="AU388">
        <v>0.54720314936332615</v>
      </c>
      <c r="AV388">
        <v>8</v>
      </c>
      <c r="AW388">
        <v>1.411048871835304</v>
      </c>
      <c r="AX388">
        <v>2.9014199999999999</v>
      </c>
      <c r="AY388">
        <v>9.8306209327753926</v>
      </c>
      <c r="AZ388">
        <v>2.9014199999999999</v>
      </c>
      <c r="BB388">
        <f t="shared" si="139"/>
        <v>2.9014199999999999</v>
      </c>
    </row>
    <row r="389" spans="1:54" x14ac:dyDescent="0.3">
      <c r="A389">
        <v>24</v>
      </c>
      <c r="B389" t="s">
        <v>120</v>
      </c>
      <c r="C389" t="s">
        <v>113</v>
      </c>
      <c r="D389" t="s">
        <v>114</v>
      </c>
      <c r="F389" s="2">
        <v>0</v>
      </c>
      <c r="G389" s="2">
        <f t="shared" si="134"/>
        <v>0</v>
      </c>
      <c r="H389" s="4">
        <f t="shared" si="135"/>
        <v>0</v>
      </c>
      <c r="I389" s="14">
        <f t="shared" si="136"/>
        <v>1</v>
      </c>
      <c r="J389">
        <f t="shared" si="115"/>
        <v>0</v>
      </c>
      <c r="K389">
        <f t="shared" si="137"/>
        <v>3</v>
      </c>
      <c r="L389">
        <f t="shared" si="138"/>
        <v>0</v>
      </c>
      <c r="M389" s="8">
        <f t="shared" si="140"/>
        <v>-0.30022365065480938</v>
      </c>
      <c r="N389" s="8">
        <f t="shared" si="141"/>
        <v>-0.29496709984587349</v>
      </c>
      <c r="O389" s="8">
        <f t="shared" si="142"/>
        <v>-0.51716341586009629</v>
      </c>
      <c r="P389" s="8">
        <f t="shared" si="143"/>
        <v>-0.580799105429463</v>
      </c>
      <c r="Q389" s="8">
        <f t="shared" si="144"/>
        <v>-0.34855969366867284</v>
      </c>
      <c r="R389" s="8">
        <f t="shared" si="145"/>
        <v>-0.81426375252920402</v>
      </c>
      <c r="T389" s="8">
        <f t="shared" si="146"/>
        <v>-0.34803563328328674</v>
      </c>
      <c r="U389" s="8">
        <f t="shared" si="147"/>
        <v>-0.3521138784930305</v>
      </c>
      <c r="V389" s="8">
        <f t="shared" si="148"/>
        <v>-0.44762440019734467</v>
      </c>
      <c r="W389" s="8">
        <f t="shared" si="149"/>
        <v>-0.53662479749905334</v>
      </c>
      <c r="X389" s="8">
        <f t="shared" si="150"/>
        <v>-0.29003860532677617</v>
      </c>
      <c r="Y389" s="8">
        <f t="shared" si="151"/>
        <v>-0.625962652040853</v>
      </c>
      <c r="AA389" s="8">
        <f t="shared" si="152"/>
        <v>-0.7446542315059953</v>
      </c>
      <c r="AB389" s="8">
        <f t="shared" si="153"/>
        <v>-0.74389171627758788</v>
      </c>
      <c r="AC389" s="8">
        <f t="shared" si="154"/>
        <v>-0.76122836248725589</v>
      </c>
      <c r="AD389" s="8">
        <f t="shared" si="155"/>
        <v>-0.83786870920683931</v>
      </c>
      <c r="AE389" s="8">
        <f t="shared" si="156"/>
        <v>-0.74612096773759373</v>
      </c>
      <c r="AF389" s="8">
        <f t="shared" si="157"/>
        <v>-0.80260684341326682</v>
      </c>
      <c r="AG389" s="8"/>
      <c r="AH389">
        <v>-14.79572724700051</v>
      </c>
      <c r="AJ389">
        <v>1.5923170626597589</v>
      </c>
      <c r="AK389">
        <v>-2</v>
      </c>
      <c r="AL389">
        <v>0.54720314936332615</v>
      </c>
      <c r="AM389">
        <v>-2</v>
      </c>
      <c r="AN389">
        <v>-0.32286878265599428</v>
      </c>
      <c r="AO389">
        <v>-4</v>
      </c>
      <c r="AP389">
        <v>0</v>
      </c>
      <c r="AQ389">
        <v>-4</v>
      </c>
      <c r="AS389">
        <v>1.5923170626597589</v>
      </c>
      <c r="AT389">
        <v>-2</v>
      </c>
      <c r="AU389">
        <v>0.54720314936332615</v>
      </c>
      <c r="AV389">
        <v>-2</v>
      </c>
      <c r="AW389">
        <v>0.34628453536327158</v>
      </c>
      <c r="AX389">
        <v>-1.04976</v>
      </c>
      <c r="AY389">
        <v>-13.63810052099182</v>
      </c>
      <c r="AZ389">
        <v>-1.04976</v>
      </c>
      <c r="BB389">
        <f t="shared" si="139"/>
        <v>-1.04976</v>
      </c>
    </row>
    <row r="390" spans="1:54" x14ac:dyDescent="0.3">
      <c r="A390">
        <v>24</v>
      </c>
      <c r="B390" t="s">
        <v>121</v>
      </c>
      <c r="C390" t="s">
        <v>113</v>
      </c>
      <c r="D390" t="s">
        <v>114</v>
      </c>
      <c r="F390" s="2">
        <v>0</v>
      </c>
      <c r="G390" s="2">
        <f t="shared" si="134"/>
        <v>1</v>
      </c>
      <c r="H390" s="4">
        <f t="shared" si="135"/>
        <v>1</v>
      </c>
      <c r="I390" s="14">
        <f t="shared" si="136"/>
        <v>0</v>
      </c>
      <c r="J390">
        <f t="shared" si="115"/>
        <v>1</v>
      </c>
      <c r="K390">
        <f t="shared" si="137"/>
        <v>3</v>
      </c>
      <c r="L390">
        <f t="shared" si="138"/>
        <v>3</v>
      </c>
      <c r="M390" s="8">
        <f t="shared" si="140"/>
        <v>-0.18245248870731121</v>
      </c>
      <c r="N390" s="8">
        <f t="shared" si="141"/>
        <v>-0.17156363318005138</v>
      </c>
      <c r="O390" s="8">
        <f t="shared" si="142"/>
        <v>-0.49437853102060253</v>
      </c>
      <c r="P390" s="8">
        <f t="shared" si="143"/>
        <v>-0.50698573247498124</v>
      </c>
      <c r="Q390" s="8">
        <f t="shared" si="144"/>
        <v>-8.0941921631168534E-2</v>
      </c>
      <c r="R390" s="8">
        <f t="shared" si="145"/>
        <v>-0.55991658119421361</v>
      </c>
      <c r="T390" s="8">
        <f t="shared" si="146"/>
        <v>-0.1490477636295966</v>
      </c>
      <c r="U390" s="8">
        <f t="shared" si="147"/>
        <v>-0.14949857233308186</v>
      </c>
      <c r="V390" s="8">
        <f t="shared" si="148"/>
        <v>-0.30133574439340138</v>
      </c>
      <c r="W390" s="8">
        <f t="shared" si="149"/>
        <v>-0.31660087459099551</v>
      </c>
      <c r="X390" s="8">
        <f t="shared" si="150"/>
        <v>0.3216625189278054</v>
      </c>
      <c r="Y390" s="8">
        <f t="shared" si="151"/>
        <v>-0.35844275191786013</v>
      </c>
      <c r="AA390" s="8">
        <f t="shared" si="152"/>
        <v>-0.67813929831956166</v>
      </c>
      <c r="AB390" s="8">
        <f t="shared" si="153"/>
        <v>-0.67988859742159158</v>
      </c>
      <c r="AC390" s="8">
        <f t="shared" si="154"/>
        <v>-0.6981905558490763</v>
      </c>
      <c r="AD390" s="8">
        <f t="shared" si="155"/>
        <v>-0.65231150522852788</v>
      </c>
      <c r="AE390" s="8">
        <f t="shared" si="156"/>
        <v>-0.44624086437776828</v>
      </c>
      <c r="AF390" s="8">
        <f t="shared" si="157"/>
        <v>-0.69313860257208582</v>
      </c>
      <c r="AG390" s="8"/>
      <c r="AH390">
        <v>11.64272726890589</v>
      </c>
      <c r="AJ390">
        <v>-2.6437360799676579</v>
      </c>
      <c r="AK390">
        <v>-2</v>
      </c>
      <c r="AL390">
        <v>2.3628068418924579</v>
      </c>
      <c r="AM390">
        <v>-2</v>
      </c>
      <c r="AN390">
        <v>0.32286878265599428</v>
      </c>
      <c r="AO390">
        <v>4</v>
      </c>
      <c r="AP390">
        <v>0</v>
      </c>
      <c r="AQ390">
        <v>4</v>
      </c>
      <c r="AS390">
        <v>-2.6437360799676579</v>
      </c>
      <c r="AT390">
        <v>-2</v>
      </c>
      <c r="AU390">
        <v>2.3628068418924579</v>
      </c>
      <c r="AV390">
        <v>-2</v>
      </c>
      <c r="AW390">
        <v>-0.46524924592298478</v>
      </c>
      <c r="AX390">
        <v>0.70228944000000015</v>
      </c>
      <c r="AY390">
        <v>-4.2049410693668694</v>
      </c>
      <c r="AZ390">
        <v>0.70228944000000015</v>
      </c>
      <c r="BB390">
        <f t="shared" si="139"/>
        <v>0.70228944000000015</v>
      </c>
    </row>
    <row r="391" spans="1:54" x14ac:dyDescent="0.3">
      <c r="A391">
        <v>24</v>
      </c>
      <c r="B391" t="s">
        <v>122</v>
      </c>
      <c r="C391" t="s">
        <v>123</v>
      </c>
      <c r="D391" t="s">
        <v>114</v>
      </c>
      <c r="F391" s="2">
        <v>0</v>
      </c>
      <c r="G391" s="2">
        <f t="shared" si="134"/>
        <v>0</v>
      </c>
      <c r="H391" s="4">
        <f t="shared" si="135"/>
        <v>0</v>
      </c>
      <c r="I391" s="14">
        <f t="shared" si="136"/>
        <v>0</v>
      </c>
      <c r="J391">
        <f t="shared" si="115"/>
        <v>1</v>
      </c>
      <c r="K391">
        <f t="shared" si="137"/>
        <v>3</v>
      </c>
      <c r="L391">
        <f t="shared" si="138"/>
        <v>0</v>
      </c>
      <c r="M391" s="8">
        <f t="shared" si="140"/>
        <v>-0.2325612367554668</v>
      </c>
      <c r="N391" s="8">
        <f t="shared" si="141"/>
        <v>-0.22615724767244585</v>
      </c>
      <c r="O391" s="8">
        <f t="shared" si="142"/>
        <v>-0.68153166400051723</v>
      </c>
      <c r="P391" s="8">
        <f t="shared" si="143"/>
        <v>-0.47409189129419793</v>
      </c>
      <c r="Q391" s="8">
        <f t="shared" si="144"/>
        <v>-4.5560689963527197E-2</v>
      </c>
      <c r="R391" s="8">
        <f t="shared" si="145"/>
        <v>-0.81963238051675569</v>
      </c>
      <c r="T391" s="8">
        <f t="shared" si="146"/>
        <v>-0.28277598805128062</v>
      </c>
      <c r="U391" s="8">
        <f t="shared" si="147"/>
        <v>-0.30022954957586984</v>
      </c>
      <c r="V391" s="8">
        <f t="shared" si="148"/>
        <v>-0.5743769179810746</v>
      </c>
      <c r="W391" s="8">
        <f t="shared" si="149"/>
        <v>-0.25501055606691392</v>
      </c>
      <c r="X391" s="8">
        <f t="shared" si="150"/>
        <v>0.43972983673887311</v>
      </c>
      <c r="Y391" s="8">
        <f t="shared" si="151"/>
        <v>-0.58480287076504067</v>
      </c>
      <c r="AA391" s="8">
        <f t="shared" si="152"/>
        <v>-0.66430877941320943</v>
      </c>
      <c r="AB391" s="8">
        <f t="shared" si="153"/>
        <v>-0.67524328302220449</v>
      </c>
      <c r="AC391" s="8">
        <f t="shared" si="154"/>
        <v>-0.797085351221548</v>
      </c>
      <c r="AD391" s="8">
        <f t="shared" si="155"/>
        <v>-0.55424552802617222</v>
      </c>
      <c r="AE391" s="8">
        <f t="shared" si="156"/>
        <v>-0.39736234936050674</v>
      </c>
      <c r="AF391" s="8">
        <f t="shared" si="157"/>
        <v>-0.77702389413410522</v>
      </c>
      <c r="AG391" s="8"/>
      <c r="AH391">
        <v>11.64272726890589</v>
      </c>
      <c r="AJ391">
        <v>-2.6437360799676579</v>
      </c>
      <c r="AK391">
        <v>-2</v>
      </c>
      <c r="AL391">
        <v>2.3628068418924579</v>
      </c>
      <c r="AM391">
        <v>-2</v>
      </c>
      <c r="AN391">
        <v>0.32286878265599428</v>
      </c>
      <c r="AO391">
        <v>4</v>
      </c>
      <c r="AP391">
        <v>0</v>
      </c>
      <c r="AQ391">
        <v>4</v>
      </c>
      <c r="AS391">
        <v>-2.6437360799676579</v>
      </c>
      <c r="AT391">
        <v>-2</v>
      </c>
      <c r="AU391">
        <v>2.3628068418924579</v>
      </c>
      <c r="AV391">
        <v>-2</v>
      </c>
      <c r="AW391">
        <v>-0.46524924592298478</v>
      </c>
      <c r="AX391">
        <v>0.70228944000000015</v>
      </c>
      <c r="AY391">
        <v>-4.2049410693668694</v>
      </c>
      <c r="AZ391">
        <v>0.70228944000000015</v>
      </c>
      <c r="BB391">
        <f t="shared" si="139"/>
        <v>0.70228944000000015</v>
      </c>
    </row>
    <row r="392" spans="1:54" x14ac:dyDescent="0.3">
      <c r="A392">
        <v>24</v>
      </c>
      <c r="B392" t="s">
        <v>124</v>
      </c>
      <c r="C392" t="s">
        <v>123</v>
      </c>
      <c r="D392" t="s">
        <v>114</v>
      </c>
      <c r="F392" s="2">
        <v>0</v>
      </c>
      <c r="G392" s="2">
        <f t="shared" si="134"/>
        <v>1</v>
      </c>
      <c r="H392" s="4">
        <f t="shared" si="135"/>
        <v>0</v>
      </c>
      <c r="I392" s="14">
        <f t="shared" si="136"/>
        <v>1</v>
      </c>
      <c r="J392">
        <f t="shared" si="115"/>
        <v>0</v>
      </c>
      <c r="K392">
        <f t="shared" si="137"/>
        <v>3</v>
      </c>
      <c r="L392">
        <f t="shared" si="138"/>
        <v>0</v>
      </c>
      <c r="M392" s="8">
        <f t="shared" si="140"/>
        <v>-0.38086431988486913</v>
      </c>
      <c r="N392" s="8">
        <f t="shared" si="141"/>
        <v>-0.37051006539908882</v>
      </c>
      <c r="O392" s="8">
        <f t="shared" si="142"/>
        <v>-0.59108182438840895</v>
      </c>
      <c r="P392" s="8">
        <f t="shared" si="143"/>
        <v>-0.72164222508831277</v>
      </c>
      <c r="Q392" s="8">
        <f t="shared" si="144"/>
        <v>-0.35662408010548535</v>
      </c>
      <c r="R392" s="8">
        <f t="shared" si="145"/>
        <v>-0.67722469789746531</v>
      </c>
      <c r="T392" s="8">
        <f t="shared" si="146"/>
        <v>-0.37307108037730285</v>
      </c>
      <c r="U392" s="8">
        <f t="shared" si="147"/>
        <v>-0.37357217081982064</v>
      </c>
      <c r="V392" s="8">
        <f t="shared" si="148"/>
        <v>-0.48930370438881382</v>
      </c>
      <c r="W392" s="8">
        <f t="shared" si="149"/>
        <v>-0.64638568505688043</v>
      </c>
      <c r="X392" s="8">
        <f t="shared" si="150"/>
        <v>-0.2958815264768821</v>
      </c>
      <c r="Y392" s="8">
        <f t="shared" si="151"/>
        <v>-0.38349434452733161</v>
      </c>
      <c r="AA392" s="8">
        <f t="shared" si="152"/>
        <v>-0.75343833155951789</v>
      </c>
      <c r="AB392" s="8">
        <f t="shared" si="153"/>
        <v>-0.75105452803829742</v>
      </c>
      <c r="AC392" s="8">
        <f t="shared" si="154"/>
        <v>-0.74607612729376815</v>
      </c>
      <c r="AD392" s="8">
        <f t="shared" si="155"/>
        <v>-0.85415885254580148</v>
      </c>
      <c r="AE392" s="8">
        <f t="shared" si="156"/>
        <v>-0.75165016951246444</v>
      </c>
      <c r="AF392" s="8">
        <f t="shared" si="157"/>
        <v>-0.64602731162163973</v>
      </c>
      <c r="AG392" s="8"/>
      <c r="AH392">
        <v>-14.79572724700051</v>
      </c>
      <c r="AJ392">
        <v>1.5923170626597589</v>
      </c>
      <c r="AK392">
        <v>-2</v>
      </c>
      <c r="AL392">
        <v>0.54720314936332615</v>
      </c>
      <c r="AM392">
        <v>-2</v>
      </c>
      <c r="AN392">
        <v>-0.32286878265599428</v>
      </c>
      <c r="AO392">
        <v>-4</v>
      </c>
      <c r="AP392">
        <v>0</v>
      </c>
      <c r="AQ392">
        <v>-4</v>
      </c>
      <c r="AS392">
        <v>1.5923170626597589</v>
      </c>
      <c r="AT392">
        <v>-2</v>
      </c>
      <c r="AU392">
        <v>0.54720314936332615</v>
      </c>
      <c r="AV392">
        <v>-2</v>
      </c>
      <c r="AW392">
        <v>0.34628453536327158</v>
      </c>
      <c r="AX392">
        <v>-1.04976</v>
      </c>
      <c r="AY392">
        <v>-13.63810052099182</v>
      </c>
      <c r="AZ392">
        <v>-1.04976</v>
      </c>
      <c r="BB392">
        <f t="shared" si="139"/>
        <v>-1.04976</v>
      </c>
    </row>
    <row r="393" spans="1:54" x14ac:dyDescent="0.3">
      <c r="A393">
        <v>24</v>
      </c>
      <c r="B393" t="s">
        <v>125</v>
      </c>
      <c r="C393" t="s">
        <v>123</v>
      </c>
      <c r="D393" t="s">
        <v>114</v>
      </c>
      <c r="F393" s="2">
        <v>0</v>
      </c>
      <c r="G393" s="2">
        <f t="shared" si="134"/>
        <v>1</v>
      </c>
      <c r="H393" s="4">
        <f t="shared" si="135"/>
        <v>1</v>
      </c>
      <c r="I393" s="14">
        <f t="shared" si="136"/>
        <v>0</v>
      </c>
      <c r="J393">
        <f t="shared" si="115"/>
        <v>1</v>
      </c>
      <c r="K393">
        <f t="shared" si="137"/>
        <v>3</v>
      </c>
      <c r="L393">
        <f t="shared" si="138"/>
        <v>3</v>
      </c>
      <c r="M393" s="8">
        <f t="shared" si="140"/>
        <v>-0.45178657633850466</v>
      </c>
      <c r="N393" s="8">
        <f t="shared" si="141"/>
        <v>-0.44799065023948337</v>
      </c>
      <c r="O393" s="8">
        <f t="shared" si="142"/>
        <v>-0.79476803654270956</v>
      </c>
      <c r="P393" s="8">
        <f t="shared" si="143"/>
        <v>-0.79445806153001264</v>
      </c>
      <c r="Q393" s="8">
        <f t="shared" si="144"/>
        <v>-0.35709115119913731</v>
      </c>
      <c r="R393" s="8">
        <f t="shared" si="145"/>
        <v>-0.81398022343004062</v>
      </c>
      <c r="T393" s="8">
        <f t="shared" si="146"/>
        <v>-0.40104953111030972</v>
      </c>
      <c r="U393" s="8">
        <f t="shared" si="147"/>
        <v>-0.41087708885778262</v>
      </c>
      <c r="V393" s="8">
        <f t="shared" si="148"/>
        <v>-0.54965844659475116</v>
      </c>
      <c r="W393" s="8">
        <f t="shared" si="149"/>
        <v>-0.65167652291438549</v>
      </c>
      <c r="X393" s="8">
        <f t="shared" si="150"/>
        <v>-0.3003056777706643</v>
      </c>
      <c r="Y393" s="8">
        <f t="shared" si="151"/>
        <v>-0.56340929375860116</v>
      </c>
      <c r="AA393" s="8">
        <f t="shared" si="152"/>
        <v>-0.77964374114873203</v>
      </c>
      <c r="AB393" s="8">
        <f t="shared" si="153"/>
        <v>-0.78393391824695757</v>
      </c>
      <c r="AC393" s="8">
        <f t="shared" si="154"/>
        <v>-0.81227484873991629</v>
      </c>
      <c r="AD393" s="8">
        <f t="shared" si="155"/>
        <v>-0.84706257510901295</v>
      </c>
      <c r="AE393" s="8">
        <f t="shared" si="156"/>
        <v>-0.75219058905237912</v>
      </c>
      <c r="AF393" s="8">
        <f t="shared" si="157"/>
        <v>-0.79035432471615019</v>
      </c>
      <c r="AG393" s="8"/>
      <c r="AH393">
        <v>-3.960740939891497</v>
      </c>
      <c r="AJ393">
        <v>3.8544940149276372</v>
      </c>
      <c r="AK393">
        <v>8</v>
      </c>
      <c r="AL393">
        <v>0.54720314936332615</v>
      </c>
      <c r="AM393">
        <v>8</v>
      </c>
      <c r="AN393">
        <v>0.32286878265599428</v>
      </c>
      <c r="AO393">
        <v>4</v>
      </c>
      <c r="AP393">
        <v>0</v>
      </c>
      <c r="AQ393">
        <v>4</v>
      </c>
      <c r="AS393">
        <v>3.8544940149276372</v>
      </c>
      <c r="AT393">
        <v>8</v>
      </c>
      <c r="AU393">
        <v>0.54720314936332615</v>
      </c>
      <c r="AV393">
        <v>8</v>
      </c>
      <c r="AW393">
        <v>1.411048871835304</v>
      </c>
      <c r="AX393">
        <v>2.9014199999999999</v>
      </c>
      <c r="AY393">
        <v>9.8306209327753926</v>
      </c>
      <c r="AZ393">
        <v>2.9014199999999999</v>
      </c>
      <c r="BB393">
        <f t="shared" si="139"/>
        <v>2.9014199999999999</v>
      </c>
    </row>
    <row r="394" spans="1:54" x14ac:dyDescent="0.3">
      <c r="A394">
        <v>24</v>
      </c>
      <c r="B394" t="s">
        <v>126</v>
      </c>
      <c r="C394" t="s">
        <v>123</v>
      </c>
      <c r="D394" t="s">
        <v>114</v>
      </c>
      <c r="F394" s="2">
        <v>0</v>
      </c>
      <c r="G394" s="2">
        <f t="shared" si="134"/>
        <v>0</v>
      </c>
      <c r="H394" s="4">
        <f t="shared" si="135"/>
        <v>0</v>
      </c>
      <c r="I394" s="14">
        <f t="shared" si="136"/>
        <v>1</v>
      </c>
      <c r="J394">
        <f t="shared" si="115"/>
        <v>0</v>
      </c>
      <c r="K394">
        <f t="shared" si="137"/>
        <v>3</v>
      </c>
      <c r="L394">
        <f t="shared" si="138"/>
        <v>0</v>
      </c>
      <c r="M394" s="8">
        <f t="shared" si="140"/>
        <v>1.063422601784725</v>
      </c>
      <c r="N394" s="8">
        <f t="shared" si="141"/>
        <v>1.0702583973213187</v>
      </c>
      <c r="O394" s="8">
        <f t="shared" si="142"/>
        <v>-5.1005003244664594E-2</v>
      </c>
      <c r="P394" s="8">
        <f t="shared" si="143"/>
        <v>0.47116471188388825</v>
      </c>
      <c r="Q394" s="8">
        <f t="shared" si="144"/>
        <v>-7.7448757739069271E-2</v>
      </c>
      <c r="R394" s="8">
        <f t="shared" si="145"/>
        <v>5.7588800455012613E-2</v>
      </c>
      <c r="T394" s="8">
        <f t="shared" si="146"/>
        <v>0.39920667233414803</v>
      </c>
      <c r="U394" s="8">
        <f t="shared" si="147"/>
        <v>0.37562637520395975</v>
      </c>
      <c r="V394" s="8">
        <f t="shared" si="148"/>
        <v>9.1304097218130084E-2</v>
      </c>
      <c r="W394" s="8">
        <f t="shared" si="149"/>
        <v>0.9007493305380293</v>
      </c>
      <c r="X394" s="8">
        <f t="shared" si="150"/>
        <v>0.2885046782914491</v>
      </c>
      <c r="Y394" s="8">
        <f t="shared" si="151"/>
        <v>5.1134648130306461E-3</v>
      </c>
      <c r="AA394" s="8">
        <f t="shared" si="152"/>
        <v>-0.43903157676099341</v>
      </c>
      <c r="AB394" s="8">
        <f t="shared" si="153"/>
        <v>-0.45931506516765086</v>
      </c>
      <c r="AC394" s="8">
        <f t="shared" si="154"/>
        <v>-0.5081443918799381</v>
      </c>
      <c r="AD394" s="8">
        <f t="shared" si="155"/>
        <v>2.9230524191932714E-2</v>
      </c>
      <c r="AE394" s="8">
        <f t="shared" si="156"/>
        <v>-0.46377317419528979</v>
      </c>
      <c r="AF394" s="8">
        <f t="shared" si="157"/>
        <v>-0.48678537043028841</v>
      </c>
      <c r="AG394" s="8"/>
      <c r="AH394">
        <v>7.1137409179861182</v>
      </c>
      <c r="AJ394">
        <v>-2.803074997619738</v>
      </c>
      <c r="AK394">
        <v>-4</v>
      </c>
      <c r="AL394">
        <v>2.3628068418924579</v>
      </c>
      <c r="AM394">
        <v>-4</v>
      </c>
      <c r="AN394">
        <v>-0.32286878265599428</v>
      </c>
      <c r="AO394">
        <v>-4</v>
      </c>
      <c r="AP394">
        <v>0</v>
      </c>
      <c r="AQ394">
        <v>-4</v>
      </c>
      <c r="AS394">
        <v>-2.803074997619738</v>
      </c>
      <c r="AT394">
        <v>-4</v>
      </c>
      <c r="AU394">
        <v>2.3628068418924579</v>
      </c>
      <c r="AV394">
        <v>-4</v>
      </c>
      <c r="AW394">
        <v>-1.2920841612755909</v>
      </c>
      <c r="AX394">
        <v>-2.5539494399999998</v>
      </c>
      <c r="AY394">
        <v>8.0124206575833021</v>
      </c>
      <c r="AZ394">
        <v>-2.5539494399999998</v>
      </c>
      <c r="BB394">
        <f t="shared" si="139"/>
        <v>-2.5539494399999998</v>
      </c>
    </row>
    <row r="395" spans="1:54" x14ac:dyDescent="0.3">
      <c r="A395">
        <v>24</v>
      </c>
      <c r="B395" t="s">
        <v>127</v>
      </c>
      <c r="C395" t="s">
        <v>123</v>
      </c>
      <c r="D395" t="s">
        <v>114</v>
      </c>
      <c r="F395" s="2">
        <v>0</v>
      </c>
      <c r="G395" s="2">
        <f t="shared" si="134"/>
        <v>1</v>
      </c>
      <c r="H395" s="4">
        <f t="shared" si="135"/>
        <v>0</v>
      </c>
      <c r="I395" s="14">
        <f t="shared" si="136"/>
        <v>1</v>
      </c>
      <c r="J395">
        <f t="shared" si="115"/>
        <v>0</v>
      </c>
      <c r="K395">
        <f t="shared" si="137"/>
        <v>3</v>
      </c>
      <c r="L395">
        <f t="shared" si="138"/>
        <v>0</v>
      </c>
      <c r="M395" s="8">
        <f t="shared" si="140"/>
        <v>2.668854378992124</v>
      </c>
      <c r="N395" s="8">
        <f t="shared" si="141"/>
        <v>2.6801132024070715</v>
      </c>
      <c r="O395" s="8">
        <f t="shared" si="142"/>
        <v>1.0736445247865372</v>
      </c>
      <c r="P395" s="8">
        <f t="shared" si="143"/>
        <v>5.8683449466064301</v>
      </c>
      <c r="Q395" s="8">
        <f t="shared" si="144"/>
        <v>-4.8876771630727137E-2</v>
      </c>
      <c r="R395" s="8">
        <f t="shared" si="145"/>
        <v>5.9578352124147473</v>
      </c>
      <c r="T395" s="8">
        <f t="shared" si="146"/>
        <v>1.1678527945965198</v>
      </c>
      <c r="U395" s="8">
        <f t="shared" si="147"/>
        <v>1.1203465611610031</v>
      </c>
      <c r="V395" s="8">
        <f t="shared" si="148"/>
        <v>0.58783420513728413</v>
      </c>
      <c r="W395" s="8">
        <f t="shared" si="149"/>
        <v>4.0357459226179433</v>
      </c>
      <c r="X395" s="8">
        <f t="shared" si="150"/>
        <v>0.42676395822818292</v>
      </c>
      <c r="Y395" s="8">
        <f t="shared" si="151"/>
        <v>1.0648726846102405</v>
      </c>
      <c r="AA395" s="8">
        <f t="shared" si="152"/>
        <v>-0.22225002724354281</v>
      </c>
      <c r="AB395" s="8">
        <f t="shared" si="153"/>
        <v>-0.24701840021232252</v>
      </c>
      <c r="AC395" s="8">
        <f t="shared" si="154"/>
        <v>-0.38177175389797535</v>
      </c>
      <c r="AD395" s="8">
        <f t="shared" si="155"/>
        <v>1.3676950051530075</v>
      </c>
      <c r="AE395" s="8">
        <f t="shared" si="156"/>
        <v>-0.39588243761340514</v>
      </c>
      <c r="AF395" s="8">
        <f t="shared" si="157"/>
        <v>-6.0660448827574147E-2</v>
      </c>
      <c r="AG395" s="8"/>
      <c r="AH395">
        <v>7.1137409179861182</v>
      </c>
      <c r="AJ395">
        <v>-2.803074997619738</v>
      </c>
      <c r="AK395">
        <v>-4</v>
      </c>
      <c r="AL395">
        <v>2.3628068418924579</v>
      </c>
      <c r="AM395">
        <v>-4</v>
      </c>
      <c r="AN395">
        <v>-0.32286878265599428</v>
      </c>
      <c r="AO395">
        <v>-4</v>
      </c>
      <c r="AP395">
        <v>0</v>
      </c>
      <c r="AQ395">
        <v>-4</v>
      </c>
      <c r="AS395">
        <v>-2.803074997619738</v>
      </c>
      <c r="AT395">
        <v>-4</v>
      </c>
      <c r="AU395">
        <v>2.3628068418924579</v>
      </c>
      <c r="AV395">
        <v>-4</v>
      </c>
      <c r="AW395">
        <v>-1.2920841612755909</v>
      </c>
      <c r="AX395">
        <v>-2.5539494399999998</v>
      </c>
      <c r="AY395">
        <v>8.0124206575833021</v>
      </c>
      <c r="AZ395">
        <v>-2.5539494399999998</v>
      </c>
      <c r="BB395">
        <f t="shared" si="139"/>
        <v>-2.5539494399999998</v>
      </c>
    </row>
    <row r="396" spans="1:54" x14ac:dyDescent="0.3">
      <c r="A396">
        <v>24</v>
      </c>
      <c r="B396" t="s">
        <v>128</v>
      </c>
      <c r="C396" t="s">
        <v>123</v>
      </c>
      <c r="D396" t="s">
        <v>114</v>
      </c>
      <c r="F396" s="2">
        <v>0</v>
      </c>
      <c r="G396" s="2">
        <f t="shared" si="134"/>
        <v>0</v>
      </c>
      <c r="H396" s="4">
        <f t="shared" si="135"/>
        <v>1</v>
      </c>
      <c r="I396" s="14">
        <f t="shared" si="136"/>
        <v>0</v>
      </c>
      <c r="J396">
        <f t="shared" si="115"/>
        <v>1</v>
      </c>
      <c r="K396">
        <f t="shared" si="137"/>
        <v>3</v>
      </c>
      <c r="L396">
        <f t="shared" si="138"/>
        <v>3</v>
      </c>
      <c r="M396" s="8">
        <f t="shared" si="140"/>
        <v>-0.35963941174420377</v>
      </c>
      <c r="N396" s="8">
        <f t="shared" si="141"/>
        <v>-0.35122253672012727</v>
      </c>
      <c r="O396" s="8">
        <f t="shared" si="142"/>
        <v>-0.935301044573149</v>
      </c>
      <c r="P396" s="8">
        <f t="shared" si="143"/>
        <v>-0.79925162418219309</v>
      </c>
      <c r="Q396" s="8">
        <f t="shared" si="144"/>
        <v>-0.36393528066785563</v>
      </c>
      <c r="R396" s="8">
        <f t="shared" si="145"/>
        <v>-0.79769362805478539</v>
      </c>
      <c r="T396" s="8">
        <f t="shared" si="146"/>
        <v>-0.2943108244967475</v>
      </c>
      <c r="U396" s="8">
        <f t="shared" si="147"/>
        <v>-0.30395411505245884</v>
      </c>
      <c r="V396" s="8">
        <f t="shared" si="148"/>
        <v>-0.69932969882220175</v>
      </c>
      <c r="W396" s="8">
        <f t="shared" si="149"/>
        <v>-0.61732893272191069</v>
      </c>
      <c r="X396" s="8">
        <f t="shared" si="150"/>
        <v>-0.30889073396449584</v>
      </c>
      <c r="Y396" s="8">
        <f t="shared" si="151"/>
        <v>-0.49400030224655289</v>
      </c>
      <c r="AA396" s="8">
        <f t="shared" si="152"/>
        <v>-0.74997911031544595</v>
      </c>
      <c r="AB396" s="8">
        <f t="shared" si="153"/>
        <v>-0.75365890841329108</v>
      </c>
      <c r="AC396" s="8">
        <f t="shared" si="154"/>
        <v>-0.87574471908363916</v>
      </c>
      <c r="AD396" s="8">
        <f t="shared" si="155"/>
        <v>-0.83754489307936275</v>
      </c>
      <c r="AE396" s="8">
        <f t="shared" si="156"/>
        <v>-0.75891949228454947</v>
      </c>
      <c r="AF396" s="8">
        <f t="shared" si="157"/>
        <v>-0.76567362040702536</v>
      </c>
      <c r="AG396" s="8"/>
      <c r="AH396">
        <v>-3.960740939891497</v>
      </c>
      <c r="AJ396">
        <v>3.8544940149276372</v>
      </c>
      <c r="AK396">
        <v>8</v>
      </c>
      <c r="AL396">
        <v>0.54720314936332615</v>
      </c>
      <c r="AM396">
        <v>8</v>
      </c>
      <c r="AN396">
        <v>0.32286878265599428</v>
      </c>
      <c r="AO396">
        <v>4</v>
      </c>
      <c r="AP396">
        <v>0</v>
      </c>
      <c r="AQ396">
        <v>4</v>
      </c>
      <c r="AS396">
        <v>3.8544940149276372</v>
      </c>
      <c r="AT396">
        <v>8</v>
      </c>
      <c r="AU396">
        <v>0.54720314936332615</v>
      </c>
      <c r="AV396">
        <v>8</v>
      </c>
      <c r="AW396">
        <v>1.411048871835304</v>
      </c>
      <c r="AX396">
        <v>2.9014199999999999</v>
      </c>
      <c r="AY396">
        <v>9.8306209327753926</v>
      </c>
      <c r="AZ396">
        <v>2.9014199999999999</v>
      </c>
      <c r="BB396">
        <f t="shared" si="139"/>
        <v>2.9014199999999999</v>
      </c>
    </row>
    <row r="397" spans="1:54" x14ac:dyDescent="0.3">
      <c r="A397">
        <v>24</v>
      </c>
      <c r="B397" t="s">
        <v>129</v>
      </c>
      <c r="C397" t="s">
        <v>123</v>
      </c>
      <c r="D397" t="s">
        <v>114</v>
      </c>
      <c r="F397" s="2">
        <v>0</v>
      </c>
      <c r="G397" s="2">
        <f t="shared" si="134"/>
        <v>0</v>
      </c>
      <c r="H397" s="4">
        <f t="shared" si="135"/>
        <v>0</v>
      </c>
      <c r="I397" s="14">
        <f t="shared" si="136"/>
        <v>1</v>
      </c>
      <c r="J397">
        <f t="shared" si="115"/>
        <v>0</v>
      </c>
      <c r="K397">
        <f t="shared" si="137"/>
        <v>3</v>
      </c>
      <c r="L397">
        <f t="shared" si="138"/>
        <v>0</v>
      </c>
      <c r="M397" s="8">
        <f t="shared" si="140"/>
        <v>-0.30022365065480938</v>
      </c>
      <c r="N397" s="8">
        <f t="shared" si="141"/>
        <v>-0.29496709984587349</v>
      </c>
      <c r="O397" s="8">
        <f t="shared" si="142"/>
        <v>-0.51716341586009629</v>
      </c>
      <c r="P397" s="8">
        <f t="shared" si="143"/>
        <v>-0.580799105429463</v>
      </c>
      <c r="Q397" s="8">
        <f t="shared" si="144"/>
        <v>-0.34855969366867284</v>
      </c>
      <c r="R397" s="8">
        <f t="shared" si="145"/>
        <v>-0.81426375252920402</v>
      </c>
      <c r="T397" s="8">
        <f t="shared" si="146"/>
        <v>-0.35340901214014808</v>
      </c>
      <c r="U397" s="8">
        <f t="shared" si="147"/>
        <v>-0.35918836985041741</v>
      </c>
      <c r="V397" s="8">
        <f t="shared" si="148"/>
        <v>-0.45102009323218761</v>
      </c>
      <c r="W397" s="8">
        <f t="shared" si="149"/>
        <v>-0.54743435582064459</v>
      </c>
      <c r="X397" s="8">
        <f t="shared" si="150"/>
        <v>-0.28131373480785032</v>
      </c>
      <c r="Y397" s="8">
        <f t="shared" si="151"/>
        <v>-0.65166622497880689</v>
      </c>
      <c r="AA397" s="8">
        <f t="shared" si="152"/>
        <v>-0.74580057493440632</v>
      </c>
      <c r="AB397" s="8">
        <f t="shared" si="153"/>
        <v>-0.74584366479380426</v>
      </c>
      <c r="AC397" s="8">
        <f t="shared" si="154"/>
        <v>-0.76225511523841039</v>
      </c>
      <c r="AD397" s="8">
        <f t="shared" si="155"/>
        <v>-0.84082432963801623</v>
      </c>
      <c r="AE397" s="8">
        <f t="shared" si="156"/>
        <v>-0.74220998851765563</v>
      </c>
      <c r="AF397" s="8">
        <f t="shared" si="157"/>
        <v>-0.81902360296995602</v>
      </c>
      <c r="AG397" s="8"/>
      <c r="AH397">
        <v>-14.79572724700051</v>
      </c>
      <c r="AJ397">
        <v>1.5923170626597589</v>
      </c>
      <c r="AK397">
        <v>-2</v>
      </c>
      <c r="AL397">
        <v>0.54720314936332615</v>
      </c>
      <c r="AM397">
        <v>-2</v>
      </c>
      <c r="AN397">
        <v>-0.32286878265599428</v>
      </c>
      <c r="AO397">
        <v>-4</v>
      </c>
      <c r="AP397">
        <v>0</v>
      </c>
      <c r="AQ397">
        <v>-4</v>
      </c>
      <c r="AS397">
        <v>1.5923170626597589</v>
      </c>
      <c r="AT397">
        <v>-2</v>
      </c>
      <c r="AU397">
        <v>0.54720314936332615</v>
      </c>
      <c r="AV397">
        <v>-2</v>
      </c>
      <c r="AW397">
        <v>0.34628453536327158</v>
      </c>
      <c r="AX397">
        <v>-1.04976</v>
      </c>
      <c r="AY397">
        <v>-13.63810052099182</v>
      </c>
      <c r="AZ397">
        <v>-1.04976</v>
      </c>
      <c r="BB397">
        <f t="shared" si="139"/>
        <v>-1.04976</v>
      </c>
    </row>
    <row r="398" spans="1:54" x14ac:dyDescent="0.3">
      <c r="A398">
        <v>24</v>
      </c>
      <c r="B398" t="s">
        <v>130</v>
      </c>
      <c r="C398" t="s">
        <v>123</v>
      </c>
      <c r="D398" t="s">
        <v>114</v>
      </c>
      <c r="F398" s="2">
        <v>0</v>
      </c>
      <c r="G398" s="2">
        <f t="shared" si="134"/>
        <v>1</v>
      </c>
      <c r="H398" s="4">
        <f t="shared" si="135"/>
        <v>0</v>
      </c>
      <c r="I398" s="14">
        <f t="shared" si="136"/>
        <v>0</v>
      </c>
      <c r="J398">
        <f t="shared" si="115"/>
        <v>1</v>
      </c>
      <c r="K398">
        <f t="shared" si="137"/>
        <v>3</v>
      </c>
      <c r="L398">
        <f t="shared" si="138"/>
        <v>0</v>
      </c>
      <c r="M398" s="8">
        <f t="shared" si="140"/>
        <v>-0.18245248870731121</v>
      </c>
      <c r="N398" s="8">
        <f t="shared" si="141"/>
        <v>-0.17156363318005138</v>
      </c>
      <c r="O398" s="8">
        <f t="shared" si="142"/>
        <v>-0.49437853102060253</v>
      </c>
      <c r="P398" s="8">
        <f t="shared" si="143"/>
        <v>-0.50698573247498124</v>
      </c>
      <c r="Q398" s="8">
        <f t="shared" si="144"/>
        <v>-8.0941921631168534E-2</v>
      </c>
      <c r="R398" s="8">
        <f t="shared" si="145"/>
        <v>-0.55991658119421361</v>
      </c>
      <c r="T398" s="8">
        <f t="shared" si="146"/>
        <v>-0.17521138207509493</v>
      </c>
      <c r="U398" s="8">
        <f t="shared" si="147"/>
        <v>-0.18396695428754811</v>
      </c>
      <c r="V398" s="8">
        <f t="shared" si="148"/>
        <v>-0.30895523671728808</v>
      </c>
      <c r="W398" s="8">
        <f t="shared" si="149"/>
        <v>-0.30961075158105761</v>
      </c>
      <c r="X398" s="8">
        <f t="shared" si="150"/>
        <v>0.29261182766943422</v>
      </c>
      <c r="Y398" s="8">
        <f t="shared" si="151"/>
        <v>-0.36853152683105878</v>
      </c>
      <c r="AA398" s="8">
        <f t="shared" si="152"/>
        <v>-0.68429903231465272</v>
      </c>
      <c r="AB398" s="8">
        <f t="shared" si="153"/>
        <v>-0.68929682008058712</v>
      </c>
      <c r="AC398" s="8">
        <f t="shared" si="154"/>
        <v>-0.70427851649347661</v>
      </c>
      <c r="AD398" s="8">
        <f t="shared" si="155"/>
        <v>-0.64686255472317145</v>
      </c>
      <c r="AE398" s="8">
        <f t="shared" si="156"/>
        <v>-0.44974897130984393</v>
      </c>
      <c r="AF398" s="8">
        <f t="shared" si="157"/>
        <v>-0.70145388962307265</v>
      </c>
      <c r="AG398" s="8"/>
      <c r="AH398">
        <v>11.64272726890589</v>
      </c>
      <c r="AJ398">
        <v>-2.6437360799676579</v>
      </c>
      <c r="AK398">
        <v>-2</v>
      </c>
      <c r="AL398">
        <v>2.3628068418924579</v>
      </c>
      <c r="AM398">
        <v>-2</v>
      </c>
      <c r="AN398">
        <v>0.32286878265599428</v>
      </c>
      <c r="AO398">
        <v>4</v>
      </c>
      <c r="AP398">
        <v>0</v>
      </c>
      <c r="AQ398">
        <v>4</v>
      </c>
      <c r="AS398">
        <v>-2.6437360799676579</v>
      </c>
      <c r="AT398">
        <v>-2</v>
      </c>
      <c r="AU398">
        <v>2.3628068418924579</v>
      </c>
      <c r="AV398">
        <v>-2</v>
      </c>
      <c r="AW398">
        <v>-0.46524924592298478</v>
      </c>
      <c r="AX398">
        <v>0.70228944000000015</v>
      </c>
      <c r="AY398">
        <v>-4.2049410693668694</v>
      </c>
      <c r="AZ398">
        <v>0.70228944000000015</v>
      </c>
      <c r="BB398">
        <f t="shared" si="139"/>
        <v>0.70228944000000015</v>
      </c>
    </row>
    <row r="399" spans="1:54" x14ac:dyDescent="0.3">
      <c r="F399" s="2"/>
      <c r="G399" s="2"/>
      <c r="H399" s="4"/>
      <c r="I399" s="14"/>
      <c r="M399" s="8"/>
      <c r="N399" s="8"/>
      <c r="O399" s="8"/>
      <c r="P399" s="8"/>
      <c r="Q399" s="8"/>
      <c r="R399" s="8"/>
      <c r="T399" s="8"/>
      <c r="U399" s="8"/>
      <c r="V399" s="8"/>
      <c r="W399" s="8"/>
      <c r="X399" s="8"/>
      <c r="Y399" s="8"/>
      <c r="AA399" s="8"/>
      <c r="AB399" s="8"/>
      <c r="AC399" s="8"/>
      <c r="AD399" s="8"/>
      <c r="AE399" s="8"/>
      <c r="AF399" s="8"/>
      <c r="AG399" s="8"/>
    </row>
    <row r="400" spans="1:54" x14ac:dyDescent="0.3">
      <c r="F400" s="2"/>
      <c r="G400" s="2"/>
      <c r="H400" s="4"/>
      <c r="I400" s="14"/>
      <c r="M400" s="8"/>
      <c r="N400" s="8"/>
      <c r="O400" s="8"/>
      <c r="P400" s="8"/>
      <c r="Q400" s="8"/>
      <c r="R400" s="8"/>
      <c r="T400" s="8"/>
      <c r="U400" s="8"/>
      <c r="V400" s="8"/>
      <c r="W400" s="8"/>
      <c r="X400" s="8"/>
      <c r="Y400" s="8"/>
      <c r="AA400" s="8"/>
      <c r="AB400" s="8"/>
      <c r="AC400" s="8"/>
      <c r="AD400" s="8"/>
      <c r="AE400" s="8"/>
      <c r="AF400" s="8"/>
      <c r="AG400" s="8"/>
    </row>
    <row r="401" spans="6:33" x14ac:dyDescent="0.3">
      <c r="F401" s="2"/>
      <c r="G401" s="2"/>
      <c r="H401" s="4"/>
      <c r="I401" s="14"/>
      <c r="M401" s="8"/>
      <c r="N401" s="8"/>
      <c r="O401" s="8"/>
      <c r="P401" s="8"/>
      <c r="Q401" s="8"/>
      <c r="R401" s="8"/>
      <c r="T401" s="8"/>
      <c r="U401" s="8"/>
      <c r="V401" s="8"/>
      <c r="W401" s="8"/>
      <c r="X401" s="8"/>
      <c r="Y401" s="8"/>
      <c r="AA401" s="8"/>
      <c r="AB401" s="8"/>
      <c r="AC401" s="8"/>
      <c r="AD401" s="8"/>
      <c r="AE401" s="8"/>
      <c r="AF401" s="8"/>
      <c r="AG401" s="8"/>
    </row>
    <row r="402" spans="6:33" x14ac:dyDescent="0.3">
      <c r="F402" s="2"/>
      <c r="G402" s="2"/>
      <c r="H402" s="4"/>
      <c r="I402" s="14"/>
      <c r="M402" s="8"/>
      <c r="N402" s="8"/>
      <c r="O402" s="8"/>
      <c r="P402" s="8"/>
      <c r="Q402" s="8"/>
      <c r="R402" s="8"/>
      <c r="T402" s="8"/>
      <c r="U402" s="8"/>
      <c r="V402" s="8"/>
      <c r="W402" s="8"/>
      <c r="X402" s="8"/>
      <c r="Y402" s="8"/>
      <c r="AA402" s="8"/>
      <c r="AB402" s="8"/>
      <c r="AC402" s="8"/>
      <c r="AD402" s="8"/>
      <c r="AE402" s="8"/>
      <c r="AF402" s="8"/>
      <c r="AG402" s="8"/>
    </row>
    <row r="403" spans="6:33" x14ac:dyDescent="0.3">
      <c r="F403" s="2"/>
      <c r="G403" s="2"/>
      <c r="H403" s="4"/>
      <c r="I403" s="14"/>
      <c r="M403" s="8"/>
      <c r="N403" s="8"/>
      <c r="O403" s="8"/>
      <c r="P403" s="8"/>
      <c r="Q403" s="8"/>
      <c r="R403" s="8"/>
      <c r="T403" s="8"/>
      <c r="U403" s="8"/>
      <c r="V403" s="8"/>
      <c r="W403" s="8"/>
      <c r="X403" s="8"/>
      <c r="Y403" s="8"/>
      <c r="AA403" s="8"/>
      <c r="AB403" s="8"/>
      <c r="AC403" s="8"/>
      <c r="AD403" s="8"/>
      <c r="AE403" s="8"/>
      <c r="AF403" s="8"/>
      <c r="AG403" s="8"/>
    </row>
    <row r="404" spans="6:33" x14ac:dyDescent="0.3">
      <c r="F404" s="2"/>
      <c r="G404" s="2"/>
      <c r="H404" s="4"/>
      <c r="I404" s="14"/>
      <c r="M404" s="8"/>
      <c r="N404" s="8"/>
      <c r="O404" s="8"/>
      <c r="P404" s="8"/>
      <c r="Q404" s="8"/>
      <c r="R404" s="8"/>
      <c r="T404" s="8"/>
      <c r="U404" s="8"/>
      <c r="V404" s="8"/>
      <c r="W404" s="8"/>
      <c r="X404" s="8"/>
      <c r="Y404" s="8"/>
      <c r="AA404" s="8"/>
      <c r="AB404" s="8"/>
      <c r="AC404" s="8"/>
      <c r="AD404" s="8"/>
      <c r="AE404" s="8"/>
      <c r="AF404" s="8"/>
      <c r="AG404" s="8"/>
    </row>
    <row r="405" spans="6:33" x14ac:dyDescent="0.3">
      <c r="F405" s="2"/>
      <c r="G405" s="2"/>
      <c r="H405" s="4"/>
      <c r="I405" s="14"/>
      <c r="M405" s="8"/>
      <c r="N405" s="8"/>
      <c r="O405" s="8"/>
      <c r="P405" s="8"/>
      <c r="Q405" s="8"/>
      <c r="R405" s="8"/>
      <c r="T405" s="8"/>
      <c r="U405" s="8"/>
      <c r="V405" s="8"/>
      <c r="W405" s="8"/>
      <c r="X405" s="8"/>
      <c r="Y405" s="8"/>
      <c r="AA405" s="8"/>
      <c r="AB405" s="8"/>
      <c r="AC405" s="8"/>
      <c r="AD405" s="8"/>
      <c r="AE405" s="8"/>
      <c r="AF405" s="8"/>
      <c r="AG405" s="8"/>
    </row>
    <row r="406" spans="6:33" x14ac:dyDescent="0.3">
      <c r="F406" s="2"/>
      <c r="G406" s="2"/>
      <c r="H406" s="4"/>
      <c r="I406" s="14"/>
      <c r="M406" s="8"/>
      <c r="N406" s="8"/>
      <c r="O406" s="8"/>
      <c r="P406" s="8"/>
      <c r="Q406" s="8"/>
      <c r="R406" s="8"/>
      <c r="T406" s="8"/>
      <c r="U406" s="8"/>
      <c r="V406" s="8"/>
      <c r="W406" s="8"/>
      <c r="X406" s="8"/>
      <c r="Y406" s="8"/>
      <c r="AA406" s="8"/>
      <c r="AB406" s="8"/>
      <c r="AC406" s="8"/>
      <c r="AD406" s="8"/>
      <c r="AE406" s="8"/>
      <c r="AF406" s="8"/>
      <c r="AG406" s="8"/>
    </row>
    <row r="407" spans="6:33" x14ac:dyDescent="0.3">
      <c r="F407" s="2"/>
      <c r="G407" s="2"/>
      <c r="H407" s="4"/>
      <c r="I407" s="14"/>
      <c r="M407" s="8"/>
      <c r="N407" s="8"/>
      <c r="O407" s="8"/>
      <c r="P407" s="8"/>
      <c r="Q407" s="8"/>
      <c r="R407" s="8"/>
      <c r="T407" s="8"/>
      <c r="U407" s="8"/>
      <c r="V407" s="8"/>
      <c r="W407" s="8"/>
      <c r="X407" s="8"/>
      <c r="Y407" s="8"/>
      <c r="AA407" s="8"/>
      <c r="AB407" s="8"/>
      <c r="AC407" s="8"/>
      <c r="AD407" s="8"/>
      <c r="AE407" s="8"/>
      <c r="AF407" s="8"/>
      <c r="AG407" s="8"/>
    </row>
    <row r="408" spans="6:33" x14ac:dyDescent="0.3">
      <c r="F408" s="2"/>
      <c r="G408" s="2"/>
      <c r="H408" s="4"/>
      <c r="I408" s="14"/>
      <c r="M408" s="8"/>
      <c r="N408" s="8"/>
      <c r="O408" s="8"/>
      <c r="P408" s="8"/>
      <c r="Q408" s="8"/>
      <c r="R408" s="8"/>
      <c r="T408" s="8"/>
      <c r="U408" s="8"/>
      <c r="V408" s="8"/>
      <c r="W408" s="8"/>
      <c r="X408" s="8"/>
      <c r="Y408" s="8"/>
      <c r="AA408" s="8"/>
      <c r="AB408" s="8"/>
      <c r="AC408" s="8"/>
      <c r="AD408" s="8"/>
      <c r="AE408" s="8"/>
      <c r="AF408" s="8"/>
      <c r="AG408" s="8"/>
    </row>
    <row r="409" spans="6:33" x14ac:dyDescent="0.3">
      <c r="F409" s="2"/>
      <c r="G409" s="2"/>
      <c r="H409" s="4"/>
      <c r="I409" s="14"/>
      <c r="M409" s="8"/>
      <c r="N409" s="8"/>
      <c r="O409" s="8"/>
      <c r="P409" s="8"/>
      <c r="Q409" s="8"/>
      <c r="R409" s="8"/>
      <c r="T409" s="8"/>
      <c r="U409" s="8"/>
      <c r="V409" s="8"/>
      <c r="W409" s="8"/>
      <c r="X409" s="8"/>
      <c r="Y409" s="8"/>
      <c r="AA409" s="8"/>
      <c r="AB409" s="8"/>
      <c r="AC409" s="8"/>
      <c r="AD409" s="8"/>
      <c r="AE409" s="8"/>
      <c r="AF409" s="8"/>
      <c r="AG409" s="8"/>
    </row>
    <row r="410" spans="6:33" x14ac:dyDescent="0.3">
      <c r="F410" s="2"/>
      <c r="G410" s="2"/>
      <c r="H410" s="4"/>
      <c r="I410" s="14"/>
      <c r="M410" s="8"/>
      <c r="N410" s="8"/>
      <c r="O410" s="8"/>
      <c r="P410" s="8"/>
      <c r="Q410" s="8"/>
      <c r="R410" s="8"/>
      <c r="T410" s="8"/>
      <c r="U410" s="8"/>
      <c r="V410" s="8"/>
      <c r="W410" s="8"/>
      <c r="X410" s="8"/>
      <c r="Y410" s="8"/>
      <c r="AA410" s="8"/>
      <c r="AB410" s="8"/>
      <c r="AC410" s="8"/>
      <c r="AD410" s="8"/>
      <c r="AE410" s="8"/>
      <c r="AF410" s="8"/>
      <c r="AG410" s="8"/>
    </row>
    <row r="411" spans="6:33" x14ac:dyDescent="0.3">
      <c r="F411" s="2"/>
      <c r="G411" s="2"/>
      <c r="H411" s="4"/>
      <c r="I411" s="14"/>
      <c r="M411" s="8"/>
      <c r="N411" s="8"/>
      <c r="O411" s="8"/>
      <c r="P411" s="8"/>
      <c r="Q411" s="8"/>
      <c r="R411" s="8"/>
      <c r="T411" s="8"/>
      <c r="U411" s="8"/>
      <c r="V411" s="8"/>
      <c r="W411" s="8"/>
      <c r="X411" s="8"/>
      <c r="Y411" s="8"/>
      <c r="AA411" s="8"/>
      <c r="AB411" s="8"/>
      <c r="AC411" s="8"/>
      <c r="AD411" s="8"/>
      <c r="AE411" s="8"/>
      <c r="AF411" s="8"/>
      <c r="AG411" s="8"/>
    </row>
    <row r="412" spans="6:33" x14ac:dyDescent="0.3">
      <c r="F412" s="2"/>
      <c r="G412" s="2"/>
      <c r="H412" s="4"/>
      <c r="I412" s="14"/>
      <c r="M412" s="8"/>
      <c r="N412" s="8"/>
      <c r="O412" s="8"/>
      <c r="P412" s="8"/>
      <c r="Q412" s="8"/>
      <c r="R412" s="8"/>
      <c r="T412" s="8"/>
      <c r="U412" s="8"/>
      <c r="V412" s="8"/>
      <c r="W412" s="8"/>
      <c r="X412" s="8"/>
      <c r="Y412" s="8"/>
      <c r="AA412" s="8"/>
      <c r="AB412" s="8"/>
      <c r="AC412" s="8"/>
      <c r="AD412" s="8"/>
      <c r="AE412" s="8"/>
      <c r="AF412" s="8"/>
      <c r="AG412" s="8"/>
    </row>
    <row r="413" spans="6:33" x14ac:dyDescent="0.3">
      <c r="F413" s="2"/>
      <c r="G413" s="2"/>
      <c r="H413" s="4"/>
      <c r="I413" s="14"/>
      <c r="M413" s="8"/>
      <c r="N413" s="8"/>
      <c r="O413" s="8"/>
      <c r="P413" s="8"/>
      <c r="Q413" s="8"/>
      <c r="R413" s="8"/>
      <c r="T413" s="8"/>
      <c r="U413" s="8"/>
      <c r="V413" s="8"/>
      <c r="W413" s="8"/>
      <c r="X413" s="8"/>
      <c r="Y413" s="8"/>
      <c r="AA413" s="8"/>
      <c r="AB413" s="8"/>
      <c r="AC413" s="8"/>
      <c r="AD413" s="8"/>
      <c r="AE413" s="8"/>
      <c r="AF413" s="8"/>
      <c r="AG413" s="8"/>
    </row>
    <row r="414" spans="6:33" x14ac:dyDescent="0.3">
      <c r="F414" s="2"/>
      <c r="G414" s="2"/>
      <c r="H414" s="4"/>
      <c r="I414" s="14"/>
      <c r="M414" s="8"/>
      <c r="N414" s="8"/>
      <c r="O414" s="8"/>
      <c r="P414" s="8"/>
      <c r="Q414" s="8"/>
      <c r="R414" s="8"/>
      <c r="T414" s="8"/>
      <c r="U414" s="8"/>
      <c r="V414" s="8"/>
      <c r="W414" s="8"/>
      <c r="X414" s="8"/>
      <c r="Y414" s="8"/>
      <c r="AA414" s="8"/>
      <c r="AB414" s="8"/>
      <c r="AC414" s="8"/>
      <c r="AD414" s="8"/>
      <c r="AE414" s="8"/>
      <c r="AF414" s="8"/>
      <c r="AG414" s="8"/>
    </row>
    <row r="415" spans="6:33" x14ac:dyDescent="0.3">
      <c r="F415" s="2"/>
      <c r="G415" s="2"/>
      <c r="H415" s="4"/>
      <c r="I415" s="14"/>
      <c r="M415" s="8"/>
      <c r="N415" s="8"/>
      <c r="O415" s="8"/>
      <c r="P415" s="8"/>
      <c r="Q415" s="8"/>
      <c r="R415" s="8"/>
      <c r="T415" s="8"/>
      <c r="U415" s="8"/>
      <c r="V415" s="8"/>
      <c r="W415" s="8"/>
      <c r="X415" s="8"/>
      <c r="Y415" s="8"/>
      <c r="AA415" s="8"/>
      <c r="AB415" s="8"/>
      <c r="AC415" s="8"/>
      <c r="AD415" s="8"/>
      <c r="AE415" s="8"/>
      <c r="AF415" s="8"/>
      <c r="AG415" s="8"/>
    </row>
    <row r="416" spans="6:33" x14ac:dyDescent="0.3">
      <c r="F416" s="2"/>
      <c r="G416" s="2"/>
      <c r="H416" s="4"/>
      <c r="I416" s="14"/>
      <c r="M416" s="8"/>
      <c r="N416" s="8"/>
      <c r="O416" s="8"/>
      <c r="P416" s="8"/>
      <c r="Q416" s="8"/>
      <c r="R416" s="8"/>
      <c r="T416" s="8"/>
      <c r="U416" s="8"/>
      <c r="V416" s="8"/>
      <c r="W416" s="8"/>
      <c r="X416" s="8"/>
      <c r="Y416" s="8"/>
      <c r="AA416" s="8"/>
      <c r="AB416" s="8"/>
      <c r="AC416" s="8"/>
      <c r="AD416" s="8"/>
      <c r="AE416" s="8"/>
      <c r="AF416" s="8"/>
      <c r="AG416" s="8"/>
    </row>
    <row r="417" spans="6:33" x14ac:dyDescent="0.3">
      <c r="F417" s="2"/>
      <c r="G417" s="2"/>
      <c r="H417" s="4"/>
      <c r="I417" s="14"/>
      <c r="M417" s="8"/>
      <c r="N417" s="8"/>
      <c r="O417" s="8"/>
      <c r="P417" s="8"/>
      <c r="Q417" s="8"/>
      <c r="R417" s="8"/>
      <c r="T417" s="8"/>
      <c r="U417" s="8"/>
      <c r="V417" s="8"/>
      <c r="W417" s="8"/>
      <c r="X417" s="8"/>
      <c r="Y417" s="8"/>
      <c r="AA417" s="8"/>
      <c r="AB417" s="8"/>
      <c r="AC417" s="8"/>
      <c r="AD417" s="8"/>
      <c r="AE417" s="8"/>
      <c r="AF417" s="8"/>
      <c r="AG417" s="8"/>
    </row>
    <row r="418" spans="6:33" x14ac:dyDescent="0.3">
      <c r="F418" s="2"/>
      <c r="G418" s="2"/>
      <c r="H418" s="4"/>
      <c r="I418" s="14"/>
      <c r="M418" s="8"/>
      <c r="N418" s="8"/>
      <c r="O418" s="8"/>
      <c r="P418" s="8"/>
      <c r="Q418" s="8"/>
      <c r="R418" s="8"/>
      <c r="T418" s="8"/>
      <c r="U418" s="8"/>
      <c r="V418" s="8"/>
      <c r="W418" s="8"/>
      <c r="X418" s="8"/>
      <c r="Y418" s="8"/>
      <c r="AA418" s="8"/>
      <c r="AB418" s="8"/>
      <c r="AC418" s="8"/>
      <c r="AD418" s="8"/>
      <c r="AE418" s="8"/>
      <c r="AF418" s="8"/>
      <c r="AG418" s="8"/>
    </row>
    <row r="419" spans="6:33" x14ac:dyDescent="0.3">
      <c r="F419" s="2"/>
      <c r="G419" s="2"/>
      <c r="H419" s="4"/>
      <c r="I419" s="14"/>
      <c r="M419" s="8"/>
      <c r="N419" s="8"/>
      <c r="O419" s="8"/>
      <c r="P419" s="8"/>
      <c r="Q419" s="8"/>
      <c r="R419" s="8"/>
      <c r="T419" s="8"/>
      <c r="U419" s="8"/>
      <c r="V419" s="8"/>
      <c r="W419" s="8"/>
      <c r="X419" s="8"/>
      <c r="Y419" s="8"/>
      <c r="AA419" s="8"/>
      <c r="AB419" s="8"/>
      <c r="AC419" s="8"/>
      <c r="AD419" s="8"/>
      <c r="AE419" s="8"/>
      <c r="AF419" s="8"/>
      <c r="AG419" s="8"/>
    </row>
    <row r="420" spans="6:33" x14ac:dyDescent="0.3">
      <c r="F420" s="2"/>
      <c r="G420" s="2"/>
      <c r="H420" s="4"/>
      <c r="I420" s="14"/>
      <c r="M420" s="8"/>
      <c r="N420" s="8"/>
      <c r="O420" s="8"/>
      <c r="P420" s="8"/>
      <c r="Q420" s="8"/>
      <c r="R420" s="8"/>
      <c r="T420" s="8"/>
      <c r="U420" s="8"/>
      <c r="V420" s="8"/>
      <c r="W420" s="8"/>
      <c r="X420" s="8"/>
      <c r="Y420" s="8"/>
      <c r="AA420" s="8"/>
      <c r="AB420" s="8"/>
      <c r="AC420" s="8"/>
      <c r="AD420" s="8"/>
      <c r="AE420" s="8"/>
      <c r="AF420" s="8"/>
      <c r="AG420" s="8"/>
    </row>
    <row r="421" spans="6:33" x14ac:dyDescent="0.3">
      <c r="F421" s="2"/>
      <c r="G421" s="2"/>
      <c r="H421" s="4"/>
      <c r="I421" s="14"/>
      <c r="M421" s="8"/>
      <c r="N421" s="8"/>
      <c r="O421" s="8"/>
      <c r="P421" s="8"/>
      <c r="Q421" s="8"/>
      <c r="R421" s="8"/>
      <c r="T421" s="8"/>
      <c r="U421" s="8"/>
      <c r="V421" s="8"/>
      <c r="W421" s="8"/>
      <c r="X421" s="8"/>
      <c r="Y421" s="8"/>
      <c r="AA421" s="8"/>
      <c r="AB421" s="8"/>
      <c r="AC421" s="8"/>
      <c r="AD421" s="8"/>
      <c r="AE421" s="8"/>
      <c r="AF421" s="8"/>
      <c r="AG421" s="8"/>
    </row>
    <row r="422" spans="6:33" x14ac:dyDescent="0.3">
      <c r="F422" s="2"/>
      <c r="G422" s="2"/>
      <c r="H422" s="4"/>
      <c r="I422" s="14"/>
      <c r="M422" s="8"/>
      <c r="N422" s="8"/>
      <c r="O422" s="8"/>
      <c r="P422" s="8"/>
      <c r="Q422" s="8"/>
      <c r="R422" s="8"/>
      <c r="T422" s="8"/>
      <c r="U422" s="8"/>
      <c r="V422" s="8"/>
      <c r="W422" s="8"/>
      <c r="X422" s="8"/>
      <c r="Y422" s="8"/>
      <c r="AA422" s="8"/>
      <c r="AB422" s="8"/>
      <c r="AC422" s="8"/>
      <c r="AD422" s="8"/>
      <c r="AE422" s="8"/>
      <c r="AF422" s="8"/>
      <c r="AG422" s="8"/>
    </row>
    <row r="423" spans="6:33" x14ac:dyDescent="0.3">
      <c r="F423" s="2"/>
      <c r="G423" s="2"/>
      <c r="H423" s="4"/>
      <c r="I423" s="14"/>
      <c r="M423" s="8"/>
      <c r="N423" s="8"/>
      <c r="O423" s="8"/>
      <c r="P423" s="8"/>
      <c r="Q423" s="8"/>
      <c r="R423" s="8"/>
      <c r="T423" s="8"/>
      <c r="U423" s="8"/>
      <c r="V423" s="8"/>
      <c r="W423" s="8"/>
      <c r="X423" s="8"/>
      <c r="Y423" s="8"/>
      <c r="AA423" s="8"/>
      <c r="AB423" s="8"/>
      <c r="AC423" s="8"/>
      <c r="AD423" s="8"/>
      <c r="AE423" s="8"/>
      <c r="AF423" s="8"/>
      <c r="AG423" s="8"/>
    </row>
    <row r="424" spans="6:33" x14ac:dyDescent="0.3">
      <c r="F424" s="2"/>
      <c r="G424" s="2"/>
      <c r="H424" s="4"/>
      <c r="I424" s="14"/>
      <c r="M424" s="8"/>
      <c r="N424" s="8"/>
      <c r="O424" s="8"/>
      <c r="P424" s="8"/>
      <c r="Q424" s="8"/>
      <c r="R424" s="8"/>
      <c r="T424" s="8"/>
      <c r="U424" s="8"/>
      <c r="V424" s="8"/>
      <c r="W424" s="8"/>
      <c r="X424" s="8"/>
      <c r="Y424" s="8"/>
      <c r="AA424" s="8"/>
      <c r="AB424" s="8"/>
      <c r="AC424" s="8"/>
      <c r="AD424" s="8"/>
      <c r="AE424" s="8"/>
      <c r="AF424" s="8"/>
      <c r="AG424" s="8"/>
    </row>
    <row r="425" spans="6:33" x14ac:dyDescent="0.3">
      <c r="F425" s="2"/>
      <c r="G425" s="2"/>
      <c r="H425" s="4"/>
      <c r="I425" s="14"/>
      <c r="M425" s="8"/>
      <c r="N425" s="8"/>
      <c r="O425" s="8"/>
      <c r="P425" s="8"/>
      <c r="Q425" s="8"/>
      <c r="R425" s="8"/>
      <c r="T425" s="8"/>
      <c r="U425" s="8"/>
      <c r="V425" s="8"/>
      <c r="W425" s="8"/>
      <c r="X425" s="8"/>
      <c r="Y425" s="8"/>
      <c r="AA425" s="8"/>
      <c r="AB425" s="8"/>
      <c r="AC425" s="8"/>
      <c r="AD425" s="8"/>
      <c r="AE425" s="8"/>
      <c r="AF425" s="8"/>
      <c r="AG425" s="8"/>
    </row>
    <row r="426" spans="6:33" x14ac:dyDescent="0.3">
      <c r="F426" s="2"/>
      <c r="G426" s="2"/>
      <c r="H426" s="4"/>
      <c r="I426" s="14"/>
      <c r="M426" s="8"/>
      <c r="N426" s="8"/>
      <c r="O426" s="8"/>
      <c r="P426" s="8"/>
      <c r="Q426" s="8"/>
      <c r="R426" s="8"/>
      <c r="T426" s="8"/>
      <c r="U426" s="8"/>
      <c r="V426" s="8"/>
      <c r="W426" s="8"/>
      <c r="X426" s="8"/>
      <c r="Y426" s="8"/>
      <c r="AA426" s="8"/>
      <c r="AB426" s="8"/>
      <c r="AC426" s="8"/>
      <c r="AD426" s="8"/>
      <c r="AE426" s="8"/>
      <c r="AF426" s="8"/>
      <c r="AG426" s="8"/>
    </row>
    <row r="427" spans="6:33" x14ac:dyDescent="0.3">
      <c r="F427" s="2"/>
      <c r="G427" s="2"/>
      <c r="H427" s="4"/>
      <c r="I427" s="14"/>
      <c r="M427" s="8"/>
      <c r="N427" s="8"/>
      <c r="O427" s="8"/>
      <c r="P427" s="8"/>
      <c r="Q427" s="8"/>
      <c r="R427" s="8"/>
      <c r="T427" s="8"/>
      <c r="U427" s="8"/>
      <c r="V427" s="8"/>
      <c r="W427" s="8"/>
      <c r="X427" s="8"/>
      <c r="Y427" s="8"/>
      <c r="AA427" s="8"/>
      <c r="AB427" s="8"/>
      <c r="AC427" s="8"/>
      <c r="AD427" s="8"/>
      <c r="AE427" s="8"/>
      <c r="AF427" s="8"/>
      <c r="AG427" s="8"/>
    </row>
    <row r="428" spans="6:33" x14ac:dyDescent="0.3">
      <c r="F428" s="2"/>
      <c r="G428" s="2"/>
      <c r="H428" s="4"/>
      <c r="I428" s="14"/>
      <c r="M428" s="8"/>
      <c r="N428" s="8"/>
      <c r="O428" s="8"/>
      <c r="P428" s="8"/>
      <c r="Q428" s="8"/>
      <c r="R428" s="8"/>
      <c r="T428" s="8"/>
      <c r="U428" s="8"/>
      <c r="V428" s="8"/>
      <c r="W428" s="8"/>
      <c r="X428" s="8"/>
      <c r="Y428" s="8"/>
      <c r="AA428" s="8"/>
      <c r="AB428" s="8"/>
      <c r="AC428" s="8"/>
      <c r="AD428" s="8"/>
      <c r="AE428" s="8"/>
      <c r="AF428" s="8"/>
      <c r="AG428" s="8"/>
    </row>
    <row r="429" spans="6:33" x14ac:dyDescent="0.3">
      <c r="F429" s="2"/>
      <c r="G429" s="2"/>
      <c r="H429" s="4"/>
      <c r="I429" s="14"/>
      <c r="M429" s="8"/>
      <c r="N429" s="8"/>
      <c r="O429" s="8"/>
      <c r="P429" s="8"/>
      <c r="Q429" s="8"/>
      <c r="R429" s="8"/>
      <c r="T429" s="8"/>
      <c r="U429" s="8"/>
      <c r="V429" s="8"/>
      <c r="W429" s="8"/>
      <c r="X429" s="8"/>
      <c r="Y429" s="8"/>
      <c r="AA429" s="8"/>
      <c r="AB429" s="8"/>
      <c r="AC429" s="8"/>
      <c r="AD429" s="8"/>
      <c r="AE429" s="8"/>
      <c r="AF429" s="8"/>
      <c r="AG429" s="8"/>
    </row>
    <row r="430" spans="6:33" x14ac:dyDescent="0.3">
      <c r="F430" s="2"/>
      <c r="G430" s="2"/>
      <c r="H430" s="4"/>
      <c r="I430" s="14"/>
      <c r="M430" s="8"/>
      <c r="N430" s="8"/>
      <c r="O430" s="8"/>
      <c r="P430" s="8"/>
      <c r="Q430" s="8"/>
      <c r="R430" s="8"/>
      <c r="T430" s="8"/>
      <c r="U430" s="8"/>
      <c r="V430" s="8"/>
      <c r="W430" s="8"/>
      <c r="X430" s="8"/>
      <c r="Y430" s="8"/>
      <c r="AA430" s="8"/>
      <c r="AB430" s="8"/>
      <c r="AC430" s="8"/>
      <c r="AD430" s="8"/>
      <c r="AE430" s="8"/>
      <c r="AF430" s="8"/>
      <c r="AG430" s="8"/>
    </row>
    <row r="431" spans="6:33" x14ac:dyDescent="0.3">
      <c r="F431" s="2"/>
      <c r="G431" s="2"/>
      <c r="H431" s="4"/>
      <c r="I431" s="14"/>
      <c r="M431" s="8"/>
      <c r="N431" s="8"/>
      <c r="O431" s="8"/>
      <c r="P431" s="8"/>
      <c r="Q431" s="8"/>
      <c r="R431" s="8"/>
      <c r="T431" s="8"/>
      <c r="U431" s="8"/>
      <c r="V431" s="8"/>
      <c r="W431" s="8"/>
      <c r="X431" s="8"/>
      <c r="Y431" s="8"/>
      <c r="AA431" s="8"/>
      <c r="AB431" s="8"/>
      <c r="AC431" s="8"/>
      <c r="AD431" s="8"/>
      <c r="AE431" s="8"/>
      <c r="AF431" s="8"/>
      <c r="AG431" s="8"/>
    </row>
    <row r="432" spans="6:33" x14ac:dyDescent="0.3">
      <c r="F432" s="2"/>
      <c r="G432" s="2"/>
      <c r="H432" s="4"/>
      <c r="I432" s="14"/>
      <c r="M432" s="8"/>
      <c r="N432" s="8"/>
      <c r="O432" s="8"/>
      <c r="P432" s="8"/>
      <c r="Q432" s="8"/>
      <c r="R432" s="8"/>
      <c r="T432" s="8"/>
      <c r="U432" s="8"/>
      <c r="V432" s="8"/>
      <c r="W432" s="8"/>
      <c r="X432" s="8"/>
      <c r="Y432" s="8"/>
      <c r="AA432" s="8"/>
      <c r="AB432" s="8"/>
      <c r="AC432" s="8"/>
      <c r="AD432" s="8"/>
      <c r="AE432" s="8"/>
      <c r="AF432" s="8"/>
      <c r="AG432" s="8"/>
    </row>
    <row r="433" spans="6:33" x14ac:dyDescent="0.3">
      <c r="F433" s="2"/>
      <c r="G433" s="2"/>
      <c r="H433" s="4"/>
      <c r="I433" s="14"/>
      <c r="M433" s="8"/>
      <c r="N433" s="8"/>
      <c r="O433" s="8"/>
      <c r="P433" s="8"/>
      <c r="Q433" s="8"/>
      <c r="R433" s="8"/>
      <c r="T433" s="8"/>
      <c r="U433" s="8"/>
      <c r="V433" s="8"/>
      <c r="W433" s="8"/>
      <c r="X433" s="8"/>
      <c r="Y433" s="8"/>
      <c r="AA433" s="8"/>
      <c r="AB433" s="8"/>
      <c r="AC433" s="8"/>
      <c r="AD433" s="8"/>
      <c r="AE433" s="8"/>
      <c r="AF433" s="8"/>
      <c r="AG433" s="8"/>
    </row>
    <row r="434" spans="6:33" x14ac:dyDescent="0.3">
      <c r="F434" s="2"/>
      <c r="G434" s="2"/>
      <c r="H434" s="4"/>
      <c r="I434" s="14"/>
      <c r="M434" s="8"/>
      <c r="N434" s="8"/>
      <c r="O434" s="8"/>
      <c r="P434" s="8"/>
      <c r="Q434" s="8"/>
      <c r="R434" s="8"/>
      <c r="T434" s="8"/>
      <c r="U434" s="8"/>
      <c r="V434" s="8"/>
      <c r="W434" s="8"/>
      <c r="X434" s="8"/>
      <c r="Y434" s="8"/>
      <c r="AA434" s="8"/>
      <c r="AB434" s="8"/>
      <c r="AC434" s="8"/>
      <c r="AD434" s="8"/>
      <c r="AE434" s="8"/>
      <c r="AF434" s="8"/>
      <c r="AG434" s="8"/>
    </row>
    <row r="435" spans="6:33" x14ac:dyDescent="0.3">
      <c r="F435" s="2"/>
      <c r="G435" s="2"/>
      <c r="H435" s="4"/>
      <c r="I435" s="14"/>
      <c r="M435" s="8"/>
      <c r="N435" s="8"/>
      <c r="O435" s="8"/>
      <c r="P435" s="8"/>
      <c r="Q435" s="8"/>
      <c r="R435" s="8"/>
      <c r="T435" s="8"/>
      <c r="U435" s="8"/>
      <c r="V435" s="8"/>
      <c r="W435" s="8"/>
      <c r="X435" s="8"/>
      <c r="Y435" s="8"/>
      <c r="AA435" s="8"/>
      <c r="AB435" s="8"/>
      <c r="AC435" s="8"/>
      <c r="AD435" s="8"/>
      <c r="AE435" s="8"/>
      <c r="AF435" s="8"/>
      <c r="AG435" s="8"/>
    </row>
    <row r="436" spans="6:33" x14ac:dyDescent="0.3">
      <c r="F436" s="2"/>
      <c r="G436" s="2"/>
      <c r="H436" s="4"/>
      <c r="I436" s="14"/>
      <c r="M436" s="8"/>
      <c r="N436" s="8"/>
      <c r="O436" s="8"/>
      <c r="P436" s="8"/>
      <c r="Q436" s="8"/>
      <c r="R436" s="8"/>
      <c r="T436" s="8"/>
      <c r="U436" s="8"/>
      <c r="V436" s="8"/>
      <c r="W436" s="8"/>
      <c r="X436" s="8"/>
      <c r="Y436" s="8"/>
      <c r="AA436" s="8"/>
      <c r="AB436" s="8"/>
      <c r="AC436" s="8"/>
      <c r="AD436" s="8"/>
      <c r="AE436" s="8"/>
      <c r="AF436" s="8"/>
      <c r="AG436" s="8"/>
    </row>
    <row r="437" spans="6:33" x14ac:dyDescent="0.3">
      <c r="F437" s="2"/>
      <c r="G437" s="2"/>
      <c r="H437" s="4"/>
      <c r="I437" s="14"/>
      <c r="M437" s="8"/>
      <c r="N437" s="8"/>
      <c r="O437" s="8"/>
      <c r="P437" s="8"/>
      <c r="Q437" s="8"/>
      <c r="R437" s="8"/>
      <c r="T437" s="8"/>
      <c r="U437" s="8"/>
      <c r="V437" s="8"/>
      <c r="W437" s="8"/>
      <c r="X437" s="8"/>
      <c r="Y437" s="8"/>
      <c r="AA437" s="8"/>
      <c r="AB437" s="8"/>
      <c r="AC437" s="8"/>
      <c r="AD437" s="8"/>
      <c r="AE437" s="8"/>
      <c r="AF437" s="8"/>
      <c r="AG437" s="8"/>
    </row>
    <row r="438" spans="6:33" x14ac:dyDescent="0.3">
      <c r="F438" s="2"/>
      <c r="G438" s="2"/>
      <c r="H438" s="4"/>
      <c r="I438" s="14"/>
      <c r="M438" s="8"/>
      <c r="N438" s="8"/>
      <c r="O438" s="8"/>
      <c r="P438" s="8"/>
      <c r="Q438" s="8"/>
      <c r="R438" s="8"/>
      <c r="T438" s="8"/>
      <c r="U438" s="8"/>
      <c r="V438" s="8"/>
      <c r="W438" s="8"/>
      <c r="X438" s="8"/>
      <c r="Y438" s="8"/>
      <c r="AA438" s="8"/>
      <c r="AB438" s="8"/>
      <c r="AC438" s="8"/>
      <c r="AD438" s="8"/>
      <c r="AE438" s="8"/>
      <c r="AF438" s="8"/>
      <c r="AG438" s="8"/>
    </row>
    <row r="439" spans="6:33" x14ac:dyDescent="0.3">
      <c r="F439" s="2"/>
      <c r="G439" s="2"/>
      <c r="H439" s="4"/>
      <c r="I439" s="14"/>
      <c r="M439" s="8"/>
      <c r="N439" s="8"/>
      <c r="O439" s="8"/>
      <c r="P439" s="8"/>
      <c r="Q439" s="8"/>
      <c r="R439" s="8"/>
      <c r="T439" s="8"/>
      <c r="U439" s="8"/>
      <c r="V439" s="8"/>
      <c r="W439" s="8"/>
      <c r="X439" s="8"/>
      <c r="Y439" s="8"/>
      <c r="AA439" s="8"/>
      <c r="AB439" s="8"/>
      <c r="AC439" s="8"/>
      <c r="AD439" s="8"/>
      <c r="AE439" s="8"/>
      <c r="AF439" s="8"/>
      <c r="AG439" s="8"/>
    </row>
    <row r="440" spans="6:33" x14ac:dyDescent="0.3">
      <c r="F440" s="2"/>
      <c r="G440" s="2"/>
      <c r="H440" s="4"/>
      <c r="I440" s="14"/>
      <c r="M440" s="8"/>
      <c r="N440" s="8"/>
      <c r="O440" s="8"/>
      <c r="P440" s="8"/>
      <c r="Q440" s="8"/>
      <c r="R440" s="8"/>
      <c r="T440" s="8"/>
      <c r="U440" s="8"/>
      <c r="V440" s="8"/>
      <c r="W440" s="8"/>
      <c r="X440" s="8"/>
      <c r="Y440" s="8"/>
      <c r="AA440" s="8"/>
      <c r="AB440" s="8"/>
      <c r="AC440" s="8"/>
      <c r="AD440" s="8"/>
      <c r="AE440" s="8"/>
      <c r="AF440" s="8"/>
      <c r="AG440" s="8"/>
    </row>
    <row r="441" spans="6:33" x14ac:dyDescent="0.3">
      <c r="F441" s="2"/>
      <c r="G441" s="2"/>
      <c r="H441" s="4"/>
      <c r="I441" s="14"/>
      <c r="M441" s="8"/>
      <c r="N441" s="8"/>
      <c r="O441" s="8"/>
      <c r="P441" s="8"/>
      <c r="Q441" s="8"/>
      <c r="R441" s="8"/>
      <c r="T441" s="8"/>
      <c r="U441" s="8"/>
      <c r="V441" s="8"/>
      <c r="W441" s="8"/>
      <c r="X441" s="8"/>
      <c r="Y441" s="8"/>
      <c r="AA441" s="8"/>
      <c r="AB441" s="8"/>
      <c r="AC441" s="8"/>
      <c r="AD441" s="8"/>
      <c r="AE441" s="8"/>
      <c r="AF441" s="8"/>
      <c r="AG441" s="8"/>
    </row>
    <row r="442" spans="6:33" x14ac:dyDescent="0.3">
      <c r="F442" s="2"/>
      <c r="G442" s="2"/>
      <c r="H442" s="4"/>
      <c r="I442" s="14"/>
      <c r="M442" s="8"/>
      <c r="N442" s="8"/>
      <c r="O442" s="8"/>
      <c r="P442" s="8"/>
      <c r="Q442" s="8"/>
      <c r="R442" s="8"/>
      <c r="T442" s="8"/>
      <c r="U442" s="8"/>
      <c r="V442" s="8"/>
      <c r="W442" s="8"/>
      <c r="X442" s="8"/>
      <c r="Y442" s="8"/>
      <c r="AA442" s="8"/>
      <c r="AB442" s="8"/>
      <c r="AC442" s="8"/>
      <c r="AD442" s="8"/>
      <c r="AE442" s="8"/>
      <c r="AF442" s="8"/>
      <c r="AG442" s="8"/>
    </row>
    <row r="443" spans="6:33" x14ac:dyDescent="0.3">
      <c r="F443" s="2"/>
      <c r="G443" s="2"/>
      <c r="H443" s="4"/>
      <c r="I443" s="14"/>
      <c r="M443" s="8"/>
      <c r="N443" s="8"/>
      <c r="O443" s="8"/>
      <c r="P443" s="8"/>
      <c r="Q443" s="8"/>
      <c r="R443" s="8"/>
      <c r="T443" s="8"/>
      <c r="U443" s="8"/>
      <c r="V443" s="8"/>
      <c r="W443" s="8"/>
      <c r="X443" s="8"/>
      <c r="Y443" s="8"/>
      <c r="AA443" s="8"/>
      <c r="AB443" s="8"/>
      <c r="AC443" s="8"/>
      <c r="AD443" s="8"/>
      <c r="AE443" s="8"/>
      <c r="AF443" s="8"/>
      <c r="AG443" s="8"/>
    </row>
    <row r="444" spans="6:33" x14ac:dyDescent="0.3">
      <c r="F444" s="2"/>
      <c r="G444" s="2"/>
      <c r="H444" s="4"/>
      <c r="I444" s="14"/>
      <c r="M444" s="8"/>
      <c r="N444" s="8"/>
      <c r="O444" s="8"/>
      <c r="P444" s="8"/>
      <c r="Q444" s="8"/>
      <c r="R444" s="8"/>
      <c r="T444" s="8"/>
      <c r="U444" s="8"/>
      <c r="V444" s="8"/>
      <c r="W444" s="8"/>
      <c r="X444" s="8"/>
      <c r="Y444" s="8"/>
      <c r="AA444" s="8"/>
      <c r="AB444" s="8"/>
      <c r="AC444" s="8"/>
      <c r="AD444" s="8"/>
      <c r="AE444" s="8"/>
      <c r="AF444" s="8"/>
      <c r="AG444" s="8"/>
    </row>
    <row r="445" spans="6:33" x14ac:dyDescent="0.3">
      <c r="F445" s="2"/>
      <c r="G445" s="2"/>
      <c r="H445" s="4"/>
      <c r="I445" s="14"/>
      <c r="M445" s="8"/>
      <c r="N445" s="8"/>
      <c r="O445" s="8"/>
      <c r="P445" s="8"/>
      <c r="Q445" s="8"/>
      <c r="R445" s="8"/>
      <c r="T445" s="8"/>
      <c r="U445" s="8"/>
      <c r="V445" s="8"/>
      <c r="W445" s="8"/>
      <c r="X445" s="8"/>
      <c r="Y445" s="8"/>
      <c r="AA445" s="8"/>
      <c r="AB445" s="8"/>
      <c r="AC445" s="8"/>
      <c r="AD445" s="8"/>
      <c r="AE445" s="8"/>
      <c r="AF445" s="8"/>
      <c r="AG445" s="8"/>
    </row>
    <row r="446" spans="6:33" x14ac:dyDescent="0.3">
      <c r="F446" s="2"/>
      <c r="G446" s="2"/>
      <c r="H446" s="4"/>
      <c r="I446" s="14"/>
      <c r="M446" s="8"/>
      <c r="N446" s="8"/>
      <c r="O446" s="8"/>
      <c r="P446" s="8"/>
      <c r="Q446" s="8"/>
      <c r="R446" s="8"/>
      <c r="T446" s="8"/>
      <c r="U446" s="8"/>
      <c r="V446" s="8"/>
      <c r="W446" s="8"/>
      <c r="X446" s="8"/>
      <c r="Y446" s="8"/>
      <c r="AA446" s="8"/>
      <c r="AB446" s="8"/>
      <c r="AC446" s="8"/>
      <c r="AD446" s="8"/>
      <c r="AE446" s="8"/>
      <c r="AF446" s="8"/>
      <c r="AG446" s="8"/>
    </row>
    <row r="447" spans="6:33" x14ac:dyDescent="0.3">
      <c r="F447" s="2"/>
      <c r="G447" s="2"/>
      <c r="H447" s="4"/>
      <c r="I447" s="14"/>
      <c r="M447" s="8"/>
      <c r="N447" s="8"/>
      <c r="O447" s="8"/>
      <c r="P447" s="8"/>
      <c r="Q447" s="8"/>
      <c r="R447" s="8"/>
      <c r="T447" s="8"/>
      <c r="U447" s="8"/>
      <c r="V447" s="8"/>
      <c r="W447" s="8"/>
      <c r="X447" s="8"/>
      <c r="Y447" s="8"/>
      <c r="AA447" s="8"/>
      <c r="AB447" s="8"/>
      <c r="AC447" s="8"/>
      <c r="AD447" s="8"/>
      <c r="AE447" s="8"/>
      <c r="AF447" s="8"/>
      <c r="AG447" s="8"/>
    </row>
    <row r="448" spans="6:33" x14ac:dyDescent="0.3">
      <c r="F448" s="2"/>
      <c r="G448" s="2"/>
      <c r="H448" s="4"/>
      <c r="I448" s="14"/>
      <c r="M448" s="8"/>
      <c r="N448" s="8"/>
      <c r="O448" s="8"/>
      <c r="P448" s="8"/>
      <c r="Q448" s="8"/>
      <c r="R448" s="8"/>
      <c r="T448" s="8"/>
      <c r="U448" s="8"/>
      <c r="V448" s="8"/>
      <c r="W448" s="8"/>
      <c r="X448" s="8"/>
      <c r="Y448" s="8"/>
      <c r="AA448" s="8"/>
      <c r="AB448" s="8"/>
      <c r="AC448" s="8"/>
      <c r="AD448" s="8"/>
      <c r="AE448" s="8"/>
      <c r="AF448" s="8"/>
      <c r="AG448" s="8"/>
    </row>
    <row r="449" spans="6:33" x14ac:dyDescent="0.3">
      <c r="F449" s="2"/>
      <c r="G449" s="2"/>
      <c r="H449" s="4"/>
      <c r="I449" s="14"/>
      <c r="M449" s="8"/>
      <c r="N449" s="8"/>
      <c r="O449" s="8"/>
      <c r="P449" s="8"/>
      <c r="Q449" s="8"/>
      <c r="R449" s="8"/>
      <c r="T449" s="8"/>
      <c r="U449" s="8"/>
      <c r="V449" s="8"/>
      <c r="W449" s="8"/>
      <c r="X449" s="8"/>
      <c r="Y449" s="8"/>
      <c r="AA449" s="8"/>
      <c r="AB449" s="8"/>
      <c r="AC449" s="8"/>
      <c r="AD449" s="8"/>
      <c r="AE449" s="8"/>
      <c r="AF449" s="8"/>
      <c r="AG449" s="8"/>
    </row>
    <row r="450" spans="6:33" x14ac:dyDescent="0.3">
      <c r="F450" s="2"/>
      <c r="G450" s="2"/>
      <c r="H450" s="4"/>
      <c r="I450" s="14"/>
      <c r="M450" s="8"/>
      <c r="N450" s="8"/>
      <c r="O450" s="8"/>
      <c r="P450" s="8"/>
      <c r="Q450" s="8"/>
      <c r="R450" s="8"/>
      <c r="T450" s="8"/>
      <c r="U450" s="8"/>
      <c r="V450" s="8"/>
      <c r="W450" s="8"/>
      <c r="X450" s="8"/>
      <c r="Y450" s="8"/>
      <c r="AA450" s="8"/>
      <c r="AB450" s="8"/>
      <c r="AC450" s="8"/>
      <c r="AD450" s="8"/>
      <c r="AE450" s="8"/>
      <c r="AF450" s="8"/>
      <c r="AG450" s="8"/>
    </row>
    <row r="451" spans="6:33" x14ac:dyDescent="0.3">
      <c r="F451" s="2"/>
      <c r="G451" s="2"/>
      <c r="H451" s="4"/>
      <c r="I451" s="14"/>
      <c r="M451" s="8"/>
      <c r="N451" s="8"/>
      <c r="O451" s="8"/>
      <c r="P451" s="8"/>
      <c r="Q451" s="8"/>
      <c r="R451" s="8"/>
      <c r="T451" s="8"/>
      <c r="U451" s="8"/>
      <c r="V451" s="8"/>
      <c r="W451" s="8"/>
      <c r="X451" s="8"/>
      <c r="Y451" s="8"/>
      <c r="AA451" s="8"/>
      <c r="AB451" s="8"/>
      <c r="AC451" s="8"/>
      <c r="AD451" s="8"/>
      <c r="AE451" s="8"/>
      <c r="AF451" s="8"/>
      <c r="AG451" s="8"/>
    </row>
    <row r="452" spans="6:33" x14ac:dyDescent="0.3">
      <c r="F452" s="2"/>
      <c r="G452" s="2"/>
      <c r="H452" s="4"/>
      <c r="I452" s="14"/>
      <c r="M452" s="8"/>
      <c r="N452" s="8"/>
      <c r="O452" s="8"/>
      <c r="P452" s="8"/>
      <c r="Q452" s="8"/>
      <c r="R452" s="8"/>
      <c r="T452" s="8"/>
      <c r="U452" s="8"/>
      <c r="V452" s="8"/>
      <c r="W452" s="8"/>
      <c r="X452" s="8"/>
      <c r="Y452" s="8"/>
      <c r="AA452" s="8"/>
      <c r="AB452" s="8"/>
      <c r="AC452" s="8"/>
      <c r="AD452" s="8"/>
      <c r="AE452" s="8"/>
      <c r="AF452" s="8"/>
      <c r="AG452" s="8"/>
    </row>
    <row r="453" spans="6:33" x14ac:dyDescent="0.3">
      <c r="F453" s="2"/>
      <c r="G453" s="2"/>
      <c r="H453" s="4"/>
      <c r="I453" s="14"/>
      <c r="M453" s="8"/>
      <c r="N453" s="8"/>
      <c r="O453" s="8"/>
      <c r="P453" s="8"/>
      <c r="Q453" s="8"/>
      <c r="R453" s="8"/>
      <c r="T453" s="8"/>
      <c r="U453" s="8"/>
      <c r="V453" s="8"/>
      <c r="W453" s="8"/>
      <c r="X453" s="8"/>
      <c r="Y453" s="8"/>
      <c r="AA453" s="8"/>
      <c r="AB453" s="8"/>
      <c r="AC453" s="8"/>
      <c r="AD453" s="8"/>
      <c r="AE453" s="8"/>
      <c r="AF453" s="8"/>
      <c r="AG453" s="8"/>
    </row>
    <row r="454" spans="6:33" x14ac:dyDescent="0.3">
      <c r="F454" s="2"/>
      <c r="G454" s="2"/>
      <c r="H454" s="4"/>
      <c r="I454" s="14"/>
      <c r="M454" s="8"/>
      <c r="N454" s="8"/>
      <c r="O454" s="8"/>
      <c r="P454" s="8"/>
      <c r="Q454" s="8"/>
      <c r="R454" s="8"/>
      <c r="T454" s="8"/>
      <c r="U454" s="8"/>
      <c r="V454" s="8"/>
      <c r="W454" s="8"/>
      <c r="X454" s="8"/>
      <c r="Y454" s="8"/>
      <c r="AA454" s="8"/>
      <c r="AB454" s="8"/>
      <c r="AC454" s="8"/>
      <c r="AD454" s="8"/>
      <c r="AE454" s="8"/>
      <c r="AF454" s="8"/>
      <c r="AG454" s="8"/>
    </row>
    <row r="455" spans="6:33" x14ac:dyDescent="0.3">
      <c r="F455" s="2"/>
      <c r="G455" s="2"/>
      <c r="H455" s="4"/>
      <c r="I455" s="14"/>
      <c r="M455" s="8"/>
      <c r="N455" s="8"/>
      <c r="O455" s="8"/>
      <c r="P455" s="8"/>
      <c r="Q455" s="8"/>
      <c r="R455" s="8"/>
      <c r="T455" s="8"/>
      <c r="U455" s="8"/>
      <c r="V455" s="8"/>
      <c r="W455" s="8"/>
      <c r="X455" s="8"/>
      <c r="Y455" s="8"/>
      <c r="AA455" s="8"/>
      <c r="AB455" s="8"/>
      <c r="AC455" s="8"/>
      <c r="AD455" s="8"/>
      <c r="AE455" s="8"/>
      <c r="AF455" s="8"/>
      <c r="AG455" s="8"/>
    </row>
    <row r="456" spans="6:33" x14ac:dyDescent="0.3">
      <c r="F456" s="2"/>
      <c r="G456" s="2"/>
      <c r="H456" s="4"/>
      <c r="I456" s="14"/>
      <c r="M456" s="8"/>
      <c r="N456" s="8"/>
      <c r="O456" s="8"/>
      <c r="P456" s="8"/>
      <c r="Q456" s="8"/>
      <c r="R456" s="8"/>
      <c r="T456" s="8"/>
      <c r="U456" s="8"/>
      <c r="V456" s="8"/>
      <c r="W456" s="8"/>
      <c r="X456" s="8"/>
      <c r="Y456" s="8"/>
      <c r="AA456" s="8"/>
      <c r="AB456" s="8"/>
      <c r="AC456" s="8"/>
      <c r="AD456" s="8"/>
      <c r="AE456" s="8"/>
      <c r="AF456" s="8"/>
      <c r="AG456" s="8"/>
    </row>
    <row r="457" spans="6:33" x14ac:dyDescent="0.3">
      <c r="F457" s="2"/>
      <c r="G457" s="2"/>
      <c r="H457" s="4"/>
      <c r="I457" s="14"/>
      <c r="M457" s="8"/>
      <c r="N457" s="8"/>
      <c r="O457" s="8"/>
      <c r="P457" s="8"/>
      <c r="Q457" s="8"/>
      <c r="R457" s="8"/>
      <c r="T457" s="8"/>
      <c r="U457" s="8"/>
      <c r="V457" s="8"/>
      <c r="W457" s="8"/>
      <c r="X457" s="8"/>
      <c r="Y457" s="8"/>
      <c r="AA457" s="8"/>
      <c r="AB457" s="8"/>
      <c r="AC457" s="8"/>
      <c r="AD457" s="8"/>
      <c r="AE457" s="8"/>
      <c r="AF457" s="8"/>
      <c r="AG457" s="8"/>
    </row>
    <row r="458" spans="6:33" x14ac:dyDescent="0.3">
      <c r="F458" s="2"/>
      <c r="G458" s="2"/>
      <c r="H458" s="4"/>
      <c r="I458" s="14"/>
      <c r="M458" s="8"/>
      <c r="N458" s="8"/>
      <c r="O458" s="8"/>
      <c r="P458" s="8"/>
      <c r="Q458" s="8"/>
      <c r="R458" s="8"/>
      <c r="T458" s="8"/>
      <c r="U458" s="8"/>
      <c r="V458" s="8"/>
      <c r="W458" s="8"/>
      <c r="X458" s="8"/>
      <c r="Y458" s="8"/>
      <c r="AA458" s="8"/>
      <c r="AB458" s="8"/>
      <c r="AC458" s="8"/>
      <c r="AD458" s="8"/>
      <c r="AE458" s="8"/>
      <c r="AF458" s="8"/>
      <c r="AG458" s="8"/>
    </row>
    <row r="459" spans="6:33" x14ac:dyDescent="0.3">
      <c r="F459" s="2"/>
      <c r="G459" s="2"/>
      <c r="H459" s="4"/>
      <c r="I459" s="14"/>
      <c r="M459" s="8"/>
      <c r="N459" s="8"/>
      <c r="O459" s="8"/>
      <c r="P459" s="8"/>
      <c r="Q459" s="8"/>
      <c r="R459" s="8"/>
      <c r="T459" s="8"/>
      <c r="U459" s="8"/>
      <c r="V459" s="8"/>
      <c r="W459" s="8"/>
      <c r="X459" s="8"/>
      <c r="Y459" s="8"/>
      <c r="AA459" s="8"/>
      <c r="AB459" s="8"/>
      <c r="AC459" s="8"/>
      <c r="AD459" s="8"/>
      <c r="AE459" s="8"/>
      <c r="AF459" s="8"/>
      <c r="AG459" s="8"/>
    </row>
    <row r="460" spans="6:33" x14ac:dyDescent="0.3">
      <c r="F460" s="2"/>
      <c r="G460" s="2"/>
      <c r="H460" s="4"/>
      <c r="I460" s="14"/>
      <c r="M460" s="8"/>
      <c r="N460" s="8"/>
      <c r="O460" s="8"/>
      <c r="P460" s="8"/>
      <c r="Q460" s="8"/>
      <c r="R460" s="8"/>
      <c r="T460" s="8"/>
      <c r="U460" s="8"/>
      <c r="V460" s="8"/>
      <c r="W460" s="8"/>
      <c r="X460" s="8"/>
      <c r="Y460" s="8"/>
      <c r="AA460" s="8"/>
      <c r="AB460" s="8"/>
      <c r="AC460" s="8"/>
      <c r="AD460" s="8"/>
      <c r="AE460" s="8"/>
      <c r="AF460" s="8"/>
      <c r="AG460" s="8"/>
    </row>
    <row r="461" spans="6:33" x14ac:dyDescent="0.3">
      <c r="F461" s="2"/>
      <c r="G461" s="2"/>
      <c r="H461" s="4"/>
      <c r="I461" s="14"/>
      <c r="M461" s="8"/>
      <c r="N461" s="8"/>
      <c r="O461" s="8"/>
      <c r="P461" s="8"/>
      <c r="Q461" s="8"/>
      <c r="R461" s="8"/>
      <c r="T461" s="8"/>
      <c r="U461" s="8"/>
      <c r="V461" s="8"/>
      <c r="W461" s="8"/>
      <c r="X461" s="8"/>
      <c r="Y461" s="8"/>
      <c r="AA461" s="8"/>
      <c r="AB461" s="8"/>
      <c r="AC461" s="8"/>
      <c r="AD461" s="8"/>
      <c r="AE461" s="8"/>
      <c r="AF461" s="8"/>
      <c r="AG461" s="8"/>
    </row>
    <row r="462" spans="6:33" x14ac:dyDescent="0.3">
      <c r="F462" s="2"/>
      <c r="G462" s="2"/>
      <c r="H462" s="4"/>
      <c r="I462" s="14"/>
      <c r="M462" s="8"/>
      <c r="N462" s="8"/>
      <c r="O462" s="8"/>
      <c r="P462" s="8"/>
      <c r="Q462" s="8"/>
      <c r="R462" s="8"/>
      <c r="T462" s="8"/>
      <c r="U462" s="8"/>
      <c r="V462" s="8"/>
      <c r="W462" s="8"/>
      <c r="X462" s="8"/>
      <c r="Y462" s="8"/>
      <c r="AA462" s="8"/>
      <c r="AB462" s="8"/>
      <c r="AC462" s="8"/>
      <c r="AD462" s="8"/>
      <c r="AE462" s="8"/>
      <c r="AF462" s="8"/>
      <c r="AG462" s="8"/>
    </row>
    <row r="463" spans="6:33" x14ac:dyDescent="0.3">
      <c r="F463" s="2"/>
      <c r="G463" s="2"/>
      <c r="H463" s="4"/>
      <c r="I463" s="14"/>
      <c r="M463" s="8"/>
      <c r="N463" s="8"/>
      <c r="O463" s="8"/>
      <c r="P463" s="8"/>
      <c r="Q463" s="8"/>
      <c r="R463" s="8"/>
      <c r="T463" s="8"/>
      <c r="U463" s="8"/>
      <c r="V463" s="8"/>
      <c r="W463" s="8"/>
      <c r="X463" s="8"/>
      <c r="Y463" s="8"/>
      <c r="AA463" s="8"/>
      <c r="AB463" s="8"/>
      <c r="AC463" s="8"/>
      <c r="AD463" s="8"/>
      <c r="AE463" s="8"/>
      <c r="AF463" s="8"/>
      <c r="AG463" s="8"/>
    </row>
    <row r="464" spans="6:33" x14ac:dyDescent="0.3">
      <c r="F464" s="2"/>
      <c r="G464" s="2"/>
      <c r="H464" s="4"/>
      <c r="I464" s="14"/>
      <c r="M464" s="8"/>
      <c r="N464" s="8"/>
      <c r="O464" s="8"/>
      <c r="P464" s="8"/>
      <c r="Q464" s="8"/>
      <c r="R464" s="8"/>
      <c r="T464" s="8"/>
      <c r="U464" s="8"/>
      <c r="V464" s="8"/>
      <c r="W464" s="8"/>
      <c r="X464" s="8"/>
      <c r="Y464" s="8"/>
      <c r="AA464" s="8"/>
      <c r="AB464" s="8"/>
      <c r="AC464" s="8"/>
      <c r="AD464" s="8"/>
      <c r="AE464" s="8"/>
      <c r="AF464" s="8"/>
      <c r="AG464" s="8"/>
    </row>
    <row r="465" spans="6:33" x14ac:dyDescent="0.3">
      <c r="F465" s="2"/>
      <c r="G465" s="2"/>
      <c r="H465" s="4"/>
      <c r="I465" s="14"/>
      <c r="M465" s="8"/>
      <c r="N465" s="8"/>
      <c r="O465" s="8"/>
      <c r="P465" s="8"/>
      <c r="Q465" s="8"/>
      <c r="R465" s="8"/>
      <c r="T465" s="8"/>
      <c r="U465" s="8"/>
      <c r="V465" s="8"/>
      <c r="W465" s="8"/>
      <c r="X465" s="8"/>
      <c r="Y465" s="8"/>
      <c r="AA465" s="8"/>
      <c r="AB465" s="8"/>
      <c r="AC465" s="8"/>
      <c r="AD465" s="8"/>
      <c r="AE465" s="8"/>
      <c r="AF465" s="8"/>
      <c r="AG465" s="8"/>
    </row>
    <row r="466" spans="6:33" x14ac:dyDescent="0.3">
      <c r="F466" s="2"/>
      <c r="G466" s="2"/>
      <c r="H466" s="4"/>
      <c r="I466" s="14"/>
      <c r="M466" s="8"/>
      <c r="N466" s="8"/>
      <c r="O466" s="8"/>
      <c r="P466" s="8"/>
      <c r="Q466" s="8"/>
      <c r="R466" s="8"/>
      <c r="T466" s="8"/>
      <c r="U466" s="8"/>
      <c r="V466" s="8"/>
      <c r="W466" s="8"/>
      <c r="X466" s="8"/>
      <c r="Y466" s="8"/>
      <c r="AA466" s="8"/>
      <c r="AB466" s="8"/>
      <c r="AC466" s="8"/>
      <c r="AD466" s="8"/>
      <c r="AE466" s="8"/>
      <c r="AF466" s="8"/>
      <c r="AG466" s="8"/>
    </row>
    <row r="467" spans="6:33" x14ac:dyDescent="0.3">
      <c r="F467" s="2"/>
      <c r="G467" s="2"/>
      <c r="H467" s="4"/>
      <c r="I467" s="14"/>
      <c r="M467" s="8"/>
      <c r="N467" s="8"/>
      <c r="O467" s="8"/>
      <c r="P467" s="8"/>
      <c r="Q467" s="8"/>
      <c r="R467" s="8"/>
      <c r="T467" s="8"/>
      <c r="U467" s="8"/>
      <c r="V467" s="8"/>
      <c r="W467" s="8"/>
      <c r="X467" s="8"/>
      <c r="Y467" s="8"/>
      <c r="AA467" s="8"/>
      <c r="AB467" s="8"/>
      <c r="AC467" s="8"/>
      <c r="AD467" s="8"/>
      <c r="AE467" s="8"/>
      <c r="AF467" s="8"/>
      <c r="AG467" s="8"/>
    </row>
    <row r="468" spans="6:33" x14ac:dyDescent="0.3">
      <c r="F468" s="2"/>
      <c r="G468" s="2"/>
      <c r="H468" s="4"/>
      <c r="I468" s="14"/>
      <c r="M468" s="8"/>
      <c r="N468" s="8"/>
      <c r="O468" s="8"/>
      <c r="P468" s="8"/>
      <c r="Q468" s="8"/>
      <c r="R468" s="8"/>
      <c r="T468" s="8"/>
      <c r="U468" s="8"/>
      <c r="V468" s="8"/>
      <c r="W468" s="8"/>
      <c r="X468" s="8"/>
      <c r="Y468" s="8"/>
      <c r="AA468" s="8"/>
      <c r="AB468" s="8"/>
      <c r="AC468" s="8"/>
      <c r="AD468" s="8"/>
      <c r="AE468" s="8"/>
      <c r="AF468" s="8"/>
      <c r="AG468" s="8"/>
    </row>
    <row r="469" spans="6:33" x14ac:dyDescent="0.3">
      <c r="F469" s="2"/>
      <c r="G469" s="2"/>
      <c r="H469" s="4"/>
      <c r="I469" s="14"/>
      <c r="M469" s="8"/>
      <c r="N469" s="8"/>
      <c r="O469" s="8"/>
      <c r="P469" s="8"/>
      <c r="Q469" s="8"/>
      <c r="R469" s="8"/>
      <c r="T469" s="8"/>
      <c r="U469" s="8"/>
      <c r="V469" s="8"/>
      <c r="W469" s="8"/>
      <c r="X469" s="8"/>
      <c r="Y469" s="8"/>
      <c r="AA469" s="8"/>
      <c r="AB469" s="8"/>
      <c r="AC469" s="8"/>
      <c r="AD469" s="8"/>
      <c r="AE469" s="8"/>
      <c r="AF469" s="8"/>
      <c r="AG469" s="8"/>
    </row>
    <row r="470" spans="6:33" x14ac:dyDescent="0.3">
      <c r="F470" s="2"/>
      <c r="G470" s="2"/>
      <c r="H470" s="4"/>
      <c r="I470" s="14"/>
      <c r="M470" s="8"/>
      <c r="N470" s="8"/>
      <c r="O470" s="8"/>
      <c r="P470" s="8"/>
      <c r="Q470" s="8"/>
      <c r="R470" s="8"/>
      <c r="T470" s="8"/>
      <c r="U470" s="8"/>
      <c r="V470" s="8"/>
      <c r="W470" s="8"/>
      <c r="X470" s="8"/>
      <c r="Y470" s="8"/>
      <c r="AA470" s="8"/>
      <c r="AB470" s="8"/>
      <c r="AC470" s="8"/>
      <c r="AD470" s="8"/>
      <c r="AE470" s="8"/>
      <c r="AF470" s="8"/>
      <c r="AG470" s="8"/>
    </row>
    <row r="471" spans="6:33" x14ac:dyDescent="0.3">
      <c r="F471" s="2"/>
      <c r="G471" s="2"/>
      <c r="H471" s="4"/>
      <c r="I471" s="14"/>
      <c r="M471" s="8"/>
      <c r="N471" s="8"/>
      <c r="O471" s="8"/>
      <c r="P471" s="8"/>
      <c r="Q471" s="8"/>
      <c r="R471" s="8"/>
      <c r="T471" s="8"/>
      <c r="U471" s="8"/>
      <c r="V471" s="8"/>
      <c r="W471" s="8"/>
      <c r="X471" s="8"/>
      <c r="Y471" s="8"/>
      <c r="AA471" s="8"/>
      <c r="AB471" s="8"/>
      <c r="AC471" s="8"/>
      <c r="AD471" s="8"/>
      <c r="AE471" s="8"/>
      <c r="AF471" s="8"/>
      <c r="AG471" s="8"/>
    </row>
    <row r="472" spans="6:33" x14ac:dyDescent="0.3">
      <c r="F472" s="2"/>
      <c r="G472" s="2"/>
      <c r="H472" s="4"/>
      <c r="I472" s="14"/>
      <c r="M472" s="8"/>
      <c r="N472" s="8"/>
      <c r="O472" s="8"/>
      <c r="P472" s="8"/>
      <c r="Q472" s="8"/>
      <c r="R472" s="8"/>
      <c r="T472" s="8"/>
      <c r="U472" s="8"/>
      <c r="V472" s="8"/>
      <c r="W472" s="8"/>
      <c r="X472" s="8"/>
      <c r="Y472" s="8"/>
      <c r="AA472" s="8"/>
      <c r="AB472" s="8"/>
      <c r="AC472" s="8"/>
      <c r="AD472" s="8"/>
      <c r="AE472" s="8"/>
      <c r="AF472" s="8"/>
      <c r="AG472" s="8"/>
    </row>
    <row r="473" spans="6:33" x14ac:dyDescent="0.3">
      <c r="F473" s="2"/>
      <c r="G473" s="2"/>
      <c r="H473" s="4"/>
      <c r="I473" s="14"/>
      <c r="M473" s="8"/>
      <c r="N473" s="8"/>
      <c r="O473" s="8"/>
      <c r="P473" s="8"/>
      <c r="Q473" s="8"/>
      <c r="R473" s="8"/>
      <c r="T473" s="8"/>
      <c r="U473" s="8"/>
      <c r="V473" s="8"/>
      <c r="W473" s="8"/>
      <c r="X473" s="8"/>
      <c r="Y473" s="8"/>
      <c r="AA473" s="8"/>
      <c r="AB473" s="8"/>
      <c r="AC473" s="8"/>
      <c r="AD473" s="8"/>
      <c r="AE473" s="8"/>
      <c r="AF473" s="8"/>
      <c r="AG473" s="8"/>
    </row>
    <row r="474" spans="6:33" x14ac:dyDescent="0.3">
      <c r="F474" s="2"/>
      <c r="G474" s="2"/>
      <c r="H474" s="4"/>
      <c r="I474" s="14"/>
      <c r="M474" s="8"/>
      <c r="N474" s="8"/>
      <c r="O474" s="8"/>
      <c r="P474" s="8"/>
      <c r="Q474" s="8"/>
      <c r="R474" s="8"/>
      <c r="T474" s="8"/>
      <c r="U474" s="8"/>
      <c r="V474" s="8"/>
      <c r="W474" s="8"/>
      <c r="X474" s="8"/>
      <c r="Y474" s="8"/>
      <c r="AA474" s="8"/>
      <c r="AB474" s="8"/>
      <c r="AC474" s="8"/>
      <c r="AD474" s="8"/>
      <c r="AE474" s="8"/>
      <c r="AF474" s="8"/>
      <c r="AG474" s="8"/>
    </row>
    <row r="475" spans="6:33" x14ac:dyDescent="0.3">
      <c r="F475" s="2"/>
      <c r="G475" s="2"/>
      <c r="H475" s="4"/>
      <c r="I475" s="14"/>
      <c r="M475" s="8"/>
      <c r="N475" s="8"/>
      <c r="O475" s="8"/>
      <c r="P475" s="8"/>
      <c r="Q475" s="8"/>
      <c r="R475" s="8"/>
      <c r="T475" s="8"/>
      <c r="U475" s="8"/>
      <c r="V475" s="8"/>
      <c r="W475" s="8"/>
      <c r="X475" s="8"/>
      <c r="Y475" s="8"/>
      <c r="AA475" s="8"/>
      <c r="AB475" s="8"/>
      <c r="AC475" s="8"/>
      <c r="AD475" s="8"/>
      <c r="AE475" s="8"/>
      <c r="AF475" s="8"/>
      <c r="AG475" s="8"/>
    </row>
    <row r="476" spans="6:33" x14ac:dyDescent="0.3">
      <c r="F476" s="2"/>
      <c r="G476" s="2"/>
      <c r="H476" s="4"/>
      <c r="I476" s="14"/>
      <c r="M476" s="8"/>
      <c r="N476" s="8"/>
      <c r="O476" s="8"/>
      <c r="P476" s="8"/>
      <c r="Q476" s="8"/>
      <c r="R476" s="8"/>
      <c r="T476" s="8"/>
      <c r="U476" s="8"/>
      <c r="V476" s="8"/>
      <c r="W476" s="8"/>
      <c r="X476" s="8"/>
      <c r="Y476" s="8"/>
      <c r="AA476" s="8"/>
      <c r="AB476" s="8"/>
      <c r="AC476" s="8"/>
      <c r="AD476" s="8"/>
      <c r="AE476" s="8"/>
      <c r="AF476" s="8"/>
      <c r="AG476" s="8"/>
    </row>
    <row r="477" spans="6:33" x14ac:dyDescent="0.3">
      <c r="F477" s="2"/>
      <c r="G477" s="2"/>
      <c r="H477" s="4"/>
      <c r="I477" s="14"/>
      <c r="M477" s="8"/>
      <c r="N477" s="8"/>
      <c r="O477" s="8"/>
      <c r="P477" s="8"/>
      <c r="Q477" s="8"/>
      <c r="R477" s="8"/>
      <c r="T477" s="8"/>
      <c r="U477" s="8"/>
      <c r="V477" s="8"/>
      <c r="W477" s="8"/>
      <c r="X477" s="8"/>
      <c r="Y477" s="8"/>
      <c r="AA477" s="8"/>
      <c r="AB477" s="8"/>
      <c r="AC477" s="8"/>
      <c r="AD477" s="8"/>
      <c r="AE477" s="8"/>
      <c r="AF477" s="8"/>
      <c r="AG477" s="8"/>
    </row>
    <row r="478" spans="6:33" x14ac:dyDescent="0.3">
      <c r="F478" s="2"/>
      <c r="G478" s="2"/>
      <c r="H478" s="4"/>
      <c r="I478" s="14"/>
      <c r="M478" s="8"/>
      <c r="N478" s="8"/>
      <c r="O478" s="8"/>
      <c r="P478" s="8"/>
      <c r="Q478" s="8"/>
      <c r="R478" s="8"/>
      <c r="T478" s="8"/>
      <c r="U478" s="8"/>
      <c r="V478" s="8"/>
      <c r="W478" s="8"/>
      <c r="X478" s="8"/>
      <c r="Y478" s="8"/>
      <c r="AA478" s="8"/>
      <c r="AB478" s="8"/>
      <c r="AC478" s="8"/>
      <c r="AD478" s="8"/>
      <c r="AE478" s="8"/>
      <c r="AF478" s="8"/>
      <c r="AG478" s="8"/>
    </row>
    <row r="479" spans="6:33" x14ac:dyDescent="0.3">
      <c r="F479" s="2"/>
      <c r="G479" s="2"/>
      <c r="H479" s="4"/>
      <c r="I479" s="14"/>
      <c r="M479" s="8"/>
      <c r="N479" s="8"/>
      <c r="O479" s="8"/>
      <c r="P479" s="8"/>
      <c r="Q479" s="8"/>
      <c r="R479" s="8"/>
      <c r="T479" s="8"/>
      <c r="U479" s="8"/>
      <c r="V479" s="8"/>
      <c r="W479" s="8"/>
      <c r="X479" s="8"/>
      <c r="Y479" s="8"/>
      <c r="AA479" s="8"/>
      <c r="AB479" s="8"/>
      <c r="AC479" s="8"/>
      <c r="AD479" s="8"/>
      <c r="AE479" s="8"/>
      <c r="AF479" s="8"/>
      <c r="AG479" s="8"/>
    </row>
    <row r="480" spans="6:33" x14ac:dyDescent="0.3">
      <c r="F480" s="2"/>
      <c r="G480" s="2"/>
      <c r="H480" s="4"/>
      <c r="I480" s="14"/>
      <c r="M480" s="8"/>
      <c r="N480" s="8"/>
      <c r="O480" s="8"/>
      <c r="P480" s="8"/>
      <c r="Q480" s="8"/>
      <c r="R480" s="8"/>
      <c r="T480" s="8"/>
      <c r="U480" s="8"/>
      <c r="V480" s="8"/>
      <c r="W480" s="8"/>
      <c r="X480" s="8"/>
      <c r="Y480" s="8"/>
      <c r="AA480" s="8"/>
      <c r="AB480" s="8"/>
      <c r="AC480" s="8"/>
      <c r="AD480" s="8"/>
      <c r="AE480" s="8"/>
      <c r="AF480" s="8"/>
      <c r="AG480" s="8"/>
    </row>
    <row r="481" spans="6:33" x14ac:dyDescent="0.3">
      <c r="F481" s="2"/>
      <c r="G481" s="2"/>
      <c r="H481" s="4"/>
      <c r="I481" s="14"/>
      <c r="M481" s="8"/>
      <c r="N481" s="8"/>
      <c r="O481" s="8"/>
      <c r="P481" s="8"/>
      <c r="Q481" s="8"/>
      <c r="R481" s="8"/>
      <c r="T481" s="8"/>
      <c r="U481" s="8"/>
      <c r="V481" s="8"/>
      <c r="W481" s="8"/>
      <c r="X481" s="8"/>
      <c r="Y481" s="8"/>
      <c r="AA481" s="8"/>
      <c r="AB481" s="8"/>
      <c r="AC481" s="8"/>
      <c r="AD481" s="8"/>
      <c r="AE481" s="8"/>
      <c r="AF481" s="8"/>
      <c r="AG481" s="8"/>
    </row>
    <row r="482" spans="6:33" x14ac:dyDescent="0.3">
      <c r="F482" s="2"/>
      <c r="G482" s="2"/>
      <c r="H482" s="4"/>
      <c r="I482" s="14"/>
      <c r="M482" s="8"/>
      <c r="N482" s="8"/>
      <c r="O482" s="8"/>
      <c r="P482" s="8"/>
      <c r="Q482" s="8"/>
      <c r="R482" s="8"/>
      <c r="T482" s="8"/>
      <c r="U482" s="8"/>
      <c r="V482" s="8"/>
      <c r="W482" s="8"/>
      <c r="X482" s="8"/>
      <c r="Y482" s="8"/>
      <c r="AA482" s="8"/>
      <c r="AB482" s="8"/>
      <c r="AC482" s="8"/>
      <c r="AD482" s="8"/>
      <c r="AE482" s="8"/>
      <c r="AF482" s="8"/>
      <c r="AG482" s="8"/>
    </row>
    <row r="483" spans="6:33" x14ac:dyDescent="0.3">
      <c r="F483" s="2"/>
      <c r="G483" s="2"/>
      <c r="H483" s="4"/>
      <c r="I483" s="14"/>
      <c r="M483" s="8"/>
      <c r="N483" s="8"/>
      <c r="O483" s="8"/>
      <c r="P483" s="8"/>
      <c r="Q483" s="8"/>
      <c r="R483" s="8"/>
      <c r="T483" s="8"/>
      <c r="U483" s="8"/>
      <c r="V483" s="8"/>
      <c r="W483" s="8"/>
      <c r="X483" s="8"/>
      <c r="Y483" s="8"/>
      <c r="AA483" s="8"/>
      <c r="AB483" s="8"/>
      <c r="AC483" s="8"/>
      <c r="AD483" s="8"/>
      <c r="AE483" s="8"/>
      <c r="AF483" s="8"/>
      <c r="AG483" s="8"/>
    </row>
    <row r="484" spans="6:33" x14ac:dyDescent="0.3">
      <c r="F484" s="2"/>
      <c r="G484" s="2"/>
      <c r="H484" s="4"/>
      <c r="I484" s="14"/>
      <c r="M484" s="8"/>
      <c r="N484" s="8"/>
      <c r="O484" s="8"/>
      <c r="P484" s="8"/>
      <c r="Q484" s="8"/>
      <c r="R484" s="8"/>
      <c r="T484" s="8"/>
      <c r="U484" s="8"/>
      <c r="V484" s="8"/>
      <c r="W484" s="8"/>
      <c r="X484" s="8"/>
      <c r="Y484" s="8"/>
      <c r="AA484" s="8"/>
      <c r="AB484" s="8"/>
      <c r="AC484" s="8"/>
      <c r="AD484" s="8"/>
      <c r="AE484" s="8"/>
      <c r="AF484" s="8"/>
      <c r="AG484" s="8"/>
    </row>
    <row r="485" spans="6:33" x14ac:dyDescent="0.3">
      <c r="F485" s="2"/>
      <c r="G485" s="2"/>
      <c r="H485" s="4"/>
      <c r="I485" s="14"/>
      <c r="M485" s="8"/>
      <c r="N485" s="8"/>
      <c r="O485" s="8"/>
      <c r="P485" s="8"/>
      <c r="Q485" s="8"/>
      <c r="R485" s="8"/>
      <c r="T485" s="8"/>
      <c r="U485" s="8"/>
      <c r="V485" s="8"/>
      <c r="W485" s="8"/>
      <c r="X485" s="8"/>
      <c r="Y485" s="8"/>
      <c r="AA485" s="8"/>
      <c r="AB485" s="8"/>
      <c r="AC485" s="8"/>
      <c r="AD485" s="8"/>
      <c r="AE485" s="8"/>
      <c r="AF485" s="8"/>
      <c r="AG485" s="8"/>
    </row>
    <row r="486" spans="6:33" x14ac:dyDescent="0.3">
      <c r="F486" s="2"/>
      <c r="G486" s="2"/>
      <c r="H486" s="4"/>
      <c r="I486" s="14"/>
      <c r="M486" s="8"/>
      <c r="N486" s="8"/>
      <c r="O486" s="8"/>
      <c r="P486" s="8"/>
      <c r="Q486" s="8"/>
      <c r="R486" s="8"/>
      <c r="T486" s="8"/>
      <c r="U486" s="8"/>
      <c r="V486" s="8"/>
      <c r="W486" s="8"/>
      <c r="X486" s="8"/>
      <c r="Y486" s="8"/>
      <c r="AA486" s="8"/>
      <c r="AB486" s="8"/>
      <c r="AC486" s="8"/>
      <c r="AD486" s="8"/>
      <c r="AE486" s="8"/>
      <c r="AF486" s="8"/>
      <c r="AG486" s="8"/>
    </row>
    <row r="487" spans="6:33" x14ac:dyDescent="0.3">
      <c r="F487" s="2"/>
      <c r="G487" s="2"/>
      <c r="H487" s="4"/>
      <c r="I487" s="14"/>
      <c r="M487" s="8"/>
      <c r="N487" s="8"/>
      <c r="O487" s="8"/>
      <c r="P487" s="8"/>
      <c r="Q487" s="8"/>
      <c r="R487" s="8"/>
      <c r="T487" s="8"/>
      <c r="U487" s="8"/>
      <c r="V487" s="8"/>
      <c r="W487" s="8"/>
      <c r="X487" s="8"/>
      <c r="Y487" s="8"/>
      <c r="AA487" s="8"/>
      <c r="AB487" s="8"/>
      <c r="AC487" s="8"/>
      <c r="AD487" s="8"/>
      <c r="AE487" s="8"/>
      <c r="AF487" s="8"/>
      <c r="AG487" s="8"/>
    </row>
    <row r="488" spans="6:33" x14ac:dyDescent="0.3">
      <c r="F488" s="2"/>
      <c r="G488" s="2"/>
      <c r="H488" s="4"/>
      <c r="I488" s="14"/>
      <c r="M488" s="8"/>
      <c r="N488" s="8"/>
      <c r="O488" s="8"/>
      <c r="P488" s="8"/>
      <c r="Q488" s="8"/>
      <c r="R488" s="8"/>
      <c r="T488" s="8"/>
      <c r="U488" s="8"/>
      <c r="V488" s="8"/>
      <c r="W488" s="8"/>
      <c r="X488" s="8"/>
      <c r="Y488" s="8"/>
      <c r="AA488" s="8"/>
      <c r="AB488" s="8"/>
      <c r="AC488" s="8"/>
      <c r="AD488" s="8"/>
      <c r="AE488" s="8"/>
      <c r="AF488" s="8"/>
      <c r="AG488" s="8"/>
    </row>
    <row r="489" spans="6:33" x14ac:dyDescent="0.3">
      <c r="F489" s="2"/>
      <c r="G489" s="2"/>
      <c r="H489" s="4"/>
      <c r="I489" s="14"/>
      <c r="M489" s="8"/>
      <c r="N489" s="8"/>
      <c r="O489" s="8"/>
      <c r="P489" s="8"/>
      <c r="Q489" s="8"/>
      <c r="R489" s="8"/>
      <c r="T489" s="8"/>
      <c r="U489" s="8"/>
      <c r="V489" s="8"/>
      <c r="W489" s="8"/>
      <c r="X489" s="8"/>
      <c r="Y489" s="8"/>
      <c r="AA489" s="8"/>
      <c r="AB489" s="8"/>
      <c r="AC489" s="8"/>
      <c r="AD489" s="8"/>
      <c r="AE489" s="8"/>
      <c r="AF489" s="8"/>
      <c r="AG489" s="8"/>
    </row>
    <row r="490" spans="6:33" x14ac:dyDescent="0.3">
      <c r="F490" s="2"/>
      <c r="G490" s="2"/>
      <c r="H490" s="4"/>
      <c r="I490" s="14"/>
      <c r="M490" s="8"/>
      <c r="N490" s="8"/>
      <c r="O490" s="8"/>
      <c r="P490" s="8"/>
      <c r="Q490" s="8"/>
      <c r="R490" s="8"/>
      <c r="T490" s="8"/>
      <c r="U490" s="8"/>
      <c r="V490" s="8"/>
      <c r="W490" s="8"/>
      <c r="X490" s="8"/>
      <c r="Y490" s="8"/>
      <c r="AA490" s="8"/>
      <c r="AB490" s="8"/>
      <c r="AC490" s="8"/>
      <c r="AD490" s="8"/>
      <c r="AE490" s="8"/>
      <c r="AF490" s="8"/>
      <c r="AG490" s="8"/>
    </row>
    <row r="491" spans="6:33" x14ac:dyDescent="0.3">
      <c r="F491" s="2"/>
      <c r="G491" s="2"/>
      <c r="H491" s="4"/>
      <c r="I491" s="14"/>
      <c r="M491" s="8"/>
      <c r="N491" s="8"/>
      <c r="O491" s="8"/>
      <c r="P491" s="8"/>
      <c r="Q491" s="8"/>
      <c r="R491" s="8"/>
      <c r="T491" s="8"/>
      <c r="U491" s="8"/>
      <c r="V491" s="8"/>
      <c r="W491" s="8"/>
      <c r="X491" s="8"/>
      <c r="Y491" s="8"/>
      <c r="AA491" s="8"/>
      <c r="AB491" s="8"/>
      <c r="AC491" s="8"/>
      <c r="AD491" s="8"/>
      <c r="AE491" s="8"/>
      <c r="AF491" s="8"/>
      <c r="AG491" s="8"/>
    </row>
    <row r="492" spans="6:33" x14ac:dyDescent="0.3">
      <c r="F492" s="2"/>
      <c r="G492" s="2"/>
      <c r="H492" s="4"/>
      <c r="I492" s="14"/>
      <c r="M492" s="8"/>
      <c r="N492" s="8"/>
      <c r="O492" s="8"/>
      <c r="P492" s="8"/>
      <c r="Q492" s="8"/>
      <c r="R492" s="8"/>
      <c r="T492" s="8"/>
      <c r="U492" s="8"/>
      <c r="V492" s="8"/>
      <c r="W492" s="8"/>
      <c r="X492" s="8"/>
      <c r="Y492" s="8"/>
      <c r="AA492" s="8"/>
      <c r="AB492" s="8"/>
      <c r="AC492" s="8"/>
      <c r="AD492" s="8"/>
      <c r="AE492" s="8"/>
      <c r="AF492" s="8"/>
      <c r="AG492" s="8"/>
    </row>
    <row r="493" spans="6:33" x14ac:dyDescent="0.3">
      <c r="F493" s="2"/>
      <c r="G493" s="2"/>
      <c r="H493" s="4"/>
      <c r="I493" s="14"/>
      <c r="M493" s="8"/>
      <c r="N493" s="8"/>
      <c r="O493" s="8"/>
      <c r="P493" s="8"/>
      <c r="Q493" s="8"/>
      <c r="R493" s="8"/>
      <c r="T493" s="8"/>
      <c r="U493" s="8"/>
      <c r="V493" s="8"/>
      <c r="W493" s="8"/>
      <c r="X493" s="8"/>
      <c r="Y493" s="8"/>
      <c r="AA493" s="8"/>
      <c r="AB493" s="8"/>
      <c r="AC493" s="8"/>
      <c r="AD493" s="8"/>
      <c r="AE493" s="8"/>
      <c r="AF493" s="8"/>
      <c r="AG493" s="8"/>
    </row>
    <row r="494" spans="6:33" x14ac:dyDescent="0.3">
      <c r="F494" s="2"/>
      <c r="G494" s="2"/>
      <c r="H494" s="4"/>
      <c r="I494" s="14"/>
      <c r="M494" s="8"/>
      <c r="N494" s="8"/>
      <c r="O494" s="8"/>
      <c r="P494" s="8"/>
      <c r="Q494" s="8"/>
      <c r="R494" s="8"/>
      <c r="T494" s="8"/>
      <c r="U494" s="8"/>
      <c r="V494" s="8"/>
      <c r="W494" s="8"/>
      <c r="X494" s="8"/>
      <c r="Y494" s="8"/>
      <c r="AA494" s="8"/>
      <c r="AB494" s="8"/>
      <c r="AC494" s="8"/>
      <c r="AD494" s="8"/>
      <c r="AE494" s="8"/>
      <c r="AF494" s="8"/>
      <c r="AG494" s="8"/>
    </row>
    <row r="495" spans="6:33" x14ac:dyDescent="0.3">
      <c r="F495" s="2"/>
      <c r="G495" s="2"/>
      <c r="H495" s="4"/>
      <c r="I495" s="14"/>
      <c r="M495" s="8"/>
      <c r="N495" s="8"/>
      <c r="O495" s="8"/>
      <c r="P495" s="8"/>
      <c r="Q495" s="8"/>
      <c r="R495" s="8"/>
      <c r="T495" s="8"/>
      <c r="U495" s="8"/>
      <c r="V495" s="8"/>
      <c r="W495" s="8"/>
      <c r="X495" s="8"/>
      <c r="Y495" s="8"/>
      <c r="AA495" s="8"/>
      <c r="AB495" s="8"/>
      <c r="AC495" s="8"/>
      <c r="AD495" s="8"/>
      <c r="AE495" s="8"/>
      <c r="AF495" s="8"/>
      <c r="AG495" s="8"/>
    </row>
    <row r="496" spans="6:33" x14ac:dyDescent="0.3">
      <c r="F496" s="2"/>
      <c r="G496" s="2"/>
      <c r="H496" s="4"/>
      <c r="I496" s="14"/>
      <c r="M496" s="8"/>
      <c r="N496" s="8"/>
      <c r="O496" s="8"/>
      <c r="P496" s="8"/>
      <c r="Q496" s="8"/>
      <c r="R496" s="8"/>
      <c r="T496" s="8"/>
      <c r="U496" s="8"/>
      <c r="V496" s="8"/>
      <c r="W496" s="8"/>
      <c r="X496" s="8"/>
      <c r="Y496" s="8"/>
      <c r="AA496" s="8"/>
      <c r="AB496" s="8"/>
      <c r="AC496" s="8"/>
      <c r="AD496" s="8"/>
      <c r="AE496" s="8"/>
      <c r="AF496" s="8"/>
      <c r="AG496" s="8"/>
    </row>
    <row r="497" spans="6:33" x14ac:dyDescent="0.3">
      <c r="F497" s="2"/>
      <c r="G497" s="2"/>
      <c r="H497" s="4"/>
      <c r="I497" s="14"/>
      <c r="M497" s="8"/>
      <c r="N497" s="8"/>
      <c r="O497" s="8"/>
      <c r="P497" s="8"/>
      <c r="Q497" s="8"/>
      <c r="R497" s="8"/>
      <c r="T497" s="8"/>
      <c r="U497" s="8"/>
      <c r="V497" s="8"/>
      <c r="W497" s="8"/>
      <c r="X497" s="8"/>
      <c r="Y497" s="8"/>
      <c r="AA497" s="8"/>
      <c r="AB497" s="8"/>
      <c r="AC497" s="8"/>
      <c r="AD497" s="8"/>
      <c r="AE497" s="8"/>
      <c r="AF497" s="8"/>
      <c r="AG497" s="8"/>
    </row>
    <row r="498" spans="6:33" x14ac:dyDescent="0.3">
      <c r="F498" s="2"/>
      <c r="G498" s="2"/>
      <c r="H498" s="4"/>
      <c r="I498" s="14"/>
      <c r="M498" s="8"/>
      <c r="N498" s="8"/>
      <c r="O498" s="8"/>
      <c r="P498" s="8"/>
      <c r="Q498" s="8"/>
      <c r="R498" s="8"/>
      <c r="T498" s="8"/>
      <c r="U498" s="8"/>
      <c r="V498" s="8"/>
      <c r="W498" s="8"/>
      <c r="X498" s="8"/>
      <c r="Y498" s="8"/>
      <c r="AA498" s="8"/>
      <c r="AB498" s="8"/>
      <c r="AC498" s="8"/>
      <c r="AD498" s="8"/>
      <c r="AE498" s="8"/>
      <c r="AF498" s="8"/>
      <c r="AG498" s="8"/>
    </row>
    <row r="499" spans="6:33" x14ac:dyDescent="0.3">
      <c r="F499" s="2"/>
      <c r="G499" s="2"/>
      <c r="H499" s="4"/>
      <c r="I499" s="14"/>
      <c r="M499" s="8"/>
      <c r="N499" s="8"/>
      <c r="O499" s="8"/>
      <c r="P499" s="8"/>
      <c r="Q499" s="8"/>
      <c r="R499" s="8"/>
      <c r="T499" s="8"/>
      <c r="U499" s="8"/>
      <c r="V499" s="8"/>
      <c r="W499" s="8"/>
      <c r="X499" s="8"/>
      <c r="Y499" s="8"/>
      <c r="AA499" s="8"/>
      <c r="AB499" s="8"/>
      <c r="AC499" s="8"/>
      <c r="AD499" s="8"/>
      <c r="AE499" s="8"/>
      <c r="AF499" s="8"/>
      <c r="AG499" s="8"/>
    </row>
    <row r="500" spans="6:33" x14ac:dyDescent="0.3">
      <c r="F500" s="2"/>
      <c r="G500" s="2"/>
      <c r="H500" s="4"/>
      <c r="I500" s="14"/>
      <c r="M500" s="8"/>
      <c r="N500" s="8"/>
      <c r="O500" s="8"/>
      <c r="P500" s="8"/>
      <c r="Q500" s="8"/>
      <c r="R500" s="8"/>
      <c r="T500" s="8"/>
      <c r="U500" s="8"/>
      <c r="V500" s="8"/>
      <c r="W500" s="8"/>
      <c r="X500" s="8"/>
      <c r="Y500" s="8"/>
      <c r="AA500" s="8"/>
      <c r="AB500" s="8"/>
      <c r="AC500" s="8"/>
      <c r="AD500" s="8"/>
      <c r="AE500" s="8"/>
      <c r="AF500" s="8"/>
      <c r="AG500" s="8"/>
    </row>
    <row r="501" spans="6:33" x14ac:dyDescent="0.3">
      <c r="F501" s="2"/>
      <c r="G501" s="2"/>
      <c r="H501" s="4"/>
      <c r="I501" s="14"/>
      <c r="M501" s="8"/>
      <c r="N501" s="8"/>
      <c r="O501" s="8"/>
      <c r="P501" s="8"/>
      <c r="Q501" s="8"/>
      <c r="R501" s="8"/>
      <c r="T501" s="8"/>
      <c r="U501" s="8"/>
      <c r="V501" s="8"/>
      <c r="W501" s="8"/>
      <c r="X501" s="8"/>
      <c r="Y501" s="8"/>
      <c r="AA501" s="8"/>
      <c r="AB501" s="8"/>
      <c r="AC501" s="8"/>
      <c r="AD501" s="8"/>
      <c r="AE501" s="8"/>
      <c r="AF501" s="8"/>
      <c r="AG501" s="8"/>
    </row>
    <row r="502" spans="6:33" x14ac:dyDescent="0.3">
      <c r="F502" s="2"/>
      <c r="G502" s="2"/>
      <c r="H502" s="4"/>
      <c r="I502" s="14"/>
      <c r="M502" s="8"/>
      <c r="N502" s="8"/>
      <c r="O502" s="8"/>
      <c r="P502" s="8"/>
      <c r="Q502" s="8"/>
      <c r="R502" s="8"/>
      <c r="T502" s="8"/>
      <c r="U502" s="8"/>
      <c r="V502" s="8"/>
      <c r="W502" s="8"/>
      <c r="X502" s="8"/>
      <c r="Y502" s="8"/>
      <c r="AA502" s="8"/>
      <c r="AB502" s="8"/>
      <c r="AC502" s="8"/>
      <c r="AD502" s="8"/>
      <c r="AE502" s="8"/>
      <c r="AF502" s="8"/>
      <c r="AG502" s="8"/>
    </row>
    <row r="503" spans="6:33" x14ac:dyDescent="0.3">
      <c r="F503" s="2"/>
      <c r="G503" s="2"/>
      <c r="H503" s="4"/>
      <c r="I503" s="14"/>
      <c r="M503" s="8"/>
      <c r="N503" s="8"/>
      <c r="O503" s="8"/>
      <c r="P503" s="8"/>
      <c r="Q503" s="8"/>
      <c r="R503" s="8"/>
      <c r="T503" s="8"/>
      <c r="U503" s="8"/>
      <c r="V503" s="8"/>
      <c r="W503" s="8"/>
      <c r="X503" s="8"/>
      <c r="Y503" s="8"/>
      <c r="AA503" s="8"/>
      <c r="AB503" s="8"/>
      <c r="AC503" s="8"/>
      <c r="AD503" s="8"/>
      <c r="AE503" s="8"/>
      <c r="AF503" s="8"/>
      <c r="AG503" s="8"/>
    </row>
    <row r="504" spans="6:33" x14ac:dyDescent="0.3">
      <c r="F504" s="2"/>
      <c r="G504" s="2"/>
      <c r="H504" s="4"/>
      <c r="I504" s="14"/>
      <c r="M504" s="8"/>
      <c r="N504" s="8"/>
      <c r="O504" s="8"/>
      <c r="P504" s="8"/>
      <c r="Q504" s="8"/>
      <c r="R504" s="8"/>
      <c r="T504" s="8"/>
      <c r="U504" s="8"/>
      <c r="V504" s="8"/>
      <c r="W504" s="8"/>
      <c r="X504" s="8"/>
      <c r="Y504" s="8"/>
      <c r="AA504" s="8"/>
      <c r="AB504" s="8"/>
      <c r="AC504" s="8"/>
      <c r="AD504" s="8"/>
      <c r="AE504" s="8"/>
      <c r="AF504" s="8"/>
      <c r="AG504" s="8"/>
    </row>
    <row r="505" spans="6:33" x14ac:dyDescent="0.3">
      <c r="F505" s="2"/>
      <c r="G505" s="2"/>
      <c r="H505" s="4"/>
      <c r="I505" s="14"/>
      <c r="M505" s="8"/>
      <c r="N505" s="8"/>
      <c r="O505" s="8"/>
      <c r="P505" s="8"/>
      <c r="Q505" s="8"/>
      <c r="R505" s="8"/>
      <c r="T505" s="8"/>
      <c r="U505" s="8"/>
      <c r="V505" s="8"/>
      <c r="W505" s="8"/>
      <c r="X505" s="8"/>
      <c r="Y505" s="8"/>
      <c r="AA505" s="8"/>
      <c r="AB505" s="8"/>
      <c r="AC505" s="8"/>
      <c r="AD505" s="8"/>
      <c r="AE505" s="8"/>
      <c r="AF505" s="8"/>
      <c r="AG505" s="8"/>
    </row>
    <row r="506" spans="6:33" x14ac:dyDescent="0.3">
      <c r="F506" s="2"/>
      <c r="G506" s="2"/>
      <c r="H506" s="4"/>
      <c r="I506" s="14"/>
      <c r="M506" s="8"/>
      <c r="N506" s="8"/>
      <c r="O506" s="8"/>
      <c r="P506" s="8"/>
      <c r="Q506" s="8"/>
      <c r="R506" s="8"/>
      <c r="T506" s="8"/>
      <c r="U506" s="8"/>
      <c r="V506" s="8"/>
      <c r="W506" s="8"/>
      <c r="X506" s="8"/>
      <c r="Y506" s="8"/>
      <c r="AA506" s="8"/>
      <c r="AB506" s="8"/>
      <c r="AC506" s="8"/>
      <c r="AD506" s="8"/>
      <c r="AE506" s="8"/>
      <c r="AF506" s="8"/>
      <c r="AG506" s="8"/>
    </row>
    <row r="507" spans="6:33" x14ac:dyDescent="0.3">
      <c r="F507" s="2"/>
      <c r="G507" s="2"/>
      <c r="H507" s="4"/>
      <c r="I507" s="14"/>
      <c r="M507" s="8"/>
      <c r="N507" s="8"/>
      <c r="O507" s="8"/>
      <c r="P507" s="8"/>
      <c r="Q507" s="8"/>
      <c r="R507" s="8"/>
      <c r="T507" s="8"/>
      <c r="U507" s="8"/>
      <c r="V507" s="8"/>
      <c r="W507" s="8"/>
      <c r="X507" s="8"/>
      <c r="Y507" s="8"/>
      <c r="AA507" s="8"/>
      <c r="AB507" s="8"/>
      <c r="AC507" s="8"/>
      <c r="AD507" s="8"/>
      <c r="AE507" s="8"/>
      <c r="AF507" s="8"/>
      <c r="AG507" s="8"/>
    </row>
    <row r="508" spans="6:33" x14ac:dyDescent="0.3">
      <c r="F508" s="2"/>
      <c r="G508" s="2"/>
      <c r="H508" s="4"/>
      <c r="I508" s="14"/>
      <c r="M508" s="8"/>
      <c r="N508" s="8"/>
      <c r="O508" s="8"/>
      <c r="P508" s="8"/>
      <c r="Q508" s="8"/>
      <c r="R508" s="8"/>
      <c r="T508" s="8"/>
      <c r="U508" s="8"/>
      <c r="V508" s="8"/>
      <c r="W508" s="8"/>
      <c r="X508" s="8"/>
      <c r="Y508" s="8"/>
      <c r="AA508" s="8"/>
      <c r="AB508" s="8"/>
      <c r="AC508" s="8"/>
      <c r="AD508" s="8"/>
      <c r="AE508" s="8"/>
      <c r="AF508" s="8"/>
      <c r="AG508" s="8"/>
    </row>
    <row r="509" spans="6:33" x14ac:dyDescent="0.3">
      <c r="F509" s="2"/>
      <c r="G509" s="2"/>
      <c r="H509" s="4"/>
      <c r="I509" s="14"/>
      <c r="M509" s="8"/>
      <c r="N509" s="8"/>
      <c r="O509" s="8"/>
      <c r="P509" s="8"/>
      <c r="Q509" s="8"/>
      <c r="R509" s="8"/>
      <c r="T509" s="8"/>
      <c r="U509" s="8"/>
      <c r="V509" s="8"/>
      <c r="W509" s="8"/>
      <c r="X509" s="8"/>
      <c r="Y509" s="8"/>
      <c r="AA509" s="8"/>
      <c r="AB509" s="8"/>
      <c r="AC509" s="8"/>
      <c r="AD509" s="8"/>
      <c r="AE509" s="8"/>
      <c r="AF509" s="8"/>
      <c r="AG509" s="8"/>
    </row>
    <row r="510" spans="6:33" x14ac:dyDescent="0.3">
      <c r="F510" s="2"/>
      <c r="G510" s="2"/>
      <c r="H510" s="4"/>
      <c r="I510" s="14"/>
      <c r="M510" s="8"/>
      <c r="N510" s="8"/>
      <c r="O510" s="8"/>
      <c r="P510" s="8"/>
      <c r="Q510" s="8"/>
      <c r="R510" s="8"/>
      <c r="T510" s="8"/>
      <c r="U510" s="8"/>
      <c r="V510" s="8"/>
      <c r="W510" s="8"/>
      <c r="X510" s="8"/>
      <c r="Y510" s="8"/>
      <c r="AA510" s="8"/>
      <c r="AB510" s="8"/>
      <c r="AC510" s="8"/>
      <c r="AD510" s="8"/>
      <c r="AE510" s="8"/>
      <c r="AF510" s="8"/>
      <c r="AG510" s="8"/>
    </row>
    <row r="511" spans="6:33" x14ac:dyDescent="0.3">
      <c r="F511" s="2"/>
      <c r="G511" s="2"/>
      <c r="H511" s="4"/>
      <c r="I511" s="14"/>
      <c r="M511" s="8"/>
      <c r="N511" s="8"/>
      <c r="O511" s="8"/>
      <c r="P511" s="8"/>
      <c r="Q511" s="8"/>
      <c r="R511" s="8"/>
      <c r="T511" s="8"/>
      <c r="U511" s="8"/>
      <c r="V511" s="8"/>
      <c r="W511" s="8"/>
      <c r="X511" s="8"/>
      <c r="Y511" s="8"/>
      <c r="AA511" s="8"/>
      <c r="AB511" s="8"/>
      <c r="AC511" s="8"/>
      <c r="AD511" s="8"/>
      <c r="AE511" s="8"/>
      <c r="AF511" s="8"/>
      <c r="AG511" s="8"/>
    </row>
    <row r="512" spans="6:33" x14ac:dyDescent="0.3">
      <c r="F512" s="2"/>
      <c r="G512" s="2"/>
      <c r="H512" s="4"/>
      <c r="I512" s="14"/>
      <c r="M512" s="8"/>
      <c r="N512" s="8"/>
      <c r="O512" s="8"/>
      <c r="P512" s="8"/>
      <c r="Q512" s="8"/>
      <c r="R512" s="8"/>
      <c r="T512" s="8"/>
      <c r="U512" s="8"/>
      <c r="V512" s="8"/>
      <c r="W512" s="8"/>
      <c r="X512" s="8"/>
      <c r="Y512" s="8"/>
      <c r="AA512" s="8"/>
      <c r="AB512" s="8"/>
      <c r="AC512" s="8"/>
      <c r="AD512" s="8"/>
      <c r="AE512" s="8"/>
      <c r="AF512" s="8"/>
      <c r="AG512" s="8"/>
    </row>
    <row r="513" spans="6:33" x14ac:dyDescent="0.3">
      <c r="F513" s="2"/>
      <c r="G513" s="2"/>
      <c r="H513" s="4"/>
      <c r="I513" s="14"/>
      <c r="M513" s="8"/>
      <c r="N513" s="8"/>
      <c r="O513" s="8"/>
      <c r="P513" s="8"/>
      <c r="Q513" s="8"/>
      <c r="R513" s="8"/>
      <c r="T513" s="8"/>
      <c r="U513" s="8"/>
      <c r="V513" s="8"/>
      <c r="W513" s="8"/>
      <c r="X513" s="8"/>
      <c r="Y513" s="8"/>
      <c r="AA513" s="8"/>
      <c r="AB513" s="8"/>
      <c r="AC513" s="8"/>
      <c r="AD513" s="8"/>
      <c r="AE513" s="8"/>
      <c r="AF513" s="8"/>
      <c r="AG513" s="8"/>
    </row>
    <row r="514" spans="6:33" x14ac:dyDescent="0.3">
      <c r="F514" s="2"/>
      <c r="G514" s="2"/>
      <c r="H514" s="4"/>
      <c r="I514" s="14"/>
      <c r="M514" s="8"/>
      <c r="N514" s="8"/>
      <c r="O514" s="8"/>
      <c r="P514" s="8"/>
      <c r="Q514" s="8"/>
      <c r="R514" s="8"/>
      <c r="T514" s="8"/>
      <c r="U514" s="8"/>
      <c r="V514" s="8"/>
      <c r="W514" s="8"/>
      <c r="X514" s="8"/>
      <c r="Y514" s="8"/>
      <c r="AA514" s="8"/>
      <c r="AB514" s="8"/>
      <c r="AC514" s="8"/>
      <c r="AD514" s="8"/>
      <c r="AE514" s="8"/>
      <c r="AF514" s="8"/>
      <c r="AG514" s="8"/>
    </row>
    <row r="515" spans="6:33" x14ac:dyDescent="0.3">
      <c r="F515" s="2"/>
      <c r="G515" s="2"/>
      <c r="H515" s="4"/>
      <c r="I515" s="14"/>
      <c r="M515" s="8"/>
      <c r="N515" s="8"/>
      <c r="O515" s="8"/>
      <c r="P515" s="8"/>
      <c r="Q515" s="8"/>
      <c r="R515" s="8"/>
      <c r="T515" s="8"/>
      <c r="U515" s="8"/>
      <c r="V515" s="8"/>
      <c r="W515" s="8"/>
      <c r="X515" s="8"/>
      <c r="Y515" s="8"/>
      <c r="AA515" s="8"/>
      <c r="AB515" s="8"/>
      <c r="AC515" s="8"/>
      <c r="AD515" s="8"/>
      <c r="AE515" s="8"/>
      <c r="AF515" s="8"/>
      <c r="AG515" s="8"/>
    </row>
    <row r="516" spans="6:33" x14ac:dyDescent="0.3">
      <c r="F516" s="2"/>
      <c r="G516" s="2"/>
      <c r="H516" s="4"/>
      <c r="I516" s="14"/>
      <c r="M516" s="8"/>
      <c r="N516" s="8"/>
      <c r="O516" s="8"/>
      <c r="P516" s="8"/>
      <c r="Q516" s="8"/>
      <c r="R516" s="8"/>
      <c r="T516" s="8"/>
      <c r="U516" s="8"/>
      <c r="V516" s="8"/>
      <c r="W516" s="8"/>
      <c r="X516" s="8"/>
      <c r="Y516" s="8"/>
      <c r="AA516" s="8"/>
      <c r="AB516" s="8"/>
      <c r="AC516" s="8"/>
      <c r="AD516" s="8"/>
      <c r="AE516" s="8"/>
      <c r="AF516" s="8"/>
      <c r="AG516" s="8"/>
    </row>
    <row r="517" spans="6:33" x14ac:dyDescent="0.3">
      <c r="F517" s="2"/>
      <c r="G517" s="2"/>
      <c r="H517" s="4"/>
      <c r="I517" s="14"/>
      <c r="M517" s="8"/>
      <c r="N517" s="8"/>
      <c r="O517" s="8"/>
      <c r="P517" s="8"/>
      <c r="Q517" s="8"/>
      <c r="R517" s="8"/>
      <c r="T517" s="8"/>
      <c r="U517" s="8"/>
      <c r="V517" s="8"/>
      <c r="W517" s="8"/>
      <c r="X517" s="8"/>
      <c r="Y517" s="8"/>
      <c r="AA517" s="8"/>
      <c r="AB517" s="8"/>
      <c r="AC517" s="8"/>
      <c r="AD517" s="8"/>
      <c r="AE517" s="8"/>
      <c r="AF517" s="8"/>
      <c r="AG517" s="8"/>
    </row>
    <row r="518" spans="6:33" x14ac:dyDescent="0.3">
      <c r="F518" s="2"/>
      <c r="G518" s="2"/>
      <c r="H518" s="4"/>
      <c r="I518" s="14"/>
      <c r="M518" s="8"/>
      <c r="N518" s="8"/>
      <c r="O518" s="8"/>
      <c r="P518" s="8"/>
      <c r="Q518" s="8"/>
      <c r="R518" s="8"/>
      <c r="T518" s="8"/>
      <c r="U518" s="8"/>
      <c r="V518" s="8"/>
      <c r="W518" s="8"/>
      <c r="X518" s="8"/>
      <c r="Y518" s="8"/>
      <c r="AA518" s="8"/>
      <c r="AB518" s="8"/>
      <c r="AC518" s="8"/>
      <c r="AD518" s="8"/>
      <c r="AE518" s="8"/>
      <c r="AF518" s="8"/>
      <c r="AG518" s="8"/>
    </row>
    <row r="519" spans="6:33" x14ac:dyDescent="0.3">
      <c r="F519" s="2"/>
      <c r="G519" s="2"/>
      <c r="H519" s="4"/>
      <c r="I519" s="14"/>
      <c r="M519" s="8"/>
      <c r="N519" s="8"/>
      <c r="O519" s="8"/>
      <c r="P519" s="8"/>
      <c r="Q519" s="8"/>
      <c r="R519" s="8"/>
      <c r="T519" s="8"/>
      <c r="U519" s="8"/>
      <c r="V519" s="8"/>
      <c r="W519" s="8"/>
      <c r="X519" s="8"/>
      <c r="Y519" s="8"/>
      <c r="AA519" s="8"/>
      <c r="AB519" s="8"/>
      <c r="AC519" s="8"/>
      <c r="AD519" s="8"/>
      <c r="AE519" s="8"/>
      <c r="AF519" s="8"/>
      <c r="AG519" s="8"/>
    </row>
    <row r="520" spans="6:33" x14ac:dyDescent="0.3">
      <c r="F520" s="2"/>
      <c r="G520" s="2"/>
      <c r="H520" s="4"/>
      <c r="I520" s="14"/>
      <c r="M520" s="8"/>
      <c r="N520" s="8"/>
      <c r="O520" s="8"/>
      <c r="P520" s="8"/>
      <c r="Q520" s="8"/>
      <c r="R520" s="8"/>
      <c r="T520" s="8"/>
      <c r="U520" s="8"/>
      <c r="V520" s="8"/>
      <c r="W520" s="8"/>
      <c r="X520" s="8"/>
      <c r="Y520" s="8"/>
      <c r="AA520" s="8"/>
      <c r="AB520" s="8"/>
      <c r="AC520" s="8"/>
      <c r="AD520" s="8"/>
      <c r="AE520" s="8"/>
      <c r="AF520" s="8"/>
      <c r="AG520" s="8"/>
    </row>
    <row r="521" spans="6:33" x14ac:dyDescent="0.3">
      <c r="F521" s="2"/>
      <c r="G521" s="2"/>
      <c r="H521" s="4"/>
      <c r="I521" s="14"/>
      <c r="M521" s="8"/>
      <c r="N521" s="8"/>
      <c r="O521" s="8"/>
      <c r="P521" s="8"/>
      <c r="Q521" s="8"/>
      <c r="R521" s="8"/>
      <c r="T521" s="8"/>
      <c r="U521" s="8"/>
      <c r="V521" s="8"/>
      <c r="W521" s="8"/>
      <c r="X521" s="8"/>
      <c r="Y521" s="8"/>
      <c r="AA521" s="8"/>
      <c r="AB521" s="8"/>
      <c r="AC521" s="8"/>
      <c r="AD521" s="8"/>
      <c r="AE521" s="8"/>
      <c r="AF521" s="8"/>
      <c r="AG521" s="8"/>
    </row>
    <row r="522" spans="6:33" x14ac:dyDescent="0.3">
      <c r="F522" s="2"/>
      <c r="G522" s="2"/>
      <c r="H522" s="4"/>
      <c r="I522" s="14"/>
      <c r="M522" s="8"/>
      <c r="N522" s="8"/>
      <c r="O522" s="8"/>
      <c r="P522" s="8"/>
      <c r="Q522" s="8"/>
      <c r="R522" s="8"/>
      <c r="T522" s="8"/>
      <c r="U522" s="8"/>
      <c r="V522" s="8"/>
      <c r="W522" s="8"/>
      <c r="X522" s="8"/>
      <c r="Y522" s="8"/>
      <c r="AA522" s="8"/>
      <c r="AB522" s="8"/>
      <c r="AC522" s="8"/>
      <c r="AD522" s="8"/>
      <c r="AE522" s="8"/>
      <c r="AF522" s="8"/>
      <c r="AG522" s="8"/>
    </row>
    <row r="523" spans="6:33" x14ac:dyDescent="0.3">
      <c r="F523" s="2"/>
      <c r="G523" s="2"/>
      <c r="H523" s="4"/>
      <c r="I523" s="14"/>
      <c r="M523" s="8"/>
      <c r="N523" s="8"/>
      <c r="O523" s="8"/>
      <c r="P523" s="8"/>
      <c r="Q523" s="8"/>
      <c r="R523" s="8"/>
      <c r="T523" s="8"/>
      <c r="U523" s="8"/>
      <c r="V523" s="8"/>
      <c r="W523" s="8"/>
      <c r="X523" s="8"/>
      <c r="Y523" s="8"/>
      <c r="AA523" s="8"/>
      <c r="AB523" s="8"/>
      <c r="AC523" s="8"/>
      <c r="AD523" s="8"/>
      <c r="AE523" s="8"/>
      <c r="AF523" s="8"/>
      <c r="AG523" s="8"/>
    </row>
    <row r="524" spans="6:33" x14ac:dyDescent="0.3">
      <c r="F524" s="2"/>
      <c r="G524" s="2"/>
      <c r="H524" s="4"/>
      <c r="I524" s="14"/>
      <c r="M524" s="8"/>
      <c r="N524" s="8"/>
      <c r="O524" s="8"/>
      <c r="P524" s="8"/>
      <c r="Q524" s="8"/>
      <c r="R524" s="8"/>
      <c r="T524" s="8"/>
      <c r="U524" s="8"/>
      <c r="V524" s="8"/>
      <c r="W524" s="8"/>
      <c r="X524" s="8"/>
      <c r="Y524" s="8"/>
      <c r="AA524" s="8"/>
      <c r="AB524" s="8"/>
      <c r="AC524" s="8"/>
      <c r="AD524" s="8"/>
      <c r="AE524" s="8"/>
      <c r="AF524" s="8"/>
      <c r="AG524" s="8"/>
    </row>
    <row r="525" spans="6:33" x14ac:dyDescent="0.3">
      <c r="F525" s="2"/>
      <c r="G525" s="2"/>
      <c r="H525" s="4"/>
      <c r="I525" s="14"/>
      <c r="M525" s="8"/>
      <c r="N525" s="8"/>
      <c r="O525" s="8"/>
      <c r="P525" s="8"/>
      <c r="Q525" s="8"/>
      <c r="R525" s="8"/>
      <c r="T525" s="8"/>
      <c r="U525" s="8"/>
      <c r="V525" s="8"/>
      <c r="W525" s="8"/>
      <c r="X525" s="8"/>
      <c r="Y525" s="8"/>
      <c r="AA525" s="8"/>
      <c r="AB525" s="8"/>
      <c r="AC525" s="8"/>
      <c r="AD525" s="8"/>
      <c r="AE525" s="8"/>
      <c r="AF525" s="8"/>
      <c r="AG525" s="8"/>
    </row>
    <row r="526" spans="6:33" x14ac:dyDescent="0.3">
      <c r="F526" s="2"/>
      <c r="G526" s="2"/>
      <c r="H526" s="4"/>
      <c r="I526" s="14"/>
      <c r="M526" s="8"/>
      <c r="N526" s="8"/>
      <c r="O526" s="8"/>
      <c r="P526" s="8"/>
      <c r="Q526" s="8"/>
      <c r="R526" s="8"/>
      <c r="T526" s="8"/>
      <c r="U526" s="8"/>
      <c r="V526" s="8"/>
      <c r="W526" s="8"/>
      <c r="X526" s="8"/>
      <c r="Y526" s="8"/>
      <c r="AA526" s="8"/>
      <c r="AB526" s="8"/>
      <c r="AC526" s="8"/>
      <c r="AD526" s="8"/>
      <c r="AE526" s="8"/>
      <c r="AF526" s="8"/>
      <c r="AG526" s="8"/>
    </row>
    <row r="527" spans="6:33" x14ac:dyDescent="0.3">
      <c r="F527" s="2"/>
      <c r="G527" s="2"/>
      <c r="H527" s="4"/>
      <c r="I527" s="14"/>
      <c r="M527" s="8"/>
      <c r="N527" s="8"/>
      <c r="O527" s="8"/>
      <c r="P527" s="8"/>
      <c r="Q527" s="8"/>
      <c r="R527" s="8"/>
      <c r="T527" s="8"/>
      <c r="U527" s="8"/>
      <c r="V527" s="8"/>
      <c r="W527" s="8"/>
      <c r="X527" s="8"/>
      <c r="Y527" s="8"/>
      <c r="AA527" s="8"/>
      <c r="AB527" s="8"/>
      <c r="AC527" s="8"/>
      <c r="AD527" s="8"/>
      <c r="AE527" s="8"/>
      <c r="AF527" s="8"/>
      <c r="AG527" s="8"/>
    </row>
    <row r="528" spans="6:33" x14ac:dyDescent="0.3">
      <c r="F528" s="2"/>
      <c r="G528" s="2"/>
      <c r="H528" s="4"/>
      <c r="I528" s="14"/>
      <c r="M528" s="8"/>
      <c r="N528" s="8"/>
      <c r="O528" s="8"/>
      <c r="P528" s="8"/>
      <c r="Q528" s="8"/>
      <c r="R528" s="8"/>
      <c r="T528" s="8"/>
      <c r="U528" s="8"/>
      <c r="V528" s="8"/>
      <c r="W528" s="8"/>
      <c r="X528" s="8"/>
      <c r="Y528" s="8"/>
      <c r="AA528" s="8"/>
      <c r="AB528" s="8"/>
      <c r="AC528" s="8"/>
      <c r="AD528" s="8"/>
      <c r="AE528" s="8"/>
      <c r="AF528" s="8"/>
      <c r="AG528" s="8"/>
    </row>
    <row r="529" spans="6:33" x14ac:dyDescent="0.3">
      <c r="F529" s="2"/>
      <c r="G529" s="2"/>
      <c r="H529" s="4"/>
      <c r="I529" s="14"/>
      <c r="M529" s="8"/>
      <c r="N529" s="8"/>
      <c r="O529" s="8"/>
      <c r="P529" s="8"/>
      <c r="Q529" s="8"/>
      <c r="R529" s="8"/>
      <c r="T529" s="8"/>
      <c r="U529" s="8"/>
      <c r="V529" s="8"/>
      <c r="W529" s="8"/>
      <c r="X529" s="8"/>
      <c r="Y529" s="8"/>
      <c r="AA529" s="8"/>
      <c r="AB529" s="8"/>
      <c r="AC529" s="8"/>
      <c r="AD529" s="8"/>
      <c r="AE529" s="8"/>
      <c r="AF529" s="8"/>
      <c r="AG529" s="8"/>
    </row>
    <row r="530" spans="6:33" x14ac:dyDescent="0.3">
      <c r="F530" s="2"/>
      <c r="G530" s="2"/>
      <c r="H530" s="4"/>
      <c r="I530" s="14"/>
      <c r="M530" s="8"/>
      <c r="N530" s="8"/>
      <c r="O530" s="8"/>
      <c r="P530" s="8"/>
      <c r="Q530" s="8"/>
      <c r="R530" s="8"/>
      <c r="T530" s="8"/>
      <c r="U530" s="8"/>
      <c r="V530" s="8"/>
      <c r="W530" s="8"/>
      <c r="X530" s="8"/>
      <c r="Y530" s="8"/>
      <c r="AA530" s="8"/>
      <c r="AB530" s="8"/>
      <c r="AC530" s="8"/>
      <c r="AD530" s="8"/>
      <c r="AE530" s="8"/>
      <c r="AF530" s="8"/>
      <c r="AG530" s="8"/>
    </row>
    <row r="531" spans="6:33" x14ac:dyDescent="0.3">
      <c r="F531" s="2"/>
      <c r="G531" s="2"/>
      <c r="H531" s="4"/>
      <c r="I531" s="14"/>
      <c r="M531" s="8"/>
      <c r="N531" s="8"/>
      <c r="O531" s="8"/>
      <c r="P531" s="8"/>
      <c r="Q531" s="8"/>
      <c r="R531" s="8"/>
      <c r="T531" s="8"/>
      <c r="U531" s="8"/>
      <c r="V531" s="8"/>
      <c r="W531" s="8"/>
      <c r="X531" s="8"/>
      <c r="Y531" s="8"/>
      <c r="AA531" s="8"/>
      <c r="AB531" s="8"/>
      <c r="AC531" s="8"/>
      <c r="AD531" s="8"/>
      <c r="AE531" s="8"/>
      <c r="AF531" s="8"/>
      <c r="AG531" s="8"/>
    </row>
    <row r="532" spans="6:33" x14ac:dyDescent="0.3">
      <c r="F532" s="2"/>
      <c r="G532" s="2"/>
      <c r="H532" s="4"/>
      <c r="I532" s="14"/>
      <c r="M532" s="8"/>
      <c r="N532" s="8"/>
      <c r="O532" s="8"/>
      <c r="P532" s="8"/>
      <c r="Q532" s="8"/>
      <c r="R532" s="8"/>
      <c r="T532" s="8"/>
      <c r="U532" s="8"/>
      <c r="V532" s="8"/>
      <c r="W532" s="8"/>
      <c r="X532" s="8"/>
      <c r="Y532" s="8"/>
      <c r="AA532" s="8"/>
      <c r="AB532" s="8"/>
      <c r="AC532" s="8"/>
      <c r="AD532" s="8"/>
      <c r="AE532" s="8"/>
      <c r="AF532" s="8"/>
      <c r="AG532" s="8"/>
    </row>
    <row r="533" spans="6:33" x14ac:dyDescent="0.3">
      <c r="F533" s="2"/>
      <c r="G533" s="2"/>
      <c r="H533" s="4"/>
      <c r="I533" s="14"/>
      <c r="M533" s="8"/>
      <c r="N533" s="8"/>
      <c r="O533" s="8"/>
      <c r="P533" s="8"/>
      <c r="Q533" s="8"/>
      <c r="R533" s="8"/>
      <c r="T533" s="8"/>
      <c r="U533" s="8"/>
      <c r="V533" s="8"/>
      <c r="W533" s="8"/>
      <c r="X533" s="8"/>
      <c r="Y533" s="8"/>
      <c r="AA533" s="8"/>
      <c r="AB533" s="8"/>
      <c r="AC533" s="8"/>
      <c r="AD533" s="8"/>
      <c r="AE533" s="8"/>
      <c r="AF533" s="8"/>
      <c r="AG533" s="8"/>
    </row>
    <row r="534" spans="6:33" x14ac:dyDescent="0.3">
      <c r="F534" s="2"/>
      <c r="G534" s="2"/>
      <c r="H534" s="4"/>
      <c r="I534" s="14"/>
      <c r="M534" s="8"/>
      <c r="N534" s="8"/>
      <c r="O534" s="8"/>
      <c r="P534" s="8"/>
      <c r="Q534" s="8"/>
      <c r="R534" s="8"/>
      <c r="T534" s="8"/>
      <c r="U534" s="8"/>
      <c r="V534" s="8"/>
      <c r="W534" s="8"/>
      <c r="X534" s="8"/>
      <c r="Y534" s="8"/>
      <c r="AA534" s="8"/>
      <c r="AB534" s="8"/>
      <c r="AC534" s="8"/>
      <c r="AD534" s="8"/>
      <c r="AE534" s="8"/>
      <c r="AF534" s="8"/>
      <c r="AG534" s="8"/>
    </row>
    <row r="535" spans="6:33" x14ac:dyDescent="0.3">
      <c r="F535" s="2"/>
      <c r="G535" s="2"/>
      <c r="H535" s="4"/>
      <c r="I535" s="14"/>
      <c r="M535" s="8"/>
      <c r="N535" s="8"/>
      <c r="O535" s="8"/>
      <c r="P535" s="8"/>
      <c r="Q535" s="8"/>
      <c r="R535" s="8"/>
      <c r="T535" s="8"/>
      <c r="U535" s="8"/>
      <c r="V535" s="8"/>
      <c r="W535" s="8"/>
      <c r="X535" s="8"/>
      <c r="Y535" s="8"/>
      <c r="AA535" s="8"/>
      <c r="AB535" s="8"/>
      <c r="AC535" s="8"/>
      <c r="AD535" s="8"/>
      <c r="AE535" s="8"/>
      <c r="AF535" s="8"/>
      <c r="AG535" s="8"/>
    </row>
    <row r="536" spans="6:33" x14ac:dyDescent="0.3">
      <c r="F536" s="2"/>
      <c r="G536" s="2"/>
      <c r="H536" s="4"/>
      <c r="I536" s="14"/>
      <c r="M536" s="8"/>
      <c r="N536" s="8"/>
      <c r="O536" s="8"/>
      <c r="P536" s="8"/>
      <c r="Q536" s="8"/>
      <c r="R536" s="8"/>
      <c r="T536" s="8"/>
      <c r="U536" s="8"/>
      <c r="V536" s="8"/>
      <c r="W536" s="8"/>
      <c r="X536" s="8"/>
      <c r="Y536" s="8"/>
      <c r="AA536" s="8"/>
      <c r="AB536" s="8"/>
      <c r="AC536" s="8"/>
      <c r="AD536" s="8"/>
      <c r="AE536" s="8"/>
      <c r="AF536" s="8"/>
      <c r="AG536" s="8"/>
    </row>
    <row r="537" spans="6:33" x14ac:dyDescent="0.3">
      <c r="F537" s="2"/>
      <c r="G537" s="2"/>
      <c r="H537" s="4"/>
      <c r="I537" s="14"/>
      <c r="M537" s="8"/>
      <c r="N537" s="8"/>
      <c r="O537" s="8"/>
      <c r="P537" s="8"/>
      <c r="Q537" s="8"/>
      <c r="R537" s="8"/>
      <c r="T537" s="8"/>
      <c r="U537" s="8"/>
      <c r="V537" s="8"/>
      <c r="W537" s="8"/>
      <c r="X537" s="8"/>
      <c r="Y537" s="8"/>
      <c r="AA537" s="8"/>
      <c r="AB537" s="8"/>
      <c r="AC537" s="8"/>
      <c r="AD537" s="8"/>
      <c r="AE537" s="8"/>
      <c r="AF537" s="8"/>
      <c r="AG537" s="8"/>
    </row>
    <row r="538" spans="6:33" x14ac:dyDescent="0.3">
      <c r="F538" s="2"/>
      <c r="G538" s="2"/>
      <c r="H538" s="4"/>
      <c r="I538" s="14"/>
      <c r="M538" s="8"/>
      <c r="N538" s="8"/>
      <c r="O538" s="8"/>
      <c r="P538" s="8"/>
      <c r="Q538" s="8"/>
      <c r="R538" s="8"/>
      <c r="T538" s="8"/>
      <c r="U538" s="8"/>
      <c r="V538" s="8"/>
      <c r="W538" s="8"/>
      <c r="X538" s="8"/>
      <c r="Y538" s="8"/>
      <c r="AA538" s="8"/>
      <c r="AB538" s="8"/>
      <c r="AC538" s="8"/>
      <c r="AD538" s="8"/>
      <c r="AE538" s="8"/>
      <c r="AF538" s="8"/>
      <c r="AG538" s="8"/>
    </row>
    <row r="539" spans="6:33" x14ac:dyDescent="0.3">
      <c r="F539" s="2"/>
      <c r="G539" s="2"/>
      <c r="H539" s="4"/>
      <c r="I539" s="14"/>
      <c r="M539" s="8"/>
      <c r="N539" s="8"/>
      <c r="O539" s="8"/>
      <c r="P539" s="8"/>
      <c r="Q539" s="8"/>
      <c r="R539" s="8"/>
      <c r="T539" s="8"/>
      <c r="U539" s="8"/>
      <c r="V539" s="8"/>
      <c r="W539" s="8"/>
      <c r="X539" s="8"/>
      <c r="Y539" s="8"/>
      <c r="AA539" s="8"/>
      <c r="AB539" s="8"/>
      <c r="AC539" s="8"/>
      <c r="AD539" s="8"/>
      <c r="AE539" s="8"/>
      <c r="AF539" s="8"/>
      <c r="AG539" s="8"/>
    </row>
    <row r="540" spans="6:33" x14ac:dyDescent="0.3">
      <c r="F540" s="2"/>
      <c r="G540" s="2"/>
      <c r="H540" s="4"/>
      <c r="I540" s="14"/>
      <c r="M540" s="8"/>
      <c r="N540" s="8"/>
      <c r="O540" s="8"/>
      <c r="P540" s="8"/>
      <c r="Q540" s="8"/>
      <c r="R540" s="8"/>
      <c r="T540" s="8"/>
      <c r="U540" s="8"/>
      <c r="V540" s="8"/>
      <c r="W540" s="8"/>
      <c r="X540" s="8"/>
      <c r="Y540" s="8"/>
      <c r="AA540" s="8"/>
      <c r="AB540" s="8"/>
      <c r="AC540" s="8"/>
      <c r="AD540" s="8"/>
      <c r="AE540" s="8"/>
      <c r="AF540" s="8"/>
      <c r="AG540" s="8"/>
    </row>
    <row r="541" spans="6:33" x14ac:dyDescent="0.3">
      <c r="F541" s="2"/>
      <c r="G541" s="2"/>
      <c r="H541" s="4"/>
      <c r="I541" s="14"/>
      <c r="M541" s="8"/>
      <c r="N541" s="8"/>
      <c r="O541" s="8"/>
      <c r="P541" s="8"/>
      <c r="Q541" s="8"/>
      <c r="R541" s="8"/>
      <c r="T541" s="8"/>
      <c r="U541" s="8"/>
      <c r="V541" s="8"/>
      <c r="W541" s="8"/>
      <c r="X541" s="8"/>
      <c r="Y541" s="8"/>
      <c r="AA541" s="8"/>
      <c r="AB541" s="8"/>
      <c r="AC541" s="8"/>
      <c r="AD541" s="8"/>
      <c r="AE541" s="8"/>
      <c r="AF541" s="8"/>
      <c r="AG541" s="8"/>
    </row>
    <row r="542" spans="6:33" x14ac:dyDescent="0.3">
      <c r="F542" s="2"/>
      <c r="G542" s="2"/>
      <c r="H542" s="4"/>
      <c r="I542" s="14"/>
      <c r="M542" s="8"/>
      <c r="N542" s="8"/>
      <c r="O542" s="8"/>
      <c r="P542" s="8"/>
      <c r="Q542" s="8"/>
      <c r="R542" s="8"/>
      <c r="T542" s="8"/>
      <c r="U542" s="8"/>
      <c r="V542" s="8"/>
      <c r="W542" s="8"/>
      <c r="X542" s="8"/>
      <c r="Y542" s="8"/>
      <c r="AA542" s="8"/>
      <c r="AB542" s="8"/>
      <c r="AC542" s="8"/>
      <c r="AD542" s="8"/>
      <c r="AE542" s="8"/>
      <c r="AF542" s="8"/>
      <c r="AG542" s="8"/>
    </row>
    <row r="543" spans="6:33" x14ac:dyDescent="0.3">
      <c r="F543" s="2"/>
      <c r="G543" s="2"/>
      <c r="H543" s="4"/>
      <c r="I543" s="14"/>
      <c r="M543" s="8"/>
      <c r="N543" s="8"/>
      <c r="O543" s="8"/>
      <c r="P543" s="8"/>
      <c r="Q543" s="8"/>
      <c r="R543" s="8"/>
      <c r="T543" s="8"/>
      <c r="U543" s="8"/>
      <c r="V543" s="8"/>
      <c r="W543" s="8"/>
      <c r="X543" s="8"/>
      <c r="Y543" s="8"/>
      <c r="AA543" s="8"/>
      <c r="AB543" s="8"/>
      <c r="AC543" s="8"/>
      <c r="AD543" s="8"/>
      <c r="AE543" s="8"/>
      <c r="AF543" s="8"/>
      <c r="AG543" s="8"/>
    </row>
    <row r="544" spans="6:33" x14ac:dyDescent="0.3">
      <c r="F544" s="2"/>
      <c r="G544" s="2"/>
      <c r="H544" s="4"/>
      <c r="I544" s="14"/>
      <c r="M544" s="8"/>
      <c r="N544" s="8"/>
      <c r="O544" s="8"/>
      <c r="P544" s="8"/>
      <c r="Q544" s="8"/>
      <c r="R544" s="8"/>
      <c r="T544" s="8"/>
      <c r="U544" s="8"/>
      <c r="V544" s="8"/>
      <c r="W544" s="8"/>
      <c r="X544" s="8"/>
      <c r="Y544" s="8"/>
      <c r="AA544" s="8"/>
      <c r="AB544" s="8"/>
      <c r="AC544" s="8"/>
      <c r="AD544" s="8"/>
      <c r="AE544" s="8"/>
      <c r="AF544" s="8"/>
      <c r="AG544" s="8"/>
    </row>
    <row r="545" spans="6:33" x14ac:dyDescent="0.3">
      <c r="F545" s="2"/>
      <c r="G545" s="2"/>
      <c r="H545" s="4"/>
      <c r="I545" s="14"/>
      <c r="M545" s="8"/>
      <c r="N545" s="8"/>
      <c r="O545" s="8"/>
      <c r="P545" s="8"/>
      <c r="Q545" s="8"/>
      <c r="R545" s="8"/>
      <c r="T545" s="8"/>
      <c r="U545" s="8"/>
      <c r="V545" s="8"/>
      <c r="W545" s="8"/>
      <c r="X545" s="8"/>
      <c r="Y545" s="8"/>
      <c r="AA545" s="8"/>
      <c r="AB545" s="8"/>
      <c r="AC545" s="8"/>
      <c r="AD545" s="8"/>
      <c r="AE545" s="8"/>
      <c r="AF545" s="8"/>
      <c r="AG545" s="8"/>
    </row>
    <row r="546" spans="6:33" x14ac:dyDescent="0.3">
      <c r="F546" s="2"/>
      <c r="G546" s="2"/>
      <c r="H546" s="4"/>
      <c r="I546" s="14"/>
      <c r="M546" s="8"/>
      <c r="N546" s="8"/>
      <c r="O546" s="8"/>
      <c r="P546" s="8"/>
      <c r="Q546" s="8"/>
      <c r="R546" s="8"/>
      <c r="T546" s="8"/>
      <c r="U546" s="8"/>
      <c r="V546" s="8"/>
      <c r="W546" s="8"/>
      <c r="X546" s="8"/>
      <c r="Y546" s="8"/>
      <c r="AA546" s="8"/>
      <c r="AB546" s="8"/>
      <c r="AC546" s="8"/>
      <c r="AD546" s="8"/>
      <c r="AE546" s="8"/>
      <c r="AF546" s="8"/>
      <c r="AG546" s="8"/>
    </row>
    <row r="547" spans="6:33" x14ac:dyDescent="0.3">
      <c r="F547" s="2"/>
      <c r="G547" s="2"/>
      <c r="H547" s="4"/>
      <c r="I547" s="14"/>
      <c r="M547" s="8"/>
      <c r="N547" s="8"/>
      <c r="O547" s="8"/>
      <c r="P547" s="8"/>
      <c r="Q547" s="8"/>
      <c r="R547" s="8"/>
      <c r="T547" s="8"/>
      <c r="U547" s="8"/>
      <c r="V547" s="8"/>
      <c r="W547" s="8"/>
      <c r="X547" s="8"/>
      <c r="Y547" s="8"/>
      <c r="AA547" s="8"/>
      <c r="AB547" s="8"/>
      <c r="AC547" s="8"/>
      <c r="AD547" s="8"/>
      <c r="AE547" s="8"/>
      <c r="AF547" s="8"/>
      <c r="AG547" s="8"/>
    </row>
    <row r="548" spans="6:33" x14ac:dyDescent="0.3">
      <c r="F548" s="2"/>
      <c r="G548" s="2"/>
      <c r="H548" s="4"/>
      <c r="I548" s="14"/>
      <c r="M548" s="8"/>
      <c r="N548" s="8"/>
      <c r="O548" s="8"/>
      <c r="P548" s="8"/>
      <c r="Q548" s="8"/>
      <c r="R548" s="8"/>
      <c r="T548" s="8"/>
      <c r="U548" s="8"/>
      <c r="V548" s="8"/>
      <c r="W548" s="8"/>
      <c r="X548" s="8"/>
      <c r="Y548" s="8"/>
      <c r="AA548" s="8"/>
      <c r="AB548" s="8"/>
      <c r="AC548" s="8"/>
      <c r="AD548" s="8"/>
      <c r="AE548" s="8"/>
      <c r="AF548" s="8"/>
      <c r="AG548" s="8"/>
    </row>
    <row r="549" spans="6:33" x14ac:dyDescent="0.3">
      <c r="F549" s="2"/>
      <c r="G549" s="2"/>
      <c r="H549" s="4"/>
      <c r="I549" s="14"/>
      <c r="M549" s="8"/>
      <c r="N549" s="8"/>
      <c r="O549" s="8"/>
      <c r="P549" s="8"/>
      <c r="Q549" s="8"/>
      <c r="R549" s="8"/>
      <c r="T549" s="8"/>
      <c r="U549" s="8"/>
      <c r="V549" s="8"/>
      <c r="W549" s="8"/>
      <c r="X549" s="8"/>
      <c r="Y549" s="8"/>
      <c r="AA549" s="8"/>
      <c r="AB549" s="8"/>
      <c r="AC549" s="8"/>
      <c r="AD549" s="8"/>
      <c r="AE549" s="8"/>
      <c r="AF549" s="8"/>
      <c r="AG549" s="8"/>
    </row>
    <row r="550" spans="6:33" x14ac:dyDescent="0.3">
      <c r="F550" s="2"/>
      <c r="G550" s="2"/>
      <c r="H550" s="4"/>
      <c r="I550" s="14"/>
      <c r="M550" s="8"/>
      <c r="N550" s="8"/>
      <c r="O550" s="8"/>
      <c r="P550" s="8"/>
      <c r="Q550" s="8"/>
      <c r="R550" s="8"/>
      <c r="T550" s="8"/>
      <c r="U550" s="8"/>
      <c r="V550" s="8"/>
      <c r="W550" s="8"/>
      <c r="X550" s="8"/>
      <c r="Y550" s="8"/>
      <c r="AA550" s="8"/>
      <c r="AB550" s="8"/>
      <c r="AC550" s="8"/>
      <c r="AD550" s="8"/>
      <c r="AE550" s="8"/>
      <c r="AF550" s="8"/>
      <c r="AG550" s="8"/>
    </row>
    <row r="551" spans="6:33" x14ac:dyDescent="0.3">
      <c r="F551" s="2"/>
      <c r="G551" s="2"/>
      <c r="H551" s="4"/>
      <c r="I551" s="14"/>
      <c r="M551" s="8"/>
      <c r="N551" s="8"/>
      <c r="O551" s="8"/>
      <c r="P551" s="8"/>
      <c r="Q551" s="8"/>
      <c r="R551" s="8"/>
      <c r="T551" s="8"/>
      <c r="U551" s="8"/>
      <c r="V551" s="8"/>
      <c r="W551" s="8"/>
      <c r="X551" s="8"/>
      <c r="Y551" s="8"/>
      <c r="AA551" s="8"/>
      <c r="AB551" s="8"/>
      <c r="AC551" s="8"/>
      <c r="AD551" s="8"/>
      <c r="AE551" s="8"/>
      <c r="AF551" s="8"/>
      <c r="AG551" s="8"/>
    </row>
    <row r="552" spans="6:33" x14ac:dyDescent="0.3">
      <c r="F552" s="2"/>
      <c r="G552" s="2"/>
      <c r="H552" s="4"/>
      <c r="I552" s="14"/>
      <c r="M552" s="8"/>
      <c r="N552" s="8"/>
      <c r="O552" s="8"/>
      <c r="P552" s="8"/>
      <c r="Q552" s="8"/>
      <c r="R552" s="8"/>
      <c r="T552" s="8"/>
      <c r="U552" s="8"/>
      <c r="V552" s="8"/>
      <c r="W552" s="8"/>
      <c r="X552" s="8"/>
      <c r="Y552" s="8"/>
      <c r="AA552" s="8"/>
      <c r="AB552" s="8"/>
      <c r="AC552" s="8"/>
      <c r="AD552" s="8"/>
      <c r="AE552" s="8"/>
      <c r="AF552" s="8"/>
      <c r="AG552" s="8"/>
    </row>
    <row r="553" spans="6:33" x14ac:dyDescent="0.3">
      <c r="F553" s="2"/>
      <c r="G553" s="2"/>
      <c r="H553" s="4"/>
      <c r="I553" s="14"/>
      <c r="M553" s="8"/>
      <c r="N553" s="8"/>
      <c r="O553" s="8"/>
      <c r="P553" s="8"/>
      <c r="Q553" s="8"/>
      <c r="R553" s="8"/>
      <c r="T553" s="8"/>
      <c r="U553" s="8"/>
      <c r="V553" s="8"/>
      <c r="W553" s="8"/>
      <c r="X553" s="8"/>
      <c r="Y553" s="8"/>
      <c r="AA553" s="8"/>
      <c r="AB553" s="8"/>
      <c r="AC553" s="8"/>
      <c r="AD553" s="8"/>
      <c r="AE553" s="8"/>
      <c r="AF553" s="8"/>
      <c r="AG553" s="8"/>
    </row>
    <row r="554" spans="6:33" x14ac:dyDescent="0.3">
      <c r="F554" s="2"/>
      <c r="G554" s="2"/>
      <c r="H554" s="4"/>
      <c r="I554" s="14"/>
      <c r="M554" s="8"/>
      <c r="N554" s="8"/>
      <c r="O554" s="8"/>
      <c r="P554" s="8"/>
      <c r="Q554" s="8"/>
      <c r="R554" s="8"/>
      <c r="T554" s="8"/>
      <c r="U554" s="8"/>
      <c r="V554" s="8"/>
      <c r="W554" s="8"/>
      <c r="X554" s="8"/>
      <c r="Y554" s="8"/>
      <c r="AA554" s="8"/>
      <c r="AB554" s="8"/>
      <c r="AC554" s="8"/>
      <c r="AD554" s="8"/>
      <c r="AE554" s="8"/>
      <c r="AF554" s="8"/>
      <c r="AG554" s="8"/>
    </row>
    <row r="555" spans="6:33" x14ac:dyDescent="0.3">
      <c r="F555" s="2"/>
      <c r="G555" s="2"/>
      <c r="H555" s="4"/>
      <c r="I555" s="14"/>
      <c r="M555" s="8"/>
      <c r="N555" s="8"/>
      <c r="O555" s="8"/>
      <c r="P555" s="8"/>
      <c r="Q555" s="8"/>
      <c r="R555" s="8"/>
      <c r="T555" s="8"/>
      <c r="U555" s="8"/>
      <c r="V555" s="8"/>
      <c r="W555" s="8"/>
      <c r="X555" s="8"/>
      <c r="Y555" s="8"/>
      <c r="AA555" s="8"/>
      <c r="AB555" s="8"/>
      <c r="AC555" s="8"/>
      <c r="AD555" s="8"/>
      <c r="AE555" s="8"/>
      <c r="AF555" s="8"/>
      <c r="AG555" s="8"/>
    </row>
    <row r="556" spans="6:33" x14ac:dyDescent="0.3">
      <c r="F556" s="2"/>
      <c r="G556" s="2"/>
      <c r="H556" s="4"/>
      <c r="I556" s="14"/>
      <c r="M556" s="8"/>
      <c r="N556" s="8"/>
      <c r="O556" s="8"/>
      <c r="P556" s="8"/>
      <c r="Q556" s="8"/>
      <c r="R556" s="8"/>
      <c r="T556" s="8"/>
      <c r="U556" s="8"/>
      <c r="V556" s="8"/>
      <c r="W556" s="8"/>
      <c r="X556" s="8"/>
      <c r="Y556" s="8"/>
      <c r="AA556" s="8"/>
      <c r="AB556" s="8"/>
      <c r="AC556" s="8"/>
      <c r="AD556" s="8"/>
      <c r="AE556" s="8"/>
      <c r="AF556" s="8"/>
      <c r="AG556" s="8"/>
    </row>
    <row r="557" spans="6:33" x14ac:dyDescent="0.3">
      <c r="F557" s="2"/>
      <c r="G557" s="2"/>
      <c r="H557" s="4"/>
      <c r="I557" s="14"/>
      <c r="M557" s="8"/>
      <c r="N557" s="8"/>
      <c r="O557" s="8"/>
      <c r="P557" s="8"/>
      <c r="Q557" s="8"/>
      <c r="R557" s="8"/>
      <c r="T557" s="8"/>
      <c r="U557" s="8"/>
      <c r="V557" s="8"/>
      <c r="W557" s="8"/>
      <c r="X557" s="8"/>
      <c r="Y557" s="8"/>
      <c r="AA557" s="8"/>
      <c r="AB557" s="8"/>
      <c r="AC557" s="8"/>
      <c r="AD557" s="8"/>
      <c r="AE557" s="8"/>
      <c r="AF557" s="8"/>
      <c r="AG557" s="8"/>
    </row>
    <row r="558" spans="6:33" x14ac:dyDescent="0.3">
      <c r="F558" s="2"/>
      <c r="G558" s="2"/>
      <c r="H558" s="4"/>
      <c r="I558" s="14"/>
      <c r="M558" s="8"/>
      <c r="N558" s="8"/>
      <c r="O558" s="8"/>
      <c r="P558" s="8"/>
      <c r="Q558" s="8"/>
      <c r="R558" s="8"/>
      <c r="T558" s="8"/>
      <c r="U558" s="8"/>
      <c r="V558" s="8"/>
      <c r="W558" s="8"/>
      <c r="X558" s="8"/>
      <c r="Y558" s="8"/>
      <c r="AA558" s="8"/>
      <c r="AB558" s="8"/>
      <c r="AC558" s="8"/>
      <c r="AD558" s="8"/>
      <c r="AE558" s="8"/>
      <c r="AF558" s="8"/>
      <c r="AG558" s="8"/>
    </row>
    <row r="559" spans="6:33" x14ac:dyDescent="0.3">
      <c r="F559" s="2"/>
      <c r="G559" s="2"/>
      <c r="H559" s="4"/>
      <c r="I559" s="14"/>
      <c r="M559" s="8"/>
      <c r="N559" s="8"/>
      <c r="O559" s="8"/>
      <c r="P559" s="8"/>
      <c r="Q559" s="8"/>
      <c r="R559" s="8"/>
      <c r="T559" s="8"/>
      <c r="U559" s="8"/>
      <c r="V559" s="8"/>
      <c r="W559" s="8"/>
      <c r="X559" s="8"/>
      <c r="Y559" s="8"/>
      <c r="AA559" s="8"/>
      <c r="AB559" s="8"/>
      <c r="AC559" s="8"/>
      <c r="AD559" s="8"/>
      <c r="AE559" s="8"/>
      <c r="AF559" s="8"/>
      <c r="AG559" s="8"/>
    </row>
    <row r="560" spans="6:33" x14ac:dyDescent="0.3">
      <c r="F560" s="2"/>
      <c r="G560" s="2"/>
      <c r="H560" s="4"/>
      <c r="I560" s="14"/>
      <c r="M560" s="8"/>
      <c r="N560" s="8"/>
      <c r="O560" s="8"/>
      <c r="P560" s="8"/>
      <c r="Q560" s="8"/>
      <c r="R560" s="8"/>
      <c r="T560" s="8"/>
      <c r="U560" s="8"/>
      <c r="V560" s="8"/>
      <c r="W560" s="8"/>
      <c r="X560" s="8"/>
      <c r="Y560" s="8"/>
      <c r="AA560" s="8"/>
      <c r="AB560" s="8"/>
      <c r="AC560" s="8"/>
      <c r="AD560" s="8"/>
      <c r="AE560" s="8"/>
      <c r="AF560" s="8"/>
      <c r="AG560" s="8"/>
    </row>
    <row r="561" spans="6:33" x14ac:dyDescent="0.3">
      <c r="F561" s="2"/>
      <c r="G561" s="2"/>
      <c r="H561" s="4"/>
      <c r="I561" s="14"/>
      <c r="M561" s="8"/>
      <c r="N561" s="8"/>
      <c r="O561" s="8"/>
      <c r="P561" s="8"/>
      <c r="Q561" s="8"/>
      <c r="R561" s="8"/>
      <c r="T561" s="8"/>
      <c r="U561" s="8"/>
      <c r="V561" s="8"/>
      <c r="W561" s="8"/>
      <c r="X561" s="8"/>
      <c r="Y561" s="8"/>
      <c r="AA561" s="8"/>
      <c r="AB561" s="8"/>
      <c r="AC561" s="8"/>
      <c r="AD561" s="8"/>
      <c r="AE561" s="8"/>
      <c r="AF561" s="8"/>
      <c r="AG561" s="8"/>
    </row>
    <row r="562" spans="6:33" x14ac:dyDescent="0.3">
      <c r="F562" s="2"/>
      <c r="G562" s="2"/>
      <c r="H562" s="4"/>
      <c r="I562" s="14"/>
      <c r="M562" s="8"/>
      <c r="N562" s="8"/>
      <c r="O562" s="8"/>
      <c r="P562" s="8"/>
      <c r="Q562" s="8"/>
      <c r="R562" s="8"/>
      <c r="T562" s="8"/>
      <c r="U562" s="8"/>
      <c r="V562" s="8"/>
      <c r="W562" s="8"/>
      <c r="X562" s="8"/>
      <c r="Y562" s="8"/>
      <c r="AA562" s="8"/>
      <c r="AB562" s="8"/>
      <c r="AC562" s="8"/>
      <c r="AD562" s="8"/>
      <c r="AE562" s="8"/>
      <c r="AF562" s="8"/>
      <c r="AG562" s="8"/>
    </row>
    <row r="563" spans="6:33" x14ac:dyDescent="0.3">
      <c r="F563" s="2"/>
      <c r="G563" s="2"/>
      <c r="H563" s="4"/>
      <c r="I563" s="14"/>
      <c r="M563" s="8"/>
      <c r="N563" s="8"/>
      <c r="O563" s="8"/>
      <c r="P563" s="8"/>
      <c r="Q563" s="8"/>
      <c r="R563" s="8"/>
      <c r="T563" s="8"/>
      <c r="U563" s="8"/>
      <c r="V563" s="8"/>
      <c r="W563" s="8"/>
      <c r="X563" s="8"/>
      <c r="Y563" s="8"/>
      <c r="AA563" s="8"/>
      <c r="AB563" s="8"/>
      <c r="AC563" s="8"/>
      <c r="AD563" s="8"/>
      <c r="AE563" s="8"/>
      <c r="AF563" s="8"/>
      <c r="AG563" s="8"/>
    </row>
    <row r="564" spans="6:33" x14ac:dyDescent="0.3">
      <c r="F564" s="2"/>
      <c r="G564" s="2"/>
      <c r="H564" s="4"/>
      <c r="I564" s="14"/>
      <c r="M564" s="8"/>
      <c r="N564" s="8"/>
      <c r="O564" s="8"/>
      <c r="P564" s="8"/>
      <c r="Q564" s="8"/>
      <c r="R564" s="8"/>
      <c r="T564" s="8"/>
      <c r="U564" s="8"/>
      <c r="V564" s="8"/>
      <c r="W564" s="8"/>
      <c r="X564" s="8"/>
      <c r="Y564" s="8"/>
      <c r="AA564" s="8"/>
      <c r="AB564" s="8"/>
      <c r="AC564" s="8"/>
      <c r="AD564" s="8"/>
      <c r="AE564" s="8"/>
      <c r="AF564" s="8"/>
      <c r="AG564" s="8"/>
    </row>
    <row r="565" spans="6:33" x14ac:dyDescent="0.3">
      <c r="F565" s="2"/>
      <c r="G565" s="2"/>
      <c r="H565" s="4"/>
      <c r="I565" s="14"/>
      <c r="M565" s="8"/>
      <c r="N565" s="8"/>
      <c r="O565" s="8"/>
      <c r="P565" s="8"/>
      <c r="Q565" s="8"/>
      <c r="R565" s="8"/>
      <c r="T565" s="8"/>
      <c r="U565" s="8"/>
      <c r="V565" s="8"/>
      <c r="W565" s="8"/>
      <c r="X565" s="8"/>
      <c r="Y565" s="8"/>
      <c r="AA565" s="8"/>
      <c r="AB565" s="8"/>
      <c r="AC565" s="8"/>
      <c r="AD565" s="8"/>
      <c r="AE565" s="8"/>
      <c r="AF565" s="8"/>
      <c r="AG565" s="8"/>
    </row>
    <row r="566" spans="6:33" x14ac:dyDescent="0.3">
      <c r="F566" s="2"/>
      <c r="G566" s="2"/>
      <c r="H566" s="4"/>
      <c r="I566" s="14"/>
      <c r="M566" s="8"/>
      <c r="N566" s="8"/>
      <c r="O566" s="8"/>
      <c r="P566" s="8"/>
      <c r="Q566" s="8"/>
      <c r="R566" s="8"/>
      <c r="T566" s="8"/>
      <c r="U566" s="8"/>
      <c r="V566" s="8"/>
      <c r="W566" s="8"/>
      <c r="X566" s="8"/>
      <c r="Y566" s="8"/>
      <c r="AA566" s="8"/>
      <c r="AB566" s="8"/>
      <c r="AC566" s="8"/>
      <c r="AD566" s="8"/>
      <c r="AE566" s="8"/>
      <c r="AF566" s="8"/>
      <c r="AG566" s="8"/>
    </row>
    <row r="567" spans="6:33" x14ac:dyDescent="0.3">
      <c r="F567" s="2"/>
      <c r="G567" s="2"/>
      <c r="H567" s="4"/>
      <c r="I567" s="14"/>
      <c r="M567" s="8"/>
      <c r="N567" s="8"/>
      <c r="O567" s="8"/>
      <c r="P567" s="8"/>
      <c r="Q567" s="8"/>
      <c r="R567" s="8"/>
      <c r="T567" s="8"/>
      <c r="U567" s="8"/>
      <c r="V567" s="8"/>
      <c r="W567" s="8"/>
      <c r="X567" s="8"/>
      <c r="Y567" s="8"/>
      <c r="AA567" s="8"/>
      <c r="AB567" s="8"/>
      <c r="AC567" s="8"/>
      <c r="AD567" s="8"/>
      <c r="AE567" s="8"/>
      <c r="AF567" s="8"/>
      <c r="AG567" s="8"/>
    </row>
    <row r="568" spans="6:33" x14ac:dyDescent="0.3">
      <c r="F568" s="2"/>
      <c r="G568" s="2"/>
      <c r="H568" s="4"/>
      <c r="I568" s="14"/>
      <c r="M568" s="8"/>
      <c r="N568" s="8"/>
      <c r="O568" s="8"/>
      <c r="P568" s="8"/>
      <c r="Q568" s="8"/>
      <c r="R568" s="8"/>
      <c r="T568" s="8"/>
      <c r="U568" s="8"/>
      <c r="V568" s="8"/>
      <c r="W568" s="8"/>
      <c r="X568" s="8"/>
      <c r="Y568" s="8"/>
      <c r="AA568" s="8"/>
      <c r="AB568" s="8"/>
      <c r="AC568" s="8"/>
      <c r="AD568" s="8"/>
      <c r="AE568" s="8"/>
      <c r="AF568" s="8"/>
      <c r="AG568" s="8"/>
    </row>
    <row r="569" spans="6:33" x14ac:dyDescent="0.3">
      <c r="F569" s="2"/>
      <c r="G569" s="2"/>
      <c r="H569" s="4"/>
      <c r="I569" s="14"/>
      <c r="M569" s="8"/>
      <c r="N569" s="8"/>
      <c r="O569" s="8"/>
      <c r="P569" s="8"/>
      <c r="Q569" s="8"/>
      <c r="R569" s="8"/>
      <c r="T569" s="8"/>
      <c r="U569" s="8"/>
      <c r="V569" s="8"/>
      <c r="W569" s="8"/>
      <c r="X569" s="8"/>
      <c r="Y569" s="8"/>
      <c r="AA569" s="8"/>
      <c r="AB569" s="8"/>
      <c r="AC569" s="8"/>
      <c r="AD569" s="8"/>
      <c r="AE569" s="8"/>
      <c r="AF569" s="8"/>
      <c r="AG569" s="8"/>
    </row>
    <row r="570" spans="6:33" x14ac:dyDescent="0.3">
      <c r="F570" s="2"/>
      <c r="G570" s="2"/>
      <c r="H570" s="4"/>
      <c r="I570" s="14"/>
      <c r="M570" s="8"/>
      <c r="N570" s="8"/>
      <c r="O570" s="8"/>
      <c r="P570" s="8"/>
      <c r="Q570" s="8"/>
      <c r="R570" s="8"/>
      <c r="T570" s="8"/>
      <c r="U570" s="8"/>
      <c r="V570" s="8"/>
      <c r="W570" s="8"/>
      <c r="X570" s="8"/>
      <c r="Y570" s="8"/>
      <c r="AA570" s="8"/>
      <c r="AB570" s="8"/>
      <c r="AC570" s="8"/>
      <c r="AD570" s="8"/>
      <c r="AE570" s="8"/>
      <c r="AF570" s="8"/>
      <c r="AG570" s="8"/>
    </row>
    <row r="571" spans="6:33" x14ac:dyDescent="0.3">
      <c r="F571" s="2"/>
      <c r="G571" s="2"/>
      <c r="H571" s="4"/>
      <c r="I571" s="14"/>
      <c r="M571" s="8"/>
      <c r="N571" s="8"/>
      <c r="O571" s="8"/>
      <c r="P571" s="8"/>
      <c r="Q571" s="8"/>
      <c r="R571" s="8"/>
      <c r="T571" s="8"/>
      <c r="U571" s="8"/>
      <c r="V571" s="8"/>
      <c r="W571" s="8"/>
      <c r="X571" s="8"/>
      <c r="Y571" s="8"/>
      <c r="AA571" s="8"/>
      <c r="AB571" s="8"/>
      <c r="AC571" s="8"/>
      <c r="AD571" s="8"/>
      <c r="AE571" s="8"/>
      <c r="AF571" s="8"/>
      <c r="AG571" s="8"/>
    </row>
    <row r="572" spans="6:33" x14ac:dyDescent="0.3">
      <c r="F572" s="2"/>
      <c r="G572" s="2"/>
      <c r="H572" s="4"/>
      <c r="I572" s="14"/>
      <c r="M572" s="8"/>
      <c r="N572" s="8"/>
      <c r="O572" s="8"/>
      <c r="P572" s="8"/>
      <c r="Q572" s="8"/>
      <c r="R572" s="8"/>
      <c r="T572" s="8"/>
      <c r="U572" s="8"/>
      <c r="V572" s="8"/>
      <c r="W572" s="8"/>
      <c r="X572" s="8"/>
      <c r="Y572" s="8"/>
      <c r="AA572" s="8"/>
      <c r="AB572" s="8"/>
      <c r="AC572" s="8"/>
      <c r="AD572" s="8"/>
      <c r="AE572" s="8"/>
      <c r="AF572" s="8"/>
      <c r="AG572" s="8"/>
    </row>
    <row r="573" spans="6:33" x14ac:dyDescent="0.3">
      <c r="F573" s="2"/>
      <c r="G573" s="2"/>
      <c r="H573" s="4"/>
      <c r="I573" s="14"/>
      <c r="M573" s="8"/>
      <c r="N573" s="8"/>
      <c r="O573" s="8"/>
      <c r="P573" s="8"/>
      <c r="Q573" s="8"/>
      <c r="R573" s="8"/>
      <c r="T573" s="8"/>
      <c r="U573" s="8"/>
      <c r="V573" s="8"/>
      <c r="W573" s="8"/>
      <c r="X573" s="8"/>
      <c r="Y573" s="8"/>
      <c r="AA573" s="8"/>
      <c r="AB573" s="8"/>
      <c r="AC573" s="8"/>
      <c r="AD573" s="8"/>
      <c r="AE573" s="8"/>
      <c r="AF573" s="8"/>
      <c r="AG573" s="8"/>
    </row>
    <row r="574" spans="6:33" x14ac:dyDescent="0.3">
      <c r="F574" s="2"/>
      <c r="G574" s="2"/>
      <c r="H574" s="4"/>
      <c r="I574" s="14"/>
      <c r="M574" s="8"/>
      <c r="N574" s="8"/>
      <c r="O574" s="8"/>
      <c r="P574" s="8"/>
      <c r="Q574" s="8"/>
      <c r="R574" s="8"/>
      <c r="T574" s="8"/>
      <c r="U574" s="8"/>
      <c r="V574" s="8"/>
      <c r="W574" s="8"/>
      <c r="X574" s="8"/>
      <c r="Y574" s="8"/>
      <c r="AA574" s="8"/>
      <c r="AB574" s="8"/>
      <c r="AC574" s="8"/>
      <c r="AD574" s="8"/>
      <c r="AE574" s="8"/>
      <c r="AF574" s="8"/>
      <c r="AG574" s="8"/>
    </row>
    <row r="575" spans="6:33" x14ac:dyDescent="0.3">
      <c r="F575" s="2"/>
      <c r="G575" s="2"/>
      <c r="H575" s="4"/>
      <c r="I575" s="14"/>
      <c r="M575" s="8"/>
      <c r="N575" s="8"/>
      <c r="O575" s="8"/>
      <c r="P575" s="8"/>
      <c r="Q575" s="8"/>
      <c r="R575" s="8"/>
      <c r="T575" s="8"/>
      <c r="U575" s="8"/>
      <c r="V575" s="8"/>
      <c r="W575" s="8"/>
      <c r="X575" s="8"/>
      <c r="Y575" s="8"/>
      <c r="AA575" s="8"/>
      <c r="AB575" s="8"/>
      <c r="AC575" s="8"/>
      <c r="AD575" s="8"/>
      <c r="AE575" s="8"/>
      <c r="AF575" s="8"/>
      <c r="AG575" s="8"/>
    </row>
    <row r="576" spans="6:33" x14ac:dyDescent="0.3">
      <c r="F576" s="2"/>
      <c r="G576" s="2"/>
      <c r="H576" s="4"/>
      <c r="I576" s="14"/>
      <c r="M576" s="8"/>
      <c r="N576" s="8"/>
      <c r="O576" s="8"/>
      <c r="P576" s="8"/>
      <c r="Q576" s="8"/>
      <c r="R576" s="8"/>
      <c r="T576" s="8"/>
      <c r="U576" s="8"/>
      <c r="V576" s="8"/>
      <c r="W576" s="8"/>
      <c r="X576" s="8"/>
      <c r="Y576" s="8"/>
      <c r="AA576" s="8"/>
      <c r="AB576" s="8"/>
      <c r="AC576" s="8"/>
      <c r="AD576" s="8"/>
      <c r="AE576" s="8"/>
      <c r="AF576" s="8"/>
      <c r="AG576" s="8"/>
    </row>
    <row r="577" spans="6:33" x14ac:dyDescent="0.3">
      <c r="F577" s="2"/>
      <c r="G577" s="2"/>
      <c r="H577" s="4"/>
      <c r="I577" s="14"/>
      <c r="M577" s="8"/>
      <c r="N577" s="8"/>
      <c r="O577" s="8"/>
      <c r="P577" s="8"/>
      <c r="Q577" s="8"/>
      <c r="R577" s="8"/>
      <c r="T577" s="8"/>
      <c r="U577" s="8"/>
      <c r="V577" s="8"/>
      <c r="W577" s="8"/>
      <c r="X577" s="8"/>
      <c r="Y577" s="8"/>
      <c r="AA577" s="8"/>
      <c r="AB577" s="8"/>
      <c r="AC577" s="8"/>
      <c r="AD577" s="8"/>
      <c r="AE577" s="8"/>
      <c r="AF577" s="8"/>
      <c r="AG577" s="8"/>
    </row>
    <row r="578" spans="6:33" x14ac:dyDescent="0.3">
      <c r="F578" s="2"/>
      <c r="G578" s="2"/>
      <c r="H578" s="4"/>
      <c r="I578" s="14"/>
      <c r="M578" s="8"/>
      <c r="N578" s="8"/>
      <c r="O578" s="8"/>
      <c r="P578" s="8"/>
      <c r="Q578" s="8"/>
      <c r="R578" s="8"/>
      <c r="T578" s="8"/>
      <c r="U578" s="8"/>
      <c r="V578" s="8"/>
      <c r="W578" s="8"/>
      <c r="X578" s="8"/>
      <c r="Y578" s="8"/>
      <c r="AA578" s="8"/>
      <c r="AB578" s="8"/>
      <c r="AC578" s="8"/>
      <c r="AD578" s="8"/>
      <c r="AE578" s="8"/>
      <c r="AF578" s="8"/>
      <c r="AG578" s="8"/>
    </row>
    <row r="579" spans="6:33" x14ac:dyDescent="0.3">
      <c r="F579" s="2"/>
      <c r="G579" s="2"/>
      <c r="H579" s="4"/>
      <c r="I579" s="14"/>
      <c r="M579" s="8"/>
      <c r="N579" s="8"/>
      <c r="O579" s="8"/>
      <c r="P579" s="8"/>
      <c r="Q579" s="8"/>
      <c r="R579" s="8"/>
      <c r="T579" s="8"/>
      <c r="U579" s="8"/>
      <c r="V579" s="8"/>
      <c r="W579" s="8"/>
      <c r="X579" s="8"/>
      <c r="Y579" s="8"/>
      <c r="AA579" s="8"/>
      <c r="AB579" s="8"/>
      <c r="AC579" s="8"/>
      <c r="AD579" s="8"/>
      <c r="AE579" s="8"/>
      <c r="AF579" s="8"/>
      <c r="AG579" s="8"/>
    </row>
    <row r="580" spans="6:33" x14ac:dyDescent="0.3">
      <c r="F580" s="2"/>
      <c r="G580" s="2"/>
      <c r="H580" s="4"/>
      <c r="I580" s="14"/>
      <c r="M580" s="8"/>
      <c r="N580" s="8"/>
      <c r="O580" s="8"/>
      <c r="P580" s="8"/>
      <c r="Q580" s="8"/>
      <c r="R580" s="8"/>
      <c r="T580" s="8"/>
      <c r="U580" s="8"/>
      <c r="V580" s="8"/>
      <c r="W580" s="8"/>
      <c r="X580" s="8"/>
      <c r="Y580" s="8"/>
      <c r="AA580" s="8"/>
      <c r="AB580" s="8"/>
      <c r="AC580" s="8"/>
      <c r="AD580" s="8"/>
      <c r="AE580" s="8"/>
      <c r="AF580" s="8"/>
      <c r="AG580" s="8"/>
    </row>
    <row r="581" spans="6:33" x14ac:dyDescent="0.3">
      <c r="F581" s="2"/>
      <c r="G581" s="2"/>
      <c r="H581" s="4"/>
      <c r="I581" s="14"/>
      <c r="M581" s="8"/>
      <c r="N581" s="8"/>
      <c r="O581" s="8"/>
      <c r="P581" s="8"/>
      <c r="Q581" s="8"/>
      <c r="R581" s="8"/>
      <c r="T581" s="8"/>
      <c r="U581" s="8"/>
      <c r="V581" s="8"/>
      <c r="W581" s="8"/>
      <c r="X581" s="8"/>
      <c r="Y581" s="8"/>
      <c r="AA581" s="8"/>
      <c r="AB581" s="8"/>
      <c r="AC581" s="8"/>
      <c r="AD581" s="8"/>
      <c r="AE581" s="8"/>
      <c r="AF581" s="8"/>
      <c r="AG581" s="8"/>
    </row>
    <row r="582" spans="6:33" x14ac:dyDescent="0.3">
      <c r="F582" s="2"/>
      <c r="G582" s="2"/>
      <c r="H582" s="4"/>
      <c r="I582" s="14"/>
      <c r="M582" s="8"/>
      <c r="N582" s="8"/>
      <c r="O582" s="8"/>
      <c r="P582" s="8"/>
      <c r="Q582" s="8"/>
      <c r="R582" s="8"/>
      <c r="T582" s="8"/>
      <c r="U582" s="8"/>
      <c r="V582" s="8"/>
      <c r="W582" s="8"/>
      <c r="X582" s="8"/>
      <c r="Y582" s="8"/>
      <c r="AA582" s="8"/>
      <c r="AB582" s="8"/>
      <c r="AC582" s="8"/>
      <c r="AD582" s="8"/>
      <c r="AE582" s="8"/>
      <c r="AF582" s="8"/>
      <c r="AG582" s="8"/>
    </row>
    <row r="583" spans="6:33" x14ac:dyDescent="0.3">
      <c r="F583" s="2"/>
      <c r="G583" s="2"/>
      <c r="H583" s="4"/>
      <c r="I583" s="14"/>
      <c r="M583" s="8"/>
      <c r="N583" s="8"/>
      <c r="O583" s="8"/>
      <c r="P583" s="8"/>
      <c r="Q583" s="8"/>
      <c r="R583" s="8"/>
      <c r="T583" s="8"/>
      <c r="U583" s="8"/>
      <c r="V583" s="8"/>
      <c r="W583" s="8"/>
      <c r="X583" s="8"/>
      <c r="Y583" s="8"/>
      <c r="AA583" s="8"/>
      <c r="AB583" s="8"/>
      <c r="AC583" s="8"/>
      <c r="AD583" s="8"/>
      <c r="AE583" s="8"/>
      <c r="AF583" s="8"/>
      <c r="AG583" s="8"/>
    </row>
    <row r="584" spans="6:33" x14ac:dyDescent="0.3">
      <c r="F584" s="2"/>
      <c r="G584" s="2"/>
      <c r="H584" s="4"/>
      <c r="I584" s="14"/>
      <c r="M584" s="8"/>
      <c r="N584" s="8"/>
      <c r="O584" s="8"/>
      <c r="P584" s="8"/>
      <c r="Q584" s="8"/>
      <c r="R584" s="8"/>
      <c r="T584" s="8"/>
      <c r="U584" s="8"/>
      <c r="V584" s="8"/>
      <c r="W584" s="8"/>
      <c r="X584" s="8"/>
      <c r="Y584" s="8"/>
      <c r="AA584" s="8"/>
      <c r="AB584" s="8"/>
      <c r="AC584" s="8"/>
      <c r="AD584" s="8"/>
      <c r="AE584" s="8"/>
      <c r="AF584" s="8"/>
      <c r="AG584" s="8"/>
    </row>
    <row r="585" spans="6:33" x14ac:dyDescent="0.3">
      <c r="F585" s="2"/>
      <c r="G585" s="2"/>
      <c r="H585" s="4"/>
      <c r="I585" s="14"/>
      <c r="M585" s="8"/>
      <c r="N585" s="8"/>
      <c r="O585" s="8"/>
      <c r="P585" s="8"/>
      <c r="Q585" s="8"/>
      <c r="R585" s="8"/>
      <c r="T585" s="8"/>
      <c r="U585" s="8"/>
      <c r="V585" s="8"/>
      <c r="W585" s="8"/>
      <c r="X585" s="8"/>
      <c r="Y585" s="8"/>
      <c r="AA585" s="8"/>
      <c r="AB585" s="8"/>
      <c r="AC585" s="8"/>
      <c r="AD585" s="8"/>
      <c r="AE585" s="8"/>
      <c r="AF585" s="8"/>
      <c r="AG585" s="8"/>
    </row>
    <row r="586" spans="6:33" x14ac:dyDescent="0.3">
      <c r="F586" s="2"/>
      <c r="G586" s="2"/>
      <c r="H586" s="4"/>
      <c r="I586" s="14"/>
      <c r="M586" s="8"/>
      <c r="N586" s="8"/>
      <c r="O586" s="8"/>
      <c r="P586" s="8"/>
      <c r="Q586" s="8"/>
      <c r="R586" s="8"/>
      <c r="T586" s="8"/>
      <c r="U586" s="8"/>
      <c r="V586" s="8"/>
      <c r="W586" s="8"/>
      <c r="X586" s="8"/>
      <c r="Y586" s="8"/>
      <c r="AA586" s="8"/>
      <c r="AB586" s="8"/>
      <c r="AC586" s="8"/>
      <c r="AD586" s="8"/>
      <c r="AE586" s="8"/>
      <c r="AF586" s="8"/>
      <c r="AG586" s="8"/>
    </row>
    <row r="587" spans="6:33" x14ac:dyDescent="0.3">
      <c r="F587" s="2"/>
      <c r="G587" s="2"/>
      <c r="H587" s="4"/>
      <c r="I587" s="14"/>
      <c r="M587" s="8"/>
      <c r="N587" s="8"/>
      <c r="O587" s="8"/>
      <c r="P587" s="8"/>
      <c r="Q587" s="8"/>
      <c r="R587" s="8"/>
      <c r="T587" s="8"/>
      <c r="U587" s="8"/>
      <c r="V587" s="8"/>
      <c r="W587" s="8"/>
      <c r="X587" s="8"/>
      <c r="Y587" s="8"/>
      <c r="AA587" s="8"/>
      <c r="AB587" s="8"/>
      <c r="AC587" s="8"/>
      <c r="AD587" s="8"/>
      <c r="AE587" s="8"/>
      <c r="AF587" s="8"/>
      <c r="AG587" s="8"/>
    </row>
    <row r="588" spans="6:33" x14ac:dyDescent="0.3">
      <c r="F588" s="2"/>
      <c r="G588" s="2"/>
      <c r="H588" s="4"/>
      <c r="I588" s="14"/>
      <c r="M588" s="8"/>
      <c r="N588" s="8"/>
      <c r="O588" s="8"/>
      <c r="P588" s="8"/>
      <c r="Q588" s="8"/>
      <c r="R588" s="8"/>
      <c r="T588" s="8"/>
      <c r="U588" s="8"/>
      <c r="V588" s="8"/>
      <c r="W588" s="8"/>
      <c r="X588" s="8"/>
      <c r="Y588" s="8"/>
      <c r="AA588" s="8"/>
      <c r="AB588" s="8"/>
      <c r="AC588" s="8"/>
      <c r="AD588" s="8"/>
      <c r="AE588" s="8"/>
      <c r="AF588" s="8"/>
      <c r="AG588" s="8"/>
    </row>
    <row r="589" spans="6:33" x14ac:dyDescent="0.3">
      <c r="F589" s="2"/>
      <c r="G589" s="2"/>
      <c r="H589" s="4"/>
      <c r="I589" s="14"/>
      <c r="M589" s="8"/>
      <c r="N589" s="8"/>
      <c r="O589" s="8"/>
      <c r="P589" s="8"/>
      <c r="Q589" s="8"/>
      <c r="R589" s="8"/>
      <c r="T589" s="8"/>
      <c r="U589" s="8"/>
      <c r="V589" s="8"/>
      <c r="W589" s="8"/>
      <c r="X589" s="8"/>
      <c r="Y589" s="8"/>
      <c r="AA589" s="8"/>
      <c r="AB589" s="8"/>
      <c r="AC589" s="8"/>
      <c r="AD589" s="8"/>
      <c r="AE589" s="8"/>
      <c r="AF589" s="8"/>
      <c r="AG589" s="8"/>
    </row>
    <row r="590" spans="6:33" x14ac:dyDescent="0.3">
      <c r="F590" s="2"/>
      <c r="G590" s="2"/>
      <c r="H590" s="4"/>
      <c r="I590" s="14"/>
      <c r="M590" s="8"/>
      <c r="N590" s="8"/>
      <c r="O590" s="8"/>
      <c r="P590" s="8"/>
      <c r="Q590" s="8"/>
      <c r="R590" s="8"/>
      <c r="T590" s="8"/>
      <c r="U590" s="8"/>
      <c r="V590" s="8"/>
      <c r="W590" s="8"/>
      <c r="X590" s="8"/>
      <c r="Y590" s="8"/>
      <c r="AA590" s="8"/>
      <c r="AB590" s="8"/>
      <c r="AC590" s="8"/>
      <c r="AD590" s="8"/>
      <c r="AE590" s="8"/>
      <c r="AF590" s="8"/>
      <c r="AG590" s="8"/>
    </row>
    <row r="591" spans="6:33" x14ac:dyDescent="0.3">
      <c r="F591" s="2"/>
      <c r="G591" s="2"/>
      <c r="H591" s="4"/>
      <c r="I591" s="14"/>
      <c r="M591" s="8"/>
      <c r="N591" s="8"/>
      <c r="O591" s="8"/>
      <c r="P591" s="8"/>
      <c r="Q591" s="8"/>
      <c r="R591" s="8"/>
      <c r="T591" s="8"/>
      <c r="U591" s="8"/>
      <c r="V591" s="8"/>
      <c r="W591" s="8"/>
      <c r="X591" s="8"/>
      <c r="Y591" s="8"/>
      <c r="AA591" s="8"/>
      <c r="AB591" s="8"/>
      <c r="AC591" s="8"/>
      <c r="AD591" s="8"/>
      <c r="AE591" s="8"/>
      <c r="AF591" s="8"/>
      <c r="AG591" s="8"/>
    </row>
    <row r="592" spans="6:33" x14ac:dyDescent="0.3">
      <c r="F592" s="2"/>
      <c r="G592" s="2"/>
      <c r="H592" s="4"/>
      <c r="I592" s="14"/>
      <c r="M592" s="8"/>
      <c r="N592" s="8"/>
      <c r="O592" s="8"/>
      <c r="P592" s="8"/>
      <c r="Q592" s="8"/>
      <c r="R592" s="8"/>
      <c r="T592" s="8"/>
      <c r="U592" s="8"/>
      <c r="V592" s="8"/>
      <c r="W592" s="8"/>
      <c r="X592" s="8"/>
      <c r="Y592" s="8"/>
      <c r="AA592" s="8"/>
      <c r="AB592" s="8"/>
      <c r="AC592" s="8"/>
      <c r="AD592" s="8"/>
      <c r="AE592" s="8"/>
      <c r="AF592" s="8"/>
      <c r="AG592" s="8"/>
    </row>
    <row r="593" spans="6:33" x14ac:dyDescent="0.3">
      <c r="F593" s="2"/>
      <c r="G593" s="2"/>
      <c r="H593" s="4"/>
      <c r="I593" s="14"/>
      <c r="M593" s="8"/>
      <c r="N593" s="8"/>
      <c r="O593" s="8"/>
      <c r="P593" s="8"/>
      <c r="Q593" s="8"/>
      <c r="R593" s="8"/>
      <c r="T593" s="8"/>
      <c r="U593" s="8"/>
      <c r="V593" s="8"/>
      <c r="W593" s="8"/>
      <c r="X593" s="8"/>
      <c r="Y593" s="8"/>
      <c r="AA593" s="8"/>
      <c r="AB593" s="8"/>
      <c r="AC593" s="8"/>
      <c r="AD593" s="8"/>
      <c r="AE593" s="8"/>
      <c r="AF593" s="8"/>
      <c r="AG593" s="8"/>
    </row>
    <row r="594" spans="6:33" x14ac:dyDescent="0.3">
      <c r="F594" s="2"/>
      <c r="G594" s="2"/>
      <c r="H594" s="4"/>
      <c r="I594" s="14"/>
      <c r="M594" s="8"/>
      <c r="N594" s="8"/>
      <c r="O594" s="8"/>
      <c r="P594" s="8"/>
      <c r="Q594" s="8"/>
      <c r="R594" s="8"/>
      <c r="T594" s="8"/>
      <c r="U594" s="8"/>
      <c r="V594" s="8"/>
      <c r="W594" s="8"/>
      <c r="X594" s="8"/>
      <c r="Y594" s="8"/>
      <c r="AA594" s="8"/>
      <c r="AB594" s="8"/>
      <c r="AC594" s="8"/>
      <c r="AD594" s="8"/>
      <c r="AE594" s="8"/>
      <c r="AF594" s="8"/>
      <c r="AG594" s="8"/>
    </row>
    <row r="595" spans="6:33" x14ac:dyDescent="0.3">
      <c r="F595" s="2"/>
      <c r="G595" s="2"/>
      <c r="H595" s="4"/>
      <c r="I595" s="14"/>
      <c r="M595" s="8"/>
      <c r="N595" s="8"/>
      <c r="O595" s="8"/>
      <c r="P595" s="8"/>
      <c r="Q595" s="8"/>
      <c r="R595" s="8"/>
      <c r="T595" s="8"/>
      <c r="U595" s="8"/>
      <c r="V595" s="8"/>
      <c r="W595" s="8"/>
      <c r="X595" s="8"/>
      <c r="Y595" s="8"/>
      <c r="AA595" s="8"/>
      <c r="AB595" s="8"/>
      <c r="AC595" s="8"/>
      <c r="AD595" s="8"/>
      <c r="AE595" s="8"/>
      <c r="AF595" s="8"/>
      <c r="AG595" s="8"/>
    </row>
    <row r="596" spans="6:33" x14ac:dyDescent="0.3">
      <c r="F596" s="2"/>
      <c r="G596" s="2"/>
      <c r="H596" s="4"/>
      <c r="I596" s="14"/>
      <c r="M596" s="8"/>
      <c r="N596" s="8"/>
      <c r="O596" s="8"/>
      <c r="P596" s="8"/>
      <c r="Q596" s="8"/>
      <c r="R596" s="8"/>
      <c r="T596" s="8"/>
      <c r="U596" s="8"/>
      <c r="V596" s="8"/>
      <c r="W596" s="8"/>
      <c r="X596" s="8"/>
      <c r="Y596" s="8"/>
      <c r="AA596" s="8"/>
      <c r="AB596" s="8"/>
      <c r="AC596" s="8"/>
      <c r="AD596" s="8"/>
      <c r="AE596" s="8"/>
      <c r="AF596" s="8"/>
      <c r="AG596" s="8"/>
    </row>
    <row r="597" spans="6:33" x14ac:dyDescent="0.3">
      <c r="F597" s="2"/>
      <c r="G597" s="2"/>
      <c r="H597" s="4"/>
      <c r="I597" s="14"/>
      <c r="M597" s="8"/>
      <c r="N597" s="8"/>
      <c r="O597" s="8"/>
      <c r="P597" s="8"/>
      <c r="Q597" s="8"/>
      <c r="R597" s="8"/>
      <c r="T597" s="8"/>
      <c r="U597" s="8"/>
      <c r="V597" s="8"/>
      <c r="W597" s="8"/>
      <c r="X597" s="8"/>
      <c r="Y597" s="8"/>
      <c r="AA597" s="8"/>
      <c r="AB597" s="8"/>
      <c r="AC597" s="8"/>
      <c r="AD597" s="8"/>
      <c r="AE597" s="8"/>
      <c r="AF597" s="8"/>
      <c r="AG597" s="8"/>
    </row>
    <row r="598" spans="6:33" x14ac:dyDescent="0.3">
      <c r="F598" s="2"/>
      <c r="G598" s="2"/>
      <c r="H598" s="4"/>
      <c r="I598" s="14"/>
      <c r="M598" s="8"/>
      <c r="N598" s="8"/>
      <c r="O598" s="8"/>
      <c r="P598" s="8"/>
      <c r="Q598" s="8"/>
      <c r="R598" s="8"/>
      <c r="T598" s="8"/>
      <c r="U598" s="8"/>
      <c r="V598" s="8"/>
      <c r="W598" s="8"/>
      <c r="X598" s="8"/>
      <c r="Y598" s="8"/>
      <c r="AA598" s="8"/>
      <c r="AB598" s="8"/>
      <c r="AC598" s="8"/>
      <c r="AD598" s="8"/>
      <c r="AE598" s="8"/>
      <c r="AF598" s="8"/>
      <c r="AG598" s="8"/>
    </row>
    <row r="599" spans="6:33" x14ac:dyDescent="0.3">
      <c r="F599" s="2"/>
      <c r="G599" s="2"/>
      <c r="H599" s="4"/>
      <c r="I599" s="14"/>
      <c r="M599" s="8"/>
      <c r="N599" s="8"/>
      <c r="O599" s="8"/>
      <c r="P599" s="8"/>
      <c r="Q599" s="8"/>
      <c r="R599" s="8"/>
      <c r="T599" s="8"/>
      <c r="U599" s="8"/>
      <c r="V599" s="8"/>
      <c r="W599" s="8"/>
      <c r="X599" s="8"/>
      <c r="Y599" s="8"/>
      <c r="AA599" s="8"/>
      <c r="AB599" s="8"/>
      <c r="AC599" s="8"/>
      <c r="AD599" s="8"/>
      <c r="AE599" s="8"/>
      <c r="AF599" s="8"/>
      <c r="AG599" s="8"/>
    </row>
    <row r="600" spans="6:33" x14ac:dyDescent="0.3">
      <c r="F600" s="2"/>
      <c r="G600" s="2"/>
      <c r="H600" s="4"/>
      <c r="I600" s="14"/>
      <c r="M600" s="8"/>
      <c r="N600" s="8"/>
      <c r="O600" s="8"/>
      <c r="P600" s="8"/>
      <c r="Q600" s="8"/>
      <c r="R600" s="8"/>
      <c r="T600" s="8"/>
      <c r="U600" s="8"/>
      <c r="V600" s="8"/>
      <c r="W600" s="8"/>
      <c r="X600" s="8"/>
      <c r="Y600" s="8"/>
      <c r="AA600" s="8"/>
      <c r="AB600" s="8"/>
      <c r="AC600" s="8"/>
      <c r="AD600" s="8"/>
      <c r="AE600" s="8"/>
      <c r="AF600" s="8"/>
      <c r="AG600" s="8"/>
    </row>
    <row r="601" spans="6:33" x14ac:dyDescent="0.3">
      <c r="F601" s="2"/>
      <c r="G601" s="2"/>
      <c r="H601" s="4"/>
      <c r="I601" s="14"/>
      <c r="M601" s="8"/>
      <c r="N601" s="8"/>
      <c r="O601" s="8"/>
      <c r="P601" s="8"/>
      <c r="Q601" s="8"/>
      <c r="R601" s="8"/>
      <c r="T601" s="8"/>
      <c r="U601" s="8"/>
      <c r="V601" s="8"/>
      <c r="W601" s="8"/>
      <c r="X601" s="8"/>
      <c r="Y601" s="8"/>
      <c r="AA601" s="8"/>
      <c r="AB601" s="8"/>
      <c r="AC601" s="8"/>
      <c r="AD601" s="8"/>
      <c r="AE601" s="8"/>
      <c r="AF601" s="8"/>
      <c r="AG601" s="8"/>
    </row>
    <row r="602" spans="6:33" x14ac:dyDescent="0.3">
      <c r="F602" s="2"/>
      <c r="G602" s="2"/>
      <c r="H602" s="4"/>
      <c r="I602" s="14"/>
      <c r="M602" s="8"/>
      <c r="N602" s="8"/>
      <c r="O602" s="8"/>
      <c r="P602" s="8"/>
      <c r="Q602" s="8"/>
      <c r="R602" s="8"/>
      <c r="T602" s="8"/>
      <c r="U602" s="8"/>
      <c r="V602" s="8"/>
      <c r="W602" s="8"/>
      <c r="X602" s="8"/>
      <c r="Y602" s="8"/>
      <c r="AA602" s="8"/>
      <c r="AB602" s="8"/>
      <c r="AC602" s="8"/>
      <c r="AD602" s="8"/>
      <c r="AE602" s="8"/>
      <c r="AF602" s="8"/>
      <c r="AG602" s="8"/>
    </row>
    <row r="603" spans="6:33" x14ac:dyDescent="0.3">
      <c r="F603" s="2"/>
      <c r="G603" s="2"/>
      <c r="H603" s="4"/>
      <c r="I603" s="14"/>
      <c r="M603" s="8"/>
      <c r="N603" s="8"/>
      <c r="O603" s="8"/>
      <c r="P603" s="8"/>
      <c r="Q603" s="8"/>
      <c r="R603" s="8"/>
      <c r="T603" s="8"/>
      <c r="U603" s="8"/>
      <c r="V603" s="8"/>
      <c r="W603" s="8"/>
      <c r="X603" s="8"/>
      <c r="Y603" s="8"/>
      <c r="AA603" s="8"/>
      <c r="AB603" s="8"/>
      <c r="AC603" s="8"/>
      <c r="AD603" s="8"/>
      <c r="AE603" s="8"/>
      <c r="AF603" s="8"/>
      <c r="AG603" s="8"/>
    </row>
    <row r="604" spans="6:33" x14ac:dyDescent="0.3">
      <c r="F604" s="2"/>
      <c r="G604" s="2"/>
      <c r="H604" s="4"/>
      <c r="I604" s="14"/>
      <c r="M604" s="8"/>
      <c r="N604" s="8"/>
      <c r="O604" s="8"/>
      <c r="P604" s="8"/>
      <c r="Q604" s="8"/>
      <c r="R604" s="8"/>
      <c r="T604" s="8"/>
      <c r="U604" s="8"/>
      <c r="V604" s="8"/>
      <c r="W604" s="8"/>
      <c r="X604" s="8"/>
      <c r="Y604" s="8"/>
      <c r="AA604" s="8"/>
      <c r="AB604" s="8"/>
      <c r="AC604" s="8"/>
      <c r="AD604" s="8"/>
      <c r="AE604" s="8"/>
      <c r="AF604" s="8"/>
      <c r="AG604" s="8"/>
    </row>
    <row r="605" spans="6:33" x14ac:dyDescent="0.3">
      <c r="F605" s="2"/>
      <c r="G605" s="2"/>
      <c r="H605" s="4"/>
      <c r="I605" s="14"/>
      <c r="M605" s="8"/>
      <c r="N605" s="8"/>
      <c r="O605" s="8"/>
      <c r="P605" s="8"/>
      <c r="Q605" s="8"/>
      <c r="R605" s="8"/>
      <c r="T605" s="8"/>
      <c r="U605" s="8"/>
      <c r="V605" s="8"/>
      <c r="W605" s="8"/>
      <c r="X605" s="8"/>
      <c r="Y605" s="8"/>
      <c r="AA605" s="8"/>
      <c r="AB605" s="8"/>
      <c r="AC605" s="8"/>
      <c r="AD605" s="8"/>
      <c r="AE605" s="8"/>
      <c r="AF605" s="8"/>
      <c r="AG605" s="8"/>
    </row>
    <row r="606" spans="6:33" x14ac:dyDescent="0.3">
      <c r="F606" s="2"/>
      <c r="G606" s="2"/>
      <c r="H606" s="4"/>
      <c r="I606" s="14"/>
      <c r="M606" s="8"/>
      <c r="N606" s="8"/>
      <c r="O606" s="8"/>
      <c r="P606" s="8"/>
      <c r="Q606" s="8"/>
      <c r="R606" s="8"/>
      <c r="T606" s="8"/>
      <c r="U606" s="8"/>
      <c r="V606" s="8"/>
      <c r="W606" s="8"/>
      <c r="X606" s="8"/>
      <c r="Y606" s="8"/>
      <c r="AA606" s="8"/>
      <c r="AB606" s="8"/>
      <c r="AC606" s="8"/>
      <c r="AD606" s="8"/>
      <c r="AE606" s="8"/>
      <c r="AF606" s="8"/>
      <c r="AG606" s="8"/>
    </row>
    <row r="607" spans="6:33" x14ac:dyDescent="0.3">
      <c r="F607" s="2"/>
      <c r="G607" s="2"/>
      <c r="H607" s="4"/>
      <c r="I607" s="14"/>
      <c r="M607" s="8"/>
      <c r="N607" s="8"/>
      <c r="O607" s="8"/>
      <c r="P607" s="8"/>
      <c r="Q607" s="8"/>
      <c r="R607" s="8"/>
      <c r="T607" s="8"/>
      <c r="U607" s="8"/>
      <c r="V607" s="8"/>
      <c r="W607" s="8"/>
      <c r="X607" s="8"/>
      <c r="Y607" s="8"/>
      <c r="AA607" s="8"/>
      <c r="AB607" s="8"/>
      <c r="AC607" s="8"/>
      <c r="AD607" s="8"/>
      <c r="AE607" s="8"/>
      <c r="AF607" s="8"/>
      <c r="AG607" s="8"/>
    </row>
    <row r="608" spans="6:33" x14ac:dyDescent="0.3">
      <c r="F608" s="2"/>
      <c r="G608" s="2"/>
      <c r="H608" s="4"/>
      <c r="I608" s="14"/>
      <c r="M608" s="8"/>
      <c r="N608" s="8"/>
      <c r="O608" s="8"/>
      <c r="P608" s="8"/>
      <c r="Q608" s="8"/>
      <c r="R608" s="8"/>
      <c r="T608" s="8"/>
      <c r="U608" s="8"/>
      <c r="V608" s="8"/>
      <c r="W608" s="8"/>
      <c r="X608" s="8"/>
      <c r="Y608" s="8"/>
      <c r="AA608" s="8"/>
      <c r="AB608" s="8"/>
      <c r="AC608" s="8"/>
      <c r="AD608" s="8"/>
      <c r="AE608" s="8"/>
      <c r="AF608" s="8"/>
      <c r="AG608" s="8"/>
    </row>
    <row r="609" spans="6:33" x14ac:dyDescent="0.3">
      <c r="F609" s="2"/>
      <c r="G609" s="2"/>
      <c r="H609" s="4"/>
      <c r="I609" s="14"/>
      <c r="M609" s="8"/>
      <c r="N609" s="8"/>
      <c r="O609" s="8"/>
      <c r="P609" s="8"/>
      <c r="Q609" s="8"/>
      <c r="R609" s="8"/>
      <c r="T609" s="8"/>
      <c r="U609" s="8"/>
      <c r="V609" s="8"/>
      <c r="W609" s="8"/>
      <c r="X609" s="8"/>
      <c r="Y609" s="8"/>
      <c r="AA609" s="8"/>
      <c r="AB609" s="8"/>
      <c r="AC609" s="8"/>
      <c r="AD609" s="8"/>
      <c r="AE609" s="8"/>
      <c r="AF609" s="8"/>
      <c r="AG609" s="8"/>
    </row>
    <row r="610" spans="6:33" x14ac:dyDescent="0.3">
      <c r="F610" s="2"/>
      <c r="G610" s="2"/>
      <c r="H610" s="4"/>
      <c r="I610" s="14"/>
      <c r="M610" s="8"/>
      <c r="N610" s="8"/>
      <c r="O610" s="8"/>
      <c r="P610" s="8"/>
      <c r="Q610" s="8"/>
      <c r="R610" s="8"/>
      <c r="T610" s="8"/>
      <c r="U610" s="8"/>
      <c r="V610" s="8"/>
      <c r="W610" s="8"/>
      <c r="X610" s="8"/>
      <c r="Y610" s="8"/>
      <c r="AA610" s="8"/>
      <c r="AB610" s="8"/>
      <c r="AC610" s="8"/>
      <c r="AD610" s="8"/>
      <c r="AE610" s="8"/>
      <c r="AF610" s="8"/>
      <c r="AG610" s="8"/>
    </row>
    <row r="611" spans="6:33" x14ac:dyDescent="0.3">
      <c r="F611" s="2"/>
      <c r="G611" s="2"/>
      <c r="H611" s="4"/>
      <c r="I611" s="14"/>
      <c r="M611" s="8"/>
      <c r="N611" s="8"/>
      <c r="O611" s="8"/>
      <c r="P611" s="8"/>
      <c r="Q611" s="8"/>
      <c r="R611" s="8"/>
      <c r="T611" s="8"/>
      <c r="U611" s="8"/>
      <c r="V611" s="8"/>
      <c r="W611" s="8"/>
      <c r="X611" s="8"/>
      <c r="Y611" s="8"/>
      <c r="AA611" s="8"/>
      <c r="AB611" s="8"/>
      <c r="AC611" s="8"/>
      <c r="AD611" s="8"/>
      <c r="AE611" s="8"/>
      <c r="AF611" s="8"/>
      <c r="AG611" s="8"/>
    </row>
    <row r="612" spans="6:33" x14ac:dyDescent="0.3">
      <c r="F612" s="2"/>
      <c r="G612" s="2"/>
      <c r="H612" s="4"/>
      <c r="I612" s="14"/>
      <c r="M612" s="8"/>
      <c r="N612" s="8"/>
      <c r="O612" s="8"/>
      <c r="P612" s="8"/>
      <c r="Q612" s="8"/>
      <c r="R612" s="8"/>
      <c r="T612" s="8"/>
      <c r="U612" s="8"/>
      <c r="V612" s="8"/>
      <c r="W612" s="8"/>
      <c r="X612" s="8"/>
      <c r="Y612" s="8"/>
      <c r="AA612" s="8"/>
      <c r="AB612" s="8"/>
      <c r="AC612" s="8"/>
      <c r="AD612" s="8"/>
      <c r="AE612" s="8"/>
      <c r="AF612" s="8"/>
      <c r="AG612" s="8"/>
    </row>
    <row r="613" spans="6:33" x14ac:dyDescent="0.3">
      <c r="F613" s="2"/>
      <c r="G613" s="2"/>
      <c r="H613" s="4"/>
      <c r="I613" s="14"/>
      <c r="M613" s="8"/>
      <c r="N613" s="8"/>
      <c r="O613" s="8"/>
      <c r="P613" s="8"/>
      <c r="Q613" s="8"/>
      <c r="R613" s="8"/>
      <c r="T613" s="8"/>
      <c r="U613" s="8"/>
      <c r="V613" s="8"/>
      <c r="W613" s="8"/>
      <c r="X613" s="8"/>
      <c r="Y613" s="8"/>
      <c r="AA613" s="8"/>
      <c r="AB613" s="8"/>
      <c r="AC613" s="8"/>
      <c r="AD613" s="8"/>
      <c r="AE613" s="8"/>
      <c r="AF613" s="8"/>
      <c r="AG613" s="8"/>
    </row>
    <row r="614" spans="6:33" x14ac:dyDescent="0.3">
      <c r="F614" s="2"/>
      <c r="G614" s="2"/>
      <c r="H614" s="4"/>
      <c r="I614" s="14"/>
      <c r="M614" s="8"/>
      <c r="N614" s="8"/>
      <c r="O614" s="8"/>
      <c r="P614" s="8"/>
      <c r="Q614" s="8"/>
      <c r="R614" s="8"/>
      <c r="T614" s="8"/>
      <c r="U614" s="8"/>
      <c r="V614" s="8"/>
      <c r="W614" s="8"/>
      <c r="X614" s="8"/>
      <c r="Y614" s="8"/>
      <c r="AA614" s="8"/>
      <c r="AB614" s="8"/>
      <c r="AC614" s="8"/>
      <c r="AD614" s="8"/>
      <c r="AE614" s="8"/>
      <c r="AF614" s="8"/>
      <c r="AG614" s="8"/>
    </row>
    <row r="615" spans="6:33" x14ac:dyDescent="0.3">
      <c r="F615" s="2"/>
      <c r="G615" s="2"/>
      <c r="H615" s="4"/>
      <c r="I615" s="14"/>
      <c r="M615" s="8"/>
      <c r="N615" s="8"/>
      <c r="O615" s="8"/>
      <c r="P615" s="8"/>
      <c r="Q615" s="8"/>
      <c r="R615" s="8"/>
      <c r="T615" s="8"/>
      <c r="U615" s="8"/>
      <c r="V615" s="8"/>
      <c r="W615" s="8"/>
      <c r="X615" s="8"/>
      <c r="Y615" s="8"/>
      <c r="AA615" s="8"/>
      <c r="AB615" s="8"/>
      <c r="AC615" s="8"/>
      <c r="AD615" s="8"/>
      <c r="AE615" s="8"/>
      <c r="AF615" s="8"/>
      <c r="AG615" s="8"/>
    </row>
    <row r="616" spans="6:33" x14ac:dyDescent="0.3">
      <c r="F616" s="2"/>
      <c r="G616" s="2"/>
      <c r="H616" s="4"/>
      <c r="I616" s="14"/>
      <c r="M616" s="8"/>
      <c r="N616" s="8"/>
      <c r="O616" s="8"/>
      <c r="P616" s="8"/>
      <c r="Q616" s="8"/>
      <c r="R616" s="8"/>
      <c r="T616" s="8"/>
      <c r="U616" s="8"/>
      <c r="V616" s="8"/>
      <c r="W616" s="8"/>
      <c r="X616" s="8"/>
      <c r="Y616" s="8"/>
      <c r="AA616" s="8"/>
      <c r="AB616" s="8"/>
      <c r="AC616" s="8"/>
      <c r="AD616" s="8"/>
      <c r="AE616" s="8"/>
      <c r="AF616" s="8"/>
      <c r="AG616" s="8"/>
    </row>
    <row r="617" spans="6:33" x14ac:dyDescent="0.3">
      <c r="F617" s="2"/>
      <c r="G617" s="2"/>
      <c r="H617" s="4"/>
      <c r="I617" s="14"/>
      <c r="M617" s="8"/>
      <c r="N617" s="8"/>
      <c r="O617" s="8"/>
      <c r="P617" s="8"/>
      <c r="Q617" s="8"/>
      <c r="R617" s="8"/>
      <c r="T617" s="8"/>
      <c r="U617" s="8"/>
      <c r="V617" s="8"/>
      <c r="W617" s="8"/>
      <c r="X617" s="8"/>
      <c r="Y617" s="8"/>
      <c r="AA617" s="8"/>
      <c r="AB617" s="8"/>
      <c r="AC617" s="8"/>
      <c r="AD617" s="8"/>
      <c r="AE617" s="8"/>
      <c r="AF617" s="8"/>
      <c r="AG617" s="8"/>
    </row>
    <row r="618" spans="6:33" x14ac:dyDescent="0.3">
      <c r="F618" s="2"/>
      <c r="G618" s="2"/>
      <c r="H618" s="4"/>
      <c r="I618" s="14"/>
      <c r="M618" s="8"/>
      <c r="N618" s="8"/>
      <c r="O618" s="8"/>
      <c r="P618" s="8"/>
      <c r="Q618" s="8"/>
      <c r="R618" s="8"/>
      <c r="T618" s="8"/>
      <c r="U618" s="8"/>
      <c r="V618" s="8"/>
      <c r="W618" s="8"/>
      <c r="X618" s="8"/>
      <c r="Y618" s="8"/>
      <c r="AA618" s="8"/>
      <c r="AB618" s="8"/>
      <c r="AC618" s="8"/>
      <c r="AD618" s="8"/>
      <c r="AE618" s="8"/>
      <c r="AF618" s="8"/>
      <c r="AG618" s="8"/>
    </row>
    <row r="619" spans="6:33" x14ac:dyDescent="0.3">
      <c r="F619" s="2"/>
      <c r="G619" s="2"/>
      <c r="H619" s="4"/>
      <c r="I619" s="14"/>
      <c r="M619" s="8"/>
      <c r="N619" s="8"/>
      <c r="O619" s="8"/>
      <c r="P619" s="8"/>
      <c r="Q619" s="8"/>
      <c r="R619" s="8"/>
      <c r="T619" s="8"/>
      <c r="U619" s="8"/>
      <c r="V619" s="8"/>
      <c r="W619" s="8"/>
      <c r="X619" s="8"/>
      <c r="Y619" s="8"/>
      <c r="AA619" s="8"/>
      <c r="AB619" s="8"/>
      <c r="AC619" s="8"/>
      <c r="AD619" s="8"/>
      <c r="AE619" s="8"/>
      <c r="AF619" s="8"/>
      <c r="AG619" s="8"/>
    </row>
    <row r="620" spans="6:33" x14ac:dyDescent="0.3">
      <c r="F620" s="2"/>
      <c r="G620" s="2"/>
      <c r="H620" s="4"/>
      <c r="I620" s="14"/>
      <c r="M620" s="8"/>
      <c r="N620" s="8"/>
      <c r="O620" s="8"/>
      <c r="P620" s="8"/>
      <c r="Q620" s="8"/>
      <c r="R620" s="8"/>
      <c r="T620" s="8"/>
      <c r="U620" s="8"/>
      <c r="V620" s="8"/>
      <c r="W620" s="8"/>
      <c r="X620" s="8"/>
      <c r="Y620" s="8"/>
      <c r="AA620" s="8"/>
      <c r="AB620" s="8"/>
      <c r="AC620" s="8"/>
      <c r="AD620" s="8"/>
      <c r="AE620" s="8"/>
      <c r="AF620" s="8"/>
      <c r="AG620" s="8"/>
    </row>
    <row r="621" spans="6:33" x14ac:dyDescent="0.3">
      <c r="F621" s="2"/>
      <c r="G621" s="2"/>
      <c r="H621" s="4"/>
      <c r="I621" s="14"/>
      <c r="M621" s="8"/>
      <c r="N621" s="8"/>
      <c r="O621" s="8"/>
      <c r="P621" s="8"/>
      <c r="Q621" s="8"/>
      <c r="R621" s="8"/>
      <c r="T621" s="8"/>
      <c r="U621" s="8"/>
      <c r="V621" s="8"/>
      <c r="W621" s="8"/>
      <c r="X621" s="8"/>
      <c r="Y621" s="8"/>
      <c r="AA621" s="8"/>
      <c r="AB621" s="8"/>
      <c r="AC621" s="8"/>
      <c r="AD621" s="8"/>
      <c r="AE621" s="8"/>
      <c r="AF621" s="8"/>
      <c r="AG621" s="8"/>
    </row>
    <row r="622" spans="6:33" x14ac:dyDescent="0.3">
      <c r="F622" s="2"/>
      <c r="G622" s="2"/>
      <c r="H622" s="4"/>
      <c r="I622" s="14"/>
      <c r="M622" s="8"/>
      <c r="N622" s="8"/>
      <c r="O622" s="8"/>
      <c r="P622" s="8"/>
      <c r="Q622" s="8"/>
      <c r="R622" s="8"/>
      <c r="T622" s="8"/>
      <c r="U622" s="8"/>
      <c r="V622" s="8"/>
      <c r="W622" s="8"/>
      <c r="X622" s="8"/>
      <c r="Y622" s="8"/>
      <c r="AA622" s="8"/>
      <c r="AB622" s="8"/>
      <c r="AC622" s="8"/>
      <c r="AD622" s="8"/>
      <c r="AE622" s="8"/>
      <c r="AF622" s="8"/>
      <c r="AG622" s="8"/>
    </row>
    <row r="623" spans="6:33" x14ac:dyDescent="0.3">
      <c r="F623" s="2"/>
      <c r="G623" s="2"/>
      <c r="H623" s="4"/>
      <c r="I623" s="14"/>
      <c r="M623" s="8"/>
      <c r="N623" s="8"/>
      <c r="O623" s="8"/>
      <c r="P623" s="8"/>
      <c r="Q623" s="8"/>
      <c r="R623" s="8"/>
      <c r="T623" s="8"/>
      <c r="U623" s="8"/>
      <c r="V623" s="8"/>
      <c r="W623" s="8"/>
      <c r="X623" s="8"/>
      <c r="Y623" s="8"/>
      <c r="AA623" s="8"/>
      <c r="AB623" s="8"/>
      <c r="AC623" s="8"/>
      <c r="AD623" s="8"/>
      <c r="AE623" s="8"/>
      <c r="AF623" s="8"/>
      <c r="AG623" s="8"/>
    </row>
    <row r="624" spans="6:33" x14ac:dyDescent="0.3">
      <c r="F624" s="2"/>
      <c r="G624" s="2"/>
      <c r="H624" s="4"/>
      <c r="I624" s="14"/>
      <c r="M624" s="8"/>
      <c r="N624" s="8"/>
      <c r="O624" s="8"/>
      <c r="P624" s="8"/>
      <c r="Q624" s="8"/>
      <c r="R624" s="8"/>
      <c r="T624" s="8"/>
      <c r="U624" s="8"/>
      <c r="V624" s="8"/>
      <c r="W624" s="8"/>
      <c r="X624" s="8"/>
      <c r="Y624" s="8"/>
      <c r="AA624" s="8"/>
      <c r="AB624" s="8"/>
      <c r="AC624" s="8"/>
      <c r="AD624" s="8"/>
      <c r="AE624" s="8"/>
      <c r="AF624" s="8"/>
      <c r="AG624" s="8"/>
    </row>
    <row r="625" spans="6:43" x14ac:dyDescent="0.3">
      <c r="F625" s="2"/>
      <c r="G625" s="2"/>
      <c r="H625" s="4"/>
      <c r="I625" s="14"/>
      <c r="M625" s="8"/>
      <c r="N625" s="8"/>
      <c r="O625" s="8"/>
      <c r="P625" s="8"/>
      <c r="Q625" s="8"/>
      <c r="R625" s="8"/>
      <c r="T625" s="8"/>
      <c r="U625" s="8"/>
      <c r="V625" s="8"/>
      <c r="W625" s="8"/>
      <c r="X625" s="8"/>
      <c r="Y625" s="8"/>
      <c r="AA625" s="8"/>
      <c r="AB625" s="8"/>
      <c r="AC625" s="8"/>
      <c r="AD625" s="8"/>
      <c r="AE625" s="8"/>
      <c r="AF625" s="8"/>
      <c r="AG625" s="8"/>
    </row>
    <row r="626" spans="6:43" x14ac:dyDescent="0.3">
      <c r="F626" s="2"/>
      <c r="G626" s="2"/>
      <c r="H626" s="4"/>
      <c r="I626" s="14"/>
      <c r="M626" s="8"/>
      <c r="N626" s="8"/>
      <c r="O626" s="8"/>
      <c r="P626" s="8"/>
      <c r="Q626" s="8"/>
      <c r="R626" s="8"/>
      <c r="T626" s="8"/>
      <c r="U626" s="8"/>
      <c r="V626" s="8"/>
      <c r="W626" s="8"/>
      <c r="X626" s="8"/>
      <c r="Y626" s="8"/>
      <c r="AA626" s="8"/>
      <c r="AB626" s="8"/>
      <c r="AC626" s="8"/>
      <c r="AD626" s="8"/>
      <c r="AE626" s="8"/>
      <c r="AF626" s="8"/>
      <c r="AG626" s="8"/>
    </row>
    <row r="627" spans="6:43" x14ac:dyDescent="0.3">
      <c r="F627" s="2"/>
      <c r="G627" s="2"/>
      <c r="H627" s="4"/>
      <c r="I627" s="14"/>
      <c r="M627" s="8"/>
      <c r="N627" s="8"/>
      <c r="O627" s="8"/>
      <c r="P627" s="8"/>
      <c r="Q627" s="8"/>
      <c r="R627" s="8"/>
      <c r="T627" s="8"/>
      <c r="U627" s="8"/>
      <c r="V627" s="8"/>
      <c r="W627" s="8"/>
      <c r="X627" s="8"/>
      <c r="Y627" s="8"/>
      <c r="AA627" s="8"/>
      <c r="AB627" s="8"/>
      <c r="AC627" s="8"/>
      <c r="AD627" s="8"/>
      <c r="AE627" s="8"/>
      <c r="AF627" s="8"/>
      <c r="AG627" s="8"/>
    </row>
    <row r="628" spans="6:43" x14ac:dyDescent="0.3">
      <c r="F628" s="2"/>
      <c r="G628" s="2"/>
      <c r="H628" s="4"/>
      <c r="I628" s="14"/>
      <c r="M628" s="8"/>
      <c r="N628" s="8"/>
      <c r="O628" s="8"/>
      <c r="P628" s="8"/>
      <c r="Q628" s="8"/>
      <c r="R628" s="8"/>
      <c r="T628" s="8"/>
      <c r="U628" s="8"/>
      <c r="V628" s="8"/>
      <c r="W628" s="8"/>
      <c r="X628" s="8"/>
      <c r="Y628" s="8"/>
      <c r="AA628" s="8"/>
      <c r="AB628" s="8"/>
      <c r="AC628" s="8"/>
      <c r="AD628" s="8"/>
      <c r="AE628" s="8"/>
      <c r="AF628" s="8"/>
      <c r="AG628" s="8"/>
    </row>
    <row r="629" spans="6:43" x14ac:dyDescent="0.3">
      <c r="F629" s="2"/>
      <c r="G629" s="2"/>
      <c r="H629" s="4"/>
      <c r="I629" s="14"/>
      <c r="M629" s="8"/>
      <c r="N629" s="8"/>
      <c r="O629" s="8"/>
      <c r="P629" s="8"/>
      <c r="Q629" s="8"/>
      <c r="R629" s="8"/>
      <c r="T629" s="8"/>
      <c r="U629" s="8"/>
      <c r="V629" s="8"/>
      <c r="W629" s="8"/>
      <c r="X629" s="8"/>
      <c r="Y629" s="8"/>
      <c r="AA629" s="8"/>
      <c r="AB629" s="8"/>
      <c r="AC629" s="8"/>
      <c r="AD629" s="8"/>
      <c r="AE629" s="8"/>
      <c r="AF629" s="8"/>
      <c r="AG629" s="8"/>
    </row>
    <row r="630" spans="6:43" x14ac:dyDescent="0.3">
      <c r="F630" s="2"/>
      <c r="G630" s="2"/>
      <c r="H630" s="4"/>
      <c r="I630" s="14"/>
      <c r="M630" s="8"/>
      <c r="N630" s="8"/>
      <c r="O630" s="8"/>
      <c r="P630" s="8"/>
      <c r="Q630" s="8"/>
      <c r="R630" s="8"/>
      <c r="T630" s="8"/>
      <c r="U630" s="8"/>
      <c r="V630" s="8"/>
      <c r="W630" s="8"/>
      <c r="X630" s="8"/>
      <c r="Y630" s="8"/>
      <c r="AA630" s="8"/>
      <c r="AB630" s="8"/>
      <c r="AC630" s="8"/>
      <c r="AD630" s="8"/>
      <c r="AE630" s="8"/>
      <c r="AF630" s="8"/>
      <c r="AG630" s="8"/>
    </row>
    <row r="632" spans="6:43" x14ac:dyDescent="0.3">
      <c r="G632" s="15"/>
      <c r="H632" s="15"/>
      <c r="I632" s="15"/>
      <c r="J632" s="15"/>
      <c r="K632" s="35" t="s">
        <v>60</v>
      </c>
      <c r="L632" s="15">
        <f>S632</f>
        <v>0.9</v>
      </c>
      <c r="M632" s="3" t="s">
        <v>3</v>
      </c>
      <c r="N632" s="3" t="s">
        <v>4</v>
      </c>
      <c r="O632" s="3" t="s">
        <v>6</v>
      </c>
      <c r="P632" s="3" t="s">
        <v>8</v>
      </c>
      <c r="Q632" s="3" t="s">
        <v>10</v>
      </c>
      <c r="R632" s="3" t="s">
        <v>12</v>
      </c>
      <c r="S632" s="7">
        <f>X292</f>
        <v>0.9</v>
      </c>
      <c r="T632" s="3" t="s">
        <v>3</v>
      </c>
      <c r="U632" s="3" t="s">
        <v>4</v>
      </c>
      <c r="V632" s="3" t="s">
        <v>6</v>
      </c>
      <c r="W632" s="3" t="s">
        <v>8</v>
      </c>
      <c r="X632" s="3" t="s">
        <v>10</v>
      </c>
      <c r="Y632" s="16" t="s">
        <v>12</v>
      </c>
      <c r="Z632" s="15">
        <f t="shared" ref="Z632:Z640" si="158">S632</f>
        <v>0.9</v>
      </c>
      <c r="AA632" s="3" t="s">
        <v>3</v>
      </c>
      <c r="AB632" s="3" t="s">
        <v>4</v>
      </c>
      <c r="AC632" s="3" t="s">
        <v>6</v>
      </c>
      <c r="AD632" s="3" t="s">
        <v>8</v>
      </c>
      <c r="AE632" s="3" t="s">
        <v>10</v>
      </c>
      <c r="AF632" s="16" t="s">
        <v>12</v>
      </c>
      <c r="AK632" s="15"/>
      <c r="AL632" s="15"/>
      <c r="AM632" s="15"/>
      <c r="AN632" s="15"/>
      <c r="AO632" s="15"/>
    </row>
    <row r="633" spans="6:43" x14ac:dyDescent="0.3">
      <c r="G633" s="8"/>
      <c r="H633" s="8"/>
      <c r="I633" s="8"/>
      <c r="J633" s="8"/>
      <c r="K633" s="8"/>
      <c r="L633" s="8" t="str">
        <f>S633</f>
        <v>ALL</v>
      </c>
      <c r="M633" s="8">
        <f>-1 *AVERAGE(M343:M630)</f>
        <v>-0.23862324917060279</v>
      </c>
      <c r="N633" s="8">
        <f t="shared" ref="N633:R633" si="159">-1 *AVERAGE(N343:N630)</f>
        <v>-0.2470072639917196</v>
      </c>
      <c r="O633" s="8">
        <f t="shared" si="159"/>
        <v>0.2678782043455249</v>
      </c>
      <c r="P633" s="8">
        <f t="shared" si="159"/>
        <v>-7.5310718612825303E-2</v>
      </c>
      <c r="Q633" s="8">
        <f t="shared" si="159"/>
        <v>0.14167699416543725</v>
      </c>
      <c r="R633" s="8">
        <f t="shared" si="159"/>
        <v>-3.0929281557755632</v>
      </c>
      <c r="S633" s="8" t="s">
        <v>15</v>
      </c>
      <c r="T633" s="8">
        <f>-1 *AVERAGE(T343:T630)</f>
        <v>-4.3143767703149608E-2</v>
      </c>
      <c r="U633" s="8">
        <f t="shared" ref="U633:Y633" si="160">-1 *AVERAGE(U343:U630)</f>
        <v>-3.9417540635934278E-2</v>
      </c>
      <c r="V633" s="8">
        <f t="shared" si="160"/>
        <v>0.24523051449713801</v>
      </c>
      <c r="W633" s="8">
        <f t="shared" si="160"/>
        <v>-5.3907591283458914E-2</v>
      </c>
      <c r="X633" s="8">
        <f t="shared" si="160"/>
        <v>-0.13332835701941584</v>
      </c>
      <c r="Y633" s="8">
        <f t="shared" si="160"/>
        <v>-1.14874135044021</v>
      </c>
      <c r="Z633" s="8" t="str">
        <f t="shared" si="158"/>
        <v>ALL</v>
      </c>
      <c r="AA633" s="8">
        <f>-1 *AVERAGE(AA343:AA630)</f>
        <v>0.64117778981987239</v>
      </c>
      <c r="AB633" s="8">
        <f t="shared" ref="AB633:AF633" si="161">-1 *AVERAGE(AB343:AB630)</f>
        <v>0.6419933942526258</v>
      </c>
      <c r="AC633" s="8">
        <f t="shared" si="161"/>
        <v>0.70955663006150971</v>
      </c>
      <c r="AD633" s="8">
        <f t="shared" si="161"/>
        <v>0.57669994866202701</v>
      </c>
      <c r="AE633" s="8">
        <f t="shared" si="161"/>
        <v>0.60550358556258455</v>
      </c>
      <c r="AF633" s="8">
        <f t="shared" si="161"/>
        <v>-4.6328627841591051E-2</v>
      </c>
      <c r="AK633" s="8"/>
      <c r="AL633" s="8"/>
      <c r="AM633" s="8"/>
      <c r="AN633" s="8"/>
      <c r="AO633" s="8"/>
    </row>
    <row r="634" spans="6:43" x14ac:dyDescent="0.3">
      <c r="G634" s="8"/>
      <c r="H634" s="8"/>
      <c r="I634" s="8"/>
      <c r="J634" s="8"/>
      <c r="K634" s="8"/>
      <c r="L634" s="8" t="str">
        <f>S634</f>
        <v>Gain &gt; 0.9</v>
      </c>
      <c r="M634" s="8">
        <f t="shared" ref="M634:R634" si="162">-1* AVERAGEIF($BB343:$BB630,"&gt;"&amp;$S632,M343:M630)</f>
        <v>0.1968961606571327</v>
      </c>
      <c r="N634" s="8">
        <f t="shared" si="162"/>
        <v>0.19016953080679763</v>
      </c>
      <c r="O634" s="8">
        <f t="shared" si="162"/>
        <v>0.60703795364489055</v>
      </c>
      <c r="P634" s="8">
        <f t="shared" si="162"/>
        <v>0.46273728563810423</v>
      </c>
      <c r="Q634" s="8">
        <f t="shared" si="162"/>
        <v>0.2400525789283845</v>
      </c>
      <c r="R634" s="8">
        <f t="shared" si="162"/>
        <v>0.75355797174525196</v>
      </c>
      <c r="S634" s="8" t="str">
        <f>"Gain &gt; "&amp;S632</f>
        <v>Gain &gt; 0.9</v>
      </c>
      <c r="T634" s="8">
        <f t="shared" ref="T634:Y634" si="163">-1* AVERAGEIF($BB343:$BB630,"&gt;"&amp;$S632,T343:T630)</f>
        <v>0.21294745344738716</v>
      </c>
      <c r="U634" s="8">
        <f t="shared" si="163"/>
        <v>0.21695640988557685</v>
      </c>
      <c r="V634" s="8">
        <f t="shared" si="163"/>
        <v>0.46738795263199706</v>
      </c>
      <c r="W634" s="8">
        <f t="shared" si="163"/>
        <v>0.29649692051951876</v>
      </c>
      <c r="X634" s="8">
        <f t="shared" si="163"/>
        <v>3.4939075797075594E-3</v>
      </c>
      <c r="Y634" s="8">
        <f t="shared" si="163"/>
        <v>0.40444681780114466</v>
      </c>
      <c r="Z634" s="8" t="str">
        <f t="shared" si="158"/>
        <v>Gain &gt; 0.9</v>
      </c>
      <c r="AA634" s="8">
        <f t="shared" ref="AA634:AF634" si="164">-1* AVERAGEIF($BB343:$BB630,"&gt;"&amp;$S632,AA343:AA630)</f>
        <v>0.71852392687326816</v>
      </c>
      <c r="AB634" s="8">
        <f t="shared" si="164"/>
        <v>0.7203116269943548</v>
      </c>
      <c r="AC634" s="8">
        <f t="shared" si="164"/>
        <v>0.79162067450715778</v>
      </c>
      <c r="AD634" s="8">
        <f t="shared" si="164"/>
        <v>0.67007378986371613</v>
      </c>
      <c r="AE634" s="8">
        <f t="shared" si="164"/>
        <v>0.66021739745932861</v>
      </c>
      <c r="AF634" s="8">
        <f t="shared" si="164"/>
        <v>0.64205894303078004</v>
      </c>
      <c r="AK634" s="8"/>
      <c r="AL634" s="8"/>
      <c r="AM634" s="8"/>
      <c r="AN634" s="8"/>
      <c r="AO634" s="8"/>
    </row>
    <row r="635" spans="6:43" x14ac:dyDescent="0.3">
      <c r="L635" s="8" t="str">
        <f>S635</f>
        <v xml:space="preserve">Gain &gt; 0 </v>
      </c>
      <c r="M635" s="8">
        <f>-1* AVERAGEIF($J343:$J630,"=1",M343:M630)</f>
        <v>2.8520789113195225E-2</v>
      </c>
      <c r="N635" s="8">
        <f t="shared" ref="N635:R635" si="165">-1* AVERAGEIF($J343:$J630,"=1",N343:N630)</f>
        <v>2.1229760589827437E-2</v>
      </c>
      <c r="O635" s="8">
        <f t="shared" si="165"/>
        <v>0.38225625362617122</v>
      </c>
      <c r="P635" s="8">
        <f t="shared" si="165"/>
        <v>0.25408985740588413</v>
      </c>
      <c r="Q635" s="8">
        <f t="shared" si="165"/>
        <v>0.16668804481041627</v>
      </c>
      <c r="R635" s="8">
        <f t="shared" si="165"/>
        <v>0.26838844855499316</v>
      </c>
      <c r="S635" s="8" t="s">
        <v>35</v>
      </c>
      <c r="T635" s="8">
        <f>-1* AVERAGEIF($J343:$J630,"=1",T343:T630)</f>
        <v>7.273940733307234E-2</v>
      </c>
      <c r="U635" s="8">
        <f t="shared" ref="U635:Y635" si="166">-1* AVERAGEIF($J343:$J630,"=1",U343:U630)</f>
        <v>7.5982624910646501E-2</v>
      </c>
      <c r="V635" s="8">
        <f t="shared" si="166"/>
        <v>0.31770245917173551</v>
      </c>
      <c r="W635" s="8">
        <f t="shared" si="166"/>
        <v>0.15389000058192095</v>
      </c>
      <c r="X635" s="8">
        <f t="shared" si="166"/>
        <v>-6.6660415063998377E-2</v>
      </c>
      <c r="Y635" s="8">
        <f t="shared" si="166"/>
        <v>-2.4944108247743766E-2</v>
      </c>
      <c r="Z635" s="8" t="str">
        <f t="shared" si="158"/>
        <v xml:space="preserve">Gain &gt; 0 </v>
      </c>
      <c r="AA635" s="8">
        <f>-1* AVERAGEIF($J343:$J630,"=1",AA343:AA630)</f>
        <v>0.66593908803095148</v>
      </c>
      <c r="AB635" s="8">
        <f t="shared" ref="AB635:AF635" si="167">-1* AVERAGEIF($J343:$J630,"=1",AB343:AB630)</f>
        <v>0.66660298584748268</v>
      </c>
      <c r="AC635" s="8">
        <f t="shared" si="167"/>
        <v>0.73383287130780295</v>
      </c>
      <c r="AD635" s="8">
        <f t="shared" si="167"/>
        <v>0.64583468490042906</v>
      </c>
      <c r="AE635" s="8">
        <f t="shared" si="167"/>
        <v>0.61935340922168036</v>
      </c>
      <c r="AF635" s="8">
        <f t="shared" si="167"/>
        <v>0.4416879905513188</v>
      </c>
      <c r="AK635" s="8"/>
      <c r="AL635" s="8"/>
      <c r="AM635" s="8"/>
      <c r="AN635" s="8"/>
      <c r="AO635" s="8"/>
      <c r="AQ635" s="10"/>
    </row>
    <row r="636" spans="6:43" x14ac:dyDescent="0.3">
      <c r="L636" s="8" t="str">
        <f t="shared" ref="L636:L640" si="168">S636</f>
        <v>Gain &lt;= 0</v>
      </c>
      <c r="M636" s="8">
        <f>-1* AVERAGEIF($J343:$J630,"=0",M343:M630)</f>
        <v>-0.5468663702672929</v>
      </c>
      <c r="N636" s="8">
        <f t="shared" ref="N636:R636" si="169">-1* AVERAGEIF($J343:$J630,"=0",N343:N630)</f>
        <v>-0.55651152312427388</v>
      </c>
      <c r="O636" s="8">
        <f t="shared" si="169"/>
        <v>0.13590353209862538</v>
      </c>
      <c r="P636" s="8">
        <f t="shared" si="169"/>
        <v>-0.45538830632672078</v>
      </c>
      <c r="Q636" s="8">
        <f t="shared" si="169"/>
        <v>0.11281808957507684</v>
      </c>
      <c r="R636" s="8">
        <f t="shared" si="169"/>
        <v>-6.9713703915415897</v>
      </c>
      <c r="S636" s="8" t="s">
        <v>36</v>
      </c>
      <c r="T636" s="8">
        <f>-1* AVERAGEIF($J343:$J630,"=0",T343:T630)</f>
        <v>-0.17685512351417493</v>
      </c>
      <c r="U636" s="8">
        <f t="shared" ref="U636:Y636" si="170">-1* AVERAGEIF($J343:$J630,"=0",U343:U630)</f>
        <v>-0.17257157780506599</v>
      </c>
      <c r="V636" s="8">
        <f t="shared" si="170"/>
        <v>0.16160903987260228</v>
      </c>
      <c r="W636" s="8">
        <f t="shared" si="170"/>
        <v>-0.29367404343582026</v>
      </c>
      <c r="X636" s="8">
        <f t="shared" si="170"/>
        <v>-0.21025290542951292</v>
      </c>
      <c r="Y636" s="8">
        <f t="shared" si="170"/>
        <v>-2.4454304760469023</v>
      </c>
      <c r="Z636" s="8" t="str">
        <f t="shared" si="158"/>
        <v>Gain &lt;= 0</v>
      </c>
      <c r="AA636" s="8">
        <f>-1* AVERAGEIF($J343:$J630,"=0",AA343:AA630)</f>
        <v>0.61260706111478125</v>
      </c>
      <c r="AB636" s="8">
        <f t="shared" ref="AB636:AF636" si="171">-1* AVERAGEIF($J343:$J630,"=0",AB343:AB630)</f>
        <v>0.61359771164317611</v>
      </c>
      <c r="AC636" s="8">
        <f t="shared" si="171"/>
        <v>0.68154558246963337</v>
      </c>
      <c r="AD636" s="8">
        <f t="shared" si="171"/>
        <v>0.496929099156178</v>
      </c>
      <c r="AE636" s="8">
        <f t="shared" si="171"/>
        <v>0.58952301980208899</v>
      </c>
      <c r="AF636" s="8">
        <f t="shared" si="171"/>
        <v>-0.60942472598725683</v>
      </c>
      <c r="AK636" s="8"/>
      <c r="AL636" s="8"/>
      <c r="AM636" s="8"/>
      <c r="AN636" s="8"/>
      <c r="AO636" s="8"/>
      <c r="AQ636" s="10"/>
    </row>
    <row r="637" spans="6:43" x14ac:dyDescent="0.3">
      <c r="G637" s="15"/>
      <c r="H637" s="15"/>
      <c r="I637" s="15"/>
      <c r="J637" s="15"/>
      <c r="K637" s="15"/>
      <c r="L637" s="8" t="str">
        <f t="shared" si="168"/>
        <v>Target; Gain &gt; 0.9</v>
      </c>
      <c r="M637" s="8">
        <f t="shared" ref="M637:R637" si="172">-1* AVERAGEIFS(M343:M630,$H343:$H630,"=1",$BB$343:$BB$630,"&gt;="&amp;$L$632)</f>
        <v>0.30800860457054002</v>
      </c>
      <c r="N637" s="8">
        <f t="shared" si="172"/>
        <v>0.30377727204493454</v>
      </c>
      <c r="O637" s="8">
        <f t="shared" si="172"/>
        <v>0.59837863011174264</v>
      </c>
      <c r="P637" s="8">
        <f t="shared" si="172"/>
        <v>0.62598206847564752</v>
      </c>
      <c r="Q637" s="8">
        <f t="shared" si="172"/>
        <v>0.3079052558986074</v>
      </c>
      <c r="R637" s="8">
        <f t="shared" si="172"/>
        <v>0.80231367737214498</v>
      </c>
      <c r="S637" s="8" t="str">
        <f>"Target; Gain &gt; "&amp;S632</f>
        <v>Target; Gain &gt; 0.9</v>
      </c>
      <c r="T637" s="8">
        <f t="shared" ref="T637:Y637" si="173">-1* AVERAGEIFS(T343:T630,$H343:$H630,"=1",$BB$343:$BB$630,"&gt;="&amp;$L$632)</f>
        <v>0.15933004592691868</v>
      </c>
      <c r="U637" s="8">
        <f t="shared" si="173"/>
        <v>0.17251129066512252</v>
      </c>
      <c r="V637" s="8">
        <f t="shared" si="173"/>
        <v>0.33080656239355427</v>
      </c>
      <c r="W637" s="8">
        <f t="shared" si="173"/>
        <v>5.6644953789277697E-2</v>
      </c>
      <c r="X637" s="8">
        <f t="shared" si="173"/>
        <v>0.20268134745410063</v>
      </c>
      <c r="Y637" s="8">
        <f t="shared" si="173"/>
        <v>0.54070235669167666</v>
      </c>
      <c r="Z637" s="8" t="str">
        <f t="shared" si="158"/>
        <v>Target; Gain &gt; 0.9</v>
      </c>
      <c r="AA637" s="8">
        <f t="shared" ref="AA637:AF637" si="174">-1* AVERAGEIFS(AA343:AA630,$H343:$H630,"=1",$BB$343:$BB$630,"&gt;="&amp;$L$632)</f>
        <v>0.62802558466905534</v>
      </c>
      <c r="AB637" s="8">
        <f t="shared" si="174"/>
        <v>0.63544036097155987</v>
      </c>
      <c r="AC637" s="8">
        <f t="shared" si="174"/>
        <v>0.68539928775371561</v>
      </c>
      <c r="AD637" s="8">
        <f t="shared" si="174"/>
        <v>0.3679678941056328</v>
      </c>
      <c r="AE637" s="8">
        <f t="shared" si="174"/>
        <v>0.6822924358891973</v>
      </c>
      <c r="AF637" s="8">
        <f t="shared" si="174"/>
        <v>0.73766755433012277</v>
      </c>
      <c r="AK637" s="8"/>
    </row>
    <row r="638" spans="6:43" x14ac:dyDescent="0.3">
      <c r="G638" s="15"/>
      <c r="H638" s="15"/>
      <c r="I638" s="15"/>
      <c r="J638" s="15"/>
      <c r="K638" s="15"/>
      <c r="L638" s="8" t="str">
        <f t="shared" si="168"/>
        <v>Target (or sym)</v>
      </c>
      <c r="M638" s="8">
        <f>-1* AVERAGEIFS(M343:M630,$H343:$H630,"=1")</f>
        <v>-0.14426335491688186</v>
      </c>
      <c r="N638" s="8">
        <f t="shared" ref="N638:R638" si="175">-1* AVERAGEIFS(N343:N630,$H343:$H630,"=1")</f>
        <v>-0.15062343335331035</v>
      </c>
      <c r="O638" s="8">
        <f t="shared" si="175"/>
        <v>0.30723792910808428</v>
      </c>
      <c r="P638" s="8">
        <f t="shared" si="175"/>
        <v>0.268773781199243</v>
      </c>
      <c r="Q638" s="8">
        <f t="shared" si="175"/>
        <v>0.16835266957256745</v>
      </c>
      <c r="R638" s="8">
        <f t="shared" si="175"/>
        <v>-16.292252707141095</v>
      </c>
      <c r="S638" s="8" t="s">
        <v>38</v>
      </c>
      <c r="T638" s="8">
        <f>-1* AVERAGEIFS(T343:T630,$H343:$H630,"=1")</f>
        <v>-5.2163858835126656E-2</v>
      </c>
      <c r="U638" s="8">
        <f t="shared" ref="U638:Y638" si="176">-1* AVERAGEIFS(U343:U630,$H343:$H630,"=1")</f>
        <v>-4.264831023121457E-2</v>
      </c>
      <c r="V638" s="8">
        <f t="shared" si="176"/>
        <v>0.19677257720811264</v>
      </c>
      <c r="W638" s="8">
        <f t="shared" si="176"/>
        <v>1.7130925378232888E-2</v>
      </c>
      <c r="X638" s="8">
        <f t="shared" si="176"/>
        <v>-0.11746520489068994</v>
      </c>
      <c r="Y638" s="8">
        <f t="shared" si="176"/>
        <v>-5.5064221816858545</v>
      </c>
      <c r="Z638" s="8" t="str">
        <f t="shared" si="158"/>
        <v>Target (or sym)</v>
      </c>
      <c r="AA638" s="8">
        <f>-1* AVERAGEIFS(AA343:AA630,$H343:$H630,"=1")</f>
        <v>0.62824093692030858</v>
      </c>
      <c r="AB638" s="8">
        <f t="shared" ref="AB638:AF638" si="177">-1* AVERAGEIFS(AB343:AB630,$H343:$H630,"=1")</f>
        <v>0.63317410420011866</v>
      </c>
      <c r="AC638" s="8">
        <f t="shared" si="177"/>
        <v>0.68990828820553918</v>
      </c>
      <c r="AD638" s="8">
        <f t="shared" si="177"/>
        <v>0.53793190886863562</v>
      </c>
      <c r="AE638" s="8">
        <f t="shared" si="177"/>
        <v>0.60123036243378825</v>
      </c>
      <c r="AF638" s="8">
        <f t="shared" si="177"/>
        <v>-1.8319397345819013</v>
      </c>
      <c r="AK638" s="8"/>
    </row>
    <row r="639" spans="6:43" x14ac:dyDescent="0.3">
      <c r="G639" s="15"/>
      <c r="H639" s="15"/>
      <c r="I639" s="15"/>
      <c r="J639" s="15"/>
      <c r="K639" s="15"/>
      <c r="L639" s="8" t="str">
        <f t="shared" si="168"/>
        <v>Target (or sym); Gain &gt; 0</v>
      </c>
      <c r="M639" s="8">
        <f>-1* AVERAGEIFS(M343:M630,$H343:$H630,"=1",$J343:$J630,"=1")</f>
        <v>0.17937146375331248</v>
      </c>
      <c r="N639" s="8">
        <f t="shared" ref="N639:R639" si="178">-1* AVERAGEIFS(N343:N630,$H343:$H630,"=1",$J343:$J630,"=1")</f>
        <v>0.17307145885896108</v>
      </c>
      <c r="O639" s="8">
        <f t="shared" si="178"/>
        <v>0.49839388229499942</v>
      </c>
      <c r="P639" s="8">
        <f t="shared" si="178"/>
        <v>0.48648437094710173</v>
      </c>
      <c r="Q639" s="8">
        <f t="shared" si="178"/>
        <v>0.20293524132269547</v>
      </c>
      <c r="R639" s="8">
        <f t="shared" si="178"/>
        <v>0.66849743584414278</v>
      </c>
      <c r="S639" s="8" t="s">
        <v>52</v>
      </c>
      <c r="T639" s="8">
        <f>-1* AVERAGEIFS(T343:T630,$H343:$H630,"=1",$J343:$J630,"=1")</f>
        <v>0.12993696364538343</v>
      </c>
      <c r="U639" s="8">
        <f t="shared" ref="U639:Y639" si="179">-1* AVERAGEIFS(U343:U630,$H343:$H630,"=1",$J343:$J630,"=1")</f>
        <v>0.13861212303043352</v>
      </c>
      <c r="V639" s="8">
        <f t="shared" si="179"/>
        <v>0.34421574326385784</v>
      </c>
      <c r="W639" s="8">
        <f t="shared" si="179"/>
        <v>0.1531903704625675</v>
      </c>
      <c r="X639" s="8">
        <f t="shared" si="179"/>
        <v>2.2157647530110097E-3</v>
      </c>
      <c r="Y639" s="8">
        <f t="shared" si="179"/>
        <v>0.43474994354445512</v>
      </c>
      <c r="Z639" s="8" t="str">
        <f t="shared" si="158"/>
        <v>Target (or sym); Gain &gt; 0</v>
      </c>
      <c r="AA639" s="8">
        <f>-1* AVERAGEIFS(AA343:AA630,$H343:$H630,"=1",$J343:$J630,"=1")</f>
        <v>0.65304130509757619</v>
      </c>
      <c r="AB639" s="8">
        <f t="shared" ref="AB639:AF639" si="180">-1* AVERAGEIFS(AB343:AB630,$H343:$H630,"=1",$J343:$J630,"=1")</f>
        <v>0.65744954034407044</v>
      </c>
      <c r="AC639" s="8">
        <f t="shared" si="180"/>
        <v>0.72082573610335698</v>
      </c>
      <c r="AD639" s="8">
        <f t="shared" si="180"/>
        <v>0.5232170260108735</v>
      </c>
      <c r="AE639" s="8">
        <f t="shared" si="180"/>
        <v>0.60738426435299764</v>
      </c>
      <c r="AF639" s="8">
        <f t="shared" si="180"/>
        <v>0.69590820461697334</v>
      </c>
      <c r="AK639" s="8"/>
    </row>
    <row r="640" spans="6:43" x14ac:dyDescent="0.3">
      <c r="G640" s="15"/>
      <c r="H640" s="15"/>
      <c r="I640" s="15"/>
      <c r="J640" s="15"/>
      <c r="K640" s="15"/>
      <c r="L640" s="8" t="str">
        <f t="shared" si="168"/>
        <v>Target (or sym); Gain &lt;= 0</v>
      </c>
      <c r="M640" s="8">
        <f>-1* AVERAGEIFS(M343:M630,$H343:$H630,"=1",$J343:$J630,"=0")</f>
        <v>-1.438802629597659</v>
      </c>
      <c r="N640" s="8">
        <f t="shared" ref="N640:R640" si="181">-1* AVERAGEIFS(N343:N630,$H343:$H630,"=1",$J343:$J630,"=0")</f>
        <v>-1.4454030022023963</v>
      </c>
      <c r="O640" s="8">
        <f t="shared" si="181"/>
        <v>-0.45738588363957638</v>
      </c>
      <c r="P640" s="8">
        <f t="shared" si="181"/>
        <v>-0.60206857779219169</v>
      </c>
      <c r="Q640" s="8">
        <f t="shared" si="181"/>
        <v>3.0022382572055341E-2</v>
      </c>
      <c r="R640" s="8">
        <f t="shared" si="181"/>
        <v>-84.135253279082065</v>
      </c>
      <c r="S640" s="8" t="s">
        <v>132</v>
      </c>
      <c r="T640" s="8">
        <f>-1* AVERAGEIFS(T343:T630,$H343:$H630,"=1",$J343:$J630,"=0")</f>
        <v>-0.78056714875716682</v>
      </c>
      <c r="U640" s="8">
        <f t="shared" ref="U640:Y640" si="182">-1* AVERAGEIFS(U343:U630,$H343:$H630,"=1",$J343:$J630,"=0")</f>
        <v>-0.76769004327780699</v>
      </c>
      <c r="V640" s="8">
        <f t="shared" si="182"/>
        <v>-0.3930000870148681</v>
      </c>
      <c r="W640" s="8">
        <f t="shared" si="182"/>
        <v>-0.52710685495910548</v>
      </c>
      <c r="X640" s="8">
        <f t="shared" si="182"/>
        <v>-0.5961890834654936</v>
      </c>
      <c r="Y640" s="8">
        <f t="shared" si="182"/>
        <v>-29.271110682607091</v>
      </c>
      <c r="Z640" s="8" t="str">
        <f t="shared" si="158"/>
        <v>Target (or sym); Gain &lt;= 0</v>
      </c>
      <c r="AA640" s="8">
        <f>-1* AVERAGEIFS(AA343:AA630,$H343:$H630,"=1",$J343:$J630,"=0")</f>
        <v>0.52903946421123826</v>
      </c>
      <c r="AB640" s="8">
        <f t="shared" ref="AB640:AF640" si="183">-1* AVERAGEIFS(AB343:AB630,$H343:$H630,"=1",$J343:$J630,"=0")</f>
        <v>0.53607235962431199</v>
      </c>
      <c r="AC640" s="8">
        <f t="shared" si="183"/>
        <v>0.56623849661426806</v>
      </c>
      <c r="AD640" s="8">
        <f t="shared" si="183"/>
        <v>0.59679144029968423</v>
      </c>
      <c r="AE640" s="8">
        <f t="shared" si="183"/>
        <v>0.5766147547569509</v>
      </c>
      <c r="AF640" s="8">
        <f t="shared" si="183"/>
        <v>-11.9433314913774</v>
      </c>
      <c r="AK640" s="8"/>
    </row>
    <row r="641" spans="1:52" x14ac:dyDescent="0.3">
      <c r="G641" s="15"/>
      <c r="H641" s="15"/>
      <c r="I641" s="15"/>
      <c r="J641" s="15"/>
      <c r="K641" s="15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  <c r="AA641" s="8"/>
      <c r="AB641" s="8"/>
      <c r="AC641" s="8"/>
      <c r="AD641" s="8"/>
      <c r="AE641" s="8"/>
      <c r="AF641" s="8"/>
      <c r="AK641" s="8"/>
    </row>
    <row r="642" spans="1:52" x14ac:dyDescent="0.3">
      <c r="G642" s="15"/>
      <c r="H642" s="15"/>
      <c r="I642" s="15"/>
      <c r="J642" s="15"/>
      <c r="K642" s="35" t="s">
        <v>61</v>
      </c>
      <c r="L642" s="15">
        <f>S642</f>
        <v>0.9</v>
      </c>
      <c r="M642" s="3" t="s">
        <v>3</v>
      </c>
      <c r="N642" s="3" t="s">
        <v>4</v>
      </c>
      <c r="O642" s="3" t="s">
        <v>6</v>
      </c>
      <c r="P642" s="3" t="s">
        <v>8</v>
      </c>
      <c r="Q642" s="3" t="s">
        <v>10</v>
      </c>
      <c r="R642" s="3" t="s">
        <v>12</v>
      </c>
      <c r="S642" s="7">
        <f>X292</f>
        <v>0.9</v>
      </c>
      <c r="T642" s="3" t="s">
        <v>3</v>
      </c>
      <c r="U642" s="3" t="s">
        <v>4</v>
      </c>
      <c r="V642" s="3" t="s">
        <v>6</v>
      </c>
      <c r="W642" s="3" t="s">
        <v>8</v>
      </c>
      <c r="X642" s="3" t="s">
        <v>10</v>
      </c>
      <c r="Y642" s="16" t="s">
        <v>12</v>
      </c>
      <c r="Z642" s="15">
        <f t="shared" ref="Z642:Z650" si="184">S642</f>
        <v>0.9</v>
      </c>
      <c r="AA642" s="3" t="s">
        <v>3</v>
      </c>
      <c r="AB642" s="3" t="s">
        <v>4</v>
      </c>
      <c r="AC642" s="3" t="s">
        <v>6</v>
      </c>
      <c r="AD642" s="3" t="s">
        <v>8</v>
      </c>
      <c r="AE642" s="3" t="s">
        <v>10</v>
      </c>
      <c r="AF642" s="16" t="s">
        <v>12</v>
      </c>
      <c r="AK642" s="15"/>
      <c r="AL642" s="15"/>
      <c r="AM642" s="15"/>
      <c r="AN642" s="15"/>
      <c r="AO642" s="15"/>
    </row>
    <row r="643" spans="1:52" x14ac:dyDescent="0.3">
      <c r="G643" s="8"/>
      <c r="H643" s="8"/>
      <c r="I643" s="8"/>
      <c r="J643" s="8"/>
      <c r="K643" s="8"/>
      <c r="L643" s="8" t="str">
        <f>S643</f>
        <v>ALL</v>
      </c>
      <c r="M643" s="8">
        <f>-1 *MEDIAN(M343:M630)</f>
        <v>-5.4203223440543506E-2</v>
      </c>
      <c r="N643" s="8">
        <f t="shared" ref="N643:R643" si="185">-1 *MEDIAN(N343:N630)</f>
        <v>-6.118613034185956E-2</v>
      </c>
      <c r="O643" s="8">
        <f t="shared" si="185"/>
        <v>0.40106391715311107</v>
      </c>
      <c r="P643" s="8">
        <f t="shared" si="185"/>
        <v>0.27130813024968575</v>
      </c>
      <c r="Q643" s="8">
        <f t="shared" si="185"/>
        <v>0.12007105905859816</v>
      </c>
      <c r="R643" s="8">
        <f t="shared" si="185"/>
        <v>0.44485626010635015</v>
      </c>
      <c r="S643" s="8" t="s">
        <v>15</v>
      </c>
      <c r="T643" s="8">
        <f>-1 *MEDIAN(T343:T630)</f>
        <v>4.1831453544213096E-2</v>
      </c>
      <c r="U643" s="8">
        <f t="shared" ref="U643:Y643" si="186">-1 *MEDIAN(U343:U630)</f>
        <v>3.1007310765328921E-2</v>
      </c>
      <c r="V643" s="8">
        <f t="shared" si="186"/>
        <v>0.3194809354278767</v>
      </c>
      <c r="W643" s="8">
        <f t="shared" si="186"/>
        <v>0.22257003827413216</v>
      </c>
      <c r="X643" s="8">
        <f t="shared" si="186"/>
        <v>-4.6921953304663866E-2</v>
      </c>
      <c r="Y643" s="8">
        <f t="shared" si="186"/>
        <v>0.1037000127187987</v>
      </c>
      <c r="Z643" s="8" t="str">
        <f t="shared" si="184"/>
        <v>ALL</v>
      </c>
      <c r="AA643" s="8">
        <f>-1 *MEDIAN(AA343:AA630)</f>
        <v>0.67126414679932334</v>
      </c>
      <c r="AB643" s="8">
        <f t="shared" ref="AB643:AF643" si="187">-1 *MEDIAN(AB343:AB630)</f>
        <v>0.67096445629422263</v>
      </c>
      <c r="AC643" s="8">
        <f t="shared" si="187"/>
        <v>0.75032131636287436</v>
      </c>
      <c r="AD643" s="8">
        <f t="shared" si="187"/>
        <v>0.72583039542425565</v>
      </c>
      <c r="AE643" s="8">
        <f t="shared" si="187"/>
        <v>0.61520899078144109</v>
      </c>
      <c r="AF643" s="8">
        <f t="shared" si="187"/>
        <v>0.52130339687748761</v>
      </c>
      <c r="AK643" s="8"/>
      <c r="AL643" s="8"/>
      <c r="AM643" s="8"/>
      <c r="AN643" s="8"/>
      <c r="AO643" s="8"/>
    </row>
    <row r="644" spans="1:52" x14ac:dyDescent="0.3">
      <c r="G644" s="8"/>
      <c r="H644" s="8"/>
      <c r="I644" s="8"/>
      <c r="J644" s="8"/>
      <c r="K644" s="8"/>
      <c r="L644" s="8" t="str">
        <f>S644</f>
        <v>Gain &gt; 0.9</v>
      </c>
      <c r="M644" s="8" cm="1">
        <f t="array" ref="M644">-1* MEDIAN(_xlfn._xlws.FILTER(M343:M630, $BB343:$BB630 &gt; $S632))</f>
        <v>0.34162069644210802</v>
      </c>
      <c r="N644" s="8" cm="1">
        <f t="array" ref="N644">-1* MEDIAN(_xlfn._xlws.FILTER(N343:N630, $BB343:$BB630 &gt; $S632))</f>
        <v>0.33653303080781927</v>
      </c>
      <c r="O644" s="8" cm="1">
        <f t="array" ref="O644">-1* MEDIAN(_xlfn._xlws.FILTER(O343:O630, $BB343:$BB630 &gt; $S632))</f>
        <v>0.74832960675100957</v>
      </c>
      <c r="P644" s="8" cm="1">
        <f t="array" ref="P644">-1* MEDIAN(_xlfn._xlws.FILTER(P343:P630, $BB343:$BB630 &gt; $S632))</f>
        <v>0.74284368148497315</v>
      </c>
      <c r="Q644" s="8" cm="1">
        <f t="array" ref="Q644">-1* MEDIAN(_xlfn._xlws.FILTER(Q343:Q630, $BB343:$BB630 &gt; $S632))</f>
        <v>0.27477876278794788</v>
      </c>
      <c r="R644" s="8" cm="1">
        <f t="array" ref="R644">-1* MEDIAN(_xlfn._xlws.FILTER(R343:R630, $BB343:$BB630 &gt; $S632))</f>
        <v>0.80583692574241295</v>
      </c>
      <c r="S644" s="8" t="str">
        <f>"Gain &gt; "&amp;S642</f>
        <v>Gain &gt; 0.9</v>
      </c>
      <c r="T644" s="8" cm="1">
        <f t="array" ref="T644">-1* MEDIAN(_xlfn._xlws.FILTER(T343:T630, $BB343:$BB630 &gt; $S632))</f>
        <v>0.32591194070405283</v>
      </c>
      <c r="U644" s="8" cm="1">
        <f t="array" ref="U644">-1* MEDIAN(_xlfn._xlws.FILTER(U343:U630, $BB343:$BB630 &gt; $S632))</f>
        <v>0.32753880605339691</v>
      </c>
      <c r="V644" s="8" cm="1">
        <f t="array" ref="V644">-1* MEDIAN(_xlfn._xlws.FILTER(V343:V630, $BB343:$BB630 &gt; $S632))</f>
        <v>0.51799837533353665</v>
      </c>
      <c r="W644" s="8" cm="1">
        <f t="array" ref="W644">-1* MEDIAN(_xlfn._xlws.FILTER(W343:W630, $BB343:$BB630 &gt; $S632))</f>
        <v>0.51056194315437609</v>
      </c>
      <c r="X644" s="8" cm="1">
        <f t="array" ref="X644">-1* MEDIAN(_xlfn._xlws.FILTER(X343:X630, $BB343:$BB630 &gt; $S632))</f>
        <v>0.12841475142362049</v>
      </c>
      <c r="Y644" s="8" cm="1">
        <f t="array" ref="Y644">-1* MEDIAN(_xlfn._xlws.FILTER(Y343:Y630, $BB343:$BB630 &gt; $S632))</f>
        <v>0.49649528576907842</v>
      </c>
      <c r="Z644" s="8" t="str">
        <f t="shared" si="184"/>
        <v>Gain &gt; 0.9</v>
      </c>
      <c r="AA644" s="8" cm="1">
        <f t="array" ref="AA644">-1* MEDIAN(_xlfn._xlws.FILTER(AA343:AA630, $BB343:$BB630 &gt; $S632))</f>
        <v>0.76660693772418731</v>
      </c>
      <c r="AB644" s="8" cm="1">
        <f t="array" ref="AB644">-1* MEDIAN(_xlfn._xlws.FILTER(AB343:AB630, $BB343:$BB630 &gt; $S632))</f>
        <v>0.7619859408441626</v>
      </c>
      <c r="AC644" s="8" cm="1">
        <f t="array" ref="AC644">-1* MEDIAN(_xlfn._xlws.FILTER(AC343:AC630, $BB343:$BB630 &gt; $S632))</f>
        <v>0.81191918260727247</v>
      </c>
      <c r="AD644" s="8" cm="1">
        <f t="array" ref="AD644">-1* MEDIAN(_xlfn._xlws.FILTER(AD343:AD630, $BB343:$BB630 &gt; $S632))</f>
        <v>0.82315494947997148</v>
      </c>
      <c r="AE644" s="8" cm="1">
        <f t="array" ref="AE644">-1* MEDIAN(_xlfn._xlws.FILTER(AE343:AE630, $BB343:$BB630 &gt; $S632))</f>
        <v>0.68124257684711498</v>
      </c>
      <c r="AF644" s="8" cm="1">
        <f t="array" ref="AF644">-1* MEDIAN(_xlfn._xlws.FILTER(AF343:AF630, $BB343:$BB630 &gt; $S632))</f>
        <v>0.76818510025429343</v>
      </c>
      <c r="AK644" s="8"/>
      <c r="AL644" s="8"/>
      <c r="AM644" s="8"/>
      <c r="AN644" s="8"/>
      <c r="AO644" s="8"/>
    </row>
    <row r="645" spans="1:52" x14ac:dyDescent="0.3">
      <c r="L645" s="8" t="str">
        <f>S645</f>
        <v xml:space="preserve">Gain &gt; 0 </v>
      </c>
      <c r="M645" s="8" cm="1">
        <f t="array" ref="M645">-1* MEDIAN(_xlfn._xlws.FILTER(M343:M630, $J343:$J630 = 1))</f>
        <v>0.12961415947040603</v>
      </c>
      <c r="N645" s="8" cm="1">
        <f t="array" ref="N645">-1* MEDIAN(_xlfn._xlws.FILTER(N343:N630, $J343:$J630 = 1))</f>
        <v>0.12265369054487402</v>
      </c>
      <c r="O645" s="8" cm="1">
        <f t="array" ref="O645">-1* MEDIAN(_xlfn._xlws.FILTER(O343:O630, $J343:$J630 = 1))</f>
        <v>0.49437853102060253</v>
      </c>
      <c r="P645" s="8" cm="1">
        <f t="array" ref="P645">-1* MEDIAN(_xlfn._xlws.FILTER(P343:P630, $J343:$J630 = 1))</f>
        <v>0.46255760375168231</v>
      </c>
      <c r="Q645" s="8" cm="1">
        <f t="array" ref="Q645">-1* MEDIAN(_xlfn._xlws.FILTER(Q343:Q630, $J343:$J630 = 1))</f>
        <v>0.13900823018060629</v>
      </c>
      <c r="R645" s="8" cm="1">
        <f t="array" ref="R645">-1* MEDIAN(_xlfn._xlws.FILTER(R343:R630, $J343:$J630 = 1))</f>
        <v>0.55991658119421361</v>
      </c>
      <c r="S645" s="8" t="s">
        <v>35</v>
      </c>
      <c r="T645" s="8" cm="1">
        <f t="array" ref="T645">-1* MEDIAN(_xlfn._xlws.FILTER(T343:T630, $J343:$J630 = 1))</f>
        <v>9.967100825752466E-2</v>
      </c>
      <c r="U645" s="8" cm="1">
        <f t="array" ref="U645">-1* MEDIAN(_xlfn._xlws.FILTER(U343:U630, $J343:$J630 = 1))</f>
        <v>0.10149858402139522</v>
      </c>
      <c r="V645" s="8" cm="1">
        <f t="array" ref="V645">-1* MEDIAN(_xlfn._xlws.FILTER(V343:V630, $J343:$J630 = 1))</f>
        <v>0.32652959405485882</v>
      </c>
      <c r="W645" s="8" cm="1">
        <f t="array" ref="W645">-1* MEDIAN(_xlfn._xlws.FILTER(W343:W630, $J343:$J630 = 1))</f>
        <v>0.25669391441830069</v>
      </c>
      <c r="X645" s="8" cm="1">
        <f t="array" ref="X645">-1* MEDIAN(_xlfn._xlws.FILTER(X343:X630, $J343:$J630 = 1))</f>
        <v>-4.3084930695505674E-2</v>
      </c>
      <c r="Y645" s="8" cm="1">
        <f t="array" ref="Y645">-1* MEDIAN(_xlfn._xlws.FILTER(Y343:Y630, $J343:$J630 = 1))</f>
        <v>0.34568216170370314</v>
      </c>
      <c r="Z645" s="8" t="str">
        <f t="shared" si="184"/>
        <v xml:space="preserve">Gain &gt; 0 </v>
      </c>
      <c r="AA645" s="8" cm="1">
        <f t="array" ref="AA645">-1* MEDIAN(_xlfn._xlws.FILTER(AA343:AA630, $J343:$J630 = 1))</f>
        <v>0.67133917414194277</v>
      </c>
      <c r="AB645" s="8" cm="1">
        <f t="array" ref="AB645">-1* MEDIAN(_xlfn._xlws.FILTER(AB343:AB630, $J343:$J630 = 1))</f>
        <v>0.67469942677519557</v>
      </c>
      <c r="AC645" s="8" cm="1">
        <f t="array" ref="AC645">-1* MEDIAN(_xlfn._xlws.FILTER(AC343:AC630, $J343:$J630 = 1))</f>
        <v>0.79717021094030283</v>
      </c>
      <c r="AD645" s="8" cm="1">
        <f t="array" ref="AD645">-1* MEDIAN(_xlfn._xlws.FILTER(AD343:AD630, $J343:$J630 = 1))</f>
        <v>0.75604769580852293</v>
      </c>
      <c r="AE645" s="8" cm="1">
        <f t="array" ref="AE645">-1* MEDIAN(_xlfn._xlws.FILTER(AE343:AE630, $J343:$J630 = 1))</f>
        <v>0.64122241445971384</v>
      </c>
      <c r="AF645" s="8" cm="1">
        <f t="array" ref="AF645">-1* MEDIAN(_xlfn._xlws.FILTER(AF343:AF630, $J343:$J630 = 1))</f>
        <v>0.6232310310151995</v>
      </c>
      <c r="AK645" s="8"/>
      <c r="AL645" s="8"/>
      <c r="AM645" s="8"/>
      <c r="AN645" s="8"/>
      <c r="AO645" s="8"/>
      <c r="AQ645" s="10"/>
    </row>
    <row r="646" spans="1:52" x14ac:dyDescent="0.3">
      <c r="L646" s="8" t="str">
        <f t="shared" ref="L646:L650" si="188">S646</f>
        <v>Gain &lt;= 0</v>
      </c>
      <c r="M646" s="8" cm="1">
        <f t="array" ref="M646">-1* MEDIAN(_xlfn._xlws.FILTER(M343:M630, $J343:$J630 = 0))</f>
        <v>-0.12098601443393003</v>
      </c>
      <c r="N646" s="8" cm="1">
        <f t="array" ref="N646">-1* MEDIAN(_xlfn._xlws.FILTER(N343:N630, $J343:$J630 = 0))</f>
        <v>-0.14068365555746876</v>
      </c>
      <c r="O646" s="8" cm="1">
        <f t="array" ref="O646">-1* MEDIAN(_xlfn._xlws.FILTER(O343:O630, $J343:$J630 = 0))</f>
        <v>0.16331647808903643</v>
      </c>
      <c r="P646" s="8" cm="1">
        <f t="array" ref="P646">-1* MEDIAN(_xlfn._xlws.FILTER(P343:P630, $J343:$J630 = 0))</f>
        <v>-4.2704004757368394E-3</v>
      </c>
      <c r="Q646" s="8" cm="1">
        <f t="array" ref="Q646">-1* MEDIAN(_xlfn._xlws.FILTER(Q343:Q630, $J343:$J630 = 0))</f>
        <v>7.21949409389184E-2</v>
      </c>
      <c r="R646" s="8" cm="1">
        <f t="array" ref="R646">-1* MEDIAN(_xlfn._xlws.FILTER(R343:R630, $J343:$J630 = 0))</f>
        <v>0.3119591191513521</v>
      </c>
      <c r="S646" s="8" t="s">
        <v>36</v>
      </c>
      <c r="T646" s="8" cm="1">
        <f t="array" ref="T646">-1* MEDIAN(_xlfn._xlws.FILTER(T343:T630, $J343:$J630 = 0))</f>
        <v>-9.6474843749005355E-3</v>
      </c>
      <c r="U646" s="8" cm="1">
        <f t="array" ref="U646">-1* MEDIAN(_xlfn._xlws.FILTER(U343:U630, $J343:$J630 = 0))</f>
        <v>2.9123186519131039E-4</v>
      </c>
      <c r="V646" s="8" cm="1">
        <f t="array" ref="V646">-1* MEDIAN(_xlfn._xlws.FILTER(V343:V630, $J343:$J630 = 0))</f>
        <v>0.28368708714152496</v>
      </c>
      <c r="W646" s="8" cm="1">
        <f t="array" ref="W646">-1* MEDIAN(_xlfn._xlws.FILTER(W343:W630, $J343:$J630 = 0))</f>
        <v>2.9011933717792211E-2</v>
      </c>
      <c r="X646" s="8" cm="1">
        <f t="array" ref="X646">-1* MEDIAN(_xlfn._xlws.FILTER(X343:X630, $J343:$J630 = 0))</f>
        <v>-0.27027196791624908</v>
      </c>
      <c r="Y646" s="8" cm="1">
        <f t="array" ref="Y646">-1* MEDIAN(_xlfn._xlws.FILTER(Y343:Y630, $J343:$J630 = 0))</f>
        <v>-3.0799975222084552E-2</v>
      </c>
      <c r="Z646" s="8" t="str">
        <f t="shared" si="184"/>
        <v>Gain &lt;= 0</v>
      </c>
      <c r="AA646" s="8" cm="1">
        <f t="array" ref="AA646">-1* MEDIAN(_xlfn._xlws.FILTER(AA343:AA630, $J343:$J630 = 0))</f>
        <v>0.67126414679932334</v>
      </c>
      <c r="AB646" s="8" cm="1">
        <f t="array" ref="AB646">-1* MEDIAN(_xlfn._xlws.FILTER(AB343:AB630, $J343:$J630 = 0))</f>
        <v>0.66538767311919078</v>
      </c>
      <c r="AC646" s="8" cm="1">
        <f t="array" ref="AC646">-1* MEDIAN(_xlfn._xlws.FILTER(AC343:AC630, $J343:$J630 = 0))</f>
        <v>0.73026538591767887</v>
      </c>
      <c r="AD646" s="8" cm="1">
        <f t="array" ref="AD646">-1* MEDIAN(_xlfn._xlws.FILTER(AD343:AD630, $J343:$J630 = 0))</f>
        <v>0.70610262000880342</v>
      </c>
      <c r="AE646" s="8" cm="1">
        <f t="array" ref="AE646">-1* MEDIAN(_xlfn._xlws.FILTER(AE343:AE630, $J343:$J630 = 0))</f>
        <v>0.58123763654060689</v>
      </c>
      <c r="AF646" s="8" cm="1">
        <f t="array" ref="AF646">-1* MEDIAN(_xlfn._xlws.FILTER(AF343:AF630, $J343:$J630 = 0))</f>
        <v>0.47028975714134735</v>
      </c>
      <c r="AK646" s="8"/>
      <c r="AL646" s="8"/>
      <c r="AM646" s="8"/>
      <c r="AN646" s="8"/>
      <c r="AO646" s="8"/>
      <c r="AQ646" s="10"/>
    </row>
    <row r="647" spans="1:52" x14ac:dyDescent="0.3">
      <c r="G647" s="15"/>
      <c r="H647" s="15"/>
      <c r="I647" s="15"/>
      <c r="J647" s="15"/>
      <c r="K647" s="15"/>
      <c r="L647" s="8" t="str">
        <f t="shared" si="188"/>
        <v>Target; Gain &gt; 0.9</v>
      </c>
      <c r="M647" s="8" cm="1">
        <f t="array" ref="M647">-1* MEDIAN(_xlfn._xlws.FILTER(M343:M630, ($H$343:$H$630=1)*($BB$343:$BB$630&gt;=$L$632)))</f>
        <v>0.35173600585507725</v>
      </c>
      <c r="N647" s="8" cm="1">
        <f t="array" ref="N647">-1* MEDIAN(_xlfn._xlws.FILTER(N343:N630, ($H$343:$H$630=1)*($BB$343:$BB$630&gt;=$L$632)))</f>
        <v>0.34668734501527915</v>
      </c>
      <c r="O647" s="8" cm="1">
        <f t="array" ref="O647">-1* MEDIAN(_xlfn._xlws.FILTER(O343:O630, ($H$343:$H$630=1)*($BB$343:$BB$630&gt;=$L$632)))</f>
        <v>0.6779696947972067</v>
      </c>
      <c r="P647" s="8" cm="1">
        <f t="array" ref="P647">-1* MEDIAN(_xlfn._xlws.FILTER(P343:P630, ($H$343:$H$630=1)*($BB$343:$BB$630&gt;=$L$632)))</f>
        <v>0.79685484285610286</v>
      </c>
      <c r="Q647" s="8" cm="1">
        <f t="array" ref="Q647">-1* MEDIAN(_xlfn._xlws.FILTER(Q343:Q630, ($H$343:$H$630=1)*($BB$343:$BB$630&gt;=$L$632)))</f>
        <v>0.30960523790172612</v>
      </c>
      <c r="R647" s="8" cm="1">
        <f t="array" ref="R647">-1* MEDIAN(_xlfn._xlws.FILTER(R343:R630, ($H$343:$H$630=1)*($BB$343:$BB$630&gt;=$L$632)))</f>
        <v>0.80583692574241295</v>
      </c>
      <c r="S647" s="8" t="str">
        <f>"Target; Gain &gt; "&amp;S642</f>
        <v>Target; Gain &gt; 0.9</v>
      </c>
      <c r="T647" s="8" cm="1">
        <f t="array" ref="T647">-1* MEDIAN(_xlfn._xlws.FILTER(T343:T630, ($H$343:$H$630=1)*($BB$343:$BB$630&gt;=$L$632)))</f>
        <v>0.24242877163463306</v>
      </c>
      <c r="U647" s="8" cm="1">
        <f t="array" ref="U647">-1* MEDIAN(_xlfn._xlws.FILTER(U343:U630, ($H$343:$H$630=1)*($BB$343:$BB$630&gt;=$L$632)))</f>
        <v>0.249772862219452</v>
      </c>
      <c r="V647" s="8" cm="1">
        <f t="array" ref="V647">-1* MEDIAN(_xlfn._xlws.FILTER(V343:V630, ($H$343:$H$630=1)*($BB$343:$BB$630&gt;=$L$632)))</f>
        <v>0.42050695832292551</v>
      </c>
      <c r="W647" s="8" cm="1">
        <f t="array" ref="W647">-1* MEDIAN(_xlfn._xlws.FILTER(W343:W630, ($H$343:$H$630=1)*($BB$343:$BB$630&gt;=$L$632)))</f>
        <v>0.49084697785588355</v>
      </c>
      <c r="X647" s="8" cm="1">
        <f t="array" ref="X647">-1* MEDIAN(_xlfn._xlws.FILTER(X343:X630, ($H$343:$H$630=1)*($BB$343:$BB$630&gt;=$L$632)))</f>
        <v>0.21045573361322958</v>
      </c>
      <c r="Y647" s="8" cm="1">
        <f t="array" ref="Y647">-1* MEDIAN(_xlfn._xlws.FILTER(Y343:Y630, ($H$343:$H$630=1)*($BB$343:$BB$630&gt;=$L$632)))</f>
        <v>0.52870479800257697</v>
      </c>
      <c r="Z647" s="8" t="str">
        <f t="shared" si="184"/>
        <v>Target; Gain &gt; 0.9</v>
      </c>
      <c r="AA647" s="8" cm="1">
        <f t="array" ref="AA647">-1* MEDIAN(_xlfn._xlws.FILTER(AA343:AA630, ($H$343:$H$630=1)*($BB$343:$BB$630&gt;=$L$632)))</f>
        <v>0.67686183506900877</v>
      </c>
      <c r="AB647" s="8" cm="1">
        <f t="array" ref="AB647">-1* MEDIAN(_xlfn._xlws.FILTER(AB343:AB630, ($H$343:$H$630=1)*($BB$343:$BB$630&gt;=$L$632)))</f>
        <v>0.68024605115109038</v>
      </c>
      <c r="AC647" s="8" cm="1">
        <f t="array" ref="AC647">-1* MEDIAN(_xlfn._xlws.FILTER(AC343:AC630, ($H$343:$H$630=1)*($BB$343:$BB$630&gt;=$L$632)))</f>
        <v>0.73254997151430223</v>
      </c>
      <c r="AD647" s="8" cm="1">
        <f t="array" ref="AD647">-1* MEDIAN(_xlfn._xlws.FILTER(AD343:AD630, ($H$343:$H$630=1)*($BB$343:$BB$630&gt;=$L$632)))</f>
        <v>0.68285683127843688</v>
      </c>
      <c r="AE647" s="8" cm="1">
        <f t="array" ref="AE647">-1* MEDIAN(_xlfn._xlws.FILTER(AE343:AE630, ($H$343:$H$630=1)*($BB$343:$BB$630&gt;=$L$632)))</f>
        <v>0.68220260955341883</v>
      </c>
      <c r="AF647" s="8" cm="1">
        <f t="array" ref="AF647">-1* MEDIAN(_xlfn._xlws.FILTER(AF343:AF630, ($H$343:$H$630=1)*($BB$343:$BB$630&gt;=$L$632)))</f>
        <v>0.77801397256158777</v>
      </c>
      <c r="AK647" s="8"/>
    </row>
    <row r="648" spans="1:52" x14ac:dyDescent="0.3">
      <c r="G648" s="15"/>
      <c r="H648" s="15"/>
      <c r="I648" s="15"/>
      <c r="J648" s="15"/>
      <c r="K648" s="15"/>
      <c r="L648" s="8" t="str">
        <f t="shared" si="188"/>
        <v>Target (or sym)</v>
      </c>
      <c r="M648" s="8" cm="1">
        <f t="array" ref="M648">-1* MEDIAN(_xlfn._xlws.FILTER(M343:M630, $H$343:$H$630=1))</f>
        <v>0.12961415947040603</v>
      </c>
      <c r="N648" s="8" cm="1">
        <f t="array" ref="N648">-1* MEDIAN(_xlfn._xlws.FILTER(N343:N630, $H$343:$H$630=1))</f>
        <v>0.12265369054487402</v>
      </c>
      <c r="O648" s="8" cm="1">
        <f t="array" ref="O648">-1* MEDIAN(_xlfn._xlws.FILTER(O343:O630, $H$343:$H$630=1))</f>
        <v>0.52777494203615327</v>
      </c>
      <c r="P648" s="8" cm="1">
        <f t="array" ref="P648">-1* MEDIAN(_xlfn._xlws.FILTER(P343:P630, $H$343:$H$630=1))</f>
        <v>0.49053881188458959</v>
      </c>
      <c r="Q648" s="8" cm="1">
        <f t="array" ref="Q648">-1* MEDIAN(_xlfn._xlws.FILTER(Q343:Q630, $H$343:$H$630=1))</f>
        <v>0.13267914769621914</v>
      </c>
      <c r="R648" s="8" cm="1">
        <f t="array" ref="R648">-1* MEDIAN(_xlfn._xlws.FILTER(R343:R630, $H$343:$H$630=1))</f>
        <v>0.61374580155165082</v>
      </c>
      <c r="S648" s="8" t="s">
        <v>38</v>
      </c>
      <c r="T648" s="8" cm="1">
        <f t="array" ref="T648">-1* MEDIAN(IF($H$343:$H$630=1, T343:T630))</f>
        <v>9.4582221482836057E-2</v>
      </c>
      <c r="U648" s="8" cm="1">
        <f t="array" ref="U648">-1* MEDIAN(IF($H$343:$H$630=1, U343:U630))</f>
        <v>9.6689886033080513E-2</v>
      </c>
      <c r="V648" s="8" cm="1">
        <f t="array" ref="V648">-1* MEDIAN(IF($H$343:$H$630=1, V343:V630))</f>
        <v>0.29634560722225056</v>
      </c>
      <c r="W648" s="8" cm="1">
        <f t="array" ref="W648">-1* MEDIAN(IF($H$343:$H$630=1, W343:W630))</f>
        <v>0.28748907368034149</v>
      </c>
      <c r="X648" s="8" cm="1">
        <f t="array" ref="X648">-1* MEDIAN(IF($H$343:$H$630=1, X343:X630))</f>
        <v>-1.8444742855861684E-2</v>
      </c>
      <c r="Y648" s="8" cm="1">
        <f t="array" ref="Y648">-1* MEDIAN(IF($H$343:$H$630=1, Y343:Y630))</f>
        <v>0.35263896508240161</v>
      </c>
      <c r="Z648" s="8" t="str">
        <f t="shared" si="184"/>
        <v>Target (or sym)</v>
      </c>
      <c r="AA648" s="8" cm="1">
        <f t="array" ref="AA648">-1* MEDIAN(IF($H$343:$H$630=1, AA343:AA630))</f>
        <v>0.66561990512090741</v>
      </c>
      <c r="AB648" s="8" cm="1">
        <f t="array" ref="AB648">-1* MEDIAN(IF($H$343:$H$630=1, AB343:AB630))</f>
        <v>0.66930621498822529</v>
      </c>
      <c r="AC648" s="8" cm="1">
        <f t="array" ref="AC648">-1* MEDIAN(IF($H$343:$H$630=1, AC343:AC630))</f>
        <v>0.70682312477212217</v>
      </c>
      <c r="AD648" s="8" cm="1">
        <f t="array" ref="AD648">-1* MEDIAN(IF($H$343:$H$630=1, AD343:AD630))</f>
        <v>0.65025308252934699</v>
      </c>
      <c r="AE648" s="8" cm="1">
        <f t="array" ref="AE648">-1* MEDIAN(IF($H$343:$H$630=1, AE343:AE630))</f>
        <v>0.60902983110993025</v>
      </c>
      <c r="AF648" s="8" cm="1">
        <f t="array" ref="AF648">-1* MEDIAN(IF($H$343:$H$630=1, AF343:AF630))</f>
        <v>0.69243024566802236</v>
      </c>
      <c r="AK648" s="8"/>
    </row>
    <row r="649" spans="1:52" x14ac:dyDescent="0.3">
      <c r="G649" s="15"/>
      <c r="H649" s="15"/>
      <c r="I649" s="15"/>
      <c r="J649" s="15"/>
      <c r="K649" s="15"/>
      <c r="L649" s="8" t="str">
        <f t="shared" si="188"/>
        <v>Target (or sym); Gain &gt; 0</v>
      </c>
      <c r="M649" s="8" cm="1">
        <f t="array" ref="M649">-1* MEDIAN(_xlfn._xlws.FILTER(M343:M630, ($H$343:$H$630=1)*($J$343:$J$630=1)))</f>
        <v>0.20750686273138902</v>
      </c>
      <c r="N649" s="8" cm="1">
        <f t="array" ref="N649">-1* MEDIAN(_xlfn._xlws.FILTER(N343:N630, ($H$343:$H$630=1)*($J$343:$J$630=1)))</f>
        <v>0.19886044042624862</v>
      </c>
      <c r="O649" s="8" cm="1">
        <f t="array" ref="O649">-1* MEDIAN(_xlfn._xlws.FILTER(O343:O630, ($H$343:$H$630=1)*($J$343:$J$630=1)))</f>
        <v>0.57117530428728802</v>
      </c>
      <c r="P649" s="8" cm="1">
        <f t="array" ref="P649">-1* MEDIAN(_xlfn._xlws.FILTER(P343:P630, ($H$343:$H$630=1)*($J$343:$J$630=1)))</f>
        <v>0.53022150200880958</v>
      </c>
      <c r="Q649" s="8" cm="1">
        <f t="array" ref="Q649">-1* MEDIAN(_xlfn._xlws.FILTER(Q343:Q630, ($H$343:$H$630=1)*($J$343:$J$630=1)))</f>
        <v>0.19077659832897292</v>
      </c>
      <c r="R649" s="8" cm="1">
        <f t="array" ref="R649">-1* MEDIAN(_xlfn._xlws.FILTER(R343:R630, ($H$343:$H$630=1)*($J$343:$J$630=1)))</f>
        <v>0.7326343249819367</v>
      </c>
      <c r="S649" s="8" t="s">
        <v>52</v>
      </c>
      <c r="T649" s="8" cm="1">
        <f t="array" ref="T649">-1* MEDIAN(_xlfn._xlws.FILTER(T343:T630, ($H$343:$H$630=1)*($J$343:$J$630=1)))</f>
        <v>0.1697972412010576</v>
      </c>
      <c r="U649" s="8" cm="1">
        <f t="array" ref="U649">-1* MEDIAN(_xlfn._xlws.FILTER(U343:U630, ($H$343:$H$630=1)*($J$343:$J$630=1)))</f>
        <v>0.17254509085976349</v>
      </c>
      <c r="V649" s="8" cm="1">
        <f t="array" ref="V649">-1* MEDIAN(_xlfn._xlws.FILTER(V343:V630, ($H$343:$H$630=1)*($J$343:$J$630=1)))</f>
        <v>0.42245866363573326</v>
      </c>
      <c r="W649" s="8" cm="1">
        <f t="array" ref="W649">-1* MEDIAN(_xlfn._xlws.FILTER(W343:W630, ($H$343:$H$630=1)*($J$343:$J$630=1)))</f>
        <v>0.34048294879042595</v>
      </c>
      <c r="X649" s="8" cm="1">
        <f t="array" ref="X649">-1* MEDIAN(_xlfn._xlws.FILTER(X343:X630, ($H$343:$H$630=1)*($J$343:$J$630=1)))</f>
        <v>3.8886979654315756E-2</v>
      </c>
      <c r="Y649" s="8" cm="1">
        <f t="array" ref="Y649">-1* MEDIAN(_xlfn._xlws.FILTER(Y343:Y630, ($H$343:$H$630=1)*($J$343:$J$630=1)))</f>
        <v>0.42622152708220651</v>
      </c>
      <c r="Z649" s="8" t="str">
        <f t="shared" si="184"/>
        <v>Target (or sym); Gain &gt; 0</v>
      </c>
      <c r="AA649" s="8" cm="1">
        <f t="array" ref="AA649">-1* MEDIAN(_xlfn._xlws.FILTER(AA343:AA630, ($H$343:$H$630=1)*($J$343:$J$630=1)))</f>
        <v>0.67384278171264311</v>
      </c>
      <c r="AB649" s="8" cm="1">
        <f t="array" ref="AB649">-1* MEDIAN(_xlfn._xlws.FILTER(AB343:AB630, ($H$343:$H$630=1)*($J$343:$J$630=1)))</f>
        <v>0.67702208397488917</v>
      </c>
      <c r="AC649" s="8" cm="1">
        <f t="array" ref="AC649">-1* MEDIAN(_xlfn._xlws.FILTER(AC343:AC630, ($H$343:$H$630=1)*($J$343:$J$630=1)))</f>
        <v>0.74772281325406698</v>
      </c>
      <c r="AD649" s="8" cm="1">
        <f t="array" ref="AD649">-1* MEDIAN(_xlfn._xlws.FILTER(AD343:AD630, ($H$343:$H$630=1)*($J$343:$J$630=1)))</f>
        <v>0.66998699166546949</v>
      </c>
      <c r="AE649" s="8" cm="1">
        <f t="array" ref="AE649">-1* MEDIAN(_xlfn._xlws.FILTER(AE343:AE630, ($H$343:$H$630=1)*($J$343:$J$630=1)))</f>
        <v>0.6245161194861476</v>
      </c>
      <c r="AF649" s="8" cm="1">
        <f t="array" ref="AF649">-1* MEDIAN(_xlfn._xlws.FILTER(AF343:AF630, ($H$343:$H$630=1)*($J$343:$J$630=1)))</f>
        <v>0.72940611148955559</v>
      </c>
      <c r="AK649" s="8"/>
    </row>
    <row r="650" spans="1:52" x14ac:dyDescent="0.3">
      <c r="G650" s="15"/>
      <c r="H650" s="15"/>
      <c r="I650" s="15"/>
      <c r="J650" s="15"/>
      <c r="K650" s="15"/>
      <c r="L650" s="8" t="str">
        <f t="shared" si="188"/>
        <v>Target (or sym); Gain &lt;= 0</v>
      </c>
      <c r="M650" s="8" cm="1">
        <f t="array" ref="M650">-1* MEDIAN(_xlfn._xlws.FILTER(M343:M630, ($H$343:$H$630=1)*($J$343:$J$630=0)))</f>
        <v>-1.438802629597659</v>
      </c>
      <c r="N650" s="8" cm="1">
        <f t="array" ref="N650">-1* MEDIAN(_xlfn._xlws.FILTER(N343:N630, ($H$343:$H$630=1)*($J$343:$J$630=0)))</f>
        <v>-1.4454030022023963</v>
      </c>
      <c r="O650" s="8" cm="1">
        <f t="array" ref="O650">-1* MEDIAN(_xlfn._xlws.FILTER(O343:O630, ($H$343:$H$630=1)*($J$343:$J$630=0)))</f>
        <v>-0.45738588363957633</v>
      </c>
      <c r="P650" s="8" cm="1">
        <f t="array" ref="P650">-1* MEDIAN(_xlfn._xlws.FILTER(P343:P630, ($H$343:$H$630=1)*($J$343:$J$630=0)))</f>
        <v>-0.60206857779219169</v>
      </c>
      <c r="Q650" s="8" cm="1">
        <f t="array" ref="Q650">-1* MEDIAN(_xlfn._xlws.FILTER(Q343:Q630, ($H$343:$H$630=1)*($J$343:$J$630=0)))</f>
        <v>3.0022382572055341E-2</v>
      </c>
      <c r="R650" s="8" cm="1">
        <f t="array" ref="R650">-1* MEDIAN(_xlfn._xlws.FILTER(R343:R630, ($H$343:$H$630=1)*($J$343:$J$630=0)))</f>
        <v>-84.13525327908205</v>
      </c>
      <c r="S650" s="8" t="s">
        <v>132</v>
      </c>
      <c r="T650" s="8" cm="1">
        <f t="array" ref="T650">-1* MEDIAN(_xlfn._xlws.FILTER(T343:T630, ($H$343:$H$630=1)*($J$343:$J$630=0)))</f>
        <v>-0.78056714875716682</v>
      </c>
      <c r="U650" s="8" cm="1">
        <f t="array" ref="U650">-1* MEDIAN(_xlfn._xlws.FILTER(U343:U630, ($H$343:$H$630=1)*($J$343:$J$630=0)))</f>
        <v>-0.7676900432778071</v>
      </c>
      <c r="V650" s="8" cm="1">
        <f t="array" ref="V650">-1* MEDIAN(_xlfn._xlws.FILTER(V343:V630, ($H$343:$H$630=1)*($J$343:$J$630=0)))</f>
        <v>-0.3930000870148681</v>
      </c>
      <c r="W650" s="8" cm="1">
        <f t="array" ref="W650">-1* MEDIAN(_xlfn._xlws.FILTER(W343:W630, ($H$343:$H$630=1)*($J$343:$J$630=0)))</f>
        <v>-0.52710685495910548</v>
      </c>
      <c r="X650" s="8" cm="1">
        <f t="array" ref="X650">-1* MEDIAN(_xlfn._xlws.FILTER(X343:X630, ($H$343:$H$630=1)*($J$343:$J$630=0)))</f>
        <v>-0.5961890834654936</v>
      </c>
      <c r="Y650" s="8" cm="1">
        <f t="array" ref="Y650">-1* MEDIAN(_xlfn._xlws.FILTER(Y343:Y630, ($H$343:$H$630=1)*($J$343:$J$630=0)))</f>
        <v>-29.271110682607087</v>
      </c>
      <c r="Z650" s="8" t="str">
        <f t="shared" si="184"/>
        <v>Target (or sym); Gain &lt;= 0</v>
      </c>
      <c r="AA650" s="8" cm="1">
        <f t="array" ref="AA650">-1* MEDIAN(_xlfn._xlws.FILTER(AA343:AA630, ($H$343:$H$630=1)*($J$343:$J$630=0)))</f>
        <v>0.52903946421123826</v>
      </c>
      <c r="AB650" s="8" cm="1">
        <f t="array" ref="AB650">-1* MEDIAN(_xlfn._xlws.FILTER(AB343:AB630, ($H$343:$H$630=1)*($J$343:$J$630=0)))</f>
        <v>0.53607235962431199</v>
      </c>
      <c r="AC650" s="8" cm="1">
        <f t="array" ref="AC650">-1* MEDIAN(_xlfn._xlws.FILTER(AC343:AC630, ($H$343:$H$630=1)*($J$343:$J$630=0)))</f>
        <v>0.56623849661426806</v>
      </c>
      <c r="AD650" s="8" cm="1">
        <f t="array" ref="AD650">-1* MEDIAN(_xlfn._xlws.FILTER(AD343:AD630, ($H$343:$H$630=1)*($J$343:$J$630=0)))</f>
        <v>0.59679144029968423</v>
      </c>
      <c r="AE650" s="8" cm="1">
        <f t="array" ref="AE650">-1* MEDIAN(_xlfn._xlws.FILTER(AE343:AE630, ($H$343:$H$630=1)*($J$343:$J$630=0)))</f>
        <v>0.5766147547569509</v>
      </c>
      <c r="AF650" s="8" cm="1">
        <f t="array" ref="AF650">-1* MEDIAN(_xlfn._xlws.FILTER(AF343:AF630, ($H$343:$H$630=1)*($J$343:$J$630=0)))</f>
        <v>-11.943331491377402</v>
      </c>
      <c r="AK650" s="8"/>
    </row>
    <row r="651" spans="1:52" x14ac:dyDescent="0.3">
      <c r="G651" s="8"/>
      <c r="H651" s="8"/>
      <c r="I651" s="8"/>
      <c r="J651" s="8"/>
      <c r="K651" s="8"/>
      <c r="L651" s="8"/>
    </row>
    <row r="652" spans="1:52" x14ac:dyDescent="0.3">
      <c r="G652" s="8"/>
      <c r="H652" s="8"/>
      <c r="I652" s="8"/>
      <c r="J652" s="8"/>
      <c r="K652" s="8"/>
      <c r="L652" s="8"/>
    </row>
    <row r="653" spans="1:52" x14ac:dyDescent="0.3">
      <c r="G653" s="8"/>
      <c r="H653" s="8"/>
      <c r="I653" s="8"/>
      <c r="J653" s="8"/>
      <c r="K653" s="8"/>
      <c r="L653" s="8"/>
      <c r="M653" s="45" t="s">
        <v>37</v>
      </c>
      <c r="N653" s="46"/>
      <c r="O653" s="46"/>
      <c r="P653" s="46"/>
      <c r="Q653" s="46"/>
      <c r="R653" s="46"/>
      <c r="S653" s="46"/>
      <c r="T653" s="46"/>
      <c r="U653" s="46"/>
      <c r="V653" s="46"/>
      <c r="W653" s="46"/>
      <c r="Y653" s="45" t="s">
        <v>57</v>
      </c>
      <c r="Z653" s="46"/>
      <c r="AA653" s="46"/>
      <c r="AB653" s="46"/>
      <c r="AC653" s="46"/>
      <c r="AD653" s="46"/>
      <c r="AE653" s="46"/>
      <c r="AF653" s="46"/>
      <c r="AG653" s="46"/>
      <c r="AH653" s="46"/>
      <c r="AI653" s="46"/>
      <c r="AK653" s="45" t="s">
        <v>56</v>
      </c>
      <c r="AL653" s="46"/>
      <c r="AM653" s="46"/>
      <c r="AN653" s="46"/>
      <c r="AO653" s="46"/>
      <c r="AP653" s="46"/>
      <c r="AQ653" s="46"/>
      <c r="AR653" s="46"/>
      <c r="AS653" s="46"/>
      <c r="AT653" s="46"/>
      <c r="AU653" s="46"/>
    </row>
    <row r="654" spans="1:52" x14ac:dyDescent="0.3">
      <c r="F654" s="2" t="s">
        <v>23</v>
      </c>
      <c r="G654" s="2" t="s">
        <v>24</v>
      </c>
      <c r="H654" t="s">
        <v>38</v>
      </c>
      <c r="I654" t="s">
        <v>18</v>
      </c>
      <c r="J654" t="s">
        <v>17</v>
      </c>
      <c r="K654" t="s">
        <v>25</v>
      </c>
      <c r="L654" t="s">
        <v>26</v>
      </c>
      <c r="M654" s="3" t="s">
        <v>2</v>
      </c>
      <c r="N654" s="3" t="s">
        <v>3</v>
      </c>
      <c r="O654" s="3" t="s">
        <v>4</v>
      </c>
      <c r="P654" s="3" t="s">
        <v>5</v>
      </c>
      <c r="Q654" s="3" t="s">
        <v>6</v>
      </c>
      <c r="R654" s="3" t="s">
        <v>7</v>
      </c>
      <c r="S654" s="3" t="s">
        <v>8</v>
      </c>
      <c r="T654" s="3" t="s">
        <v>9</v>
      </c>
      <c r="U654" s="3" t="s">
        <v>10</v>
      </c>
      <c r="V654" s="3" t="s">
        <v>11</v>
      </c>
      <c r="W654" s="3" t="s">
        <v>12</v>
      </c>
      <c r="Y654" s="3" t="s">
        <v>2</v>
      </c>
      <c r="Z654" s="3" t="s">
        <v>3</v>
      </c>
      <c r="AA654" s="3" t="s">
        <v>4</v>
      </c>
      <c r="AB654" s="3" t="s">
        <v>5</v>
      </c>
      <c r="AC654" s="3" t="s">
        <v>6</v>
      </c>
      <c r="AD654" s="3" t="s">
        <v>7</v>
      </c>
      <c r="AE654" s="3" t="s">
        <v>8</v>
      </c>
      <c r="AF654" s="3" t="s">
        <v>9</v>
      </c>
      <c r="AG654" s="3" t="s">
        <v>10</v>
      </c>
      <c r="AH654" s="3" t="s">
        <v>11</v>
      </c>
      <c r="AI654" s="3" t="s">
        <v>12</v>
      </c>
      <c r="AK654" s="3" t="s">
        <v>2</v>
      </c>
      <c r="AL654" s="3" t="s">
        <v>3</v>
      </c>
      <c r="AM654" s="3" t="s">
        <v>4</v>
      </c>
      <c r="AN654" s="3" t="s">
        <v>5</v>
      </c>
      <c r="AO654" s="3" t="s">
        <v>6</v>
      </c>
      <c r="AP654" s="3" t="s">
        <v>7</v>
      </c>
      <c r="AQ654" s="3" t="s">
        <v>8</v>
      </c>
      <c r="AR654" s="3" t="s">
        <v>9</v>
      </c>
      <c r="AS654" s="3" t="s">
        <v>10</v>
      </c>
      <c r="AT654" s="3" t="s">
        <v>11</v>
      </c>
      <c r="AU654" s="3" t="s">
        <v>12</v>
      </c>
      <c r="AW654" s="3" t="s">
        <v>14</v>
      </c>
      <c r="AX654" s="30" t="s">
        <v>39</v>
      </c>
      <c r="AY654" s="30" t="s">
        <v>40</v>
      </c>
      <c r="AZ654" s="30" t="s">
        <v>41</v>
      </c>
    </row>
    <row r="655" spans="1:52" x14ac:dyDescent="0.3">
      <c r="A655">
        <v>21</v>
      </c>
      <c r="B655" t="s">
        <v>66</v>
      </c>
      <c r="C655" t="s">
        <v>67</v>
      </c>
      <c r="D655" t="s">
        <v>68</v>
      </c>
      <c r="E655" t="s">
        <v>42</v>
      </c>
      <c r="F655" s="2">
        <v>0</v>
      </c>
      <c r="G655" s="2">
        <f>MOD(LEN(B655)-LEN(SUBSTITUTE(B655,"N","")),2)</f>
        <v>0</v>
      </c>
      <c r="H655" s="4">
        <f>IF(E655&lt;&gt;"",1,0)</f>
        <v>1</v>
      </c>
      <c r="I655">
        <f>1-J655</f>
        <v>1</v>
      </c>
      <c r="J655">
        <f t="shared" ref="J655:J686" si="189">J343</f>
        <v>0</v>
      </c>
      <c r="K655">
        <f>LEN(D655) - LEN(SUBSTITUTE(D655, ",", "")) + 1</f>
        <v>4</v>
      </c>
      <c r="L655">
        <f>H655*K655</f>
        <v>4</v>
      </c>
      <c r="M655" s="8">
        <f t="shared" ref="M655:W655" si="190">(M3-$M3)/$M3</f>
        <v>0</v>
      </c>
      <c r="N655" s="8">
        <f t="shared" si="190"/>
        <v>1.0975325614595073</v>
      </c>
      <c r="O655" s="8">
        <f t="shared" si="190"/>
        <v>1.1099490646139509</v>
      </c>
      <c r="P655" s="8">
        <f t="shared" si="190"/>
        <v>1.9685443170760784E-2</v>
      </c>
      <c r="Q655" s="8">
        <f t="shared" si="190"/>
        <v>0.21535295994527676</v>
      </c>
      <c r="R655" s="8">
        <f t="shared" si="190"/>
        <v>-0.10510249530382608</v>
      </c>
      <c r="S655" s="8">
        <f t="shared" si="190"/>
        <v>0.55530517869832963</v>
      </c>
      <c r="T655" s="8">
        <f t="shared" si="190"/>
        <v>3.2504991684080782</v>
      </c>
      <c r="U655" s="8">
        <f t="shared" si="190"/>
        <v>3.0919131976044789</v>
      </c>
      <c r="V655" s="8">
        <f t="shared" si="190"/>
        <v>0.41783853529335413</v>
      </c>
      <c r="W655" s="8">
        <f t="shared" si="190"/>
        <v>0.98303426556795115</v>
      </c>
      <c r="Y655" s="8">
        <f t="shared" ref="Y655:AI655" si="191">(Y3-$Y3)/$Y3</f>
        <v>0</v>
      </c>
      <c r="Z655" s="8">
        <f t="shared" si="191"/>
        <v>0.30347643987180212</v>
      </c>
      <c r="AA655" s="8">
        <f t="shared" si="191"/>
        <v>0.28984177554766194</v>
      </c>
      <c r="AB655" s="8">
        <f t="shared" si="191"/>
        <v>0.15058358419757911</v>
      </c>
      <c r="AC655" s="8">
        <f t="shared" si="191"/>
        <v>0.11207843635936661</v>
      </c>
      <c r="AD655" s="8">
        <f t="shared" si="191"/>
        <v>-0.22220477199219046</v>
      </c>
      <c r="AE655" s="8">
        <f t="shared" si="191"/>
        <v>0.33244551377446691</v>
      </c>
      <c r="AF655" s="8">
        <f t="shared" si="191"/>
        <v>8.3056869762017593E-2</v>
      </c>
      <c r="AG655" s="8">
        <f t="shared" si="191"/>
        <v>0.67211878030821159</v>
      </c>
      <c r="AH655" s="8">
        <f t="shared" si="191"/>
        <v>1.1742161552296833</v>
      </c>
      <c r="AI655" s="8">
        <f t="shared" si="191"/>
        <v>1.7675062562662203</v>
      </c>
      <c r="AK655" s="8">
        <f t="shared" ref="AK655:AU655" si="192">(AK3-$AK3)/$AK3</f>
        <v>0</v>
      </c>
      <c r="AL655" s="8">
        <f t="shared" si="192"/>
        <v>-0.65733525305582041</v>
      </c>
      <c r="AM655" s="8">
        <f t="shared" si="192"/>
        <v>-0.66052359421783891</v>
      </c>
      <c r="AN655" s="8">
        <f t="shared" si="192"/>
        <v>0.15058358419757911</v>
      </c>
      <c r="AO655" s="8">
        <f t="shared" si="192"/>
        <v>-0.67260799218877276</v>
      </c>
      <c r="AP655" s="8">
        <f t="shared" si="192"/>
        <v>-0.22220477199219046</v>
      </c>
      <c r="AQ655" s="8">
        <f t="shared" si="192"/>
        <v>-0.64640512751814572</v>
      </c>
      <c r="AR655" s="8">
        <f t="shared" si="192"/>
        <v>-0.30633286615176114</v>
      </c>
      <c r="AS655" s="8">
        <f t="shared" si="192"/>
        <v>-0.72529141851991774</v>
      </c>
      <c r="AT655" s="8">
        <f t="shared" si="192"/>
        <v>1.1742161552296833</v>
      </c>
      <c r="AU655" s="8">
        <f t="shared" si="192"/>
        <v>0.61302604086459789</v>
      </c>
      <c r="AW655">
        <f t="shared" ref="AW655:AW686" si="193">BB343</f>
        <v>-2.8431853512748941</v>
      </c>
      <c r="AX655">
        <f>IF(H655=1,AW655,"")</f>
        <v>-2.8431853512748941</v>
      </c>
      <c r="AY655">
        <f>IF(I655=1,AW655,"")</f>
        <v>-2.8431853512748941</v>
      </c>
      <c r="AZ655" t="str">
        <f>IF(J655=1,AW655,"")</f>
        <v/>
      </c>
    </row>
    <row r="656" spans="1:52" x14ac:dyDescent="0.3">
      <c r="A656">
        <v>21</v>
      </c>
      <c r="B656" t="s">
        <v>69</v>
      </c>
      <c r="C656" t="s">
        <v>67</v>
      </c>
      <c r="D656" t="s">
        <v>68</v>
      </c>
      <c r="F656" s="2">
        <v>0</v>
      </c>
      <c r="G656" s="2">
        <f t="shared" ref="G656:G710" si="194">MOD(LEN(B656)-LEN(SUBSTITUTE(B656,"N","")),2)</f>
        <v>1</v>
      </c>
      <c r="H656" s="4">
        <f t="shared" ref="H656:H710" si="195">IF(E656&lt;&gt;"",1,0)</f>
        <v>0</v>
      </c>
      <c r="I656">
        <f t="shared" ref="I656:I710" si="196">1-J656</f>
        <v>1</v>
      </c>
      <c r="J656">
        <f t="shared" si="189"/>
        <v>0</v>
      </c>
      <c r="K656">
        <f t="shared" ref="K656:K710" si="197">LEN(D656) - LEN(SUBSTITUTE(D656, ",", "")) + 1</f>
        <v>4</v>
      </c>
      <c r="L656">
        <f t="shared" ref="L656:L710" si="198">H656*K656</f>
        <v>0</v>
      </c>
      <c r="M656" s="8">
        <f t="shared" ref="M656:W656" si="199">(M4-$M4)/$M4</f>
        <v>0</v>
      </c>
      <c r="N656" s="8">
        <f t="shared" si="199"/>
        <v>-0.20326384327495431</v>
      </c>
      <c r="O656" s="8">
        <f t="shared" si="199"/>
        <v>-0.17963855347726534</v>
      </c>
      <c r="P656" s="8">
        <f t="shared" si="199"/>
        <v>0.50888631745661483</v>
      </c>
      <c r="Q656" s="8">
        <f t="shared" si="199"/>
        <v>-0.65501007769545105</v>
      </c>
      <c r="R656" s="8">
        <f t="shared" si="199"/>
        <v>0.69549961837762408</v>
      </c>
      <c r="S656" s="8">
        <f t="shared" si="199"/>
        <v>-0.2536527707012235</v>
      </c>
      <c r="T656" s="8">
        <f t="shared" si="199"/>
        <v>-0.49792428120965082</v>
      </c>
      <c r="U656" s="8">
        <f t="shared" si="199"/>
        <v>-0.58307630605909933</v>
      </c>
      <c r="V656" s="8">
        <f t="shared" si="199"/>
        <v>1.1579238719631348</v>
      </c>
      <c r="W656" s="8">
        <f t="shared" si="199"/>
        <v>-0.10258473960667321</v>
      </c>
      <c r="Y656" s="8">
        <f t="shared" ref="Y656:AI656" si="200">(Y4-$Y4)/$Y4</f>
        <v>0</v>
      </c>
      <c r="Z656" s="8">
        <f t="shared" si="200"/>
        <v>-0.3160648820094612</v>
      </c>
      <c r="AA656" s="8">
        <f t="shared" si="200"/>
        <v>-0.30012361769364471</v>
      </c>
      <c r="AB656" s="8">
        <f t="shared" si="200"/>
        <v>-4.1709071675407862E-2</v>
      </c>
      <c r="AC656" s="8">
        <f t="shared" si="200"/>
        <v>-0.62586303637354013</v>
      </c>
      <c r="AD656" s="8">
        <f t="shared" si="200"/>
        <v>0.37922262917205035</v>
      </c>
      <c r="AE656" s="8">
        <f t="shared" si="200"/>
        <v>-0.30543830803055755</v>
      </c>
      <c r="AF656" s="8">
        <f t="shared" si="200"/>
        <v>-0.73211349946407078</v>
      </c>
      <c r="AG656" s="8">
        <f t="shared" si="200"/>
        <v>-0.69336671136517614</v>
      </c>
      <c r="AH656" s="8">
        <f t="shared" si="200"/>
        <v>-1.9193288087927977E-2</v>
      </c>
      <c r="AI656" s="8">
        <f t="shared" si="200"/>
        <v>9.5636332309548155E-2</v>
      </c>
      <c r="AK656" s="8">
        <f t="shared" ref="AK656:AU656" si="201">(AK4-$AK4)/$AK4</f>
        <v>0</v>
      </c>
      <c r="AL656" s="8">
        <f t="shared" si="201"/>
        <v>-0.77020792544557326</v>
      </c>
      <c r="AM656" s="8">
        <f t="shared" si="201"/>
        <v>-0.75537686404402615</v>
      </c>
      <c r="AN656" s="8">
        <f t="shared" si="201"/>
        <v>-4.1709071675407862E-2</v>
      </c>
      <c r="AO656" s="8">
        <f t="shared" si="201"/>
        <v>-0.88576670906148813</v>
      </c>
      <c r="AP656" s="8">
        <f t="shared" si="201"/>
        <v>0.37922262917205035</v>
      </c>
      <c r="AQ656" s="8">
        <f t="shared" si="201"/>
        <v>-0.80640062844244431</v>
      </c>
      <c r="AR656" s="8">
        <f t="shared" si="201"/>
        <v>-0.84850864175667073</v>
      </c>
      <c r="AS656" s="8">
        <f t="shared" si="201"/>
        <v>-0.93674685524535073</v>
      </c>
      <c r="AT656" s="8">
        <f t="shared" si="201"/>
        <v>-1.9193288087927977E-2</v>
      </c>
      <c r="AU656" s="8">
        <f t="shared" si="201"/>
        <v>-0.21639770466520178</v>
      </c>
      <c r="AW656">
        <f t="shared" si="193"/>
        <v>-1.343070516183515</v>
      </c>
      <c r="AX656" t="str">
        <f t="shared" ref="AX656:AX710" si="202">IF(H656=1,AW656,"")</f>
        <v/>
      </c>
      <c r="AY656">
        <f t="shared" ref="AY656:AY710" si="203">IF(I656=1,AW656,"")</f>
        <v>-1.343070516183515</v>
      </c>
      <c r="AZ656" t="str">
        <f t="shared" ref="AZ656:AZ710" si="204">IF(J656=1,AW656,"")</f>
        <v/>
      </c>
    </row>
    <row r="657" spans="1:52" x14ac:dyDescent="0.3">
      <c r="A657">
        <v>21</v>
      </c>
      <c r="B657" t="s">
        <v>70</v>
      </c>
      <c r="C657" t="s">
        <v>67</v>
      </c>
      <c r="D657" t="s">
        <v>68</v>
      </c>
      <c r="F657" s="2">
        <v>0</v>
      </c>
      <c r="G657" s="2">
        <f t="shared" si="194"/>
        <v>1</v>
      </c>
      <c r="H657" s="4">
        <f t="shared" si="195"/>
        <v>0</v>
      </c>
      <c r="I657">
        <f t="shared" si="196"/>
        <v>1</v>
      </c>
      <c r="J657">
        <f t="shared" si="189"/>
        <v>0</v>
      </c>
      <c r="K657">
        <f t="shared" si="197"/>
        <v>4</v>
      </c>
      <c r="L657">
        <f t="shared" si="198"/>
        <v>0</v>
      </c>
      <c r="M657" s="8">
        <f t="shared" ref="M657:W657" si="205">(M5-$M5)/$M5</f>
        <v>0</v>
      </c>
      <c r="N657" s="8">
        <f t="shared" si="205"/>
        <v>-5.9028118157407106E-2</v>
      </c>
      <c r="O657" s="8">
        <f t="shared" si="205"/>
        <v>-5.4394361197532326E-2</v>
      </c>
      <c r="P657" s="8">
        <f t="shared" si="205"/>
        <v>-0.70462029525030789</v>
      </c>
      <c r="Q657" s="8">
        <f t="shared" si="205"/>
        <v>-0.72987393575576964</v>
      </c>
      <c r="R657" s="8">
        <f t="shared" si="205"/>
        <v>-0.85762689924903612</v>
      </c>
      <c r="S657" s="8">
        <f t="shared" si="205"/>
        <v>-0.81537422397679227</v>
      </c>
      <c r="T657" s="8">
        <f t="shared" si="205"/>
        <v>-2.6178497833976744E-2</v>
      </c>
      <c r="U657" s="8">
        <f t="shared" si="205"/>
        <v>-9.2110015336370504E-2</v>
      </c>
      <c r="V657" s="8">
        <f t="shared" si="205"/>
        <v>-0.391058597611392</v>
      </c>
      <c r="W657" s="8">
        <f t="shared" si="205"/>
        <v>-0.53960204895165442</v>
      </c>
      <c r="Y657" s="8">
        <f t="shared" ref="Y657:AI657" si="206">(Y5-$Y5)/$Y5</f>
        <v>0</v>
      </c>
      <c r="Z657" s="8">
        <f t="shared" si="206"/>
        <v>-0.1928168410430135</v>
      </c>
      <c r="AA657" s="8">
        <f t="shared" si="206"/>
        <v>-0.18526840027671801</v>
      </c>
      <c r="AB657" s="8">
        <f t="shared" si="206"/>
        <v>-0.39275791007431005</v>
      </c>
      <c r="AC657" s="8">
        <f t="shared" si="206"/>
        <v>-0.53993581645652866</v>
      </c>
      <c r="AD657" s="8">
        <f t="shared" si="206"/>
        <v>-0.54952281949998383</v>
      </c>
      <c r="AE657" s="8">
        <f t="shared" si="206"/>
        <v>-0.52730050505385273</v>
      </c>
      <c r="AF657" s="8">
        <f t="shared" si="206"/>
        <v>-0.59135029747002033</v>
      </c>
      <c r="AG657" s="8">
        <f t="shared" si="206"/>
        <v>-0.44109825079483256</v>
      </c>
      <c r="AH657" s="8">
        <f t="shared" si="206"/>
        <v>2.5608955702312671E-4</v>
      </c>
      <c r="AI657" s="8">
        <f t="shared" si="206"/>
        <v>5.6757040787244653E-2</v>
      </c>
      <c r="AK657" s="8">
        <f t="shared" ref="AK657:AU657" si="207">(AK5-$AK5)/$AK5</f>
        <v>0</v>
      </c>
      <c r="AL657" s="8">
        <f t="shared" si="207"/>
        <v>-0.72156622996450059</v>
      </c>
      <c r="AM657" s="8">
        <f t="shared" si="207"/>
        <v>-0.71719094147827844</v>
      </c>
      <c r="AN657" s="8">
        <f t="shared" si="207"/>
        <v>-0.39275791007431005</v>
      </c>
      <c r="AO657" s="8">
        <f t="shared" si="207"/>
        <v>-0.82102099317606658</v>
      </c>
      <c r="AP657" s="8">
        <f t="shared" si="207"/>
        <v>-0.54952281949998383</v>
      </c>
      <c r="AQ657" s="8">
        <f t="shared" si="207"/>
        <v>-0.85140223536592163</v>
      </c>
      <c r="AR657" s="8">
        <f t="shared" si="207"/>
        <v>-0.72799398449371677</v>
      </c>
      <c r="AS657" s="8">
        <f t="shared" si="207"/>
        <v>-0.88576062781232223</v>
      </c>
      <c r="AT657" s="8">
        <f t="shared" si="207"/>
        <v>2.5608955702312671E-4</v>
      </c>
      <c r="AU657" s="8">
        <f t="shared" si="207"/>
        <v>-0.35229785756686499</v>
      </c>
      <c r="AW657">
        <f t="shared" si="193"/>
        <v>-0.1782503632687904</v>
      </c>
      <c r="AX657" t="str">
        <f t="shared" si="202"/>
        <v/>
      </c>
      <c r="AY657">
        <f t="shared" si="203"/>
        <v>-0.1782503632687904</v>
      </c>
      <c r="AZ657" t="str">
        <f t="shared" si="204"/>
        <v/>
      </c>
    </row>
    <row r="658" spans="1:52" x14ac:dyDescent="0.3">
      <c r="A658">
        <v>21</v>
      </c>
      <c r="B658" t="s">
        <v>71</v>
      </c>
      <c r="C658" t="s">
        <v>67</v>
      </c>
      <c r="D658" t="s">
        <v>68</v>
      </c>
      <c r="F658" s="2">
        <v>0</v>
      </c>
      <c r="G658" s="2">
        <f t="shared" si="194"/>
        <v>0</v>
      </c>
      <c r="H658" s="4">
        <f t="shared" si="195"/>
        <v>0</v>
      </c>
      <c r="I658">
        <f t="shared" si="196"/>
        <v>0</v>
      </c>
      <c r="J658">
        <f t="shared" si="189"/>
        <v>1</v>
      </c>
      <c r="K658">
        <f t="shared" si="197"/>
        <v>4</v>
      </c>
      <c r="L658">
        <f t="shared" si="198"/>
        <v>0</v>
      </c>
      <c r="M658" s="8">
        <f t="shared" ref="M658:W658" si="208">(M6-$M6)/$M6</f>
        <v>0</v>
      </c>
      <c r="N658" s="8">
        <f t="shared" si="208"/>
        <v>-0.33940879291826542</v>
      </c>
      <c r="O658" s="8">
        <f t="shared" si="208"/>
        <v>-0.3309139083052075</v>
      </c>
      <c r="P658" s="8">
        <f t="shared" si="208"/>
        <v>-0.69237539049483265</v>
      </c>
      <c r="Q658" s="8">
        <f t="shared" si="208"/>
        <v>-0.76914365311264188</v>
      </c>
      <c r="R658" s="8">
        <f t="shared" si="208"/>
        <v>-0.78523387666414601</v>
      </c>
      <c r="S658" s="8">
        <f t="shared" si="208"/>
        <v>-0.82415576760862641</v>
      </c>
      <c r="T658" s="8">
        <f t="shared" si="208"/>
        <v>-4.2294905816604791E-2</v>
      </c>
      <c r="U658" s="8">
        <f t="shared" si="208"/>
        <v>-0.31757593514999832</v>
      </c>
      <c r="V658" s="8">
        <f t="shared" si="208"/>
        <v>0.71903078362280737</v>
      </c>
      <c r="W658" s="8">
        <f t="shared" si="208"/>
        <v>-0.80970287810841346</v>
      </c>
      <c r="Y658" s="8">
        <f t="shared" ref="Y658:AI658" si="209">(Y6-$Y6)/$Y6</f>
        <v>0</v>
      </c>
      <c r="Z658" s="8">
        <f t="shared" si="209"/>
        <v>-0.35632029074238258</v>
      </c>
      <c r="AA658" s="8">
        <f t="shared" si="209"/>
        <v>-0.35112349705433499</v>
      </c>
      <c r="AB658" s="8">
        <f t="shared" si="209"/>
        <v>-0.39514263773340141</v>
      </c>
      <c r="AC658" s="8">
        <f t="shared" si="209"/>
        <v>-0.5850429004751091</v>
      </c>
      <c r="AD658" s="8">
        <f t="shared" si="209"/>
        <v>-0.33804257842821772</v>
      </c>
      <c r="AE658" s="8">
        <f t="shared" si="209"/>
        <v>-0.48407645263792948</v>
      </c>
      <c r="AF658" s="8">
        <f t="shared" si="209"/>
        <v>-0.56811754261891223</v>
      </c>
      <c r="AG658" s="8">
        <f t="shared" si="209"/>
        <v>-0.626950174711987</v>
      </c>
      <c r="AH658" s="8">
        <f t="shared" si="209"/>
        <v>0.31942007791193833</v>
      </c>
      <c r="AI658" s="8">
        <f t="shared" si="209"/>
        <v>-0.26489021659518752</v>
      </c>
      <c r="AK658" s="8">
        <f t="shared" ref="AK658:AU658" si="210">(AK6-$AK6)/$AK6</f>
        <v>0</v>
      </c>
      <c r="AL658" s="8">
        <f t="shared" si="210"/>
        <v>-0.80413465355167757</v>
      </c>
      <c r="AM658" s="8">
        <f t="shared" si="210"/>
        <v>-0.7998378268620473</v>
      </c>
      <c r="AN658" s="8">
        <f t="shared" si="210"/>
        <v>-0.39514263773340141</v>
      </c>
      <c r="AO658" s="8">
        <f t="shared" si="210"/>
        <v>-0.87902407657269876</v>
      </c>
      <c r="AP658" s="8">
        <f t="shared" si="210"/>
        <v>-0.33804257842821772</v>
      </c>
      <c r="AQ658" s="8">
        <f t="shared" si="210"/>
        <v>-0.85508029643418715</v>
      </c>
      <c r="AR658" s="8">
        <f t="shared" si="210"/>
        <v>-0.74961940975328156</v>
      </c>
      <c r="AS658" s="8">
        <f t="shared" si="210"/>
        <v>-0.91812452095620489</v>
      </c>
      <c r="AT658" s="8">
        <f t="shared" si="210"/>
        <v>0.31942007791193833</v>
      </c>
      <c r="AU658" s="8">
        <f t="shared" si="210"/>
        <v>-0.59065973251302717</v>
      </c>
      <c r="AW658">
        <f t="shared" si="193"/>
        <v>1.254806469221275</v>
      </c>
      <c r="AX658" t="str">
        <f t="shared" si="202"/>
        <v/>
      </c>
      <c r="AY658" t="str">
        <f t="shared" si="203"/>
        <v/>
      </c>
      <c r="AZ658">
        <f t="shared" si="204"/>
        <v>1.254806469221275</v>
      </c>
    </row>
    <row r="659" spans="1:52" x14ac:dyDescent="0.3">
      <c r="A659">
        <v>21</v>
      </c>
      <c r="B659" t="s">
        <v>72</v>
      </c>
      <c r="C659" t="s">
        <v>67</v>
      </c>
      <c r="D659" t="s">
        <v>68</v>
      </c>
      <c r="F659" s="2">
        <v>0</v>
      </c>
      <c r="G659" s="2">
        <f t="shared" si="194"/>
        <v>1</v>
      </c>
      <c r="H659" s="4">
        <f t="shared" si="195"/>
        <v>0</v>
      </c>
      <c r="I659">
        <f t="shared" si="196"/>
        <v>0</v>
      </c>
      <c r="J659">
        <f t="shared" si="189"/>
        <v>1</v>
      </c>
      <c r="K659">
        <f t="shared" si="197"/>
        <v>4</v>
      </c>
      <c r="L659">
        <f t="shared" si="198"/>
        <v>0</v>
      </c>
      <c r="M659" s="8">
        <f t="shared" ref="M659:W659" si="211">(M7-$M7)/$M7</f>
        <v>0</v>
      </c>
      <c r="N659" s="8">
        <f t="shared" si="211"/>
        <v>-0.31888035073734555</v>
      </c>
      <c r="O659" s="8">
        <f t="shared" si="211"/>
        <v>-0.31043762455161417</v>
      </c>
      <c r="P659" s="8">
        <f t="shared" si="211"/>
        <v>1.7144328417696293</v>
      </c>
      <c r="Q659" s="8">
        <f t="shared" si="211"/>
        <v>-0.66505125548027111</v>
      </c>
      <c r="R659" s="8">
        <f t="shared" si="211"/>
        <v>0.16806010362694293</v>
      </c>
      <c r="S659" s="8">
        <f t="shared" si="211"/>
        <v>-0.63933726584296535</v>
      </c>
      <c r="T659" s="8">
        <f t="shared" si="211"/>
        <v>2.7283456357114386</v>
      </c>
      <c r="U659" s="8">
        <f t="shared" si="211"/>
        <v>1.7792331606217617</v>
      </c>
      <c r="V659" s="8">
        <f t="shared" si="211"/>
        <v>5.1043644479872459</v>
      </c>
      <c r="W659" s="8">
        <f t="shared" si="211"/>
        <v>-0.5158091669988043</v>
      </c>
      <c r="Y659" s="8">
        <f t="shared" ref="Y659:AI659" si="212">(Y7-$Y7)/$Y7</f>
        <v>0</v>
      </c>
      <c r="Z659" s="8">
        <f t="shared" si="212"/>
        <v>-0.35835808470997871</v>
      </c>
      <c r="AA659" s="8">
        <f t="shared" si="212"/>
        <v>-0.36243175673471878</v>
      </c>
      <c r="AB659" s="8">
        <f t="shared" si="212"/>
        <v>0.79191840908901578</v>
      </c>
      <c r="AC659" s="8">
        <f t="shared" si="212"/>
        <v>-0.48445543912386763</v>
      </c>
      <c r="AD659" s="8">
        <f t="shared" si="212"/>
        <v>0.65061856970776899</v>
      </c>
      <c r="AE659" s="8">
        <f t="shared" si="212"/>
        <v>-0.39832555289874672</v>
      </c>
      <c r="AF659" s="8">
        <f t="shared" si="212"/>
        <v>0.15209715571977678</v>
      </c>
      <c r="AG659" s="8">
        <f t="shared" si="212"/>
        <v>0.1185882470707102</v>
      </c>
      <c r="AH659" s="8">
        <f t="shared" si="212"/>
        <v>1.9730215443378814</v>
      </c>
      <c r="AI659" s="8">
        <f t="shared" si="212"/>
        <v>-4.4694110968511468E-2</v>
      </c>
      <c r="AK659" s="8">
        <f t="shared" ref="AK659:AU659" si="213">(AK7-$AK7)/$AK7</f>
        <v>0</v>
      </c>
      <c r="AL659" s="8">
        <f t="shared" si="213"/>
        <v>-0.77904264749418795</v>
      </c>
      <c r="AM659" s="8">
        <f t="shared" si="213"/>
        <v>-0.78007417067075335</v>
      </c>
      <c r="AN659" s="8">
        <f t="shared" si="213"/>
        <v>0.79191840908901578</v>
      </c>
      <c r="AO659" s="8">
        <f t="shared" si="213"/>
        <v>-0.8324260598552875</v>
      </c>
      <c r="AP659" s="8">
        <f t="shared" si="213"/>
        <v>0.65061856970776899</v>
      </c>
      <c r="AQ659" s="8">
        <f t="shared" si="213"/>
        <v>-0.8010256025735969</v>
      </c>
      <c r="AR659" s="8">
        <f t="shared" si="213"/>
        <v>-0.36896268387135323</v>
      </c>
      <c r="AS659" s="8">
        <f t="shared" si="213"/>
        <v>-0.8040561306931383</v>
      </c>
      <c r="AT659" s="8">
        <f t="shared" si="213"/>
        <v>1.9730215443378814</v>
      </c>
      <c r="AU659" s="8">
        <f t="shared" si="213"/>
        <v>-0.49354389968709822</v>
      </c>
      <c r="AW659">
        <f t="shared" si="193"/>
        <v>2.604341935353117</v>
      </c>
      <c r="AX659" t="str">
        <f t="shared" si="202"/>
        <v/>
      </c>
      <c r="AY659" t="str">
        <f t="shared" si="203"/>
        <v/>
      </c>
      <c r="AZ659">
        <f t="shared" si="204"/>
        <v>2.604341935353117</v>
      </c>
    </row>
    <row r="660" spans="1:52" x14ac:dyDescent="0.3">
      <c r="A660">
        <v>21</v>
      </c>
      <c r="B660" t="s">
        <v>73</v>
      </c>
      <c r="C660" t="s">
        <v>67</v>
      </c>
      <c r="D660" t="s">
        <v>68</v>
      </c>
      <c r="F660" s="2">
        <v>0</v>
      </c>
      <c r="G660" s="2">
        <f t="shared" si="194"/>
        <v>0</v>
      </c>
      <c r="H660" s="4">
        <f t="shared" si="195"/>
        <v>0</v>
      </c>
      <c r="I660">
        <f t="shared" si="196"/>
        <v>0</v>
      </c>
      <c r="J660">
        <f t="shared" si="189"/>
        <v>1</v>
      </c>
      <c r="K660">
        <f t="shared" si="197"/>
        <v>4</v>
      </c>
      <c r="L660">
        <f t="shared" si="198"/>
        <v>0</v>
      </c>
      <c r="M660" s="8">
        <f t="shared" ref="M660:W660" si="214">(M8-$M8)/$M8</f>
        <v>0</v>
      </c>
      <c r="N660" s="8">
        <f t="shared" si="214"/>
        <v>0.90798702227367689</v>
      </c>
      <c r="O660" s="8">
        <f t="shared" si="214"/>
        <v>0.9143834613008488</v>
      </c>
      <c r="P660" s="8">
        <f t="shared" si="214"/>
        <v>0.1609743719952301</v>
      </c>
      <c r="Q660" s="8">
        <f t="shared" si="214"/>
        <v>6.8974591787872991E-2</v>
      </c>
      <c r="R660" s="8">
        <f t="shared" si="214"/>
        <v>-0.14630474864163073</v>
      </c>
      <c r="S660" s="8">
        <f t="shared" si="214"/>
        <v>0.87651313912616979</v>
      </c>
      <c r="T660" s="8">
        <f t="shared" si="214"/>
        <v>-0.16603968767863855</v>
      </c>
      <c r="U660" s="8">
        <f t="shared" si="214"/>
        <v>-1.4357074563243052E-2</v>
      </c>
      <c r="V660" s="8">
        <f t="shared" si="214"/>
        <v>4.0212966039463574</v>
      </c>
      <c r="W660" s="8">
        <f t="shared" si="214"/>
        <v>1.1313620030480458</v>
      </c>
      <c r="Y660" s="8">
        <f t="shared" ref="Y660:AI660" si="215">(Y8-$Y8)/$Y8</f>
        <v>0</v>
      </c>
      <c r="Z660" s="8">
        <f t="shared" si="215"/>
        <v>0.27458374244575517</v>
      </c>
      <c r="AA660" s="8">
        <f t="shared" si="215"/>
        <v>0.27615918214377688</v>
      </c>
      <c r="AB660" s="8">
        <f t="shared" si="215"/>
        <v>0.32441388341388294</v>
      </c>
      <c r="AC660" s="8">
        <f t="shared" si="215"/>
        <v>-0.32943143604417463</v>
      </c>
      <c r="AD660" s="8">
        <f t="shared" si="215"/>
        <v>0.18570408063507557</v>
      </c>
      <c r="AE660" s="8">
        <f t="shared" si="215"/>
        <v>0.18358198116706001</v>
      </c>
      <c r="AF660" s="8">
        <f t="shared" si="215"/>
        <v>-0.71408565391656365</v>
      </c>
      <c r="AG660" s="8">
        <f t="shared" si="215"/>
        <v>-0.36090021329685357</v>
      </c>
      <c r="AH660" s="8">
        <f t="shared" si="215"/>
        <v>0.66102642717677484</v>
      </c>
      <c r="AI660" s="8">
        <f t="shared" si="215"/>
        <v>1.1001719665038294</v>
      </c>
      <c r="AK660" s="8">
        <f t="shared" ref="AK660:AU660" si="216">(AK8-$AK8)/$AK8</f>
        <v>0</v>
      </c>
      <c r="AL660" s="8">
        <f t="shared" si="216"/>
        <v>-0.66508693083535964</v>
      </c>
      <c r="AM660" s="8">
        <f t="shared" si="216"/>
        <v>-0.6636281632895954</v>
      </c>
      <c r="AN660" s="8">
        <f t="shared" si="216"/>
        <v>0.32441388341388294</v>
      </c>
      <c r="AO660" s="8">
        <f t="shared" si="216"/>
        <v>-0.80315936939513977</v>
      </c>
      <c r="AP660" s="8">
        <f t="shared" si="216"/>
        <v>0.18570408063507557</v>
      </c>
      <c r="AQ660" s="8">
        <f t="shared" si="216"/>
        <v>-0.72646798422000147</v>
      </c>
      <c r="AR660" s="8">
        <f t="shared" si="216"/>
        <v>-0.80927649715424432</v>
      </c>
      <c r="AS660" s="8">
        <f t="shared" si="216"/>
        <v>-0.89178063068137725</v>
      </c>
      <c r="AT660" s="8">
        <f t="shared" si="216"/>
        <v>0.66102642717677484</v>
      </c>
      <c r="AU660" s="8">
        <f t="shared" si="216"/>
        <v>0.51309234458162367</v>
      </c>
      <c r="AW660">
        <f t="shared" si="193"/>
        <v>1.2232333961046531</v>
      </c>
      <c r="AX660" t="str">
        <f t="shared" si="202"/>
        <v/>
      </c>
      <c r="AY660" t="str">
        <f t="shared" si="203"/>
        <v/>
      </c>
      <c r="AZ660">
        <f t="shared" si="204"/>
        <v>1.2232333961046531</v>
      </c>
    </row>
    <row r="661" spans="1:52" x14ac:dyDescent="0.3">
      <c r="A661">
        <v>21</v>
      </c>
      <c r="B661" t="s">
        <v>74</v>
      </c>
      <c r="C661" t="s">
        <v>67</v>
      </c>
      <c r="D661" t="s">
        <v>68</v>
      </c>
      <c r="F661" s="2">
        <v>0</v>
      </c>
      <c r="G661" s="2">
        <f t="shared" si="194"/>
        <v>0</v>
      </c>
      <c r="H661" s="4">
        <f t="shared" si="195"/>
        <v>0</v>
      </c>
      <c r="I661">
        <f t="shared" si="196"/>
        <v>0</v>
      </c>
      <c r="J661">
        <f t="shared" si="189"/>
        <v>1</v>
      </c>
      <c r="K661">
        <f t="shared" si="197"/>
        <v>4</v>
      </c>
      <c r="L661">
        <f t="shared" si="198"/>
        <v>0</v>
      </c>
      <c r="M661" s="8">
        <f t="shared" ref="M661:W661" si="217">(M9-$M9)/$M9</f>
        <v>0</v>
      </c>
      <c r="N661" s="8">
        <f t="shared" si="217"/>
        <v>-0.23693177753876943</v>
      </c>
      <c r="O661" s="8">
        <f t="shared" si="217"/>
        <v>-0.23044287676247605</v>
      </c>
      <c r="P661" s="8">
        <f t="shared" si="217"/>
        <v>-0.27284163873238398</v>
      </c>
      <c r="Q661" s="8">
        <f t="shared" si="217"/>
        <v>-0.7646646065762025</v>
      </c>
      <c r="R661" s="8">
        <f t="shared" si="217"/>
        <v>-0.71786709836971607</v>
      </c>
      <c r="S661" s="8">
        <f t="shared" si="217"/>
        <v>-0.84511561527472123</v>
      </c>
      <c r="T661" s="8">
        <f t="shared" si="217"/>
        <v>1.0860087158986942</v>
      </c>
      <c r="U661" s="8">
        <f t="shared" si="217"/>
        <v>0.5430520610387326</v>
      </c>
      <c r="V661" s="8">
        <f t="shared" si="217"/>
        <v>-0.73672203030202688</v>
      </c>
      <c r="W661" s="8">
        <f t="shared" si="217"/>
        <v>-0.84845199587347697</v>
      </c>
      <c r="Y661" s="8">
        <f t="shared" ref="Y661:AI661" si="218">(Y9-$Y9)/$Y9</f>
        <v>0</v>
      </c>
      <c r="Z661" s="8">
        <f t="shared" si="218"/>
        <v>-0.24281090401013392</v>
      </c>
      <c r="AA661" s="8">
        <f t="shared" si="218"/>
        <v>-0.23785502387163393</v>
      </c>
      <c r="AB661" s="8">
        <f t="shared" si="218"/>
        <v>-7.6391340857912465E-2</v>
      </c>
      <c r="AC661" s="8">
        <f t="shared" si="218"/>
        <v>-0.53276880635335888</v>
      </c>
      <c r="AD661" s="8">
        <f t="shared" si="218"/>
        <v>-0.22296984454214708</v>
      </c>
      <c r="AE661" s="8">
        <f t="shared" si="218"/>
        <v>-0.34087419752421738</v>
      </c>
      <c r="AF661" s="8">
        <f t="shared" si="218"/>
        <v>-0.15737670660211775</v>
      </c>
      <c r="AG661" s="8">
        <f t="shared" si="218"/>
        <v>-0.2089565504334199</v>
      </c>
      <c r="AH661" s="8">
        <f t="shared" si="218"/>
        <v>0.33285516112685298</v>
      </c>
      <c r="AI661" s="8">
        <f t="shared" si="218"/>
        <v>-0.16475231925916506</v>
      </c>
      <c r="AK661" s="8">
        <f t="shared" ref="AK661:AU661" si="219">(AK9-$AK9)/$AK9</f>
        <v>0</v>
      </c>
      <c r="AL661" s="8">
        <f t="shared" si="219"/>
        <v>-0.75371810851491261</v>
      </c>
      <c r="AM661" s="8">
        <f t="shared" si="219"/>
        <v>-0.74915725606537309</v>
      </c>
      <c r="AN661" s="8">
        <f t="shared" si="219"/>
        <v>-7.6391340857912465E-2</v>
      </c>
      <c r="AO661" s="8">
        <f t="shared" si="219"/>
        <v>-0.84267506625235977</v>
      </c>
      <c r="AP661" s="8">
        <f t="shared" si="219"/>
        <v>-0.22296984454214708</v>
      </c>
      <c r="AQ661" s="8">
        <f t="shared" si="219"/>
        <v>-0.81083188120510419</v>
      </c>
      <c r="AR661" s="8">
        <f t="shared" si="219"/>
        <v>-0.50655951777752461</v>
      </c>
      <c r="AS661" s="8">
        <f t="shared" si="219"/>
        <v>-0.84114226559762761</v>
      </c>
      <c r="AT661" s="8">
        <f t="shared" si="219"/>
        <v>0.33285516112685298</v>
      </c>
      <c r="AU661" s="8">
        <f t="shared" si="219"/>
        <v>-0.53495642305779112</v>
      </c>
      <c r="AW661">
        <f t="shared" si="193"/>
        <v>0.36514548594896551</v>
      </c>
      <c r="AX661" t="str">
        <f t="shared" si="202"/>
        <v/>
      </c>
      <c r="AY661" t="str">
        <f t="shared" si="203"/>
        <v/>
      </c>
      <c r="AZ661">
        <f t="shared" si="204"/>
        <v>0.36514548594896551</v>
      </c>
    </row>
    <row r="662" spans="1:52" x14ac:dyDescent="0.3">
      <c r="A662">
        <v>21</v>
      </c>
      <c r="B662" t="s">
        <v>75</v>
      </c>
      <c r="C662" t="s">
        <v>67</v>
      </c>
      <c r="D662" t="s">
        <v>68</v>
      </c>
      <c r="F662" s="2">
        <v>0</v>
      </c>
      <c r="G662" s="2">
        <f t="shared" si="194"/>
        <v>1</v>
      </c>
      <c r="H662" s="4">
        <f t="shared" si="195"/>
        <v>0</v>
      </c>
      <c r="I662">
        <f t="shared" si="196"/>
        <v>1</v>
      </c>
      <c r="J662">
        <f t="shared" si="189"/>
        <v>0</v>
      </c>
      <c r="K662">
        <f t="shared" si="197"/>
        <v>4</v>
      </c>
      <c r="L662">
        <f t="shared" si="198"/>
        <v>0</v>
      </c>
      <c r="M662" s="8">
        <f t="shared" ref="M662:W662" si="220">(M10-$M10)/$M10</f>
        <v>0</v>
      </c>
      <c r="N662" s="8">
        <f t="shared" si="220"/>
        <v>1.6842686394856832</v>
      </c>
      <c r="O662" s="8">
        <f t="shared" si="220"/>
        <v>1.6848236566466428</v>
      </c>
      <c r="P662" s="8">
        <f t="shared" si="220"/>
        <v>-0.55716014797319446</v>
      </c>
      <c r="Q662" s="8">
        <f t="shared" si="220"/>
        <v>-0.39845171836137405</v>
      </c>
      <c r="R662" s="8">
        <f t="shared" si="220"/>
        <v>-0.7332279786313245</v>
      </c>
      <c r="S662" s="8">
        <f t="shared" si="220"/>
        <v>-0.50639821664880846</v>
      </c>
      <c r="T662" s="8">
        <f t="shared" si="220"/>
        <v>1.7858298661309786</v>
      </c>
      <c r="U662" s="8">
        <f t="shared" si="220"/>
        <v>1.7639388301362107</v>
      </c>
      <c r="V662" s="8">
        <f t="shared" si="220"/>
        <v>-0.83015680521942681</v>
      </c>
      <c r="W662" s="8">
        <f t="shared" si="220"/>
        <v>-0.14910588250523535</v>
      </c>
      <c r="Y662" s="8">
        <f t="shared" ref="Y662:AI662" si="221">(Y10-$Y10)/$Y10</f>
        <v>0</v>
      </c>
      <c r="Z662" s="8">
        <f t="shared" si="221"/>
        <v>0.7900068640525344</v>
      </c>
      <c r="AA662" s="8">
        <f t="shared" si="221"/>
        <v>0.79038373386810989</v>
      </c>
      <c r="AB662" s="8">
        <f t="shared" si="221"/>
        <v>-0.20943293743964964</v>
      </c>
      <c r="AC662" s="8">
        <f t="shared" si="221"/>
        <v>-0.13404632996800342</v>
      </c>
      <c r="AD662" s="8">
        <f t="shared" si="221"/>
        <v>5.1625407291122249E-2</v>
      </c>
      <c r="AE662" s="8">
        <f t="shared" si="221"/>
        <v>0.19703619214398016</v>
      </c>
      <c r="AF662" s="8">
        <f t="shared" si="221"/>
        <v>-0.26900664464406621</v>
      </c>
      <c r="AG662" s="8">
        <f t="shared" si="221"/>
        <v>0.23317171378713139</v>
      </c>
      <c r="AH662" s="8">
        <f t="shared" si="221"/>
        <v>-1.8428948665536543E-2</v>
      </c>
      <c r="AI662" s="8">
        <f t="shared" si="221"/>
        <v>1.3461243844294002</v>
      </c>
      <c r="AK662" s="8">
        <f t="shared" ref="AK662:AU662" si="222">(AK10-$AK10)/$AK10</f>
        <v>0</v>
      </c>
      <c r="AL662" s="8">
        <f t="shared" si="222"/>
        <v>-0.57781157602586741</v>
      </c>
      <c r="AM662" s="8">
        <f t="shared" si="222"/>
        <v>-0.58006314228718825</v>
      </c>
      <c r="AN662" s="8">
        <f t="shared" si="222"/>
        <v>-0.20943293743964964</v>
      </c>
      <c r="AO662" s="8">
        <f t="shared" si="222"/>
        <v>-0.74883122020591464</v>
      </c>
      <c r="AP662" s="8">
        <f t="shared" si="222"/>
        <v>5.1625407291122249E-2</v>
      </c>
      <c r="AQ662" s="8">
        <f t="shared" si="222"/>
        <v>-0.69523149412571739</v>
      </c>
      <c r="AR662" s="8">
        <f t="shared" si="222"/>
        <v>-0.5264472797618831</v>
      </c>
      <c r="AS662" s="8">
        <f t="shared" si="222"/>
        <v>-0.78136178066299988</v>
      </c>
      <c r="AT662" s="8">
        <f t="shared" si="222"/>
        <v>-1.8428948665536543E-2</v>
      </c>
      <c r="AU662" s="8">
        <f t="shared" si="222"/>
        <v>0.44630513603052396</v>
      </c>
      <c r="AW662">
        <f t="shared" si="193"/>
        <v>-1.083021055900812</v>
      </c>
      <c r="AX662" t="str">
        <f t="shared" si="202"/>
        <v/>
      </c>
      <c r="AY662">
        <f t="shared" si="203"/>
        <v>-1.083021055900812</v>
      </c>
      <c r="AZ662" t="str">
        <f t="shared" si="204"/>
        <v/>
      </c>
    </row>
    <row r="663" spans="1:52" s="17" customFormat="1" x14ac:dyDescent="0.3">
      <c r="A663">
        <v>21</v>
      </c>
      <c r="B663" t="s">
        <v>76</v>
      </c>
      <c r="C663" t="s">
        <v>67</v>
      </c>
      <c r="D663" t="s">
        <v>68</v>
      </c>
      <c r="E663"/>
      <c r="F663" s="2">
        <v>0</v>
      </c>
      <c r="G663" s="2">
        <f t="shared" si="194"/>
        <v>1</v>
      </c>
      <c r="H663" s="4">
        <f t="shared" si="195"/>
        <v>0</v>
      </c>
      <c r="I663">
        <f t="shared" si="196"/>
        <v>1</v>
      </c>
      <c r="J663">
        <f t="shared" si="189"/>
        <v>0</v>
      </c>
      <c r="K663">
        <f t="shared" si="197"/>
        <v>4</v>
      </c>
      <c r="L663">
        <f t="shared" si="198"/>
        <v>0</v>
      </c>
      <c r="M663" s="8">
        <f t="shared" ref="M663:W663" si="223">(M11-$M11)/$M11</f>
        <v>0</v>
      </c>
      <c r="N663" s="8">
        <f t="shared" si="223"/>
        <v>0.52715537156609205</v>
      </c>
      <c r="O663" s="8">
        <f t="shared" si="223"/>
        <v>0.54659567442558799</v>
      </c>
      <c r="P663" s="8">
        <f t="shared" si="223"/>
        <v>0.36421581808078335</v>
      </c>
      <c r="Q663" s="8">
        <f t="shared" si="223"/>
        <v>-0.23720915144241939</v>
      </c>
      <c r="R663" s="8">
        <f t="shared" si="223"/>
        <v>0.49990405767804136</v>
      </c>
      <c r="S663" s="8">
        <f t="shared" si="223"/>
        <v>0.34256526079054589</v>
      </c>
      <c r="T663" s="8">
        <f t="shared" si="223"/>
        <v>-0.31686503334518257</v>
      </c>
      <c r="U663" s="8">
        <f t="shared" si="223"/>
        <v>-0.31612649945728827</v>
      </c>
      <c r="V663" s="8">
        <f t="shared" si="223"/>
        <v>2.1207390614815447</v>
      </c>
      <c r="W663" s="8">
        <f t="shared" si="223"/>
        <v>0.66855840965644164</v>
      </c>
      <c r="X663"/>
      <c r="Y663" s="8">
        <f t="shared" ref="Y663:AI663" si="224">(Y11-$Y11)/$Y11</f>
        <v>0</v>
      </c>
      <c r="Z663" s="8">
        <f t="shared" si="224"/>
        <v>0.1033414452158888</v>
      </c>
      <c r="AA663" s="8">
        <f t="shared" si="224"/>
        <v>0.1174940708350809</v>
      </c>
      <c r="AB663" s="8">
        <f t="shared" si="224"/>
        <v>0.51431335789412824</v>
      </c>
      <c r="AC663" s="8">
        <f t="shared" si="224"/>
        <v>-0.23989386944339028</v>
      </c>
      <c r="AD663" s="8">
        <f t="shared" si="224"/>
        <v>0.41234425236042122</v>
      </c>
      <c r="AE663" s="8">
        <f t="shared" si="224"/>
        <v>0.17405464733401707</v>
      </c>
      <c r="AF663" s="8">
        <f t="shared" si="224"/>
        <v>-0.74399804340587206</v>
      </c>
      <c r="AG663" s="8">
        <f t="shared" si="224"/>
        <v>-0.58338952107013808</v>
      </c>
      <c r="AH663" s="8">
        <f t="shared" si="224"/>
        <v>0.65680537281834561</v>
      </c>
      <c r="AI663" s="8">
        <f t="shared" si="224"/>
        <v>0.84407131433804783</v>
      </c>
      <c r="AK663" s="8">
        <f t="shared" ref="AK663:AU663" si="225">(AK11-$AK11)/$AK11</f>
        <v>0</v>
      </c>
      <c r="AL663" s="8">
        <f t="shared" si="225"/>
        <v>-0.67283205660212086</v>
      </c>
      <c r="AM663" s="8">
        <f t="shared" si="225"/>
        <v>-0.66190190145474426</v>
      </c>
      <c r="AN663" s="8">
        <f t="shared" si="225"/>
        <v>0.51431335789412824</v>
      </c>
      <c r="AO663" s="8">
        <f t="shared" si="225"/>
        <v>-0.72672996124687039</v>
      </c>
      <c r="AP663" s="8">
        <f t="shared" si="225"/>
        <v>0.41234425236042122</v>
      </c>
      <c r="AQ663" s="8">
        <f t="shared" si="225"/>
        <v>-0.63738770379454746</v>
      </c>
      <c r="AR663" s="8">
        <f t="shared" si="225"/>
        <v>-0.83762676018851223</v>
      </c>
      <c r="AS663" s="8">
        <f t="shared" si="225"/>
        <v>-0.92970674589446844</v>
      </c>
      <c r="AT663" s="8">
        <f t="shared" si="225"/>
        <v>0.65680537281834561</v>
      </c>
      <c r="AU663" s="8">
        <f t="shared" si="225"/>
        <v>0.33218338342509723</v>
      </c>
      <c r="AW663">
        <f t="shared" si="193"/>
        <v>-1.083021055900812</v>
      </c>
      <c r="AX663" t="str">
        <f t="shared" si="202"/>
        <v/>
      </c>
      <c r="AY663">
        <f t="shared" si="203"/>
        <v>-1.083021055900812</v>
      </c>
      <c r="AZ663" t="str">
        <f t="shared" si="204"/>
        <v/>
      </c>
    </row>
    <row r="664" spans="1:52" s="17" customFormat="1" x14ac:dyDescent="0.3">
      <c r="A664">
        <v>21</v>
      </c>
      <c r="B664" t="s">
        <v>77</v>
      </c>
      <c r="C664" t="s">
        <v>67</v>
      </c>
      <c r="D664" t="s">
        <v>68</v>
      </c>
      <c r="E664"/>
      <c r="F664" s="2">
        <v>0</v>
      </c>
      <c r="G664" s="2">
        <f t="shared" si="194"/>
        <v>0</v>
      </c>
      <c r="H664" s="4">
        <f t="shared" si="195"/>
        <v>0</v>
      </c>
      <c r="I664">
        <f t="shared" si="196"/>
        <v>0</v>
      </c>
      <c r="J664">
        <f t="shared" si="189"/>
        <v>1</v>
      </c>
      <c r="K664">
        <f t="shared" si="197"/>
        <v>4</v>
      </c>
      <c r="L664">
        <f t="shared" si="198"/>
        <v>0</v>
      </c>
      <c r="M664" s="8">
        <f t="shared" ref="M664:W664" si="226">(M12-$M12)/$M12</f>
        <v>0</v>
      </c>
      <c r="N664" s="8">
        <f t="shared" si="226"/>
        <v>-0.21207954470060061</v>
      </c>
      <c r="O664" s="8">
        <f t="shared" si="226"/>
        <v>-0.19232935487404057</v>
      </c>
      <c r="P664" s="8">
        <f t="shared" si="226"/>
        <v>1.3526539780380409</v>
      </c>
      <c r="Q664" s="8">
        <f t="shared" si="226"/>
        <v>-0.23730515132941785</v>
      </c>
      <c r="R664" s="8">
        <f t="shared" si="226"/>
        <v>0.53776340738938699</v>
      </c>
      <c r="S664" s="8">
        <f t="shared" si="226"/>
        <v>-0.34543763973709679</v>
      </c>
      <c r="T664" s="8">
        <f t="shared" si="226"/>
        <v>-0.20152682688976156</v>
      </c>
      <c r="U664" s="8">
        <f t="shared" si="226"/>
        <v>-0.35883969765710322</v>
      </c>
      <c r="V664" s="8">
        <f t="shared" si="226"/>
        <v>4.1826367804362263</v>
      </c>
      <c r="W664" s="8">
        <f t="shared" si="226"/>
        <v>0.45416817395800757</v>
      </c>
      <c r="X664"/>
      <c r="Y664" s="8">
        <f t="shared" ref="Y664:AI664" si="227">(Y12-$Y12)/$Y12</f>
        <v>0</v>
      </c>
      <c r="Z664" s="8">
        <f t="shared" si="227"/>
        <v>-0.35620939900208087</v>
      </c>
      <c r="AA664" s="8">
        <f t="shared" si="227"/>
        <v>-0.34601094438907515</v>
      </c>
      <c r="AB664" s="8">
        <f t="shared" si="227"/>
        <v>1.042806657773389</v>
      </c>
      <c r="AC664" s="8">
        <f t="shared" si="227"/>
        <v>-0.22429151326598609</v>
      </c>
      <c r="AD664" s="8">
        <f t="shared" si="227"/>
        <v>0.66263655028583179</v>
      </c>
      <c r="AE664" s="8">
        <f t="shared" si="227"/>
        <v>-0.20018045463957504</v>
      </c>
      <c r="AF664" s="8">
        <f t="shared" si="227"/>
        <v>-0.6353762717448258</v>
      </c>
      <c r="AG664" s="8">
        <f t="shared" si="227"/>
        <v>-0.60286606934192744</v>
      </c>
      <c r="AH664" s="8">
        <f t="shared" si="227"/>
        <v>0.958049640654698</v>
      </c>
      <c r="AI664" s="8">
        <f t="shared" si="227"/>
        <v>0.17442570158732776</v>
      </c>
      <c r="AK664" s="8">
        <f t="shared" ref="AK664:AU664" si="228">(AK12-$AK12)/$AK12</f>
        <v>0</v>
      </c>
      <c r="AL664" s="8">
        <f t="shared" si="228"/>
        <v>-0.72761845613992016</v>
      </c>
      <c r="AM664" s="8">
        <f t="shared" si="228"/>
        <v>-0.71774062807734784</v>
      </c>
      <c r="AN664" s="8">
        <f t="shared" si="228"/>
        <v>1.042806657773389</v>
      </c>
      <c r="AO664" s="8">
        <f t="shared" si="228"/>
        <v>-0.66336641376970162</v>
      </c>
      <c r="AP664" s="8">
        <f t="shared" si="228"/>
        <v>0.66263655028583179</v>
      </c>
      <c r="AQ664" s="8">
        <f t="shared" si="228"/>
        <v>-0.69767331514755615</v>
      </c>
      <c r="AR664" s="8">
        <f t="shared" si="228"/>
        <v>-0.79531461397103054</v>
      </c>
      <c r="AS664" s="8">
        <f t="shared" si="228"/>
        <v>-0.92185180561893487</v>
      </c>
      <c r="AT664" s="8">
        <f t="shared" si="228"/>
        <v>0.958049640654698</v>
      </c>
      <c r="AU664" s="8">
        <f t="shared" si="228"/>
        <v>-0.20771412572011105</v>
      </c>
      <c r="AW664">
        <f t="shared" si="193"/>
        <v>0.36514548594896551</v>
      </c>
      <c r="AX664" t="str">
        <f t="shared" si="202"/>
        <v/>
      </c>
      <c r="AY664" t="str">
        <f t="shared" si="203"/>
        <v/>
      </c>
      <c r="AZ664">
        <f t="shared" si="204"/>
        <v>0.36514548594896551</v>
      </c>
    </row>
    <row r="665" spans="1:52" s="17" customFormat="1" x14ac:dyDescent="0.3">
      <c r="A665">
        <v>21</v>
      </c>
      <c r="B665" t="s">
        <v>78</v>
      </c>
      <c r="C665" t="s">
        <v>67</v>
      </c>
      <c r="D665" t="s">
        <v>68</v>
      </c>
      <c r="E665"/>
      <c r="F665" s="2">
        <v>0</v>
      </c>
      <c r="G665" s="2">
        <f t="shared" si="194"/>
        <v>0</v>
      </c>
      <c r="H665" s="4">
        <f t="shared" si="195"/>
        <v>0</v>
      </c>
      <c r="I665">
        <f t="shared" si="196"/>
        <v>0</v>
      </c>
      <c r="J665">
        <f t="shared" si="189"/>
        <v>1</v>
      </c>
      <c r="K665">
        <f t="shared" si="197"/>
        <v>4</v>
      </c>
      <c r="L665">
        <f t="shared" si="198"/>
        <v>0</v>
      </c>
      <c r="M665" s="8">
        <f t="shared" ref="M665:W665" si="229">(M13-$M13)/$M13</f>
        <v>0</v>
      </c>
      <c r="N665" s="8">
        <f t="shared" si="229"/>
        <v>0.18110984279274087</v>
      </c>
      <c r="O665" s="8">
        <f t="shared" si="229"/>
        <v>0.18814971086974666</v>
      </c>
      <c r="P665" s="8">
        <f t="shared" si="229"/>
        <v>9.5549748035275162E-2</v>
      </c>
      <c r="Q665" s="8">
        <f t="shared" si="229"/>
        <v>-0.30023971948805211</v>
      </c>
      <c r="R665" s="8">
        <f t="shared" si="229"/>
        <v>-0.23860511662513587</v>
      </c>
      <c r="S665" s="8">
        <f t="shared" si="229"/>
        <v>-0.46907067156939486</v>
      </c>
      <c r="T665" s="8">
        <f t="shared" si="229"/>
        <v>-3.4926817562614405E-2</v>
      </c>
      <c r="U665" s="8">
        <f t="shared" si="229"/>
        <v>-9.4231121667356782E-2</v>
      </c>
      <c r="V665" s="8">
        <f t="shared" si="229"/>
        <v>0.34506560849773721</v>
      </c>
      <c r="W665" s="8">
        <f t="shared" si="229"/>
        <v>1.9087617367714905E-2</v>
      </c>
      <c r="X665"/>
      <c r="Y665" s="8">
        <f t="shared" ref="Y665:AI665" si="230">(Y13-$Y13)/$Y13</f>
        <v>0</v>
      </c>
      <c r="Z665" s="8">
        <f t="shared" si="230"/>
        <v>-1.3350737369395037E-2</v>
      </c>
      <c r="AA665" s="8">
        <f t="shared" si="230"/>
        <v>-8.2396568353490605E-3</v>
      </c>
      <c r="AB665" s="8">
        <f t="shared" si="230"/>
        <v>-0.23700784658951493</v>
      </c>
      <c r="AC665" s="8">
        <f t="shared" si="230"/>
        <v>-0.49573881837453415</v>
      </c>
      <c r="AD665" s="8">
        <f t="shared" si="230"/>
        <v>-0.24430959473458144</v>
      </c>
      <c r="AE665" s="8">
        <f t="shared" si="230"/>
        <v>-0.38586581041868356</v>
      </c>
      <c r="AF665" s="8">
        <f t="shared" si="230"/>
        <v>-0.59625171381432873</v>
      </c>
      <c r="AG665" s="8">
        <f t="shared" si="230"/>
        <v>-0.44152037008692602</v>
      </c>
      <c r="AH665" s="8">
        <f t="shared" si="230"/>
        <v>0.12119148185898772</v>
      </c>
      <c r="AI665" s="8">
        <f t="shared" si="230"/>
        <v>0.25830594954349645</v>
      </c>
      <c r="AK665" s="8">
        <f t="shared" ref="AK665:AU665" si="231">(AK13-$AK13)/$AK13</f>
        <v>0</v>
      </c>
      <c r="AL665" s="8">
        <f t="shared" si="231"/>
        <v>-0.75728351749027656</v>
      </c>
      <c r="AM665" s="8">
        <f t="shared" si="231"/>
        <v>-0.75289811131741013</v>
      </c>
      <c r="AN665" s="8">
        <f t="shared" si="231"/>
        <v>-0.23700784658951493</v>
      </c>
      <c r="AO665" s="8">
        <f t="shared" si="231"/>
        <v>-0.85353026829009992</v>
      </c>
      <c r="AP665" s="8">
        <f t="shared" si="231"/>
        <v>-0.24430959473458144</v>
      </c>
      <c r="AQ665" s="8">
        <f t="shared" si="231"/>
        <v>-0.83172512221914041</v>
      </c>
      <c r="AR665" s="8">
        <f t="shared" si="231"/>
        <v>-0.73137313923026404</v>
      </c>
      <c r="AS665" s="8">
        <f t="shared" si="231"/>
        <v>-0.88924482876150679</v>
      </c>
      <c r="AT665" s="8">
        <f t="shared" si="231"/>
        <v>0.12119148185898772</v>
      </c>
      <c r="AU665" s="8">
        <f t="shared" si="231"/>
        <v>-0.21700497907020794</v>
      </c>
      <c r="AW665">
        <f t="shared" si="193"/>
        <v>1.2232333961046531</v>
      </c>
      <c r="AX665" t="str">
        <f t="shared" si="202"/>
        <v/>
      </c>
      <c r="AY665" t="str">
        <f t="shared" si="203"/>
        <v/>
      </c>
      <c r="AZ665">
        <f t="shared" si="204"/>
        <v>1.2232333961046531</v>
      </c>
    </row>
    <row r="666" spans="1:52" s="17" customFormat="1" x14ac:dyDescent="0.3">
      <c r="A666">
        <v>21</v>
      </c>
      <c r="B666" t="s">
        <v>79</v>
      </c>
      <c r="C666" t="s">
        <v>67</v>
      </c>
      <c r="D666" t="s">
        <v>68</v>
      </c>
      <c r="E666"/>
      <c r="F666" s="2">
        <v>0</v>
      </c>
      <c r="G666" s="2">
        <f t="shared" si="194"/>
        <v>1</v>
      </c>
      <c r="H666" s="4">
        <f t="shared" si="195"/>
        <v>0</v>
      </c>
      <c r="I666">
        <f t="shared" si="196"/>
        <v>0</v>
      </c>
      <c r="J666">
        <f t="shared" si="189"/>
        <v>1</v>
      </c>
      <c r="K666">
        <f t="shared" si="197"/>
        <v>4</v>
      </c>
      <c r="L666">
        <f t="shared" si="198"/>
        <v>0</v>
      </c>
      <c r="M666" s="8">
        <f t="shared" ref="M666:W666" si="232">(M14-$M14)/$M14</f>
        <v>0</v>
      </c>
      <c r="N666" s="8">
        <f t="shared" si="232"/>
        <v>-0.48232147269780834</v>
      </c>
      <c r="O666" s="8">
        <f t="shared" si="232"/>
        <v>-0.47765109077296991</v>
      </c>
      <c r="P666" s="8">
        <f t="shared" si="232"/>
        <v>0.96435775049828798</v>
      </c>
      <c r="Q666" s="8">
        <f t="shared" si="232"/>
        <v>-0.7884594955560762</v>
      </c>
      <c r="R666" s="8">
        <f t="shared" si="232"/>
        <v>0.51559233695306772</v>
      </c>
      <c r="S666" s="8">
        <f t="shared" si="232"/>
        <v>-0.82739158177166372</v>
      </c>
      <c r="T666" s="8">
        <f t="shared" si="232"/>
        <v>1.6247274530260141</v>
      </c>
      <c r="U666" s="8">
        <f t="shared" si="232"/>
        <v>0.8372917222582571</v>
      </c>
      <c r="V666" s="8">
        <f t="shared" si="232"/>
        <v>3.2380594999613392</v>
      </c>
      <c r="W666" s="8">
        <f t="shared" si="232"/>
        <v>-0.73820060604489279</v>
      </c>
      <c r="X666"/>
      <c r="Y666" s="8">
        <f t="shared" ref="Y666:AI666" si="233">(Y14-$Y14)/$Y14</f>
        <v>0</v>
      </c>
      <c r="Z666" s="8">
        <f t="shared" si="233"/>
        <v>-0.41857078735728415</v>
      </c>
      <c r="AA666" s="8">
        <f t="shared" si="233"/>
        <v>-0.41920562917838844</v>
      </c>
      <c r="AB666" s="8">
        <f t="shared" si="233"/>
        <v>0.56531295369591772</v>
      </c>
      <c r="AC666" s="8">
        <f t="shared" si="233"/>
        <v>-0.56978225046740316</v>
      </c>
      <c r="AD666" s="8">
        <f t="shared" si="233"/>
        <v>0.75204588283951812</v>
      </c>
      <c r="AE666" s="8">
        <f t="shared" si="233"/>
        <v>-0.24060674689885689</v>
      </c>
      <c r="AF666" s="8">
        <f t="shared" si="233"/>
        <v>-2.6763639046056324E-2</v>
      </c>
      <c r="AG666" s="8">
        <f t="shared" si="233"/>
        <v>-0.18491606820894366</v>
      </c>
      <c r="AH666" s="8">
        <f t="shared" si="233"/>
        <v>1.6954088443569482</v>
      </c>
      <c r="AI666" s="8">
        <f t="shared" si="233"/>
        <v>-0.33863157967341145</v>
      </c>
      <c r="AK666" s="8">
        <f t="shared" ref="AK666:AU666" si="234">(AK14-$AK14)/$AK14</f>
        <v>0</v>
      </c>
      <c r="AL666" s="8">
        <f t="shared" si="234"/>
        <v>-0.80048893425370682</v>
      </c>
      <c r="AM666" s="8">
        <f t="shared" si="234"/>
        <v>-0.80175424044025534</v>
      </c>
      <c r="AN666" s="8">
        <f t="shared" si="234"/>
        <v>0.56531295369591772</v>
      </c>
      <c r="AO666" s="8">
        <f t="shared" si="234"/>
        <v>-0.83745978472062343</v>
      </c>
      <c r="AP666" s="8">
        <f t="shared" si="234"/>
        <v>0.75204588283951812</v>
      </c>
      <c r="AQ666" s="8">
        <f t="shared" si="234"/>
        <v>-0.76749240527872775</v>
      </c>
      <c r="AR666" s="8">
        <f t="shared" si="234"/>
        <v>-0.43632914523419708</v>
      </c>
      <c r="AS666" s="8">
        <f t="shared" si="234"/>
        <v>-0.82640884360275646</v>
      </c>
      <c r="AT666" s="8">
        <f t="shared" si="234"/>
        <v>1.6954088443569482</v>
      </c>
      <c r="AU666" s="8">
        <f t="shared" si="234"/>
        <v>-0.63784966060953585</v>
      </c>
      <c r="AW666">
        <f t="shared" si="193"/>
        <v>2.604341935353117</v>
      </c>
      <c r="AX666" t="str">
        <f t="shared" si="202"/>
        <v/>
      </c>
      <c r="AY666" t="str">
        <f t="shared" si="203"/>
        <v/>
      </c>
      <c r="AZ666">
        <f t="shared" si="204"/>
        <v>2.604341935353117</v>
      </c>
    </row>
    <row r="667" spans="1:52" s="17" customFormat="1" x14ac:dyDescent="0.3">
      <c r="A667">
        <v>21</v>
      </c>
      <c r="B667" t="s">
        <v>80</v>
      </c>
      <c r="C667" t="s">
        <v>67</v>
      </c>
      <c r="D667" t="s">
        <v>68</v>
      </c>
      <c r="E667"/>
      <c r="F667" s="2">
        <v>0</v>
      </c>
      <c r="G667" s="2">
        <f t="shared" si="194"/>
        <v>0</v>
      </c>
      <c r="H667" s="4">
        <f t="shared" si="195"/>
        <v>0</v>
      </c>
      <c r="I667">
        <f t="shared" si="196"/>
        <v>0</v>
      </c>
      <c r="J667">
        <f t="shared" si="189"/>
        <v>1</v>
      </c>
      <c r="K667">
        <f t="shared" si="197"/>
        <v>4</v>
      </c>
      <c r="L667">
        <f t="shared" si="198"/>
        <v>0</v>
      </c>
      <c r="M667" s="8">
        <f t="shared" ref="M667:W667" si="235">(M15-$M15)/$M15</f>
        <v>0</v>
      </c>
      <c r="N667" s="8">
        <f t="shared" si="235"/>
        <v>-0.26777977023372257</v>
      </c>
      <c r="O667" s="8">
        <f t="shared" si="235"/>
        <v>-0.25124264308302618</v>
      </c>
      <c r="P667" s="8">
        <f t="shared" si="235"/>
        <v>0.55035276421250579</v>
      </c>
      <c r="Q667" s="8">
        <f t="shared" si="235"/>
        <v>-0.53782616216272883</v>
      </c>
      <c r="R667" s="8">
        <f t="shared" si="235"/>
        <v>0.5082284814715412</v>
      </c>
      <c r="S667" s="8">
        <f t="shared" si="235"/>
        <v>-0.38472929032158792</v>
      </c>
      <c r="T667" s="8">
        <f t="shared" si="235"/>
        <v>-0.5973806625992153</v>
      </c>
      <c r="U667" s="8">
        <f t="shared" si="235"/>
        <v>-0.6804827777922543</v>
      </c>
      <c r="V667" s="8">
        <f t="shared" si="235"/>
        <v>1.2321552048501014</v>
      </c>
      <c r="W667" s="8">
        <f t="shared" si="235"/>
        <v>-0.23140874161920216</v>
      </c>
      <c r="X667"/>
      <c r="Y667" s="8">
        <f t="shared" ref="Y667:AI667" si="236">(Y15-$Y15)/$Y15</f>
        <v>0</v>
      </c>
      <c r="Z667" s="8">
        <f t="shared" si="236"/>
        <v>-0.36042075186095768</v>
      </c>
      <c r="AA667" s="8">
        <f t="shared" si="236"/>
        <v>-0.3519468163782174</v>
      </c>
      <c r="AB667" s="8">
        <f t="shared" si="236"/>
        <v>5.0318218467327133E-2</v>
      </c>
      <c r="AC667" s="8">
        <f t="shared" si="236"/>
        <v>-0.4353272127454032</v>
      </c>
      <c r="AD667" s="8">
        <f t="shared" si="236"/>
        <v>0.37730004675309531</v>
      </c>
      <c r="AE667" s="8">
        <f t="shared" si="236"/>
        <v>-0.248760191346905</v>
      </c>
      <c r="AF667" s="8">
        <f t="shared" si="236"/>
        <v>-0.80061324562371161</v>
      </c>
      <c r="AG667" s="8">
        <f t="shared" si="236"/>
        <v>-0.78547966181038764</v>
      </c>
      <c r="AH667" s="8">
        <f t="shared" si="236"/>
        <v>0.14297039743903525</v>
      </c>
      <c r="AI667" s="8">
        <f t="shared" si="236"/>
        <v>-3.3389695230215066E-2</v>
      </c>
      <c r="AK667" s="8">
        <f t="shared" ref="AK667:AU667" si="237">(AK15-$AK15)/$AK15</f>
        <v>0</v>
      </c>
      <c r="AL667" s="8">
        <f t="shared" si="237"/>
        <v>-0.77906361343805153</v>
      </c>
      <c r="AM667" s="8">
        <f t="shared" si="237"/>
        <v>-0.77031297327503412</v>
      </c>
      <c r="AN667" s="8">
        <f t="shared" si="237"/>
        <v>5.0318218467327133E-2</v>
      </c>
      <c r="AO667" s="8">
        <f t="shared" si="237"/>
        <v>-0.80208172832938418</v>
      </c>
      <c r="AP667" s="8">
        <f t="shared" si="237"/>
        <v>0.37730004675309531</v>
      </c>
      <c r="AQ667" s="8">
        <f t="shared" si="237"/>
        <v>-0.7405478844948995</v>
      </c>
      <c r="AR667" s="8">
        <f t="shared" si="237"/>
        <v>-0.89092562083100069</v>
      </c>
      <c r="AS667" s="8">
        <f t="shared" si="237"/>
        <v>-0.95737825338877192</v>
      </c>
      <c r="AT667" s="8">
        <f t="shared" si="237"/>
        <v>0.14297039743903525</v>
      </c>
      <c r="AU667" s="8">
        <f t="shared" si="237"/>
        <v>-0.34019950831817636</v>
      </c>
      <c r="AW667">
        <f t="shared" si="193"/>
        <v>1.254806469221275</v>
      </c>
      <c r="AX667" t="str">
        <f t="shared" si="202"/>
        <v/>
      </c>
      <c r="AY667" t="str">
        <f t="shared" si="203"/>
        <v/>
      </c>
      <c r="AZ667">
        <f t="shared" si="204"/>
        <v>1.254806469221275</v>
      </c>
    </row>
    <row r="668" spans="1:52" s="17" customFormat="1" x14ac:dyDescent="0.3">
      <c r="A668">
        <v>21</v>
      </c>
      <c r="B668" t="s">
        <v>81</v>
      </c>
      <c r="C668" t="s">
        <v>67</v>
      </c>
      <c r="D668" t="s">
        <v>68</v>
      </c>
      <c r="E668"/>
      <c r="F668" s="2">
        <v>0</v>
      </c>
      <c r="G668" s="2">
        <f t="shared" si="194"/>
        <v>1</v>
      </c>
      <c r="H668" s="4">
        <f t="shared" si="195"/>
        <v>0</v>
      </c>
      <c r="I668">
        <f t="shared" si="196"/>
        <v>1</v>
      </c>
      <c r="J668">
        <f t="shared" si="189"/>
        <v>0</v>
      </c>
      <c r="K668">
        <f t="shared" si="197"/>
        <v>4</v>
      </c>
      <c r="L668">
        <f t="shared" si="198"/>
        <v>0</v>
      </c>
      <c r="M668" s="8">
        <f t="shared" ref="M668:W668" si="238">(M16-$M16)/$M16</f>
        <v>0</v>
      </c>
      <c r="N668" s="8">
        <f t="shared" si="238"/>
        <v>0.95088003947163702</v>
      </c>
      <c r="O668" s="8">
        <f t="shared" si="238"/>
        <v>0.94867727977504857</v>
      </c>
      <c r="P668" s="8">
        <f t="shared" si="238"/>
        <v>-0.23484523008392957</v>
      </c>
      <c r="Q668" s="8">
        <f t="shared" si="238"/>
        <v>7.5950895944403865E-2</v>
      </c>
      <c r="R668" s="8">
        <f t="shared" si="238"/>
        <v>-0.11228828271902701</v>
      </c>
      <c r="S668" s="8">
        <f t="shared" si="238"/>
        <v>0.3433001305232139</v>
      </c>
      <c r="T668" s="8">
        <f t="shared" si="238"/>
        <v>-2.0984037663270904E-2</v>
      </c>
      <c r="U668" s="8">
        <f t="shared" si="238"/>
        <v>0.13128439961548244</v>
      </c>
      <c r="V668" s="8">
        <f t="shared" si="238"/>
        <v>2.906420273004001</v>
      </c>
      <c r="W668" s="8">
        <f t="shared" si="238"/>
        <v>1.6209878646346394</v>
      </c>
      <c r="X668"/>
      <c r="Y668" s="8">
        <f t="shared" ref="Y668:AI668" si="239">(Y16-$Y16)/$Y16</f>
        <v>0</v>
      </c>
      <c r="Z668" s="8">
        <f t="shared" si="239"/>
        <v>0.34777139589106432</v>
      </c>
      <c r="AA668" s="8">
        <f t="shared" si="239"/>
        <v>0.35244682407850875</v>
      </c>
      <c r="AB668" s="8">
        <f t="shared" si="239"/>
        <v>-7.5721515471725634E-2</v>
      </c>
      <c r="AC668" s="8">
        <f t="shared" si="239"/>
        <v>2.8034177659311293E-2</v>
      </c>
      <c r="AD668" s="8">
        <f t="shared" si="239"/>
        <v>0.16121609047614557</v>
      </c>
      <c r="AE668" s="8">
        <f t="shared" si="239"/>
        <v>0.37205656564730638</v>
      </c>
      <c r="AF668" s="8">
        <f t="shared" si="239"/>
        <v>-0.66508496442112053</v>
      </c>
      <c r="AG668" s="8">
        <f t="shared" si="239"/>
        <v>-0.2831440948605054</v>
      </c>
      <c r="AH668" s="8">
        <f t="shared" si="239"/>
        <v>0.55032781951617193</v>
      </c>
      <c r="AI668" s="8">
        <f t="shared" si="239"/>
        <v>1.276691105926739</v>
      </c>
      <c r="AK668" s="8">
        <f t="shared" ref="AK668:AU668" si="240">(AK16-$AK16)/$AK16</f>
        <v>0</v>
      </c>
      <c r="AL668" s="8">
        <f t="shared" si="240"/>
        <v>-0.57503054526797692</v>
      </c>
      <c r="AM668" s="8">
        <f t="shared" si="240"/>
        <v>-0.57641578043072017</v>
      </c>
      <c r="AN668" s="8">
        <f t="shared" si="240"/>
        <v>-7.5721515471725634E-2</v>
      </c>
      <c r="AO668" s="8">
        <f t="shared" si="240"/>
        <v>-0.64064951592007147</v>
      </c>
      <c r="AP668" s="8">
        <f t="shared" si="240"/>
        <v>0.16121609047614557</v>
      </c>
      <c r="AQ668" s="8">
        <f t="shared" si="240"/>
        <v>-0.55159684296244649</v>
      </c>
      <c r="AR668" s="8">
        <f t="shared" si="240"/>
        <v>-0.77455750420820646</v>
      </c>
      <c r="AS668" s="8">
        <f t="shared" si="240"/>
        <v>-0.87779632308501188</v>
      </c>
      <c r="AT668" s="8">
        <f t="shared" si="240"/>
        <v>0.55032781951617193</v>
      </c>
      <c r="AU668" s="8">
        <f t="shared" si="240"/>
        <v>0.61764451224719963</v>
      </c>
      <c r="AW668">
        <f t="shared" si="193"/>
        <v>-0.1782503632687904</v>
      </c>
      <c r="AX668" t="str">
        <f t="shared" si="202"/>
        <v/>
      </c>
      <c r="AY668">
        <f t="shared" si="203"/>
        <v>-0.1782503632687904</v>
      </c>
      <c r="AZ668" t="str">
        <f t="shared" si="204"/>
        <v/>
      </c>
    </row>
    <row r="669" spans="1:52" s="17" customFormat="1" x14ac:dyDescent="0.3">
      <c r="A669">
        <v>21</v>
      </c>
      <c r="B669" t="s">
        <v>82</v>
      </c>
      <c r="C669" t="s">
        <v>67</v>
      </c>
      <c r="D669" t="s">
        <v>68</v>
      </c>
      <c r="E669"/>
      <c r="F669" s="2">
        <v>0</v>
      </c>
      <c r="G669" s="2">
        <f t="shared" si="194"/>
        <v>1</v>
      </c>
      <c r="H669" s="4">
        <f t="shared" si="195"/>
        <v>0</v>
      </c>
      <c r="I669">
        <f t="shared" si="196"/>
        <v>1</v>
      </c>
      <c r="J669">
        <f t="shared" si="189"/>
        <v>0</v>
      </c>
      <c r="K669">
        <f t="shared" si="197"/>
        <v>4</v>
      </c>
      <c r="L669">
        <f t="shared" si="198"/>
        <v>0</v>
      </c>
      <c r="M669" s="8">
        <f t="shared" ref="M669:W669" si="241">(M17-$M17)/$M17</f>
        <v>0</v>
      </c>
      <c r="N669" s="8">
        <f t="shared" si="241"/>
        <v>-0.39731030572401815</v>
      </c>
      <c r="O669" s="8">
        <f t="shared" si="241"/>
        <v>-0.39102154929955668</v>
      </c>
      <c r="P669" s="8">
        <f t="shared" si="241"/>
        <v>0.22649687825686823</v>
      </c>
      <c r="Q669" s="8">
        <f t="shared" si="241"/>
        <v>-0.74409281339007005</v>
      </c>
      <c r="R669" s="8">
        <f t="shared" si="241"/>
        <v>-0.13837119929232336</v>
      </c>
      <c r="S669" s="8">
        <f t="shared" si="241"/>
        <v>-0.79904536196656961</v>
      </c>
      <c r="T669" s="8">
        <f t="shared" si="241"/>
        <v>-0.35652428076328863</v>
      </c>
      <c r="U669" s="8">
        <f t="shared" si="241"/>
        <v>-0.5127487943304887</v>
      </c>
      <c r="V669" s="8">
        <f t="shared" si="241"/>
        <v>-0.20383820669427588</v>
      </c>
      <c r="W669" s="8">
        <f t="shared" si="241"/>
        <v>-0.59195470509512849</v>
      </c>
      <c r="X669"/>
      <c r="Y669" s="8">
        <f t="shared" ref="Y669:AI669" si="242">(Y17-$Y17)/$Y17</f>
        <v>0</v>
      </c>
      <c r="Z669" s="8">
        <f t="shared" si="242"/>
        <v>-0.40147166667015644</v>
      </c>
      <c r="AA669" s="8">
        <f t="shared" si="242"/>
        <v>-0.39739050526646036</v>
      </c>
      <c r="AB669" s="8">
        <f t="shared" si="242"/>
        <v>-0.24260622794731301</v>
      </c>
      <c r="AC669" s="8">
        <f t="shared" si="242"/>
        <v>-0.74307284445195654</v>
      </c>
      <c r="AD669" s="8">
        <f t="shared" si="242"/>
        <v>-0.2787857040283242</v>
      </c>
      <c r="AE669" s="8">
        <f t="shared" si="242"/>
        <v>-0.64531232456495957</v>
      </c>
      <c r="AF669" s="8">
        <f t="shared" si="242"/>
        <v>-0.68548692649214482</v>
      </c>
      <c r="AG669" s="8">
        <f t="shared" si="242"/>
        <v>-0.69062881886909688</v>
      </c>
      <c r="AH669" s="8">
        <f t="shared" si="242"/>
        <v>-0.2704840464569408</v>
      </c>
      <c r="AI669" s="8">
        <f t="shared" si="242"/>
        <v>-0.3181019513369901</v>
      </c>
      <c r="AK669" s="8">
        <f t="shared" ref="AK669:AU669" si="243">(AK17-$AK17)/$AK17</f>
        <v>0</v>
      </c>
      <c r="AL669" s="8">
        <f t="shared" si="243"/>
        <v>-0.84409920323556598</v>
      </c>
      <c r="AM669" s="8">
        <f t="shared" si="243"/>
        <v>-0.84099664092678217</v>
      </c>
      <c r="AN669" s="8">
        <f t="shared" si="243"/>
        <v>-0.24260622794731301</v>
      </c>
      <c r="AO669" s="8">
        <f t="shared" si="243"/>
        <v>-0.92615186502469504</v>
      </c>
      <c r="AP669" s="8">
        <f t="shared" si="243"/>
        <v>-0.2787857040283242</v>
      </c>
      <c r="AQ669" s="8">
        <f t="shared" si="243"/>
        <v>-0.90714856366807839</v>
      </c>
      <c r="AR669" s="8">
        <f t="shared" si="243"/>
        <v>-0.81478052982606219</v>
      </c>
      <c r="AS669" s="8">
        <f t="shared" si="243"/>
        <v>-0.93555223172856394</v>
      </c>
      <c r="AT669" s="8">
        <f t="shared" si="243"/>
        <v>-0.2704840464569408</v>
      </c>
      <c r="AU669" s="8">
        <f t="shared" si="243"/>
        <v>-0.60153411402168511</v>
      </c>
      <c r="AW669">
        <f t="shared" si="193"/>
        <v>-1.343070516183515</v>
      </c>
      <c r="AX669" t="str">
        <f t="shared" si="202"/>
        <v/>
      </c>
      <c r="AY669">
        <f t="shared" si="203"/>
        <v>-1.343070516183515</v>
      </c>
      <c r="AZ669" t="str">
        <f t="shared" si="204"/>
        <v/>
      </c>
    </row>
    <row r="670" spans="1:52" s="17" customFormat="1" x14ac:dyDescent="0.3">
      <c r="A670">
        <v>21</v>
      </c>
      <c r="B670" t="s">
        <v>83</v>
      </c>
      <c r="C670" t="s">
        <v>67</v>
      </c>
      <c r="D670" t="s">
        <v>68</v>
      </c>
      <c r="E670" t="s">
        <v>42</v>
      </c>
      <c r="F670" s="2">
        <v>0</v>
      </c>
      <c r="G670" s="2">
        <f t="shared" si="194"/>
        <v>0</v>
      </c>
      <c r="H670" s="4">
        <f t="shared" si="195"/>
        <v>1</v>
      </c>
      <c r="I670">
        <f t="shared" si="196"/>
        <v>1</v>
      </c>
      <c r="J670">
        <f t="shared" si="189"/>
        <v>0</v>
      </c>
      <c r="K670">
        <f t="shared" si="197"/>
        <v>4</v>
      </c>
      <c r="L670">
        <f t="shared" si="198"/>
        <v>4</v>
      </c>
      <c r="M670" s="8">
        <f t="shared" ref="M670:W670" si="244">(M18-$M18)/$M18</f>
        <v>0</v>
      </c>
      <c r="N670" s="8">
        <f t="shared" si="244"/>
        <v>1.7800726977358108</v>
      </c>
      <c r="O670" s="8">
        <f t="shared" si="244"/>
        <v>1.7808569397908418</v>
      </c>
      <c r="P670" s="8">
        <f t="shared" si="244"/>
        <v>-0.46284414661386936</v>
      </c>
      <c r="Q670" s="8">
        <f t="shared" si="244"/>
        <v>-7.4544014620773702E-2</v>
      </c>
      <c r="R670" s="8">
        <f t="shared" si="244"/>
        <v>-0.48535729515686876</v>
      </c>
      <c r="S670" s="8">
        <f t="shared" si="244"/>
        <v>-0.24544786272718039</v>
      </c>
      <c r="T670" s="8">
        <f t="shared" si="244"/>
        <v>6.6763216570210178</v>
      </c>
      <c r="U670" s="8">
        <f t="shared" si="244"/>
        <v>6.5018020103563812</v>
      </c>
      <c r="V670" s="8">
        <f t="shared" si="244"/>
        <v>-0.9868104376078789</v>
      </c>
      <c r="W670" s="8">
        <f t="shared" si="244"/>
        <v>1.2273461265103058</v>
      </c>
      <c r="X670"/>
      <c r="Y670" s="8">
        <f t="shared" ref="Y670:AI670" si="245">(Y18-$Y18)/$Y18</f>
        <v>0</v>
      </c>
      <c r="Z670" s="8">
        <f t="shared" si="245"/>
        <v>1.2576578576425315</v>
      </c>
      <c r="AA670" s="8">
        <f t="shared" si="245"/>
        <v>1.2455383110079521</v>
      </c>
      <c r="AB670" s="8">
        <f t="shared" si="245"/>
        <v>-0.23101118368942111</v>
      </c>
      <c r="AC670" s="8">
        <f t="shared" si="245"/>
        <v>0.39914895074945822</v>
      </c>
      <c r="AD670" s="8">
        <f t="shared" si="245"/>
        <v>0.86496313535177349</v>
      </c>
      <c r="AE670" s="8">
        <f t="shared" si="245"/>
        <v>1.5011168186117168</v>
      </c>
      <c r="AF670" s="8">
        <f t="shared" si="245"/>
        <v>0.91765575592376714</v>
      </c>
      <c r="AG670" s="8">
        <f t="shared" si="245"/>
        <v>2.1612361689305133</v>
      </c>
      <c r="AH670" s="8">
        <f t="shared" si="245"/>
        <v>-0.94405319616518302</v>
      </c>
      <c r="AI670" s="8">
        <f t="shared" si="245"/>
        <v>2.3159304721854159</v>
      </c>
      <c r="AK670" s="8">
        <f t="shared" ref="AK670:AU670" si="246">(AK18-$AK18)/$AK18</f>
        <v>0</v>
      </c>
      <c r="AL670" s="8">
        <f t="shared" si="246"/>
        <v>-0.40074367536665612</v>
      </c>
      <c r="AM670" s="8">
        <f t="shared" si="246"/>
        <v>-0.41162112503078496</v>
      </c>
      <c r="AN670" s="8">
        <f t="shared" si="246"/>
        <v>-0.23101118368942111</v>
      </c>
      <c r="AO670" s="8">
        <f t="shared" si="246"/>
        <v>-0.55169589919388518</v>
      </c>
      <c r="AP670" s="8">
        <f t="shared" si="246"/>
        <v>0.86496313535177349</v>
      </c>
      <c r="AQ670" s="8">
        <f t="shared" si="246"/>
        <v>-0.34389600976336948</v>
      </c>
      <c r="AR670" s="8">
        <f t="shared" si="246"/>
        <v>0.2531073806289848</v>
      </c>
      <c r="AS670" s="8">
        <f t="shared" si="246"/>
        <v>-0.43516579158205421</v>
      </c>
      <c r="AT670" s="8">
        <f t="shared" si="246"/>
        <v>-0.94405319616518302</v>
      </c>
      <c r="AU670" s="8">
        <f t="shared" si="246"/>
        <v>0.40676976343009147</v>
      </c>
      <c r="AW670">
        <f t="shared" si="193"/>
        <v>-2.8431853512748941</v>
      </c>
      <c r="AX670">
        <f t="shared" si="202"/>
        <v>-2.8431853512748941</v>
      </c>
      <c r="AY670">
        <f t="shared" si="203"/>
        <v>-2.8431853512748941</v>
      </c>
      <c r="AZ670" t="str">
        <f t="shared" si="204"/>
        <v/>
      </c>
    </row>
    <row r="671" spans="1:52" s="17" customFormat="1" x14ac:dyDescent="0.3">
      <c r="A671">
        <v>22</v>
      </c>
      <c r="B671" t="s">
        <v>84</v>
      </c>
      <c r="C671" t="s">
        <v>85</v>
      </c>
      <c r="D671" t="s">
        <v>86</v>
      </c>
      <c r="E671"/>
      <c r="F671" s="2">
        <v>0</v>
      </c>
      <c r="G671" s="2">
        <f t="shared" si="194"/>
        <v>0</v>
      </c>
      <c r="H671" s="4">
        <f t="shared" si="195"/>
        <v>0</v>
      </c>
      <c r="I671">
        <f t="shared" si="196"/>
        <v>1</v>
      </c>
      <c r="J671">
        <f t="shared" si="189"/>
        <v>0</v>
      </c>
      <c r="K671">
        <f t="shared" si="197"/>
        <v>3</v>
      </c>
      <c r="L671">
        <f t="shared" si="198"/>
        <v>0</v>
      </c>
      <c r="M671" s="8">
        <f t="shared" ref="M671:W671" si="247">(M19-$M19)/$M19</f>
        <v>0</v>
      </c>
      <c r="N671" s="8">
        <f t="shared" si="247"/>
        <v>-0.20057341123428504</v>
      </c>
      <c r="O671" s="8">
        <f t="shared" si="247"/>
        <v>-0.19064464875256978</v>
      </c>
      <c r="P671" s="8">
        <f t="shared" si="247"/>
        <v>1.396588036865009</v>
      </c>
      <c r="Q671" s="8">
        <f t="shared" si="247"/>
        <v>0.97369810394171419</v>
      </c>
      <c r="R671" s="8">
        <f t="shared" si="247"/>
        <v>1.5386080086386402</v>
      </c>
      <c r="S671" s="8">
        <f t="shared" si="247"/>
        <v>0.46979923948727309</v>
      </c>
      <c r="T671" s="8">
        <f t="shared" si="247"/>
        <v>-0.25106279887750677</v>
      </c>
      <c r="U671" s="8">
        <f t="shared" si="247"/>
        <v>-0.43136270034446356</v>
      </c>
      <c r="V671" s="8">
        <f t="shared" si="247"/>
        <v>1.4593239682447889</v>
      </c>
      <c r="W671" s="8">
        <f t="shared" si="247"/>
        <v>0.73416306642910334</v>
      </c>
      <c r="X671"/>
      <c r="Y671" s="8">
        <f t="shared" ref="Y671:AI671" si="248">(Y19-$Y19)/$Y19</f>
        <v>0</v>
      </c>
      <c r="Z671" s="8">
        <f t="shared" si="248"/>
        <v>-0.2485841505738377</v>
      </c>
      <c r="AA671" s="8">
        <f t="shared" si="248"/>
        <v>-0.24743576786676649</v>
      </c>
      <c r="AB671" s="8">
        <f t="shared" si="248"/>
        <v>1.6465915114633669</v>
      </c>
      <c r="AC671" s="8">
        <f t="shared" si="248"/>
        <v>1.1909988837345145</v>
      </c>
      <c r="AD671" s="8">
        <f t="shared" si="248"/>
        <v>1.1542187247855351</v>
      </c>
      <c r="AE671" s="8">
        <f t="shared" si="248"/>
        <v>0.27336535234639436</v>
      </c>
      <c r="AF671" s="8">
        <f t="shared" si="248"/>
        <v>-0.59543780603980956</v>
      </c>
      <c r="AG671" s="8">
        <f t="shared" si="248"/>
        <v>-0.62736749494998911</v>
      </c>
      <c r="AH671" s="8">
        <f t="shared" si="248"/>
        <v>0.49999335487887464</v>
      </c>
      <c r="AI671" s="8">
        <f t="shared" si="248"/>
        <v>0.39305462146379933</v>
      </c>
      <c r="AK671" s="8">
        <f t="shared" ref="AK671:AU671" si="249">(AK19-$AK19)/$AK19</f>
        <v>0</v>
      </c>
      <c r="AL671" s="8">
        <f t="shared" si="249"/>
        <v>-0.74585916031331201</v>
      </c>
      <c r="AM671" s="8">
        <f t="shared" si="249"/>
        <v>-0.74247615256572963</v>
      </c>
      <c r="AN671" s="8">
        <f t="shared" si="249"/>
        <v>1.6465915114633669</v>
      </c>
      <c r="AO671" s="8">
        <f t="shared" si="249"/>
        <v>-0.21962881852264368</v>
      </c>
      <c r="AP671" s="8">
        <f t="shared" si="249"/>
        <v>1.1542187247855351</v>
      </c>
      <c r="AQ671" s="8">
        <f t="shared" si="249"/>
        <v>-0.59735620525399946</v>
      </c>
      <c r="AR671" s="8">
        <f t="shared" si="249"/>
        <v>-0.79026071671417408</v>
      </c>
      <c r="AS671" s="8">
        <f t="shared" si="249"/>
        <v>-0.91293790506555539</v>
      </c>
      <c r="AT671" s="8">
        <f t="shared" si="249"/>
        <v>0.49999335487887464</v>
      </c>
      <c r="AU671" s="8">
        <f t="shared" si="249"/>
        <v>-0.26071717573055947</v>
      </c>
      <c r="AW671">
        <f t="shared" si="193"/>
        <v>-0.9942496706844004</v>
      </c>
      <c r="AX671" t="str">
        <f t="shared" si="202"/>
        <v/>
      </c>
      <c r="AY671">
        <f t="shared" si="203"/>
        <v>-0.9942496706844004</v>
      </c>
      <c r="AZ671" t="str">
        <f t="shared" si="204"/>
        <v/>
      </c>
    </row>
    <row r="672" spans="1:52" s="17" customFormat="1" x14ac:dyDescent="0.3">
      <c r="A672">
        <v>22</v>
      </c>
      <c r="B672" t="s">
        <v>87</v>
      </c>
      <c r="C672" t="s">
        <v>85</v>
      </c>
      <c r="D672" t="s">
        <v>86</v>
      </c>
      <c r="E672" t="s">
        <v>42</v>
      </c>
      <c r="F672" s="2">
        <v>0</v>
      </c>
      <c r="G672" s="2">
        <f t="shared" si="194"/>
        <v>1</v>
      </c>
      <c r="H672" s="4">
        <f t="shared" si="195"/>
        <v>1</v>
      </c>
      <c r="I672">
        <f t="shared" si="196"/>
        <v>0</v>
      </c>
      <c r="J672">
        <f t="shared" si="189"/>
        <v>1</v>
      </c>
      <c r="K672">
        <f t="shared" si="197"/>
        <v>3</v>
      </c>
      <c r="L672">
        <f t="shared" si="198"/>
        <v>3</v>
      </c>
      <c r="M672" s="8">
        <f t="shared" ref="M672:W672" si="250">(M20-$M20)/$M20</f>
        <v>0</v>
      </c>
      <c r="N672" s="8">
        <f t="shared" si="250"/>
        <v>-0.34383259996595067</v>
      </c>
      <c r="O672" s="8">
        <f t="shared" si="250"/>
        <v>-0.34215215331043103</v>
      </c>
      <c r="P672" s="8">
        <f t="shared" si="250"/>
        <v>-7.0490314971007426E-2</v>
      </c>
      <c r="Q672" s="8">
        <f t="shared" si="250"/>
        <v>-0.5921045225933903</v>
      </c>
      <c r="R672" s="8">
        <f t="shared" si="250"/>
        <v>-0.25547333746074624</v>
      </c>
      <c r="S672" s="8">
        <f t="shared" si="250"/>
        <v>-0.931983336065909</v>
      </c>
      <c r="T672" s="8">
        <f t="shared" si="250"/>
        <v>7.1123913626370312</v>
      </c>
      <c r="U672" s="8">
        <f t="shared" si="250"/>
        <v>4.9859768177367352</v>
      </c>
      <c r="V672" s="8">
        <f t="shared" si="250"/>
        <v>2.5970070780119476</v>
      </c>
      <c r="W672" s="8">
        <f t="shared" si="250"/>
        <v>-0.74823049701298605</v>
      </c>
      <c r="X672"/>
      <c r="Y672" s="8">
        <f t="shared" ref="Y672:AI672" si="251">(Y20-$Y20)/$Y20</f>
        <v>0</v>
      </c>
      <c r="Z672" s="8">
        <f t="shared" si="251"/>
        <v>-0.19054671877251858</v>
      </c>
      <c r="AA672" s="8">
        <f t="shared" si="251"/>
        <v>-0.19559160938644515</v>
      </c>
      <c r="AB672" s="8">
        <f t="shared" si="251"/>
        <v>0.11226234480154602</v>
      </c>
      <c r="AC672" s="8">
        <f t="shared" si="251"/>
        <v>-0.21180137348824685</v>
      </c>
      <c r="AD672" s="8">
        <f t="shared" si="251"/>
        <v>-0.35458132685252569</v>
      </c>
      <c r="AE672" s="8">
        <f t="shared" si="251"/>
        <v>-0.58974931653198781</v>
      </c>
      <c r="AF672" s="8">
        <f t="shared" si="251"/>
        <v>1.5353553460141083</v>
      </c>
      <c r="AG672" s="8">
        <f t="shared" si="251"/>
        <v>1.2295768129571067</v>
      </c>
      <c r="AH672" s="8">
        <f t="shared" si="251"/>
        <v>2.7319461515670254</v>
      </c>
      <c r="AI672" s="8">
        <f t="shared" si="251"/>
        <v>-0.23527379215276165</v>
      </c>
      <c r="AK672" s="8">
        <f t="shared" ref="AK672:AU672" si="252">(AK20-$AK20)/$AK20</f>
        <v>0</v>
      </c>
      <c r="AL672" s="8">
        <f t="shared" si="252"/>
        <v>-0.60374455982257147</v>
      </c>
      <c r="AM672" s="8">
        <f t="shared" si="252"/>
        <v>-0.60683319388888957</v>
      </c>
      <c r="AN672" s="8">
        <f t="shared" si="252"/>
        <v>0.11226234480154602</v>
      </c>
      <c r="AO672" s="8">
        <f t="shared" si="252"/>
        <v>-0.61385042531728062</v>
      </c>
      <c r="AP672" s="8">
        <f t="shared" si="252"/>
        <v>-0.35458132685252569</v>
      </c>
      <c r="AQ672" s="8">
        <f t="shared" si="252"/>
        <v>-0.69547131324663514</v>
      </c>
      <c r="AR672" s="8">
        <f t="shared" si="252"/>
        <v>0.32149673953908142</v>
      </c>
      <c r="AS672" s="8">
        <f t="shared" si="252"/>
        <v>-0.47912549513344699</v>
      </c>
      <c r="AT672" s="8">
        <f t="shared" si="252"/>
        <v>2.7319461515670254</v>
      </c>
      <c r="AU672" s="8">
        <f t="shared" si="252"/>
        <v>-0.45257354120070775</v>
      </c>
      <c r="AW672">
        <f t="shared" si="193"/>
        <v>2.2771951922844011</v>
      </c>
      <c r="AX672">
        <f t="shared" si="202"/>
        <v>2.2771951922844011</v>
      </c>
      <c r="AY672" t="str">
        <f t="shared" si="203"/>
        <v/>
      </c>
      <c r="AZ672">
        <f t="shared" si="204"/>
        <v>2.2771951922844011</v>
      </c>
    </row>
    <row r="673" spans="1:52" s="17" customFormat="1" x14ac:dyDescent="0.3">
      <c r="A673">
        <v>22</v>
      </c>
      <c r="B673" t="s">
        <v>88</v>
      </c>
      <c r="C673" t="s">
        <v>85</v>
      </c>
      <c r="D673" t="s">
        <v>86</v>
      </c>
      <c r="E673"/>
      <c r="F673" s="2">
        <v>0</v>
      </c>
      <c r="G673" s="2">
        <f t="shared" si="194"/>
        <v>1</v>
      </c>
      <c r="H673" s="4">
        <f t="shared" si="195"/>
        <v>0</v>
      </c>
      <c r="I673">
        <f t="shared" si="196"/>
        <v>1</v>
      </c>
      <c r="J673">
        <f t="shared" si="189"/>
        <v>0</v>
      </c>
      <c r="K673">
        <f t="shared" si="197"/>
        <v>3</v>
      </c>
      <c r="L673">
        <f t="shared" si="198"/>
        <v>0</v>
      </c>
      <c r="M673" s="8">
        <f t="shared" ref="M673:W673" si="253">(M21-$M21)/$M21</f>
        <v>0</v>
      </c>
      <c r="N673" s="8">
        <f t="shared" si="253"/>
        <v>0.1168808511786988</v>
      </c>
      <c r="O673" s="8">
        <f t="shared" si="253"/>
        <v>0.12554822881464756</v>
      </c>
      <c r="P673" s="8">
        <f t="shared" si="253"/>
        <v>-0.41331053781233029</v>
      </c>
      <c r="Q673" s="8">
        <f t="shared" si="253"/>
        <v>-0.45515512919285833</v>
      </c>
      <c r="R673" s="8">
        <f t="shared" si="253"/>
        <v>0.73922803108566371</v>
      </c>
      <c r="S673" s="8">
        <f t="shared" si="253"/>
        <v>0.84473465050515684</v>
      </c>
      <c r="T673" s="8">
        <f t="shared" si="253"/>
        <v>1.3152840521090509E-3</v>
      </c>
      <c r="U673" s="8">
        <f t="shared" si="253"/>
        <v>-1.0443341694244499E-2</v>
      </c>
      <c r="V673" s="8">
        <f t="shared" si="253"/>
        <v>0.76811074778355615</v>
      </c>
      <c r="W673" s="8">
        <f t="shared" si="253"/>
        <v>0.56335911828135865</v>
      </c>
      <c r="X673"/>
      <c r="Y673" s="8">
        <f t="shared" ref="Y673:AI673" si="254">(Y21-$Y21)/$Y21</f>
        <v>0</v>
      </c>
      <c r="Z673" s="8">
        <f t="shared" si="254"/>
        <v>-2.5223146939710426E-2</v>
      </c>
      <c r="AA673" s="8">
        <f t="shared" si="254"/>
        <v>-2.0200007827947432E-2</v>
      </c>
      <c r="AB673" s="8">
        <f t="shared" si="254"/>
        <v>-0.12229384027500137</v>
      </c>
      <c r="AC673" s="8">
        <f t="shared" si="254"/>
        <v>-0.25514844721053886</v>
      </c>
      <c r="AD673" s="8">
        <f t="shared" si="254"/>
        <v>0.7207010514384049</v>
      </c>
      <c r="AE673" s="8">
        <f t="shared" si="254"/>
        <v>0.65446881399767187</v>
      </c>
      <c r="AF673" s="8">
        <f t="shared" si="254"/>
        <v>-0.45003794168915717</v>
      </c>
      <c r="AG673" s="8">
        <f t="shared" si="254"/>
        <v>-0.30363002687666901</v>
      </c>
      <c r="AH673" s="8">
        <f t="shared" si="254"/>
        <v>0.39094794871759508</v>
      </c>
      <c r="AI673" s="8">
        <f t="shared" si="254"/>
        <v>0.55039174958572634</v>
      </c>
      <c r="AK673" s="8">
        <f t="shared" ref="AK673:AU673" si="255">(AK21-$AK21)/$AK21</f>
        <v>0</v>
      </c>
      <c r="AL673" s="8">
        <f t="shared" si="255"/>
        <v>-0.69880498953260195</v>
      </c>
      <c r="AM673" s="8">
        <f t="shared" si="255"/>
        <v>-0.69617809513855178</v>
      </c>
      <c r="AN673" s="8">
        <f t="shared" si="255"/>
        <v>-0.12229384027500137</v>
      </c>
      <c r="AO673" s="8">
        <f t="shared" si="255"/>
        <v>-0.74309549073109094</v>
      </c>
      <c r="AP673" s="8">
        <f t="shared" si="255"/>
        <v>0.7207010514384049</v>
      </c>
      <c r="AQ673" s="8">
        <f t="shared" si="255"/>
        <v>-0.48725231410008624</v>
      </c>
      <c r="AR673" s="8">
        <f t="shared" si="255"/>
        <v>-0.68746729666881667</v>
      </c>
      <c r="AS673" s="8">
        <f t="shared" si="255"/>
        <v>-0.86281423489910014</v>
      </c>
      <c r="AT673" s="8">
        <f t="shared" si="255"/>
        <v>0.39094794871759508</v>
      </c>
      <c r="AU673" s="8">
        <f t="shared" si="255"/>
        <v>-0.1347023402816015</v>
      </c>
      <c r="AW673">
        <f t="shared" si="193"/>
        <v>-0.21054705953400049</v>
      </c>
      <c r="AX673" t="str">
        <f t="shared" si="202"/>
        <v/>
      </c>
      <c r="AY673">
        <f t="shared" si="203"/>
        <v>-0.21054705953400049</v>
      </c>
      <c r="AZ673" t="str">
        <f t="shared" si="204"/>
        <v/>
      </c>
    </row>
    <row r="674" spans="1:52" s="17" customFormat="1" x14ac:dyDescent="0.3">
      <c r="A674">
        <v>22</v>
      </c>
      <c r="B674" t="s">
        <v>89</v>
      </c>
      <c r="C674" t="s">
        <v>85</v>
      </c>
      <c r="D674" t="s">
        <v>86</v>
      </c>
      <c r="E674"/>
      <c r="F674" s="2">
        <v>0</v>
      </c>
      <c r="G674" s="2">
        <f t="shared" si="194"/>
        <v>0</v>
      </c>
      <c r="H674" s="4">
        <f t="shared" si="195"/>
        <v>0</v>
      </c>
      <c r="I674">
        <f t="shared" si="196"/>
        <v>1</v>
      </c>
      <c r="J674">
        <f t="shared" si="189"/>
        <v>0</v>
      </c>
      <c r="K674">
        <f t="shared" si="197"/>
        <v>3</v>
      </c>
      <c r="L674">
        <f t="shared" si="198"/>
        <v>0</v>
      </c>
      <c r="M674" s="8">
        <f t="shared" ref="M674:W674" si="256">(M22-$M22)/$M22</f>
        <v>0</v>
      </c>
      <c r="N674" s="8">
        <f t="shared" si="256"/>
        <v>1.0641813943300533</v>
      </c>
      <c r="O674" s="8">
        <f t="shared" si="256"/>
        <v>1.0720076363879663</v>
      </c>
      <c r="P674" s="8">
        <f t="shared" si="256"/>
        <v>5.2474995688309569</v>
      </c>
      <c r="Q674" s="8">
        <f t="shared" si="256"/>
        <v>1.8129243289402992</v>
      </c>
      <c r="R674" s="8">
        <f t="shared" si="256"/>
        <v>0.62700144323261742</v>
      </c>
      <c r="S674" s="8">
        <f t="shared" si="256"/>
        <v>1.6559361071900991</v>
      </c>
      <c r="T674" s="8">
        <f t="shared" si="256"/>
        <v>2.4012130791617055</v>
      </c>
      <c r="U674" s="8">
        <f t="shared" si="256"/>
        <v>2.3392638287283236</v>
      </c>
      <c r="V674" s="8">
        <f t="shared" si="256"/>
        <v>1.5958118156307197</v>
      </c>
      <c r="W674" s="8">
        <f t="shared" si="256"/>
        <v>2.3330616696697146</v>
      </c>
      <c r="X674"/>
      <c r="Y674" s="8">
        <f t="shared" ref="Y674:AI674" si="257">(Y22-$Y22)/$Y22</f>
        <v>0</v>
      </c>
      <c r="Z674" s="8">
        <f t="shared" si="257"/>
        <v>0.61213556519460677</v>
      </c>
      <c r="AA674" s="8">
        <f t="shared" si="257"/>
        <v>0.60710402747507031</v>
      </c>
      <c r="AB674" s="8">
        <f t="shared" si="257"/>
        <v>1.4555431212136067</v>
      </c>
      <c r="AC674" s="8">
        <f t="shared" si="257"/>
        <v>0.53235115844015435</v>
      </c>
      <c r="AD674" s="8">
        <f t="shared" si="257"/>
        <v>0.52553140395808606</v>
      </c>
      <c r="AE674" s="8">
        <f t="shared" si="257"/>
        <v>1.0812063782608377</v>
      </c>
      <c r="AF674" s="8">
        <f t="shared" si="257"/>
        <v>0.46784917188557062</v>
      </c>
      <c r="AG674" s="8">
        <f t="shared" si="257"/>
        <v>0.87052329916095594</v>
      </c>
      <c r="AH674" s="8">
        <f t="shared" si="257"/>
        <v>1.6285871669545222</v>
      </c>
      <c r="AI674" s="8">
        <f t="shared" si="257"/>
        <v>1.9751954045635365</v>
      </c>
      <c r="AK674" s="8">
        <f t="shared" ref="AK674:AU674" si="258">(AK22-$AK22)/$AK22</f>
        <v>0</v>
      </c>
      <c r="AL674" s="8">
        <f t="shared" si="258"/>
        <v>-0.51482197593640511</v>
      </c>
      <c r="AM674" s="8">
        <f t="shared" si="258"/>
        <v>-0.51998008506374416</v>
      </c>
      <c r="AN674" s="8">
        <f t="shared" si="258"/>
        <v>1.4555431212136067</v>
      </c>
      <c r="AO674" s="8">
        <f t="shared" si="258"/>
        <v>-0.39155144169139716</v>
      </c>
      <c r="AP674" s="8">
        <f t="shared" si="258"/>
        <v>0.52553140395808606</v>
      </c>
      <c r="AQ674" s="8">
        <f t="shared" si="258"/>
        <v>-0.35697149871554124</v>
      </c>
      <c r="AR674" s="8">
        <f t="shared" si="258"/>
        <v>-0.16932519984573827</v>
      </c>
      <c r="AS674" s="8">
        <f t="shared" si="258"/>
        <v>-0.62887945289544178</v>
      </c>
      <c r="AT674" s="8">
        <f t="shared" si="258"/>
        <v>1.6285871669545222</v>
      </c>
      <c r="AU674" s="8">
        <f t="shared" si="258"/>
        <v>0.47953299187624465</v>
      </c>
      <c r="AW674">
        <f t="shared" si="193"/>
        <v>-1.0723984620660001</v>
      </c>
      <c r="AX674" t="str">
        <f t="shared" si="202"/>
        <v/>
      </c>
      <c r="AY674">
        <f t="shared" si="203"/>
        <v>-1.0723984620660001</v>
      </c>
      <c r="AZ674" t="str">
        <f t="shared" si="204"/>
        <v/>
      </c>
    </row>
    <row r="675" spans="1:52" s="17" customFormat="1" x14ac:dyDescent="0.3">
      <c r="A675">
        <v>22</v>
      </c>
      <c r="B675" t="s">
        <v>90</v>
      </c>
      <c r="C675" t="s">
        <v>85</v>
      </c>
      <c r="D675" t="s">
        <v>86</v>
      </c>
      <c r="E675"/>
      <c r="F675" s="2">
        <v>0</v>
      </c>
      <c r="G675" s="2">
        <f t="shared" si="194"/>
        <v>1</v>
      </c>
      <c r="H675" s="4">
        <f t="shared" si="195"/>
        <v>0</v>
      </c>
      <c r="I675">
        <f t="shared" si="196"/>
        <v>1</v>
      </c>
      <c r="J675">
        <f t="shared" si="189"/>
        <v>0</v>
      </c>
      <c r="K675">
        <f t="shared" si="197"/>
        <v>3</v>
      </c>
      <c r="L675">
        <f t="shared" si="198"/>
        <v>0</v>
      </c>
      <c r="M675" s="8">
        <f t="shared" ref="M675:W675" si="259">(M23-$M23)/$M23</f>
        <v>0</v>
      </c>
      <c r="N675" s="8">
        <f t="shared" si="259"/>
        <v>1.7398093116474573</v>
      </c>
      <c r="O675" s="8">
        <f t="shared" si="259"/>
        <v>1.7719168476427738</v>
      </c>
      <c r="P675" s="8">
        <f t="shared" si="259"/>
        <v>1.0887832897792009</v>
      </c>
      <c r="Q675" s="8">
        <f t="shared" si="259"/>
        <v>0.77509407647107309</v>
      </c>
      <c r="R675" s="8">
        <f t="shared" si="259"/>
        <v>0.20950797106627897</v>
      </c>
      <c r="S675" s="8">
        <f t="shared" si="259"/>
        <v>2.0168172360567223</v>
      </c>
      <c r="T675" s="8">
        <f t="shared" si="259"/>
        <v>3.9187218891493081</v>
      </c>
      <c r="U675" s="8">
        <f t="shared" si="259"/>
        <v>3.9752799762208548</v>
      </c>
      <c r="V675" s="8">
        <f t="shared" si="259"/>
        <v>4.4769921748222377</v>
      </c>
      <c r="W675" s="8">
        <f t="shared" si="259"/>
        <v>8.0115067575287355</v>
      </c>
      <c r="X675"/>
      <c r="Y675" s="8">
        <f t="shared" ref="Y675:AI675" si="260">(Y23-$Y23)/$Y23</f>
        <v>0</v>
      </c>
      <c r="Z675" s="8">
        <f t="shared" si="260"/>
        <v>0.91833354538532097</v>
      </c>
      <c r="AA675" s="8">
        <f t="shared" si="260"/>
        <v>0.91005866382103195</v>
      </c>
      <c r="AB675" s="8">
        <f t="shared" si="260"/>
        <v>0.81984010490392523</v>
      </c>
      <c r="AC675" s="8">
        <f t="shared" si="260"/>
        <v>0.22838639543206715</v>
      </c>
      <c r="AD675" s="8">
        <f t="shared" si="260"/>
        <v>8.1489071297039722E-2</v>
      </c>
      <c r="AE675" s="8">
        <f t="shared" si="260"/>
        <v>1.1423173640418796</v>
      </c>
      <c r="AF675" s="8">
        <f t="shared" si="260"/>
        <v>0.83829950253956298</v>
      </c>
      <c r="AG675" s="8">
        <f t="shared" si="260"/>
        <v>1.4358257939625219</v>
      </c>
      <c r="AH675" s="8">
        <f t="shared" si="260"/>
        <v>2.7789453753168334</v>
      </c>
      <c r="AI675" s="8">
        <f t="shared" si="260"/>
        <v>3.5719048236205246</v>
      </c>
      <c r="AK675" s="8">
        <f t="shared" ref="AK675:AU675" si="261">(AK23-$AK23)/$AK23</f>
        <v>0</v>
      </c>
      <c r="AL675" s="8">
        <f t="shared" si="261"/>
        <v>-0.44138796118002632</v>
      </c>
      <c r="AM675" s="8">
        <f t="shared" si="261"/>
        <v>-0.44158377145590427</v>
      </c>
      <c r="AN675" s="8">
        <f t="shared" si="261"/>
        <v>0.81984010490392523</v>
      </c>
      <c r="AO675" s="8">
        <f t="shared" si="261"/>
        <v>-0.53607740346001798</v>
      </c>
      <c r="AP675" s="8">
        <f t="shared" si="261"/>
        <v>8.1489071297039722E-2</v>
      </c>
      <c r="AQ675" s="8">
        <f t="shared" si="261"/>
        <v>-0.34882841897747768</v>
      </c>
      <c r="AR675" s="8">
        <f t="shared" si="261"/>
        <v>5.4784562755618132E-2</v>
      </c>
      <c r="AS675" s="8">
        <f t="shared" si="261"/>
        <v>-0.52223213974359517</v>
      </c>
      <c r="AT675" s="8">
        <f t="shared" si="261"/>
        <v>2.7789453753168334</v>
      </c>
      <c r="AU675" s="8">
        <f t="shared" si="261"/>
        <v>0.86897313372702756</v>
      </c>
      <c r="AW675">
        <f t="shared" si="193"/>
        <v>-1.0723984620660001</v>
      </c>
      <c r="AX675" t="str">
        <f t="shared" si="202"/>
        <v/>
      </c>
      <c r="AY675">
        <f t="shared" si="203"/>
        <v>-1.0723984620660001</v>
      </c>
      <c r="AZ675" t="str">
        <f t="shared" si="204"/>
        <v/>
      </c>
    </row>
    <row r="676" spans="1:52" s="17" customFormat="1" x14ac:dyDescent="0.3">
      <c r="A676">
        <v>22</v>
      </c>
      <c r="B676" t="s">
        <v>91</v>
      </c>
      <c r="C676" t="s">
        <v>85</v>
      </c>
      <c r="D676" t="s">
        <v>86</v>
      </c>
      <c r="E676"/>
      <c r="F676" s="2">
        <v>0</v>
      </c>
      <c r="G676" s="2">
        <f t="shared" si="194"/>
        <v>0</v>
      </c>
      <c r="H676" s="4">
        <f t="shared" si="195"/>
        <v>0</v>
      </c>
      <c r="I676">
        <f t="shared" si="196"/>
        <v>1</v>
      </c>
      <c r="J676">
        <f t="shared" si="189"/>
        <v>0</v>
      </c>
      <c r="K676">
        <f t="shared" si="197"/>
        <v>3</v>
      </c>
      <c r="L676">
        <f t="shared" si="198"/>
        <v>0</v>
      </c>
      <c r="M676" s="8">
        <f t="shared" ref="M676:W676" si="262">(M24-$M24)/$M24</f>
        <v>0</v>
      </c>
      <c r="N676" s="8">
        <f t="shared" si="262"/>
        <v>-0.18386570920338136</v>
      </c>
      <c r="O676" s="8">
        <f t="shared" si="262"/>
        <v>-0.18625336809531806</v>
      </c>
      <c r="P676" s="8">
        <f t="shared" si="262"/>
        <v>-6.6330484578673521E-2</v>
      </c>
      <c r="Q676" s="8">
        <f t="shared" si="262"/>
        <v>-0.6324974432773931</v>
      </c>
      <c r="R676" s="8">
        <f t="shared" si="262"/>
        <v>-9.8189756261773842E-2</v>
      </c>
      <c r="S676" s="8">
        <f t="shared" si="262"/>
        <v>-0.69630427251430815</v>
      </c>
      <c r="T676" s="8">
        <f t="shared" si="262"/>
        <v>1.3000677000337912</v>
      </c>
      <c r="U676" s="8">
        <f t="shared" si="262"/>
        <v>1.3188953808172161</v>
      </c>
      <c r="V676" s="8">
        <f t="shared" si="262"/>
        <v>2.4557412493419828</v>
      </c>
      <c r="W676" s="8">
        <f t="shared" si="262"/>
        <v>-2.0556656791925726E-2</v>
      </c>
      <c r="X676"/>
      <c r="Y676" s="8">
        <f t="shared" ref="Y676:AI676" si="263">(Y24-$Y24)/$Y24</f>
        <v>0</v>
      </c>
      <c r="Z676" s="8">
        <f t="shared" si="263"/>
        <v>-0.2474015265839257</v>
      </c>
      <c r="AA676" s="8">
        <f t="shared" si="263"/>
        <v>-0.25580783625669917</v>
      </c>
      <c r="AB676" s="8">
        <f t="shared" si="263"/>
        <v>8.3353409994670308E-2</v>
      </c>
      <c r="AC676" s="8">
        <f t="shared" si="263"/>
        <v>-0.45612134223287099</v>
      </c>
      <c r="AD676" s="8">
        <f t="shared" si="263"/>
        <v>-1.1709017888534201E-3</v>
      </c>
      <c r="AE676" s="8">
        <f t="shared" si="263"/>
        <v>-0.5266416479496161</v>
      </c>
      <c r="AF676" s="8">
        <f t="shared" si="263"/>
        <v>8.0261624518116359E-2</v>
      </c>
      <c r="AG676" s="8">
        <f t="shared" si="263"/>
        <v>0.41491604555494904</v>
      </c>
      <c r="AH676" s="8">
        <f t="shared" si="263"/>
        <v>1.5455373931519181</v>
      </c>
      <c r="AI676" s="8">
        <f t="shared" si="263"/>
        <v>0.31371020689924156</v>
      </c>
      <c r="AK676" s="8">
        <f t="shared" ref="AK676:AU676" si="264">(AK24-$AK24)/$AK24</f>
        <v>0</v>
      </c>
      <c r="AL676" s="8">
        <f t="shared" si="264"/>
        <v>-0.68558482118613429</v>
      </c>
      <c r="AM676" s="8">
        <f t="shared" si="264"/>
        <v>-0.69369902580676268</v>
      </c>
      <c r="AN676" s="8">
        <f t="shared" si="264"/>
        <v>8.3353409994670308E-2</v>
      </c>
      <c r="AO676" s="8">
        <f t="shared" si="264"/>
        <v>-0.76967924223511142</v>
      </c>
      <c r="AP676" s="8">
        <f t="shared" si="264"/>
        <v>-1.1709017888534201E-3</v>
      </c>
      <c r="AQ676" s="8">
        <f t="shared" si="264"/>
        <v>-0.76103854343729882</v>
      </c>
      <c r="AR676" s="8">
        <f t="shared" si="264"/>
        <v>-0.37790065413028023</v>
      </c>
      <c r="AS676" s="8">
        <f t="shared" si="264"/>
        <v>-0.71795826196474954</v>
      </c>
      <c r="AT676" s="8">
        <f t="shared" si="264"/>
        <v>1.5455373931519181</v>
      </c>
      <c r="AU676" s="8">
        <f t="shared" si="264"/>
        <v>-0.4380034832378783</v>
      </c>
      <c r="AW676">
        <f t="shared" si="193"/>
        <v>-0.21054705953400049</v>
      </c>
      <c r="AX676" t="str">
        <f t="shared" si="202"/>
        <v/>
      </c>
      <c r="AY676">
        <f t="shared" si="203"/>
        <v>-0.21054705953400049</v>
      </c>
      <c r="AZ676" t="str">
        <f t="shared" si="204"/>
        <v/>
      </c>
    </row>
    <row r="677" spans="1:52" s="17" customFormat="1" x14ac:dyDescent="0.3">
      <c r="A677">
        <v>22</v>
      </c>
      <c r="B677" t="s">
        <v>92</v>
      </c>
      <c r="C677" t="s">
        <v>85</v>
      </c>
      <c r="D677" t="s">
        <v>86</v>
      </c>
      <c r="E677" t="s">
        <v>42</v>
      </c>
      <c r="F677" s="2">
        <v>0</v>
      </c>
      <c r="G677" s="2">
        <f t="shared" si="194"/>
        <v>0</v>
      </c>
      <c r="H677" s="4">
        <f t="shared" si="195"/>
        <v>1</v>
      </c>
      <c r="I677">
        <f t="shared" si="196"/>
        <v>0</v>
      </c>
      <c r="J677">
        <f t="shared" si="189"/>
        <v>1</v>
      </c>
      <c r="K677">
        <f t="shared" si="197"/>
        <v>3</v>
      </c>
      <c r="L677">
        <f t="shared" si="198"/>
        <v>3</v>
      </c>
      <c r="M677" s="8">
        <f t="shared" ref="M677:W677" si="265">(M25-$M25)/$M25</f>
        <v>0</v>
      </c>
      <c r="N677" s="8">
        <f t="shared" si="265"/>
        <v>-7.6775830233500861E-2</v>
      </c>
      <c r="O677" s="8">
        <f t="shared" si="265"/>
        <v>-7.3743747909696664E-2</v>
      </c>
      <c r="P677" s="8">
        <f t="shared" si="265"/>
        <v>-0.35256358554623179</v>
      </c>
      <c r="Q677" s="8">
        <f t="shared" si="265"/>
        <v>-0.41877955325850713</v>
      </c>
      <c r="R677" s="8">
        <f t="shared" si="265"/>
        <v>-0.87361663596407746</v>
      </c>
      <c r="S677" s="8">
        <f t="shared" si="265"/>
        <v>-0.8738155844407236</v>
      </c>
      <c r="T677" s="8">
        <f t="shared" si="265"/>
        <v>10.887072005368383</v>
      </c>
      <c r="U677" s="8">
        <f t="shared" si="265"/>
        <v>7.9334286135226888</v>
      </c>
      <c r="V677" s="8">
        <f t="shared" si="265"/>
        <v>2.5253014069421192E-2</v>
      </c>
      <c r="W677" s="8">
        <f t="shared" si="265"/>
        <v>-0.65918028926033112</v>
      </c>
      <c r="X677"/>
      <c r="Y677" s="8">
        <f t="shared" ref="Y677:AI677" si="266">(Y25-$Y25)/$Y25</f>
        <v>0</v>
      </c>
      <c r="Z677" s="8">
        <f t="shared" si="266"/>
        <v>0.24858689067190107</v>
      </c>
      <c r="AA677" s="8">
        <f t="shared" si="266"/>
        <v>0.22037765063619652</v>
      </c>
      <c r="AB677" s="8">
        <f t="shared" si="266"/>
        <v>-6.8781094367497381E-2</v>
      </c>
      <c r="AC677" s="8">
        <f t="shared" si="266"/>
        <v>0.13340270149397188</v>
      </c>
      <c r="AD677" s="8">
        <f t="shared" si="266"/>
        <v>-0.70340915363058731</v>
      </c>
      <c r="AE677" s="8">
        <f t="shared" si="266"/>
        <v>-0.2861679200877163</v>
      </c>
      <c r="AF677" s="8">
        <f t="shared" si="266"/>
        <v>2.6312804825013241</v>
      </c>
      <c r="AG677" s="8">
        <f t="shared" si="266"/>
        <v>2.3374256870639631</v>
      </c>
      <c r="AH677" s="8">
        <f t="shared" si="266"/>
        <v>0.76491137641209539</v>
      </c>
      <c r="AI677" s="8">
        <f t="shared" si="266"/>
        <v>0.21723582026765517</v>
      </c>
      <c r="AK677" s="8">
        <f t="shared" ref="AK677:AU677" si="267">(AK25-$AK25)/$AK25</f>
        <v>0</v>
      </c>
      <c r="AL677" s="8">
        <f t="shared" si="267"/>
        <v>-0.37873492738947212</v>
      </c>
      <c r="AM677" s="8">
        <f t="shared" si="267"/>
        <v>-0.39733542333710126</v>
      </c>
      <c r="AN677" s="8">
        <f t="shared" si="267"/>
        <v>-6.8781094367497381E-2</v>
      </c>
      <c r="AO677" s="8">
        <f t="shared" si="267"/>
        <v>-0.44196938851289586</v>
      </c>
      <c r="AP677" s="8">
        <f t="shared" si="267"/>
        <v>-0.70340915363058731</v>
      </c>
      <c r="AQ677" s="8">
        <f t="shared" si="267"/>
        <v>-0.4836636130733773</v>
      </c>
      <c r="AR677" s="8">
        <f t="shared" si="267"/>
        <v>1.0871736869834583</v>
      </c>
      <c r="AS677" s="8">
        <f t="shared" si="267"/>
        <v>-0.19062457965251989</v>
      </c>
      <c r="AT677" s="8">
        <f t="shared" si="267"/>
        <v>0.76491137641209539</v>
      </c>
      <c r="AU677" s="8">
        <f t="shared" si="267"/>
        <v>-0.19048609263942931</v>
      </c>
      <c r="AW677">
        <f t="shared" si="193"/>
        <v>2.2771951922844011</v>
      </c>
      <c r="AX677">
        <f t="shared" si="202"/>
        <v>2.2771951922844011</v>
      </c>
      <c r="AY677" t="str">
        <f t="shared" si="203"/>
        <v/>
      </c>
      <c r="AZ677">
        <f t="shared" si="204"/>
        <v>2.2771951922844011</v>
      </c>
    </row>
    <row r="678" spans="1:52" s="17" customFormat="1" x14ac:dyDescent="0.3">
      <c r="A678">
        <v>22</v>
      </c>
      <c r="B678" t="s">
        <v>93</v>
      </c>
      <c r="C678" t="s">
        <v>85</v>
      </c>
      <c r="D678" t="s">
        <v>86</v>
      </c>
      <c r="E678"/>
      <c r="F678" s="2">
        <v>0</v>
      </c>
      <c r="G678" s="2">
        <f t="shared" si="194"/>
        <v>1</v>
      </c>
      <c r="H678" s="4">
        <f t="shared" si="195"/>
        <v>0</v>
      </c>
      <c r="I678">
        <f t="shared" si="196"/>
        <v>1</v>
      </c>
      <c r="J678">
        <f t="shared" si="189"/>
        <v>0</v>
      </c>
      <c r="K678">
        <f t="shared" si="197"/>
        <v>3</v>
      </c>
      <c r="L678">
        <f t="shared" si="198"/>
        <v>0</v>
      </c>
      <c r="M678" s="8">
        <f t="shared" ref="M678:W678" si="268">(M26-$M26)/$M26</f>
        <v>0</v>
      </c>
      <c r="N678" s="8">
        <f t="shared" si="268"/>
        <v>6.7577203341689429E-2</v>
      </c>
      <c r="O678" s="8">
        <f t="shared" si="268"/>
        <v>7.2144472022281997E-2</v>
      </c>
      <c r="P678" s="8">
        <f t="shared" si="268"/>
        <v>0.30932156669256106</v>
      </c>
      <c r="Q678" s="8">
        <f t="shared" si="268"/>
        <v>-0.59949513073930416</v>
      </c>
      <c r="R678" s="8">
        <f t="shared" si="268"/>
        <v>0.28097056282625776</v>
      </c>
      <c r="S678" s="8">
        <f t="shared" si="268"/>
        <v>-0.24463769611385427</v>
      </c>
      <c r="T678" s="8">
        <f t="shared" si="268"/>
        <v>1.420574358445202</v>
      </c>
      <c r="U678" s="8">
        <f t="shared" si="268"/>
        <v>0.84415372520130705</v>
      </c>
      <c r="V678" s="8">
        <f t="shared" si="268"/>
        <v>2.336338341644236</v>
      </c>
      <c r="W678" s="8">
        <f t="shared" si="268"/>
        <v>0.98486763672009559</v>
      </c>
      <c r="X678"/>
      <c r="Y678" s="8">
        <f t="shared" ref="Y678:AI678" si="269">(Y26-$Y26)/$Y26</f>
        <v>0</v>
      </c>
      <c r="Z678" s="8">
        <f t="shared" si="269"/>
        <v>4.4518115689511494E-2</v>
      </c>
      <c r="AA678" s="8">
        <f t="shared" si="269"/>
        <v>1.9617544097564808E-2</v>
      </c>
      <c r="AB678" s="8">
        <f t="shared" si="269"/>
        <v>-9.2840986365534117E-2</v>
      </c>
      <c r="AC678" s="8">
        <f t="shared" si="269"/>
        <v>-0.40619833440994124</v>
      </c>
      <c r="AD678" s="8">
        <f t="shared" si="269"/>
        <v>0.49100296226167345</v>
      </c>
      <c r="AE678" s="8">
        <f t="shared" si="269"/>
        <v>5.2123248323695033E-2</v>
      </c>
      <c r="AF678" s="8">
        <f t="shared" si="269"/>
        <v>0.12522025893914734</v>
      </c>
      <c r="AG678" s="8">
        <f t="shared" si="269"/>
        <v>5.4690545421853247E-2</v>
      </c>
      <c r="AH678" s="8">
        <f t="shared" si="269"/>
        <v>1.5686165960318588</v>
      </c>
      <c r="AI678" s="8">
        <f t="shared" si="269"/>
        <v>0.88938698794882909</v>
      </c>
      <c r="AK678" s="8">
        <f t="shared" ref="AK678:AU678" si="270">(AK26-$AK26)/$AK26</f>
        <v>0</v>
      </c>
      <c r="AL678" s="8">
        <f t="shared" si="270"/>
        <v>-0.63981311992213941</v>
      </c>
      <c r="AM678" s="8">
        <f t="shared" si="270"/>
        <v>-0.65264091926211443</v>
      </c>
      <c r="AN678" s="8">
        <f t="shared" si="270"/>
        <v>-9.2840986365534117E-2</v>
      </c>
      <c r="AO678" s="8">
        <f t="shared" si="270"/>
        <v>-0.77906073468358239</v>
      </c>
      <c r="AP678" s="8">
        <f t="shared" si="270"/>
        <v>0.49100296226167345</v>
      </c>
      <c r="AQ678" s="8">
        <f t="shared" si="270"/>
        <v>-0.60138435879258023</v>
      </c>
      <c r="AR678" s="8">
        <f t="shared" si="270"/>
        <v>-0.34194288280553042</v>
      </c>
      <c r="AS678" s="8">
        <f t="shared" si="270"/>
        <v>-0.74461924981908112</v>
      </c>
      <c r="AT678" s="8">
        <f t="shared" si="270"/>
        <v>1.5686165960318588</v>
      </c>
      <c r="AU678" s="8">
        <f t="shared" si="270"/>
        <v>-0.14541785340390534</v>
      </c>
      <c r="AW678">
        <f t="shared" si="193"/>
        <v>-0.9942496706844004</v>
      </c>
      <c r="AX678" t="str">
        <f t="shared" si="202"/>
        <v/>
      </c>
      <c r="AY678">
        <f t="shared" si="203"/>
        <v>-0.9942496706844004</v>
      </c>
      <c r="AZ678" t="str">
        <f t="shared" si="204"/>
        <v/>
      </c>
    </row>
    <row r="679" spans="1:52" s="17" customFormat="1" x14ac:dyDescent="0.3">
      <c r="A679">
        <v>23</v>
      </c>
      <c r="B679" t="s">
        <v>94</v>
      </c>
      <c r="C679" t="s">
        <v>95</v>
      </c>
      <c r="D679" t="s">
        <v>96</v>
      </c>
      <c r="E679"/>
      <c r="F679" s="2">
        <v>0</v>
      </c>
      <c r="G679" s="2">
        <f t="shared" si="194"/>
        <v>0</v>
      </c>
      <c r="H679" s="4">
        <f t="shared" si="195"/>
        <v>0</v>
      </c>
      <c r="I679">
        <f t="shared" si="196"/>
        <v>0</v>
      </c>
      <c r="J679">
        <f t="shared" si="189"/>
        <v>1</v>
      </c>
      <c r="K679">
        <f t="shared" si="197"/>
        <v>4</v>
      </c>
      <c r="L679">
        <f t="shared" si="198"/>
        <v>0</v>
      </c>
      <c r="M679" s="8">
        <f t="shared" ref="M679:W679" si="271">(M27-$M27)/$M27</f>
        <v>0</v>
      </c>
      <c r="N679" s="8">
        <f t="shared" si="271"/>
        <v>0.19252412917052841</v>
      </c>
      <c r="O679" s="8">
        <f t="shared" si="271"/>
        <v>0.20096358687913465</v>
      </c>
      <c r="P679" s="8">
        <f t="shared" si="271"/>
        <v>0.30395447634105965</v>
      </c>
      <c r="Q679" s="8">
        <f t="shared" si="271"/>
        <v>0.19701491682494063</v>
      </c>
      <c r="R679" s="8">
        <f t="shared" si="271"/>
        <v>-9.6229823893739422E-2</v>
      </c>
      <c r="S679" s="8">
        <f t="shared" si="271"/>
        <v>0.19178086520389051</v>
      </c>
      <c r="T679" s="8">
        <f t="shared" si="271"/>
        <v>1.3008319184623529</v>
      </c>
      <c r="U679" s="8">
        <f t="shared" si="271"/>
        <v>1.041423116960934</v>
      </c>
      <c r="V679" s="8">
        <f t="shared" si="271"/>
        <v>0.52389830150309757</v>
      </c>
      <c r="W679" s="8">
        <f t="shared" si="271"/>
        <v>0.48350293681594686</v>
      </c>
      <c r="X679"/>
      <c r="Y679" s="8">
        <f t="shared" ref="Y679:AI679" si="272">(Y27-$Y27)/$Y27</f>
        <v>0</v>
      </c>
      <c r="Z679" s="8">
        <f t="shared" si="272"/>
        <v>4.5364469388038779E-2</v>
      </c>
      <c r="AA679" s="8">
        <f t="shared" si="272"/>
        <v>4.2761318512490577E-2</v>
      </c>
      <c r="AB679" s="8">
        <f t="shared" si="272"/>
        <v>0.5986776014457551</v>
      </c>
      <c r="AC679" s="8">
        <f t="shared" si="272"/>
        <v>0.38522862609870689</v>
      </c>
      <c r="AD679" s="8">
        <f t="shared" si="272"/>
        <v>0.12881249330346956</v>
      </c>
      <c r="AE679" s="8">
        <f t="shared" si="272"/>
        <v>0.32156325187467943</v>
      </c>
      <c r="AF679" s="8">
        <f t="shared" si="272"/>
        <v>0.24521339308428125</v>
      </c>
      <c r="AG679" s="8">
        <f t="shared" si="272"/>
        <v>0.31453680557139385</v>
      </c>
      <c r="AH679" s="8">
        <f t="shared" si="272"/>
        <v>0.82742910071247322</v>
      </c>
      <c r="AI679" s="8">
        <f t="shared" si="272"/>
        <v>0.91874982008653117</v>
      </c>
      <c r="AK679" s="8">
        <f t="shared" ref="AK679:AU679" si="273">(AK27-$AK27)/$AK27</f>
        <v>0</v>
      </c>
      <c r="AL679" s="8">
        <f t="shared" si="273"/>
        <v>-0.67313208317816098</v>
      </c>
      <c r="AM679" s="8">
        <f t="shared" si="273"/>
        <v>-0.67183755790767463</v>
      </c>
      <c r="AN679" s="8">
        <f t="shared" si="273"/>
        <v>0.5986776014457551</v>
      </c>
      <c r="AO679" s="8">
        <f t="shared" si="273"/>
        <v>-0.52642417003222908</v>
      </c>
      <c r="AP679" s="8">
        <f t="shared" si="273"/>
        <v>0.12881249330346956</v>
      </c>
      <c r="AQ679" s="8">
        <f t="shared" si="273"/>
        <v>-0.57920223396282822</v>
      </c>
      <c r="AR679" s="8">
        <f t="shared" si="273"/>
        <v>-0.35840450167592619</v>
      </c>
      <c r="AS679" s="8">
        <f t="shared" si="273"/>
        <v>-0.76140010959582238</v>
      </c>
      <c r="AT679" s="8">
        <f t="shared" si="273"/>
        <v>0.82742910071247322</v>
      </c>
      <c r="AU679" s="8">
        <f t="shared" si="273"/>
        <v>6.7393408134014204E-2</v>
      </c>
      <c r="AW679">
        <f t="shared" si="193"/>
        <v>0.22926240000000001</v>
      </c>
      <c r="AX679" t="str">
        <f t="shared" si="202"/>
        <v/>
      </c>
      <c r="AY679" t="str">
        <f t="shared" si="203"/>
        <v/>
      </c>
      <c r="AZ679">
        <f t="shared" si="204"/>
        <v>0.22926240000000001</v>
      </c>
    </row>
    <row r="680" spans="1:52" s="17" customFormat="1" x14ac:dyDescent="0.3">
      <c r="A680">
        <v>23</v>
      </c>
      <c r="B680" t="s">
        <v>97</v>
      </c>
      <c r="C680" t="s">
        <v>95</v>
      </c>
      <c r="D680" t="s">
        <v>96</v>
      </c>
      <c r="E680"/>
      <c r="F680" s="2">
        <v>0</v>
      </c>
      <c r="G680" s="2">
        <f t="shared" si="194"/>
        <v>1</v>
      </c>
      <c r="H680" s="4">
        <f t="shared" si="195"/>
        <v>0</v>
      </c>
      <c r="I680">
        <f t="shared" si="196"/>
        <v>0</v>
      </c>
      <c r="J680">
        <f t="shared" si="189"/>
        <v>1</v>
      </c>
      <c r="K680">
        <f t="shared" si="197"/>
        <v>4</v>
      </c>
      <c r="L680">
        <f t="shared" si="198"/>
        <v>0</v>
      </c>
      <c r="M680" s="8">
        <f t="shared" ref="M680:W680" si="274">(M28-$M28)/$M28</f>
        <v>0</v>
      </c>
      <c r="N680" s="8">
        <f t="shared" si="274"/>
        <v>0.49806619529115609</v>
      </c>
      <c r="O680" s="8">
        <f t="shared" si="274"/>
        <v>0.50867841395881763</v>
      </c>
      <c r="P680" s="8">
        <f t="shared" si="274"/>
        <v>-0.26312675257174473</v>
      </c>
      <c r="Q680" s="8">
        <f t="shared" si="274"/>
        <v>-0.15182189090441714</v>
      </c>
      <c r="R680" s="8">
        <f t="shared" si="274"/>
        <v>-0.74702503640333473</v>
      </c>
      <c r="S680" s="8">
        <f t="shared" si="274"/>
        <v>-0.50416267627599765</v>
      </c>
      <c r="T680" s="8">
        <f t="shared" si="274"/>
        <v>8.1264747465089631</v>
      </c>
      <c r="U680" s="8">
        <f t="shared" si="274"/>
        <v>7.0359370273248372</v>
      </c>
      <c r="V680" s="8">
        <f t="shared" si="274"/>
        <v>-0.39896605124523693</v>
      </c>
      <c r="W680" s="8">
        <f t="shared" si="274"/>
        <v>-0.13779896581613216</v>
      </c>
      <c r="X680"/>
      <c r="Y680" s="8">
        <f t="shared" ref="Y680:AI680" si="275">(Y28-$Y28)/$Y28</f>
        <v>0</v>
      </c>
      <c r="Z680" s="8">
        <f t="shared" si="275"/>
        <v>0.21338586984341953</v>
      </c>
      <c r="AA680" s="8">
        <f t="shared" si="275"/>
        <v>0.2141876198300785</v>
      </c>
      <c r="AB680" s="8">
        <f t="shared" si="275"/>
        <v>1.5650575803343465E-2</v>
      </c>
      <c r="AC680" s="8">
        <f t="shared" si="275"/>
        <v>6.8931965327169746E-3</v>
      </c>
      <c r="AD680" s="8">
        <f t="shared" si="275"/>
        <v>-0.69446373228162628</v>
      </c>
      <c r="AE680" s="8">
        <f t="shared" si="275"/>
        <v>-0.30199791280514299</v>
      </c>
      <c r="AF680" s="8">
        <f t="shared" si="275"/>
        <v>2.316516579843019</v>
      </c>
      <c r="AG680" s="8">
        <f t="shared" si="275"/>
        <v>2.4668445746187695</v>
      </c>
      <c r="AH680" s="8">
        <f t="shared" si="275"/>
        <v>1.9201641496026885E-2</v>
      </c>
      <c r="AI680" s="8">
        <f t="shared" si="275"/>
        <v>0.91271583709577286</v>
      </c>
      <c r="AK680" s="8">
        <f t="shared" ref="AK680:AU680" si="276">(AK28-$AK28)/$AK28</f>
        <v>0</v>
      </c>
      <c r="AL680" s="8">
        <f t="shared" si="276"/>
        <v>-0.54740846770466844</v>
      </c>
      <c r="AM680" s="8">
        <f t="shared" si="276"/>
        <v>-0.54593413042234629</v>
      </c>
      <c r="AN680" s="8">
        <f t="shared" si="276"/>
        <v>1.5650575803343465E-2</v>
      </c>
      <c r="AO680" s="8">
        <f t="shared" si="276"/>
        <v>-0.5961362908995067</v>
      </c>
      <c r="AP680" s="8">
        <f t="shared" si="276"/>
        <v>-0.69446373228162628</v>
      </c>
      <c r="AQ680" s="8">
        <f t="shared" si="276"/>
        <v>-0.6579684122379682</v>
      </c>
      <c r="AR680" s="8">
        <f t="shared" si="276"/>
        <v>0.72127603209905466</v>
      </c>
      <c r="AS680" s="8">
        <f t="shared" si="276"/>
        <v>-0.37834049454658347</v>
      </c>
      <c r="AT680" s="8">
        <f t="shared" si="276"/>
        <v>1.9201641496026885E-2</v>
      </c>
      <c r="AU680" s="8">
        <f t="shared" si="276"/>
        <v>-9.3645203712845477E-3</v>
      </c>
      <c r="AW680">
        <f t="shared" si="193"/>
        <v>4.0305599999999997E-2</v>
      </c>
      <c r="AX680" t="str">
        <f t="shared" si="202"/>
        <v/>
      </c>
      <c r="AY680" t="str">
        <f t="shared" si="203"/>
        <v/>
      </c>
      <c r="AZ680">
        <f t="shared" si="204"/>
        <v>4.0305599999999997E-2</v>
      </c>
    </row>
    <row r="681" spans="1:52" s="17" customFormat="1" x14ac:dyDescent="0.3">
      <c r="A681">
        <v>23</v>
      </c>
      <c r="B681" t="s">
        <v>98</v>
      </c>
      <c r="C681" t="s">
        <v>95</v>
      </c>
      <c r="D681" t="s">
        <v>96</v>
      </c>
      <c r="E681"/>
      <c r="F681" s="2">
        <v>0</v>
      </c>
      <c r="G681" s="2">
        <f t="shared" si="194"/>
        <v>1</v>
      </c>
      <c r="H681" s="4">
        <f t="shared" si="195"/>
        <v>0</v>
      </c>
      <c r="I681">
        <f t="shared" si="196"/>
        <v>0</v>
      </c>
      <c r="J681">
        <f t="shared" si="189"/>
        <v>1</v>
      </c>
      <c r="K681">
        <f t="shared" si="197"/>
        <v>4</v>
      </c>
      <c r="L681">
        <f t="shared" si="198"/>
        <v>0</v>
      </c>
      <c r="M681" s="8">
        <f t="shared" ref="M681:W681" si="277">(M29-$M29)/$M29</f>
        <v>0</v>
      </c>
      <c r="N681" s="8">
        <f t="shared" si="277"/>
        <v>0.43394705014145618</v>
      </c>
      <c r="O681" s="8">
        <f t="shared" si="277"/>
        <v>0.44087312296625725</v>
      </c>
      <c r="P681" s="8">
        <f t="shared" si="277"/>
        <v>0.30575705570204975</v>
      </c>
      <c r="Q681" s="8">
        <f t="shared" si="277"/>
        <v>4.5823559212834881E-2</v>
      </c>
      <c r="R681" s="8">
        <f t="shared" si="277"/>
        <v>-0.2078670143140412</v>
      </c>
      <c r="S681" s="8">
        <f t="shared" si="277"/>
        <v>-0.37249700198759689</v>
      </c>
      <c r="T681" s="8">
        <f t="shared" si="277"/>
        <v>1.7441726855144228</v>
      </c>
      <c r="U681" s="8">
        <f t="shared" si="277"/>
        <v>1.4843536627859448</v>
      </c>
      <c r="V681" s="8">
        <f t="shared" si="277"/>
        <v>1.7334863137695011</v>
      </c>
      <c r="W681" s="8">
        <f t="shared" si="277"/>
        <v>0.99833264249034182</v>
      </c>
      <c r="X681"/>
      <c r="Y681" s="8">
        <f t="shared" ref="Y681:AI681" si="278">(Y29-$Y29)/$Y29</f>
        <v>0</v>
      </c>
      <c r="Z681" s="8">
        <f t="shared" si="278"/>
        <v>0.26605481745339393</v>
      </c>
      <c r="AA681" s="8">
        <f t="shared" si="278"/>
        <v>0.25931492605183587</v>
      </c>
      <c r="AB681" s="8">
        <f t="shared" si="278"/>
        <v>0.54477177709806801</v>
      </c>
      <c r="AC681" s="8">
        <f t="shared" si="278"/>
        <v>0.22735447777645607</v>
      </c>
      <c r="AD681" s="8">
        <f t="shared" si="278"/>
        <v>0.44021976100394861</v>
      </c>
      <c r="AE681" s="8">
        <f t="shared" si="278"/>
        <v>0.24189661215967198</v>
      </c>
      <c r="AF681" s="8">
        <f t="shared" si="278"/>
        <v>0.66228695155975026</v>
      </c>
      <c r="AG681" s="8">
        <f t="shared" si="278"/>
        <v>0.73842856939292789</v>
      </c>
      <c r="AH681" s="8">
        <f t="shared" si="278"/>
        <v>1.2340067103257109</v>
      </c>
      <c r="AI681" s="8">
        <f t="shared" si="278"/>
        <v>1.0574962668073438</v>
      </c>
      <c r="AK681" s="8">
        <f t="shared" ref="AK681:AU681" si="279">(AK29-$AK29)/$AK29</f>
        <v>0</v>
      </c>
      <c r="AL681" s="8">
        <f t="shared" si="279"/>
        <v>-0.56095629780502854</v>
      </c>
      <c r="AM681" s="8">
        <f t="shared" si="279"/>
        <v>-0.56283262191321326</v>
      </c>
      <c r="AN681" s="8">
        <f t="shared" si="279"/>
        <v>0.54477177709806801</v>
      </c>
      <c r="AO681" s="8">
        <f t="shared" si="279"/>
        <v>-0.55603663285176674</v>
      </c>
      <c r="AP681" s="8">
        <f t="shared" si="279"/>
        <v>0.44021976100394861</v>
      </c>
      <c r="AQ681" s="8">
        <f t="shared" si="279"/>
        <v>-0.59530992386260617</v>
      </c>
      <c r="AR681" s="8">
        <f t="shared" si="279"/>
        <v>-0.13007343838274918</v>
      </c>
      <c r="AS681" s="8">
        <f t="shared" si="279"/>
        <v>-0.69731860730060646</v>
      </c>
      <c r="AT681" s="8">
        <f t="shared" si="279"/>
        <v>1.2340067103257109</v>
      </c>
      <c r="AU681" s="8">
        <f t="shared" si="279"/>
        <v>8.2283687384602608E-2</v>
      </c>
      <c r="AW681">
        <f t="shared" si="193"/>
        <v>0.81000000000000016</v>
      </c>
      <c r="AX681" t="str">
        <f t="shared" si="202"/>
        <v/>
      </c>
      <c r="AY681" t="str">
        <f t="shared" si="203"/>
        <v/>
      </c>
      <c r="AZ681">
        <f t="shared" si="204"/>
        <v>0.81000000000000016</v>
      </c>
    </row>
    <row r="682" spans="1:52" s="17" customFormat="1" x14ac:dyDescent="0.3">
      <c r="A682">
        <v>23</v>
      </c>
      <c r="B682" t="s">
        <v>99</v>
      </c>
      <c r="C682" t="s">
        <v>95</v>
      </c>
      <c r="D682" t="s">
        <v>96</v>
      </c>
      <c r="E682"/>
      <c r="F682" s="2">
        <v>0</v>
      </c>
      <c r="G682" s="2">
        <f t="shared" si="194"/>
        <v>0</v>
      </c>
      <c r="H682" s="4">
        <f t="shared" si="195"/>
        <v>0</v>
      </c>
      <c r="I682">
        <f t="shared" si="196"/>
        <v>0</v>
      </c>
      <c r="J682">
        <f t="shared" si="189"/>
        <v>1</v>
      </c>
      <c r="K682">
        <f t="shared" si="197"/>
        <v>4</v>
      </c>
      <c r="L682">
        <f t="shared" si="198"/>
        <v>0</v>
      </c>
      <c r="M682" s="8">
        <f t="shared" ref="M682:W682" si="280">(M30-$M30)/$M30</f>
        <v>0</v>
      </c>
      <c r="N682" s="8">
        <f t="shared" si="280"/>
        <v>0.29798915825174466</v>
      </c>
      <c r="O682" s="8">
        <f t="shared" si="280"/>
        <v>0.29866539583903234</v>
      </c>
      <c r="P682" s="8">
        <f t="shared" si="280"/>
        <v>-0.7665138355349429</v>
      </c>
      <c r="Q682" s="8">
        <f t="shared" si="280"/>
        <v>-0.68135786783131336</v>
      </c>
      <c r="R682" s="8">
        <f t="shared" si="280"/>
        <v>-0.85004553973204455</v>
      </c>
      <c r="S682" s="8">
        <f t="shared" si="280"/>
        <v>-0.7741431123310778</v>
      </c>
      <c r="T682" s="8">
        <f t="shared" si="280"/>
        <v>4.2362600906562031</v>
      </c>
      <c r="U682" s="8">
        <f t="shared" si="280"/>
        <v>3.7077397557157852</v>
      </c>
      <c r="V682" s="8">
        <f t="shared" si="280"/>
        <v>-0.93212875124724781</v>
      </c>
      <c r="W682" s="8">
        <f t="shared" si="280"/>
        <v>-0.80951988111073048</v>
      </c>
      <c r="X682"/>
      <c r="Y682" s="8">
        <f t="shared" ref="Y682:AI682" si="281">(Y30-$Y30)/$Y30</f>
        <v>0</v>
      </c>
      <c r="Z682" s="8">
        <f t="shared" si="281"/>
        <v>0.22588220953092794</v>
      </c>
      <c r="AA682" s="8">
        <f t="shared" si="281"/>
        <v>0.22191585979107414</v>
      </c>
      <c r="AB682" s="8">
        <f t="shared" si="281"/>
        <v>-0.33711089227466884</v>
      </c>
      <c r="AC682" s="8">
        <f t="shared" si="281"/>
        <v>-0.28886581652878113</v>
      </c>
      <c r="AD682" s="8">
        <f t="shared" si="281"/>
        <v>-0.17070215557926718</v>
      </c>
      <c r="AE682" s="8">
        <f t="shared" si="281"/>
        <v>9.5877178155296377E-3</v>
      </c>
      <c r="AF682" s="8">
        <f t="shared" si="281"/>
        <v>2.0996680157832484</v>
      </c>
      <c r="AG682" s="8">
        <f t="shared" si="281"/>
        <v>2.2538522145234752</v>
      </c>
      <c r="AH682" s="8">
        <f t="shared" si="281"/>
        <v>-0.77492552011665239</v>
      </c>
      <c r="AI682" s="8">
        <f t="shared" si="281"/>
        <v>-0.12637428068920217</v>
      </c>
      <c r="AK682" s="8">
        <f t="shared" ref="AK682:AU682" si="282">(AK30-$AK30)/$AK30</f>
        <v>0</v>
      </c>
      <c r="AL682" s="8">
        <f t="shared" si="282"/>
        <v>-0.51949788487575466</v>
      </c>
      <c r="AM682" s="8">
        <f t="shared" si="282"/>
        <v>-0.52154057669278775</v>
      </c>
      <c r="AN682" s="8">
        <f t="shared" si="282"/>
        <v>-0.33711089227466884</v>
      </c>
      <c r="AO682" s="8">
        <f t="shared" si="282"/>
        <v>-0.69384178845841671</v>
      </c>
      <c r="AP682" s="8">
        <f t="shared" si="282"/>
        <v>-0.17070215557926718</v>
      </c>
      <c r="AQ682" s="8">
        <f t="shared" si="282"/>
        <v>-0.6062368346225957</v>
      </c>
      <c r="AR682" s="8">
        <f t="shared" si="282"/>
        <v>0.62209557059533327</v>
      </c>
      <c r="AS682" s="8">
        <f t="shared" si="282"/>
        <v>-0.43724540685653479</v>
      </c>
      <c r="AT682" s="8">
        <f t="shared" si="282"/>
        <v>-0.77492552011665239</v>
      </c>
      <c r="AU682" s="8">
        <f t="shared" si="282"/>
        <v>-0.48219202503108605</v>
      </c>
      <c r="AW682">
        <f t="shared" si="193"/>
        <v>0.81000000000000028</v>
      </c>
      <c r="AX682" t="str">
        <f t="shared" si="202"/>
        <v/>
      </c>
      <c r="AY682" t="str">
        <f t="shared" si="203"/>
        <v/>
      </c>
      <c r="AZ682">
        <f t="shared" si="204"/>
        <v>0.81000000000000028</v>
      </c>
    </row>
    <row r="683" spans="1:52" s="17" customFormat="1" x14ac:dyDescent="0.3">
      <c r="A683">
        <v>23</v>
      </c>
      <c r="B683" t="s">
        <v>100</v>
      </c>
      <c r="C683" t="s">
        <v>95</v>
      </c>
      <c r="D683" t="s">
        <v>96</v>
      </c>
      <c r="E683" t="s">
        <v>42</v>
      </c>
      <c r="F683" s="2">
        <v>0</v>
      </c>
      <c r="G683" s="2">
        <f t="shared" si="194"/>
        <v>1</v>
      </c>
      <c r="H683" s="4">
        <f t="shared" si="195"/>
        <v>1</v>
      </c>
      <c r="I683">
        <f t="shared" si="196"/>
        <v>0</v>
      </c>
      <c r="J683">
        <f t="shared" si="189"/>
        <v>1</v>
      </c>
      <c r="K683">
        <f t="shared" si="197"/>
        <v>4</v>
      </c>
      <c r="L683">
        <f t="shared" si="198"/>
        <v>4</v>
      </c>
      <c r="M683" s="8">
        <f t="shared" ref="M683:W683" si="283">(M31-$M31)/$M31</f>
        <v>0</v>
      </c>
      <c r="N683" s="8">
        <f t="shared" si="283"/>
        <v>0.1712471901790408</v>
      </c>
      <c r="O683" s="8">
        <f t="shared" si="283"/>
        <v>0.17803050949910981</v>
      </c>
      <c r="P683" s="8">
        <f t="shared" si="283"/>
        <v>-0.60656820379167598</v>
      </c>
      <c r="Q683" s="8">
        <f t="shared" si="283"/>
        <v>-0.54226063077979247</v>
      </c>
      <c r="R683" s="8">
        <f t="shared" si="283"/>
        <v>-0.68666501030667593</v>
      </c>
      <c r="S683" s="8">
        <f t="shared" si="283"/>
        <v>-0.64073379765739746</v>
      </c>
      <c r="T683" s="8">
        <f t="shared" si="283"/>
        <v>1.0306142590502356</v>
      </c>
      <c r="U683" s="8">
        <f t="shared" si="283"/>
        <v>0.76038431777193971</v>
      </c>
      <c r="V683" s="8">
        <f t="shared" si="283"/>
        <v>4.0853026602505699E-2</v>
      </c>
      <c r="W683" s="8">
        <f t="shared" si="283"/>
        <v>-0.21890073954904149</v>
      </c>
      <c r="X683"/>
      <c r="Y683" s="8">
        <f t="shared" ref="Y683:AI683" si="284">(Y31-$Y31)/$Y31</f>
        <v>0</v>
      </c>
      <c r="Z683" s="8">
        <f t="shared" si="284"/>
        <v>7.7113045319027546E-2</v>
      </c>
      <c r="AA683" s="8">
        <f t="shared" si="284"/>
        <v>6.9253758854700781E-2</v>
      </c>
      <c r="AB683" s="8">
        <f t="shared" si="284"/>
        <v>-0.32383779697327847</v>
      </c>
      <c r="AC683" s="8">
        <f t="shared" si="284"/>
        <v>-0.3344530912160959</v>
      </c>
      <c r="AD683" s="8">
        <f t="shared" si="284"/>
        <v>-0.12235078295948466</v>
      </c>
      <c r="AE683" s="8">
        <f t="shared" si="284"/>
        <v>-8.6657764481786623E-2</v>
      </c>
      <c r="AF683" s="8">
        <f t="shared" si="284"/>
        <v>0.12337110719084689</v>
      </c>
      <c r="AG683" s="8">
        <f t="shared" si="284"/>
        <v>0.16127393637409701</v>
      </c>
      <c r="AH683" s="8">
        <f t="shared" si="284"/>
        <v>0.55834393774108027</v>
      </c>
      <c r="AI683" s="8">
        <f t="shared" si="284"/>
        <v>0.51871860576462414</v>
      </c>
      <c r="AK683" s="8">
        <f t="shared" ref="AK683:AU683" si="285">(AK31-$AK31)/$AK31</f>
        <v>0</v>
      </c>
      <c r="AL683" s="8">
        <f t="shared" si="285"/>
        <v>-0.66169354513609013</v>
      </c>
      <c r="AM683" s="8">
        <f t="shared" si="285"/>
        <v>-0.66445685944826383</v>
      </c>
      <c r="AN683" s="8">
        <f t="shared" si="285"/>
        <v>-0.32383779697327847</v>
      </c>
      <c r="AO683" s="8">
        <f t="shared" si="285"/>
        <v>-0.79331923096639789</v>
      </c>
      <c r="AP683" s="8">
        <f t="shared" si="285"/>
        <v>-0.12235078295948466</v>
      </c>
      <c r="AQ683" s="8">
        <f t="shared" si="285"/>
        <v>-0.72587721845420627</v>
      </c>
      <c r="AR683" s="8">
        <f t="shared" si="285"/>
        <v>-0.41785121319653196</v>
      </c>
      <c r="AS683" s="8">
        <f t="shared" si="285"/>
        <v>-0.788573811643136</v>
      </c>
      <c r="AT683" s="8">
        <f t="shared" si="285"/>
        <v>0.55834393774108027</v>
      </c>
      <c r="AU683" s="8">
        <f t="shared" si="285"/>
        <v>-0.14960862327426178</v>
      </c>
      <c r="AW683">
        <f t="shared" si="193"/>
        <v>0.81000000000000016</v>
      </c>
      <c r="AX683">
        <f t="shared" si="202"/>
        <v>0.81000000000000016</v>
      </c>
      <c r="AY683" t="str">
        <f t="shared" si="203"/>
        <v/>
      </c>
      <c r="AZ683">
        <f t="shared" si="204"/>
        <v>0.81000000000000016</v>
      </c>
    </row>
    <row r="684" spans="1:52" s="17" customFormat="1" x14ac:dyDescent="0.3">
      <c r="A684">
        <v>23</v>
      </c>
      <c r="B684" t="s">
        <v>101</v>
      </c>
      <c r="C684" t="s">
        <v>95</v>
      </c>
      <c r="D684" t="s">
        <v>96</v>
      </c>
      <c r="E684"/>
      <c r="F684" s="2">
        <v>0</v>
      </c>
      <c r="G684" s="2">
        <f t="shared" si="194"/>
        <v>0</v>
      </c>
      <c r="H684" s="4">
        <f t="shared" si="195"/>
        <v>0</v>
      </c>
      <c r="I684">
        <f t="shared" si="196"/>
        <v>0</v>
      </c>
      <c r="J684">
        <f t="shared" si="189"/>
        <v>1</v>
      </c>
      <c r="K684">
        <f t="shared" si="197"/>
        <v>4</v>
      </c>
      <c r="L684">
        <f t="shared" si="198"/>
        <v>0</v>
      </c>
      <c r="M684" s="8">
        <f t="shared" ref="M684:W684" si="286">(M32-$M32)/$M32</f>
        <v>0</v>
      </c>
      <c r="N684" s="8">
        <f t="shared" si="286"/>
        <v>0.16275993016257256</v>
      </c>
      <c r="O684" s="8">
        <f t="shared" si="286"/>
        <v>0.16478938242683497</v>
      </c>
      <c r="P684" s="8">
        <f t="shared" si="286"/>
        <v>-0.60116667852632943</v>
      </c>
      <c r="Q684" s="8">
        <f t="shared" si="286"/>
        <v>-0.53246800177471121</v>
      </c>
      <c r="R684" s="8">
        <f t="shared" si="286"/>
        <v>-0.69336689432014342</v>
      </c>
      <c r="S684" s="8">
        <f t="shared" si="286"/>
        <v>-0.63222055492960827</v>
      </c>
      <c r="T684" s="8">
        <f t="shared" si="286"/>
        <v>4.0065938237999115</v>
      </c>
      <c r="U684" s="8">
        <f t="shared" si="286"/>
        <v>3.3020932713775628</v>
      </c>
      <c r="V684" s="8">
        <f t="shared" si="286"/>
        <v>-0.76149162287699956</v>
      </c>
      <c r="W684" s="8">
        <f t="shared" si="286"/>
        <v>-0.62589284857872529</v>
      </c>
      <c r="X684"/>
      <c r="Y684" s="8">
        <f t="shared" ref="Y684:AI684" si="287">(Y32-$Y32)/$Y32</f>
        <v>0</v>
      </c>
      <c r="Z684" s="8">
        <f t="shared" si="287"/>
        <v>0.12988971149425552</v>
      </c>
      <c r="AA684" s="8">
        <f t="shared" si="287"/>
        <v>0.12311444466884908</v>
      </c>
      <c r="AB684" s="8">
        <f t="shared" si="287"/>
        <v>-0.28395043857502367</v>
      </c>
      <c r="AC684" s="8">
        <f t="shared" si="287"/>
        <v>-0.25781310079055803</v>
      </c>
      <c r="AD684" s="8">
        <f t="shared" si="287"/>
        <v>0.17250770122981268</v>
      </c>
      <c r="AE684" s="8">
        <f t="shared" si="287"/>
        <v>0.29635547129832573</v>
      </c>
      <c r="AF684" s="8">
        <f t="shared" si="287"/>
        <v>1.3743204532198336</v>
      </c>
      <c r="AG684" s="8">
        <f t="shared" si="287"/>
        <v>1.4227115882525845</v>
      </c>
      <c r="AH684" s="8">
        <f t="shared" si="287"/>
        <v>-0.20052241503703006</v>
      </c>
      <c r="AI684" s="8">
        <f t="shared" si="287"/>
        <v>0.42419103054273055</v>
      </c>
      <c r="AK684" s="8">
        <f t="shared" ref="AK684:AU684" si="288">(AK32-$AK32)/$AK32</f>
        <v>0</v>
      </c>
      <c r="AL684" s="8">
        <f t="shared" si="288"/>
        <v>-0.60334671739827517</v>
      </c>
      <c r="AM684" s="8">
        <f t="shared" si="288"/>
        <v>-0.60225298295583463</v>
      </c>
      <c r="AN684" s="8">
        <f t="shared" si="288"/>
        <v>-0.28395043857502367</v>
      </c>
      <c r="AO684" s="8">
        <f t="shared" si="288"/>
        <v>-0.70484329037355975</v>
      </c>
      <c r="AP684" s="8">
        <f t="shared" si="288"/>
        <v>0.17250770122981268</v>
      </c>
      <c r="AQ684" s="8">
        <f t="shared" si="288"/>
        <v>-0.55792604509233434</v>
      </c>
      <c r="AR684" s="8">
        <f t="shared" si="288"/>
        <v>0.22637372408531525</v>
      </c>
      <c r="AS684" s="8">
        <f t="shared" si="288"/>
        <v>-0.56292878748639019</v>
      </c>
      <c r="AT684" s="8">
        <f t="shared" si="288"/>
        <v>-0.20052241503703006</v>
      </c>
      <c r="AU684" s="8">
        <f t="shared" si="288"/>
        <v>-0.28300717096047218</v>
      </c>
      <c r="AW684">
        <f t="shared" si="193"/>
        <v>0.80999999999999994</v>
      </c>
      <c r="AX684" t="str">
        <f t="shared" si="202"/>
        <v/>
      </c>
      <c r="AY684" t="str">
        <f t="shared" si="203"/>
        <v/>
      </c>
      <c r="AZ684">
        <f t="shared" si="204"/>
        <v>0.80999999999999994</v>
      </c>
    </row>
    <row r="685" spans="1:52" s="17" customFormat="1" x14ac:dyDescent="0.3">
      <c r="A685">
        <v>23</v>
      </c>
      <c r="B685" t="s">
        <v>102</v>
      </c>
      <c r="C685" t="s">
        <v>95</v>
      </c>
      <c r="D685" t="s">
        <v>96</v>
      </c>
      <c r="E685"/>
      <c r="F685" s="2">
        <v>0</v>
      </c>
      <c r="G685" s="2">
        <f t="shared" si="194"/>
        <v>0</v>
      </c>
      <c r="H685" s="4">
        <f t="shared" si="195"/>
        <v>0</v>
      </c>
      <c r="I685">
        <f t="shared" si="196"/>
        <v>1</v>
      </c>
      <c r="J685">
        <f t="shared" si="189"/>
        <v>0</v>
      </c>
      <c r="K685">
        <f t="shared" si="197"/>
        <v>4</v>
      </c>
      <c r="L685">
        <f t="shared" si="198"/>
        <v>0</v>
      </c>
      <c r="M685" s="8">
        <f t="shared" ref="M685:W685" si="289">(M33-$M33)/$M33</f>
        <v>0</v>
      </c>
      <c r="N685" s="8">
        <f t="shared" si="289"/>
        <v>6.9387101866949019E-2</v>
      </c>
      <c r="O685" s="8">
        <f t="shared" si="289"/>
        <v>7.6261184265310505E-2</v>
      </c>
      <c r="P685" s="8">
        <f t="shared" si="289"/>
        <v>-0.82430711471764073</v>
      </c>
      <c r="Q685" s="8">
        <f t="shared" si="289"/>
        <v>-0.83113266552817733</v>
      </c>
      <c r="R685" s="8">
        <f t="shared" si="289"/>
        <v>-0.82544836225921048</v>
      </c>
      <c r="S685" s="8">
        <f t="shared" si="289"/>
        <v>-0.83454636034106344</v>
      </c>
      <c r="T685" s="8">
        <f t="shared" si="289"/>
        <v>0.74183743349727671</v>
      </c>
      <c r="U685" s="8">
        <f t="shared" si="289"/>
        <v>0.5316839686045941</v>
      </c>
      <c r="V685" s="8">
        <f t="shared" si="289"/>
        <v>-0.48312841050972222</v>
      </c>
      <c r="W685" s="8">
        <f t="shared" si="289"/>
        <v>-0.69460063428618113</v>
      </c>
      <c r="X685"/>
      <c r="Y685" s="8">
        <f t="shared" ref="Y685:AI685" si="290">(Y33-$Y33)/$Y33</f>
        <v>0</v>
      </c>
      <c r="Z685" s="8">
        <f t="shared" si="290"/>
        <v>5.9720733709753636E-2</v>
      </c>
      <c r="AA685" s="8">
        <f t="shared" si="290"/>
        <v>6.3295492495313174E-2</v>
      </c>
      <c r="AB685" s="8">
        <f t="shared" si="290"/>
        <v>-0.62267915121007311</v>
      </c>
      <c r="AC685" s="8">
        <f t="shared" si="290"/>
        <v>-0.65314008725863371</v>
      </c>
      <c r="AD685" s="8">
        <f t="shared" si="290"/>
        <v>-0.36764098891154962</v>
      </c>
      <c r="AE685" s="8">
        <f t="shared" si="290"/>
        <v>-0.37999250416959385</v>
      </c>
      <c r="AF685" s="8">
        <f t="shared" si="290"/>
        <v>0.20949246148040906</v>
      </c>
      <c r="AG685" s="8">
        <f t="shared" si="290"/>
        <v>0.22510883750999514</v>
      </c>
      <c r="AH685" s="8">
        <f t="shared" si="290"/>
        <v>0.26872392953497193</v>
      </c>
      <c r="AI685" s="8">
        <f t="shared" si="290"/>
        <v>5.0739333766098474E-2</v>
      </c>
      <c r="AK685" s="8">
        <f t="shared" ref="AK685:AU685" si="291">(AK33-$AK33)/$AK33</f>
        <v>0</v>
      </c>
      <c r="AL685" s="8">
        <f t="shared" si="291"/>
        <v>-0.63977584413869248</v>
      </c>
      <c r="AM685" s="8">
        <f t="shared" si="291"/>
        <v>-0.63447629121430738</v>
      </c>
      <c r="AN685" s="8">
        <f t="shared" si="291"/>
        <v>-0.62267915121007311</v>
      </c>
      <c r="AO685" s="8">
        <f t="shared" si="291"/>
        <v>-0.86863880696733986</v>
      </c>
      <c r="AP685" s="8">
        <f t="shared" si="291"/>
        <v>-0.36764098891154962</v>
      </c>
      <c r="AQ685" s="8">
        <f t="shared" si="291"/>
        <v>-0.79605771218582755</v>
      </c>
      <c r="AR685" s="8">
        <f t="shared" si="291"/>
        <v>-0.37411849432055533</v>
      </c>
      <c r="AS685" s="8">
        <f t="shared" si="291"/>
        <v>-0.78949969066145875</v>
      </c>
      <c r="AT685" s="8">
        <f t="shared" si="291"/>
        <v>0.26872392953497193</v>
      </c>
      <c r="AU685" s="8">
        <f t="shared" si="291"/>
        <v>-0.43438667185371854</v>
      </c>
      <c r="AW685">
        <f t="shared" si="193"/>
        <v>-1.8492624</v>
      </c>
      <c r="AX685" t="str">
        <f t="shared" si="202"/>
        <v/>
      </c>
      <c r="AY685">
        <f t="shared" si="203"/>
        <v>-1.8492624</v>
      </c>
      <c r="AZ685" t="str">
        <f t="shared" si="204"/>
        <v/>
      </c>
    </row>
    <row r="686" spans="1:52" s="17" customFormat="1" x14ac:dyDescent="0.3">
      <c r="A686">
        <v>23</v>
      </c>
      <c r="B686" t="s">
        <v>103</v>
      </c>
      <c r="C686" t="s">
        <v>95</v>
      </c>
      <c r="D686" t="s">
        <v>96</v>
      </c>
      <c r="E686"/>
      <c r="F686" s="2">
        <v>0</v>
      </c>
      <c r="G686" s="2">
        <f t="shared" si="194"/>
        <v>1</v>
      </c>
      <c r="H686" s="4">
        <f t="shared" si="195"/>
        <v>0</v>
      </c>
      <c r="I686">
        <f t="shared" si="196"/>
        <v>1</v>
      </c>
      <c r="J686">
        <f t="shared" si="189"/>
        <v>0</v>
      </c>
      <c r="K686">
        <f t="shared" si="197"/>
        <v>4</v>
      </c>
      <c r="L686">
        <f t="shared" si="198"/>
        <v>0</v>
      </c>
      <c r="M686" s="8">
        <f t="shared" ref="M686:W686" si="292">(M34-$M34)/$M34</f>
        <v>0</v>
      </c>
      <c r="N686" s="8">
        <f t="shared" si="292"/>
        <v>-0.20745330777069812</v>
      </c>
      <c r="O686" s="8">
        <f t="shared" si="292"/>
        <v>-0.20669255941649001</v>
      </c>
      <c r="P686" s="8">
        <f t="shared" si="292"/>
        <v>-0.88181301415030355</v>
      </c>
      <c r="Q686" s="8">
        <f t="shared" si="292"/>
        <v>-0.83836250204902518</v>
      </c>
      <c r="R686" s="8">
        <f t="shared" si="292"/>
        <v>-0.88341957214869804</v>
      </c>
      <c r="S686" s="8">
        <f t="shared" si="292"/>
        <v>-0.86625282398679471</v>
      </c>
      <c r="T686" s="8">
        <f t="shared" si="292"/>
        <v>1.3078157614378396</v>
      </c>
      <c r="U686" s="8">
        <f t="shared" si="292"/>
        <v>1.0186061528656181</v>
      </c>
      <c r="V686" s="8">
        <f t="shared" si="292"/>
        <v>-0.9821045542984902</v>
      </c>
      <c r="W686" s="8">
        <f t="shared" si="292"/>
        <v>-0.90824803697493761</v>
      </c>
      <c r="X686"/>
      <c r="Y686" s="8">
        <f t="shared" ref="Y686:AI686" si="293">(Y34-$Y34)/$Y34</f>
        <v>0</v>
      </c>
      <c r="Z686" s="8">
        <f t="shared" si="293"/>
        <v>-8.5053658219265735E-2</v>
      </c>
      <c r="AA686" s="8">
        <f t="shared" si="293"/>
        <v>-8.2838232565263514E-2</v>
      </c>
      <c r="AB686" s="8">
        <f t="shared" si="293"/>
        <v>-0.70445953247259219</v>
      </c>
      <c r="AC686" s="8">
        <f t="shared" si="293"/>
        <v>-0.61152576878534126</v>
      </c>
      <c r="AD686" s="8">
        <f t="shared" si="293"/>
        <v>-0.37140090800462633</v>
      </c>
      <c r="AE686" s="8">
        <f t="shared" si="293"/>
        <v>-0.25680974701248005</v>
      </c>
      <c r="AF686" s="8">
        <f t="shared" si="293"/>
        <v>0.70822844298961551</v>
      </c>
      <c r="AG686" s="8">
        <f t="shared" si="293"/>
        <v>0.72031365608577391</v>
      </c>
      <c r="AH686" s="8">
        <f t="shared" si="293"/>
        <v>-0.8809727865409942</v>
      </c>
      <c r="AI686" s="8">
        <f t="shared" si="293"/>
        <v>-0.38494656239388525</v>
      </c>
      <c r="AK686" s="8">
        <f t="shared" ref="AK686:AU686" si="294">(AK34-$AK34)/$AK34</f>
        <v>0</v>
      </c>
      <c r="AL686" s="8">
        <f t="shared" si="294"/>
        <v>-0.66969623699652581</v>
      </c>
      <c r="AM686" s="8">
        <f t="shared" si="294"/>
        <v>-0.67009135468077063</v>
      </c>
      <c r="AN686" s="8">
        <f t="shared" si="294"/>
        <v>-0.70445953247259219</v>
      </c>
      <c r="AO686" s="8">
        <f t="shared" si="294"/>
        <v>-0.82716095559122249</v>
      </c>
      <c r="AP686" s="8">
        <f t="shared" si="294"/>
        <v>-0.37140090800462633</v>
      </c>
      <c r="AQ686" s="8">
        <f t="shared" si="294"/>
        <v>-0.73030508189701793</v>
      </c>
      <c r="AR686" s="8">
        <f t="shared" si="294"/>
        <v>-0.12323077992355752</v>
      </c>
      <c r="AS686" s="8">
        <f t="shared" si="294"/>
        <v>-0.70703473698583996</v>
      </c>
      <c r="AT686" s="8">
        <f t="shared" si="294"/>
        <v>-0.8809727865409942</v>
      </c>
      <c r="AU686" s="8">
        <f t="shared" si="294"/>
        <v>-0.66804002596065659</v>
      </c>
      <c r="AW686">
        <f t="shared" si="193"/>
        <v>-1.6603056</v>
      </c>
      <c r="AX686" t="str">
        <f t="shared" si="202"/>
        <v/>
      </c>
      <c r="AY686">
        <f t="shared" si="203"/>
        <v>-1.6603056</v>
      </c>
      <c r="AZ686" t="str">
        <f t="shared" si="204"/>
        <v/>
      </c>
    </row>
    <row r="687" spans="1:52" s="17" customFormat="1" x14ac:dyDescent="0.3">
      <c r="A687">
        <v>23</v>
      </c>
      <c r="B687" t="s">
        <v>104</v>
      </c>
      <c r="C687" t="s">
        <v>95</v>
      </c>
      <c r="D687" t="s">
        <v>96</v>
      </c>
      <c r="E687"/>
      <c r="F687" s="2">
        <v>0</v>
      </c>
      <c r="G687" s="2">
        <f t="shared" si="194"/>
        <v>1</v>
      </c>
      <c r="H687" s="4">
        <f t="shared" si="195"/>
        <v>0</v>
      </c>
      <c r="I687">
        <f t="shared" si="196"/>
        <v>1</v>
      </c>
      <c r="J687">
        <f t="shared" ref="J687:J710" si="295">J375</f>
        <v>0</v>
      </c>
      <c r="K687">
        <f t="shared" si="197"/>
        <v>4</v>
      </c>
      <c r="L687">
        <f t="shared" si="198"/>
        <v>0</v>
      </c>
      <c r="M687" s="8">
        <f t="shared" ref="M687:W687" si="296">(M35-$M35)/$M35</f>
        <v>0</v>
      </c>
      <c r="N687" s="8">
        <f t="shared" si="296"/>
        <v>0.14480595206727923</v>
      </c>
      <c r="O687" s="8">
        <f t="shared" si="296"/>
        <v>0.16355570581765319</v>
      </c>
      <c r="P687" s="8">
        <f t="shared" si="296"/>
        <v>4.5604683692091683</v>
      </c>
      <c r="Q687" s="8">
        <f t="shared" si="296"/>
        <v>1.6231473431890451</v>
      </c>
      <c r="R687" s="8">
        <f t="shared" si="296"/>
        <v>0.61337610837779022</v>
      </c>
      <c r="S687" s="8">
        <f t="shared" si="296"/>
        <v>0.19935803669030666</v>
      </c>
      <c r="T687" s="8">
        <f t="shared" si="296"/>
        <v>2.9010893425545296E-2</v>
      </c>
      <c r="U687" s="8">
        <f t="shared" si="296"/>
        <v>-4.9899813176755042E-2</v>
      </c>
      <c r="V687" s="8">
        <f t="shared" si="296"/>
        <v>8.2002909984741787</v>
      </c>
      <c r="W687" s="8">
        <f t="shared" si="296"/>
        <v>3.1827552196914093</v>
      </c>
      <c r="X687"/>
      <c r="Y687" s="8">
        <f t="shared" ref="Y687:AI687" si="297">(Y35-$Y35)/$Y35</f>
        <v>0</v>
      </c>
      <c r="Z687" s="8">
        <f t="shared" si="297"/>
        <v>-4.3546227752350668E-2</v>
      </c>
      <c r="AA687" s="8">
        <f t="shared" si="297"/>
        <v>-3.4557890187068063E-2</v>
      </c>
      <c r="AB687" s="8">
        <f t="shared" si="297"/>
        <v>4.1018028743687767</v>
      </c>
      <c r="AC687" s="8">
        <f t="shared" si="297"/>
        <v>1.3725142376135531</v>
      </c>
      <c r="AD687" s="8">
        <f t="shared" si="297"/>
        <v>0.3337506786177174</v>
      </c>
      <c r="AE687" s="8">
        <f t="shared" si="297"/>
        <v>4.13011935876935E-3</v>
      </c>
      <c r="AF687" s="8">
        <f t="shared" si="297"/>
        <v>-0.10506041067357937</v>
      </c>
      <c r="AG687" s="8">
        <f t="shared" si="297"/>
        <v>-0.11401501150695958</v>
      </c>
      <c r="AH687" s="8">
        <f t="shared" si="297"/>
        <v>3.4070556540997092</v>
      </c>
      <c r="AI687" s="8">
        <f t="shared" si="297"/>
        <v>1.6345852473453713</v>
      </c>
      <c r="AK687" s="8">
        <f t="shared" ref="AK687:AU687" si="298">(AK35-$AK35)/$AK35</f>
        <v>0</v>
      </c>
      <c r="AL687" s="8">
        <f t="shared" si="298"/>
        <v>-0.69498074267805954</v>
      </c>
      <c r="AM687" s="8">
        <f t="shared" si="298"/>
        <v>-0.68414793059235068</v>
      </c>
      <c r="AN687" s="8">
        <f t="shared" si="298"/>
        <v>4.1018028743687767</v>
      </c>
      <c r="AO687" s="8">
        <f t="shared" si="298"/>
        <v>-0.21412464427554956</v>
      </c>
      <c r="AP687" s="8">
        <f t="shared" si="298"/>
        <v>0.3337506786177174</v>
      </c>
      <c r="AQ687" s="8">
        <f t="shared" si="298"/>
        <v>-0.66952487764327961</v>
      </c>
      <c r="AR687" s="8">
        <f t="shared" si="298"/>
        <v>-0.52863113163878117</v>
      </c>
      <c r="AS687" s="8">
        <f t="shared" si="298"/>
        <v>-0.85267580081801075</v>
      </c>
      <c r="AT687" s="8">
        <f t="shared" si="298"/>
        <v>3.4070556540997092</v>
      </c>
      <c r="AU687" s="8">
        <f t="shared" si="298"/>
        <v>0.45590799274238425</v>
      </c>
      <c r="AW687">
        <f t="shared" ref="AW687:AW710" si="299">BB375</f>
        <v>-1.6603056</v>
      </c>
      <c r="AX687" t="str">
        <f t="shared" si="202"/>
        <v/>
      </c>
      <c r="AY687">
        <f t="shared" si="203"/>
        <v>-1.6603056</v>
      </c>
      <c r="AZ687" t="str">
        <f t="shared" si="204"/>
        <v/>
      </c>
    </row>
    <row r="688" spans="1:52" s="17" customFormat="1" x14ac:dyDescent="0.3">
      <c r="A688">
        <v>23</v>
      </c>
      <c r="B688" t="s">
        <v>105</v>
      </c>
      <c r="C688" t="s">
        <v>95</v>
      </c>
      <c r="D688" t="s">
        <v>96</v>
      </c>
      <c r="E688"/>
      <c r="F688" s="2">
        <v>0</v>
      </c>
      <c r="G688" s="2">
        <f t="shared" si="194"/>
        <v>0</v>
      </c>
      <c r="H688" s="4">
        <f t="shared" si="195"/>
        <v>0</v>
      </c>
      <c r="I688">
        <f t="shared" si="196"/>
        <v>1</v>
      </c>
      <c r="J688">
        <f t="shared" si="295"/>
        <v>0</v>
      </c>
      <c r="K688">
        <f t="shared" si="197"/>
        <v>4</v>
      </c>
      <c r="L688">
        <f t="shared" si="198"/>
        <v>0</v>
      </c>
      <c r="M688" s="8">
        <f t="shared" ref="M688:W688" si="300">(M36-$M36)/$M36</f>
        <v>0</v>
      </c>
      <c r="N688" s="8">
        <f t="shared" si="300"/>
        <v>0.12509117768916125</v>
      </c>
      <c r="O688" s="8">
        <f t="shared" si="300"/>
        <v>0.15581908230028998</v>
      </c>
      <c r="P688" s="8">
        <f t="shared" si="300"/>
        <v>4.8485112211255457</v>
      </c>
      <c r="Q688" s="8">
        <f t="shared" si="300"/>
        <v>1.8956328411784849</v>
      </c>
      <c r="R688" s="8">
        <f t="shared" si="300"/>
        <v>0.22952558357564257</v>
      </c>
      <c r="S688" s="8">
        <f t="shared" si="300"/>
        <v>-1.419799688118048E-2</v>
      </c>
      <c r="T688" s="8">
        <f t="shared" si="300"/>
        <v>-0.25819195987513144</v>
      </c>
      <c r="U688" s="8">
        <f t="shared" si="300"/>
        <v>-0.30794835282407823</v>
      </c>
      <c r="V688" s="8">
        <f t="shared" si="300"/>
        <v>7.718243789093612</v>
      </c>
      <c r="W688" s="8">
        <f t="shared" si="300"/>
        <v>3.0772398322419896</v>
      </c>
      <c r="X688"/>
      <c r="Y688" s="8">
        <f t="shared" ref="Y688:AI688" si="301">(Y36-$Y36)/$Y36</f>
        <v>0</v>
      </c>
      <c r="Z688" s="8">
        <f t="shared" si="301"/>
        <v>-4.7502036071329912E-2</v>
      </c>
      <c r="AA688" s="8">
        <f t="shared" si="301"/>
        <v>-2.745673134358978E-2</v>
      </c>
      <c r="AB688" s="8">
        <f t="shared" si="301"/>
        <v>4.6293631780614781</v>
      </c>
      <c r="AC688" s="8">
        <f t="shared" si="301"/>
        <v>1.7294046074210123</v>
      </c>
      <c r="AD688" s="8">
        <f t="shared" si="301"/>
        <v>0.11807014348363477</v>
      </c>
      <c r="AE688" s="8">
        <f t="shared" si="301"/>
        <v>-0.14384959722122287</v>
      </c>
      <c r="AF688" s="8">
        <f t="shared" si="301"/>
        <v>-0.32749754977633228</v>
      </c>
      <c r="AG688" s="8">
        <f t="shared" si="301"/>
        <v>-0.32850890176565339</v>
      </c>
      <c r="AH688" s="8">
        <f t="shared" si="301"/>
        <v>3.4924595918978447</v>
      </c>
      <c r="AI688" s="8">
        <f t="shared" si="301"/>
        <v>1.6531974438358321</v>
      </c>
      <c r="AK688" s="8">
        <f t="shared" ref="AK688:AU688" si="302">(AK36-$AK36)/$AK36</f>
        <v>0</v>
      </c>
      <c r="AL688" s="8">
        <f t="shared" si="302"/>
        <v>-0.68815570591436803</v>
      </c>
      <c r="AM688" s="8">
        <f t="shared" si="302"/>
        <v>-0.66887344478363719</v>
      </c>
      <c r="AN688" s="8">
        <f t="shared" si="302"/>
        <v>4.6293631780614781</v>
      </c>
      <c r="AO688" s="8">
        <f t="shared" si="302"/>
        <v>-5.9759024421231724E-2</v>
      </c>
      <c r="AP688" s="8">
        <f t="shared" si="302"/>
        <v>0.11807014348363477</v>
      </c>
      <c r="AQ688" s="8">
        <f t="shared" si="302"/>
        <v>-0.71500113504676033</v>
      </c>
      <c r="AR688" s="8">
        <f t="shared" si="302"/>
        <v>-0.64513836784958056</v>
      </c>
      <c r="AS688" s="8">
        <f t="shared" si="302"/>
        <v>-0.88434921260951971</v>
      </c>
      <c r="AT688" s="8">
        <f t="shared" si="302"/>
        <v>3.4924595918978447</v>
      </c>
      <c r="AU688" s="8">
        <f t="shared" si="302"/>
        <v>0.47077893845000407</v>
      </c>
      <c r="AW688">
        <f t="shared" si="299"/>
        <v>-1.8492624</v>
      </c>
      <c r="AX688" t="str">
        <f t="shared" si="202"/>
        <v/>
      </c>
      <c r="AY688">
        <f t="shared" si="203"/>
        <v>-1.8492624</v>
      </c>
      <c r="AZ688" t="str">
        <f t="shared" si="204"/>
        <v/>
      </c>
    </row>
    <row r="689" spans="1:52" s="17" customFormat="1" x14ac:dyDescent="0.3">
      <c r="A689">
        <v>23</v>
      </c>
      <c r="B689" t="s">
        <v>106</v>
      </c>
      <c r="C689" t="s">
        <v>95</v>
      </c>
      <c r="D689" t="s">
        <v>96</v>
      </c>
      <c r="E689"/>
      <c r="F689" s="2">
        <v>0</v>
      </c>
      <c r="G689" s="2">
        <f t="shared" si="194"/>
        <v>0</v>
      </c>
      <c r="H689" s="4">
        <f t="shared" si="195"/>
        <v>0</v>
      </c>
      <c r="I689">
        <f t="shared" si="196"/>
        <v>0</v>
      </c>
      <c r="J689">
        <f t="shared" si="295"/>
        <v>1</v>
      </c>
      <c r="K689">
        <f t="shared" si="197"/>
        <v>4</v>
      </c>
      <c r="L689">
        <f t="shared" si="198"/>
        <v>0</v>
      </c>
      <c r="M689" s="8">
        <f t="shared" ref="M689:W689" si="303">(M37-$M37)/$M37</f>
        <v>0</v>
      </c>
      <c r="N689" s="8">
        <f t="shared" si="303"/>
        <v>-1.3153400674418122E-3</v>
      </c>
      <c r="O689" s="8">
        <f t="shared" si="303"/>
        <v>7.5211486605062088E-3</v>
      </c>
      <c r="P689" s="8">
        <f t="shared" si="303"/>
        <v>0.32010750293901741</v>
      </c>
      <c r="Q689" s="8">
        <f t="shared" si="303"/>
        <v>-0.39859446087191169</v>
      </c>
      <c r="R689" s="8">
        <f t="shared" si="303"/>
        <v>0.12984201955319383</v>
      </c>
      <c r="S689" s="8">
        <f t="shared" si="303"/>
        <v>-0.46859459296258626</v>
      </c>
      <c r="T689" s="8">
        <f t="shared" si="303"/>
        <v>1.3711986662615885</v>
      </c>
      <c r="U689" s="8">
        <f t="shared" si="303"/>
        <v>1.0448354433246092</v>
      </c>
      <c r="V689" s="8">
        <f t="shared" si="303"/>
        <v>6.5284709183509806</v>
      </c>
      <c r="W689" s="8">
        <f t="shared" si="303"/>
        <v>2.8308939330753162</v>
      </c>
      <c r="X689"/>
      <c r="Y689" s="8">
        <f t="shared" ref="Y689:AI689" si="304">(Y37-$Y37)/$Y37</f>
        <v>0</v>
      </c>
      <c r="Z689" s="8">
        <f t="shared" si="304"/>
        <v>-5.029425288545273E-2</v>
      </c>
      <c r="AA689" s="8">
        <f t="shared" si="304"/>
        <v>-5.3498595709708573E-2</v>
      </c>
      <c r="AB689" s="8">
        <f t="shared" si="304"/>
        <v>0.41584508363923517</v>
      </c>
      <c r="AC689" s="8">
        <f t="shared" si="304"/>
        <v>-0.25194400875693962</v>
      </c>
      <c r="AD689" s="8">
        <f t="shared" si="304"/>
        <v>0.71767541900786302</v>
      </c>
      <c r="AE689" s="8">
        <f t="shared" si="304"/>
        <v>8.1211301509495334E-2</v>
      </c>
      <c r="AF689" s="8">
        <f t="shared" si="304"/>
        <v>0.4881568182329839</v>
      </c>
      <c r="AG689" s="8">
        <f t="shared" si="304"/>
        <v>0.47591564848764317</v>
      </c>
      <c r="AH689" s="8">
        <f t="shared" si="304"/>
        <v>2.7002746515816605</v>
      </c>
      <c r="AI689" s="8">
        <f t="shared" si="304"/>
        <v>1.4254221890132996</v>
      </c>
      <c r="AK689" s="8">
        <f t="shared" ref="AK689:AU689" si="305">(AK37-$AK37)/$AK37</f>
        <v>0</v>
      </c>
      <c r="AL689" s="8">
        <f t="shared" si="305"/>
        <v>-0.64965393578825481</v>
      </c>
      <c r="AM689" s="8">
        <f t="shared" si="305"/>
        <v>-0.64845783623004982</v>
      </c>
      <c r="AN689" s="8">
        <f t="shared" si="305"/>
        <v>0.41584508363923517</v>
      </c>
      <c r="AO689" s="8">
        <f t="shared" si="305"/>
        <v>-0.71326633776532444</v>
      </c>
      <c r="AP689" s="8">
        <f t="shared" si="305"/>
        <v>0.71767541900786302</v>
      </c>
      <c r="AQ689" s="8">
        <f t="shared" si="305"/>
        <v>-0.62565417283442515</v>
      </c>
      <c r="AR689" s="8">
        <f t="shared" si="305"/>
        <v>-0.24355366101869169</v>
      </c>
      <c r="AS689" s="8">
        <f t="shared" si="305"/>
        <v>-0.74437778694828627</v>
      </c>
      <c r="AT689" s="8">
        <f t="shared" si="305"/>
        <v>2.7002746515816605</v>
      </c>
      <c r="AU689" s="8">
        <f t="shared" si="305"/>
        <v>9.5996824945915285E-2</v>
      </c>
      <c r="AW689">
        <f t="shared" si="299"/>
        <v>0.80999999999999994</v>
      </c>
      <c r="AX689" t="str">
        <f t="shared" si="202"/>
        <v/>
      </c>
      <c r="AY689" t="str">
        <f t="shared" si="203"/>
        <v/>
      </c>
      <c r="AZ689">
        <f t="shared" si="204"/>
        <v>0.80999999999999994</v>
      </c>
    </row>
    <row r="690" spans="1:52" s="17" customFormat="1" x14ac:dyDescent="0.3">
      <c r="A690">
        <v>23</v>
      </c>
      <c r="B690" t="s">
        <v>107</v>
      </c>
      <c r="C690" t="s">
        <v>95</v>
      </c>
      <c r="D690" t="s">
        <v>96</v>
      </c>
      <c r="E690" t="s">
        <v>42</v>
      </c>
      <c r="F690" s="2">
        <v>0</v>
      </c>
      <c r="G690" s="2">
        <f t="shared" si="194"/>
        <v>1</v>
      </c>
      <c r="H690" s="4">
        <f t="shared" si="195"/>
        <v>1</v>
      </c>
      <c r="I690">
        <f t="shared" si="196"/>
        <v>0</v>
      </c>
      <c r="J690">
        <f t="shared" si="295"/>
        <v>1</v>
      </c>
      <c r="K690">
        <f t="shared" si="197"/>
        <v>4</v>
      </c>
      <c r="L690">
        <f t="shared" si="198"/>
        <v>4</v>
      </c>
      <c r="M690" s="8">
        <f t="shared" ref="M690:W690" si="306">(M38-$M38)/$M38</f>
        <v>0</v>
      </c>
      <c r="N690" s="8">
        <f t="shared" si="306"/>
        <v>4.0829243539397583E-2</v>
      </c>
      <c r="O690" s="8">
        <f t="shared" si="306"/>
        <v>5.0227788661437123E-2</v>
      </c>
      <c r="P690" s="8">
        <f t="shared" si="306"/>
        <v>1.5533283250240357</v>
      </c>
      <c r="Q690" s="8">
        <f t="shared" si="306"/>
        <v>6.9386869981104562E-2</v>
      </c>
      <c r="R690" s="8">
        <f t="shared" si="306"/>
        <v>0.87617512509911633</v>
      </c>
      <c r="S690" s="8">
        <f t="shared" si="306"/>
        <v>-0.1622076405744079</v>
      </c>
      <c r="T690" s="8">
        <f t="shared" si="306"/>
        <v>0.58397169757443324</v>
      </c>
      <c r="U690" s="8">
        <f t="shared" si="306"/>
        <v>0.37444334191118062</v>
      </c>
      <c r="V690" s="8">
        <f t="shared" si="306"/>
        <v>6.8639152196625952</v>
      </c>
      <c r="W690" s="8">
        <f t="shared" si="306"/>
        <v>2.8563282040665032</v>
      </c>
      <c r="X690"/>
      <c r="Y690" s="8">
        <f t="shared" ref="Y690:AI690" si="307">(Y38-$Y38)/$Y38</f>
        <v>0</v>
      </c>
      <c r="Z690" s="8">
        <f t="shared" si="307"/>
        <v>-4.0116679336075517E-2</v>
      </c>
      <c r="AA690" s="8">
        <f t="shared" si="307"/>
        <v>-4.3881199733079149E-2</v>
      </c>
      <c r="AB690" s="8">
        <f t="shared" si="307"/>
        <v>1.4979609534909561</v>
      </c>
      <c r="AC690" s="8">
        <f t="shared" si="307"/>
        <v>0.14011538442474117</v>
      </c>
      <c r="AD690" s="8">
        <f t="shared" si="307"/>
        <v>1.3720841702425042</v>
      </c>
      <c r="AE690" s="8">
        <f t="shared" si="307"/>
        <v>0.26993347468198597</v>
      </c>
      <c r="AF690" s="8">
        <f t="shared" si="307"/>
        <v>5.8780527555923487E-2</v>
      </c>
      <c r="AG690" s="8">
        <f t="shared" si="307"/>
        <v>6.2114870233376543E-2</v>
      </c>
      <c r="AH690" s="8">
        <f t="shared" si="307"/>
        <v>2.6107391387065411</v>
      </c>
      <c r="AI690" s="8">
        <f t="shared" si="307"/>
        <v>1.3584077859300436</v>
      </c>
      <c r="AK690" s="8">
        <f t="shared" ref="AK690:AU690" si="308">(AK38-$AK38)/$AK38</f>
        <v>0</v>
      </c>
      <c r="AL690" s="8">
        <f t="shared" si="308"/>
        <v>-0.70284899354301122</v>
      </c>
      <c r="AM690" s="8">
        <f t="shared" si="308"/>
        <v>-0.69933385146828186</v>
      </c>
      <c r="AN690" s="8">
        <f t="shared" si="308"/>
        <v>1.4979609534909561</v>
      </c>
      <c r="AO690" s="8">
        <f t="shared" si="308"/>
        <v>-0.5884123486479198</v>
      </c>
      <c r="AP690" s="8">
        <f t="shared" si="308"/>
        <v>1.3720841702425042</v>
      </c>
      <c r="AQ690" s="8">
        <f t="shared" si="308"/>
        <v>-0.5645928155061124</v>
      </c>
      <c r="AR690" s="8">
        <f t="shared" si="308"/>
        <v>-0.4614415660032174</v>
      </c>
      <c r="AS690" s="8">
        <f t="shared" si="308"/>
        <v>-0.8130446497837418</v>
      </c>
      <c r="AT690" s="8">
        <f t="shared" si="308"/>
        <v>2.6107391387065411</v>
      </c>
      <c r="AU690" s="8">
        <f t="shared" si="308"/>
        <v>0.11311184184650229</v>
      </c>
      <c r="AW690">
        <f t="shared" si="299"/>
        <v>0.81000000000000016</v>
      </c>
      <c r="AX690">
        <f t="shared" si="202"/>
        <v>0.81000000000000016</v>
      </c>
      <c r="AY690" t="str">
        <f t="shared" si="203"/>
        <v/>
      </c>
      <c r="AZ690">
        <f t="shared" si="204"/>
        <v>0.81000000000000016</v>
      </c>
    </row>
    <row r="691" spans="1:52" s="17" customFormat="1" x14ac:dyDescent="0.3">
      <c r="A691">
        <v>23</v>
      </c>
      <c r="B691" t="s">
        <v>108</v>
      </c>
      <c r="C691" t="s">
        <v>95</v>
      </c>
      <c r="D691" t="s">
        <v>96</v>
      </c>
      <c r="E691"/>
      <c r="F691" s="2">
        <v>0</v>
      </c>
      <c r="G691" s="2">
        <f t="shared" si="194"/>
        <v>0</v>
      </c>
      <c r="H691" s="4">
        <f t="shared" si="195"/>
        <v>0</v>
      </c>
      <c r="I691">
        <f t="shared" si="196"/>
        <v>0</v>
      </c>
      <c r="J691">
        <f t="shared" si="295"/>
        <v>1</v>
      </c>
      <c r="K691">
        <f t="shared" si="197"/>
        <v>4</v>
      </c>
      <c r="L691">
        <f t="shared" si="198"/>
        <v>0</v>
      </c>
      <c r="M691" s="8">
        <f t="shared" ref="M691:W691" si="309">(M39-$M39)/$M39</f>
        <v>0</v>
      </c>
      <c r="N691" s="8">
        <f t="shared" si="309"/>
        <v>0.20850616454338766</v>
      </c>
      <c r="O691" s="8">
        <f t="shared" si="309"/>
        <v>0.21665781524348962</v>
      </c>
      <c r="P691" s="8">
        <f t="shared" si="309"/>
        <v>2.4010276470430725</v>
      </c>
      <c r="Q691" s="8">
        <f t="shared" si="309"/>
        <v>1.3940013650105898</v>
      </c>
      <c r="R691" s="8">
        <f t="shared" si="309"/>
        <v>1.2919435525723533</v>
      </c>
      <c r="S691" s="8">
        <f t="shared" si="309"/>
        <v>0.63644702598556813</v>
      </c>
      <c r="T691" s="8">
        <f t="shared" si="309"/>
        <v>1.3884095076398513</v>
      </c>
      <c r="U691" s="8">
        <f t="shared" si="309"/>
        <v>1.1965923667791742</v>
      </c>
      <c r="V691" s="8">
        <f t="shared" si="309"/>
        <v>2.3554916173940983</v>
      </c>
      <c r="W691" s="8">
        <f t="shared" si="309"/>
        <v>1.4014029293216514</v>
      </c>
      <c r="X691"/>
      <c r="Y691" s="8">
        <f t="shared" ref="Y691:AI691" si="310">(Y39-$Y39)/$Y39</f>
        <v>0</v>
      </c>
      <c r="Z691" s="8">
        <f t="shared" si="310"/>
        <v>0.12267480187062389</v>
      </c>
      <c r="AA691" s="8">
        <f t="shared" si="310"/>
        <v>0.13561285179356991</v>
      </c>
      <c r="AB691" s="8">
        <f t="shared" si="310"/>
        <v>1.7038170989008985</v>
      </c>
      <c r="AC691" s="8">
        <f t="shared" si="310"/>
        <v>0.97899195663874561</v>
      </c>
      <c r="AD691" s="8">
        <f t="shared" si="310"/>
        <v>1.6244135194504019</v>
      </c>
      <c r="AE691" s="8">
        <f t="shared" si="310"/>
        <v>1.03515156032739</v>
      </c>
      <c r="AF691" s="8">
        <f t="shared" si="310"/>
        <v>0.63632439178264422</v>
      </c>
      <c r="AG691" s="8">
        <f t="shared" si="310"/>
        <v>0.70315643986492793</v>
      </c>
      <c r="AH691" s="8">
        <f t="shared" si="310"/>
        <v>1.1373351252093091</v>
      </c>
      <c r="AI691" s="8">
        <f t="shared" si="310"/>
        <v>0.86661836480374776</v>
      </c>
      <c r="AK691" s="8">
        <f t="shared" ref="AK691:AU691" si="311">(AK39-$AK39)/$AK39</f>
        <v>0</v>
      </c>
      <c r="AL691" s="8">
        <f t="shared" si="311"/>
        <v>-0.65498037361525119</v>
      </c>
      <c r="AM691" s="8">
        <f t="shared" si="311"/>
        <v>-0.64902813047720342</v>
      </c>
      <c r="AN691" s="8">
        <f t="shared" si="311"/>
        <v>1.7038170989008985</v>
      </c>
      <c r="AO691" s="8">
        <f t="shared" si="311"/>
        <v>-0.43293099137625018</v>
      </c>
      <c r="AP691" s="8">
        <f t="shared" si="311"/>
        <v>1.6244135194504019</v>
      </c>
      <c r="AQ691" s="8">
        <f t="shared" si="311"/>
        <v>-0.39878178158955196</v>
      </c>
      <c r="AR691" s="8">
        <f t="shared" si="311"/>
        <v>-0.15887944647109414</v>
      </c>
      <c r="AS691" s="8">
        <f t="shared" si="311"/>
        <v>-0.72723624000500842</v>
      </c>
      <c r="AT691" s="8">
        <f t="shared" si="311"/>
        <v>1.1373351252093091</v>
      </c>
      <c r="AU691" s="8">
        <f t="shared" si="311"/>
        <v>-0.12502726219734447</v>
      </c>
      <c r="AW691">
        <f t="shared" si="299"/>
        <v>0.81000000000000028</v>
      </c>
      <c r="AX691" t="str">
        <f t="shared" si="202"/>
        <v/>
      </c>
      <c r="AY691" t="str">
        <f t="shared" si="203"/>
        <v/>
      </c>
      <c r="AZ691">
        <f t="shared" si="204"/>
        <v>0.81000000000000028</v>
      </c>
    </row>
    <row r="692" spans="1:52" s="17" customFormat="1" x14ac:dyDescent="0.3">
      <c r="A692">
        <v>23</v>
      </c>
      <c r="B692" t="s">
        <v>109</v>
      </c>
      <c r="C692" t="s">
        <v>95</v>
      </c>
      <c r="D692" t="s">
        <v>96</v>
      </c>
      <c r="E692"/>
      <c r="F692" s="2">
        <v>0</v>
      </c>
      <c r="G692" s="2">
        <f t="shared" si="194"/>
        <v>1</v>
      </c>
      <c r="H692" s="4">
        <f t="shared" si="195"/>
        <v>0</v>
      </c>
      <c r="I692">
        <f t="shared" si="196"/>
        <v>0</v>
      </c>
      <c r="J692">
        <f t="shared" si="295"/>
        <v>1</v>
      </c>
      <c r="K692">
        <f t="shared" si="197"/>
        <v>4</v>
      </c>
      <c r="L692">
        <f t="shared" si="198"/>
        <v>0</v>
      </c>
      <c r="M692" s="8">
        <f t="shared" ref="M692:W692" si="312">(M40-$M40)/$M40</f>
        <v>0</v>
      </c>
      <c r="N692" s="8">
        <f t="shared" si="312"/>
        <v>0.33682135664458562</v>
      </c>
      <c r="O692" s="8">
        <f t="shared" si="312"/>
        <v>0.34946101153680109</v>
      </c>
      <c r="P692" s="8">
        <f t="shared" si="312"/>
        <v>3.8134494673887072</v>
      </c>
      <c r="Q692" s="8">
        <f t="shared" si="312"/>
        <v>2.2149237986894765</v>
      </c>
      <c r="R692" s="8">
        <f t="shared" si="312"/>
        <v>2.1721877192152377</v>
      </c>
      <c r="S692" s="8">
        <f t="shared" si="312"/>
        <v>1.2152347959584611</v>
      </c>
      <c r="T692" s="8">
        <f t="shared" si="312"/>
        <v>1.2011003998809204</v>
      </c>
      <c r="U692" s="8">
        <f t="shared" si="312"/>
        <v>1.0381370227664988</v>
      </c>
      <c r="V692" s="8">
        <f t="shared" si="312"/>
        <v>3.6741110092004643</v>
      </c>
      <c r="W692" s="8">
        <f t="shared" si="312"/>
        <v>2.1811881256496561</v>
      </c>
      <c r="X692"/>
      <c r="Y692" s="8">
        <f t="shared" ref="Y692:AI692" si="313">(Y40-$Y40)/$Y40</f>
        <v>0</v>
      </c>
      <c r="Z692" s="8">
        <f t="shared" si="313"/>
        <v>0.18835508670990539</v>
      </c>
      <c r="AA692" s="8">
        <f t="shared" si="313"/>
        <v>0.19305224966088655</v>
      </c>
      <c r="AB692" s="8">
        <f t="shared" si="313"/>
        <v>2.5327898849671375</v>
      </c>
      <c r="AC692" s="8">
        <f t="shared" si="313"/>
        <v>1.4443285744059795</v>
      </c>
      <c r="AD692" s="8">
        <f t="shared" si="313"/>
        <v>2.3909023366170086</v>
      </c>
      <c r="AE692" s="8">
        <f t="shared" si="313"/>
        <v>1.5143956669594567</v>
      </c>
      <c r="AF692" s="8">
        <f t="shared" si="313"/>
        <v>0.49567546066907725</v>
      </c>
      <c r="AG692" s="8">
        <f t="shared" si="313"/>
        <v>0.5675255669566206</v>
      </c>
      <c r="AH692" s="8">
        <f t="shared" si="313"/>
        <v>1.3711461388975177</v>
      </c>
      <c r="AI692" s="8">
        <f t="shared" si="313"/>
        <v>1.1797018399043597</v>
      </c>
      <c r="AK692" s="8">
        <f t="shared" ref="AK692:AU692" si="314">(AK40-$AK40)/$AK40</f>
        <v>0</v>
      </c>
      <c r="AL692" s="8">
        <f t="shared" si="314"/>
        <v>-0.66613163408610865</v>
      </c>
      <c r="AM692" s="8">
        <f t="shared" si="314"/>
        <v>-0.66110792312340116</v>
      </c>
      <c r="AN692" s="8">
        <f t="shared" si="314"/>
        <v>2.5327898849671375</v>
      </c>
      <c r="AO692" s="8">
        <f t="shared" si="314"/>
        <v>-0.22839095380933114</v>
      </c>
      <c r="AP692" s="8">
        <f t="shared" si="314"/>
        <v>2.3909023366170086</v>
      </c>
      <c r="AQ692" s="8">
        <f t="shared" si="314"/>
        <v>-0.17107885341409912</v>
      </c>
      <c r="AR692" s="8">
        <f t="shared" si="314"/>
        <v>-0.22883799885014666</v>
      </c>
      <c r="AS692" s="8">
        <f t="shared" si="314"/>
        <v>-0.74544860668619073</v>
      </c>
      <c r="AT692" s="8">
        <f t="shared" si="314"/>
        <v>1.3711461388975177</v>
      </c>
      <c r="AU692" s="8">
        <f t="shared" si="314"/>
        <v>0.1213971460980043</v>
      </c>
      <c r="AW692">
        <f t="shared" si="299"/>
        <v>0.81000000000000016</v>
      </c>
      <c r="AX692" t="str">
        <f t="shared" si="202"/>
        <v/>
      </c>
      <c r="AY692" t="str">
        <f t="shared" si="203"/>
        <v/>
      </c>
      <c r="AZ692">
        <f t="shared" si="204"/>
        <v>0.81000000000000016</v>
      </c>
    </row>
    <row r="693" spans="1:52" s="17" customFormat="1" x14ac:dyDescent="0.3">
      <c r="A693">
        <v>23</v>
      </c>
      <c r="B693" t="s">
        <v>110</v>
      </c>
      <c r="C693" t="s">
        <v>95</v>
      </c>
      <c r="D693" t="s">
        <v>96</v>
      </c>
      <c r="E693"/>
      <c r="F693" s="2">
        <v>0</v>
      </c>
      <c r="G693" s="2">
        <f t="shared" si="194"/>
        <v>1</v>
      </c>
      <c r="H693" s="4">
        <f t="shared" si="195"/>
        <v>0</v>
      </c>
      <c r="I693">
        <f t="shared" si="196"/>
        <v>0</v>
      </c>
      <c r="J693">
        <f t="shared" si="295"/>
        <v>1</v>
      </c>
      <c r="K693">
        <f t="shared" si="197"/>
        <v>4</v>
      </c>
      <c r="L693">
        <f t="shared" si="198"/>
        <v>0</v>
      </c>
      <c r="M693" s="8">
        <f t="shared" ref="M693:W693" si="315">(M41-$M41)/$M41</f>
        <v>0</v>
      </c>
      <c r="N693" s="8">
        <f t="shared" si="315"/>
        <v>0.27780897646714386</v>
      </c>
      <c r="O693" s="8">
        <f t="shared" si="315"/>
        <v>0.2790200252264774</v>
      </c>
      <c r="P693" s="8">
        <f t="shared" si="315"/>
        <v>-0.51813973881566888</v>
      </c>
      <c r="Q693" s="8">
        <f t="shared" si="315"/>
        <v>-0.33716951809767193</v>
      </c>
      <c r="R693" s="8">
        <f t="shared" si="315"/>
        <v>-0.5266300764181685</v>
      </c>
      <c r="S693" s="8">
        <f t="shared" si="315"/>
        <v>-0.35226402162582193</v>
      </c>
      <c r="T693" s="8">
        <f t="shared" si="315"/>
        <v>5.4068227771560844</v>
      </c>
      <c r="U693" s="8">
        <f t="shared" si="315"/>
        <v>4.4880034009231462</v>
      </c>
      <c r="V693" s="8">
        <f t="shared" si="315"/>
        <v>-0.92822937215620727</v>
      </c>
      <c r="W693" s="8">
        <f t="shared" si="315"/>
        <v>-0.78899501763390967</v>
      </c>
      <c r="X693"/>
      <c r="Y693" s="8">
        <f t="shared" ref="Y693:AI693" si="316">(Y41-$Y41)/$Y41</f>
        <v>0</v>
      </c>
      <c r="Z693" s="8">
        <f t="shared" si="316"/>
        <v>0.37620976231938619</v>
      </c>
      <c r="AA693" s="8">
        <f t="shared" si="316"/>
        <v>0.367287366917735</v>
      </c>
      <c r="AB693" s="8">
        <f t="shared" si="316"/>
        <v>-0.31916438594234792</v>
      </c>
      <c r="AC693" s="8">
        <f t="shared" si="316"/>
        <v>-6.5446785299926966E-2</v>
      </c>
      <c r="AD693" s="8">
        <f t="shared" si="316"/>
        <v>0.64955320530960137</v>
      </c>
      <c r="AE693" s="8">
        <f t="shared" si="316"/>
        <v>0.93367136670142414</v>
      </c>
      <c r="AF693" s="8">
        <f t="shared" si="316"/>
        <v>1.4884793528486593</v>
      </c>
      <c r="AG693" s="8">
        <f t="shared" si="316"/>
        <v>1.7219548708781487</v>
      </c>
      <c r="AH693" s="8">
        <f t="shared" si="316"/>
        <v>-0.7265946889048347</v>
      </c>
      <c r="AI693" s="8">
        <f t="shared" si="316"/>
        <v>-6.205700884286855E-2</v>
      </c>
      <c r="AK693" s="8">
        <f t="shared" ref="AK693:AU693" si="317">(AK41-$AK41)/$AK41</f>
        <v>0</v>
      </c>
      <c r="AL693" s="8">
        <f t="shared" si="317"/>
        <v>-0.43431832557738476</v>
      </c>
      <c r="AM693" s="8">
        <f t="shared" si="317"/>
        <v>-0.4347504751376895</v>
      </c>
      <c r="AN693" s="8">
        <f t="shared" si="317"/>
        <v>-0.31916438594234792</v>
      </c>
      <c r="AO693" s="8">
        <f t="shared" si="317"/>
        <v>-0.58850815122812539</v>
      </c>
      <c r="AP693" s="8">
        <f t="shared" si="317"/>
        <v>0.64955320530960137</v>
      </c>
      <c r="AQ693" s="8">
        <f t="shared" si="317"/>
        <v>-0.30679138688794433</v>
      </c>
      <c r="AR693" s="8">
        <f t="shared" si="317"/>
        <v>0.33930414418603888</v>
      </c>
      <c r="AS693" s="8">
        <f t="shared" si="317"/>
        <v>-0.43978796059437864</v>
      </c>
      <c r="AT693" s="8">
        <f t="shared" si="317"/>
        <v>-0.7265946889048347</v>
      </c>
      <c r="AU693" s="8">
        <f t="shared" si="317"/>
        <v>-0.4867074143366264</v>
      </c>
      <c r="AW693">
        <f t="shared" si="299"/>
        <v>4.0305599999999997E-2</v>
      </c>
      <c r="AX693" t="str">
        <f t="shared" si="202"/>
        <v/>
      </c>
      <c r="AY693" t="str">
        <f t="shared" si="203"/>
        <v/>
      </c>
      <c r="AZ693">
        <f t="shared" si="204"/>
        <v>4.0305599999999997E-2</v>
      </c>
    </row>
    <row r="694" spans="1:52" s="17" customFormat="1" x14ac:dyDescent="0.3">
      <c r="A694">
        <v>23</v>
      </c>
      <c r="B694" t="s">
        <v>111</v>
      </c>
      <c r="C694" t="s">
        <v>95</v>
      </c>
      <c r="D694" t="s">
        <v>96</v>
      </c>
      <c r="E694"/>
      <c r="F694" s="2">
        <v>0</v>
      </c>
      <c r="G694" s="2">
        <f t="shared" si="194"/>
        <v>0</v>
      </c>
      <c r="H694" s="4">
        <f t="shared" si="195"/>
        <v>0</v>
      </c>
      <c r="I694">
        <f t="shared" si="196"/>
        <v>0</v>
      </c>
      <c r="J694">
        <f t="shared" si="295"/>
        <v>1</v>
      </c>
      <c r="K694">
        <f t="shared" si="197"/>
        <v>4</v>
      </c>
      <c r="L694">
        <f t="shared" si="198"/>
        <v>0</v>
      </c>
      <c r="M694" s="8">
        <f t="shared" ref="M694:W694" si="318">(M42-$M42)/$M42</f>
        <v>0</v>
      </c>
      <c r="N694" s="8">
        <f t="shared" si="318"/>
        <v>0.16698497333109011</v>
      </c>
      <c r="O694" s="8">
        <f t="shared" si="318"/>
        <v>0.16846734443036171</v>
      </c>
      <c r="P694" s="8">
        <f t="shared" si="318"/>
        <v>-0.58727579586145462</v>
      </c>
      <c r="Q694" s="8">
        <f t="shared" si="318"/>
        <v>-0.45165111354447746</v>
      </c>
      <c r="R694" s="8">
        <f t="shared" si="318"/>
        <v>-0.5979370734665751</v>
      </c>
      <c r="S694" s="8">
        <f t="shared" si="318"/>
        <v>-0.47849574057787331</v>
      </c>
      <c r="T694" s="8">
        <f t="shared" si="318"/>
        <v>4.6165777703007311</v>
      </c>
      <c r="U694" s="8">
        <f t="shared" si="318"/>
        <v>3.8281221842582491</v>
      </c>
      <c r="V694" s="8">
        <f t="shared" si="318"/>
        <v>-0.91252304230924197</v>
      </c>
      <c r="W694" s="8">
        <f t="shared" si="318"/>
        <v>-0.7118590286637646</v>
      </c>
      <c r="X694"/>
      <c r="Y694" s="8">
        <f t="shared" ref="Y694:AI694" si="319">(Y42-$Y42)/$Y42</f>
        <v>0</v>
      </c>
      <c r="Z694" s="8">
        <f t="shared" si="319"/>
        <v>0.3148479442459603</v>
      </c>
      <c r="AA694" s="8">
        <f t="shared" si="319"/>
        <v>0.30716442349782114</v>
      </c>
      <c r="AB694" s="8">
        <f t="shared" si="319"/>
        <v>-0.39747068978405309</v>
      </c>
      <c r="AC694" s="8">
        <f t="shared" si="319"/>
        <v>-0.14481762620418673</v>
      </c>
      <c r="AD694" s="8">
        <f t="shared" si="319"/>
        <v>0.46970202877478007</v>
      </c>
      <c r="AE694" s="8">
        <f t="shared" si="319"/>
        <v>0.78750053535751297</v>
      </c>
      <c r="AF694" s="8">
        <f t="shared" si="319"/>
        <v>1.3289938051526777</v>
      </c>
      <c r="AG694" s="8">
        <f t="shared" si="319"/>
        <v>1.5550112876603845</v>
      </c>
      <c r="AH694" s="8">
        <f t="shared" si="319"/>
        <v>-0.62742439647250126</v>
      </c>
      <c r="AI694" s="8">
        <f t="shared" si="319"/>
        <v>0.212565575571425</v>
      </c>
      <c r="AK694" s="8">
        <f t="shared" ref="AK694:AU694" si="320">(AK42-$AK42)/$AK42</f>
        <v>0</v>
      </c>
      <c r="AL694" s="8">
        <f t="shared" si="320"/>
        <v>-0.50428731993336362</v>
      </c>
      <c r="AM694" s="8">
        <f t="shared" si="320"/>
        <v>-0.50733495052018229</v>
      </c>
      <c r="AN694" s="8">
        <f t="shared" si="320"/>
        <v>-0.39747068978405309</v>
      </c>
      <c r="AO694" s="8">
        <f t="shared" si="320"/>
        <v>-0.64732054919132986</v>
      </c>
      <c r="AP694" s="8">
        <f t="shared" si="320"/>
        <v>0.46970202877478007</v>
      </c>
      <c r="AQ694" s="8">
        <f t="shared" si="320"/>
        <v>-0.38456650606716647</v>
      </c>
      <c r="AR694" s="8">
        <f t="shared" si="320"/>
        <v>0.2663838958886508</v>
      </c>
      <c r="AS694" s="8">
        <f t="shared" si="320"/>
        <v>-0.46762329450451789</v>
      </c>
      <c r="AT694" s="8">
        <f t="shared" si="320"/>
        <v>-0.62742439647250126</v>
      </c>
      <c r="AU694" s="8">
        <f t="shared" si="320"/>
        <v>-0.44049061218881941</v>
      </c>
      <c r="AW694">
        <f t="shared" si="299"/>
        <v>0.22926240000000001</v>
      </c>
      <c r="AX694" t="str">
        <f t="shared" si="202"/>
        <v/>
      </c>
      <c r="AY694" t="str">
        <f t="shared" si="203"/>
        <v/>
      </c>
      <c r="AZ694">
        <f t="shared" si="204"/>
        <v>0.22926240000000001</v>
      </c>
    </row>
    <row r="695" spans="1:52" s="17" customFormat="1" x14ac:dyDescent="0.3">
      <c r="A695">
        <v>24</v>
      </c>
      <c r="B695" t="s">
        <v>112</v>
      </c>
      <c r="C695" t="s">
        <v>113</v>
      </c>
      <c r="D695" t="s">
        <v>114</v>
      </c>
      <c r="E695" t="s">
        <v>42</v>
      </c>
      <c r="F695" s="2">
        <v>0</v>
      </c>
      <c r="G695" s="2">
        <f t="shared" si="194"/>
        <v>0</v>
      </c>
      <c r="H695" s="4">
        <f t="shared" si="195"/>
        <v>1</v>
      </c>
      <c r="I695">
        <f t="shared" si="196"/>
        <v>0</v>
      </c>
      <c r="J695">
        <f t="shared" si="295"/>
        <v>1</v>
      </c>
      <c r="K695">
        <f t="shared" si="197"/>
        <v>3</v>
      </c>
      <c r="L695">
        <f t="shared" si="198"/>
        <v>3</v>
      </c>
      <c r="M695" s="8">
        <f t="shared" ref="M695:W695" si="321">(M43-$M43)/$M43</f>
        <v>0</v>
      </c>
      <c r="N695" s="8">
        <f t="shared" si="321"/>
        <v>-0.2325612367554668</v>
      </c>
      <c r="O695" s="8">
        <f t="shared" si="321"/>
        <v>-0.22615724767244585</v>
      </c>
      <c r="P695" s="8">
        <f t="shared" si="321"/>
        <v>0.36788966651797583</v>
      </c>
      <c r="Q695" s="8">
        <f t="shared" si="321"/>
        <v>-0.56437045407313269</v>
      </c>
      <c r="R695" s="8">
        <f t="shared" si="321"/>
        <v>-3.4956465946664218E-2</v>
      </c>
      <c r="S695" s="8">
        <f t="shared" si="321"/>
        <v>-0.49247578018724686</v>
      </c>
      <c r="T695" s="8">
        <f t="shared" si="321"/>
        <v>1.3151814427185413</v>
      </c>
      <c r="U695" s="8">
        <f t="shared" si="321"/>
        <v>1.2097001787975303</v>
      </c>
      <c r="V695" s="8">
        <f t="shared" si="321"/>
        <v>4.2707899035546779</v>
      </c>
      <c r="W695" s="8">
        <f t="shared" si="321"/>
        <v>-4.932017229952336E-2</v>
      </c>
      <c r="X695"/>
      <c r="Y695" s="8">
        <f t="shared" ref="Y695:AI695" si="322">(Y43-$Y43)/$Y43</f>
        <v>0</v>
      </c>
      <c r="Z695" s="8">
        <f t="shared" si="322"/>
        <v>-0.29012412780874808</v>
      </c>
      <c r="AA695" s="8">
        <f t="shared" si="322"/>
        <v>-0.29472580837151791</v>
      </c>
      <c r="AB695" s="8">
        <f t="shared" si="322"/>
        <v>0.48834138629011858</v>
      </c>
      <c r="AC695" s="8">
        <f t="shared" si="322"/>
        <v>-0.35983912488750813</v>
      </c>
      <c r="AD695" s="8">
        <f t="shared" si="322"/>
        <v>-0.22271129365881404</v>
      </c>
      <c r="AE695" s="8">
        <f t="shared" si="322"/>
        <v>-0.42354502975792807</v>
      </c>
      <c r="AF695" s="8">
        <f t="shared" si="322"/>
        <v>-0.31148032437771639</v>
      </c>
      <c r="AG695" s="8">
        <f t="shared" si="322"/>
        <v>-1.2354832922692757E-2</v>
      </c>
      <c r="AH695" s="8">
        <f t="shared" si="322"/>
        <v>1.7874498830490202</v>
      </c>
      <c r="AI695" s="8">
        <f t="shared" si="322"/>
        <v>0.15822906688904637</v>
      </c>
      <c r="AK695" s="8">
        <f t="shared" ref="AK695:AU695" si="323">(AK43-$AK43)/$AK43</f>
        <v>0</v>
      </c>
      <c r="AL695" s="8">
        <f t="shared" si="323"/>
        <v>-0.66954626510572468</v>
      </c>
      <c r="AM695" s="8">
        <f t="shared" si="323"/>
        <v>-0.67415557052818675</v>
      </c>
      <c r="AN695" s="8">
        <f t="shared" si="323"/>
        <v>0.48834138629011858</v>
      </c>
      <c r="AO695" s="8">
        <f t="shared" si="323"/>
        <v>-0.69824633080140963</v>
      </c>
      <c r="AP695" s="8">
        <f t="shared" si="323"/>
        <v>-0.22271129365881404</v>
      </c>
      <c r="AQ695" s="8">
        <f t="shared" si="323"/>
        <v>-0.6560072628153526</v>
      </c>
      <c r="AR695" s="8">
        <f t="shared" si="323"/>
        <v>-0.64252740202295411</v>
      </c>
      <c r="AS695" s="8">
        <f t="shared" si="323"/>
        <v>-0.78336668098600271</v>
      </c>
      <c r="AT695" s="8">
        <f t="shared" si="323"/>
        <v>1.7874498830490202</v>
      </c>
      <c r="AU695" s="8">
        <f t="shared" si="323"/>
        <v>-0.37961654384557725</v>
      </c>
      <c r="AW695">
        <f t="shared" si="299"/>
        <v>0.70228944000000015</v>
      </c>
      <c r="AX695">
        <f t="shared" si="202"/>
        <v>0.70228944000000015</v>
      </c>
      <c r="AY695" t="str">
        <f t="shared" si="203"/>
        <v/>
      </c>
      <c r="AZ695">
        <f t="shared" si="204"/>
        <v>0.70228944000000015</v>
      </c>
    </row>
    <row r="696" spans="1:52" s="17" customFormat="1" x14ac:dyDescent="0.3">
      <c r="A696">
        <v>24</v>
      </c>
      <c r="B696" t="s">
        <v>115</v>
      </c>
      <c r="C696" t="s">
        <v>113</v>
      </c>
      <c r="D696" t="s">
        <v>114</v>
      </c>
      <c r="E696"/>
      <c r="F696" s="2">
        <v>0</v>
      </c>
      <c r="G696" s="2">
        <f t="shared" si="194"/>
        <v>1</v>
      </c>
      <c r="H696" s="4">
        <f t="shared" si="195"/>
        <v>0</v>
      </c>
      <c r="I696">
        <f t="shared" si="196"/>
        <v>1</v>
      </c>
      <c r="J696">
        <f t="shared" si="295"/>
        <v>0</v>
      </c>
      <c r="K696">
        <f t="shared" si="197"/>
        <v>3</v>
      </c>
      <c r="L696">
        <f t="shared" si="198"/>
        <v>0</v>
      </c>
      <c r="M696" s="8">
        <f t="shared" ref="M696:W696" si="324">(M44-$M44)/$M44</f>
        <v>0</v>
      </c>
      <c r="N696" s="8">
        <f t="shared" si="324"/>
        <v>-0.38086431988486913</v>
      </c>
      <c r="O696" s="8">
        <f t="shared" si="324"/>
        <v>-0.37051006539908882</v>
      </c>
      <c r="P696" s="8">
        <f t="shared" si="324"/>
        <v>-2.1675431747778872E-2</v>
      </c>
      <c r="Q696" s="8">
        <f t="shared" si="324"/>
        <v>-0.59994530239430421</v>
      </c>
      <c r="R696" s="8">
        <f t="shared" si="324"/>
        <v>1.2689974334506307</v>
      </c>
      <c r="S696" s="8">
        <f t="shared" si="324"/>
        <v>-0.3684069231443533</v>
      </c>
      <c r="T696" s="8">
        <f t="shared" si="324"/>
        <v>7.9246650126719748E-2</v>
      </c>
      <c r="U696" s="8">
        <f t="shared" si="324"/>
        <v>-0.30563869368164825</v>
      </c>
      <c r="V696" s="8">
        <f t="shared" si="324"/>
        <v>1.9771093531144601</v>
      </c>
      <c r="W696" s="8">
        <f t="shared" si="324"/>
        <v>-3.9062629156198507E-2</v>
      </c>
      <c r="X696"/>
      <c r="Y696" s="8">
        <f t="shared" ref="Y696:AI696" si="325">(Y44-$Y44)/$Y44</f>
        <v>0</v>
      </c>
      <c r="Z696" s="8">
        <f t="shared" si="325"/>
        <v>-0.36034139247320324</v>
      </c>
      <c r="AA696" s="8">
        <f t="shared" si="325"/>
        <v>-0.35749419412467054</v>
      </c>
      <c r="AB696" s="8">
        <f t="shared" si="325"/>
        <v>7.0473785373524209E-2</v>
      </c>
      <c r="AC696" s="8">
        <f t="shared" si="325"/>
        <v>-0.45976821018633507</v>
      </c>
      <c r="AD696" s="8">
        <f t="shared" si="325"/>
        <v>1.0690569023833898</v>
      </c>
      <c r="AE696" s="8">
        <f t="shared" si="325"/>
        <v>-0.27870489252920322</v>
      </c>
      <c r="AF696" s="8">
        <f t="shared" si="325"/>
        <v>-0.15683208929684256</v>
      </c>
      <c r="AG696" s="8">
        <f t="shared" si="325"/>
        <v>-0.40231406634986788</v>
      </c>
      <c r="AH696" s="8">
        <f t="shared" si="325"/>
        <v>0.62892573726067025</v>
      </c>
      <c r="AI696" s="8">
        <f t="shared" si="325"/>
        <v>4.2930290580111045E-2</v>
      </c>
      <c r="AK696" s="8">
        <f t="shared" ref="AK696:AU696" si="326">(AK44-$AK44)/$AK44</f>
        <v>0</v>
      </c>
      <c r="AL696" s="8">
        <f t="shared" si="326"/>
        <v>-0.74792110490811481</v>
      </c>
      <c r="AM696" s="8">
        <f t="shared" si="326"/>
        <v>-0.74403298111644167</v>
      </c>
      <c r="AN696" s="8">
        <f t="shared" si="326"/>
        <v>7.0473785373524209E-2</v>
      </c>
      <c r="AO696" s="8">
        <f t="shared" si="326"/>
        <v>-0.73069916302751636</v>
      </c>
      <c r="AP696" s="8">
        <f t="shared" si="326"/>
        <v>1.0690569023833898</v>
      </c>
      <c r="AQ696" s="8">
        <f t="shared" si="326"/>
        <v>-0.70010278383885827</v>
      </c>
      <c r="AR696" s="8">
        <f t="shared" si="326"/>
        <v>-0.54359904884339916</v>
      </c>
      <c r="AS696" s="8">
        <f t="shared" si="326"/>
        <v>-0.88419847504327931</v>
      </c>
      <c r="AT696" s="8">
        <f t="shared" si="326"/>
        <v>0.62892573726067025</v>
      </c>
      <c r="AU696" s="8">
        <f t="shared" si="326"/>
        <v>-0.39574387467985883</v>
      </c>
      <c r="AW696">
        <f t="shared" si="299"/>
        <v>-1.04976</v>
      </c>
      <c r="AX696" t="str">
        <f t="shared" si="202"/>
        <v/>
      </c>
      <c r="AY696">
        <f t="shared" si="203"/>
        <v>-1.04976</v>
      </c>
      <c r="AZ696" t="str">
        <f t="shared" si="204"/>
        <v/>
      </c>
    </row>
    <row r="697" spans="1:52" s="17" customFormat="1" x14ac:dyDescent="0.3">
      <c r="A697">
        <v>24</v>
      </c>
      <c r="B697" t="s">
        <v>116</v>
      </c>
      <c r="C697" t="s">
        <v>113</v>
      </c>
      <c r="D697" t="s">
        <v>114</v>
      </c>
      <c r="E697"/>
      <c r="F697" s="2">
        <v>0</v>
      </c>
      <c r="G697" s="2">
        <f t="shared" si="194"/>
        <v>1</v>
      </c>
      <c r="H697" s="4">
        <f t="shared" si="195"/>
        <v>0</v>
      </c>
      <c r="I697">
        <f t="shared" si="196"/>
        <v>0</v>
      </c>
      <c r="J697">
        <f t="shared" si="295"/>
        <v>1</v>
      </c>
      <c r="K697">
        <f t="shared" si="197"/>
        <v>3</v>
      </c>
      <c r="L697">
        <f t="shared" si="198"/>
        <v>0</v>
      </c>
      <c r="M697" s="8">
        <f t="shared" ref="M697:W697" si="327">(M45-$M45)/$M45</f>
        <v>0</v>
      </c>
      <c r="N697" s="8">
        <f t="shared" si="327"/>
        <v>-0.45178657633850466</v>
      </c>
      <c r="O697" s="8">
        <f t="shared" si="327"/>
        <v>-0.44799065023948337</v>
      </c>
      <c r="P697" s="8">
        <f t="shared" si="327"/>
        <v>0.74553405831199437</v>
      </c>
      <c r="Q697" s="8">
        <f t="shared" si="327"/>
        <v>-0.64176061793105688</v>
      </c>
      <c r="R697" s="8">
        <f t="shared" si="327"/>
        <v>0.6575965315798008</v>
      </c>
      <c r="S697" s="8">
        <f t="shared" si="327"/>
        <v>-0.65929439569796011</v>
      </c>
      <c r="T697" s="8">
        <f t="shared" si="327"/>
        <v>1.7061701115362771</v>
      </c>
      <c r="U697" s="8">
        <f t="shared" si="327"/>
        <v>0.73982071106709013</v>
      </c>
      <c r="V697" s="8">
        <f t="shared" si="327"/>
        <v>3.9319937353642263</v>
      </c>
      <c r="W697" s="8">
        <f t="shared" si="327"/>
        <v>-8.2551627303107056E-2</v>
      </c>
      <c r="X697"/>
      <c r="Y697" s="8">
        <f t="shared" ref="Y697:AI697" si="328">(Y45-$Y45)/$Y45</f>
        <v>0</v>
      </c>
      <c r="Z697" s="8">
        <f t="shared" si="328"/>
        <v>-0.39010875740100509</v>
      </c>
      <c r="AA697" s="8">
        <f t="shared" si="328"/>
        <v>-0.39775194928300101</v>
      </c>
      <c r="AB697" s="8">
        <f t="shared" si="328"/>
        <v>0.11953934970723647</v>
      </c>
      <c r="AC697" s="8">
        <f t="shared" si="328"/>
        <v>-0.48759826088468239</v>
      </c>
      <c r="AD697" s="8">
        <f t="shared" si="328"/>
        <v>0.32660244515576087</v>
      </c>
      <c r="AE697" s="8">
        <f t="shared" si="328"/>
        <v>-0.54125366869856772</v>
      </c>
      <c r="AF697" s="8">
        <f t="shared" si="328"/>
        <v>0.68898447512935923</v>
      </c>
      <c r="AG697" s="8">
        <f t="shared" si="328"/>
        <v>0.19455692850775133</v>
      </c>
      <c r="AH697" s="8">
        <f t="shared" si="328"/>
        <v>1.4408979263042871</v>
      </c>
      <c r="AI697" s="8">
        <f t="shared" si="328"/>
        <v>0.10382914106241592</v>
      </c>
      <c r="AK697" s="8">
        <f t="shared" ref="AK697:AU697" si="329">(AK45-$AK45)/$AK45</f>
        <v>0</v>
      </c>
      <c r="AL697" s="8">
        <f t="shared" si="329"/>
        <v>-0.77593035795809817</v>
      </c>
      <c r="AM697" s="8">
        <f t="shared" si="329"/>
        <v>-0.78101916158131868</v>
      </c>
      <c r="AN697" s="8">
        <f t="shared" si="329"/>
        <v>0.11953934970723647</v>
      </c>
      <c r="AO697" s="8">
        <f t="shared" si="329"/>
        <v>-0.78740723966748249</v>
      </c>
      <c r="AP697" s="8">
        <f t="shared" si="329"/>
        <v>0.32660244515576087</v>
      </c>
      <c r="AQ697" s="8">
        <f t="shared" si="329"/>
        <v>-0.79868855485578649</v>
      </c>
      <c r="AR697" s="8">
        <f t="shared" si="329"/>
        <v>-9.0914869014897259E-2</v>
      </c>
      <c r="AS697" s="8">
        <f t="shared" si="329"/>
        <v>-0.77432852072243807</v>
      </c>
      <c r="AT697" s="8">
        <f t="shared" si="329"/>
        <v>1.4408979263042871</v>
      </c>
      <c r="AU697" s="8">
        <f t="shared" si="329"/>
        <v>-0.47486053223104646</v>
      </c>
      <c r="AW697">
        <f t="shared" si="299"/>
        <v>2.9014199999999999</v>
      </c>
      <c r="AX697" t="str">
        <f t="shared" si="202"/>
        <v/>
      </c>
      <c r="AY697" t="str">
        <f t="shared" si="203"/>
        <v/>
      </c>
      <c r="AZ697">
        <f t="shared" si="204"/>
        <v>2.9014199999999999</v>
      </c>
    </row>
    <row r="698" spans="1:52" s="17" customFormat="1" x14ac:dyDescent="0.3">
      <c r="A698">
        <v>24</v>
      </c>
      <c r="B698" t="s">
        <v>117</v>
      </c>
      <c r="C698" t="s">
        <v>113</v>
      </c>
      <c r="D698" t="s">
        <v>114</v>
      </c>
      <c r="E698"/>
      <c r="F698" s="2">
        <v>0</v>
      </c>
      <c r="G698" s="2">
        <f t="shared" si="194"/>
        <v>0</v>
      </c>
      <c r="H698" s="4">
        <f t="shared" si="195"/>
        <v>0</v>
      </c>
      <c r="I698">
        <f t="shared" si="196"/>
        <v>1</v>
      </c>
      <c r="J698">
        <f t="shared" si="295"/>
        <v>0</v>
      </c>
      <c r="K698">
        <f t="shared" si="197"/>
        <v>3</v>
      </c>
      <c r="L698">
        <f t="shared" si="198"/>
        <v>0</v>
      </c>
      <c r="M698" s="8">
        <f t="shared" ref="M698:W698" si="330">(M46-$M46)/$M46</f>
        <v>0</v>
      </c>
      <c r="N698" s="8">
        <f t="shared" si="330"/>
        <v>1.063422601784725</v>
      </c>
      <c r="O698" s="8">
        <f t="shared" si="330"/>
        <v>1.0702583973213187</v>
      </c>
      <c r="P698" s="8">
        <f t="shared" si="330"/>
        <v>-0.14040861192395723</v>
      </c>
      <c r="Q698" s="8">
        <f t="shared" si="330"/>
        <v>-0.18425207346186154</v>
      </c>
      <c r="R698" s="8">
        <f t="shared" si="330"/>
        <v>-0.5512474578268507</v>
      </c>
      <c r="S698" s="8">
        <f t="shared" si="330"/>
        <v>-0.33981109558667638</v>
      </c>
      <c r="T698" s="8">
        <f t="shared" si="330"/>
        <v>7.5213590840401015</v>
      </c>
      <c r="U698" s="8">
        <f t="shared" si="330"/>
        <v>6.8613904087326629</v>
      </c>
      <c r="V698" s="8">
        <f t="shared" si="330"/>
        <v>0.71015676352078705</v>
      </c>
      <c r="W698" s="8">
        <f t="shared" si="330"/>
        <v>0.80864264012197595</v>
      </c>
      <c r="X698"/>
      <c r="Y698" s="8">
        <f t="shared" ref="Y698:AI698" si="331">(Y46-$Y46)/$Y46</f>
        <v>0</v>
      </c>
      <c r="Z698" s="8">
        <f t="shared" si="331"/>
        <v>0.51328003124579646</v>
      </c>
      <c r="AA698" s="8">
        <f t="shared" si="331"/>
        <v>0.48292546990163648</v>
      </c>
      <c r="AB698" s="8">
        <f t="shared" si="331"/>
        <v>3.0788574310929167E-2</v>
      </c>
      <c r="AC698" s="8">
        <f t="shared" si="331"/>
        <v>0.15044716845883543</v>
      </c>
      <c r="AD698" s="8">
        <f t="shared" si="331"/>
        <v>-0.57490554327621379</v>
      </c>
      <c r="AE698" s="8">
        <f t="shared" si="331"/>
        <v>-0.17661323073137514</v>
      </c>
      <c r="AF698" s="8">
        <f t="shared" si="331"/>
        <v>0.92427252426524398</v>
      </c>
      <c r="AG698" s="8">
        <f t="shared" si="331"/>
        <v>1.512297728009605</v>
      </c>
      <c r="AH698" s="8">
        <f t="shared" si="331"/>
        <v>1.4437061042962027</v>
      </c>
      <c r="AI698" s="8">
        <f t="shared" si="331"/>
        <v>1.4225785498571548</v>
      </c>
      <c r="AK698" s="8">
        <f t="shared" ref="AK698:AU698" si="332">(AK46-$AK46)/$AK46</f>
        <v>0</v>
      </c>
      <c r="AL698" s="8">
        <f t="shared" si="332"/>
        <v>-0.39152063519803232</v>
      </c>
      <c r="AM698" s="8">
        <f t="shared" si="332"/>
        <v>-0.40838847156298597</v>
      </c>
      <c r="AN698" s="8">
        <f t="shared" si="332"/>
        <v>3.0788574310929167E-2</v>
      </c>
      <c r="AO698" s="8">
        <f t="shared" si="332"/>
        <v>-0.48150318737465297</v>
      </c>
      <c r="AP698" s="8">
        <f t="shared" si="332"/>
        <v>-0.57490554327621379</v>
      </c>
      <c r="AQ698" s="8">
        <f t="shared" si="332"/>
        <v>-0.55920175725779542</v>
      </c>
      <c r="AR698" s="8">
        <f t="shared" si="332"/>
        <v>1.6267739207593346E-3</v>
      </c>
      <c r="AS698" s="8">
        <f t="shared" si="332"/>
        <v>-0.45738016915859475</v>
      </c>
      <c r="AT698" s="8">
        <f t="shared" si="332"/>
        <v>1.4437061042962027</v>
      </c>
      <c r="AU698" s="8">
        <f t="shared" si="332"/>
        <v>0.24335866699539099</v>
      </c>
      <c r="AW698">
        <f t="shared" si="299"/>
        <v>-2.5539494399999998</v>
      </c>
      <c r="AX698" t="str">
        <f t="shared" si="202"/>
        <v/>
      </c>
      <c r="AY698">
        <f t="shared" si="203"/>
        <v>-2.5539494399999998</v>
      </c>
      <c r="AZ698" t="str">
        <f t="shared" si="204"/>
        <v/>
      </c>
    </row>
    <row r="699" spans="1:52" s="17" customFormat="1" x14ac:dyDescent="0.3">
      <c r="A699">
        <v>24</v>
      </c>
      <c r="B699" t="s">
        <v>118</v>
      </c>
      <c r="C699" t="s">
        <v>113</v>
      </c>
      <c r="D699" t="s">
        <v>114</v>
      </c>
      <c r="E699"/>
      <c r="F699" s="2">
        <v>0</v>
      </c>
      <c r="G699" s="2">
        <f t="shared" si="194"/>
        <v>1</v>
      </c>
      <c r="H699" s="4">
        <f t="shared" si="195"/>
        <v>0</v>
      </c>
      <c r="I699">
        <f t="shared" si="196"/>
        <v>1</v>
      </c>
      <c r="J699">
        <f t="shared" si="295"/>
        <v>0</v>
      </c>
      <c r="K699">
        <f t="shared" si="197"/>
        <v>3</v>
      </c>
      <c r="L699">
        <f t="shared" si="198"/>
        <v>0</v>
      </c>
      <c r="M699" s="8">
        <f t="shared" ref="M699:W699" si="333">(M47-$M47)/$M47</f>
        <v>0</v>
      </c>
      <c r="N699" s="8">
        <f t="shared" si="333"/>
        <v>2.668854378992124</v>
      </c>
      <c r="O699" s="8">
        <f t="shared" si="333"/>
        <v>2.6801132024070715</v>
      </c>
      <c r="P699" s="8">
        <f t="shared" si="333"/>
        <v>-0.28483394223612452</v>
      </c>
      <c r="Q699" s="8">
        <f t="shared" si="333"/>
        <v>0.4830001799952327</v>
      </c>
      <c r="R699" s="8">
        <f t="shared" si="333"/>
        <v>-0.79351992839108587</v>
      </c>
      <c r="S699" s="8">
        <f t="shared" si="333"/>
        <v>0.41817635641001949</v>
      </c>
      <c r="T699" s="8">
        <f t="shared" si="333"/>
        <v>9.3249595010726747</v>
      </c>
      <c r="U699" s="8">
        <f t="shared" si="333"/>
        <v>8.8203088134422387</v>
      </c>
      <c r="V699" s="8">
        <f t="shared" si="333"/>
        <v>2.0616143139992615E-2</v>
      </c>
      <c r="W699" s="8">
        <f t="shared" si="333"/>
        <v>6.1012789390983704</v>
      </c>
      <c r="X699"/>
      <c r="Y699" s="8">
        <f t="shared" ref="Y699:AI699" si="334">(Y47-$Y47)/$Y47</f>
        <v>0</v>
      </c>
      <c r="Z699" s="8">
        <f t="shared" si="334"/>
        <v>1.1234530046760625</v>
      </c>
      <c r="AA699" s="8">
        <f t="shared" si="334"/>
        <v>1.1056297760109193</v>
      </c>
      <c r="AB699" s="8">
        <f t="shared" si="334"/>
        <v>-6.7316612419415127E-3</v>
      </c>
      <c r="AC699" s="8">
        <f t="shared" si="334"/>
        <v>0.57695911146305734</v>
      </c>
      <c r="AD699" s="8">
        <f t="shared" si="334"/>
        <v>-0.74275961449755201</v>
      </c>
      <c r="AE699" s="8">
        <f t="shared" si="334"/>
        <v>0.32097623402334335</v>
      </c>
      <c r="AF699" s="8">
        <f t="shared" si="334"/>
        <v>1.0124341211718724</v>
      </c>
      <c r="AG699" s="8">
        <f t="shared" si="334"/>
        <v>1.8551199560761704</v>
      </c>
      <c r="AH699" s="8">
        <f t="shared" si="334"/>
        <v>0.8556987962459025</v>
      </c>
      <c r="AI699" s="8">
        <f t="shared" si="334"/>
        <v>2.8930332774280312</v>
      </c>
      <c r="AK699" s="8">
        <f t="shared" ref="AK699:AU699" si="335">(AK47-$AK47)/$AK47</f>
        <v>0</v>
      </c>
      <c r="AL699" s="8">
        <f t="shared" si="335"/>
        <v>-0.24466008411136361</v>
      </c>
      <c r="AM699" s="8">
        <f t="shared" si="335"/>
        <v>-0.2457586151192481</v>
      </c>
      <c r="AN699" s="8">
        <f t="shared" si="335"/>
        <v>-6.7316612419415127E-3</v>
      </c>
      <c r="AO699" s="8">
        <f t="shared" si="335"/>
        <v>-0.38582945788391321</v>
      </c>
      <c r="AP699" s="8">
        <f t="shared" si="335"/>
        <v>-0.74275961449755201</v>
      </c>
      <c r="AQ699" s="8">
        <f t="shared" si="335"/>
        <v>-0.37581916311068286</v>
      </c>
      <c r="AR699" s="8">
        <f t="shared" si="335"/>
        <v>3.9610699612607311E-2</v>
      </c>
      <c r="AS699" s="8">
        <f t="shared" si="335"/>
        <v>-0.37258122863812987</v>
      </c>
      <c r="AT699" s="8">
        <f t="shared" si="335"/>
        <v>0.8556987962459025</v>
      </c>
      <c r="AU699" s="8">
        <f t="shared" si="335"/>
        <v>0.78469166002228619</v>
      </c>
      <c r="AW699">
        <f t="shared" si="299"/>
        <v>-2.5539494399999998</v>
      </c>
      <c r="AX699" t="str">
        <f t="shared" si="202"/>
        <v/>
      </c>
      <c r="AY699">
        <f t="shared" si="203"/>
        <v>-2.5539494399999998</v>
      </c>
      <c r="AZ699" t="str">
        <f t="shared" si="204"/>
        <v/>
      </c>
    </row>
    <row r="700" spans="1:52" s="17" customFormat="1" x14ac:dyDescent="0.3">
      <c r="A700">
        <v>24</v>
      </c>
      <c r="B700" t="s">
        <v>119</v>
      </c>
      <c r="C700" t="s">
        <v>113</v>
      </c>
      <c r="D700" t="s">
        <v>114</v>
      </c>
      <c r="E700"/>
      <c r="F700" s="2">
        <v>0</v>
      </c>
      <c r="G700" s="2">
        <f t="shared" si="194"/>
        <v>0</v>
      </c>
      <c r="H700" s="4">
        <f t="shared" si="195"/>
        <v>0</v>
      </c>
      <c r="I700">
        <f t="shared" si="196"/>
        <v>0</v>
      </c>
      <c r="J700">
        <f t="shared" si="295"/>
        <v>1</v>
      </c>
      <c r="K700">
        <f t="shared" si="197"/>
        <v>3</v>
      </c>
      <c r="L700">
        <f t="shared" si="198"/>
        <v>0</v>
      </c>
      <c r="M700" s="8">
        <f t="shared" ref="M700:W700" si="336">(M48-$M48)/$M48</f>
        <v>0</v>
      </c>
      <c r="N700" s="8">
        <f t="shared" si="336"/>
        <v>-0.35963941174420377</v>
      </c>
      <c r="O700" s="8">
        <f t="shared" si="336"/>
        <v>-0.35122253672012727</v>
      </c>
      <c r="P700" s="8">
        <f t="shared" si="336"/>
        <v>2.4711132247490082</v>
      </c>
      <c r="Q700" s="8">
        <f t="shared" si="336"/>
        <v>-0.77542260019041087</v>
      </c>
      <c r="R700" s="8">
        <f t="shared" si="336"/>
        <v>1.3468299711815563</v>
      </c>
      <c r="S700" s="8">
        <f t="shared" si="336"/>
        <v>-0.52887769496475201</v>
      </c>
      <c r="T700" s="8">
        <f t="shared" si="336"/>
        <v>2.4716572164428392</v>
      </c>
      <c r="U700" s="8">
        <f t="shared" si="336"/>
        <v>1.2081986729941281</v>
      </c>
      <c r="V700" s="8">
        <f t="shared" si="336"/>
        <v>3.404827685517585</v>
      </c>
      <c r="W700" s="8">
        <f t="shared" si="336"/>
        <v>-0.10887529189910061</v>
      </c>
      <c r="X700"/>
      <c r="Y700" s="8">
        <f t="shared" ref="Y700:AI700" si="337">(Y48-$Y48)/$Y48</f>
        <v>0</v>
      </c>
      <c r="Z700" s="8">
        <f t="shared" si="337"/>
        <v>-0.29550359066572307</v>
      </c>
      <c r="AA700" s="8">
        <f t="shared" si="337"/>
        <v>-0.2988916326461995</v>
      </c>
      <c r="AB700" s="8">
        <f t="shared" si="337"/>
        <v>0.595020067437533</v>
      </c>
      <c r="AC700" s="8">
        <f t="shared" si="337"/>
        <v>-0.51598135498260722</v>
      </c>
      <c r="AD700" s="8">
        <f t="shared" si="337"/>
        <v>0.55733834760551038</v>
      </c>
      <c r="AE700" s="8">
        <f t="shared" si="337"/>
        <v>-0.39397738338283222</v>
      </c>
      <c r="AF700" s="8">
        <f t="shared" si="337"/>
        <v>1.0889433072968597</v>
      </c>
      <c r="AG700" s="8">
        <f t="shared" si="337"/>
        <v>0.45165603970986268</v>
      </c>
      <c r="AH700" s="8">
        <f t="shared" si="337"/>
        <v>1.5190600466155897</v>
      </c>
      <c r="AI700" s="8">
        <f t="shared" si="337"/>
        <v>0.26207359559315607</v>
      </c>
      <c r="AK700" s="8">
        <f t="shared" ref="AK700:AU700" si="338">(AK48-$AK48)/$AK48</f>
        <v>0</v>
      </c>
      <c r="AL700" s="8">
        <f t="shared" si="338"/>
        <v>-0.74915412878163812</v>
      </c>
      <c r="AM700" s="8">
        <f t="shared" si="338"/>
        <v>-0.75245343260960251</v>
      </c>
      <c r="AN700" s="8">
        <f t="shared" si="338"/>
        <v>0.595020067437533</v>
      </c>
      <c r="AO700" s="8">
        <f t="shared" si="338"/>
        <v>-0.79924345072878289</v>
      </c>
      <c r="AP700" s="8">
        <f t="shared" si="338"/>
        <v>0.55733834760551038</v>
      </c>
      <c r="AQ700" s="8">
        <f t="shared" si="338"/>
        <v>-0.74255209371806763</v>
      </c>
      <c r="AR700" s="8">
        <f t="shared" si="338"/>
        <v>0.13108121766349734</v>
      </c>
      <c r="AS700" s="8">
        <f t="shared" si="338"/>
        <v>-0.72586463669480406</v>
      </c>
      <c r="AT700" s="8">
        <f t="shared" si="338"/>
        <v>1.5190600466155897</v>
      </c>
      <c r="AU700" s="8">
        <f t="shared" si="338"/>
        <v>-0.42237091638152557</v>
      </c>
      <c r="AW700">
        <f t="shared" si="299"/>
        <v>2.9014199999999999</v>
      </c>
      <c r="AX700" t="str">
        <f t="shared" si="202"/>
        <v/>
      </c>
      <c r="AY700" t="str">
        <f t="shared" si="203"/>
        <v/>
      </c>
      <c r="AZ700">
        <f t="shared" si="204"/>
        <v>2.9014199999999999</v>
      </c>
    </row>
    <row r="701" spans="1:52" s="17" customFormat="1" x14ac:dyDescent="0.3">
      <c r="A701">
        <v>24</v>
      </c>
      <c r="B701" t="s">
        <v>120</v>
      </c>
      <c r="C701" t="s">
        <v>113</v>
      </c>
      <c r="D701" t="s">
        <v>114</v>
      </c>
      <c r="E701"/>
      <c r="F701" s="2">
        <v>0</v>
      </c>
      <c r="G701" s="2">
        <f t="shared" si="194"/>
        <v>0</v>
      </c>
      <c r="H701" s="4">
        <f t="shared" si="195"/>
        <v>0</v>
      </c>
      <c r="I701">
        <f t="shared" si="196"/>
        <v>1</v>
      </c>
      <c r="J701">
        <f t="shared" si="295"/>
        <v>0</v>
      </c>
      <c r="K701">
        <f t="shared" si="197"/>
        <v>3</v>
      </c>
      <c r="L701">
        <f t="shared" si="198"/>
        <v>0</v>
      </c>
      <c r="M701" s="8">
        <f t="shared" ref="M701:W701" si="339">(M49-$M49)/$M49</f>
        <v>0</v>
      </c>
      <c r="N701" s="8">
        <f t="shared" si="339"/>
        <v>-0.30022365065480938</v>
      </c>
      <c r="O701" s="8">
        <f t="shared" si="339"/>
        <v>-0.29496709984587349</v>
      </c>
      <c r="P701" s="8">
        <f t="shared" si="339"/>
        <v>-0.4129544148662434</v>
      </c>
      <c r="Q701" s="8">
        <f t="shared" si="339"/>
        <v>-0.71655291493960593</v>
      </c>
      <c r="R701" s="8">
        <f t="shared" si="339"/>
        <v>0.55544727161699237</v>
      </c>
      <c r="S701" s="8">
        <f t="shared" si="339"/>
        <v>-0.34795511228085574</v>
      </c>
      <c r="T701" s="8">
        <f t="shared" si="339"/>
        <v>8.3941546951067036E-2</v>
      </c>
      <c r="U701" s="8">
        <f t="shared" si="339"/>
        <v>-0.29387678660894423</v>
      </c>
      <c r="V701" s="8">
        <f t="shared" si="339"/>
        <v>5.3571467037346521</v>
      </c>
      <c r="W701" s="8">
        <f t="shared" si="339"/>
        <v>0.1807525733730142</v>
      </c>
      <c r="X701"/>
      <c r="Y701" s="8">
        <f t="shared" ref="Y701:AI701" si="340">(Y49-$Y49)/$Y49</f>
        <v>0</v>
      </c>
      <c r="Z701" s="8">
        <f t="shared" si="340"/>
        <v>-0.34803563328328674</v>
      </c>
      <c r="AA701" s="8">
        <f t="shared" si="340"/>
        <v>-0.3521138784930305</v>
      </c>
      <c r="AB701" s="8">
        <f t="shared" si="340"/>
        <v>-0.30684051295491194</v>
      </c>
      <c r="AC701" s="8">
        <f t="shared" si="340"/>
        <v>-0.6171156125845686</v>
      </c>
      <c r="AD701" s="8">
        <f t="shared" si="340"/>
        <v>0.37155706138637357</v>
      </c>
      <c r="AE701" s="8">
        <f t="shared" si="340"/>
        <v>-0.36445446893848576</v>
      </c>
      <c r="AF701" s="8">
        <f t="shared" si="340"/>
        <v>-0.24796885970290009</v>
      </c>
      <c r="AG701" s="8">
        <f t="shared" si="340"/>
        <v>-0.46608692279697606</v>
      </c>
      <c r="AH701" s="8">
        <f t="shared" si="340"/>
        <v>1.7389439482837989</v>
      </c>
      <c r="AI701" s="8">
        <f t="shared" si="340"/>
        <v>2.4467330624827293E-2</v>
      </c>
      <c r="AK701" s="8">
        <f t="shared" ref="AK701:AU701" si="341">(AK49-$AK49)/$AK49</f>
        <v>0</v>
      </c>
      <c r="AL701" s="8">
        <f t="shared" si="341"/>
        <v>-0.7446542315059953</v>
      </c>
      <c r="AM701" s="8">
        <f t="shared" si="341"/>
        <v>-0.74389171627758788</v>
      </c>
      <c r="AN701" s="8">
        <f t="shared" si="341"/>
        <v>-0.30684051295491194</v>
      </c>
      <c r="AO701" s="8">
        <f t="shared" si="341"/>
        <v>-0.83449317422075064</v>
      </c>
      <c r="AP701" s="8">
        <f t="shared" si="341"/>
        <v>0.37155706138637357</v>
      </c>
      <c r="AQ701" s="8">
        <f t="shared" si="341"/>
        <v>-0.7776276832409531</v>
      </c>
      <c r="AR701" s="8">
        <f t="shared" si="341"/>
        <v>-0.59582445688729757</v>
      </c>
      <c r="AS701" s="8">
        <f t="shared" si="341"/>
        <v>-0.89738830425041471</v>
      </c>
      <c r="AT701" s="8">
        <f t="shared" si="341"/>
        <v>1.7389439482837989</v>
      </c>
      <c r="AU701" s="8">
        <f t="shared" si="341"/>
        <v>-0.45935120833413062</v>
      </c>
      <c r="AW701">
        <f t="shared" si="299"/>
        <v>-1.04976</v>
      </c>
      <c r="AX701" t="str">
        <f t="shared" si="202"/>
        <v/>
      </c>
      <c r="AY701">
        <f t="shared" si="203"/>
        <v>-1.04976</v>
      </c>
      <c r="AZ701" t="str">
        <f t="shared" si="204"/>
        <v/>
      </c>
    </row>
    <row r="702" spans="1:52" s="17" customFormat="1" x14ac:dyDescent="0.3">
      <c r="A702">
        <v>24</v>
      </c>
      <c r="B702" t="s">
        <v>121</v>
      </c>
      <c r="C702" t="s">
        <v>113</v>
      </c>
      <c r="D702" t="s">
        <v>114</v>
      </c>
      <c r="E702" t="s">
        <v>42</v>
      </c>
      <c r="F702" s="2">
        <v>0</v>
      </c>
      <c r="G702" s="2">
        <f t="shared" si="194"/>
        <v>1</v>
      </c>
      <c r="H702" s="4">
        <f t="shared" si="195"/>
        <v>1</v>
      </c>
      <c r="I702">
        <f t="shared" si="196"/>
        <v>0</v>
      </c>
      <c r="J702">
        <f t="shared" si="295"/>
        <v>1</v>
      </c>
      <c r="K702">
        <f t="shared" si="197"/>
        <v>3</v>
      </c>
      <c r="L702">
        <f t="shared" si="198"/>
        <v>3</v>
      </c>
      <c r="M702" s="8">
        <f t="shared" ref="M702:W702" si="342">(M50-$M50)/$M50</f>
        <v>0</v>
      </c>
      <c r="N702" s="8">
        <f t="shared" si="342"/>
        <v>-0.18245248870731121</v>
      </c>
      <c r="O702" s="8">
        <f t="shared" si="342"/>
        <v>-0.17156363318005138</v>
      </c>
      <c r="P702" s="8">
        <f t="shared" si="342"/>
        <v>-0.25844050071626451</v>
      </c>
      <c r="Q702" s="8">
        <f t="shared" si="342"/>
        <v>-0.6250515966365312</v>
      </c>
      <c r="R702" s="8">
        <f t="shared" si="342"/>
        <v>-0.3523485370908529</v>
      </c>
      <c r="S702" s="8">
        <f t="shared" si="342"/>
        <v>-0.68069858840233999</v>
      </c>
      <c r="T702" s="8">
        <f t="shared" si="342"/>
        <v>1.7206571199659175</v>
      </c>
      <c r="U702" s="8">
        <f t="shared" si="342"/>
        <v>1.5004419045763557</v>
      </c>
      <c r="V702" s="8">
        <f t="shared" si="342"/>
        <v>1.4927998993807787</v>
      </c>
      <c r="W702" s="8">
        <f t="shared" si="342"/>
        <v>9.7039902118213478E-2</v>
      </c>
      <c r="X702"/>
      <c r="Y702" s="8">
        <f t="shared" ref="Y702:AI702" si="343">(Y50-$Y50)/$Y50</f>
        <v>0</v>
      </c>
      <c r="Z702" s="8">
        <f t="shared" si="343"/>
        <v>-0.1490477636295966</v>
      </c>
      <c r="AA702" s="8">
        <f t="shared" si="343"/>
        <v>-0.14949857233308186</v>
      </c>
      <c r="AB702" s="8">
        <f t="shared" si="343"/>
        <v>-2.7183359438409079E-3</v>
      </c>
      <c r="AC702" s="8">
        <f t="shared" si="343"/>
        <v>-0.30323494855209365</v>
      </c>
      <c r="AD702" s="8">
        <f t="shared" si="343"/>
        <v>-0.24577129155962354</v>
      </c>
      <c r="AE702" s="8">
        <f t="shared" si="343"/>
        <v>-0.48456076029348366</v>
      </c>
      <c r="AF702" s="8">
        <f t="shared" si="343"/>
        <v>-4.7025370041931983E-2</v>
      </c>
      <c r="AG702" s="8">
        <f t="shared" si="343"/>
        <v>0.25951084990467344</v>
      </c>
      <c r="AH702" s="8">
        <f t="shared" si="343"/>
        <v>1.410062712364794</v>
      </c>
      <c r="AI702" s="8">
        <f t="shared" si="343"/>
        <v>0.54619320145013517</v>
      </c>
      <c r="AK702" s="8">
        <f t="shared" ref="AK702:AU702" si="344">(AK50-$AK50)/$AK50</f>
        <v>0</v>
      </c>
      <c r="AL702" s="8">
        <f t="shared" si="344"/>
        <v>-0.67813929831956166</v>
      </c>
      <c r="AM702" s="8">
        <f t="shared" si="344"/>
        <v>-0.67988859742159158</v>
      </c>
      <c r="AN702" s="8">
        <f t="shared" si="344"/>
        <v>-2.7183359438409079E-3</v>
      </c>
      <c r="AO702" s="8">
        <f t="shared" si="344"/>
        <v>-0.69901097530930234</v>
      </c>
      <c r="AP702" s="8">
        <f t="shared" si="344"/>
        <v>-0.24577129155962354</v>
      </c>
      <c r="AQ702" s="8">
        <f t="shared" si="344"/>
        <v>-0.73776335564893392</v>
      </c>
      <c r="AR702" s="8">
        <f t="shared" si="344"/>
        <v>-0.50281365122587474</v>
      </c>
      <c r="AS702" s="8">
        <f t="shared" si="344"/>
        <v>-0.72467851725966703</v>
      </c>
      <c r="AT702" s="8">
        <f t="shared" si="344"/>
        <v>1.410062712364794</v>
      </c>
      <c r="AU702" s="8">
        <f t="shared" si="344"/>
        <v>-0.26044478819483013</v>
      </c>
      <c r="AW702">
        <f t="shared" si="299"/>
        <v>0.70228944000000015</v>
      </c>
      <c r="AX702">
        <f t="shared" si="202"/>
        <v>0.70228944000000015</v>
      </c>
      <c r="AY702" t="str">
        <f t="shared" si="203"/>
        <v/>
      </c>
      <c r="AZ702">
        <f t="shared" si="204"/>
        <v>0.70228944000000015</v>
      </c>
    </row>
    <row r="703" spans="1:52" s="17" customFormat="1" x14ac:dyDescent="0.3">
      <c r="A703">
        <v>24</v>
      </c>
      <c r="B703" t="s">
        <v>122</v>
      </c>
      <c r="C703" t="s">
        <v>123</v>
      </c>
      <c r="D703" t="s">
        <v>114</v>
      </c>
      <c r="E703"/>
      <c r="F703" s="2">
        <v>0</v>
      </c>
      <c r="G703" s="2">
        <f t="shared" si="194"/>
        <v>0</v>
      </c>
      <c r="H703" s="4">
        <f t="shared" si="195"/>
        <v>0</v>
      </c>
      <c r="I703">
        <f t="shared" si="196"/>
        <v>0</v>
      </c>
      <c r="J703">
        <f t="shared" si="295"/>
        <v>1</v>
      </c>
      <c r="K703">
        <f t="shared" si="197"/>
        <v>3</v>
      </c>
      <c r="L703">
        <f t="shared" si="198"/>
        <v>0</v>
      </c>
      <c r="M703" s="8">
        <f t="shared" ref="M703:W703" si="345">(M51-$M51)/$M51</f>
        <v>0</v>
      </c>
      <c r="N703" s="8">
        <f t="shared" si="345"/>
        <v>-0.2325612367554668</v>
      </c>
      <c r="O703" s="8">
        <f t="shared" si="345"/>
        <v>-0.22615724767244585</v>
      </c>
      <c r="P703" s="8">
        <f t="shared" si="345"/>
        <v>0.36788966651797583</v>
      </c>
      <c r="Q703" s="8">
        <f t="shared" si="345"/>
        <v>-0.56437045407313269</v>
      </c>
      <c r="R703" s="8">
        <f t="shared" si="345"/>
        <v>-3.4956465946664218E-2</v>
      </c>
      <c r="S703" s="8">
        <f t="shared" si="345"/>
        <v>-0.49247578018724686</v>
      </c>
      <c r="T703" s="8">
        <f t="shared" si="345"/>
        <v>1.3151814427185413</v>
      </c>
      <c r="U703" s="8">
        <f t="shared" si="345"/>
        <v>1.2097001787975303</v>
      </c>
      <c r="V703" s="8">
        <f t="shared" si="345"/>
        <v>4.2707899035546779</v>
      </c>
      <c r="W703" s="8">
        <f t="shared" si="345"/>
        <v>-4.932017229952336E-2</v>
      </c>
      <c r="X703"/>
      <c r="Y703" s="8">
        <f t="shared" ref="Y703:AI703" si="346">(Y51-$Y51)/$Y51</f>
        <v>0</v>
      </c>
      <c r="Z703" s="8">
        <f t="shared" si="346"/>
        <v>-0.28277598805128062</v>
      </c>
      <c r="AA703" s="8">
        <f t="shared" si="346"/>
        <v>-0.30022954957586984</v>
      </c>
      <c r="AB703" s="8">
        <f t="shared" si="346"/>
        <v>0.51365678615881749</v>
      </c>
      <c r="AC703" s="8">
        <f t="shared" si="346"/>
        <v>-0.35575273355622261</v>
      </c>
      <c r="AD703" s="8">
        <f t="shared" si="346"/>
        <v>-0.20774750361278624</v>
      </c>
      <c r="AE703" s="8">
        <f t="shared" si="346"/>
        <v>-0.40978025326189033</v>
      </c>
      <c r="AF703" s="8">
        <f t="shared" si="346"/>
        <v>-0.29358569807811297</v>
      </c>
      <c r="AG703" s="8">
        <f t="shared" si="346"/>
        <v>1.704574757600346E-2</v>
      </c>
      <c r="AH703" s="8">
        <f t="shared" si="346"/>
        <v>1.8042368462326113</v>
      </c>
      <c r="AI703" s="8">
        <f t="shared" si="346"/>
        <v>0.16431108825067622</v>
      </c>
      <c r="AK703" s="8">
        <f t="shared" ref="AK703:AU703" si="347">(AK51-$AK51)/$AK51</f>
        <v>0</v>
      </c>
      <c r="AL703" s="8">
        <f t="shared" si="347"/>
        <v>-0.66430877941320943</v>
      </c>
      <c r="AM703" s="8">
        <f t="shared" si="347"/>
        <v>-0.67524328302220449</v>
      </c>
      <c r="AN703" s="8">
        <f t="shared" si="347"/>
        <v>0.51365678615881749</v>
      </c>
      <c r="AO703" s="8">
        <f t="shared" si="347"/>
        <v>-0.69285686486546305</v>
      </c>
      <c r="AP703" s="8">
        <f t="shared" si="347"/>
        <v>-0.20774750361278624</v>
      </c>
      <c r="AQ703" s="8">
        <f t="shared" si="347"/>
        <v>-0.64684990680297061</v>
      </c>
      <c r="AR703" s="8">
        <f t="shared" si="347"/>
        <v>-0.63200731927613807</v>
      </c>
      <c r="AS703" s="8">
        <f t="shared" si="347"/>
        <v>-0.77823375543604267</v>
      </c>
      <c r="AT703" s="8">
        <f t="shared" si="347"/>
        <v>1.8042368462326113</v>
      </c>
      <c r="AU703" s="8">
        <f t="shared" si="347"/>
        <v>-0.37472218810139424</v>
      </c>
      <c r="AW703">
        <f t="shared" si="299"/>
        <v>0.70228944000000015</v>
      </c>
      <c r="AX703" t="str">
        <f t="shared" si="202"/>
        <v/>
      </c>
      <c r="AY703" t="str">
        <f t="shared" si="203"/>
        <v/>
      </c>
      <c r="AZ703">
        <f t="shared" si="204"/>
        <v>0.70228944000000015</v>
      </c>
    </row>
    <row r="704" spans="1:52" s="17" customFormat="1" x14ac:dyDescent="0.3">
      <c r="A704">
        <v>24</v>
      </c>
      <c r="B704" t="s">
        <v>124</v>
      </c>
      <c r="C704" t="s">
        <v>123</v>
      </c>
      <c r="D704" t="s">
        <v>114</v>
      </c>
      <c r="E704"/>
      <c r="F704" s="2">
        <v>0</v>
      </c>
      <c r="G704" s="2">
        <f t="shared" si="194"/>
        <v>1</v>
      </c>
      <c r="H704" s="4">
        <f t="shared" si="195"/>
        <v>0</v>
      </c>
      <c r="I704">
        <f t="shared" si="196"/>
        <v>1</v>
      </c>
      <c r="J704">
        <f t="shared" si="295"/>
        <v>0</v>
      </c>
      <c r="K704">
        <f t="shared" si="197"/>
        <v>3</v>
      </c>
      <c r="L704">
        <f t="shared" si="198"/>
        <v>0</v>
      </c>
      <c r="M704" s="8">
        <f t="shared" ref="M704:W704" si="348">(M52-$M52)/$M52</f>
        <v>0</v>
      </c>
      <c r="N704" s="8">
        <f t="shared" si="348"/>
        <v>-0.38086431988486913</v>
      </c>
      <c r="O704" s="8">
        <f t="shared" si="348"/>
        <v>-0.37051006539908882</v>
      </c>
      <c r="P704" s="8">
        <f t="shared" si="348"/>
        <v>-2.1675431747778872E-2</v>
      </c>
      <c r="Q704" s="8">
        <f t="shared" si="348"/>
        <v>-0.59994530239430421</v>
      </c>
      <c r="R704" s="8">
        <f t="shared" si="348"/>
        <v>1.2689974334506307</v>
      </c>
      <c r="S704" s="8">
        <f t="shared" si="348"/>
        <v>-0.3684069231443533</v>
      </c>
      <c r="T704" s="8">
        <f t="shared" si="348"/>
        <v>7.9246650126719748E-2</v>
      </c>
      <c r="U704" s="8">
        <f t="shared" si="348"/>
        <v>-0.30563869368164825</v>
      </c>
      <c r="V704" s="8">
        <f t="shared" si="348"/>
        <v>1.9771093531144601</v>
      </c>
      <c r="W704" s="8">
        <f t="shared" si="348"/>
        <v>-3.9062629156198507E-2</v>
      </c>
      <c r="X704"/>
      <c r="Y704" s="8">
        <f t="shared" ref="Y704:AI704" si="349">(Y52-$Y52)/$Y52</f>
        <v>0</v>
      </c>
      <c r="Z704" s="8">
        <f t="shared" si="349"/>
        <v>-0.37307108037730285</v>
      </c>
      <c r="AA704" s="8">
        <f t="shared" si="349"/>
        <v>-0.37357217081982064</v>
      </c>
      <c r="AB704" s="8">
        <f t="shared" si="349"/>
        <v>2.2279750870409794E-2</v>
      </c>
      <c r="AC704" s="8">
        <f t="shared" si="349"/>
        <v>-0.47792551815215539</v>
      </c>
      <c r="AD704" s="8">
        <f t="shared" si="349"/>
        <v>1.0360635503596527</v>
      </c>
      <c r="AE704" s="8">
        <f t="shared" si="349"/>
        <v>-0.28001878245891554</v>
      </c>
      <c r="AF704" s="8">
        <f t="shared" si="349"/>
        <v>-0.15631909233943586</v>
      </c>
      <c r="AG704" s="8">
        <f t="shared" si="349"/>
        <v>-0.40594868715744498</v>
      </c>
      <c r="AH704" s="8">
        <f t="shared" si="349"/>
        <v>0.62864022679421039</v>
      </c>
      <c r="AI704" s="8">
        <f t="shared" si="349"/>
        <v>4.0659105489200004E-3</v>
      </c>
      <c r="AK704" s="8">
        <f t="shared" ref="AK704:AU704" si="350">(AK52-$AK52)/$AK52</f>
        <v>0</v>
      </c>
      <c r="AL704" s="8">
        <f t="shared" si="350"/>
        <v>-0.75343833155951789</v>
      </c>
      <c r="AM704" s="8">
        <f t="shared" si="350"/>
        <v>-0.75105452803829742</v>
      </c>
      <c r="AN704" s="8">
        <f t="shared" si="350"/>
        <v>2.2279750870409794E-2</v>
      </c>
      <c r="AO704" s="8">
        <f t="shared" si="350"/>
        <v>-0.74041876666982365</v>
      </c>
      <c r="AP704" s="8">
        <f t="shared" si="350"/>
        <v>1.0360635503596527</v>
      </c>
      <c r="AQ704" s="8">
        <f t="shared" si="350"/>
        <v>-0.70305815552587869</v>
      </c>
      <c r="AR704" s="8">
        <f t="shared" si="350"/>
        <v>-0.54266736297202844</v>
      </c>
      <c r="AS704" s="8">
        <f t="shared" si="350"/>
        <v>-0.88642151711768569</v>
      </c>
      <c r="AT704" s="8">
        <f t="shared" si="350"/>
        <v>0.62864022679421039</v>
      </c>
      <c r="AU704" s="8">
        <f t="shared" si="350"/>
        <v>-0.42350584052051088</v>
      </c>
      <c r="AW704">
        <f t="shared" si="299"/>
        <v>-1.04976</v>
      </c>
      <c r="AX704" t="str">
        <f t="shared" si="202"/>
        <v/>
      </c>
      <c r="AY704">
        <f t="shared" si="203"/>
        <v>-1.04976</v>
      </c>
      <c r="AZ704" t="str">
        <f t="shared" si="204"/>
        <v/>
      </c>
    </row>
    <row r="705" spans="1:52" s="17" customFormat="1" x14ac:dyDescent="0.3">
      <c r="A705">
        <v>24</v>
      </c>
      <c r="B705" t="s">
        <v>125</v>
      </c>
      <c r="C705" t="s">
        <v>123</v>
      </c>
      <c r="D705" t="s">
        <v>114</v>
      </c>
      <c r="E705" t="s">
        <v>42</v>
      </c>
      <c r="F705" s="2">
        <v>0</v>
      </c>
      <c r="G705" s="2">
        <f t="shared" si="194"/>
        <v>1</v>
      </c>
      <c r="H705" s="4">
        <f t="shared" si="195"/>
        <v>1</v>
      </c>
      <c r="I705">
        <f t="shared" si="196"/>
        <v>0</v>
      </c>
      <c r="J705">
        <f t="shared" si="295"/>
        <v>1</v>
      </c>
      <c r="K705">
        <f t="shared" si="197"/>
        <v>3</v>
      </c>
      <c r="L705">
        <f t="shared" si="198"/>
        <v>3</v>
      </c>
      <c r="M705" s="8">
        <f t="shared" ref="M705:W705" si="351">(M53-$M53)/$M53</f>
        <v>0</v>
      </c>
      <c r="N705" s="8">
        <f t="shared" si="351"/>
        <v>-0.45178657633850466</v>
      </c>
      <c r="O705" s="8">
        <f t="shared" si="351"/>
        <v>-0.44799065023948337</v>
      </c>
      <c r="P705" s="8">
        <f t="shared" si="351"/>
        <v>0.74553405831199437</v>
      </c>
      <c r="Q705" s="8">
        <f t="shared" si="351"/>
        <v>-0.64176061793105688</v>
      </c>
      <c r="R705" s="8">
        <f t="shared" si="351"/>
        <v>0.6575965315798008</v>
      </c>
      <c r="S705" s="8">
        <f t="shared" si="351"/>
        <v>-0.65929439569796011</v>
      </c>
      <c r="T705" s="8">
        <f t="shared" si="351"/>
        <v>1.7061701115362771</v>
      </c>
      <c r="U705" s="8">
        <f t="shared" si="351"/>
        <v>0.73982071106709013</v>
      </c>
      <c r="V705" s="8">
        <f t="shared" si="351"/>
        <v>3.9319937353642263</v>
      </c>
      <c r="W705" s="8">
        <f t="shared" si="351"/>
        <v>-8.2551627303107056E-2</v>
      </c>
      <c r="X705"/>
      <c r="Y705" s="8">
        <f t="shared" ref="Y705:AI705" si="352">(Y53-$Y53)/$Y53</f>
        <v>0</v>
      </c>
      <c r="Z705" s="8">
        <f t="shared" si="352"/>
        <v>-0.40104953111030972</v>
      </c>
      <c r="AA705" s="8">
        <f t="shared" si="352"/>
        <v>-0.41087708885778262</v>
      </c>
      <c r="AB705" s="8">
        <f t="shared" si="352"/>
        <v>0.11635547635838704</v>
      </c>
      <c r="AC705" s="8">
        <f t="shared" si="352"/>
        <v>-0.49725874062430747</v>
      </c>
      <c r="AD705" s="8">
        <f t="shared" si="352"/>
        <v>0.31056427941359249</v>
      </c>
      <c r="AE705" s="8">
        <f t="shared" si="352"/>
        <v>-0.54349969325045466</v>
      </c>
      <c r="AF705" s="8">
        <f t="shared" si="352"/>
        <v>0.69334584261047838</v>
      </c>
      <c r="AG705" s="8">
        <f t="shared" si="352"/>
        <v>0.18482447164520202</v>
      </c>
      <c r="AH705" s="8">
        <f t="shared" si="352"/>
        <v>1.5126124024676464</v>
      </c>
      <c r="AI705" s="8">
        <f t="shared" si="352"/>
        <v>9.6983223304247523E-2</v>
      </c>
      <c r="AK705" s="8">
        <f t="shared" ref="AK705:AU705" si="353">(AK53-$AK53)/$AK53</f>
        <v>0</v>
      </c>
      <c r="AL705" s="8">
        <f t="shared" si="353"/>
        <v>-0.77964374114873203</v>
      </c>
      <c r="AM705" s="8">
        <f t="shared" si="353"/>
        <v>-0.78393391824695757</v>
      </c>
      <c r="AN705" s="8">
        <f t="shared" si="353"/>
        <v>0.11635547635838704</v>
      </c>
      <c r="AO705" s="8">
        <f t="shared" si="353"/>
        <v>-0.79043199934059893</v>
      </c>
      <c r="AP705" s="8">
        <f t="shared" si="353"/>
        <v>0.31056427941359249</v>
      </c>
      <c r="AQ705" s="8">
        <f t="shared" si="353"/>
        <v>-0.7995656739523731</v>
      </c>
      <c r="AR705" s="8">
        <f t="shared" si="353"/>
        <v>-8.8832900232157341E-2</v>
      </c>
      <c r="AS705" s="8">
        <f t="shared" si="353"/>
        <v>-0.7742042177316788</v>
      </c>
      <c r="AT705" s="8">
        <f t="shared" si="353"/>
        <v>1.5126124024676464</v>
      </c>
      <c r="AU705" s="8">
        <f t="shared" si="353"/>
        <v>-0.47324167615809415</v>
      </c>
      <c r="AW705">
        <f t="shared" si="299"/>
        <v>2.9014199999999999</v>
      </c>
      <c r="AX705">
        <f t="shared" si="202"/>
        <v>2.9014199999999999</v>
      </c>
      <c r="AY705" t="str">
        <f t="shared" si="203"/>
        <v/>
      </c>
      <c r="AZ705">
        <f t="shared" si="204"/>
        <v>2.9014199999999999</v>
      </c>
    </row>
    <row r="706" spans="1:52" s="17" customFormat="1" x14ac:dyDescent="0.3">
      <c r="A706">
        <v>24</v>
      </c>
      <c r="B706" t="s">
        <v>126</v>
      </c>
      <c r="C706" t="s">
        <v>123</v>
      </c>
      <c r="D706" t="s">
        <v>114</v>
      </c>
      <c r="E706"/>
      <c r="F706" s="2">
        <v>0</v>
      </c>
      <c r="G706" s="2">
        <f t="shared" si="194"/>
        <v>0</v>
      </c>
      <c r="H706" s="4">
        <f t="shared" si="195"/>
        <v>0</v>
      </c>
      <c r="I706">
        <f t="shared" si="196"/>
        <v>1</v>
      </c>
      <c r="J706">
        <f t="shared" si="295"/>
        <v>0</v>
      </c>
      <c r="K706">
        <f t="shared" si="197"/>
        <v>3</v>
      </c>
      <c r="L706">
        <f t="shared" si="198"/>
        <v>0</v>
      </c>
      <c r="M706" s="8">
        <f t="shared" ref="M706:W706" si="354">(M54-$M54)/$M54</f>
        <v>0</v>
      </c>
      <c r="N706" s="8">
        <f t="shared" si="354"/>
        <v>1.063422601784725</v>
      </c>
      <c r="O706" s="8">
        <f t="shared" si="354"/>
        <v>1.0702583973213187</v>
      </c>
      <c r="P706" s="8">
        <f t="shared" si="354"/>
        <v>-0.14040861192395723</v>
      </c>
      <c r="Q706" s="8">
        <f t="shared" si="354"/>
        <v>-0.18425207346186154</v>
      </c>
      <c r="R706" s="8">
        <f t="shared" si="354"/>
        <v>-0.5512474578268507</v>
      </c>
      <c r="S706" s="8">
        <f t="shared" si="354"/>
        <v>-0.33981109558667638</v>
      </c>
      <c r="T706" s="8">
        <f t="shared" si="354"/>
        <v>7.5213590840401015</v>
      </c>
      <c r="U706" s="8">
        <f t="shared" si="354"/>
        <v>6.8613904087326629</v>
      </c>
      <c r="V706" s="8">
        <f t="shared" si="354"/>
        <v>0.71015676352078705</v>
      </c>
      <c r="W706" s="8">
        <f t="shared" si="354"/>
        <v>0.80864264012197595</v>
      </c>
      <c r="X706"/>
      <c r="Y706" s="8">
        <f t="shared" ref="Y706:AI706" si="355">(Y54-$Y54)/$Y54</f>
        <v>0</v>
      </c>
      <c r="Z706" s="8">
        <f t="shared" si="355"/>
        <v>0.39920667233414803</v>
      </c>
      <c r="AA706" s="8">
        <f t="shared" si="355"/>
        <v>0.37562637520395975</v>
      </c>
      <c r="AB706" s="8">
        <f t="shared" si="355"/>
        <v>-3.2197569402375927E-2</v>
      </c>
      <c r="AC706" s="8">
        <f t="shared" si="355"/>
        <v>5.6166757808852136E-2</v>
      </c>
      <c r="AD706" s="8">
        <f t="shared" si="355"/>
        <v>-0.59555888884226127</v>
      </c>
      <c r="AE706" s="8">
        <f t="shared" si="355"/>
        <v>-0.23125882872487127</v>
      </c>
      <c r="AF706" s="8">
        <f t="shared" si="355"/>
        <v>0.82425576297628944</v>
      </c>
      <c r="AG706" s="8">
        <f t="shared" si="355"/>
        <v>1.3505620849950859</v>
      </c>
      <c r="AH706" s="8">
        <f t="shared" si="355"/>
        <v>1.1790406601632302</v>
      </c>
      <c r="AI706" s="8">
        <f t="shared" si="355"/>
        <v>1.1901831079051379</v>
      </c>
      <c r="AK706" s="8">
        <f t="shared" ref="AK706:AU706" si="356">(AK54-$AK54)/$AK54</f>
        <v>0</v>
      </c>
      <c r="AL706" s="8">
        <f t="shared" si="356"/>
        <v>-0.43903157676099341</v>
      </c>
      <c r="AM706" s="8">
        <f t="shared" si="356"/>
        <v>-0.45931506516765086</v>
      </c>
      <c r="AN706" s="8">
        <f t="shared" si="356"/>
        <v>-3.2197569402375927E-2</v>
      </c>
      <c r="AO706" s="8">
        <f t="shared" si="356"/>
        <v>-0.52398094695833153</v>
      </c>
      <c r="AP706" s="8">
        <f t="shared" si="356"/>
        <v>-0.59555888884226127</v>
      </c>
      <c r="AQ706" s="8">
        <f t="shared" si="356"/>
        <v>-0.58373686315835271</v>
      </c>
      <c r="AR706" s="8">
        <f t="shared" si="356"/>
        <v>-4.8996865725733328E-2</v>
      </c>
      <c r="AS706" s="8">
        <f t="shared" si="356"/>
        <v>-0.49004660797777938</v>
      </c>
      <c r="AT706" s="8">
        <f t="shared" si="356"/>
        <v>1.1790406601632302</v>
      </c>
      <c r="AU706" s="8">
        <f t="shared" si="356"/>
        <v>0.11831554522301196</v>
      </c>
      <c r="AW706">
        <f t="shared" si="299"/>
        <v>-2.5539494399999998</v>
      </c>
      <c r="AX706" t="str">
        <f t="shared" si="202"/>
        <v/>
      </c>
      <c r="AY706">
        <f t="shared" si="203"/>
        <v>-2.5539494399999998</v>
      </c>
      <c r="AZ706" t="str">
        <f t="shared" si="204"/>
        <v/>
      </c>
    </row>
    <row r="707" spans="1:52" s="17" customFormat="1" x14ac:dyDescent="0.3">
      <c r="A707">
        <v>24</v>
      </c>
      <c r="B707" t="s">
        <v>127</v>
      </c>
      <c r="C707" t="s">
        <v>123</v>
      </c>
      <c r="D707" t="s">
        <v>114</v>
      </c>
      <c r="E707"/>
      <c r="F707" s="2">
        <v>0</v>
      </c>
      <c r="G707" s="2">
        <f t="shared" si="194"/>
        <v>1</v>
      </c>
      <c r="H707" s="4">
        <f t="shared" si="195"/>
        <v>0</v>
      </c>
      <c r="I707">
        <f t="shared" si="196"/>
        <v>1</v>
      </c>
      <c r="J707">
        <f t="shared" si="295"/>
        <v>0</v>
      </c>
      <c r="K707">
        <f t="shared" si="197"/>
        <v>3</v>
      </c>
      <c r="L707">
        <f t="shared" si="198"/>
        <v>0</v>
      </c>
      <c r="M707" s="8">
        <f t="shared" ref="M707:W707" si="357">(M55-$M55)/$M55</f>
        <v>0</v>
      </c>
      <c r="N707" s="8">
        <f t="shared" si="357"/>
        <v>2.668854378992124</v>
      </c>
      <c r="O707" s="8">
        <f t="shared" si="357"/>
        <v>2.6801132024070715</v>
      </c>
      <c r="P707" s="8">
        <f t="shared" si="357"/>
        <v>-0.28483394223612452</v>
      </c>
      <c r="Q707" s="8">
        <f t="shared" si="357"/>
        <v>0.4830001799952327</v>
      </c>
      <c r="R707" s="8">
        <f t="shared" si="357"/>
        <v>-0.79351992839108587</v>
      </c>
      <c r="S707" s="8">
        <f t="shared" si="357"/>
        <v>0.41817635641001949</v>
      </c>
      <c r="T707" s="8">
        <f t="shared" si="357"/>
        <v>9.3249595010726747</v>
      </c>
      <c r="U707" s="8">
        <f t="shared" si="357"/>
        <v>8.8203088134422387</v>
      </c>
      <c r="V707" s="8">
        <f t="shared" si="357"/>
        <v>2.0616143139992615E-2</v>
      </c>
      <c r="W707" s="8">
        <f t="shared" si="357"/>
        <v>6.1012789390983704</v>
      </c>
      <c r="X707"/>
      <c r="Y707" s="8">
        <f t="shared" ref="Y707:AI707" si="358">(Y55-$Y55)/$Y55</f>
        <v>0</v>
      </c>
      <c r="Z707" s="8">
        <f t="shared" si="358"/>
        <v>1.1678527945965198</v>
      </c>
      <c r="AA707" s="8">
        <f t="shared" si="358"/>
        <v>1.1203465611610031</v>
      </c>
      <c r="AB707" s="8">
        <f t="shared" si="358"/>
        <v>2.8612251548808119E-2</v>
      </c>
      <c r="AC707" s="8">
        <f t="shared" si="358"/>
        <v>0.6332657168324739</v>
      </c>
      <c r="AD707" s="8">
        <f t="shared" si="358"/>
        <v>-0.73138009425721728</v>
      </c>
      <c r="AE707" s="8">
        <f t="shared" si="358"/>
        <v>0.35270159507823484</v>
      </c>
      <c r="AF707" s="8">
        <f t="shared" si="358"/>
        <v>1.0989049428205127</v>
      </c>
      <c r="AG707" s="8">
        <f t="shared" si="358"/>
        <v>1.9946419241632924</v>
      </c>
      <c r="AH707" s="8">
        <f t="shared" si="358"/>
        <v>0.90401291156720354</v>
      </c>
      <c r="AI707" s="8">
        <f t="shared" si="358"/>
        <v>2.9315442522403323</v>
      </c>
      <c r="AK707" s="8">
        <f t="shared" ref="AK707:AU707" si="359">(AK55-$AK55)/$AK55</f>
        <v>0</v>
      </c>
      <c r="AL707" s="8">
        <f t="shared" si="359"/>
        <v>-0.22225002724354281</v>
      </c>
      <c r="AM707" s="8">
        <f t="shared" si="359"/>
        <v>-0.24701840021232252</v>
      </c>
      <c r="AN707" s="8">
        <f t="shared" si="359"/>
        <v>2.8612251548808119E-2</v>
      </c>
      <c r="AO707" s="8">
        <f t="shared" si="359"/>
        <v>-0.36408285180592576</v>
      </c>
      <c r="AP707" s="8">
        <f t="shared" si="359"/>
        <v>-0.73138009425721728</v>
      </c>
      <c r="AQ707" s="8">
        <f t="shared" si="359"/>
        <v>-0.36398999088814149</v>
      </c>
      <c r="AR707" s="8">
        <f t="shared" si="359"/>
        <v>8.2361988304798156E-2</v>
      </c>
      <c r="AS707" s="8">
        <f t="shared" si="359"/>
        <v>-0.34612611400539728</v>
      </c>
      <c r="AT707" s="8">
        <f t="shared" si="359"/>
        <v>0.90401291156720354</v>
      </c>
      <c r="AU707" s="8">
        <f t="shared" si="359"/>
        <v>0.78851463377804076</v>
      </c>
      <c r="AW707">
        <f t="shared" si="299"/>
        <v>-2.5539494399999998</v>
      </c>
      <c r="AX707" t="str">
        <f t="shared" si="202"/>
        <v/>
      </c>
      <c r="AY707">
        <f t="shared" si="203"/>
        <v>-2.5539494399999998</v>
      </c>
      <c r="AZ707" t="str">
        <f t="shared" si="204"/>
        <v/>
      </c>
    </row>
    <row r="708" spans="1:52" s="17" customFormat="1" x14ac:dyDescent="0.3">
      <c r="A708">
        <v>24</v>
      </c>
      <c r="B708" t="s">
        <v>128</v>
      </c>
      <c r="C708" t="s">
        <v>123</v>
      </c>
      <c r="D708" t="s">
        <v>114</v>
      </c>
      <c r="E708" t="s">
        <v>42</v>
      </c>
      <c r="F708" s="2">
        <v>0</v>
      </c>
      <c r="G708" s="2">
        <f t="shared" si="194"/>
        <v>0</v>
      </c>
      <c r="H708" s="4">
        <f t="shared" si="195"/>
        <v>1</v>
      </c>
      <c r="I708">
        <f t="shared" si="196"/>
        <v>0</v>
      </c>
      <c r="J708">
        <f t="shared" si="295"/>
        <v>1</v>
      </c>
      <c r="K708">
        <f t="shared" si="197"/>
        <v>3</v>
      </c>
      <c r="L708">
        <f t="shared" si="198"/>
        <v>3</v>
      </c>
      <c r="M708" s="8">
        <f t="shared" ref="M708:W708" si="360">(M56-$M56)/$M56</f>
        <v>0</v>
      </c>
      <c r="N708" s="8">
        <f t="shared" si="360"/>
        <v>-0.35963941174420377</v>
      </c>
      <c r="O708" s="8">
        <f t="shared" si="360"/>
        <v>-0.35122253672012727</v>
      </c>
      <c r="P708" s="8">
        <f t="shared" si="360"/>
        <v>2.4711132247490082</v>
      </c>
      <c r="Q708" s="8">
        <f t="shared" si="360"/>
        <v>-0.77542260019041087</v>
      </c>
      <c r="R708" s="8">
        <f t="shared" si="360"/>
        <v>1.3468299711815563</v>
      </c>
      <c r="S708" s="8">
        <f t="shared" si="360"/>
        <v>-0.52887769496475201</v>
      </c>
      <c r="T708" s="8">
        <f t="shared" si="360"/>
        <v>2.4716572164428392</v>
      </c>
      <c r="U708" s="8">
        <f t="shared" si="360"/>
        <v>1.2081986729941281</v>
      </c>
      <c r="V708" s="8">
        <f t="shared" si="360"/>
        <v>3.404827685517585</v>
      </c>
      <c r="W708" s="8">
        <f t="shared" si="360"/>
        <v>-0.10887529189910061</v>
      </c>
      <c r="X708"/>
      <c r="Y708" s="8">
        <f t="shared" ref="Y708:AI708" si="361">(Y56-$Y56)/$Y56</f>
        <v>0</v>
      </c>
      <c r="Z708" s="8">
        <f t="shared" si="361"/>
        <v>-0.2943108244967475</v>
      </c>
      <c r="AA708" s="8">
        <f t="shared" si="361"/>
        <v>-0.30395411505245884</v>
      </c>
      <c r="AB708" s="8">
        <f t="shared" si="361"/>
        <v>0.5911442040794177</v>
      </c>
      <c r="AC708" s="8">
        <f t="shared" si="361"/>
        <v>-0.52159019294213349</v>
      </c>
      <c r="AD708" s="8">
        <f t="shared" si="361"/>
        <v>0.58261445841709381</v>
      </c>
      <c r="AE708" s="8">
        <f t="shared" si="361"/>
        <v>-0.39437923610779535</v>
      </c>
      <c r="AF708" s="8">
        <f t="shared" si="361"/>
        <v>1.1008279740086251</v>
      </c>
      <c r="AG708" s="8">
        <f t="shared" si="361"/>
        <v>0.45190167918395607</v>
      </c>
      <c r="AH708" s="8">
        <f t="shared" si="361"/>
        <v>1.4402164070766901</v>
      </c>
      <c r="AI708" s="8">
        <f t="shared" si="361"/>
        <v>0.23474876443380774</v>
      </c>
      <c r="AK708" s="8">
        <f t="shared" ref="AK708:AU708" si="362">(AK56-$AK56)/$AK56</f>
        <v>0</v>
      </c>
      <c r="AL708" s="8">
        <f t="shared" si="362"/>
        <v>-0.74997911031544595</v>
      </c>
      <c r="AM708" s="8">
        <f t="shared" si="362"/>
        <v>-0.75365890841329108</v>
      </c>
      <c r="AN708" s="8">
        <f t="shared" si="362"/>
        <v>0.5911442040794177</v>
      </c>
      <c r="AO708" s="8">
        <f t="shared" si="362"/>
        <v>-0.8022919299436726</v>
      </c>
      <c r="AP708" s="8">
        <f t="shared" si="362"/>
        <v>0.58261445841709381</v>
      </c>
      <c r="AQ708" s="8">
        <f t="shared" si="362"/>
        <v>-0.74289619894370451</v>
      </c>
      <c r="AR708" s="8">
        <f t="shared" si="362"/>
        <v>0.13723828877165503</v>
      </c>
      <c r="AS708" s="8">
        <f t="shared" si="362"/>
        <v>-0.72583401594947927</v>
      </c>
      <c r="AT708" s="8">
        <f t="shared" si="362"/>
        <v>1.4402164070766901</v>
      </c>
      <c r="AU708" s="8">
        <f t="shared" si="362"/>
        <v>-0.42819292390634289</v>
      </c>
      <c r="AW708">
        <f t="shared" si="299"/>
        <v>2.9014199999999999</v>
      </c>
      <c r="AX708">
        <f t="shared" si="202"/>
        <v>2.9014199999999999</v>
      </c>
      <c r="AY708" t="str">
        <f t="shared" si="203"/>
        <v/>
      </c>
      <c r="AZ708">
        <f t="shared" si="204"/>
        <v>2.9014199999999999</v>
      </c>
    </row>
    <row r="709" spans="1:52" s="17" customFormat="1" x14ac:dyDescent="0.3">
      <c r="A709">
        <v>24</v>
      </c>
      <c r="B709" t="s">
        <v>129</v>
      </c>
      <c r="C709" t="s">
        <v>123</v>
      </c>
      <c r="D709" t="s">
        <v>114</v>
      </c>
      <c r="E709"/>
      <c r="F709" s="2">
        <v>0</v>
      </c>
      <c r="G709" s="2">
        <f t="shared" si="194"/>
        <v>0</v>
      </c>
      <c r="H709" s="4">
        <f t="shared" si="195"/>
        <v>0</v>
      </c>
      <c r="I709">
        <f t="shared" si="196"/>
        <v>1</v>
      </c>
      <c r="J709">
        <f t="shared" si="295"/>
        <v>0</v>
      </c>
      <c r="K709">
        <f t="shared" si="197"/>
        <v>3</v>
      </c>
      <c r="L709">
        <f t="shared" si="198"/>
        <v>0</v>
      </c>
      <c r="M709" s="8">
        <f t="shared" ref="M709:W709" si="363">(M57-$M57)/$M57</f>
        <v>0</v>
      </c>
      <c r="N709" s="8">
        <f t="shared" si="363"/>
        <v>-0.30022365065480938</v>
      </c>
      <c r="O709" s="8">
        <f t="shared" si="363"/>
        <v>-0.29496709984587349</v>
      </c>
      <c r="P709" s="8">
        <f t="shared" si="363"/>
        <v>-0.4129544148662434</v>
      </c>
      <c r="Q709" s="8">
        <f t="shared" si="363"/>
        <v>-0.71655291493960593</v>
      </c>
      <c r="R709" s="8">
        <f t="shared" si="363"/>
        <v>0.55544727161699237</v>
      </c>
      <c r="S709" s="8">
        <f t="shared" si="363"/>
        <v>-0.34795511228085574</v>
      </c>
      <c r="T709" s="8">
        <f t="shared" si="363"/>
        <v>8.3941546951067036E-2</v>
      </c>
      <c r="U709" s="8">
        <f t="shared" si="363"/>
        <v>-0.29387678660894423</v>
      </c>
      <c r="V709" s="8">
        <f t="shared" si="363"/>
        <v>5.3571467037346521</v>
      </c>
      <c r="W709" s="8">
        <f t="shared" si="363"/>
        <v>0.1807525733730142</v>
      </c>
      <c r="X709"/>
      <c r="Y709" s="8">
        <f t="shared" ref="Y709:AI709" si="364">(Y57-$Y57)/$Y57</f>
        <v>0</v>
      </c>
      <c r="Z709" s="8">
        <f t="shared" si="364"/>
        <v>-0.35340901214014808</v>
      </c>
      <c r="AA709" s="8">
        <f t="shared" si="364"/>
        <v>-0.35918836985041741</v>
      </c>
      <c r="AB709" s="8">
        <f t="shared" si="364"/>
        <v>-0.29760299199173956</v>
      </c>
      <c r="AC709" s="8">
        <f t="shared" si="364"/>
        <v>-0.61439815602963477</v>
      </c>
      <c r="AD709" s="8">
        <f t="shared" si="364"/>
        <v>0.39610627707136331</v>
      </c>
      <c r="AE709" s="8">
        <f t="shared" si="364"/>
        <v>-0.36817026337435677</v>
      </c>
      <c r="AF709" s="8">
        <f t="shared" si="364"/>
        <v>-0.25022675703399955</v>
      </c>
      <c r="AG709" s="8">
        <f t="shared" si="364"/>
        <v>-0.46114826827175892</v>
      </c>
      <c r="AH709" s="8">
        <f t="shared" si="364"/>
        <v>1.886970102145294</v>
      </c>
      <c r="AI709" s="8">
        <f t="shared" si="364"/>
        <v>5.6291940535899984E-3</v>
      </c>
      <c r="AK709" s="8">
        <f t="shared" ref="AK709:AU709" si="365">(AK57-$AK57)/$AK57</f>
        <v>0</v>
      </c>
      <c r="AL709" s="8">
        <f t="shared" si="365"/>
        <v>-0.74580057493440632</v>
      </c>
      <c r="AM709" s="8">
        <f t="shared" si="365"/>
        <v>-0.74584366479380426</v>
      </c>
      <c r="AN709" s="8">
        <f t="shared" si="365"/>
        <v>-0.29760299199173956</v>
      </c>
      <c r="AO709" s="8">
        <f t="shared" si="365"/>
        <v>-0.83300870427419083</v>
      </c>
      <c r="AP709" s="8">
        <f t="shared" si="365"/>
        <v>0.39610627707136331</v>
      </c>
      <c r="AQ709" s="8">
        <f t="shared" si="365"/>
        <v>-0.7777738474505923</v>
      </c>
      <c r="AR709" s="8">
        <f t="shared" si="365"/>
        <v>-0.59599501723538983</v>
      </c>
      <c r="AS709" s="8">
        <f t="shared" si="365"/>
        <v>-0.89585155085418677</v>
      </c>
      <c r="AT709" s="8">
        <f t="shared" si="365"/>
        <v>1.886970102145294</v>
      </c>
      <c r="AU709" s="8">
        <f t="shared" si="365"/>
        <v>-0.47752655258028642</v>
      </c>
      <c r="AW709">
        <f t="shared" si="299"/>
        <v>-1.04976</v>
      </c>
      <c r="AX709" t="str">
        <f t="shared" si="202"/>
        <v/>
      </c>
      <c r="AY709">
        <f t="shared" si="203"/>
        <v>-1.04976</v>
      </c>
      <c r="AZ709" t="str">
        <f t="shared" si="204"/>
        <v/>
      </c>
    </row>
    <row r="710" spans="1:52" s="17" customFormat="1" x14ac:dyDescent="0.3">
      <c r="A710">
        <v>24</v>
      </c>
      <c r="B710" t="s">
        <v>130</v>
      </c>
      <c r="C710" t="s">
        <v>123</v>
      </c>
      <c r="D710" t="s">
        <v>114</v>
      </c>
      <c r="E710"/>
      <c r="F710" s="2">
        <v>0</v>
      </c>
      <c r="G710" s="2">
        <f t="shared" si="194"/>
        <v>1</v>
      </c>
      <c r="H710" s="4">
        <f t="shared" si="195"/>
        <v>0</v>
      </c>
      <c r="I710">
        <f t="shared" si="196"/>
        <v>0</v>
      </c>
      <c r="J710">
        <f t="shared" si="295"/>
        <v>1</v>
      </c>
      <c r="K710">
        <f t="shared" si="197"/>
        <v>3</v>
      </c>
      <c r="L710">
        <f t="shared" si="198"/>
        <v>0</v>
      </c>
      <c r="M710" s="8">
        <f t="shared" ref="M710:W710" si="366">(M58-$M58)/$M58</f>
        <v>0</v>
      </c>
      <c r="N710" s="8">
        <f t="shared" si="366"/>
        <v>-0.18245248870731121</v>
      </c>
      <c r="O710" s="8">
        <f t="shared" si="366"/>
        <v>-0.17156363318005138</v>
      </c>
      <c r="P710" s="8">
        <f t="shared" si="366"/>
        <v>-0.25844050071626451</v>
      </c>
      <c r="Q710" s="8">
        <f t="shared" si="366"/>
        <v>-0.6250515966365312</v>
      </c>
      <c r="R710" s="8">
        <f t="shared" si="366"/>
        <v>-0.3523485370908529</v>
      </c>
      <c r="S710" s="8">
        <f t="shared" si="366"/>
        <v>-0.68069858840233999</v>
      </c>
      <c r="T710" s="8">
        <f t="shared" si="366"/>
        <v>1.7206571199659175</v>
      </c>
      <c r="U710" s="8">
        <f t="shared" si="366"/>
        <v>1.5004419045763557</v>
      </c>
      <c r="V710" s="8">
        <f t="shared" si="366"/>
        <v>1.4927998993807787</v>
      </c>
      <c r="W710" s="8">
        <f t="shared" si="366"/>
        <v>9.7039902118213478E-2</v>
      </c>
      <c r="X710"/>
      <c r="Y710" s="8">
        <f t="shared" ref="Y710:AI710" si="367">(Y58-$Y58)/$Y58</f>
        <v>0</v>
      </c>
      <c r="Z710" s="8">
        <f t="shared" si="367"/>
        <v>-0.17521138207509493</v>
      </c>
      <c r="AA710" s="8">
        <f t="shared" si="367"/>
        <v>-0.18396695428754811</v>
      </c>
      <c r="AB710" s="8">
        <f t="shared" si="367"/>
        <v>-2.0710926346635228E-2</v>
      </c>
      <c r="AC710" s="8">
        <f t="shared" si="367"/>
        <v>-0.32326741391186431</v>
      </c>
      <c r="AD710" s="8">
        <f t="shared" si="367"/>
        <v>-0.27305073047394313</v>
      </c>
      <c r="AE710" s="8">
        <f t="shared" si="367"/>
        <v>-0.49812204017320644</v>
      </c>
      <c r="AF710" s="8">
        <f t="shared" si="367"/>
        <v>-7.193336581417023E-2</v>
      </c>
      <c r="AG710" s="8">
        <f t="shared" si="367"/>
        <v>0.19962990821396562</v>
      </c>
      <c r="AH710" s="8">
        <f t="shared" si="367"/>
        <v>1.3261066247870861</v>
      </c>
      <c r="AI710" s="8">
        <f t="shared" si="367"/>
        <v>0.46886299878246052</v>
      </c>
      <c r="AK710" s="8">
        <f t="shared" ref="AK710:AU710" si="368">(AK58-$AK58)/$AK58</f>
        <v>0</v>
      </c>
      <c r="AL710" s="8">
        <f t="shared" si="368"/>
        <v>-0.68429903231465272</v>
      </c>
      <c r="AM710" s="8">
        <f t="shared" si="368"/>
        <v>-0.68929682008058712</v>
      </c>
      <c r="AN710" s="8">
        <f t="shared" si="368"/>
        <v>-2.0710926346635228E-2</v>
      </c>
      <c r="AO710" s="8">
        <f t="shared" si="368"/>
        <v>-0.71040318235749789</v>
      </c>
      <c r="AP710" s="8">
        <f t="shared" si="368"/>
        <v>-0.27305073047394313</v>
      </c>
      <c r="AQ710" s="8">
        <f t="shared" si="368"/>
        <v>-0.74328699211371163</v>
      </c>
      <c r="AR710" s="8">
        <f t="shared" si="368"/>
        <v>-0.51986861260540063</v>
      </c>
      <c r="AS710" s="8">
        <f t="shared" si="368"/>
        <v>-0.73580721017968986</v>
      </c>
      <c r="AT710" s="8">
        <f t="shared" si="368"/>
        <v>1.3261066247870861</v>
      </c>
      <c r="AU710" s="8">
        <f t="shared" si="368"/>
        <v>-0.30554991484781285</v>
      </c>
      <c r="AW710">
        <f t="shared" si="299"/>
        <v>0.70228944000000015</v>
      </c>
      <c r="AX710" t="str">
        <f t="shared" si="202"/>
        <v/>
      </c>
      <c r="AY710" t="str">
        <f t="shared" si="203"/>
        <v/>
      </c>
      <c r="AZ710">
        <f t="shared" si="204"/>
        <v>0.70228944000000015</v>
      </c>
    </row>
    <row r="711" spans="1:52" s="17" customFormat="1" x14ac:dyDescent="0.3">
      <c r="A711"/>
      <c r="B711"/>
      <c r="C711"/>
      <c r="D711"/>
      <c r="E711"/>
      <c r="F711" s="2"/>
      <c r="G711" s="2"/>
      <c r="H711" s="4"/>
      <c r="I711"/>
      <c r="J711"/>
      <c r="K711"/>
      <c r="L711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/>
      <c r="Y711" s="8"/>
      <c r="Z711" s="8"/>
      <c r="AA711" s="8"/>
      <c r="AB711" s="8"/>
      <c r="AC711" s="8"/>
      <c r="AD711" s="8"/>
      <c r="AE711" s="8"/>
      <c r="AF711" s="8"/>
      <c r="AG711" s="8"/>
      <c r="AH711" s="8"/>
      <c r="AI711" s="8"/>
      <c r="AK711" s="8"/>
      <c r="AL711" s="8"/>
      <c r="AM711" s="8"/>
      <c r="AN711" s="8"/>
      <c r="AO711" s="8"/>
      <c r="AP711" s="8"/>
      <c r="AQ711" s="8"/>
      <c r="AR711" s="8"/>
      <c r="AS711" s="8"/>
      <c r="AT711" s="8"/>
      <c r="AU711" s="8"/>
      <c r="AW711"/>
      <c r="AX711"/>
      <c r="AY711"/>
      <c r="AZ711"/>
    </row>
    <row r="712" spans="1:52" s="17" customFormat="1" x14ac:dyDescent="0.3">
      <c r="A712"/>
      <c r="B712"/>
      <c r="C712"/>
      <c r="D712"/>
      <c r="E712"/>
      <c r="F712" s="2"/>
      <c r="G712" s="2"/>
      <c r="H712" s="4"/>
      <c r="I712"/>
      <c r="J712"/>
      <c r="K712"/>
      <c r="L712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/>
      <c r="Y712" s="8"/>
      <c r="Z712" s="8"/>
      <c r="AA712" s="8"/>
      <c r="AB712" s="8"/>
      <c r="AC712" s="8"/>
      <c r="AD712" s="8"/>
      <c r="AE712" s="8"/>
      <c r="AF712" s="8"/>
      <c r="AG712" s="8"/>
      <c r="AH712" s="8"/>
      <c r="AI712" s="8"/>
      <c r="AK712" s="8"/>
      <c r="AL712" s="8"/>
      <c r="AM712" s="8"/>
      <c r="AN712" s="8"/>
      <c r="AO712" s="8"/>
      <c r="AP712" s="8"/>
      <c r="AQ712" s="8"/>
      <c r="AR712" s="8"/>
      <c r="AS712" s="8"/>
      <c r="AT712" s="8"/>
      <c r="AU712" s="8"/>
      <c r="AW712"/>
      <c r="AX712"/>
      <c r="AY712"/>
      <c r="AZ712"/>
    </row>
    <row r="713" spans="1:52" s="17" customFormat="1" x14ac:dyDescent="0.3">
      <c r="A713"/>
      <c r="B713"/>
      <c r="C713"/>
      <c r="D713"/>
      <c r="E713"/>
      <c r="F713" s="2"/>
      <c r="G713" s="2"/>
      <c r="H713" s="4"/>
      <c r="I713"/>
      <c r="J713"/>
      <c r="K713"/>
      <c r="L713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/>
      <c r="Y713" s="8"/>
      <c r="Z713" s="8"/>
      <c r="AA713" s="8"/>
      <c r="AB713" s="8"/>
      <c r="AC713" s="8"/>
      <c r="AD713" s="8"/>
      <c r="AE713" s="8"/>
      <c r="AF713" s="8"/>
      <c r="AG713" s="8"/>
      <c r="AH713" s="8"/>
      <c r="AI713" s="8"/>
      <c r="AK713" s="8"/>
      <c r="AL713" s="8"/>
      <c r="AM713" s="8"/>
      <c r="AN713" s="8"/>
      <c r="AO713" s="8"/>
      <c r="AP713" s="8"/>
      <c r="AQ713" s="8"/>
      <c r="AR713" s="8"/>
      <c r="AS713" s="8"/>
      <c r="AT713" s="8"/>
      <c r="AU713" s="8"/>
      <c r="AW713"/>
      <c r="AX713"/>
      <c r="AY713"/>
      <c r="AZ713"/>
    </row>
    <row r="714" spans="1:52" s="17" customFormat="1" x14ac:dyDescent="0.3">
      <c r="A714"/>
      <c r="B714"/>
      <c r="C714"/>
      <c r="D714"/>
      <c r="E714"/>
      <c r="F714" s="2"/>
      <c r="G714" s="2"/>
      <c r="H714" s="4"/>
      <c r="I714"/>
      <c r="J714"/>
      <c r="K714"/>
      <c r="L714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/>
      <c r="Y714" s="8"/>
      <c r="Z714" s="8"/>
      <c r="AA714" s="8"/>
      <c r="AB714" s="8"/>
      <c r="AC714" s="8"/>
      <c r="AD714" s="8"/>
      <c r="AE714" s="8"/>
      <c r="AF714" s="8"/>
      <c r="AG714" s="8"/>
      <c r="AH714" s="8"/>
      <c r="AI714" s="8"/>
      <c r="AK714" s="8"/>
      <c r="AL714" s="8"/>
      <c r="AM714" s="8"/>
      <c r="AN714" s="8"/>
      <c r="AO714" s="8"/>
      <c r="AP714" s="8"/>
      <c r="AQ714" s="8"/>
      <c r="AR714" s="8"/>
      <c r="AS714" s="8"/>
      <c r="AT714" s="8"/>
      <c r="AU714" s="8"/>
      <c r="AW714"/>
      <c r="AX714"/>
      <c r="AY714"/>
      <c r="AZ714"/>
    </row>
    <row r="715" spans="1:52" s="17" customFormat="1" x14ac:dyDescent="0.3">
      <c r="A715"/>
      <c r="B715"/>
      <c r="C715"/>
      <c r="D715"/>
      <c r="E715"/>
      <c r="F715" s="2"/>
      <c r="G715" s="2"/>
      <c r="H715" s="4"/>
      <c r="I715"/>
      <c r="J715"/>
      <c r="K715"/>
      <c r="L715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/>
      <c r="Y715" s="8"/>
      <c r="Z715" s="8"/>
      <c r="AA715" s="8"/>
      <c r="AB715" s="8"/>
      <c r="AC715" s="8"/>
      <c r="AD715" s="8"/>
      <c r="AE715" s="8"/>
      <c r="AF715" s="8"/>
      <c r="AG715" s="8"/>
      <c r="AH715" s="8"/>
      <c r="AI715" s="8"/>
      <c r="AK715" s="8"/>
      <c r="AL715" s="8"/>
      <c r="AM715" s="8"/>
      <c r="AN715" s="8"/>
      <c r="AO715" s="8"/>
      <c r="AP715" s="8"/>
      <c r="AQ715" s="8"/>
      <c r="AR715" s="8"/>
      <c r="AS715" s="8"/>
      <c r="AT715" s="8"/>
      <c r="AU715" s="8"/>
      <c r="AW715"/>
      <c r="AX715"/>
      <c r="AY715"/>
      <c r="AZ715"/>
    </row>
    <row r="716" spans="1:52" s="17" customFormat="1" x14ac:dyDescent="0.3">
      <c r="A716"/>
      <c r="B716"/>
      <c r="C716"/>
      <c r="D716"/>
      <c r="E716"/>
      <c r="F716" s="2"/>
      <c r="G716" s="2"/>
      <c r="H716" s="4"/>
      <c r="I716"/>
      <c r="J716"/>
      <c r="K716"/>
      <c r="L716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/>
      <c r="Y716" s="8"/>
      <c r="Z716" s="8"/>
      <c r="AA716" s="8"/>
      <c r="AB716" s="8"/>
      <c r="AC716" s="8"/>
      <c r="AD716" s="8"/>
      <c r="AE716" s="8"/>
      <c r="AF716" s="8"/>
      <c r="AG716" s="8"/>
      <c r="AH716" s="8"/>
      <c r="AI716" s="8"/>
      <c r="AK716" s="8"/>
      <c r="AL716" s="8"/>
      <c r="AM716" s="8"/>
      <c r="AN716" s="8"/>
      <c r="AO716" s="8"/>
      <c r="AP716" s="8"/>
      <c r="AQ716" s="8"/>
      <c r="AR716" s="8"/>
      <c r="AS716" s="8"/>
      <c r="AT716" s="8"/>
      <c r="AU716" s="8"/>
      <c r="AW716"/>
      <c r="AX716"/>
      <c r="AY716"/>
      <c r="AZ716"/>
    </row>
    <row r="717" spans="1:52" s="17" customFormat="1" x14ac:dyDescent="0.3">
      <c r="A717"/>
      <c r="B717"/>
      <c r="C717"/>
      <c r="D717"/>
      <c r="E717"/>
      <c r="F717" s="2"/>
      <c r="G717" s="2"/>
      <c r="H717" s="4"/>
      <c r="I717"/>
      <c r="J717"/>
      <c r="K717"/>
      <c r="L717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/>
      <c r="Y717" s="8"/>
      <c r="Z717" s="8"/>
      <c r="AA717" s="8"/>
      <c r="AB717" s="8"/>
      <c r="AC717" s="8"/>
      <c r="AD717" s="8"/>
      <c r="AE717" s="8"/>
      <c r="AF717" s="8"/>
      <c r="AG717" s="8"/>
      <c r="AH717" s="8"/>
      <c r="AI717" s="8"/>
      <c r="AK717" s="8"/>
      <c r="AL717" s="8"/>
      <c r="AM717" s="8"/>
      <c r="AN717" s="8"/>
      <c r="AO717" s="8"/>
      <c r="AP717" s="8"/>
      <c r="AQ717" s="8"/>
      <c r="AR717" s="8"/>
      <c r="AS717" s="8"/>
      <c r="AT717" s="8"/>
      <c r="AU717" s="8"/>
      <c r="AW717"/>
      <c r="AX717"/>
      <c r="AY717"/>
      <c r="AZ717"/>
    </row>
    <row r="718" spans="1:52" s="17" customFormat="1" x14ac:dyDescent="0.3">
      <c r="A718"/>
      <c r="B718"/>
      <c r="C718"/>
      <c r="D718"/>
      <c r="E718"/>
      <c r="F718" s="2"/>
      <c r="G718" s="2"/>
      <c r="H718" s="4"/>
      <c r="I718"/>
      <c r="J718"/>
      <c r="K718"/>
      <c r="L71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/>
      <c r="Y718" s="8"/>
      <c r="Z718" s="8"/>
      <c r="AA718" s="8"/>
      <c r="AB718" s="8"/>
      <c r="AC718" s="8"/>
      <c r="AD718" s="8"/>
      <c r="AE718" s="8"/>
      <c r="AF718" s="8"/>
      <c r="AG718" s="8"/>
      <c r="AH718" s="8"/>
      <c r="AI718" s="8"/>
      <c r="AK718" s="8"/>
      <c r="AL718" s="8"/>
      <c r="AM718" s="8"/>
      <c r="AN718" s="8"/>
      <c r="AO718" s="8"/>
      <c r="AP718" s="8"/>
      <c r="AQ718" s="8"/>
      <c r="AR718" s="8"/>
      <c r="AS718" s="8"/>
      <c r="AT718" s="8"/>
      <c r="AU718" s="8"/>
      <c r="AW718"/>
      <c r="AX718"/>
      <c r="AY718"/>
      <c r="AZ718"/>
    </row>
    <row r="719" spans="1:52" s="17" customFormat="1" x14ac:dyDescent="0.3">
      <c r="A719"/>
      <c r="B719"/>
      <c r="C719"/>
      <c r="D719"/>
      <c r="E719"/>
      <c r="F719" s="2"/>
      <c r="G719" s="2"/>
      <c r="H719" s="4"/>
      <c r="I719"/>
      <c r="J719"/>
      <c r="K719"/>
      <c r="L719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/>
      <c r="Y719" s="8"/>
      <c r="Z719" s="8"/>
      <c r="AA719" s="8"/>
      <c r="AB719" s="8"/>
      <c r="AC719" s="8"/>
      <c r="AD719" s="8"/>
      <c r="AE719" s="8"/>
      <c r="AF719" s="8"/>
      <c r="AG719" s="8"/>
      <c r="AH719" s="8"/>
      <c r="AI719" s="8"/>
      <c r="AK719" s="8"/>
      <c r="AL719" s="8"/>
      <c r="AM719" s="8"/>
      <c r="AN719" s="8"/>
      <c r="AO719" s="8"/>
      <c r="AP719" s="8"/>
      <c r="AQ719" s="8"/>
      <c r="AR719" s="8"/>
      <c r="AS719" s="8"/>
      <c r="AT719" s="8"/>
      <c r="AU719" s="8"/>
      <c r="AW719"/>
      <c r="AX719"/>
      <c r="AY719"/>
      <c r="AZ719"/>
    </row>
    <row r="720" spans="1:52" s="17" customFormat="1" x14ac:dyDescent="0.3">
      <c r="A720"/>
      <c r="B720"/>
      <c r="C720"/>
      <c r="D720"/>
      <c r="E720"/>
      <c r="F720" s="2"/>
      <c r="G720" s="2"/>
      <c r="H720" s="4"/>
      <c r="I720"/>
      <c r="J720"/>
      <c r="K720"/>
      <c r="L720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/>
      <c r="Y720" s="8"/>
      <c r="Z720" s="8"/>
      <c r="AA720" s="8"/>
      <c r="AB720" s="8"/>
      <c r="AC720" s="8"/>
      <c r="AD720" s="8"/>
      <c r="AE720" s="8"/>
      <c r="AF720" s="8"/>
      <c r="AG720" s="8"/>
      <c r="AH720" s="8"/>
      <c r="AI720" s="8"/>
      <c r="AK720" s="8"/>
      <c r="AL720" s="8"/>
      <c r="AM720" s="8"/>
      <c r="AN720" s="8"/>
      <c r="AO720" s="8"/>
      <c r="AP720" s="8"/>
      <c r="AQ720" s="8"/>
      <c r="AR720" s="8"/>
      <c r="AS720" s="8"/>
      <c r="AT720" s="8"/>
      <c r="AU720" s="8"/>
      <c r="AW720"/>
      <c r="AX720"/>
      <c r="AY720"/>
      <c r="AZ720"/>
    </row>
    <row r="721" spans="1:52" s="17" customFormat="1" x14ac:dyDescent="0.3">
      <c r="A721"/>
      <c r="B721"/>
      <c r="C721"/>
      <c r="D721"/>
      <c r="E721"/>
      <c r="F721" s="2"/>
      <c r="G721" s="2"/>
      <c r="H721" s="4"/>
      <c r="I721"/>
      <c r="J721"/>
      <c r="K721"/>
      <c r="L721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/>
      <c r="Y721" s="8"/>
      <c r="Z721" s="8"/>
      <c r="AA721" s="8"/>
      <c r="AB721" s="8"/>
      <c r="AC721" s="8"/>
      <c r="AD721" s="8"/>
      <c r="AE721" s="8"/>
      <c r="AF721" s="8"/>
      <c r="AG721" s="8"/>
      <c r="AH721" s="8"/>
      <c r="AI721" s="8"/>
      <c r="AK721" s="8"/>
      <c r="AL721" s="8"/>
      <c r="AM721" s="8"/>
      <c r="AN721" s="8"/>
      <c r="AO721" s="8"/>
      <c r="AP721" s="8"/>
      <c r="AQ721" s="8"/>
      <c r="AR721" s="8"/>
      <c r="AS721" s="8"/>
      <c r="AT721" s="8"/>
      <c r="AU721" s="8"/>
      <c r="AW721"/>
      <c r="AX721"/>
      <c r="AY721"/>
      <c r="AZ721"/>
    </row>
    <row r="722" spans="1:52" s="17" customFormat="1" x14ac:dyDescent="0.3">
      <c r="A722"/>
      <c r="B722"/>
      <c r="C722"/>
      <c r="D722"/>
      <c r="E722"/>
      <c r="F722" s="2"/>
      <c r="G722" s="2"/>
      <c r="H722" s="4"/>
      <c r="I722"/>
      <c r="J722"/>
      <c r="K722"/>
      <c r="L722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/>
      <c r="Y722" s="8"/>
      <c r="Z722" s="8"/>
      <c r="AA722" s="8"/>
      <c r="AB722" s="8"/>
      <c r="AC722" s="8"/>
      <c r="AD722" s="8"/>
      <c r="AE722" s="8"/>
      <c r="AF722" s="8"/>
      <c r="AG722" s="8"/>
      <c r="AH722" s="8"/>
      <c r="AI722" s="8"/>
      <c r="AK722" s="8"/>
      <c r="AL722" s="8"/>
      <c r="AM722" s="8"/>
      <c r="AN722" s="8"/>
      <c r="AO722" s="8"/>
      <c r="AP722" s="8"/>
      <c r="AQ722" s="8"/>
      <c r="AR722" s="8"/>
      <c r="AS722" s="8"/>
      <c r="AT722" s="8"/>
      <c r="AU722" s="8"/>
      <c r="AW722"/>
      <c r="AX722"/>
      <c r="AY722"/>
      <c r="AZ722"/>
    </row>
    <row r="723" spans="1:52" s="17" customFormat="1" x14ac:dyDescent="0.3">
      <c r="A723"/>
      <c r="B723"/>
      <c r="C723"/>
      <c r="D723"/>
      <c r="E723"/>
      <c r="F723" s="2"/>
      <c r="G723" s="2"/>
      <c r="H723" s="4"/>
      <c r="I723"/>
      <c r="J723"/>
      <c r="K723"/>
      <c r="L723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/>
      <c r="Y723" s="8"/>
      <c r="Z723" s="8"/>
      <c r="AA723" s="8"/>
      <c r="AB723" s="8"/>
      <c r="AC723" s="8"/>
      <c r="AD723" s="8"/>
      <c r="AE723" s="8"/>
      <c r="AF723" s="8"/>
      <c r="AG723" s="8"/>
      <c r="AH723" s="8"/>
      <c r="AI723" s="8"/>
      <c r="AK723" s="8"/>
      <c r="AL723" s="8"/>
      <c r="AM723" s="8"/>
      <c r="AN723" s="8"/>
      <c r="AO723" s="8"/>
      <c r="AP723" s="8"/>
      <c r="AQ723" s="8"/>
      <c r="AR723" s="8"/>
      <c r="AS723" s="8"/>
      <c r="AT723" s="8"/>
      <c r="AU723" s="8"/>
      <c r="AW723"/>
      <c r="AX723"/>
      <c r="AY723"/>
      <c r="AZ723"/>
    </row>
    <row r="724" spans="1:52" s="17" customFormat="1" x14ac:dyDescent="0.3">
      <c r="A724"/>
      <c r="B724"/>
      <c r="C724"/>
      <c r="D724"/>
      <c r="E724"/>
      <c r="F724" s="2"/>
      <c r="G724" s="2"/>
      <c r="H724" s="4"/>
      <c r="I724"/>
      <c r="J724"/>
      <c r="K724"/>
      <c r="L724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/>
      <c r="Y724" s="8"/>
      <c r="Z724" s="8"/>
      <c r="AA724" s="8"/>
      <c r="AB724" s="8"/>
      <c r="AC724" s="8"/>
      <c r="AD724" s="8"/>
      <c r="AE724" s="8"/>
      <c r="AF724" s="8"/>
      <c r="AG724" s="8"/>
      <c r="AH724" s="8"/>
      <c r="AI724" s="8"/>
      <c r="AK724" s="8"/>
      <c r="AL724" s="8"/>
      <c r="AM724" s="8"/>
      <c r="AN724" s="8"/>
      <c r="AO724" s="8"/>
      <c r="AP724" s="8"/>
      <c r="AQ724" s="8"/>
      <c r="AR724" s="8"/>
      <c r="AS724" s="8"/>
      <c r="AT724" s="8"/>
      <c r="AU724" s="8"/>
      <c r="AW724"/>
      <c r="AX724"/>
      <c r="AY724"/>
      <c r="AZ724"/>
    </row>
    <row r="725" spans="1:52" s="17" customFormat="1" x14ac:dyDescent="0.3">
      <c r="A725"/>
      <c r="B725"/>
      <c r="C725"/>
      <c r="D725"/>
      <c r="E725"/>
      <c r="F725" s="2"/>
      <c r="G725" s="2"/>
      <c r="H725" s="4"/>
      <c r="I725"/>
      <c r="J725"/>
      <c r="K725"/>
      <c r="L725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/>
      <c r="Y725" s="8"/>
      <c r="Z725" s="8"/>
      <c r="AA725" s="8"/>
      <c r="AB725" s="8"/>
      <c r="AC725" s="8"/>
      <c r="AD725" s="8"/>
      <c r="AE725" s="8"/>
      <c r="AF725" s="8"/>
      <c r="AG725" s="8"/>
      <c r="AH725" s="8"/>
      <c r="AI725" s="8"/>
      <c r="AK725" s="8"/>
      <c r="AL725" s="8"/>
      <c r="AM725" s="8"/>
      <c r="AN725" s="8"/>
      <c r="AO725" s="8"/>
      <c r="AP725" s="8"/>
      <c r="AQ725" s="8"/>
      <c r="AR725" s="8"/>
      <c r="AS725" s="8"/>
      <c r="AT725" s="8"/>
      <c r="AU725" s="8"/>
      <c r="AW725"/>
      <c r="AX725"/>
      <c r="AY725"/>
      <c r="AZ725"/>
    </row>
    <row r="726" spans="1:52" s="17" customFormat="1" x14ac:dyDescent="0.3">
      <c r="A726"/>
      <c r="B726"/>
      <c r="C726"/>
      <c r="D726"/>
      <c r="E726"/>
      <c r="F726" s="2"/>
      <c r="G726" s="2"/>
      <c r="H726" s="4"/>
      <c r="I726"/>
      <c r="J726"/>
      <c r="K726"/>
      <c r="L726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/>
      <c r="Y726" s="8"/>
      <c r="Z726" s="8"/>
      <c r="AA726" s="8"/>
      <c r="AB726" s="8"/>
      <c r="AC726" s="8"/>
      <c r="AD726" s="8"/>
      <c r="AE726" s="8"/>
      <c r="AF726" s="8"/>
      <c r="AG726" s="8"/>
      <c r="AH726" s="8"/>
      <c r="AI726" s="8"/>
      <c r="AK726" s="8"/>
      <c r="AL726" s="8"/>
      <c r="AM726" s="8"/>
      <c r="AN726" s="8"/>
      <c r="AO726" s="8"/>
      <c r="AP726" s="8"/>
      <c r="AQ726" s="8"/>
      <c r="AR726" s="8"/>
      <c r="AS726" s="8"/>
      <c r="AT726" s="8"/>
      <c r="AU726" s="8"/>
      <c r="AW726"/>
      <c r="AX726"/>
      <c r="AY726"/>
      <c r="AZ726"/>
    </row>
    <row r="727" spans="1:52" s="17" customFormat="1" x14ac:dyDescent="0.3">
      <c r="A727"/>
      <c r="B727"/>
      <c r="C727"/>
      <c r="D727"/>
      <c r="E727"/>
      <c r="F727" s="2"/>
      <c r="G727" s="2"/>
      <c r="H727" s="4"/>
      <c r="I727"/>
      <c r="J727"/>
      <c r="K727"/>
      <c r="L727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/>
      <c r="Y727" s="8"/>
      <c r="Z727" s="8"/>
      <c r="AA727" s="8"/>
      <c r="AB727" s="8"/>
      <c r="AC727" s="8"/>
      <c r="AD727" s="8"/>
      <c r="AE727" s="8"/>
      <c r="AF727" s="8"/>
      <c r="AG727" s="8"/>
      <c r="AH727" s="8"/>
      <c r="AI727" s="8"/>
      <c r="AK727" s="8"/>
      <c r="AL727" s="8"/>
      <c r="AM727" s="8"/>
      <c r="AN727" s="8"/>
      <c r="AO727" s="8"/>
      <c r="AP727" s="8"/>
      <c r="AQ727" s="8"/>
      <c r="AR727" s="8"/>
      <c r="AS727" s="8"/>
      <c r="AT727" s="8"/>
      <c r="AU727" s="8"/>
      <c r="AW727"/>
      <c r="AX727"/>
      <c r="AY727"/>
      <c r="AZ727"/>
    </row>
    <row r="728" spans="1:52" s="17" customFormat="1" x14ac:dyDescent="0.3">
      <c r="A728"/>
      <c r="B728"/>
      <c r="C728"/>
      <c r="D728"/>
      <c r="E728"/>
      <c r="F728" s="2"/>
      <c r="G728" s="2"/>
      <c r="H728" s="4"/>
      <c r="I728"/>
      <c r="J728"/>
      <c r="K728"/>
      <c r="L72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/>
      <c r="Y728" s="8"/>
      <c r="Z728" s="8"/>
      <c r="AA728" s="8"/>
      <c r="AB728" s="8"/>
      <c r="AC728" s="8"/>
      <c r="AD728" s="8"/>
      <c r="AE728" s="8"/>
      <c r="AF728" s="8"/>
      <c r="AG728" s="8"/>
      <c r="AH728" s="8"/>
      <c r="AI728" s="8"/>
      <c r="AK728" s="8"/>
      <c r="AL728" s="8"/>
      <c r="AM728" s="8"/>
      <c r="AN728" s="8"/>
      <c r="AO728" s="8"/>
      <c r="AP728" s="8"/>
      <c r="AQ728" s="8"/>
      <c r="AR728" s="8"/>
      <c r="AS728" s="8"/>
      <c r="AT728" s="8"/>
      <c r="AU728" s="8"/>
      <c r="AW728"/>
      <c r="AX728"/>
      <c r="AY728"/>
      <c r="AZ728"/>
    </row>
    <row r="729" spans="1:52" s="17" customFormat="1" x14ac:dyDescent="0.3">
      <c r="A729"/>
      <c r="B729"/>
      <c r="C729"/>
      <c r="D729"/>
      <c r="E729"/>
      <c r="F729" s="2"/>
      <c r="G729" s="2"/>
      <c r="H729" s="4"/>
      <c r="I729"/>
      <c r="J729"/>
      <c r="K729"/>
      <c r="L729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/>
      <c r="Y729" s="8"/>
      <c r="Z729" s="8"/>
      <c r="AA729" s="8"/>
      <c r="AB729" s="8"/>
      <c r="AC729" s="8"/>
      <c r="AD729" s="8"/>
      <c r="AE729" s="8"/>
      <c r="AF729" s="8"/>
      <c r="AG729" s="8"/>
      <c r="AH729" s="8"/>
      <c r="AI729" s="8"/>
      <c r="AK729" s="8"/>
      <c r="AL729" s="8"/>
      <c r="AM729" s="8"/>
      <c r="AN729" s="8"/>
      <c r="AO729" s="8"/>
      <c r="AP729" s="8"/>
      <c r="AQ729" s="8"/>
      <c r="AR729" s="8"/>
      <c r="AS729" s="8"/>
      <c r="AT729" s="8"/>
      <c r="AU729" s="8"/>
      <c r="AW729"/>
      <c r="AX729"/>
      <c r="AY729"/>
      <c r="AZ729"/>
    </row>
    <row r="730" spans="1:52" s="17" customFormat="1" x14ac:dyDescent="0.3">
      <c r="A730"/>
      <c r="B730"/>
      <c r="C730"/>
      <c r="D730"/>
      <c r="E730"/>
      <c r="F730" s="2"/>
      <c r="G730" s="2"/>
      <c r="H730" s="4"/>
      <c r="I730"/>
      <c r="J730"/>
      <c r="K730"/>
      <c r="L730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/>
      <c r="Y730" s="8"/>
      <c r="Z730" s="8"/>
      <c r="AA730" s="8"/>
      <c r="AB730" s="8"/>
      <c r="AC730" s="8"/>
      <c r="AD730" s="8"/>
      <c r="AE730" s="8"/>
      <c r="AF730" s="8"/>
      <c r="AG730" s="8"/>
      <c r="AH730" s="8"/>
      <c r="AI730" s="8"/>
      <c r="AK730" s="8"/>
      <c r="AL730" s="8"/>
      <c r="AM730" s="8"/>
      <c r="AN730" s="8"/>
      <c r="AO730" s="8"/>
      <c r="AP730" s="8"/>
      <c r="AQ730" s="8"/>
      <c r="AR730" s="8"/>
      <c r="AS730" s="8"/>
      <c r="AT730" s="8"/>
      <c r="AU730" s="8"/>
      <c r="AW730"/>
      <c r="AX730"/>
      <c r="AY730"/>
      <c r="AZ730"/>
    </row>
    <row r="731" spans="1:52" s="17" customFormat="1" x14ac:dyDescent="0.3">
      <c r="A731"/>
      <c r="B731"/>
      <c r="C731"/>
      <c r="D731"/>
      <c r="E731"/>
      <c r="F731" s="2"/>
      <c r="G731" s="2"/>
      <c r="H731" s="4"/>
      <c r="I731"/>
      <c r="J731"/>
      <c r="K731"/>
      <c r="L731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/>
      <c r="Y731" s="8"/>
      <c r="Z731" s="8"/>
      <c r="AA731" s="8"/>
      <c r="AB731" s="8"/>
      <c r="AC731" s="8"/>
      <c r="AD731" s="8"/>
      <c r="AE731" s="8"/>
      <c r="AF731" s="8"/>
      <c r="AG731" s="8"/>
      <c r="AH731" s="8"/>
      <c r="AI731" s="8"/>
      <c r="AK731" s="8"/>
      <c r="AL731" s="8"/>
      <c r="AM731" s="8"/>
      <c r="AN731" s="8"/>
      <c r="AO731" s="8"/>
      <c r="AP731" s="8"/>
      <c r="AQ731" s="8"/>
      <c r="AR731" s="8"/>
      <c r="AS731" s="8"/>
      <c r="AT731" s="8"/>
      <c r="AU731" s="8"/>
      <c r="AW731"/>
      <c r="AX731"/>
      <c r="AY731"/>
      <c r="AZ731"/>
    </row>
    <row r="732" spans="1:52" s="17" customFormat="1" x14ac:dyDescent="0.3">
      <c r="A732"/>
      <c r="B732"/>
      <c r="C732"/>
      <c r="D732"/>
      <c r="E732"/>
      <c r="F732" s="2"/>
      <c r="G732" s="2"/>
      <c r="H732" s="4"/>
      <c r="I732"/>
      <c r="J732"/>
      <c r="K732"/>
      <c r="L732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/>
      <c r="Y732" s="8"/>
      <c r="Z732" s="8"/>
      <c r="AA732" s="8"/>
      <c r="AB732" s="8"/>
      <c r="AC732" s="8"/>
      <c r="AD732" s="8"/>
      <c r="AE732" s="8"/>
      <c r="AF732" s="8"/>
      <c r="AG732" s="8"/>
      <c r="AH732" s="8"/>
      <c r="AI732" s="8"/>
      <c r="AK732" s="8"/>
      <c r="AL732" s="8"/>
      <c r="AM732" s="8"/>
      <c r="AN732" s="8"/>
      <c r="AO732" s="8"/>
      <c r="AP732" s="8"/>
      <c r="AQ732" s="8"/>
      <c r="AR732" s="8"/>
      <c r="AS732" s="8"/>
      <c r="AT732" s="8"/>
      <c r="AU732" s="8"/>
      <c r="AW732"/>
      <c r="AX732"/>
      <c r="AY732"/>
      <c r="AZ732"/>
    </row>
    <row r="733" spans="1:52" s="17" customFormat="1" x14ac:dyDescent="0.3">
      <c r="A733"/>
      <c r="B733"/>
      <c r="C733"/>
      <c r="D733"/>
      <c r="E733"/>
      <c r="F733" s="2"/>
      <c r="G733" s="2"/>
      <c r="H733" s="4"/>
      <c r="I733"/>
      <c r="J733"/>
      <c r="K733"/>
      <c r="L733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/>
      <c r="Y733" s="8"/>
      <c r="Z733" s="8"/>
      <c r="AA733" s="8"/>
      <c r="AB733" s="8"/>
      <c r="AC733" s="8"/>
      <c r="AD733" s="8"/>
      <c r="AE733" s="8"/>
      <c r="AF733" s="8"/>
      <c r="AG733" s="8"/>
      <c r="AH733" s="8"/>
      <c r="AI733" s="8"/>
      <c r="AK733" s="8"/>
      <c r="AL733" s="8"/>
      <c r="AM733" s="8"/>
      <c r="AN733" s="8"/>
      <c r="AO733" s="8"/>
      <c r="AP733" s="8"/>
      <c r="AQ733" s="8"/>
      <c r="AR733" s="8"/>
      <c r="AS733" s="8"/>
      <c r="AT733" s="8"/>
      <c r="AU733" s="8"/>
      <c r="AW733"/>
      <c r="AX733"/>
      <c r="AY733"/>
      <c r="AZ733"/>
    </row>
    <row r="734" spans="1:52" s="17" customFormat="1" x14ac:dyDescent="0.3">
      <c r="A734"/>
      <c r="B734"/>
      <c r="C734"/>
      <c r="D734"/>
      <c r="E734"/>
      <c r="F734" s="2"/>
      <c r="G734" s="2"/>
      <c r="H734" s="4"/>
      <c r="I734"/>
      <c r="J734"/>
      <c r="K734"/>
      <c r="L734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/>
      <c r="Y734" s="8"/>
      <c r="Z734" s="8"/>
      <c r="AA734" s="8"/>
      <c r="AB734" s="8"/>
      <c r="AC734" s="8"/>
      <c r="AD734" s="8"/>
      <c r="AE734" s="8"/>
      <c r="AF734" s="8"/>
      <c r="AG734" s="8"/>
      <c r="AH734" s="8"/>
      <c r="AI734" s="8"/>
      <c r="AK734" s="8"/>
      <c r="AL734" s="8"/>
      <c r="AM734" s="8"/>
      <c r="AN734" s="8"/>
      <c r="AO734" s="8"/>
      <c r="AP734" s="8"/>
      <c r="AQ734" s="8"/>
      <c r="AR734" s="8"/>
      <c r="AS734" s="8"/>
      <c r="AT734" s="8"/>
      <c r="AU734" s="8"/>
      <c r="AW734"/>
      <c r="AX734"/>
      <c r="AY734"/>
      <c r="AZ734"/>
    </row>
    <row r="735" spans="1:52" s="17" customFormat="1" x14ac:dyDescent="0.3">
      <c r="A735"/>
      <c r="B735"/>
      <c r="C735"/>
      <c r="D735"/>
      <c r="E735"/>
      <c r="F735" s="2"/>
      <c r="G735" s="2"/>
      <c r="H735" s="4"/>
      <c r="I735"/>
      <c r="J735"/>
      <c r="K735"/>
      <c r="L735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/>
      <c r="Y735" s="8"/>
      <c r="Z735" s="8"/>
      <c r="AA735" s="8"/>
      <c r="AB735" s="8"/>
      <c r="AC735" s="8"/>
      <c r="AD735" s="8"/>
      <c r="AE735" s="8"/>
      <c r="AF735" s="8"/>
      <c r="AG735" s="8"/>
      <c r="AH735" s="8"/>
      <c r="AI735" s="8"/>
      <c r="AK735" s="8"/>
      <c r="AL735" s="8"/>
      <c r="AM735" s="8"/>
      <c r="AN735" s="8"/>
      <c r="AO735" s="8"/>
      <c r="AP735" s="8"/>
      <c r="AQ735" s="8"/>
      <c r="AR735" s="8"/>
      <c r="AS735" s="8"/>
      <c r="AT735" s="8"/>
      <c r="AU735" s="8"/>
      <c r="AW735"/>
      <c r="AX735"/>
      <c r="AY735"/>
      <c r="AZ735"/>
    </row>
    <row r="736" spans="1:52" s="17" customFormat="1" x14ac:dyDescent="0.3">
      <c r="A736"/>
      <c r="B736"/>
      <c r="C736"/>
      <c r="D736"/>
      <c r="E736"/>
      <c r="F736" s="2"/>
      <c r="G736" s="2"/>
      <c r="H736" s="4"/>
      <c r="I736"/>
      <c r="J736"/>
      <c r="K736"/>
      <c r="L736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/>
      <c r="Y736" s="8"/>
      <c r="Z736" s="8"/>
      <c r="AA736" s="8"/>
      <c r="AB736" s="8"/>
      <c r="AC736" s="8"/>
      <c r="AD736" s="8"/>
      <c r="AE736" s="8"/>
      <c r="AF736" s="8"/>
      <c r="AG736" s="8"/>
      <c r="AH736" s="8"/>
      <c r="AI736" s="8"/>
      <c r="AK736" s="8"/>
      <c r="AL736" s="8"/>
      <c r="AM736" s="8"/>
      <c r="AN736" s="8"/>
      <c r="AO736" s="8"/>
      <c r="AP736" s="8"/>
      <c r="AQ736" s="8"/>
      <c r="AR736" s="8"/>
      <c r="AS736" s="8"/>
      <c r="AT736" s="8"/>
      <c r="AU736" s="8"/>
      <c r="AW736"/>
      <c r="AX736"/>
      <c r="AY736"/>
      <c r="AZ736"/>
    </row>
    <row r="737" spans="1:52" s="17" customFormat="1" x14ac:dyDescent="0.3">
      <c r="A737"/>
      <c r="B737"/>
      <c r="C737"/>
      <c r="D737"/>
      <c r="E737"/>
      <c r="F737" s="2"/>
      <c r="G737" s="2"/>
      <c r="H737" s="4"/>
      <c r="I737"/>
      <c r="J737"/>
      <c r="K737"/>
      <c r="L737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/>
      <c r="Y737" s="8"/>
      <c r="Z737" s="8"/>
      <c r="AA737" s="8"/>
      <c r="AB737" s="8"/>
      <c r="AC737" s="8"/>
      <c r="AD737" s="8"/>
      <c r="AE737" s="8"/>
      <c r="AF737" s="8"/>
      <c r="AG737" s="8"/>
      <c r="AH737" s="8"/>
      <c r="AI737" s="8"/>
      <c r="AK737" s="8"/>
      <c r="AL737" s="8"/>
      <c r="AM737" s="8"/>
      <c r="AN737" s="8"/>
      <c r="AO737" s="8"/>
      <c r="AP737" s="8"/>
      <c r="AQ737" s="8"/>
      <c r="AR737" s="8"/>
      <c r="AS737" s="8"/>
      <c r="AT737" s="8"/>
      <c r="AU737" s="8"/>
      <c r="AW737"/>
      <c r="AX737"/>
      <c r="AY737"/>
      <c r="AZ737"/>
    </row>
    <row r="738" spans="1:52" s="17" customFormat="1" x14ac:dyDescent="0.3">
      <c r="A738"/>
      <c r="B738"/>
      <c r="C738"/>
      <c r="D738"/>
      <c r="E738"/>
      <c r="F738" s="2"/>
      <c r="G738" s="2"/>
      <c r="H738" s="4"/>
      <c r="I738"/>
      <c r="J738"/>
      <c r="K738"/>
      <c r="L73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/>
      <c r="Y738" s="8"/>
      <c r="Z738" s="8"/>
      <c r="AA738" s="8"/>
      <c r="AB738" s="8"/>
      <c r="AC738" s="8"/>
      <c r="AD738" s="8"/>
      <c r="AE738" s="8"/>
      <c r="AF738" s="8"/>
      <c r="AG738" s="8"/>
      <c r="AH738" s="8"/>
      <c r="AI738" s="8"/>
      <c r="AK738" s="8"/>
      <c r="AL738" s="8"/>
      <c r="AM738" s="8"/>
      <c r="AN738" s="8"/>
      <c r="AO738" s="8"/>
      <c r="AP738" s="8"/>
      <c r="AQ738" s="8"/>
      <c r="AR738" s="8"/>
      <c r="AS738" s="8"/>
      <c r="AT738" s="8"/>
      <c r="AU738" s="8"/>
      <c r="AW738"/>
      <c r="AX738"/>
      <c r="AY738"/>
      <c r="AZ738"/>
    </row>
    <row r="739" spans="1:52" s="17" customFormat="1" x14ac:dyDescent="0.3">
      <c r="A739"/>
      <c r="B739"/>
      <c r="C739"/>
      <c r="D739"/>
      <c r="E739"/>
      <c r="F739" s="2"/>
      <c r="G739" s="2"/>
      <c r="H739" s="4"/>
      <c r="I739"/>
      <c r="J739"/>
      <c r="K739"/>
      <c r="L739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/>
      <c r="Y739" s="8"/>
      <c r="Z739" s="8"/>
      <c r="AA739" s="8"/>
      <c r="AB739" s="8"/>
      <c r="AC739" s="8"/>
      <c r="AD739" s="8"/>
      <c r="AE739" s="8"/>
      <c r="AF739" s="8"/>
      <c r="AG739" s="8"/>
      <c r="AH739" s="8"/>
      <c r="AI739" s="8"/>
      <c r="AK739" s="8"/>
      <c r="AL739" s="8"/>
      <c r="AM739" s="8"/>
      <c r="AN739" s="8"/>
      <c r="AO739" s="8"/>
      <c r="AP739" s="8"/>
      <c r="AQ739" s="8"/>
      <c r="AR739" s="8"/>
      <c r="AS739" s="8"/>
      <c r="AT739" s="8"/>
      <c r="AU739" s="8"/>
      <c r="AW739"/>
      <c r="AX739"/>
      <c r="AY739"/>
      <c r="AZ739"/>
    </row>
    <row r="740" spans="1:52" s="17" customFormat="1" x14ac:dyDescent="0.3">
      <c r="A740"/>
      <c r="B740"/>
      <c r="C740"/>
      <c r="D740"/>
      <c r="E740"/>
      <c r="F740" s="2"/>
      <c r="G740" s="2"/>
      <c r="H740" s="4"/>
      <c r="I740"/>
      <c r="J740"/>
      <c r="K740"/>
      <c r="L740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/>
      <c r="Y740" s="8"/>
      <c r="Z740" s="8"/>
      <c r="AA740" s="8"/>
      <c r="AB740" s="8"/>
      <c r="AC740" s="8"/>
      <c r="AD740" s="8"/>
      <c r="AE740" s="8"/>
      <c r="AF740" s="8"/>
      <c r="AG740" s="8"/>
      <c r="AH740" s="8"/>
      <c r="AI740" s="8"/>
      <c r="AK740" s="8"/>
      <c r="AL740" s="8"/>
      <c r="AM740" s="8"/>
      <c r="AN740" s="8"/>
      <c r="AO740" s="8"/>
      <c r="AP740" s="8"/>
      <c r="AQ740" s="8"/>
      <c r="AR740" s="8"/>
      <c r="AS740" s="8"/>
      <c r="AT740" s="8"/>
      <c r="AU740" s="8"/>
      <c r="AW740"/>
      <c r="AX740"/>
      <c r="AY740"/>
      <c r="AZ740"/>
    </row>
    <row r="741" spans="1:52" s="17" customFormat="1" x14ac:dyDescent="0.3">
      <c r="A741"/>
      <c r="B741"/>
      <c r="C741"/>
      <c r="D741"/>
      <c r="E741"/>
      <c r="F741" s="2"/>
      <c r="G741" s="2"/>
      <c r="H741" s="4"/>
      <c r="I741"/>
      <c r="J741"/>
      <c r="K741"/>
      <c r="L741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/>
      <c r="Y741" s="8"/>
      <c r="Z741" s="8"/>
      <c r="AA741" s="8"/>
      <c r="AB741" s="8"/>
      <c r="AC741" s="8"/>
      <c r="AD741" s="8"/>
      <c r="AE741" s="8"/>
      <c r="AF741" s="8"/>
      <c r="AG741" s="8"/>
      <c r="AH741" s="8"/>
      <c r="AI741" s="8"/>
      <c r="AK741" s="8"/>
      <c r="AL741" s="8"/>
      <c r="AM741" s="8"/>
      <c r="AN741" s="8"/>
      <c r="AO741" s="8"/>
      <c r="AP741" s="8"/>
      <c r="AQ741" s="8"/>
      <c r="AR741" s="8"/>
      <c r="AS741" s="8"/>
      <c r="AT741" s="8"/>
      <c r="AU741" s="8"/>
      <c r="AW741"/>
      <c r="AX741"/>
      <c r="AY741"/>
      <c r="AZ741"/>
    </row>
    <row r="742" spans="1:52" s="17" customFormat="1" x14ac:dyDescent="0.3">
      <c r="A742"/>
      <c r="B742"/>
      <c r="C742"/>
      <c r="D742"/>
      <c r="E742"/>
      <c r="F742" s="2"/>
      <c r="G742" s="2"/>
      <c r="H742" s="4"/>
      <c r="I742"/>
      <c r="J742"/>
      <c r="K742"/>
      <c r="L742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/>
      <c r="Y742" s="8"/>
      <c r="Z742" s="8"/>
      <c r="AA742" s="8"/>
      <c r="AB742" s="8"/>
      <c r="AC742" s="8"/>
      <c r="AD742" s="8"/>
      <c r="AE742" s="8"/>
      <c r="AF742" s="8"/>
      <c r="AG742" s="8"/>
      <c r="AH742" s="8"/>
      <c r="AI742" s="8"/>
      <c r="AK742" s="8"/>
      <c r="AL742" s="8"/>
      <c r="AM742" s="8"/>
      <c r="AN742" s="8"/>
      <c r="AO742" s="8"/>
      <c r="AP742" s="8"/>
      <c r="AQ742" s="8"/>
      <c r="AR742" s="8"/>
      <c r="AS742" s="8"/>
      <c r="AT742" s="8"/>
      <c r="AU742" s="8"/>
      <c r="AW742"/>
      <c r="AX742"/>
      <c r="AY742"/>
      <c r="AZ742"/>
    </row>
    <row r="743" spans="1:52" s="17" customFormat="1" x14ac:dyDescent="0.3">
      <c r="A743"/>
      <c r="B743"/>
      <c r="C743"/>
      <c r="D743"/>
      <c r="E743"/>
      <c r="F743" s="2"/>
      <c r="G743" s="2"/>
      <c r="H743" s="4"/>
      <c r="I743"/>
      <c r="J743"/>
      <c r="K743"/>
      <c r="L743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/>
      <c r="Y743" s="8"/>
      <c r="Z743" s="8"/>
      <c r="AA743" s="8"/>
      <c r="AB743" s="8"/>
      <c r="AC743" s="8"/>
      <c r="AD743" s="8"/>
      <c r="AE743" s="8"/>
      <c r="AF743" s="8"/>
      <c r="AG743" s="8"/>
      <c r="AH743" s="8"/>
      <c r="AI743" s="8"/>
      <c r="AK743" s="8"/>
      <c r="AL743" s="8"/>
      <c r="AM743" s="8"/>
      <c r="AN743" s="8"/>
      <c r="AO743" s="8"/>
      <c r="AP743" s="8"/>
      <c r="AQ743" s="8"/>
      <c r="AR743" s="8"/>
      <c r="AS743" s="8"/>
      <c r="AT743" s="8"/>
      <c r="AU743" s="8"/>
      <c r="AW743"/>
      <c r="AX743"/>
      <c r="AY743"/>
      <c r="AZ743"/>
    </row>
    <row r="744" spans="1:52" s="17" customFormat="1" x14ac:dyDescent="0.3">
      <c r="A744"/>
      <c r="B744"/>
      <c r="C744"/>
      <c r="D744"/>
      <c r="E744"/>
      <c r="F744" s="2"/>
      <c r="G744" s="2"/>
      <c r="H744" s="4"/>
      <c r="I744"/>
      <c r="J744"/>
      <c r="K744"/>
      <c r="L744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/>
      <c r="Y744" s="8"/>
      <c r="Z744" s="8"/>
      <c r="AA744" s="8"/>
      <c r="AB744" s="8"/>
      <c r="AC744" s="8"/>
      <c r="AD744" s="8"/>
      <c r="AE744" s="8"/>
      <c r="AF744" s="8"/>
      <c r="AG744" s="8"/>
      <c r="AH744" s="8"/>
      <c r="AI744" s="8"/>
      <c r="AK744" s="8"/>
      <c r="AL744" s="8"/>
      <c r="AM744" s="8"/>
      <c r="AN744" s="8"/>
      <c r="AO744" s="8"/>
      <c r="AP744" s="8"/>
      <c r="AQ744" s="8"/>
      <c r="AR744" s="8"/>
      <c r="AS744" s="8"/>
      <c r="AT744" s="8"/>
      <c r="AU744" s="8"/>
      <c r="AW744"/>
      <c r="AX744"/>
      <c r="AY744"/>
      <c r="AZ744"/>
    </row>
    <row r="745" spans="1:52" s="17" customFormat="1" x14ac:dyDescent="0.3">
      <c r="A745"/>
      <c r="B745"/>
      <c r="C745"/>
      <c r="D745"/>
      <c r="E745"/>
      <c r="F745" s="2"/>
      <c r="G745" s="2"/>
      <c r="H745" s="4"/>
      <c r="I745"/>
      <c r="J745"/>
      <c r="K745"/>
      <c r="L745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/>
      <c r="Y745" s="8"/>
      <c r="Z745" s="8"/>
      <c r="AA745" s="8"/>
      <c r="AB745" s="8"/>
      <c r="AC745" s="8"/>
      <c r="AD745" s="8"/>
      <c r="AE745" s="8"/>
      <c r="AF745" s="8"/>
      <c r="AG745" s="8"/>
      <c r="AH745" s="8"/>
      <c r="AI745" s="8"/>
      <c r="AK745" s="8"/>
      <c r="AL745" s="8"/>
      <c r="AM745" s="8"/>
      <c r="AN745" s="8"/>
      <c r="AO745" s="8"/>
      <c r="AP745" s="8"/>
      <c r="AQ745" s="8"/>
      <c r="AR745" s="8"/>
      <c r="AS745" s="8"/>
      <c r="AT745" s="8"/>
      <c r="AU745" s="8"/>
      <c r="AW745"/>
      <c r="AX745"/>
      <c r="AY745"/>
      <c r="AZ745"/>
    </row>
    <row r="746" spans="1:52" s="17" customFormat="1" x14ac:dyDescent="0.3">
      <c r="A746"/>
      <c r="B746"/>
      <c r="C746"/>
      <c r="D746"/>
      <c r="E746"/>
      <c r="F746" s="2"/>
      <c r="G746" s="2"/>
      <c r="H746" s="4"/>
      <c r="I746"/>
      <c r="J746"/>
      <c r="K746"/>
      <c r="L746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/>
      <c r="Y746" s="8"/>
      <c r="Z746" s="8"/>
      <c r="AA746" s="8"/>
      <c r="AB746" s="8"/>
      <c r="AC746" s="8"/>
      <c r="AD746" s="8"/>
      <c r="AE746" s="8"/>
      <c r="AF746" s="8"/>
      <c r="AG746" s="8"/>
      <c r="AH746" s="8"/>
      <c r="AI746" s="8"/>
      <c r="AK746" s="8"/>
      <c r="AL746" s="8"/>
      <c r="AM746" s="8"/>
      <c r="AN746" s="8"/>
      <c r="AO746" s="8"/>
      <c r="AP746" s="8"/>
      <c r="AQ746" s="8"/>
      <c r="AR746" s="8"/>
      <c r="AS746" s="8"/>
      <c r="AT746" s="8"/>
      <c r="AU746" s="8"/>
      <c r="AW746"/>
      <c r="AX746"/>
      <c r="AY746"/>
      <c r="AZ746"/>
    </row>
    <row r="747" spans="1:52" s="17" customFormat="1" x14ac:dyDescent="0.3">
      <c r="A747"/>
      <c r="B747"/>
      <c r="C747"/>
      <c r="D747"/>
      <c r="E747"/>
      <c r="F747" s="2"/>
      <c r="G747" s="2"/>
      <c r="H747" s="4"/>
      <c r="I747"/>
      <c r="J747"/>
      <c r="K747"/>
      <c r="L747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/>
      <c r="Y747" s="8"/>
      <c r="Z747" s="8"/>
      <c r="AA747" s="8"/>
      <c r="AB747" s="8"/>
      <c r="AC747" s="8"/>
      <c r="AD747" s="8"/>
      <c r="AE747" s="8"/>
      <c r="AF747" s="8"/>
      <c r="AG747" s="8"/>
      <c r="AH747" s="8"/>
      <c r="AI747" s="8"/>
      <c r="AK747" s="8"/>
      <c r="AL747" s="8"/>
      <c r="AM747" s="8"/>
      <c r="AN747" s="8"/>
      <c r="AO747" s="8"/>
      <c r="AP747" s="8"/>
      <c r="AQ747" s="8"/>
      <c r="AR747" s="8"/>
      <c r="AS747" s="8"/>
      <c r="AT747" s="8"/>
      <c r="AU747" s="8"/>
      <c r="AW747"/>
      <c r="AX747"/>
      <c r="AY747"/>
      <c r="AZ747"/>
    </row>
    <row r="748" spans="1:52" s="17" customFormat="1" x14ac:dyDescent="0.3">
      <c r="A748"/>
      <c r="B748"/>
      <c r="C748"/>
      <c r="D748"/>
      <c r="E748"/>
      <c r="F748" s="2"/>
      <c r="G748" s="2"/>
      <c r="H748" s="4"/>
      <c r="I748"/>
      <c r="J748"/>
      <c r="K748"/>
      <c r="L74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/>
      <c r="Y748" s="8"/>
      <c r="Z748" s="8"/>
      <c r="AA748" s="8"/>
      <c r="AB748" s="8"/>
      <c r="AC748" s="8"/>
      <c r="AD748" s="8"/>
      <c r="AE748" s="8"/>
      <c r="AF748" s="8"/>
      <c r="AG748" s="8"/>
      <c r="AH748" s="8"/>
      <c r="AI748" s="8"/>
      <c r="AK748" s="8"/>
      <c r="AL748" s="8"/>
      <c r="AM748" s="8"/>
      <c r="AN748" s="8"/>
      <c r="AO748" s="8"/>
      <c r="AP748" s="8"/>
      <c r="AQ748" s="8"/>
      <c r="AR748" s="8"/>
      <c r="AS748" s="8"/>
      <c r="AT748" s="8"/>
      <c r="AU748" s="8"/>
      <c r="AW748"/>
      <c r="AX748"/>
      <c r="AY748"/>
      <c r="AZ748"/>
    </row>
    <row r="749" spans="1:52" s="17" customFormat="1" x14ac:dyDescent="0.3">
      <c r="A749"/>
      <c r="B749"/>
      <c r="C749"/>
      <c r="D749"/>
      <c r="E749"/>
      <c r="F749" s="2"/>
      <c r="G749" s="2"/>
      <c r="H749" s="4"/>
      <c r="I749"/>
      <c r="J749"/>
      <c r="K749"/>
      <c r="L749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/>
      <c r="Y749" s="8"/>
      <c r="Z749" s="8"/>
      <c r="AA749" s="8"/>
      <c r="AB749" s="8"/>
      <c r="AC749" s="8"/>
      <c r="AD749" s="8"/>
      <c r="AE749" s="8"/>
      <c r="AF749" s="8"/>
      <c r="AG749" s="8"/>
      <c r="AH749" s="8"/>
      <c r="AI749" s="8"/>
      <c r="AK749" s="8"/>
      <c r="AL749" s="8"/>
      <c r="AM749" s="8"/>
      <c r="AN749" s="8"/>
      <c r="AO749" s="8"/>
      <c r="AP749" s="8"/>
      <c r="AQ749" s="8"/>
      <c r="AR749" s="8"/>
      <c r="AS749" s="8"/>
      <c r="AT749" s="8"/>
      <c r="AU749" s="8"/>
      <c r="AW749"/>
      <c r="AX749"/>
      <c r="AY749"/>
      <c r="AZ749"/>
    </row>
    <row r="750" spans="1:52" s="17" customFormat="1" x14ac:dyDescent="0.3">
      <c r="A750"/>
      <c r="B750"/>
      <c r="C750"/>
      <c r="D750"/>
      <c r="E750"/>
      <c r="F750" s="2"/>
      <c r="G750" s="2"/>
      <c r="H750" s="4"/>
      <c r="I750"/>
      <c r="J750"/>
      <c r="K750"/>
      <c r="L750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/>
      <c r="Y750" s="8"/>
      <c r="Z750" s="8"/>
      <c r="AA750" s="8"/>
      <c r="AB750" s="8"/>
      <c r="AC750" s="8"/>
      <c r="AD750" s="8"/>
      <c r="AE750" s="8"/>
      <c r="AF750" s="8"/>
      <c r="AG750" s="8"/>
      <c r="AH750" s="8"/>
      <c r="AI750" s="8"/>
      <c r="AK750" s="8"/>
      <c r="AL750" s="8"/>
      <c r="AM750" s="8"/>
      <c r="AN750" s="8"/>
      <c r="AO750" s="8"/>
      <c r="AP750" s="8"/>
      <c r="AQ750" s="8"/>
      <c r="AR750" s="8"/>
      <c r="AS750" s="8"/>
      <c r="AT750" s="8"/>
      <c r="AU750" s="8"/>
      <c r="AW750"/>
      <c r="AX750"/>
      <c r="AY750"/>
      <c r="AZ750"/>
    </row>
    <row r="751" spans="1:52" s="17" customFormat="1" x14ac:dyDescent="0.3">
      <c r="A751"/>
      <c r="B751"/>
      <c r="C751"/>
      <c r="D751"/>
      <c r="E751"/>
      <c r="F751" s="2"/>
      <c r="G751" s="2"/>
      <c r="H751" s="4"/>
      <c r="I751"/>
      <c r="J751"/>
      <c r="K751"/>
      <c r="L751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/>
      <c r="Y751" s="8"/>
      <c r="Z751" s="8"/>
      <c r="AA751" s="8"/>
      <c r="AB751" s="8"/>
      <c r="AC751" s="8"/>
      <c r="AD751" s="8"/>
      <c r="AE751" s="8"/>
      <c r="AF751" s="8"/>
      <c r="AG751" s="8"/>
      <c r="AH751" s="8"/>
      <c r="AI751" s="8"/>
      <c r="AK751" s="8"/>
      <c r="AL751" s="8"/>
      <c r="AM751" s="8"/>
      <c r="AN751" s="8"/>
      <c r="AO751" s="8"/>
      <c r="AP751" s="8"/>
      <c r="AQ751" s="8"/>
      <c r="AR751" s="8"/>
      <c r="AS751" s="8"/>
      <c r="AT751" s="8"/>
      <c r="AU751" s="8"/>
      <c r="AW751"/>
      <c r="AX751"/>
      <c r="AY751"/>
      <c r="AZ751"/>
    </row>
    <row r="752" spans="1:52" s="17" customFormat="1" x14ac:dyDescent="0.3">
      <c r="A752"/>
      <c r="B752"/>
      <c r="C752"/>
      <c r="D752"/>
      <c r="E752"/>
      <c r="F752" s="2"/>
      <c r="G752" s="2"/>
      <c r="H752" s="4"/>
      <c r="I752"/>
      <c r="J752"/>
      <c r="K752"/>
      <c r="L752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/>
      <c r="Y752" s="8"/>
      <c r="Z752" s="8"/>
      <c r="AA752" s="8"/>
      <c r="AB752" s="8"/>
      <c r="AC752" s="8"/>
      <c r="AD752" s="8"/>
      <c r="AE752" s="8"/>
      <c r="AF752" s="8"/>
      <c r="AG752" s="8"/>
      <c r="AH752" s="8"/>
      <c r="AI752" s="8"/>
      <c r="AK752" s="8"/>
      <c r="AL752" s="8"/>
      <c r="AM752" s="8"/>
      <c r="AN752" s="8"/>
      <c r="AO752" s="8"/>
      <c r="AP752" s="8"/>
      <c r="AQ752" s="8"/>
      <c r="AR752" s="8"/>
      <c r="AS752" s="8"/>
      <c r="AT752" s="8"/>
      <c r="AU752" s="8"/>
      <c r="AW752"/>
      <c r="AX752"/>
      <c r="AY752"/>
      <c r="AZ752"/>
    </row>
    <row r="753" spans="1:52" s="17" customFormat="1" x14ac:dyDescent="0.3">
      <c r="A753"/>
      <c r="B753"/>
      <c r="C753"/>
      <c r="D753"/>
      <c r="E753"/>
      <c r="F753" s="2"/>
      <c r="G753" s="2"/>
      <c r="H753" s="4"/>
      <c r="I753"/>
      <c r="J753"/>
      <c r="K753"/>
      <c r="L753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/>
      <c r="Y753" s="8"/>
      <c r="Z753" s="8"/>
      <c r="AA753" s="8"/>
      <c r="AB753" s="8"/>
      <c r="AC753" s="8"/>
      <c r="AD753" s="8"/>
      <c r="AE753" s="8"/>
      <c r="AF753" s="8"/>
      <c r="AG753" s="8"/>
      <c r="AH753" s="8"/>
      <c r="AI753" s="8"/>
      <c r="AK753" s="8"/>
      <c r="AL753" s="8"/>
      <c r="AM753" s="8"/>
      <c r="AN753" s="8"/>
      <c r="AO753" s="8"/>
      <c r="AP753" s="8"/>
      <c r="AQ753" s="8"/>
      <c r="AR753" s="8"/>
      <c r="AS753" s="8"/>
      <c r="AT753" s="8"/>
      <c r="AU753" s="8"/>
      <c r="AW753"/>
      <c r="AX753"/>
      <c r="AY753"/>
      <c r="AZ753"/>
    </row>
    <row r="754" spans="1:52" s="17" customFormat="1" x14ac:dyDescent="0.3">
      <c r="A754"/>
      <c r="B754"/>
      <c r="C754"/>
      <c r="D754"/>
      <c r="E754"/>
      <c r="F754" s="2"/>
      <c r="G754" s="2"/>
      <c r="H754" s="4"/>
      <c r="I754"/>
      <c r="J754"/>
      <c r="K754"/>
      <c r="L754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/>
      <c r="Y754" s="8"/>
      <c r="Z754" s="8"/>
      <c r="AA754" s="8"/>
      <c r="AB754" s="8"/>
      <c r="AC754" s="8"/>
      <c r="AD754" s="8"/>
      <c r="AE754" s="8"/>
      <c r="AF754" s="8"/>
      <c r="AG754" s="8"/>
      <c r="AH754" s="8"/>
      <c r="AI754" s="8"/>
      <c r="AK754" s="8"/>
      <c r="AL754" s="8"/>
      <c r="AM754" s="8"/>
      <c r="AN754" s="8"/>
      <c r="AO754" s="8"/>
      <c r="AP754" s="8"/>
      <c r="AQ754" s="8"/>
      <c r="AR754" s="8"/>
      <c r="AS754" s="8"/>
      <c r="AT754" s="8"/>
      <c r="AU754" s="8"/>
      <c r="AW754"/>
      <c r="AX754"/>
      <c r="AY754"/>
      <c r="AZ754"/>
    </row>
    <row r="755" spans="1:52" s="17" customFormat="1" x14ac:dyDescent="0.3">
      <c r="A755"/>
      <c r="B755"/>
      <c r="C755"/>
      <c r="D755"/>
      <c r="E755"/>
      <c r="F755" s="2"/>
      <c r="G755" s="2"/>
      <c r="H755" s="4"/>
      <c r="I755"/>
      <c r="J755"/>
      <c r="K755"/>
      <c r="L755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/>
      <c r="Y755" s="8"/>
      <c r="Z755" s="8"/>
      <c r="AA755" s="8"/>
      <c r="AB755" s="8"/>
      <c r="AC755" s="8"/>
      <c r="AD755" s="8"/>
      <c r="AE755" s="8"/>
      <c r="AF755" s="8"/>
      <c r="AG755" s="8"/>
      <c r="AH755" s="8"/>
      <c r="AI755" s="8"/>
      <c r="AK755" s="8"/>
      <c r="AL755" s="8"/>
      <c r="AM755" s="8"/>
      <c r="AN755" s="8"/>
      <c r="AO755" s="8"/>
      <c r="AP755" s="8"/>
      <c r="AQ755" s="8"/>
      <c r="AR755" s="8"/>
      <c r="AS755" s="8"/>
      <c r="AT755" s="8"/>
      <c r="AU755" s="8"/>
      <c r="AW755"/>
      <c r="AX755"/>
      <c r="AY755"/>
      <c r="AZ755"/>
    </row>
    <row r="756" spans="1:52" s="17" customFormat="1" x14ac:dyDescent="0.3">
      <c r="A756"/>
      <c r="B756"/>
      <c r="C756"/>
      <c r="D756"/>
      <c r="E756"/>
      <c r="F756" s="2"/>
      <c r="G756" s="2"/>
      <c r="H756" s="4"/>
      <c r="I756"/>
      <c r="J756"/>
      <c r="K756"/>
      <c r="L756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/>
      <c r="Y756" s="8"/>
      <c r="Z756" s="8"/>
      <c r="AA756" s="8"/>
      <c r="AB756" s="8"/>
      <c r="AC756" s="8"/>
      <c r="AD756" s="8"/>
      <c r="AE756" s="8"/>
      <c r="AF756" s="8"/>
      <c r="AG756" s="8"/>
      <c r="AH756" s="8"/>
      <c r="AI756" s="8"/>
      <c r="AK756" s="8"/>
      <c r="AL756" s="8"/>
      <c r="AM756" s="8"/>
      <c r="AN756" s="8"/>
      <c r="AO756" s="8"/>
      <c r="AP756" s="8"/>
      <c r="AQ756" s="8"/>
      <c r="AR756" s="8"/>
      <c r="AS756" s="8"/>
      <c r="AT756" s="8"/>
      <c r="AU756" s="8"/>
      <c r="AW756"/>
      <c r="AX756"/>
      <c r="AY756"/>
      <c r="AZ756"/>
    </row>
    <row r="757" spans="1:52" s="17" customFormat="1" x14ac:dyDescent="0.3">
      <c r="A757"/>
      <c r="B757"/>
      <c r="C757"/>
      <c r="D757"/>
      <c r="E757"/>
      <c r="F757" s="2"/>
      <c r="G757" s="2"/>
      <c r="H757" s="4"/>
      <c r="I757"/>
      <c r="J757"/>
      <c r="K757"/>
      <c r="L757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/>
      <c r="Y757" s="8"/>
      <c r="Z757" s="8"/>
      <c r="AA757" s="8"/>
      <c r="AB757" s="8"/>
      <c r="AC757" s="8"/>
      <c r="AD757" s="8"/>
      <c r="AE757" s="8"/>
      <c r="AF757" s="8"/>
      <c r="AG757" s="8"/>
      <c r="AH757" s="8"/>
      <c r="AI757" s="8"/>
      <c r="AK757" s="8"/>
      <c r="AL757" s="8"/>
      <c r="AM757" s="8"/>
      <c r="AN757" s="8"/>
      <c r="AO757" s="8"/>
      <c r="AP757" s="8"/>
      <c r="AQ757" s="8"/>
      <c r="AR757" s="8"/>
      <c r="AS757" s="8"/>
      <c r="AT757" s="8"/>
      <c r="AU757" s="8"/>
      <c r="AW757"/>
      <c r="AX757"/>
      <c r="AY757"/>
      <c r="AZ757"/>
    </row>
    <row r="758" spans="1:52" s="17" customFormat="1" x14ac:dyDescent="0.3">
      <c r="A758"/>
      <c r="B758"/>
      <c r="C758"/>
      <c r="D758"/>
      <c r="E758"/>
      <c r="F758" s="2"/>
      <c r="G758" s="2"/>
      <c r="H758" s="4"/>
      <c r="I758"/>
      <c r="J758"/>
      <c r="K758"/>
      <c r="L75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/>
      <c r="Y758" s="8"/>
      <c r="Z758" s="8"/>
      <c r="AA758" s="8"/>
      <c r="AB758" s="8"/>
      <c r="AC758" s="8"/>
      <c r="AD758" s="8"/>
      <c r="AE758" s="8"/>
      <c r="AF758" s="8"/>
      <c r="AG758" s="8"/>
      <c r="AH758" s="8"/>
      <c r="AI758" s="8"/>
      <c r="AK758" s="8"/>
      <c r="AL758" s="8"/>
      <c r="AM758" s="8"/>
      <c r="AN758" s="8"/>
      <c r="AO758" s="8"/>
      <c r="AP758" s="8"/>
      <c r="AQ758" s="8"/>
      <c r="AR758" s="8"/>
      <c r="AS758" s="8"/>
      <c r="AT758" s="8"/>
      <c r="AU758" s="8"/>
      <c r="AW758"/>
      <c r="AX758"/>
      <c r="AY758"/>
      <c r="AZ758"/>
    </row>
    <row r="759" spans="1:52" s="17" customFormat="1" x14ac:dyDescent="0.3">
      <c r="A759"/>
      <c r="B759"/>
      <c r="C759"/>
      <c r="D759"/>
      <c r="E759"/>
      <c r="F759" s="2"/>
      <c r="G759" s="2"/>
      <c r="H759" s="4"/>
      <c r="I759"/>
      <c r="J759"/>
      <c r="K759"/>
      <c r="L759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/>
      <c r="Y759" s="8"/>
      <c r="Z759" s="8"/>
      <c r="AA759" s="8"/>
      <c r="AB759" s="8"/>
      <c r="AC759" s="8"/>
      <c r="AD759" s="8"/>
      <c r="AE759" s="8"/>
      <c r="AF759" s="8"/>
      <c r="AG759" s="8"/>
      <c r="AH759" s="8"/>
      <c r="AI759" s="8"/>
      <c r="AK759" s="8"/>
      <c r="AL759" s="8"/>
      <c r="AM759" s="8"/>
      <c r="AN759" s="8"/>
      <c r="AO759" s="8"/>
      <c r="AP759" s="8"/>
      <c r="AQ759" s="8"/>
      <c r="AR759" s="8"/>
      <c r="AS759" s="8"/>
      <c r="AT759" s="8"/>
      <c r="AU759" s="8"/>
      <c r="AW759"/>
      <c r="AX759"/>
      <c r="AY759"/>
      <c r="AZ759"/>
    </row>
    <row r="760" spans="1:52" s="17" customFormat="1" x14ac:dyDescent="0.3">
      <c r="A760"/>
      <c r="B760"/>
      <c r="C760"/>
      <c r="D760"/>
      <c r="E760"/>
      <c r="F760" s="2"/>
      <c r="G760" s="2"/>
      <c r="H760" s="4"/>
      <c r="I760"/>
      <c r="J760"/>
      <c r="K760"/>
      <c r="L760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/>
      <c r="Y760" s="8"/>
      <c r="Z760" s="8"/>
      <c r="AA760" s="8"/>
      <c r="AB760" s="8"/>
      <c r="AC760" s="8"/>
      <c r="AD760" s="8"/>
      <c r="AE760" s="8"/>
      <c r="AF760" s="8"/>
      <c r="AG760" s="8"/>
      <c r="AH760" s="8"/>
      <c r="AI760" s="8"/>
      <c r="AK760" s="8"/>
      <c r="AL760" s="8"/>
      <c r="AM760" s="8"/>
      <c r="AN760" s="8"/>
      <c r="AO760" s="8"/>
      <c r="AP760" s="8"/>
      <c r="AQ760" s="8"/>
      <c r="AR760" s="8"/>
      <c r="AS760" s="8"/>
      <c r="AT760" s="8"/>
      <c r="AU760" s="8"/>
      <c r="AW760"/>
      <c r="AX760"/>
      <c r="AY760"/>
      <c r="AZ760"/>
    </row>
    <row r="761" spans="1:52" s="17" customFormat="1" x14ac:dyDescent="0.3">
      <c r="A761"/>
      <c r="B761"/>
      <c r="C761"/>
      <c r="D761"/>
      <c r="E761"/>
      <c r="F761" s="2"/>
      <c r="G761" s="2"/>
      <c r="H761" s="4"/>
      <c r="I761"/>
      <c r="J761"/>
      <c r="K761"/>
      <c r="L761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/>
      <c r="Y761" s="8"/>
      <c r="Z761" s="8"/>
      <c r="AA761" s="8"/>
      <c r="AB761" s="8"/>
      <c r="AC761" s="8"/>
      <c r="AD761" s="8"/>
      <c r="AE761" s="8"/>
      <c r="AF761" s="8"/>
      <c r="AG761" s="8"/>
      <c r="AH761" s="8"/>
      <c r="AI761" s="8"/>
      <c r="AK761" s="8"/>
      <c r="AL761" s="8"/>
      <c r="AM761" s="8"/>
      <c r="AN761" s="8"/>
      <c r="AO761" s="8"/>
      <c r="AP761" s="8"/>
      <c r="AQ761" s="8"/>
      <c r="AR761" s="8"/>
      <c r="AS761" s="8"/>
      <c r="AT761" s="8"/>
      <c r="AU761" s="8"/>
      <c r="AW761"/>
      <c r="AX761"/>
      <c r="AY761"/>
      <c r="AZ761"/>
    </row>
    <row r="762" spans="1:52" s="17" customFormat="1" x14ac:dyDescent="0.3">
      <c r="A762"/>
      <c r="B762"/>
      <c r="C762"/>
      <c r="D762"/>
      <c r="E762"/>
      <c r="F762" s="2"/>
      <c r="G762" s="2"/>
      <c r="H762" s="4"/>
      <c r="I762"/>
      <c r="J762"/>
      <c r="K762"/>
      <c r="L762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/>
      <c r="Y762" s="8"/>
      <c r="Z762" s="8"/>
      <c r="AA762" s="8"/>
      <c r="AB762" s="8"/>
      <c r="AC762" s="8"/>
      <c r="AD762" s="8"/>
      <c r="AE762" s="8"/>
      <c r="AF762" s="8"/>
      <c r="AG762" s="8"/>
      <c r="AH762" s="8"/>
      <c r="AI762" s="8"/>
      <c r="AK762" s="8"/>
      <c r="AL762" s="8"/>
      <c r="AM762" s="8"/>
      <c r="AN762" s="8"/>
      <c r="AO762" s="8"/>
      <c r="AP762" s="8"/>
      <c r="AQ762" s="8"/>
      <c r="AR762" s="8"/>
      <c r="AS762" s="8"/>
      <c r="AT762" s="8"/>
      <c r="AU762" s="8"/>
      <c r="AW762"/>
      <c r="AX762"/>
      <c r="AY762"/>
      <c r="AZ762"/>
    </row>
    <row r="763" spans="1:52" s="17" customFormat="1" x14ac:dyDescent="0.3">
      <c r="A763"/>
      <c r="B763"/>
      <c r="C763"/>
      <c r="D763"/>
      <c r="E763"/>
      <c r="F763" s="2"/>
      <c r="G763" s="2"/>
      <c r="H763" s="4"/>
      <c r="I763"/>
      <c r="J763"/>
      <c r="K763"/>
      <c r="L763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/>
      <c r="Y763" s="8"/>
      <c r="Z763" s="8"/>
      <c r="AA763" s="8"/>
      <c r="AB763" s="8"/>
      <c r="AC763" s="8"/>
      <c r="AD763" s="8"/>
      <c r="AE763" s="8"/>
      <c r="AF763" s="8"/>
      <c r="AG763" s="8"/>
      <c r="AH763" s="8"/>
      <c r="AI763" s="8"/>
      <c r="AK763" s="8"/>
      <c r="AL763" s="8"/>
      <c r="AM763" s="8"/>
      <c r="AN763" s="8"/>
      <c r="AO763" s="8"/>
      <c r="AP763" s="8"/>
      <c r="AQ763" s="8"/>
      <c r="AR763" s="8"/>
      <c r="AS763" s="8"/>
      <c r="AT763" s="8"/>
      <c r="AU763" s="8"/>
      <c r="AW763"/>
      <c r="AX763"/>
      <c r="AY763"/>
      <c r="AZ763"/>
    </row>
    <row r="764" spans="1:52" s="17" customFormat="1" x14ac:dyDescent="0.3">
      <c r="A764"/>
      <c r="B764"/>
      <c r="C764"/>
      <c r="D764"/>
      <c r="E764"/>
      <c r="F764" s="2"/>
      <c r="G764" s="2"/>
      <c r="H764" s="4"/>
      <c r="I764"/>
      <c r="J764"/>
      <c r="K764"/>
      <c r="L764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/>
      <c r="Y764" s="8"/>
      <c r="Z764" s="8"/>
      <c r="AA764" s="8"/>
      <c r="AB764" s="8"/>
      <c r="AC764" s="8"/>
      <c r="AD764" s="8"/>
      <c r="AE764" s="8"/>
      <c r="AF764" s="8"/>
      <c r="AG764" s="8"/>
      <c r="AH764" s="8"/>
      <c r="AI764" s="8"/>
      <c r="AK764" s="8"/>
      <c r="AL764" s="8"/>
      <c r="AM764" s="8"/>
      <c r="AN764" s="8"/>
      <c r="AO764" s="8"/>
      <c r="AP764" s="8"/>
      <c r="AQ764" s="8"/>
      <c r="AR764" s="8"/>
      <c r="AS764" s="8"/>
      <c r="AT764" s="8"/>
      <c r="AU764" s="8"/>
      <c r="AW764"/>
      <c r="AX764"/>
      <c r="AY764"/>
      <c r="AZ764"/>
    </row>
    <row r="765" spans="1:52" s="17" customFormat="1" x14ac:dyDescent="0.3">
      <c r="A765"/>
      <c r="B765"/>
      <c r="C765"/>
      <c r="D765"/>
      <c r="E765"/>
      <c r="F765" s="2"/>
      <c r="G765" s="2"/>
      <c r="H765" s="4"/>
      <c r="I765"/>
      <c r="J765"/>
      <c r="K765"/>
      <c r="L765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/>
      <c r="Y765" s="8"/>
      <c r="Z765" s="8"/>
      <c r="AA765" s="8"/>
      <c r="AB765" s="8"/>
      <c r="AC765" s="8"/>
      <c r="AD765" s="8"/>
      <c r="AE765" s="8"/>
      <c r="AF765" s="8"/>
      <c r="AG765" s="8"/>
      <c r="AH765" s="8"/>
      <c r="AI765" s="8"/>
      <c r="AK765" s="8"/>
      <c r="AL765" s="8"/>
      <c r="AM765" s="8"/>
      <c r="AN765" s="8"/>
      <c r="AO765" s="8"/>
      <c r="AP765" s="8"/>
      <c r="AQ765" s="8"/>
      <c r="AR765" s="8"/>
      <c r="AS765" s="8"/>
      <c r="AT765" s="8"/>
      <c r="AU765" s="8"/>
      <c r="AW765"/>
      <c r="AX765"/>
      <c r="AY765"/>
      <c r="AZ765"/>
    </row>
    <row r="766" spans="1:52" s="17" customFormat="1" x14ac:dyDescent="0.3">
      <c r="A766"/>
      <c r="B766"/>
      <c r="C766"/>
      <c r="D766"/>
      <c r="E766"/>
      <c r="F766" s="2"/>
      <c r="G766" s="2"/>
      <c r="H766" s="4"/>
      <c r="I766"/>
      <c r="J766"/>
      <c r="K766"/>
      <c r="L766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/>
      <c r="Y766" s="8"/>
      <c r="Z766" s="8"/>
      <c r="AA766" s="8"/>
      <c r="AB766" s="8"/>
      <c r="AC766" s="8"/>
      <c r="AD766" s="8"/>
      <c r="AE766" s="8"/>
      <c r="AF766" s="8"/>
      <c r="AG766" s="8"/>
      <c r="AH766" s="8"/>
      <c r="AI766" s="8"/>
      <c r="AK766" s="8"/>
      <c r="AL766" s="8"/>
      <c r="AM766" s="8"/>
      <c r="AN766" s="8"/>
      <c r="AO766" s="8"/>
      <c r="AP766" s="8"/>
      <c r="AQ766" s="8"/>
      <c r="AR766" s="8"/>
      <c r="AS766" s="8"/>
      <c r="AT766" s="8"/>
      <c r="AU766" s="8"/>
      <c r="AW766"/>
      <c r="AX766"/>
      <c r="AY766"/>
      <c r="AZ766"/>
    </row>
    <row r="767" spans="1:52" s="17" customFormat="1" x14ac:dyDescent="0.3">
      <c r="A767"/>
      <c r="B767"/>
      <c r="C767"/>
      <c r="D767"/>
      <c r="E767"/>
      <c r="F767" s="2"/>
      <c r="G767" s="2"/>
      <c r="H767" s="4"/>
      <c r="I767"/>
      <c r="J767"/>
      <c r="K767"/>
      <c r="L767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/>
      <c r="Y767" s="8"/>
      <c r="Z767" s="8"/>
      <c r="AA767" s="8"/>
      <c r="AB767" s="8"/>
      <c r="AC767" s="8"/>
      <c r="AD767" s="8"/>
      <c r="AE767" s="8"/>
      <c r="AF767" s="8"/>
      <c r="AG767" s="8"/>
      <c r="AH767" s="8"/>
      <c r="AI767" s="8"/>
      <c r="AK767" s="8"/>
      <c r="AL767" s="8"/>
      <c r="AM767" s="8"/>
      <c r="AN767" s="8"/>
      <c r="AO767" s="8"/>
      <c r="AP767" s="8"/>
      <c r="AQ767" s="8"/>
      <c r="AR767" s="8"/>
      <c r="AS767" s="8"/>
      <c r="AT767" s="8"/>
      <c r="AU767" s="8"/>
      <c r="AW767"/>
      <c r="AX767"/>
      <c r="AY767"/>
      <c r="AZ767"/>
    </row>
    <row r="768" spans="1:52" s="17" customFormat="1" x14ac:dyDescent="0.3">
      <c r="A768"/>
      <c r="B768"/>
      <c r="C768"/>
      <c r="D768"/>
      <c r="E768"/>
      <c r="F768" s="2"/>
      <c r="G768" s="2"/>
      <c r="H768" s="4"/>
      <c r="I768"/>
      <c r="J768"/>
      <c r="K768"/>
      <c r="L76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/>
      <c r="Y768" s="8"/>
      <c r="Z768" s="8"/>
      <c r="AA768" s="8"/>
      <c r="AB768" s="8"/>
      <c r="AC768" s="8"/>
      <c r="AD768" s="8"/>
      <c r="AE768" s="8"/>
      <c r="AF768" s="8"/>
      <c r="AG768" s="8"/>
      <c r="AH768" s="8"/>
      <c r="AI768" s="8"/>
      <c r="AK768" s="8"/>
      <c r="AL768" s="8"/>
      <c r="AM768" s="8"/>
      <c r="AN768" s="8"/>
      <c r="AO768" s="8"/>
      <c r="AP768" s="8"/>
      <c r="AQ768" s="8"/>
      <c r="AR768" s="8"/>
      <c r="AS768" s="8"/>
      <c r="AT768" s="8"/>
      <c r="AU768" s="8"/>
      <c r="AW768"/>
      <c r="AX768"/>
      <c r="AY768"/>
      <c r="AZ768"/>
    </row>
    <row r="769" spans="1:52" s="17" customFormat="1" x14ac:dyDescent="0.3">
      <c r="A769"/>
      <c r="B769"/>
      <c r="C769"/>
      <c r="D769"/>
      <c r="E769"/>
      <c r="F769" s="2"/>
      <c r="G769" s="2"/>
      <c r="H769" s="4"/>
      <c r="I769"/>
      <c r="J769"/>
      <c r="K769"/>
      <c r="L769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/>
      <c r="Y769" s="8"/>
      <c r="Z769" s="8"/>
      <c r="AA769" s="8"/>
      <c r="AB769" s="8"/>
      <c r="AC769" s="8"/>
      <c r="AD769" s="8"/>
      <c r="AE769" s="8"/>
      <c r="AF769" s="8"/>
      <c r="AG769" s="8"/>
      <c r="AH769" s="8"/>
      <c r="AI769" s="8"/>
      <c r="AK769" s="8"/>
      <c r="AL769" s="8"/>
      <c r="AM769" s="8"/>
      <c r="AN769" s="8"/>
      <c r="AO769" s="8"/>
      <c r="AP769" s="8"/>
      <c r="AQ769" s="8"/>
      <c r="AR769" s="8"/>
      <c r="AS769" s="8"/>
      <c r="AT769" s="8"/>
      <c r="AU769" s="8"/>
      <c r="AW769"/>
      <c r="AX769"/>
      <c r="AY769"/>
      <c r="AZ769"/>
    </row>
    <row r="770" spans="1:52" s="17" customFormat="1" x14ac:dyDescent="0.3">
      <c r="A770"/>
      <c r="B770"/>
      <c r="C770"/>
      <c r="D770"/>
      <c r="E770"/>
      <c r="F770" s="2"/>
      <c r="G770" s="2"/>
      <c r="H770" s="4"/>
      <c r="I770"/>
      <c r="J770"/>
      <c r="K770"/>
      <c r="L770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/>
      <c r="Y770" s="8"/>
      <c r="Z770" s="8"/>
      <c r="AA770" s="8"/>
      <c r="AB770" s="8"/>
      <c r="AC770" s="8"/>
      <c r="AD770" s="8"/>
      <c r="AE770" s="8"/>
      <c r="AF770" s="8"/>
      <c r="AG770" s="8"/>
      <c r="AH770" s="8"/>
      <c r="AI770" s="8"/>
      <c r="AK770" s="8"/>
      <c r="AL770" s="8"/>
      <c r="AM770" s="8"/>
      <c r="AN770" s="8"/>
      <c r="AO770" s="8"/>
      <c r="AP770" s="8"/>
      <c r="AQ770" s="8"/>
      <c r="AR770" s="8"/>
      <c r="AS770" s="8"/>
      <c r="AT770" s="8"/>
      <c r="AU770" s="8"/>
      <c r="AW770"/>
      <c r="AX770"/>
      <c r="AY770"/>
      <c r="AZ770"/>
    </row>
    <row r="771" spans="1:52" s="17" customFormat="1" x14ac:dyDescent="0.3">
      <c r="A771"/>
      <c r="B771"/>
      <c r="C771"/>
      <c r="D771"/>
      <c r="E771"/>
      <c r="F771" s="2"/>
      <c r="G771" s="2"/>
      <c r="H771" s="4"/>
      <c r="I771"/>
      <c r="J771"/>
      <c r="K771"/>
      <c r="L771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/>
      <c r="Y771" s="8"/>
      <c r="Z771" s="8"/>
      <c r="AA771" s="8"/>
      <c r="AB771" s="8"/>
      <c r="AC771" s="8"/>
      <c r="AD771" s="8"/>
      <c r="AE771" s="8"/>
      <c r="AF771" s="8"/>
      <c r="AG771" s="8"/>
      <c r="AH771" s="8"/>
      <c r="AI771" s="8"/>
      <c r="AK771" s="8"/>
      <c r="AL771" s="8"/>
      <c r="AM771" s="8"/>
      <c r="AN771" s="8"/>
      <c r="AO771" s="8"/>
      <c r="AP771" s="8"/>
      <c r="AQ771" s="8"/>
      <c r="AR771" s="8"/>
      <c r="AS771" s="8"/>
      <c r="AT771" s="8"/>
      <c r="AU771" s="8"/>
      <c r="AW771"/>
      <c r="AX771"/>
      <c r="AY771"/>
      <c r="AZ771"/>
    </row>
    <row r="772" spans="1:52" s="17" customFormat="1" x14ac:dyDescent="0.3">
      <c r="A772"/>
      <c r="B772"/>
      <c r="C772"/>
      <c r="D772"/>
      <c r="E772"/>
      <c r="F772" s="2"/>
      <c r="G772" s="2"/>
      <c r="H772" s="4"/>
      <c r="I772"/>
      <c r="J772"/>
      <c r="K772"/>
      <c r="L772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/>
      <c r="Y772" s="8"/>
      <c r="Z772" s="8"/>
      <c r="AA772" s="8"/>
      <c r="AB772" s="8"/>
      <c r="AC772" s="8"/>
      <c r="AD772" s="8"/>
      <c r="AE772" s="8"/>
      <c r="AF772" s="8"/>
      <c r="AG772" s="8"/>
      <c r="AH772" s="8"/>
      <c r="AI772" s="8"/>
      <c r="AK772" s="8"/>
      <c r="AL772" s="8"/>
      <c r="AM772" s="8"/>
      <c r="AN772" s="8"/>
      <c r="AO772" s="8"/>
      <c r="AP772" s="8"/>
      <c r="AQ772" s="8"/>
      <c r="AR772" s="8"/>
      <c r="AS772" s="8"/>
      <c r="AT772" s="8"/>
      <c r="AU772" s="8"/>
      <c r="AW772"/>
      <c r="AX772"/>
      <c r="AY772"/>
      <c r="AZ772"/>
    </row>
    <row r="773" spans="1:52" s="17" customFormat="1" x14ac:dyDescent="0.3">
      <c r="A773"/>
      <c r="B773"/>
      <c r="C773"/>
      <c r="D773"/>
      <c r="E773"/>
      <c r="F773" s="2"/>
      <c r="G773" s="2"/>
      <c r="H773" s="4"/>
      <c r="I773"/>
      <c r="J773"/>
      <c r="K773"/>
      <c r="L773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/>
      <c r="Y773" s="8"/>
      <c r="Z773" s="8"/>
      <c r="AA773" s="8"/>
      <c r="AB773" s="8"/>
      <c r="AC773" s="8"/>
      <c r="AD773" s="8"/>
      <c r="AE773" s="8"/>
      <c r="AF773" s="8"/>
      <c r="AG773" s="8"/>
      <c r="AH773" s="8"/>
      <c r="AI773" s="8"/>
      <c r="AK773" s="8"/>
      <c r="AL773" s="8"/>
      <c r="AM773" s="8"/>
      <c r="AN773" s="8"/>
      <c r="AO773" s="8"/>
      <c r="AP773" s="8"/>
      <c r="AQ773" s="8"/>
      <c r="AR773" s="8"/>
      <c r="AS773" s="8"/>
      <c r="AT773" s="8"/>
      <c r="AU773" s="8"/>
      <c r="AW773"/>
      <c r="AX773"/>
      <c r="AY773"/>
      <c r="AZ773"/>
    </row>
    <row r="774" spans="1:52" s="17" customFormat="1" x14ac:dyDescent="0.3">
      <c r="A774"/>
      <c r="B774"/>
      <c r="C774"/>
      <c r="D774"/>
      <c r="E774"/>
      <c r="F774" s="2"/>
      <c r="G774" s="2"/>
      <c r="H774" s="4"/>
      <c r="I774"/>
      <c r="J774"/>
      <c r="K774"/>
      <c r="L774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/>
      <c r="Y774" s="8"/>
      <c r="Z774" s="8"/>
      <c r="AA774" s="8"/>
      <c r="AB774" s="8"/>
      <c r="AC774" s="8"/>
      <c r="AD774" s="8"/>
      <c r="AE774" s="8"/>
      <c r="AF774" s="8"/>
      <c r="AG774" s="8"/>
      <c r="AH774" s="8"/>
      <c r="AI774" s="8"/>
      <c r="AK774" s="8"/>
      <c r="AL774" s="8"/>
      <c r="AM774" s="8"/>
      <c r="AN774" s="8"/>
      <c r="AO774" s="8"/>
      <c r="AP774" s="8"/>
      <c r="AQ774" s="8"/>
      <c r="AR774" s="8"/>
      <c r="AS774" s="8"/>
      <c r="AT774" s="8"/>
      <c r="AU774" s="8"/>
      <c r="AW774"/>
      <c r="AX774"/>
      <c r="AY774"/>
      <c r="AZ774"/>
    </row>
    <row r="775" spans="1:52" s="17" customFormat="1" x14ac:dyDescent="0.3">
      <c r="A775"/>
      <c r="B775"/>
      <c r="C775"/>
      <c r="D775"/>
      <c r="E775"/>
      <c r="F775" s="2"/>
      <c r="G775" s="2"/>
      <c r="H775" s="4"/>
      <c r="I775"/>
      <c r="J775"/>
      <c r="K775"/>
      <c r="L775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/>
      <c r="Y775" s="8"/>
      <c r="Z775" s="8"/>
      <c r="AA775" s="8"/>
      <c r="AB775" s="8"/>
      <c r="AC775" s="8"/>
      <c r="AD775" s="8"/>
      <c r="AE775" s="8"/>
      <c r="AF775" s="8"/>
      <c r="AG775" s="8"/>
      <c r="AH775" s="8"/>
      <c r="AI775" s="8"/>
      <c r="AK775" s="8"/>
      <c r="AL775" s="8"/>
      <c r="AM775" s="8"/>
      <c r="AN775" s="8"/>
      <c r="AO775" s="8"/>
      <c r="AP775" s="8"/>
      <c r="AQ775" s="8"/>
      <c r="AR775" s="8"/>
      <c r="AS775" s="8"/>
      <c r="AT775" s="8"/>
      <c r="AU775" s="8"/>
      <c r="AW775"/>
      <c r="AX775"/>
      <c r="AY775"/>
      <c r="AZ775"/>
    </row>
    <row r="776" spans="1:52" s="17" customFormat="1" x14ac:dyDescent="0.3">
      <c r="A776"/>
      <c r="B776"/>
      <c r="C776"/>
      <c r="D776"/>
      <c r="E776"/>
      <c r="F776" s="2"/>
      <c r="G776" s="2"/>
      <c r="H776" s="4"/>
      <c r="I776"/>
      <c r="J776"/>
      <c r="K776"/>
      <c r="L776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/>
      <c r="Y776" s="8"/>
      <c r="Z776" s="8"/>
      <c r="AA776" s="8"/>
      <c r="AB776" s="8"/>
      <c r="AC776" s="8"/>
      <c r="AD776" s="8"/>
      <c r="AE776" s="8"/>
      <c r="AF776" s="8"/>
      <c r="AG776" s="8"/>
      <c r="AH776" s="8"/>
      <c r="AI776" s="8"/>
      <c r="AK776" s="8"/>
      <c r="AL776" s="8"/>
      <c r="AM776" s="8"/>
      <c r="AN776" s="8"/>
      <c r="AO776" s="8"/>
      <c r="AP776" s="8"/>
      <c r="AQ776" s="8"/>
      <c r="AR776" s="8"/>
      <c r="AS776" s="8"/>
      <c r="AT776" s="8"/>
      <c r="AU776" s="8"/>
      <c r="AW776"/>
      <c r="AX776"/>
      <c r="AY776"/>
      <c r="AZ776"/>
    </row>
    <row r="777" spans="1:52" s="17" customFormat="1" x14ac:dyDescent="0.3">
      <c r="A777"/>
      <c r="B777"/>
      <c r="C777"/>
      <c r="D777"/>
      <c r="E777"/>
      <c r="F777" s="2"/>
      <c r="G777" s="2"/>
      <c r="H777" s="4"/>
      <c r="I777"/>
      <c r="J777"/>
      <c r="K777"/>
      <c r="L777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/>
      <c r="Y777" s="8"/>
      <c r="Z777" s="8"/>
      <c r="AA777" s="8"/>
      <c r="AB777" s="8"/>
      <c r="AC777" s="8"/>
      <c r="AD777" s="8"/>
      <c r="AE777" s="8"/>
      <c r="AF777" s="8"/>
      <c r="AG777" s="8"/>
      <c r="AH777" s="8"/>
      <c r="AI777" s="8"/>
      <c r="AK777" s="8"/>
      <c r="AL777" s="8"/>
      <c r="AM777" s="8"/>
      <c r="AN777" s="8"/>
      <c r="AO777" s="8"/>
      <c r="AP777" s="8"/>
      <c r="AQ777" s="8"/>
      <c r="AR777" s="8"/>
      <c r="AS777" s="8"/>
      <c r="AT777" s="8"/>
      <c r="AU777" s="8"/>
      <c r="AW777"/>
      <c r="AX777"/>
      <c r="AY777"/>
      <c r="AZ777"/>
    </row>
    <row r="778" spans="1:52" s="17" customFormat="1" x14ac:dyDescent="0.3">
      <c r="A778"/>
      <c r="B778"/>
      <c r="C778"/>
      <c r="D778"/>
      <c r="E778"/>
      <c r="F778" s="2"/>
      <c r="G778" s="2"/>
      <c r="H778" s="4"/>
      <c r="I778"/>
      <c r="J778"/>
      <c r="K778"/>
      <c r="L77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/>
      <c r="Y778" s="8"/>
      <c r="Z778" s="8"/>
      <c r="AA778" s="8"/>
      <c r="AB778" s="8"/>
      <c r="AC778" s="8"/>
      <c r="AD778" s="8"/>
      <c r="AE778" s="8"/>
      <c r="AF778" s="8"/>
      <c r="AG778" s="8"/>
      <c r="AH778" s="8"/>
      <c r="AI778" s="8"/>
      <c r="AK778" s="8"/>
      <c r="AL778" s="8"/>
      <c r="AM778" s="8"/>
      <c r="AN778" s="8"/>
      <c r="AO778" s="8"/>
      <c r="AP778" s="8"/>
      <c r="AQ778" s="8"/>
      <c r="AR778" s="8"/>
      <c r="AS778" s="8"/>
      <c r="AT778" s="8"/>
      <c r="AU778" s="8"/>
      <c r="AW778"/>
      <c r="AX778"/>
      <c r="AY778"/>
      <c r="AZ778"/>
    </row>
    <row r="779" spans="1:52" s="17" customFormat="1" x14ac:dyDescent="0.3">
      <c r="A779"/>
      <c r="B779"/>
      <c r="C779"/>
      <c r="D779"/>
      <c r="E779"/>
      <c r="F779" s="2"/>
      <c r="G779" s="2"/>
      <c r="H779" s="4"/>
      <c r="I779"/>
      <c r="J779"/>
      <c r="K779"/>
      <c r="L779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/>
      <c r="Y779" s="8"/>
      <c r="Z779" s="8"/>
      <c r="AA779" s="8"/>
      <c r="AB779" s="8"/>
      <c r="AC779" s="8"/>
      <c r="AD779" s="8"/>
      <c r="AE779" s="8"/>
      <c r="AF779" s="8"/>
      <c r="AG779" s="8"/>
      <c r="AH779" s="8"/>
      <c r="AI779" s="8"/>
      <c r="AK779" s="8"/>
      <c r="AL779" s="8"/>
      <c r="AM779" s="8"/>
      <c r="AN779" s="8"/>
      <c r="AO779" s="8"/>
      <c r="AP779" s="8"/>
      <c r="AQ779" s="8"/>
      <c r="AR779" s="8"/>
      <c r="AS779" s="8"/>
      <c r="AT779" s="8"/>
      <c r="AU779" s="8"/>
      <c r="AW779"/>
      <c r="AX779"/>
      <c r="AY779"/>
      <c r="AZ779"/>
    </row>
    <row r="780" spans="1:52" s="17" customFormat="1" x14ac:dyDescent="0.3">
      <c r="A780"/>
      <c r="B780"/>
      <c r="C780"/>
      <c r="D780"/>
      <c r="E780"/>
      <c r="F780" s="2"/>
      <c r="G780" s="2"/>
      <c r="H780" s="4"/>
      <c r="I780"/>
      <c r="J780"/>
      <c r="K780"/>
      <c r="L780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/>
      <c r="Y780" s="8"/>
      <c r="Z780" s="8"/>
      <c r="AA780" s="8"/>
      <c r="AB780" s="8"/>
      <c r="AC780" s="8"/>
      <c r="AD780" s="8"/>
      <c r="AE780" s="8"/>
      <c r="AF780" s="8"/>
      <c r="AG780" s="8"/>
      <c r="AH780" s="8"/>
      <c r="AI780" s="8"/>
      <c r="AK780" s="8"/>
      <c r="AL780" s="8"/>
      <c r="AM780" s="8"/>
      <c r="AN780" s="8"/>
      <c r="AO780" s="8"/>
      <c r="AP780" s="8"/>
      <c r="AQ780" s="8"/>
      <c r="AR780" s="8"/>
      <c r="AS780" s="8"/>
      <c r="AT780" s="8"/>
      <c r="AU780" s="8"/>
      <c r="AW780"/>
      <c r="AX780"/>
      <c r="AY780"/>
      <c r="AZ780"/>
    </row>
    <row r="781" spans="1:52" s="17" customFormat="1" x14ac:dyDescent="0.3">
      <c r="A781"/>
      <c r="B781"/>
      <c r="C781"/>
      <c r="D781"/>
      <c r="E781"/>
      <c r="F781" s="2"/>
      <c r="G781" s="2"/>
      <c r="H781" s="4"/>
      <c r="I781"/>
      <c r="J781"/>
      <c r="K781"/>
      <c r="L781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/>
      <c r="Y781" s="8"/>
      <c r="Z781" s="8"/>
      <c r="AA781" s="8"/>
      <c r="AB781" s="8"/>
      <c r="AC781" s="8"/>
      <c r="AD781" s="8"/>
      <c r="AE781" s="8"/>
      <c r="AF781" s="8"/>
      <c r="AG781" s="8"/>
      <c r="AH781" s="8"/>
      <c r="AI781" s="8"/>
      <c r="AK781" s="8"/>
      <c r="AL781" s="8"/>
      <c r="AM781" s="8"/>
      <c r="AN781" s="8"/>
      <c r="AO781" s="8"/>
      <c r="AP781" s="8"/>
      <c r="AQ781" s="8"/>
      <c r="AR781" s="8"/>
      <c r="AS781" s="8"/>
      <c r="AT781" s="8"/>
      <c r="AU781" s="8"/>
      <c r="AW781"/>
      <c r="AX781"/>
      <c r="AY781"/>
      <c r="AZ781"/>
    </row>
    <row r="782" spans="1:52" s="17" customFormat="1" x14ac:dyDescent="0.3">
      <c r="A782"/>
      <c r="B782"/>
      <c r="C782"/>
      <c r="D782"/>
      <c r="E782"/>
      <c r="F782" s="2"/>
      <c r="G782" s="2"/>
      <c r="H782" s="4"/>
      <c r="I782"/>
      <c r="J782"/>
      <c r="K782"/>
      <c r="L782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/>
      <c r="Y782" s="8"/>
      <c r="Z782" s="8"/>
      <c r="AA782" s="8"/>
      <c r="AB782" s="8"/>
      <c r="AC782" s="8"/>
      <c r="AD782" s="8"/>
      <c r="AE782" s="8"/>
      <c r="AF782" s="8"/>
      <c r="AG782" s="8"/>
      <c r="AH782" s="8"/>
      <c r="AI782" s="8"/>
      <c r="AK782" s="8"/>
      <c r="AL782" s="8"/>
      <c r="AM782" s="8"/>
      <c r="AN782" s="8"/>
      <c r="AO782" s="8"/>
      <c r="AP782" s="8"/>
      <c r="AQ782" s="8"/>
      <c r="AR782" s="8"/>
      <c r="AS782" s="8"/>
      <c r="AT782" s="8"/>
      <c r="AU782" s="8"/>
      <c r="AW782"/>
      <c r="AX782"/>
      <c r="AY782"/>
      <c r="AZ782"/>
    </row>
    <row r="783" spans="1:52" s="17" customFormat="1" x14ac:dyDescent="0.3">
      <c r="A783"/>
      <c r="B783"/>
      <c r="C783"/>
      <c r="D783"/>
      <c r="E783"/>
      <c r="F783" s="2"/>
      <c r="G783" s="2"/>
      <c r="H783" s="4"/>
      <c r="I783"/>
      <c r="J783"/>
      <c r="K783"/>
      <c r="L783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/>
      <c r="Y783" s="8"/>
      <c r="Z783" s="8"/>
      <c r="AA783" s="8"/>
      <c r="AB783" s="8"/>
      <c r="AC783" s="8"/>
      <c r="AD783" s="8"/>
      <c r="AE783" s="8"/>
      <c r="AF783" s="8"/>
      <c r="AG783" s="8"/>
      <c r="AH783" s="8"/>
      <c r="AI783" s="8"/>
      <c r="AK783" s="8"/>
      <c r="AL783" s="8"/>
      <c r="AM783" s="8"/>
      <c r="AN783" s="8"/>
      <c r="AO783" s="8"/>
      <c r="AP783" s="8"/>
      <c r="AQ783" s="8"/>
      <c r="AR783" s="8"/>
      <c r="AS783" s="8"/>
      <c r="AT783" s="8"/>
      <c r="AU783" s="8"/>
      <c r="AW783"/>
      <c r="AX783"/>
      <c r="AY783"/>
      <c r="AZ783"/>
    </row>
    <row r="784" spans="1:52" s="17" customFormat="1" x14ac:dyDescent="0.3">
      <c r="A784"/>
      <c r="B784"/>
      <c r="C784"/>
      <c r="D784"/>
      <c r="E784"/>
      <c r="F784" s="2"/>
      <c r="G784" s="2"/>
      <c r="H784" s="4"/>
      <c r="I784"/>
      <c r="J784"/>
      <c r="K784"/>
      <c r="L784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/>
      <c r="Y784" s="8"/>
      <c r="Z784" s="8"/>
      <c r="AA784" s="8"/>
      <c r="AB784" s="8"/>
      <c r="AC784" s="8"/>
      <c r="AD784" s="8"/>
      <c r="AE784" s="8"/>
      <c r="AF784" s="8"/>
      <c r="AG784" s="8"/>
      <c r="AH784" s="8"/>
      <c r="AI784" s="8"/>
      <c r="AK784" s="8"/>
      <c r="AL784" s="8"/>
      <c r="AM784" s="8"/>
      <c r="AN784" s="8"/>
      <c r="AO784" s="8"/>
      <c r="AP784" s="8"/>
      <c r="AQ784" s="8"/>
      <c r="AR784" s="8"/>
      <c r="AS784" s="8"/>
      <c r="AT784" s="8"/>
      <c r="AU784" s="8"/>
      <c r="AW784"/>
      <c r="AX784"/>
      <c r="AY784"/>
      <c r="AZ784"/>
    </row>
    <row r="785" spans="1:52" s="17" customFormat="1" x14ac:dyDescent="0.3">
      <c r="A785"/>
      <c r="B785"/>
      <c r="C785"/>
      <c r="D785"/>
      <c r="E785"/>
      <c r="F785" s="2"/>
      <c r="G785" s="2"/>
      <c r="H785" s="4"/>
      <c r="I785"/>
      <c r="J785"/>
      <c r="K785"/>
      <c r="L785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/>
      <c r="Y785" s="8"/>
      <c r="Z785" s="8"/>
      <c r="AA785" s="8"/>
      <c r="AB785" s="8"/>
      <c r="AC785" s="8"/>
      <c r="AD785" s="8"/>
      <c r="AE785" s="8"/>
      <c r="AF785" s="8"/>
      <c r="AG785" s="8"/>
      <c r="AH785" s="8"/>
      <c r="AI785" s="8"/>
      <c r="AK785" s="8"/>
      <c r="AL785" s="8"/>
      <c r="AM785" s="8"/>
      <c r="AN785" s="8"/>
      <c r="AO785" s="8"/>
      <c r="AP785" s="8"/>
      <c r="AQ785" s="8"/>
      <c r="AR785" s="8"/>
      <c r="AS785" s="8"/>
      <c r="AT785" s="8"/>
      <c r="AU785" s="8"/>
      <c r="AW785"/>
      <c r="AX785"/>
      <c r="AY785"/>
      <c r="AZ785"/>
    </row>
    <row r="786" spans="1:52" s="17" customFormat="1" x14ac:dyDescent="0.3">
      <c r="A786"/>
      <c r="B786"/>
      <c r="C786"/>
      <c r="D786"/>
      <c r="E786"/>
      <c r="F786" s="2"/>
      <c r="G786" s="2"/>
      <c r="H786" s="4"/>
      <c r="I786"/>
      <c r="J786"/>
      <c r="K786"/>
      <c r="L786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/>
      <c r="Y786" s="8"/>
      <c r="Z786" s="8"/>
      <c r="AA786" s="8"/>
      <c r="AB786" s="8"/>
      <c r="AC786" s="8"/>
      <c r="AD786" s="8"/>
      <c r="AE786" s="8"/>
      <c r="AF786" s="8"/>
      <c r="AG786" s="8"/>
      <c r="AH786" s="8"/>
      <c r="AI786" s="8"/>
      <c r="AK786" s="8"/>
      <c r="AL786" s="8"/>
      <c r="AM786" s="8"/>
      <c r="AN786" s="8"/>
      <c r="AO786" s="8"/>
      <c r="AP786" s="8"/>
      <c r="AQ786" s="8"/>
      <c r="AR786" s="8"/>
      <c r="AS786" s="8"/>
      <c r="AT786" s="8"/>
      <c r="AU786" s="8"/>
      <c r="AW786"/>
      <c r="AX786"/>
      <c r="AY786"/>
      <c r="AZ786"/>
    </row>
    <row r="787" spans="1:52" s="17" customFormat="1" x14ac:dyDescent="0.3">
      <c r="A787"/>
      <c r="B787"/>
      <c r="C787"/>
      <c r="D787"/>
      <c r="E787"/>
      <c r="F787" s="2"/>
      <c r="G787" s="2"/>
      <c r="H787" s="4"/>
      <c r="I787"/>
      <c r="J787"/>
      <c r="K787"/>
      <c r="L787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/>
      <c r="Y787" s="8"/>
      <c r="Z787" s="8"/>
      <c r="AA787" s="8"/>
      <c r="AB787" s="8"/>
      <c r="AC787" s="8"/>
      <c r="AD787" s="8"/>
      <c r="AE787" s="8"/>
      <c r="AF787" s="8"/>
      <c r="AG787" s="8"/>
      <c r="AH787" s="8"/>
      <c r="AI787" s="8"/>
      <c r="AK787" s="8"/>
      <c r="AL787" s="8"/>
      <c r="AM787" s="8"/>
      <c r="AN787" s="8"/>
      <c r="AO787" s="8"/>
      <c r="AP787" s="8"/>
      <c r="AQ787" s="8"/>
      <c r="AR787" s="8"/>
      <c r="AS787" s="8"/>
      <c r="AT787" s="8"/>
      <c r="AU787" s="8"/>
      <c r="AW787"/>
      <c r="AX787"/>
      <c r="AY787"/>
      <c r="AZ787"/>
    </row>
    <row r="788" spans="1:52" s="17" customFormat="1" x14ac:dyDescent="0.3">
      <c r="A788"/>
      <c r="B788"/>
      <c r="C788"/>
      <c r="D788"/>
      <c r="E788"/>
      <c r="F788" s="2"/>
      <c r="G788" s="2"/>
      <c r="H788" s="4"/>
      <c r="I788"/>
      <c r="J788"/>
      <c r="K788"/>
      <c r="L78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/>
      <c r="Y788" s="8"/>
      <c r="Z788" s="8"/>
      <c r="AA788" s="8"/>
      <c r="AB788" s="8"/>
      <c r="AC788" s="8"/>
      <c r="AD788" s="8"/>
      <c r="AE788" s="8"/>
      <c r="AF788" s="8"/>
      <c r="AG788" s="8"/>
      <c r="AH788" s="8"/>
      <c r="AI788" s="8"/>
      <c r="AK788" s="8"/>
      <c r="AL788" s="8"/>
      <c r="AM788" s="8"/>
      <c r="AN788" s="8"/>
      <c r="AO788" s="8"/>
      <c r="AP788" s="8"/>
      <c r="AQ788" s="8"/>
      <c r="AR788" s="8"/>
      <c r="AS788" s="8"/>
      <c r="AT788" s="8"/>
      <c r="AU788" s="8"/>
      <c r="AW788"/>
      <c r="AX788"/>
      <c r="AY788"/>
      <c r="AZ788"/>
    </row>
    <row r="789" spans="1:52" s="17" customFormat="1" x14ac:dyDescent="0.3">
      <c r="A789"/>
      <c r="B789"/>
      <c r="C789"/>
      <c r="D789"/>
      <c r="E789"/>
      <c r="F789" s="2"/>
      <c r="G789" s="2"/>
      <c r="H789" s="4"/>
      <c r="I789"/>
      <c r="J789"/>
      <c r="K789"/>
      <c r="L789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/>
      <c r="Y789" s="8"/>
      <c r="Z789" s="8"/>
      <c r="AA789" s="8"/>
      <c r="AB789" s="8"/>
      <c r="AC789" s="8"/>
      <c r="AD789" s="8"/>
      <c r="AE789" s="8"/>
      <c r="AF789" s="8"/>
      <c r="AG789" s="8"/>
      <c r="AH789" s="8"/>
      <c r="AI789" s="8"/>
      <c r="AK789" s="8"/>
      <c r="AL789" s="8"/>
      <c r="AM789" s="8"/>
      <c r="AN789" s="8"/>
      <c r="AO789" s="8"/>
      <c r="AP789" s="8"/>
      <c r="AQ789" s="8"/>
      <c r="AR789" s="8"/>
      <c r="AS789" s="8"/>
      <c r="AT789" s="8"/>
      <c r="AU789" s="8"/>
      <c r="AW789"/>
      <c r="AX789"/>
      <c r="AY789"/>
      <c r="AZ789"/>
    </row>
    <row r="790" spans="1:52" s="17" customFormat="1" x14ac:dyDescent="0.3">
      <c r="A790"/>
      <c r="B790"/>
      <c r="C790"/>
      <c r="D790"/>
      <c r="E790"/>
      <c r="F790" s="2"/>
      <c r="G790" s="2"/>
      <c r="H790" s="4"/>
      <c r="I790"/>
      <c r="J790"/>
      <c r="K790"/>
      <c r="L790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/>
      <c r="Y790" s="8"/>
      <c r="Z790" s="8"/>
      <c r="AA790" s="8"/>
      <c r="AB790" s="8"/>
      <c r="AC790" s="8"/>
      <c r="AD790" s="8"/>
      <c r="AE790" s="8"/>
      <c r="AF790" s="8"/>
      <c r="AG790" s="8"/>
      <c r="AH790" s="8"/>
      <c r="AI790" s="8"/>
      <c r="AK790" s="8"/>
      <c r="AL790" s="8"/>
      <c r="AM790" s="8"/>
      <c r="AN790" s="8"/>
      <c r="AO790" s="8"/>
      <c r="AP790" s="8"/>
      <c r="AQ790" s="8"/>
      <c r="AR790" s="8"/>
      <c r="AS790" s="8"/>
      <c r="AT790" s="8"/>
      <c r="AU790" s="8"/>
      <c r="AW790"/>
      <c r="AX790"/>
      <c r="AY790"/>
      <c r="AZ790"/>
    </row>
    <row r="791" spans="1:52" s="17" customFormat="1" x14ac:dyDescent="0.3">
      <c r="A791"/>
      <c r="B791"/>
      <c r="C791"/>
      <c r="D791"/>
      <c r="E791"/>
      <c r="F791" s="2"/>
      <c r="G791" s="2"/>
      <c r="H791" s="4"/>
      <c r="I791"/>
      <c r="J791"/>
      <c r="K791"/>
      <c r="L791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/>
      <c r="Y791" s="8"/>
      <c r="Z791" s="8"/>
      <c r="AA791" s="8"/>
      <c r="AB791" s="8"/>
      <c r="AC791" s="8"/>
      <c r="AD791" s="8"/>
      <c r="AE791" s="8"/>
      <c r="AF791" s="8"/>
      <c r="AG791" s="8"/>
      <c r="AH791" s="8"/>
      <c r="AI791" s="8"/>
      <c r="AK791" s="8"/>
      <c r="AL791" s="8"/>
      <c r="AM791" s="8"/>
      <c r="AN791" s="8"/>
      <c r="AO791" s="8"/>
      <c r="AP791" s="8"/>
      <c r="AQ791" s="8"/>
      <c r="AR791" s="8"/>
      <c r="AS791" s="8"/>
      <c r="AT791" s="8"/>
      <c r="AU791" s="8"/>
      <c r="AW791"/>
      <c r="AX791"/>
      <c r="AY791"/>
      <c r="AZ791"/>
    </row>
    <row r="792" spans="1:52" s="17" customFormat="1" x14ac:dyDescent="0.3">
      <c r="A792"/>
      <c r="B792"/>
      <c r="C792"/>
      <c r="D792"/>
      <c r="E792"/>
      <c r="F792" s="2"/>
      <c r="G792" s="2"/>
      <c r="H792" s="4"/>
      <c r="I792"/>
      <c r="J792"/>
      <c r="K792"/>
      <c r="L792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/>
      <c r="Y792" s="8"/>
      <c r="Z792" s="8"/>
      <c r="AA792" s="8"/>
      <c r="AB792" s="8"/>
      <c r="AC792" s="8"/>
      <c r="AD792" s="8"/>
      <c r="AE792" s="8"/>
      <c r="AF792" s="8"/>
      <c r="AG792" s="8"/>
      <c r="AH792" s="8"/>
      <c r="AI792" s="8"/>
      <c r="AK792" s="8"/>
      <c r="AL792" s="8"/>
      <c r="AM792" s="8"/>
      <c r="AN792" s="8"/>
      <c r="AO792" s="8"/>
      <c r="AP792" s="8"/>
      <c r="AQ792" s="8"/>
      <c r="AR792" s="8"/>
      <c r="AS792" s="8"/>
      <c r="AT792" s="8"/>
      <c r="AU792" s="8"/>
      <c r="AW792"/>
      <c r="AX792"/>
      <c r="AY792"/>
      <c r="AZ792"/>
    </row>
    <row r="793" spans="1:52" s="17" customFormat="1" x14ac:dyDescent="0.3">
      <c r="A793"/>
      <c r="B793"/>
      <c r="C793"/>
      <c r="D793"/>
      <c r="E793"/>
      <c r="F793" s="2"/>
      <c r="G793" s="2"/>
      <c r="H793" s="4"/>
      <c r="I793"/>
      <c r="J793"/>
      <c r="K793"/>
      <c r="L793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/>
      <c r="Y793" s="8"/>
      <c r="Z793" s="8"/>
      <c r="AA793" s="8"/>
      <c r="AB793" s="8"/>
      <c r="AC793" s="8"/>
      <c r="AD793" s="8"/>
      <c r="AE793" s="8"/>
      <c r="AF793" s="8"/>
      <c r="AG793" s="8"/>
      <c r="AH793" s="8"/>
      <c r="AI793" s="8"/>
      <c r="AK793" s="8"/>
      <c r="AL793" s="8"/>
      <c r="AM793" s="8"/>
      <c r="AN793" s="8"/>
      <c r="AO793" s="8"/>
      <c r="AP793" s="8"/>
      <c r="AQ793" s="8"/>
      <c r="AR793" s="8"/>
      <c r="AS793" s="8"/>
      <c r="AT793" s="8"/>
      <c r="AU793" s="8"/>
      <c r="AW793"/>
      <c r="AX793"/>
      <c r="AY793"/>
      <c r="AZ793"/>
    </row>
    <row r="794" spans="1:52" s="17" customFormat="1" x14ac:dyDescent="0.3">
      <c r="A794"/>
      <c r="B794"/>
      <c r="C794"/>
      <c r="D794"/>
      <c r="E794"/>
      <c r="F794" s="2"/>
      <c r="G794" s="2"/>
      <c r="H794" s="4"/>
      <c r="I794"/>
      <c r="J794"/>
      <c r="K794"/>
      <c r="L794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/>
      <c r="Y794" s="8"/>
      <c r="Z794" s="8"/>
      <c r="AA794" s="8"/>
      <c r="AB794" s="8"/>
      <c r="AC794" s="8"/>
      <c r="AD794" s="8"/>
      <c r="AE794" s="8"/>
      <c r="AF794" s="8"/>
      <c r="AG794" s="8"/>
      <c r="AH794" s="8"/>
      <c r="AI794" s="8"/>
      <c r="AK794" s="8"/>
      <c r="AL794" s="8"/>
      <c r="AM794" s="8"/>
      <c r="AN794" s="8"/>
      <c r="AO794" s="8"/>
      <c r="AP794" s="8"/>
      <c r="AQ794" s="8"/>
      <c r="AR794" s="8"/>
      <c r="AS794" s="8"/>
      <c r="AT794" s="8"/>
      <c r="AU794" s="8"/>
      <c r="AW794"/>
      <c r="AX794"/>
      <c r="AY794"/>
      <c r="AZ794"/>
    </row>
    <row r="795" spans="1:52" s="17" customFormat="1" x14ac:dyDescent="0.3">
      <c r="A795"/>
      <c r="B795"/>
      <c r="C795"/>
      <c r="D795"/>
      <c r="E795"/>
      <c r="F795" s="2"/>
      <c r="G795" s="2"/>
      <c r="H795" s="4"/>
      <c r="I795"/>
      <c r="J795"/>
      <c r="K795"/>
      <c r="L795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/>
      <c r="Y795" s="8"/>
      <c r="Z795" s="8"/>
      <c r="AA795" s="8"/>
      <c r="AB795" s="8"/>
      <c r="AC795" s="8"/>
      <c r="AD795" s="8"/>
      <c r="AE795" s="8"/>
      <c r="AF795" s="8"/>
      <c r="AG795" s="8"/>
      <c r="AH795" s="8"/>
      <c r="AI795" s="8"/>
      <c r="AK795" s="8"/>
      <c r="AL795" s="8"/>
      <c r="AM795" s="8"/>
      <c r="AN795" s="8"/>
      <c r="AO795" s="8"/>
      <c r="AP795" s="8"/>
      <c r="AQ795" s="8"/>
      <c r="AR795" s="8"/>
      <c r="AS795" s="8"/>
      <c r="AT795" s="8"/>
      <c r="AU795" s="8"/>
      <c r="AW795"/>
      <c r="AX795"/>
      <c r="AY795"/>
      <c r="AZ795"/>
    </row>
    <row r="796" spans="1:52" s="17" customFormat="1" x14ac:dyDescent="0.3">
      <c r="A796"/>
      <c r="B796"/>
      <c r="C796"/>
      <c r="D796"/>
      <c r="E796"/>
      <c r="F796" s="2"/>
      <c r="G796" s="2"/>
      <c r="H796" s="4"/>
      <c r="I796"/>
      <c r="J796"/>
      <c r="K796"/>
      <c r="L796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/>
      <c r="Y796" s="8"/>
      <c r="Z796" s="8"/>
      <c r="AA796" s="8"/>
      <c r="AB796" s="8"/>
      <c r="AC796" s="8"/>
      <c r="AD796" s="8"/>
      <c r="AE796" s="8"/>
      <c r="AF796" s="8"/>
      <c r="AG796" s="8"/>
      <c r="AH796" s="8"/>
      <c r="AI796" s="8"/>
      <c r="AK796" s="8"/>
      <c r="AL796" s="8"/>
      <c r="AM796" s="8"/>
      <c r="AN796" s="8"/>
      <c r="AO796" s="8"/>
      <c r="AP796" s="8"/>
      <c r="AQ796" s="8"/>
      <c r="AR796" s="8"/>
      <c r="AS796" s="8"/>
      <c r="AT796" s="8"/>
      <c r="AU796" s="8"/>
      <c r="AW796"/>
      <c r="AX796"/>
      <c r="AY796"/>
      <c r="AZ796"/>
    </row>
    <row r="797" spans="1:52" s="17" customFormat="1" x14ac:dyDescent="0.3">
      <c r="A797"/>
      <c r="B797"/>
      <c r="C797"/>
      <c r="D797"/>
      <c r="E797"/>
      <c r="F797" s="2"/>
      <c r="G797" s="2"/>
      <c r="H797" s="4"/>
      <c r="I797"/>
      <c r="J797"/>
      <c r="K797"/>
      <c r="L797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/>
      <c r="Y797" s="8"/>
      <c r="Z797" s="8"/>
      <c r="AA797" s="8"/>
      <c r="AB797" s="8"/>
      <c r="AC797" s="8"/>
      <c r="AD797" s="8"/>
      <c r="AE797" s="8"/>
      <c r="AF797" s="8"/>
      <c r="AG797" s="8"/>
      <c r="AH797" s="8"/>
      <c r="AI797" s="8"/>
      <c r="AK797" s="8"/>
      <c r="AL797" s="8"/>
      <c r="AM797" s="8"/>
      <c r="AN797" s="8"/>
      <c r="AO797" s="8"/>
      <c r="AP797" s="8"/>
      <c r="AQ797" s="8"/>
      <c r="AR797" s="8"/>
      <c r="AS797" s="8"/>
      <c r="AT797" s="8"/>
      <c r="AU797" s="8"/>
      <c r="AW797"/>
      <c r="AX797"/>
      <c r="AY797"/>
      <c r="AZ797"/>
    </row>
    <row r="798" spans="1:52" s="17" customFormat="1" x14ac:dyDescent="0.3">
      <c r="A798"/>
      <c r="B798"/>
      <c r="C798"/>
      <c r="D798"/>
      <c r="E798"/>
      <c r="F798" s="2"/>
      <c r="G798" s="2"/>
      <c r="H798" s="4"/>
      <c r="I798"/>
      <c r="J798"/>
      <c r="K798"/>
      <c r="L79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/>
      <c r="Y798" s="8"/>
      <c r="Z798" s="8"/>
      <c r="AA798" s="8"/>
      <c r="AB798" s="8"/>
      <c r="AC798" s="8"/>
      <c r="AD798" s="8"/>
      <c r="AE798" s="8"/>
      <c r="AF798" s="8"/>
      <c r="AG798" s="8"/>
      <c r="AH798" s="8"/>
      <c r="AI798" s="8"/>
      <c r="AK798" s="8"/>
      <c r="AL798" s="8"/>
      <c r="AM798" s="8"/>
      <c r="AN798" s="8"/>
      <c r="AO798" s="8"/>
      <c r="AP798" s="8"/>
      <c r="AQ798" s="8"/>
      <c r="AR798" s="8"/>
      <c r="AS798" s="8"/>
      <c r="AT798" s="8"/>
      <c r="AU798" s="8"/>
      <c r="AW798"/>
      <c r="AX798"/>
      <c r="AY798"/>
      <c r="AZ798"/>
    </row>
    <row r="799" spans="1:52" s="17" customFormat="1" x14ac:dyDescent="0.3">
      <c r="A799"/>
      <c r="B799"/>
      <c r="C799"/>
      <c r="D799"/>
      <c r="E799"/>
      <c r="F799" s="2"/>
      <c r="G799" s="2"/>
      <c r="H799" s="4"/>
      <c r="I799"/>
      <c r="J799"/>
      <c r="K799"/>
      <c r="L799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/>
      <c r="Y799" s="8"/>
      <c r="Z799" s="8"/>
      <c r="AA799" s="8"/>
      <c r="AB799" s="8"/>
      <c r="AC799" s="8"/>
      <c r="AD799" s="8"/>
      <c r="AE799" s="8"/>
      <c r="AF799" s="8"/>
      <c r="AG799" s="8"/>
      <c r="AH799" s="8"/>
      <c r="AI799" s="8"/>
      <c r="AK799" s="8"/>
      <c r="AL799" s="8"/>
      <c r="AM799" s="8"/>
      <c r="AN799" s="8"/>
      <c r="AO799" s="8"/>
      <c r="AP799" s="8"/>
      <c r="AQ799" s="8"/>
      <c r="AR799" s="8"/>
      <c r="AS799" s="8"/>
      <c r="AT799" s="8"/>
      <c r="AU799" s="8"/>
      <c r="AW799"/>
      <c r="AX799"/>
      <c r="AY799"/>
      <c r="AZ799"/>
    </row>
    <row r="800" spans="1:52" s="17" customFormat="1" x14ac:dyDescent="0.3">
      <c r="A800"/>
      <c r="B800"/>
      <c r="C800"/>
      <c r="D800"/>
      <c r="E800"/>
      <c r="F800" s="2"/>
      <c r="G800" s="2"/>
      <c r="H800" s="4"/>
      <c r="I800"/>
      <c r="J800"/>
      <c r="K800"/>
      <c r="L800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/>
      <c r="Y800" s="8"/>
      <c r="Z800" s="8"/>
      <c r="AA800" s="8"/>
      <c r="AB800" s="8"/>
      <c r="AC800" s="8"/>
      <c r="AD800" s="8"/>
      <c r="AE800" s="8"/>
      <c r="AF800" s="8"/>
      <c r="AG800" s="8"/>
      <c r="AH800" s="8"/>
      <c r="AI800" s="8"/>
      <c r="AK800" s="8"/>
      <c r="AL800" s="8"/>
      <c r="AM800" s="8"/>
      <c r="AN800" s="8"/>
      <c r="AO800" s="8"/>
      <c r="AP800" s="8"/>
      <c r="AQ800" s="8"/>
      <c r="AR800" s="8"/>
      <c r="AS800" s="8"/>
      <c r="AT800" s="8"/>
      <c r="AU800" s="8"/>
      <c r="AW800"/>
      <c r="AX800"/>
      <c r="AY800"/>
      <c r="AZ800"/>
    </row>
    <row r="801" spans="1:52" s="17" customFormat="1" x14ac:dyDescent="0.3">
      <c r="A801"/>
      <c r="B801"/>
      <c r="C801"/>
      <c r="D801"/>
      <c r="E801"/>
      <c r="F801" s="2"/>
      <c r="G801" s="2"/>
      <c r="H801" s="4"/>
      <c r="I801"/>
      <c r="J801"/>
      <c r="K801"/>
      <c r="L801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/>
      <c r="Y801" s="8"/>
      <c r="Z801" s="8"/>
      <c r="AA801" s="8"/>
      <c r="AB801" s="8"/>
      <c r="AC801" s="8"/>
      <c r="AD801" s="8"/>
      <c r="AE801" s="8"/>
      <c r="AF801" s="8"/>
      <c r="AG801" s="8"/>
      <c r="AH801" s="8"/>
      <c r="AI801" s="8"/>
      <c r="AK801" s="8"/>
      <c r="AL801" s="8"/>
      <c r="AM801" s="8"/>
      <c r="AN801" s="8"/>
      <c r="AO801" s="8"/>
      <c r="AP801" s="8"/>
      <c r="AQ801" s="8"/>
      <c r="AR801" s="8"/>
      <c r="AS801" s="8"/>
      <c r="AT801" s="8"/>
      <c r="AU801" s="8"/>
      <c r="AW801"/>
      <c r="AX801"/>
      <c r="AY801"/>
      <c r="AZ801"/>
    </row>
    <row r="802" spans="1:52" s="17" customFormat="1" x14ac:dyDescent="0.3">
      <c r="A802"/>
      <c r="B802"/>
      <c r="C802"/>
      <c r="D802"/>
      <c r="E802"/>
      <c r="F802" s="2"/>
      <c r="G802" s="2"/>
      <c r="H802" s="4"/>
      <c r="I802"/>
      <c r="J802"/>
      <c r="K802"/>
      <c r="L802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/>
      <c r="Y802" s="8"/>
      <c r="Z802" s="8"/>
      <c r="AA802" s="8"/>
      <c r="AB802" s="8"/>
      <c r="AC802" s="8"/>
      <c r="AD802" s="8"/>
      <c r="AE802" s="8"/>
      <c r="AF802" s="8"/>
      <c r="AG802" s="8"/>
      <c r="AH802" s="8"/>
      <c r="AI802" s="8"/>
      <c r="AK802" s="8"/>
      <c r="AL802" s="8"/>
      <c r="AM802" s="8"/>
      <c r="AN802" s="8"/>
      <c r="AO802" s="8"/>
      <c r="AP802" s="8"/>
      <c r="AQ802" s="8"/>
      <c r="AR802" s="8"/>
      <c r="AS802" s="8"/>
      <c r="AT802" s="8"/>
      <c r="AU802" s="8"/>
      <c r="AW802"/>
      <c r="AX802"/>
      <c r="AY802"/>
      <c r="AZ802"/>
    </row>
    <row r="803" spans="1:52" s="17" customFormat="1" x14ac:dyDescent="0.3">
      <c r="A803"/>
      <c r="B803"/>
      <c r="C803"/>
      <c r="D803"/>
      <c r="E803"/>
      <c r="F803" s="2"/>
      <c r="G803" s="2"/>
      <c r="H803" s="4"/>
      <c r="I803"/>
      <c r="J803"/>
      <c r="K803"/>
      <c r="L803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/>
      <c r="Y803" s="8"/>
      <c r="Z803" s="8"/>
      <c r="AA803" s="8"/>
      <c r="AB803" s="8"/>
      <c r="AC803" s="8"/>
      <c r="AD803" s="8"/>
      <c r="AE803" s="8"/>
      <c r="AF803" s="8"/>
      <c r="AG803" s="8"/>
      <c r="AH803" s="8"/>
      <c r="AI803" s="8"/>
      <c r="AK803" s="8"/>
      <c r="AL803" s="8"/>
      <c r="AM803" s="8"/>
      <c r="AN803" s="8"/>
      <c r="AO803" s="8"/>
      <c r="AP803" s="8"/>
      <c r="AQ803" s="8"/>
      <c r="AR803" s="8"/>
      <c r="AS803" s="8"/>
      <c r="AT803" s="8"/>
      <c r="AU803" s="8"/>
      <c r="AW803"/>
      <c r="AX803"/>
      <c r="AY803"/>
      <c r="AZ803"/>
    </row>
    <row r="804" spans="1:52" s="17" customFormat="1" x14ac:dyDescent="0.3">
      <c r="A804"/>
      <c r="B804"/>
      <c r="C804"/>
      <c r="D804"/>
      <c r="E804"/>
      <c r="F804" s="2"/>
      <c r="G804" s="2"/>
      <c r="H804" s="4"/>
      <c r="I804"/>
      <c r="J804"/>
      <c r="K804"/>
      <c r="L804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/>
      <c r="Y804" s="8"/>
      <c r="Z804" s="8"/>
      <c r="AA804" s="8"/>
      <c r="AB804" s="8"/>
      <c r="AC804" s="8"/>
      <c r="AD804" s="8"/>
      <c r="AE804" s="8"/>
      <c r="AF804" s="8"/>
      <c r="AG804" s="8"/>
      <c r="AH804" s="8"/>
      <c r="AI804" s="8"/>
      <c r="AK804" s="8"/>
      <c r="AL804" s="8"/>
      <c r="AM804" s="8"/>
      <c r="AN804" s="8"/>
      <c r="AO804" s="8"/>
      <c r="AP804" s="8"/>
      <c r="AQ804" s="8"/>
      <c r="AR804" s="8"/>
      <c r="AS804" s="8"/>
      <c r="AT804" s="8"/>
      <c r="AU804" s="8"/>
      <c r="AW804"/>
      <c r="AX804"/>
      <c r="AY804"/>
      <c r="AZ804"/>
    </row>
    <row r="805" spans="1:52" s="17" customFormat="1" x14ac:dyDescent="0.3">
      <c r="A805"/>
      <c r="B805"/>
      <c r="C805"/>
      <c r="D805"/>
      <c r="E805"/>
      <c r="F805" s="2"/>
      <c r="G805" s="2"/>
      <c r="H805" s="4"/>
      <c r="I805"/>
      <c r="J805"/>
      <c r="K805"/>
      <c r="L805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/>
      <c r="Y805" s="8"/>
      <c r="Z805" s="8"/>
      <c r="AA805" s="8"/>
      <c r="AB805" s="8"/>
      <c r="AC805" s="8"/>
      <c r="AD805" s="8"/>
      <c r="AE805" s="8"/>
      <c r="AF805" s="8"/>
      <c r="AG805" s="8"/>
      <c r="AH805" s="8"/>
      <c r="AI805" s="8"/>
      <c r="AK805" s="8"/>
      <c r="AL805" s="8"/>
      <c r="AM805" s="8"/>
      <c r="AN805" s="8"/>
      <c r="AO805" s="8"/>
      <c r="AP805" s="8"/>
      <c r="AQ805" s="8"/>
      <c r="AR805" s="8"/>
      <c r="AS805" s="8"/>
      <c r="AT805" s="8"/>
      <c r="AU805" s="8"/>
      <c r="AW805"/>
      <c r="AX805"/>
      <c r="AY805"/>
      <c r="AZ805"/>
    </row>
    <row r="806" spans="1:52" s="17" customFormat="1" x14ac:dyDescent="0.3">
      <c r="A806"/>
      <c r="B806"/>
      <c r="C806"/>
      <c r="D806"/>
      <c r="E806"/>
      <c r="F806" s="2"/>
      <c r="G806" s="2"/>
      <c r="H806" s="4"/>
      <c r="I806"/>
      <c r="J806"/>
      <c r="K806"/>
      <c r="L806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/>
      <c r="Y806" s="8"/>
      <c r="Z806" s="8"/>
      <c r="AA806" s="8"/>
      <c r="AB806" s="8"/>
      <c r="AC806" s="8"/>
      <c r="AD806" s="8"/>
      <c r="AE806" s="8"/>
      <c r="AF806" s="8"/>
      <c r="AG806" s="8"/>
      <c r="AH806" s="8"/>
      <c r="AI806" s="8"/>
      <c r="AK806" s="8"/>
      <c r="AL806" s="8"/>
      <c r="AM806" s="8"/>
      <c r="AN806" s="8"/>
      <c r="AO806" s="8"/>
      <c r="AP806" s="8"/>
      <c r="AQ806" s="8"/>
      <c r="AR806" s="8"/>
      <c r="AS806" s="8"/>
      <c r="AT806" s="8"/>
      <c r="AU806" s="8"/>
      <c r="AW806"/>
      <c r="AX806"/>
      <c r="AY806"/>
      <c r="AZ806"/>
    </row>
    <row r="807" spans="1:52" s="17" customFormat="1" x14ac:dyDescent="0.3">
      <c r="A807"/>
      <c r="B807"/>
      <c r="C807"/>
      <c r="D807"/>
      <c r="E807"/>
      <c r="F807" s="2"/>
      <c r="G807" s="2"/>
      <c r="H807" s="4"/>
      <c r="I807"/>
      <c r="J807"/>
      <c r="K807"/>
      <c r="L807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/>
      <c r="Y807" s="8"/>
      <c r="Z807" s="8"/>
      <c r="AA807" s="8"/>
      <c r="AB807" s="8"/>
      <c r="AC807" s="8"/>
      <c r="AD807" s="8"/>
      <c r="AE807" s="8"/>
      <c r="AF807" s="8"/>
      <c r="AG807" s="8"/>
      <c r="AH807" s="8"/>
      <c r="AI807" s="8"/>
      <c r="AK807" s="8"/>
      <c r="AL807" s="8"/>
      <c r="AM807" s="8"/>
      <c r="AN807" s="8"/>
      <c r="AO807" s="8"/>
      <c r="AP807" s="8"/>
      <c r="AQ807" s="8"/>
      <c r="AR807" s="8"/>
      <c r="AS807" s="8"/>
      <c r="AT807" s="8"/>
      <c r="AU807" s="8"/>
      <c r="AW807"/>
      <c r="AX807"/>
      <c r="AY807"/>
      <c r="AZ807"/>
    </row>
    <row r="808" spans="1:52" s="17" customFormat="1" x14ac:dyDescent="0.3">
      <c r="A808"/>
      <c r="B808"/>
      <c r="C808"/>
      <c r="D808"/>
      <c r="E808"/>
      <c r="F808" s="2"/>
      <c r="G808" s="2"/>
      <c r="H808" s="4"/>
      <c r="I808"/>
      <c r="J808"/>
      <c r="K808"/>
      <c r="L80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/>
      <c r="Y808" s="8"/>
      <c r="Z808" s="8"/>
      <c r="AA808" s="8"/>
      <c r="AB808" s="8"/>
      <c r="AC808" s="8"/>
      <c r="AD808" s="8"/>
      <c r="AE808" s="8"/>
      <c r="AF808" s="8"/>
      <c r="AG808" s="8"/>
      <c r="AH808" s="8"/>
      <c r="AI808" s="8"/>
      <c r="AK808" s="8"/>
      <c r="AL808" s="8"/>
      <c r="AM808" s="8"/>
      <c r="AN808" s="8"/>
      <c r="AO808" s="8"/>
      <c r="AP808" s="8"/>
      <c r="AQ808" s="8"/>
      <c r="AR808" s="8"/>
      <c r="AS808" s="8"/>
      <c r="AT808" s="8"/>
      <c r="AU808" s="8"/>
      <c r="AW808"/>
      <c r="AX808"/>
      <c r="AY808"/>
      <c r="AZ808"/>
    </row>
    <row r="809" spans="1:52" s="17" customFormat="1" x14ac:dyDescent="0.3">
      <c r="A809"/>
      <c r="B809"/>
      <c r="C809"/>
      <c r="D809"/>
      <c r="E809"/>
      <c r="F809" s="2"/>
      <c r="G809" s="2"/>
      <c r="H809" s="4"/>
      <c r="I809"/>
      <c r="J809"/>
      <c r="K809"/>
      <c r="L809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/>
      <c r="Y809" s="8"/>
      <c r="Z809" s="8"/>
      <c r="AA809" s="8"/>
      <c r="AB809" s="8"/>
      <c r="AC809" s="8"/>
      <c r="AD809" s="8"/>
      <c r="AE809" s="8"/>
      <c r="AF809" s="8"/>
      <c r="AG809" s="8"/>
      <c r="AH809" s="8"/>
      <c r="AI809" s="8"/>
      <c r="AK809" s="8"/>
      <c r="AL809" s="8"/>
      <c r="AM809" s="8"/>
      <c r="AN809" s="8"/>
      <c r="AO809" s="8"/>
      <c r="AP809" s="8"/>
      <c r="AQ809" s="8"/>
      <c r="AR809" s="8"/>
      <c r="AS809" s="8"/>
      <c r="AT809" s="8"/>
      <c r="AU809" s="8"/>
      <c r="AW809"/>
      <c r="AX809"/>
      <c r="AY809"/>
      <c r="AZ809"/>
    </row>
    <row r="810" spans="1:52" s="17" customFormat="1" x14ac:dyDescent="0.3">
      <c r="A810"/>
      <c r="B810"/>
      <c r="C810"/>
      <c r="D810"/>
      <c r="E810"/>
      <c r="F810" s="2"/>
      <c r="G810" s="2"/>
      <c r="H810" s="4"/>
      <c r="I810"/>
      <c r="J810"/>
      <c r="K810"/>
      <c r="L810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/>
      <c r="Y810" s="8"/>
      <c r="Z810" s="8"/>
      <c r="AA810" s="8"/>
      <c r="AB810" s="8"/>
      <c r="AC810" s="8"/>
      <c r="AD810" s="8"/>
      <c r="AE810" s="8"/>
      <c r="AF810" s="8"/>
      <c r="AG810" s="8"/>
      <c r="AH810" s="8"/>
      <c r="AI810" s="8"/>
      <c r="AK810" s="8"/>
      <c r="AL810" s="8"/>
      <c r="AM810" s="8"/>
      <c r="AN810" s="8"/>
      <c r="AO810" s="8"/>
      <c r="AP810" s="8"/>
      <c r="AQ810" s="8"/>
      <c r="AR810" s="8"/>
      <c r="AS810" s="8"/>
      <c r="AT810" s="8"/>
      <c r="AU810" s="8"/>
      <c r="AW810"/>
      <c r="AX810"/>
      <c r="AY810"/>
      <c r="AZ810"/>
    </row>
    <row r="811" spans="1:52" s="17" customFormat="1" x14ac:dyDescent="0.3">
      <c r="A811"/>
      <c r="B811"/>
      <c r="C811"/>
      <c r="D811"/>
      <c r="E811"/>
      <c r="F811" s="2"/>
      <c r="G811" s="2"/>
      <c r="H811" s="4"/>
      <c r="I811"/>
      <c r="J811"/>
      <c r="K811"/>
      <c r="L811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/>
      <c r="Y811" s="8"/>
      <c r="Z811" s="8"/>
      <c r="AA811" s="8"/>
      <c r="AB811" s="8"/>
      <c r="AC811" s="8"/>
      <c r="AD811" s="8"/>
      <c r="AE811" s="8"/>
      <c r="AF811" s="8"/>
      <c r="AG811" s="8"/>
      <c r="AH811" s="8"/>
      <c r="AI811" s="8"/>
      <c r="AK811" s="8"/>
      <c r="AL811" s="8"/>
      <c r="AM811" s="8"/>
      <c r="AN811" s="8"/>
      <c r="AO811" s="8"/>
      <c r="AP811" s="8"/>
      <c r="AQ811" s="8"/>
      <c r="AR811" s="8"/>
      <c r="AS811" s="8"/>
      <c r="AT811" s="8"/>
      <c r="AU811" s="8"/>
      <c r="AW811"/>
      <c r="AX811"/>
      <c r="AY811"/>
      <c r="AZ811"/>
    </row>
    <row r="812" spans="1:52" s="17" customFormat="1" x14ac:dyDescent="0.3">
      <c r="A812"/>
      <c r="B812"/>
      <c r="C812"/>
      <c r="D812"/>
      <c r="E812"/>
      <c r="F812" s="2"/>
      <c r="G812" s="2"/>
      <c r="H812" s="4"/>
      <c r="I812"/>
      <c r="J812"/>
      <c r="K812"/>
      <c r="L812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/>
      <c r="Y812" s="8"/>
      <c r="Z812" s="8"/>
      <c r="AA812" s="8"/>
      <c r="AB812" s="8"/>
      <c r="AC812" s="8"/>
      <c r="AD812" s="8"/>
      <c r="AE812" s="8"/>
      <c r="AF812" s="8"/>
      <c r="AG812" s="8"/>
      <c r="AH812" s="8"/>
      <c r="AI812" s="8"/>
      <c r="AK812" s="8"/>
      <c r="AL812" s="8"/>
      <c r="AM812" s="8"/>
      <c r="AN812" s="8"/>
      <c r="AO812" s="8"/>
      <c r="AP812" s="8"/>
      <c r="AQ812" s="8"/>
      <c r="AR812" s="8"/>
      <c r="AS812" s="8"/>
      <c r="AT812" s="8"/>
      <c r="AU812" s="8"/>
      <c r="AW812"/>
      <c r="AX812"/>
      <c r="AY812"/>
      <c r="AZ812"/>
    </row>
    <row r="813" spans="1:52" s="17" customFormat="1" x14ac:dyDescent="0.3">
      <c r="A813"/>
      <c r="B813"/>
      <c r="C813"/>
      <c r="D813"/>
      <c r="E813"/>
      <c r="F813" s="2"/>
      <c r="G813" s="2"/>
      <c r="H813" s="4"/>
      <c r="I813"/>
      <c r="J813"/>
      <c r="K813"/>
      <c r="L813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/>
      <c r="Y813" s="8"/>
      <c r="Z813" s="8"/>
      <c r="AA813" s="8"/>
      <c r="AB813" s="8"/>
      <c r="AC813" s="8"/>
      <c r="AD813" s="8"/>
      <c r="AE813" s="8"/>
      <c r="AF813" s="8"/>
      <c r="AG813" s="8"/>
      <c r="AH813" s="8"/>
      <c r="AI813" s="8"/>
      <c r="AK813" s="8"/>
      <c r="AL813" s="8"/>
      <c r="AM813" s="8"/>
      <c r="AN813" s="8"/>
      <c r="AO813" s="8"/>
      <c r="AP813" s="8"/>
      <c r="AQ813" s="8"/>
      <c r="AR813" s="8"/>
      <c r="AS813" s="8"/>
      <c r="AT813" s="8"/>
      <c r="AU813" s="8"/>
      <c r="AW813"/>
      <c r="AX813"/>
      <c r="AY813"/>
      <c r="AZ813"/>
    </row>
    <row r="814" spans="1:52" s="17" customFormat="1" x14ac:dyDescent="0.3">
      <c r="A814"/>
      <c r="B814"/>
      <c r="C814"/>
      <c r="D814"/>
      <c r="E814"/>
      <c r="F814" s="2"/>
      <c r="G814" s="2"/>
      <c r="H814" s="4"/>
      <c r="I814"/>
      <c r="J814"/>
      <c r="K814"/>
      <c r="L814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/>
      <c r="Y814" s="8"/>
      <c r="Z814" s="8"/>
      <c r="AA814" s="8"/>
      <c r="AB814" s="8"/>
      <c r="AC814" s="8"/>
      <c r="AD814" s="8"/>
      <c r="AE814" s="8"/>
      <c r="AF814" s="8"/>
      <c r="AG814" s="8"/>
      <c r="AH814" s="8"/>
      <c r="AI814" s="8"/>
      <c r="AK814" s="8"/>
      <c r="AL814" s="8"/>
      <c r="AM814" s="8"/>
      <c r="AN814" s="8"/>
      <c r="AO814" s="8"/>
      <c r="AP814" s="8"/>
      <c r="AQ814" s="8"/>
      <c r="AR814" s="8"/>
      <c r="AS814" s="8"/>
      <c r="AT814" s="8"/>
      <c r="AU814" s="8"/>
      <c r="AW814"/>
      <c r="AX814"/>
      <c r="AY814"/>
      <c r="AZ814"/>
    </row>
    <row r="815" spans="1:52" s="17" customFormat="1" x14ac:dyDescent="0.3">
      <c r="A815"/>
      <c r="B815"/>
      <c r="C815"/>
      <c r="D815"/>
      <c r="E815"/>
      <c r="F815" s="2"/>
      <c r="G815" s="2"/>
      <c r="H815" s="4"/>
      <c r="I815"/>
      <c r="J815"/>
      <c r="K815"/>
      <c r="L815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/>
      <c r="Y815" s="8"/>
      <c r="Z815" s="8"/>
      <c r="AA815" s="8"/>
      <c r="AB815" s="8"/>
      <c r="AC815" s="8"/>
      <c r="AD815" s="8"/>
      <c r="AE815" s="8"/>
      <c r="AF815" s="8"/>
      <c r="AG815" s="8"/>
      <c r="AH815" s="8"/>
      <c r="AI815" s="8"/>
      <c r="AK815" s="8"/>
      <c r="AL815" s="8"/>
      <c r="AM815" s="8"/>
      <c r="AN815" s="8"/>
      <c r="AO815" s="8"/>
      <c r="AP815" s="8"/>
      <c r="AQ815" s="8"/>
      <c r="AR815" s="8"/>
      <c r="AS815" s="8"/>
      <c r="AT815" s="8"/>
      <c r="AU815" s="8"/>
      <c r="AW815"/>
      <c r="AX815"/>
      <c r="AY815"/>
      <c r="AZ815"/>
    </row>
    <row r="816" spans="1:52" s="17" customFormat="1" x14ac:dyDescent="0.3">
      <c r="A816"/>
      <c r="B816"/>
      <c r="C816"/>
      <c r="D816"/>
      <c r="E816"/>
      <c r="F816" s="2"/>
      <c r="G816" s="2"/>
      <c r="H816" s="4"/>
      <c r="I816"/>
      <c r="J816"/>
      <c r="K816"/>
      <c r="L816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/>
      <c r="Y816" s="8"/>
      <c r="Z816" s="8"/>
      <c r="AA816" s="8"/>
      <c r="AB816" s="8"/>
      <c r="AC816" s="8"/>
      <c r="AD816" s="8"/>
      <c r="AE816" s="8"/>
      <c r="AF816" s="8"/>
      <c r="AG816" s="8"/>
      <c r="AH816" s="8"/>
      <c r="AI816" s="8"/>
      <c r="AK816" s="8"/>
      <c r="AL816" s="8"/>
      <c r="AM816" s="8"/>
      <c r="AN816" s="8"/>
      <c r="AO816" s="8"/>
      <c r="AP816" s="8"/>
      <c r="AQ816" s="8"/>
      <c r="AR816" s="8"/>
      <c r="AS816" s="8"/>
      <c r="AT816" s="8"/>
      <c r="AU816" s="8"/>
      <c r="AW816"/>
      <c r="AX816"/>
      <c r="AY816"/>
      <c r="AZ816"/>
    </row>
    <row r="817" spans="1:52" s="17" customFormat="1" x14ac:dyDescent="0.3">
      <c r="A817"/>
      <c r="B817"/>
      <c r="C817"/>
      <c r="D817"/>
      <c r="E817"/>
      <c r="F817" s="2"/>
      <c r="G817" s="2"/>
      <c r="H817" s="4"/>
      <c r="I817"/>
      <c r="J817"/>
      <c r="K817"/>
      <c r="L817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/>
      <c r="Y817" s="8"/>
      <c r="Z817" s="8"/>
      <c r="AA817" s="8"/>
      <c r="AB817" s="8"/>
      <c r="AC817" s="8"/>
      <c r="AD817" s="8"/>
      <c r="AE817" s="8"/>
      <c r="AF817" s="8"/>
      <c r="AG817" s="8"/>
      <c r="AH817" s="8"/>
      <c r="AI817" s="8"/>
      <c r="AK817" s="8"/>
      <c r="AL817" s="8"/>
      <c r="AM817" s="8"/>
      <c r="AN817" s="8"/>
      <c r="AO817" s="8"/>
      <c r="AP817" s="8"/>
      <c r="AQ817" s="8"/>
      <c r="AR817" s="8"/>
      <c r="AS817" s="8"/>
      <c r="AT817" s="8"/>
      <c r="AU817" s="8"/>
      <c r="AW817"/>
      <c r="AX817"/>
      <c r="AY817"/>
      <c r="AZ817"/>
    </row>
    <row r="818" spans="1:52" s="17" customFormat="1" x14ac:dyDescent="0.3">
      <c r="A818"/>
      <c r="B818"/>
      <c r="C818"/>
      <c r="D818"/>
      <c r="E818"/>
      <c r="F818" s="2"/>
      <c r="G818" s="2"/>
      <c r="H818" s="4"/>
      <c r="I818"/>
      <c r="J818"/>
      <c r="K818"/>
      <c r="L81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/>
      <c r="Y818" s="8"/>
      <c r="Z818" s="8"/>
      <c r="AA818" s="8"/>
      <c r="AB818" s="8"/>
      <c r="AC818" s="8"/>
      <c r="AD818" s="8"/>
      <c r="AE818" s="8"/>
      <c r="AF818" s="8"/>
      <c r="AG818" s="8"/>
      <c r="AH818" s="8"/>
      <c r="AI818" s="8"/>
      <c r="AK818" s="8"/>
      <c r="AL818" s="8"/>
      <c r="AM818" s="8"/>
      <c r="AN818" s="8"/>
      <c r="AO818" s="8"/>
      <c r="AP818" s="8"/>
      <c r="AQ818" s="8"/>
      <c r="AR818" s="8"/>
      <c r="AS818" s="8"/>
      <c r="AT818" s="8"/>
      <c r="AU818" s="8"/>
      <c r="AW818"/>
      <c r="AX818"/>
      <c r="AY818"/>
      <c r="AZ818"/>
    </row>
    <row r="819" spans="1:52" s="17" customFormat="1" x14ac:dyDescent="0.3">
      <c r="A819"/>
      <c r="B819"/>
      <c r="C819"/>
      <c r="D819"/>
      <c r="E819"/>
      <c r="F819" s="2"/>
      <c r="G819" s="2"/>
      <c r="H819" s="4"/>
      <c r="I819"/>
      <c r="J819"/>
      <c r="K819"/>
      <c r="L819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/>
      <c r="Y819" s="8"/>
      <c r="Z819" s="8"/>
      <c r="AA819" s="8"/>
      <c r="AB819" s="8"/>
      <c r="AC819" s="8"/>
      <c r="AD819" s="8"/>
      <c r="AE819" s="8"/>
      <c r="AF819" s="8"/>
      <c r="AG819" s="8"/>
      <c r="AH819" s="8"/>
      <c r="AI819" s="8"/>
      <c r="AK819" s="8"/>
      <c r="AL819" s="8"/>
      <c r="AM819" s="8"/>
      <c r="AN819" s="8"/>
      <c r="AO819" s="8"/>
      <c r="AP819" s="8"/>
      <c r="AQ819" s="8"/>
      <c r="AR819" s="8"/>
      <c r="AS819" s="8"/>
      <c r="AT819" s="8"/>
      <c r="AU819" s="8"/>
      <c r="AW819"/>
      <c r="AX819"/>
      <c r="AY819"/>
      <c r="AZ819"/>
    </row>
    <row r="820" spans="1:52" s="17" customFormat="1" x14ac:dyDescent="0.3">
      <c r="A820"/>
      <c r="B820"/>
      <c r="C820"/>
      <c r="D820"/>
      <c r="E820"/>
      <c r="F820" s="2"/>
      <c r="G820" s="2"/>
      <c r="H820" s="4"/>
      <c r="I820"/>
      <c r="J820"/>
      <c r="K820"/>
      <c r="L820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/>
      <c r="Y820" s="8"/>
      <c r="Z820" s="8"/>
      <c r="AA820" s="8"/>
      <c r="AB820" s="8"/>
      <c r="AC820" s="8"/>
      <c r="AD820" s="8"/>
      <c r="AE820" s="8"/>
      <c r="AF820" s="8"/>
      <c r="AG820" s="8"/>
      <c r="AH820" s="8"/>
      <c r="AI820" s="8"/>
      <c r="AK820" s="8"/>
      <c r="AL820" s="8"/>
      <c r="AM820" s="8"/>
      <c r="AN820" s="8"/>
      <c r="AO820" s="8"/>
      <c r="AP820" s="8"/>
      <c r="AQ820" s="8"/>
      <c r="AR820" s="8"/>
      <c r="AS820" s="8"/>
      <c r="AT820" s="8"/>
      <c r="AU820" s="8"/>
      <c r="AW820"/>
      <c r="AX820"/>
      <c r="AY820"/>
      <c r="AZ820"/>
    </row>
    <row r="821" spans="1:52" s="17" customFormat="1" x14ac:dyDescent="0.3">
      <c r="A821"/>
      <c r="B821"/>
      <c r="C821"/>
      <c r="D821"/>
      <c r="E821"/>
      <c r="F821" s="2"/>
      <c r="G821" s="2"/>
      <c r="H821" s="4"/>
      <c r="I821"/>
      <c r="J821"/>
      <c r="K821"/>
      <c r="L821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/>
      <c r="Y821" s="8"/>
      <c r="Z821" s="8"/>
      <c r="AA821" s="8"/>
      <c r="AB821" s="8"/>
      <c r="AC821" s="8"/>
      <c r="AD821" s="8"/>
      <c r="AE821" s="8"/>
      <c r="AF821" s="8"/>
      <c r="AG821" s="8"/>
      <c r="AH821" s="8"/>
      <c r="AI821" s="8"/>
      <c r="AK821" s="8"/>
      <c r="AL821" s="8"/>
      <c r="AM821" s="8"/>
      <c r="AN821" s="8"/>
      <c r="AO821" s="8"/>
      <c r="AP821" s="8"/>
      <c r="AQ821" s="8"/>
      <c r="AR821" s="8"/>
      <c r="AS821" s="8"/>
      <c r="AT821" s="8"/>
      <c r="AU821" s="8"/>
      <c r="AW821"/>
      <c r="AX821"/>
      <c r="AY821"/>
      <c r="AZ821"/>
    </row>
    <row r="822" spans="1:52" s="17" customFormat="1" x14ac:dyDescent="0.3">
      <c r="A822"/>
      <c r="B822"/>
      <c r="C822"/>
      <c r="D822"/>
      <c r="E822"/>
      <c r="F822" s="2"/>
      <c r="G822" s="2"/>
      <c r="H822" s="4"/>
      <c r="I822"/>
      <c r="J822"/>
      <c r="K822"/>
      <c r="L822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/>
      <c r="Y822" s="8"/>
      <c r="Z822" s="8"/>
      <c r="AA822" s="8"/>
      <c r="AB822" s="8"/>
      <c r="AC822" s="8"/>
      <c r="AD822" s="8"/>
      <c r="AE822" s="8"/>
      <c r="AF822" s="8"/>
      <c r="AG822" s="8"/>
      <c r="AH822" s="8"/>
      <c r="AI822" s="8"/>
      <c r="AK822" s="8"/>
      <c r="AL822" s="8"/>
      <c r="AM822" s="8"/>
      <c r="AN822" s="8"/>
      <c r="AO822" s="8"/>
      <c r="AP822" s="8"/>
      <c r="AQ822" s="8"/>
      <c r="AR822" s="8"/>
      <c r="AS822" s="8"/>
      <c r="AT822" s="8"/>
      <c r="AU822" s="8"/>
      <c r="AW822"/>
      <c r="AX822"/>
      <c r="AY822"/>
      <c r="AZ822"/>
    </row>
    <row r="823" spans="1:52" s="17" customFormat="1" x14ac:dyDescent="0.3">
      <c r="A823"/>
      <c r="B823"/>
      <c r="C823"/>
      <c r="D823"/>
      <c r="E823"/>
      <c r="F823" s="2"/>
      <c r="G823" s="2"/>
      <c r="H823" s="4"/>
      <c r="I823"/>
      <c r="J823"/>
      <c r="K823"/>
      <c r="L823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/>
      <c r="Y823" s="8"/>
      <c r="Z823" s="8"/>
      <c r="AA823" s="8"/>
      <c r="AB823" s="8"/>
      <c r="AC823" s="8"/>
      <c r="AD823" s="8"/>
      <c r="AE823" s="8"/>
      <c r="AF823" s="8"/>
      <c r="AG823" s="8"/>
      <c r="AH823" s="8"/>
      <c r="AI823" s="8"/>
      <c r="AK823" s="8"/>
      <c r="AL823" s="8"/>
      <c r="AM823" s="8"/>
      <c r="AN823" s="8"/>
      <c r="AO823" s="8"/>
      <c r="AP823" s="8"/>
      <c r="AQ823" s="8"/>
      <c r="AR823" s="8"/>
      <c r="AS823" s="8"/>
      <c r="AT823" s="8"/>
      <c r="AU823" s="8"/>
      <c r="AW823"/>
      <c r="AX823"/>
      <c r="AY823"/>
      <c r="AZ823"/>
    </row>
    <row r="824" spans="1:52" s="17" customFormat="1" x14ac:dyDescent="0.3">
      <c r="A824"/>
      <c r="B824"/>
      <c r="C824"/>
      <c r="D824"/>
      <c r="E824"/>
      <c r="F824" s="2"/>
      <c r="G824" s="2"/>
      <c r="H824" s="4"/>
      <c r="I824"/>
      <c r="J824"/>
      <c r="K824"/>
      <c r="L824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/>
      <c r="Y824" s="8"/>
      <c r="Z824" s="8"/>
      <c r="AA824" s="8"/>
      <c r="AB824" s="8"/>
      <c r="AC824" s="8"/>
      <c r="AD824" s="8"/>
      <c r="AE824" s="8"/>
      <c r="AF824" s="8"/>
      <c r="AG824" s="8"/>
      <c r="AH824" s="8"/>
      <c r="AI824" s="8"/>
      <c r="AK824" s="8"/>
      <c r="AL824" s="8"/>
      <c r="AM824" s="8"/>
      <c r="AN824" s="8"/>
      <c r="AO824" s="8"/>
      <c r="AP824" s="8"/>
      <c r="AQ824" s="8"/>
      <c r="AR824" s="8"/>
      <c r="AS824" s="8"/>
      <c r="AT824" s="8"/>
      <c r="AU824" s="8"/>
      <c r="AW824"/>
      <c r="AX824"/>
      <c r="AY824"/>
      <c r="AZ824"/>
    </row>
    <row r="825" spans="1:52" s="17" customFormat="1" x14ac:dyDescent="0.3">
      <c r="A825"/>
      <c r="B825"/>
      <c r="C825"/>
      <c r="D825"/>
      <c r="E825"/>
      <c r="F825" s="2"/>
      <c r="G825" s="2"/>
      <c r="H825" s="4"/>
      <c r="I825"/>
      <c r="J825"/>
      <c r="K825"/>
      <c r="L825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/>
      <c r="Y825" s="8"/>
      <c r="Z825" s="8"/>
      <c r="AA825" s="8"/>
      <c r="AB825" s="8"/>
      <c r="AC825" s="8"/>
      <c r="AD825" s="8"/>
      <c r="AE825" s="8"/>
      <c r="AF825" s="8"/>
      <c r="AG825" s="8"/>
      <c r="AH825" s="8"/>
      <c r="AI825" s="8"/>
      <c r="AK825" s="8"/>
      <c r="AL825" s="8"/>
      <c r="AM825" s="8"/>
      <c r="AN825" s="8"/>
      <c r="AO825" s="8"/>
      <c r="AP825" s="8"/>
      <c r="AQ825" s="8"/>
      <c r="AR825" s="8"/>
      <c r="AS825" s="8"/>
      <c r="AT825" s="8"/>
      <c r="AU825" s="8"/>
      <c r="AW825"/>
      <c r="AX825"/>
      <c r="AY825"/>
      <c r="AZ825"/>
    </row>
    <row r="826" spans="1:52" s="17" customFormat="1" x14ac:dyDescent="0.3">
      <c r="A826"/>
      <c r="B826"/>
      <c r="C826"/>
      <c r="D826"/>
      <c r="E826"/>
      <c r="F826" s="2"/>
      <c r="G826" s="2"/>
      <c r="H826" s="4"/>
      <c r="I826"/>
      <c r="J826"/>
      <c r="K826"/>
      <c r="L826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/>
      <c r="Y826" s="8"/>
      <c r="Z826" s="8"/>
      <c r="AA826" s="8"/>
      <c r="AB826" s="8"/>
      <c r="AC826" s="8"/>
      <c r="AD826" s="8"/>
      <c r="AE826" s="8"/>
      <c r="AF826" s="8"/>
      <c r="AG826" s="8"/>
      <c r="AH826" s="8"/>
      <c r="AI826" s="8"/>
      <c r="AK826" s="8"/>
      <c r="AL826" s="8"/>
      <c r="AM826" s="8"/>
      <c r="AN826" s="8"/>
      <c r="AO826" s="8"/>
      <c r="AP826" s="8"/>
      <c r="AQ826" s="8"/>
      <c r="AR826" s="8"/>
      <c r="AS826" s="8"/>
      <c r="AT826" s="8"/>
      <c r="AU826" s="8"/>
      <c r="AW826"/>
      <c r="AX826"/>
      <c r="AY826"/>
      <c r="AZ826"/>
    </row>
    <row r="827" spans="1:52" s="17" customFormat="1" x14ac:dyDescent="0.3">
      <c r="A827"/>
      <c r="B827"/>
      <c r="C827"/>
      <c r="D827"/>
      <c r="E827"/>
      <c r="F827" s="2"/>
      <c r="G827" s="2"/>
      <c r="H827" s="4"/>
      <c r="I827"/>
      <c r="J827"/>
      <c r="K827"/>
      <c r="L827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/>
      <c r="Y827" s="8"/>
      <c r="Z827" s="8"/>
      <c r="AA827" s="8"/>
      <c r="AB827" s="8"/>
      <c r="AC827" s="8"/>
      <c r="AD827" s="8"/>
      <c r="AE827" s="8"/>
      <c r="AF827" s="8"/>
      <c r="AG827" s="8"/>
      <c r="AH827" s="8"/>
      <c r="AI827" s="8"/>
      <c r="AK827" s="8"/>
      <c r="AL827" s="8"/>
      <c r="AM827" s="8"/>
      <c r="AN827" s="8"/>
      <c r="AO827" s="8"/>
      <c r="AP827" s="8"/>
      <c r="AQ827" s="8"/>
      <c r="AR827" s="8"/>
      <c r="AS827" s="8"/>
      <c r="AT827" s="8"/>
      <c r="AU827" s="8"/>
      <c r="AW827"/>
      <c r="AX827"/>
      <c r="AY827"/>
      <c r="AZ827"/>
    </row>
    <row r="828" spans="1:52" s="17" customFormat="1" x14ac:dyDescent="0.3">
      <c r="A828"/>
      <c r="B828"/>
      <c r="C828"/>
      <c r="D828"/>
      <c r="E828"/>
      <c r="F828" s="2"/>
      <c r="G828" s="2"/>
      <c r="H828" s="4"/>
      <c r="I828"/>
      <c r="J828"/>
      <c r="K828"/>
      <c r="L82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/>
      <c r="Y828" s="8"/>
      <c r="Z828" s="8"/>
      <c r="AA828" s="8"/>
      <c r="AB828" s="8"/>
      <c r="AC828" s="8"/>
      <c r="AD828" s="8"/>
      <c r="AE828" s="8"/>
      <c r="AF828" s="8"/>
      <c r="AG828" s="8"/>
      <c r="AH828" s="8"/>
      <c r="AI828" s="8"/>
      <c r="AK828" s="8"/>
      <c r="AL828" s="8"/>
      <c r="AM828" s="8"/>
      <c r="AN828" s="8"/>
      <c r="AO828" s="8"/>
      <c r="AP828" s="8"/>
      <c r="AQ828" s="8"/>
      <c r="AR828" s="8"/>
      <c r="AS828" s="8"/>
      <c r="AT828" s="8"/>
      <c r="AU828" s="8"/>
      <c r="AW828"/>
      <c r="AX828"/>
      <c r="AY828"/>
      <c r="AZ828"/>
    </row>
    <row r="829" spans="1:52" s="17" customFormat="1" x14ac:dyDescent="0.3">
      <c r="A829"/>
      <c r="B829"/>
      <c r="C829"/>
      <c r="D829"/>
      <c r="E829"/>
      <c r="F829" s="2"/>
      <c r="G829" s="2"/>
      <c r="H829" s="4"/>
      <c r="I829"/>
      <c r="J829"/>
      <c r="K829"/>
      <c r="L829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/>
      <c r="Y829" s="8"/>
      <c r="Z829" s="8"/>
      <c r="AA829" s="8"/>
      <c r="AB829" s="8"/>
      <c r="AC829" s="8"/>
      <c r="AD829" s="8"/>
      <c r="AE829" s="8"/>
      <c r="AF829" s="8"/>
      <c r="AG829" s="8"/>
      <c r="AH829" s="8"/>
      <c r="AI829" s="8"/>
      <c r="AK829" s="8"/>
      <c r="AL829" s="8"/>
      <c r="AM829" s="8"/>
      <c r="AN829" s="8"/>
      <c r="AO829" s="8"/>
      <c r="AP829" s="8"/>
      <c r="AQ829" s="8"/>
      <c r="AR829" s="8"/>
      <c r="AS829" s="8"/>
      <c r="AT829" s="8"/>
      <c r="AU829" s="8"/>
      <c r="AW829"/>
      <c r="AX829"/>
      <c r="AY829"/>
      <c r="AZ829"/>
    </row>
    <row r="830" spans="1:52" s="17" customFormat="1" x14ac:dyDescent="0.3">
      <c r="A830"/>
      <c r="B830"/>
      <c r="C830"/>
      <c r="D830"/>
      <c r="E830"/>
      <c r="F830" s="2"/>
      <c r="G830" s="2"/>
      <c r="H830" s="4"/>
      <c r="I830"/>
      <c r="J830"/>
      <c r="K830"/>
      <c r="L830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/>
      <c r="Y830" s="8"/>
      <c r="Z830" s="8"/>
      <c r="AA830" s="8"/>
      <c r="AB830" s="8"/>
      <c r="AC830" s="8"/>
      <c r="AD830" s="8"/>
      <c r="AE830" s="8"/>
      <c r="AF830" s="8"/>
      <c r="AG830" s="8"/>
      <c r="AH830" s="8"/>
      <c r="AI830" s="8"/>
      <c r="AK830" s="8"/>
      <c r="AL830" s="8"/>
      <c r="AM830" s="8"/>
      <c r="AN830" s="8"/>
      <c r="AO830" s="8"/>
      <c r="AP830" s="8"/>
      <c r="AQ830" s="8"/>
      <c r="AR830" s="8"/>
      <c r="AS830" s="8"/>
      <c r="AT830" s="8"/>
      <c r="AU830" s="8"/>
      <c r="AW830"/>
      <c r="AX830"/>
      <c r="AY830"/>
      <c r="AZ830"/>
    </row>
    <row r="831" spans="1:52" s="17" customFormat="1" x14ac:dyDescent="0.3">
      <c r="A831"/>
      <c r="B831"/>
      <c r="C831"/>
      <c r="D831"/>
      <c r="E831"/>
      <c r="F831" s="2"/>
      <c r="G831" s="2"/>
      <c r="H831" s="4"/>
      <c r="I831"/>
      <c r="J831"/>
      <c r="K831"/>
      <c r="L831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/>
      <c r="Y831" s="8"/>
      <c r="Z831" s="8"/>
      <c r="AA831" s="8"/>
      <c r="AB831" s="8"/>
      <c r="AC831" s="8"/>
      <c r="AD831" s="8"/>
      <c r="AE831" s="8"/>
      <c r="AF831" s="8"/>
      <c r="AG831" s="8"/>
      <c r="AH831" s="8"/>
      <c r="AI831" s="8"/>
      <c r="AK831" s="8"/>
      <c r="AL831" s="8"/>
      <c r="AM831" s="8"/>
      <c r="AN831" s="8"/>
      <c r="AO831" s="8"/>
      <c r="AP831" s="8"/>
      <c r="AQ831" s="8"/>
      <c r="AR831" s="8"/>
      <c r="AS831" s="8"/>
      <c r="AT831" s="8"/>
      <c r="AU831" s="8"/>
      <c r="AW831"/>
      <c r="AX831"/>
      <c r="AY831"/>
      <c r="AZ831"/>
    </row>
    <row r="832" spans="1:52" s="17" customFormat="1" x14ac:dyDescent="0.3">
      <c r="A832"/>
      <c r="B832"/>
      <c r="C832"/>
      <c r="D832"/>
      <c r="E832"/>
      <c r="F832" s="2"/>
      <c r="G832" s="2"/>
      <c r="H832" s="4"/>
      <c r="I832"/>
      <c r="J832"/>
      <c r="K832"/>
      <c r="L832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/>
      <c r="Y832" s="8"/>
      <c r="Z832" s="8"/>
      <c r="AA832" s="8"/>
      <c r="AB832" s="8"/>
      <c r="AC832" s="8"/>
      <c r="AD832" s="8"/>
      <c r="AE832" s="8"/>
      <c r="AF832" s="8"/>
      <c r="AG832" s="8"/>
      <c r="AH832" s="8"/>
      <c r="AI832" s="8"/>
      <c r="AK832" s="8"/>
      <c r="AL832" s="8"/>
      <c r="AM832" s="8"/>
      <c r="AN832" s="8"/>
      <c r="AO832" s="8"/>
      <c r="AP832" s="8"/>
      <c r="AQ832" s="8"/>
      <c r="AR832" s="8"/>
      <c r="AS832" s="8"/>
      <c r="AT832" s="8"/>
      <c r="AU832" s="8"/>
      <c r="AW832"/>
      <c r="AX832"/>
      <c r="AY832"/>
      <c r="AZ832"/>
    </row>
    <row r="833" spans="1:52" s="17" customFormat="1" x14ac:dyDescent="0.3">
      <c r="A833"/>
      <c r="B833"/>
      <c r="C833"/>
      <c r="D833"/>
      <c r="E833"/>
      <c r="F833" s="2"/>
      <c r="G833" s="2"/>
      <c r="H833" s="4"/>
      <c r="I833"/>
      <c r="J833"/>
      <c r="K833"/>
      <c r="L833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/>
      <c r="Y833" s="8"/>
      <c r="Z833" s="8"/>
      <c r="AA833" s="8"/>
      <c r="AB833" s="8"/>
      <c r="AC833" s="8"/>
      <c r="AD833" s="8"/>
      <c r="AE833" s="8"/>
      <c r="AF833" s="8"/>
      <c r="AG833" s="8"/>
      <c r="AH833" s="8"/>
      <c r="AI833" s="8"/>
      <c r="AK833" s="8"/>
      <c r="AL833" s="8"/>
      <c r="AM833" s="8"/>
      <c r="AN833" s="8"/>
      <c r="AO833" s="8"/>
      <c r="AP833" s="8"/>
      <c r="AQ833" s="8"/>
      <c r="AR833" s="8"/>
      <c r="AS833" s="8"/>
      <c r="AT833" s="8"/>
      <c r="AU833" s="8"/>
      <c r="AW833"/>
      <c r="AX833"/>
      <c r="AY833"/>
      <c r="AZ833"/>
    </row>
    <row r="834" spans="1:52" s="17" customFormat="1" x14ac:dyDescent="0.3">
      <c r="A834"/>
      <c r="B834"/>
      <c r="C834"/>
      <c r="D834"/>
      <c r="E834"/>
      <c r="F834" s="2"/>
      <c r="G834" s="2"/>
      <c r="H834" s="4"/>
      <c r="I834"/>
      <c r="J834"/>
      <c r="K834"/>
      <c r="L834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/>
      <c r="Y834" s="8"/>
      <c r="Z834" s="8"/>
      <c r="AA834" s="8"/>
      <c r="AB834" s="8"/>
      <c r="AC834" s="8"/>
      <c r="AD834" s="8"/>
      <c r="AE834" s="8"/>
      <c r="AF834" s="8"/>
      <c r="AG834" s="8"/>
      <c r="AH834" s="8"/>
      <c r="AI834" s="8"/>
      <c r="AK834" s="8"/>
      <c r="AL834" s="8"/>
      <c r="AM834" s="8"/>
      <c r="AN834" s="8"/>
      <c r="AO834" s="8"/>
      <c r="AP834" s="8"/>
      <c r="AQ834" s="8"/>
      <c r="AR834" s="8"/>
      <c r="AS834" s="8"/>
      <c r="AT834" s="8"/>
      <c r="AU834" s="8"/>
      <c r="AW834"/>
      <c r="AX834"/>
      <c r="AY834"/>
      <c r="AZ834"/>
    </row>
    <row r="835" spans="1:52" s="17" customFormat="1" x14ac:dyDescent="0.3">
      <c r="A835"/>
      <c r="B835"/>
      <c r="C835"/>
      <c r="D835"/>
      <c r="E835"/>
      <c r="F835" s="2"/>
      <c r="G835" s="2"/>
      <c r="H835" s="4"/>
      <c r="I835"/>
      <c r="J835"/>
      <c r="K835"/>
      <c r="L835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/>
      <c r="Y835" s="8"/>
      <c r="Z835" s="8"/>
      <c r="AA835" s="8"/>
      <c r="AB835" s="8"/>
      <c r="AC835" s="8"/>
      <c r="AD835" s="8"/>
      <c r="AE835" s="8"/>
      <c r="AF835" s="8"/>
      <c r="AG835" s="8"/>
      <c r="AH835" s="8"/>
      <c r="AI835" s="8"/>
      <c r="AK835" s="8"/>
      <c r="AL835" s="8"/>
      <c r="AM835" s="8"/>
      <c r="AN835" s="8"/>
      <c r="AO835" s="8"/>
      <c r="AP835" s="8"/>
      <c r="AQ835" s="8"/>
      <c r="AR835" s="8"/>
      <c r="AS835" s="8"/>
      <c r="AT835" s="8"/>
      <c r="AU835" s="8"/>
      <c r="AW835"/>
      <c r="AX835"/>
      <c r="AY835"/>
      <c r="AZ835"/>
    </row>
    <row r="836" spans="1:52" s="17" customFormat="1" x14ac:dyDescent="0.3">
      <c r="A836"/>
      <c r="B836"/>
      <c r="C836"/>
      <c r="D836"/>
      <c r="E836"/>
      <c r="F836" s="2"/>
      <c r="G836" s="2"/>
      <c r="H836" s="4"/>
      <c r="I836"/>
      <c r="J836"/>
      <c r="K836"/>
      <c r="L836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/>
      <c r="Y836" s="8"/>
      <c r="Z836" s="8"/>
      <c r="AA836" s="8"/>
      <c r="AB836" s="8"/>
      <c r="AC836" s="8"/>
      <c r="AD836" s="8"/>
      <c r="AE836" s="8"/>
      <c r="AF836" s="8"/>
      <c r="AG836" s="8"/>
      <c r="AH836" s="8"/>
      <c r="AI836" s="8"/>
      <c r="AK836" s="8"/>
      <c r="AL836" s="8"/>
      <c r="AM836" s="8"/>
      <c r="AN836" s="8"/>
      <c r="AO836" s="8"/>
      <c r="AP836" s="8"/>
      <c r="AQ836" s="8"/>
      <c r="AR836" s="8"/>
      <c r="AS836" s="8"/>
      <c r="AT836" s="8"/>
      <c r="AU836" s="8"/>
      <c r="AW836"/>
      <c r="AX836"/>
      <c r="AY836"/>
      <c r="AZ836"/>
    </row>
    <row r="837" spans="1:52" s="17" customFormat="1" x14ac:dyDescent="0.3">
      <c r="A837"/>
      <c r="B837"/>
      <c r="C837"/>
      <c r="D837"/>
      <c r="E837"/>
      <c r="F837" s="2"/>
      <c r="G837" s="2"/>
      <c r="H837" s="4"/>
      <c r="I837"/>
      <c r="J837"/>
      <c r="K837"/>
      <c r="L837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/>
      <c r="Y837" s="8"/>
      <c r="Z837" s="8"/>
      <c r="AA837" s="8"/>
      <c r="AB837" s="8"/>
      <c r="AC837" s="8"/>
      <c r="AD837" s="8"/>
      <c r="AE837" s="8"/>
      <c r="AF837" s="8"/>
      <c r="AG837" s="8"/>
      <c r="AH837" s="8"/>
      <c r="AI837" s="8"/>
      <c r="AK837" s="8"/>
      <c r="AL837" s="8"/>
      <c r="AM837" s="8"/>
      <c r="AN837" s="8"/>
      <c r="AO837" s="8"/>
      <c r="AP837" s="8"/>
      <c r="AQ837" s="8"/>
      <c r="AR837" s="8"/>
      <c r="AS837" s="8"/>
      <c r="AT837" s="8"/>
      <c r="AU837" s="8"/>
      <c r="AW837"/>
      <c r="AX837"/>
      <c r="AY837"/>
      <c r="AZ837"/>
    </row>
    <row r="838" spans="1:52" s="17" customFormat="1" x14ac:dyDescent="0.3">
      <c r="A838"/>
      <c r="B838"/>
      <c r="C838"/>
      <c r="D838"/>
      <c r="E838"/>
      <c r="F838" s="2"/>
      <c r="G838" s="2"/>
      <c r="H838" s="4"/>
      <c r="I838"/>
      <c r="J838"/>
      <c r="K838"/>
      <c r="L83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/>
      <c r="Y838" s="8"/>
      <c r="Z838" s="8"/>
      <c r="AA838" s="8"/>
      <c r="AB838" s="8"/>
      <c r="AC838" s="8"/>
      <c r="AD838" s="8"/>
      <c r="AE838" s="8"/>
      <c r="AF838" s="8"/>
      <c r="AG838" s="8"/>
      <c r="AH838" s="8"/>
      <c r="AI838" s="8"/>
      <c r="AK838" s="8"/>
      <c r="AL838" s="8"/>
      <c r="AM838" s="8"/>
      <c r="AN838" s="8"/>
      <c r="AO838" s="8"/>
      <c r="AP838" s="8"/>
      <c r="AQ838" s="8"/>
      <c r="AR838" s="8"/>
      <c r="AS838" s="8"/>
      <c r="AT838" s="8"/>
      <c r="AU838" s="8"/>
      <c r="AW838"/>
      <c r="AX838"/>
      <c r="AY838"/>
      <c r="AZ838"/>
    </row>
    <row r="839" spans="1:52" s="17" customFormat="1" x14ac:dyDescent="0.3">
      <c r="A839"/>
      <c r="B839"/>
      <c r="C839"/>
      <c r="D839"/>
      <c r="E839"/>
      <c r="F839" s="2"/>
      <c r="G839" s="2"/>
      <c r="H839" s="4"/>
      <c r="I839"/>
      <c r="J839"/>
      <c r="K839"/>
      <c r="L839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/>
      <c r="Y839" s="8"/>
      <c r="Z839" s="8"/>
      <c r="AA839" s="8"/>
      <c r="AB839" s="8"/>
      <c r="AC839" s="8"/>
      <c r="AD839" s="8"/>
      <c r="AE839" s="8"/>
      <c r="AF839" s="8"/>
      <c r="AG839" s="8"/>
      <c r="AH839" s="8"/>
      <c r="AI839" s="8"/>
      <c r="AK839" s="8"/>
      <c r="AL839" s="8"/>
      <c r="AM839" s="8"/>
      <c r="AN839" s="8"/>
      <c r="AO839" s="8"/>
      <c r="AP839" s="8"/>
      <c r="AQ839" s="8"/>
      <c r="AR839" s="8"/>
      <c r="AS839" s="8"/>
      <c r="AT839" s="8"/>
      <c r="AU839" s="8"/>
      <c r="AW839"/>
      <c r="AX839"/>
      <c r="AY839"/>
      <c r="AZ839"/>
    </row>
    <row r="840" spans="1:52" s="17" customFormat="1" x14ac:dyDescent="0.3">
      <c r="A840"/>
      <c r="B840"/>
      <c r="C840"/>
      <c r="D840"/>
      <c r="E840"/>
      <c r="F840" s="2"/>
      <c r="G840" s="2"/>
      <c r="H840" s="4"/>
      <c r="I840"/>
      <c r="J840"/>
      <c r="K840"/>
      <c r="L840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/>
      <c r="Y840" s="8"/>
      <c r="Z840" s="8"/>
      <c r="AA840" s="8"/>
      <c r="AB840" s="8"/>
      <c r="AC840" s="8"/>
      <c r="AD840" s="8"/>
      <c r="AE840" s="8"/>
      <c r="AF840" s="8"/>
      <c r="AG840" s="8"/>
      <c r="AH840" s="8"/>
      <c r="AI840" s="8"/>
      <c r="AK840" s="8"/>
      <c r="AL840" s="8"/>
      <c r="AM840" s="8"/>
      <c r="AN840" s="8"/>
      <c r="AO840" s="8"/>
      <c r="AP840" s="8"/>
      <c r="AQ840" s="8"/>
      <c r="AR840" s="8"/>
      <c r="AS840" s="8"/>
      <c r="AT840" s="8"/>
      <c r="AU840" s="8"/>
      <c r="AW840"/>
      <c r="AX840"/>
      <c r="AY840"/>
      <c r="AZ840"/>
    </row>
    <row r="841" spans="1:52" s="17" customFormat="1" x14ac:dyDescent="0.3">
      <c r="A841"/>
      <c r="B841"/>
      <c r="C841"/>
      <c r="D841"/>
      <c r="E841"/>
      <c r="F841" s="2"/>
      <c r="G841" s="2"/>
      <c r="H841" s="4"/>
      <c r="I841"/>
      <c r="J841"/>
      <c r="K841"/>
      <c r="L841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/>
      <c r="Y841" s="8"/>
      <c r="Z841" s="8"/>
      <c r="AA841" s="8"/>
      <c r="AB841" s="8"/>
      <c r="AC841" s="8"/>
      <c r="AD841" s="8"/>
      <c r="AE841" s="8"/>
      <c r="AF841" s="8"/>
      <c r="AG841" s="8"/>
      <c r="AH841" s="8"/>
      <c r="AI841" s="8"/>
      <c r="AK841" s="8"/>
      <c r="AL841" s="8"/>
      <c r="AM841" s="8"/>
      <c r="AN841" s="8"/>
      <c r="AO841" s="8"/>
      <c r="AP841" s="8"/>
      <c r="AQ841" s="8"/>
      <c r="AR841" s="8"/>
      <c r="AS841" s="8"/>
      <c r="AT841" s="8"/>
      <c r="AU841" s="8"/>
      <c r="AW841"/>
      <c r="AX841"/>
      <c r="AY841"/>
      <c r="AZ841"/>
    </row>
    <row r="842" spans="1:52" s="17" customFormat="1" x14ac:dyDescent="0.3">
      <c r="A842"/>
      <c r="B842"/>
      <c r="C842"/>
      <c r="D842"/>
      <c r="E842"/>
      <c r="F842" s="2"/>
      <c r="G842" s="2"/>
      <c r="H842" s="4"/>
      <c r="I842"/>
      <c r="J842"/>
      <c r="K842"/>
      <c r="L842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/>
      <c r="Y842" s="8"/>
      <c r="Z842" s="8"/>
      <c r="AA842" s="8"/>
      <c r="AB842" s="8"/>
      <c r="AC842" s="8"/>
      <c r="AD842" s="8"/>
      <c r="AE842" s="8"/>
      <c r="AF842" s="8"/>
      <c r="AG842" s="8"/>
      <c r="AH842" s="8"/>
      <c r="AI842" s="8"/>
      <c r="AK842" s="8"/>
      <c r="AL842" s="8"/>
      <c r="AM842" s="8"/>
      <c r="AN842" s="8"/>
      <c r="AO842" s="8"/>
      <c r="AP842" s="8"/>
      <c r="AQ842" s="8"/>
      <c r="AR842" s="8"/>
      <c r="AS842" s="8"/>
      <c r="AT842" s="8"/>
      <c r="AU842" s="8"/>
      <c r="AW842"/>
      <c r="AX842"/>
      <c r="AY842"/>
      <c r="AZ842"/>
    </row>
    <row r="843" spans="1:52" s="17" customFormat="1" x14ac:dyDescent="0.3">
      <c r="A843"/>
      <c r="B843"/>
      <c r="C843"/>
      <c r="D843"/>
      <c r="E843"/>
      <c r="F843" s="2"/>
      <c r="G843" s="2"/>
      <c r="H843" s="4"/>
      <c r="I843"/>
      <c r="J843"/>
      <c r="K843"/>
      <c r="L843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/>
      <c r="Y843" s="8"/>
      <c r="Z843" s="8"/>
      <c r="AA843" s="8"/>
      <c r="AB843" s="8"/>
      <c r="AC843" s="8"/>
      <c r="AD843" s="8"/>
      <c r="AE843" s="8"/>
      <c r="AF843" s="8"/>
      <c r="AG843" s="8"/>
      <c r="AH843" s="8"/>
      <c r="AI843" s="8"/>
      <c r="AK843" s="8"/>
      <c r="AL843" s="8"/>
      <c r="AM843" s="8"/>
      <c r="AN843" s="8"/>
      <c r="AO843" s="8"/>
      <c r="AP843" s="8"/>
      <c r="AQ843" s="8"/>
      <c r="AR843" s="8"/>
      <c r="AS843" s="8"/>
      <c r="AT843" s="8"/>
      <c r="AU843" s="8"/>
      <c r="AW843"/>
      <c r="AX843"/>
      <c r="AY843"/>
      <c r="AZ843"/>
    </row>
    <row r="844" spans="1:52" s="17" customFormat="1" x14ac:dyDescent="0.3">
      <c r="A844"/>
      <c r="B844"/>
      <c r="C844"/>
      <c r="D844"/>
      <c r="E844"/>
      <c r="F844" s="2"/>
      <c r="G844" s="2"/>
      <c r="H844" s="4"/>
      <c r="I844"/>
      <c r="J844"/>
      <c r="K844"/>
      <c r="L844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/>
      <c r="Y844" s="8"/>
      <c r="Z844" s="8"/>
      <c r="AA844" s="8"/>
      <c r="AB844" s="8"/>
      <c r="AC844" s="8"/>
      <c r="AD844" s="8"/>
      <c r="AE844" s="8"/>
      <c r="AF844" s="8"/>
      <c r="AG844" s="8"/>
      <c r="AH844" s="8"/>
      <c r="AI844" s="8"/>
      <c r="AK844" s="8"/>
      <c r="AL844" s="8"/>
      <c r="AM844" s="8"/>
      <c r="AN844" s="8"/>
      <c r="AO844" s="8"/>
      <c r="AP844" s="8"/>
      <c r="AQ844" s="8"/>
      <c r="AR844" s="8"/>
      <c r="AS844" s="8"/>
      <c r="AT844" s="8"/>
      <c r="AU844" s="8"/>
      <c r="AW844"/>
      <c r="AX844"/>
      <c r="AY844"/>
      <c r="AZ844"/>
    </row>
    <row r="845" spans="1:52" s="17" customFormat="1" x14ac:dyDescent="0.3">
      <c r="A845"/>
      <c r="B845"/>
      <c r="C845"/>
      <c r="D845"/>
      <c r="E845"/>
      <c r="F845" s="2"/>
      <c r="G845" s="2"/>
      <c r="H845" s="4"/>
      <c r="I845"/>
      <c r="J845"/>
      <c r="K845"/>
      <c r="L845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/>
      <c r="Y845" s="8"/>
      <c r="Z845" s="8"/>
      <c r="AA845" s="8"/>
      <c r="AB845" s="8"/>
      <c r="AC845" s="8"/>
      <c r="AD845" s="8"/>
      <c r="AE845" s="8"/>
      <c r="AF845" s="8"/>
      <c r="AG845" s="8"/>
      <c r="AH845" s="8"/>
      <c r="AI845" s="8"/>
      <c r="AK845" s="8"/>
      <c r="AL845" s="8"/>
      <c r="AM845" s="8"/>
      <c r="AN845" s="8"/>
      <c r="AO845" s="8"/>
      <c r="AP845" s="8"/>
      <c r="AQ845" s="8"/>
      <c r="AR845" s="8"/>
      <c r="AS845" s="8"/>
      <c r="AT845" s="8"/>
      <c r="AU845" s="8"/>
      <c r="AW845"/>
      <c r="AX845"/>
      <c r="AY845"/>
      <c r="AZ845"/>
    </row>
    <row r="846" spans="1:52" s="17" customFormat="1" x14ac:dyDescent="0.3">
      <c r="A846"/>
      <c r="B846"/>
      <c r="C846"/>
      <c r="D846"/>
      <c r="E846"/>
      <c r="F846" s="2"/>
      <c r="G846" s="2"/>
      <c r="H846" s="4"/>
      <c r="I846"/>
      <c r="J846"/>
      <c r="K846"/>
      <c r="L846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/>
      <c r="Y846" s="8"/>
      <c r="Z846" s="8"/>
      <c r="AA846" s="8"/>
      <c r="AB846" s="8"/>
      <c r="AC846" s="8"/>
      <c r="AD846" s="8"/>
      <c r="AE846" s="8"/>
      <c r="AF846" s="8"/>
      <c r="AG846" s="8"/>
      <c r="AH846" s="8"/>
      <c r="AI846" s="8"/>
      <c r="AK846" s="8"/>
      <c r="AL846" s="8"/>
      <c r="AM846" s="8"/>
      <c r="AN846" s="8"/>
      <c r="AO846" s="8"/>
      <c r="AP846" s="8"/>
      <c r="AQ846" s="8"/>
      <c r="AR846" s="8"/>
      <c r="AS846" s="8"/>
      <c r="AT846" s="8"/>
      <c r="AU846" s="8"/>
      <c r="AW846"/>
      <c r="AX846"/>
      <c r="AY846"/>
      <c r="AZ846"/>
    </row>
    <row r="847" spans="1:52" s="17" customFormat="1" x14ac:dyDescent="0.3">
      <c r="A847"/>
      <c r="B847"/>
      <c r="C847"/>
      <c r="D847"/>
      <c r="E847"/>
      <c r="F847" s="2"/>
      <c r="G847" s="2"/>
      <c r="H847" s="4"/>
      <c r="I847"/>
      <c r="J847"/>
      <c r="K847"/>
      <c r="L847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/>
      <c r="Y847" s="8"/>
      <c r="Z847" s="8"/>
      <c r="AA847" s="8"/>
      <c r="AB847" s="8"/>
      <c r="AC847" s="8"/>
      <c r="AD847" s="8"/>
      <c r="AE847" s="8"/>
      <c r="AF847" s="8"/>
      <c r="AG847" s="8"/>
      <c r="AH847" s="8"/>
      <c r="AI847" s="8"/>
      <c r="AK847" s="8"/>
      <c r="AL847" s="8"/>
      <c r="AM847" s="8"/>
      <c r="AN847" s="8"/>
      <c r="AO847" s="8"/>
      <c r="AP847" s="8"/>
      <c r="AQ847" s="8"/>
      <c r="AR847" s="8"/>
      <c r="AS847" s="8"/>
      <c r="AT847" s="8"/>
      <c r="AU847" s="8"/>
      <c r="AW847"/>
      <c r="AX847"/>
      <c r="AY847"/>
      <c r="AZ847"/>
    </row>
    <row r="848" spans="1:52" s="17" customFormat="1" x14ac:dyDescent="0.3">
      <c r="A848"/>
      <c r="B848"/>
      <c r="C848"/>
      <c r="D848"/>
      <c r="E848"/>
      <c r="F848" s="2"/>
      <c r="G848" s="2"/>
      <c r="H848" s="4"/>
      <c r="I848"/>
      <c r="J848"/>
      <c r="K848"/>
      <c r="L84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/>
      <c r="Y848" s="8"/>
      <c r="Z848" s="8"/>
      <c r="AA848" s="8"/>
      <c r="AB848" s="8"/>
      <c r="AC848" s="8"/>
      <c r="AD848" s="8"/>
      <c r="AE848" s="8"/>
      <c r="AF848" s="8"/>
      <c r="AG848" s="8"/>
      <c r="AH848" s="8"/>
      <c r="AI848" s="8"/>
      <c r="AK848" s="8"/>
      <c r="AL848" s="8"/>
      <c r="AM848" s="8"/>
      <c r="AN848" s="8"/>
      <c r="AO848" s="8"/>
      <c r="AP848" s="8"/>
      <c r="AQ848" s="8"/>
      <c r="AR848" s="8"/>
      <c r="AS848" s="8"/>
      <c r="AT848" s="8"/>
      <c r="AU848" s="8"/>
      <c r="AW848"/>
      <c r="AX848"/>
      <c r="AY848"/>
      <c r="AZ848"/>
    </row>
    <row r="849" spans="1:52" s="17" customFormat="1" x14ac:dyDescent="0.3">
      <c r="A849"/>
      <c r="B849"/>
      <c r="C849"/>
      <c r="D849"/>
      <c r="E849"/>
      <c r="F849" s="2"/>
      <c r="G849" s="2"/>
      <c r="H849" s="4"/>
      <c r="I849"/>
      <c r="J849"/>
      <c r="K849"/>
      <c r="L849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/>
      <c r="Y849" s="8"/>
      <c r="Z849" s="8"/>
      <c r="AA849" s="8"/>
      <c r="AB849" s="8"/>
      <c r="AC849" s="8"/>
      <c r="AD849" s="8"/>
      <c r="AE849" s="8"/>
      <c r="AF849" s="8"/>
      <c r="AG849" s="8"/>
      <c r="AH849" s="8"/>
      <c r="AI849" s="8"/>
      <c r="AK849" s="8"/>
      <c r="AL849" s="8"/>
      <c r="AM849" s="8"/>
      <c r="AN849" s="8"/>
      <c r="AO849" s="8"/>
      <c r="AP849" s="8"/>
      <c r="AQ849" s="8"/>
      <c r="AR849" s="8"/>
      <c r="AS849" s="8"/>
      <c r="AT849" s="8"/>
      <c r="AU849" s="8"/>
      <c r="AW849"/>
      <c r="AX849"/>
      <c r="AY849"/>
      <c r="AZ849"/>
    </row>
    <row r="850" spans="1:52" s="17" customFormat="1" x14ac:dyDescent="0.3">
      <c r="A850"/>
      <c r="B850"/>
      <c r="C850"/>
      <c r="D850"/>
      <c r="E850"/>
      <c r="F850" s="2"/>
      <c r="G850" s="2"/>
      <c r="H850" s="4"/>
      <c r="I850"/>
      <c r="J850"/>
      <c r="K850"/>
      <c r="L850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/>
      <c r="Y850" s="8"/>
      <c r="Z850" s="8"/>
      <c r="AA850" s="8"/>
      <c r="AB850" s="8"/>
      <c r="AC850" s="8"/>
      <c r="AD850" s="8"/>
      <c r="AE850" s="8"/>
      <c r="AF850" s="8"/>
      <c r="AG850" s="8"/>
      <c r="AH850" s="8"/>
      <c r="AI850" s="8"/>
      <c r="AK850" s="8"/>
      <c r="AL850" s="8"/>
      <c r="AM850" s="8"/>
      <c r="AN850" s="8"/>
      <c r="AO850" s="8"/>
      <c r="AP850" s="8"/>
      <c r="AQ850" s="8"/>
      <c r="AR850" s="8"/>
      <c r="AS850" s="8"/>
      <c r="AT850" s="8"/>
      <c r="AU850" s="8"/>
      <c r="AW850"/>
      <c r="AX850"/>
      <c r="AY850"/>
      <c r="AZ850"/>
    </row>
    <row r="851" spans="1:52" s="17" customFormat="1" x14ac:dyDescent="0.3">
      <c r="A851"/>
      <c r="B851"/>
      <c r="C851"/>
      <c r="D851"/>
      <c r="E851"/>
      <c r="F851" s="2"/>
      <c r="G851" s="2"/>
      <c r="H851" s="4"/>
      <c r="I851"/>
      <c r="J851"/>
      <c r="K851"/>
      <c r="L851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/>
      <c r="Y851" s="8"/>
      <c r="Z851" s="8"/>
      <c r="AA851" s="8"/>
      <c r="AB851" s="8"/>
      <c r="AC851" s="8"/>
      <c r="AD851" s="8"/>
      <c r="AE851" s="8"/>
      <c r="AF851" s="8"/>
      <c r="AG851" s="8"/>
      <c r="AH851" s="8"/>
      <c r="AI851" s="8"/>
      <c r="AK851" s="8"/>
      <c r="AL851" s="8"/>
      <c r="AM851" s="8"/>
      <c r="AN851" s="8"/>
      <c r="AO851" s="8"/>
      <c r="AP851" s="8"/>
      <c r="AQ851" s="8"/>
      <c r="AR851" s="8"/>
      <c r="AS851" s="8"/>
      <c r="AT851" s="8"/>
      <c r="AU851" s="8"/>
      <c r="AW851"/>
      <c r="AX851"/>
      <c r="AY851"/>
      <c r="AZ851"/>
    </row>
    <row r="852" spans="1:52" s="17" customFormat="1" x14ac:dyDescent="0.3">
      <c r="A852"/>
      <c r="B852"/>
      <c r="C852"/>
      <c r="D852"/>
      <c r="E852"/>
      <c r="F852" s="2"/>
      <c r="G852" s="2"/>
      <c r="H852" s="4"/>
      <c r="I852"/>
      <c r="J852"/>
      <c r="K852"/>
      <c r="L852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/>
      <c r="Y852" s="8"/>
      <c r="Z852" s="8"/>
      <c r="AA852" s="8"/>
      <c r="AB852" s="8"/>
      <c r="AC852" s="8"/>
      <c r="AD852" s="8"/>
      <c r="AE852" s="8"/>
      <c r="AF852" s="8"/>
      <c r="AG852" s="8"/>
      <c r="AH852" s="8"/>
      <c r="AI852" s="8"/>
      <c r="AK852" s="8"/>
      <c r="AL852" s="8"/>
      <c r="AM852" s="8"/>
      <c r="AN852" s="8"/>
      <c r="AO852" s="8"/>
      <c r="AP852" s="8"/>
      <c r="AQ852" s="8"/>
      <c r="AR852" s="8"/>
      <c r="AS852" s="8"/>
      <c r="AT852" s="8"/>
      <c r="AU852" s="8"/>
      <c r="AW852"/>
      <c r="AX852"/>
      <c r="AY852"/>
      <c r="AZ852"/>
    </row>
    <row r="853" spans="1:52" s="17" customFormat="1" x14ac:dyDescent="0.3">
      <c r="A853"/>
      <c r="B853"/>
      <c r="C853"/>
      <c r="D853"/>
      <c r="E853"/>
      <c r="F853" s="2"/>
      <c r="G853" s="2"/>
      <c r="H853" s="4"/>
      <c r="I853"/>
      <c r="J853"/>
      <c r="K853"/>
      <c r="L853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/>
      <c r="Y853" s="8"/>
      <c r="Z853" s="8"/>
      <c r="AA853" s="8"/>
      <c r="AB853" s="8"/>
      <c r="AC853" s="8"/>
      <c r="AD853" s="8"/>
      <c r="AE853" s="8"/>
      <c r="AF853" s="8"/>
      <c r="AG853" s="8"/>
      <c r="AH853" s="8"/>
      <c r="AI853" s="8"/>
      <c r="AK853" s="8"/>
      <c r="AL853" s="8"/>
      <c r="AM853" s="8"/>
      <c r="AN853" s="8"/>
      <c r="AO853" s="8"/>
      <c r="AP853" s="8"/>
      <c r="AQ853" s="8"/>
      <c r="AR853" s="8"/>
      <c r="AS853" s="8"/>
      <c r="AT853" s="8"/>
      <c r="AU853" s="8"/>
      <c r="AW853"/>
      <c r="AX853"/>
      <c r="AY853"/>
      <c r="AZ853"/>
    </row>
    <row r="854" spans="1:52" s="17" customFormat="1" x14ac:dyDescent="0.3">
      <c r="A854"/>
      <c r="B854"/>
      <c r="C854"/>
      <c r="D854"/>
      <c r="E854"/>
      <c r="F854" s="2"/>
      <c r="G854" s="2"/>
      <c r="H854" s="4"/>
      <c r="I854"/>
      <c r="J854"/>
      <c r="K854"/>
      <c r="L854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/>
      <c r="Y854" s="8"/>
      <c r="Z854" s="8"/>
      <c r="AA854" s="8"/>
      <c r="AB854" s="8"/>
      <c r="AC854" s="8"/>
      <c r="AD854" s="8"/>
      <c r="AE854" s="8"/>
      <c r="AF854" s="8"/>
      <c r="AG854" s="8"/>
      <c r="AH854" s="8"/>
      <c r="AI854" s="8"/>
      <c r="AK854" s="8"/>
      <c r="AL854" s="8"/>
      <c r="AM854" s="8"/>
      <c r="AN854" s="8"/>
      <c r="AO854" s="8"/>
      <c r="AP854" s="8"/>
      <c r="AQ854" s="8"/>
      <c r="AR854" s="8"/>
      <c r="AS854" s="8"/>
      <c r="AT854" s="8"/>
      <c r="AU854" s="8"/>
      <c r="AW854"/>
      <c r="AX854"/>
      <c r="AY854"/>
      <c r="AZ854"/>
    </row>
    <row r="855" spans="1:52" s="17" customFormat="1" x14ac:dyDescent="0.3">
      <c r="A855"/>
      <c r="B855"/>
      <c r="C855"/>
      <c r="D855"/>
      <c r="E855"/>
      <c r="F855" s="2"/>
      <c r="G855" s="2"/>
      <c r="H855" s="4"/>
      <c r="I855"/>
      <c r="J855"/>
      <c r="K855"/>
      <c r="L855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/>
      <c r="Y855" s="8"/>
      <c r="Z855" s="8"/>
      <c r="AA855" s="8"/>
      <c r="AB855" s="8"/>
      <c r="AC855" s="8"/>
      <c r="AD855" s="8"/>
      <c r="AE855" s="8"/>
      <c r="AF855" s="8"/>
      <c r="AG855" s="8"/>
      <c r="AH855" s="8"/>
      <c r="AI855" s="8"/>
      <c r="AK855" s="8"/>
      <c r="AL855" s="8"/>
      <c r="AM855" s="8"/>
      <c r="AN855" s="8"/>
      <c r="AO855" s="8"/>
      <c r="AP855" s="8"/>
      <c r="AQ855" s="8"/>
      <c r="AR855" s="8"/>
      <c r="AS855" s="8"/>
      <c r="AT855" s="8"/>
      <c r="AU855" s="8"/>
      <c r="AW855"/>
      <c r="AX855"/>
      <c r="AY855"/>
      <c r="AZ855"/>
    </row>
    <row r="856" spans="1:52" s="17" customFormat="1" x14ac:dyDescent="0.3">
      <c r="A856"/>
      <c r="B856"/>
      <c r="C856"/>
      <c r="D856"/>
      <c r="E856"/>
      <c r="F856" s="2"/>
      <c r="G856" s="2"/>
      <c r="H856" s="4"/>
      <c r="I856"/>
      <c r="J856"/>
      <c r="K856"/>
      <c r="L856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/>
      <c r="Y856" s="8"/>
      <c r="Z856" s="8"/>
      <c r="AA856" s="8"/>
      <c r="AB856" s="8"/>
      <c r="AC856" s="8"/>
      <c r="AD856" s="8"/>
      <c r="AE856" s="8"/>
      <c r="AF856" s="8"/>
      <c r="AG856" s="8"/>
      <c r="AH856" s="8"/>
      <c r="AI856" s="8"/>
      <c r="AK856" s="8"/>
      <c r="AL856" s="8"/>
      <c r="AM856" s="8"/>
      <c r="AN856" s="8"/>
      <c r="AO856" s="8"/>
      <c r="AP856" s="8"/>
      <c r="AQ856" s="8"/>
      <c r="AR856" s="8"/>
      <c r="AS856" s="8"/>
      <c r="AT856" s="8"/>
      <c r="AU856" s="8"/>
      <c r="AW856"/>
      <c r="AX856"/>
      <c r="AY856"/>
      <c r="AZ856"/>
    </row>
    <row r="857" spans="1:52" s="17" customFormat="1" x14ac:dyDescent="0.3">
      <c r="A857"/>
      <c r="B857"/>
      <c r="C857"/>
      <c r="D857"/>
      <c r="E857"/>
      <c r="F857" s="2"/>
      <c r="G857" s="2"/>
      <c r="H857" s="4"/>
      <c r="I857"/>
      <c r="J857"/>
      <c r="K857"/>
      <c r="L857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/>
      <c r="Y857" s="8"/>
      <c r="Z857" s="8"/>
      <c r="AA857" s="8"/>
      <c r="AB857" s="8"/>
      <c r="AC857" s="8"/>
      <c r="AD857" s="8"/>
      <c r="AE857" s="8"/>
      <c r="AF857" s="8"/>
      <c r="AG857" s="8"/>
      <c r="AH857" s="8"/>
      <c r="AI857" s="8"/>
      <c r="AK857" s="8"/>
      <c r="AL857" s="8"/>
      <c r="AM857" s="8"/>
      <c r="AN857" s="8"/>
      <c r="AO857" s="8"/>
      <c r="AP857" s="8"/>
      <c r="AQ857" s="8"/>
      <c r="AR857" s="8"/>
      <c r="AS857" s="8"/>
      <c r="AT857" s="8"/>
      <c r="AU857" s="8"/>
      <c r="AW857"/>
      <c r="AX857"/>
      <c r="AY857"/>
      <c r="AZ857"/>
    </row>
    <row r="858" spans="1:52" s="17" customFormat="1" x14ac:dyDescent="0.3">
      <c r="A858"/>
      <c r="B858"/>
      <c r="C858"/>
      <c r="D858"/>
      <c r="E858"/>
      <c r="F858" s="2"/>
      <c r="G858" s="2"/>
      <c r="H858" s="4"/>
      <c r="I858"/>
      <c r="J858"/>
      <c r="K858"/>
      <c r="L85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/>
      <c r="Y858" s="8"/>
      <c r="Z858" s="8"/>
      <c r="AA858" s="8"/>
      <c r="AB858" s="8"/>
      <c r="AC858" s="8"/>
      <c r="AD858" s="8"/>
      <c r="AE858" s="8"/>
      <c r="AF858" s="8"/>
      <c r="AG858" s="8"/>
      <c r="AH858" s="8"/>
      <c r="AI858" s="8"/>
      <c r="AK858" s="8"/>
      <c r="AL858" s="8"/>
      <c r="AM858" s="8"/>
      <c r="AN858" s="8"/>
      <c r="AO858" s="8"/>
      <c r="AP858" s="8"/>
      <c r="AQ858" s="8"/>
      <c r="AR858" s="8"/>
      <c r="AS858" s="8"/>
      <c r="AT858" s="8"/>
      <c r="AU858" s="8"/>
      <c r="AW858"/>
      <c r="AX858"/>
      <c r="AY858"/>
      <c r="AZ858"/>
    </row>
    <row r="859" spans="1:52" s="17" customFormat="1" x14ac:dyDescent="0.3">
      <c r="A859"/>
      <c r="B859"/>
      <c r="C859"/>
      <c r="D859"/>
      <c r="E859"/>
      <c r="F859" s="2"/>
      <c r="G859" s="2"/>
      <c r="H859" s="4"/>
      <c r="I859"/>
      <c r="J859"/>
      <c r="K859"/>
      <c r="L859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/>
      <c r="Y859" s="8"/>
      <c r="Z859" s="8"/>
      <c r="AA859" s="8"/>
      <c r="AB859" s="8"/>
      <c r="AC859" s="8"/>
      <c r="AD859" s="8"/>
      <c r="AE859" s="8"/>
      <c r="AF859" s="8"/>
      <c r="AG859" s="8"/>
      <c r="AH859" s="8"/>
      <c r="AI859" s="8"/>
      <c r="AK859" s="8"/>
      <c r="AL859" s="8"/>
      <c r="AM859" s="8"/>
      <c r="AN859" s="8"/>
      <c r="AO859" s="8"/>
      <c r="AP859" s="8"/>
      <c r="AQ859" s="8"/>
      <c r="AR859" s="8"/>
      <c r="AS859" s="8"/>
      <c r="AT859" s="8"/>
      <c r="AU859" s="8"/>
      <c r="AW859"/>
      <c r="AX859"/>
      <c r="AY859"/>
      <c r="AZ859"/>
    </row>
    <row r="860" spans="1:52" s="17" customFormat="1" x14ac:dyDescent="0.3">
      <c r="A860"/>
      <c r="B860"/>
      <c r="C860"/>
      <c r="D860"/>
      <c r="E860"/>
      <c r="F860" s="2"/>
      <c r="G860" s="2"/>
      <c r="H860" s="4"/>
      <c r="I860"/>
      <c r="J860"/>
      <c r="K860"/>
      <c r="L860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/>
      <c r="Y860" s="8"/>
      <c r="Z860" s="8"/>
      <c r="AA860" s="8"/>
      <c r="AB860" s="8"/>
      <c r="AC860" s="8"/>
      <c r="AD860" s="8"/>
      <c r="AE860" s="8"/>
      <c r="AF860" s="8"/>
      <c r="AG860" s="8"/>
      <c r="AH860" s="8"/>
      <c r="AI860" s="8"/>
      <c r="AK860" s="8"/>
      <c r="AL860" s="8"/>
      <c r="AM860" s="8"/>
      <c r="AN860" s="8"/>
      <c r="AO860" s="8"/>
      <c r="AP860" s="8"/>
      <c r="AQ860" s="8"/>
      <c r="AR860" s="8"/>
      <c r="AS860" s="8"/>
      <c r="AT860" s="8"/>
      <c r="AU860" s="8"/>
      <c r="AW860"/>
      <c r="AX860"/>
      <c r="AY860"/>
      <c r="AZ860"/>
    </row>
    <row r="861" spans="1:52" s="17" customFormat="1" x14ac:dyDescent="0.3">
      <c r="A861"/>
      <c r="B861"/>
      <c r="C861"/>
      <c r="D861"/>
      <c r="E861"/>
      <c r="F861" s="2"/>
      <c r="G861" s="2"/>
      <c r="H861" s="4"/>
      <c r="I861"/>
      <c r="J861"/>
      <c r="K861"/>
      <c r="L861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/>
      <c r="Y861" s="8"/>
      <c r="Z861" s="8"/>
      <c r="AA861" s="8"/>
      <c r="AB861" s="8"/>
      <c r="AC861" s="8"/>
      <c r="AD861" s="8"/>
      <c r="AE861" s="8"/>
      <c r="AF861" s="8"/>
      <c r="AG861" s="8"/>
      <c r="AH861" s="8"/>
      <c r="AI861" s="8"/>
      <c r="AK861" s="8"/>
      <c r="AL861" s="8"/>
      <c r="AM861" s="8"/>
      <c r="AN861" s="8"/>
      <c r="AO861" s="8"/>
      <c r="AP861" s="8"/>
      <c r="AQ861" s="8"/>
      <c r="AR861" s="8"/>
      <c r="AS861" s="8"/>
      <c r="AT861" s="8"/>
      <c r="AU861" s="8"/>
      <c r="AW861"/>
      <c r="AX861"/>
      <c r="AY861"/>
      <c r="AZ861"/>
    </row>
    <row r="862" spans="1:52" s="17" customFormat="1" x14ac:dyDescent="0.3">
      <c r="A862"/>
      <c r="B862"/>
      <c r="C862"/>
      <c r="D862"/>
      <c r="E862"/>
      <c r="F862" s="2"/>
      <c r="G862" s="2"/>
      <c r="H862" s="4"/>
      <c r="I862"/>
      <c r="J862"/>
      <c r="K862"/>
      <c r="L862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/>
      <c r="Y862" s="8"/>
      <c r="Z862" s="8"/>
      <c r="AA862" s="8"/>
      <c r="AB862" s="8"/>
      <c r="AC862" s="8"/>
      <c r="AD862" s="8"/>
      <c r="AE862" s="8"/>
      <c r="AF862" s="8"/>
      <c r="AG862" s="8"/>
      <c r="AH862" s="8"/>
      <c r="AI862" s="8"/>
      <c r="AK862" s="8"/>
      <c r="AL862" s="8"/>
      <c r="AM862" s="8"/>
      <c r="AN862" s="8"/>
      <c r="AO862" s="8"/>
      <c r="AP862" s="8"/>
      <c r="AQ862" s="8"/>
      <c r="AR862" s="8"/>
      <c r="AS862" s="8"/>
      <c r="AT862" s="8"/>
      <c r="AU862" s="8"/>
      <c r="AW862"/>
      <c r="AX862"/>
      <c r="AY862"/>
      <c r="AZ862"/>
    </row>
    <row r="863" spans="1:52" s="17" customFormat="1" x14ac:dyDescent="0.3">
      <c r="A863"/>
      <c r="B863"/>
      <c r="C863"/>
      <c r="D863"/>
      <c r="E863"/>
      <c r="F863" s="2"/>
      <c r="G863" s="2"/>
      <c r="H863" s="4"/>
      <c r="I863"/>
      <c r="J863"/>
      <c r="K863"/>
      <c r="L863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/>
      <c r="Y863" s="8"/>
      <c r="Z863" s="8"/>
      <c r="AA863" s="8"/>
      <c r="AB863" s="8"/>
      <c r="AC863" s="8"/>
      <c r="AD863" s="8"/>
      <c r="AE863" s="8"/>
      <c r="AF863" s="8"/>
      <c r="AG863" s="8"/>
      <c r="AH863" s="8"/>
      <c r="AI863" s="8"/>
      <c r="AK863" s="8"/>
      <c r="AL863" s="8"/>
      <c r="AM863" s="8"/>
      <c r="AN863" s="8"/>
      <c r="AO863" s="8"/>
      <c r="AP863" s="8"/>
      <c r="AQ863" s="8"/>
      <c r="AR863" s="8"/>
      <c r="AS863" s="8"/>
      <c r="AT863" s="8"/>
      <c r="AU863" s="8"/>
      <c r="AW863"/>
      <c r="AX863"/>
      <c r="AY863"/>
      <c r="AZ863"/>
    </row>
    <row r="864" spans="1:52" s="17" customFormat="1" x14ac:dyDescent="0.3">
      <c r="A864"/>
      <c r="B864"/>
      <c r="C864"/>
      <c r="D864"/>
      <c r="E864"/>
      <c r="F864" s="2"/>
      <c r="G864" s="2"/>
      <c r="H864" s="4"/>
      <c r="I864"/>
      <c r="J864"/>
      <c r="K864"/>
      <c r="L864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/>
      <c r="Y864" s="8"/>
      <c r="Z864" s="8"/>
      <c r="AA864" s="8"/>
      <c r="AB864" s="8"/>
      <c r="AC864" s="8"/>
      <c r="AD864" s="8"/>
      <c r="AE864" s="8"/>
      <c r="AF864" s="8"/>
      <c r="AG864" s="8"/>
      <c r="AH864" s="8"/>
      <c r="AI864" s="8"/>
      <c r="AK864" s="8"/>
      <c r="AL864" s="8"/>
      <c r="AM864" s="8"/>
      <c r="AN864" s="8"/>
      <c r="AO864" s="8"/>
      <c r="AP864" s="8"/>
      <c r="AQ864" s="8"/>
      <c r="AR864" s="8"/>
      <c r="AS864" s="8"/>
      <c r="AT864" s="8"/>
      <c r="AU864" s="8"/>
      <c r="AW864"/>
      <c r="AX864"/>
      <c r="AY864"/>
      <c r="AZ864"/>
    </row>
    <row r="865" spans="1:52" s="17" customFormat="1" x14ac:dyDescent="0.3">
      <c r="A865"/>
      <c r="B865"/>
      <c r="C865"/>
      <c r="D865"/>
      <c r="E865"/>
      <c r="F865" s="2"/>
      <c r="G865" s="2"/>
      <c r="H865" s="4"/>
      <c r="I865"/>
      <c r="J865"/>
      <c r="K865"/>
      <c r="L865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/>
      <c r="Y865" s="8"/>
      <c r="Z865" s="8"/>
      <c r="AA865" s="8"/>
      <c r="AB865" s="8"/>
      <c r="AC865" s="8"/>
      <c r="AD865" s="8"/>
      <c r="AE865" s="8"/>
      <c r="AF865" s="8"/>
      <c r="AG865" s="8"/>
      <c r="AH865" s="8"/>
      <c r="AI865" s="8"/>
      <c r="AK865" s="8"/>
      <c r="AL865" s="8"/>
      <c r="AM865" s="8"/>
      <c r="AN865" s="8"/>
      <c r="AO865" s="8"/>
      <c r="AP865" s="8"/>
      <c r="AQ865" s="8"/>
      <c r="AR865" s="8"/>
      <c r="AS865" s="8"/>
      <c r="AT865" s="8"/>
      <c r="AU865" s="8"/>
      <c r="AW865"/>
      <c r="AX865"/>
      <c r="AY865"/>
      <c r="AZ865"/>
    </row>
    <row r="866" spans="1:52" s="17" customFormat="1" x14ac:dyDescent="0.3">
      <c r="A866"/>
      <c r="B866"/>
      <c r="C866"/>
      <c r="D866"/>
      <c r="E866"/>
      <c r="F866" s="2"/>
      <c r="G866" s="2"/>
      <c r="H866" s="4"/>
      <c r="I866"/>
      <c r="J866"/>
      <c r="K866"/>
      <c r="L866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/>
      <c r="Y866" s="8"/>
      <c r="Z866" s="8"/>
      <c r="AA866" s="8"/>
      <c r="AB866" s="8"/>
      <c r="AC866" s="8"/>
      <c r="AD866" s="8"/>
      <c r="AE866" s="8"/>
      <c r="AF866" s="8"/>
      <c r="AG866" s="8"/>
      <c r="AH866" s="8"/>
      <c r="AI866" s="8"/>
      <c r="AK866" s="8"/>
      <c r="AL866" s="8"/>
      <c r="AM866" s="8"/>
      <c r="AN866" s="8"/>
      <c r="AO866" s="8"/>
      <c r="AP866" s="8"/>
      <c r="AQ866" s="8"/>
      <c r="AR866" s="8"/>
      <c r="AS866" s="8"/>
      <c r="AT866" s="8"/>
      <c r="AU866" s="8"/>
      <c r="AW866"/>
      <c r="AX866"/>
      <c r="AY866"/>
      <c r="AZ866"/>
    </row>
    <row r="867" spans="1:52" s="17" customFormat="1" x14ac:dyDescent="0.3">
      <c r="A867"/>
      <c r="B867"/>
      <c r="C867"/>
      <c r="D867"/>
      <c r="E867"/>
      <c r="F867" s="2"/>
      <c r="G867" s="2"/>
      <c r="H867" s="4"/>
      <c r="I867"/>
      <c r="J867"/>
      <c r="K867"/>
      <c r="L867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/>
      <c r="Y867" s="8"/>
      <c r="Z867" s="8"/>
      <c r="AA867" s="8"/>
      <c r="AB867" s="8"/>
      <c r="AC867" s="8"/>
      <c r="AD867" s="8"/>
      <c r="AE867" s="8"/>
      <c r="AF867" s="8"/>
      <c r="AG867" s="8"/>
      <c r="AH867" s="8"/>
      <c r="AI867" s="8"/>
      <c r="AK867" s="8"/>
      <c r="AL867" s="8"/>
      <c r="AM867" s="8"/>
      <c r="AN867" s="8"/>
      <c r="AO867" s="8"/>
      <c r="AP867" s="8"/>
      <c r="AQ867" s="8"/>
      <c r="AR867" s="8"/>
      <c r="AS867" s="8"/>
      <c r="AT867" s="8"/>
      <c r="AU867" s="8"/>
      <c r="AW867"/>
      <c r="AX867"/>
      <c r="AY867"/>
      <c r="AZ867"/>
    </row>
    <row r="868" spans="1:52" s="17" customFormat="1" x14ac:dyDescent="0.3">
      <c r="A868"/>
      <c r="B868"/>
      <c r="C868"/>
      <c r="D868"/>
      <c r="E868"/>
      <c r="F868" s="2"/>
      <c r="G868" s="2"/>
      <c r="H868" s="4"/>
      <c r="I868"/>
      <c r="J868"/>
      <c r="K868"/>
      <c r="L86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/>
      <c r="Y868" s="8"/>
      <c r="Z868" s="8"/>
      <c r="AA868" s="8"/>
      <c r="AB868" s="8"/>
      <c r="AC868" s="8"/>
      <c r="AD868" s="8"/>
      <c r="AE868" s="8"/>
      <c r="AF868" s="8"/>
      <c r="AG868" s="8"/>
      <c r="AH868" s="8"/>
      <c r="AI868" s="8"/>
      <c r="AK868" s="8"/>
      <c r="AL868" s="8"/>
      <c r="AM868" s="8"/>
      <c r="AN868" s="8"/>
      <c r="AO868" s="8"/>
      <c r="AP868" s="8"/>
      <c r="AQ868" s="8"/>
      <c r="AR868" s="8"/>
      <c r="AS868" s="8"/>
      <c r="AT868" s="8"/>
      <c r="AU868" s="8"/>
      <c r="AW868"/>
      <c r="AX868"/>
      <c r="AY868"/>
      <c r="AZ868"/>
    </row>
    <row r="869" spans="1:52" s="17" customFormat="1" x14ac:dyDescent="0.3">
      <c r="A869"/>
      <c r="B869"/>
      <c r="C869"/>
      <c r="D869"/>
      <c r="E869"/>
      <c r="F869" s="2"/>
      <c r="G869" s="2"/>
      <c r="H869" s="4"/>
      <c r="I869"/>
      <c r="J869"/>
      <c r="K869"/>
      <c r="L869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/>
      <c r="Y869" s="8"/>
      <c r="Z869" s="8"/>
      <c r="AA869" s="8"/>
      <c r="AB869" s="8"/>
      <c r="AC869" s="8"/>
      <c r="AD869" s="8"/>
      <c r="AE869" s="8"/>
      <c r="AF869" s="8"/>
      <c r="AG869" s="8"/>
      <c r="AH869" s="8"/>
      <c r="AI869" s="8"/>
      <c r="AK869" s="8"/>
      <c r="AL869" s="8"/>
      <c r="AM869" s="8"/>
      <c r="AN869" s="8"/>
      <c r="AO869" s="8"/>
      <c r="AP869" s="8"/>
      <c r="AQ869" s="8"/>
      <c r="AR869" s="8"/>
      <c r="AS869" s="8"/>
      <c r="AT869" s="8"/>
      <c r="AU869" s="8"/>
      <c r="AW869"/>
      <c r="AX869"/>
      <c r="AY869"/>
      <c r="AZ869"/>
    </row>
    <row r="870" spans="1:52" s="17" customFormat="1" x14ac:dyDescent="0.3">
      <c r="A870"/>
      <c r="B870"/>
      <c r="C870"/>
      <c r="D870"/>
      <c r="E870"/>
      <c r="F870" s="2"/>
      <c r="G870" s="2"/>
      <c r="H870" s="4"/>
      <c r="I870"/>
      <c r="J870"/>
      <c r="K870"/>
      <c r="L870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/>
      <c r="Y870" s="8"/>
      <c r="Z870" s="8"/>
      <c r="AA870" s="8"/>
      <c r="AB870" s="8"/>
      <c r="AC870" s="8"/>
      <c r="AD870" s="8"/>
      <c r="AE870" s="8"/>
      <c r="AF870" s="8"/>
      <c r="AG870" s="8"/>
      <c r="AH870" s="8"/>
      <c r="AI870" s="8"/>
      <c r="AK870" s="8"/>
      <c r="AL870" s="8"/>
      <c r="AM870" s="8"/>
      <c r="AN870" s="8"/>
      <c r="AO870" s="8"/>
      <c r="AP870" s="8"/>
      <c r="AQ870" s="8"/>
      <c r="AR870" s="8"/>
      <c r="AS870" s="8"/>
      <c r="AT870" s="8"/>
      <c r="AU870" s="8"/>
      <c r="AW870"/>
      <c r="AX870"/>
      <c r="AY870"/>
      <c r="AZ870"/>
    </row>
    <row r="871" spans="1:52" s="17" customFormat="1" x14ac:dyDescent="0.3">
      <c r="A871"/>
      <c r="B871"/>
      <c r="C871"/>
      <c r="D871"/>
      <c r="E871"/>
      <c r="F871" s="2"/>
      <c r="G871" s="2"/>
      <c r="H871" s="4"/>
      <c r="I871"/>
      <c r="J871"/>
      <c r="K871"/>
      <c r="L871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/>
      <c r="Y871" s="8"/>
      <c r="Z871" s="8"/>
      <c r="AA871" s="8"/>
      <c r="AB871" s="8"/>
      <c r="AC871" s="8"/>
      <c r="AD871" s="8"/>
      <c r="AE871" s="8"/>
      <c r="AF871" s="8"/>
      <c r="AG871" s="8"/>
      <c r="AH871" s="8"/>
      <c r="AI871" s="8"/>
      <c r="AK871" s="8"/>
      <c r="AL871" s="8"/>
      <c r="AM871" s="8"/>
      <c r="AN871" s="8"/>
      <c r="AO871" s="8"/>
      <c r="AP871" s="8"/>
      <c r="AQ871" s="8"/>
      <c r="AR871" s="8"/>
      <c r="AS871" s="8"/>
      <c r="AT871" s="8"/>
      <c r="AU871" s="8"/>
      <c r="AW871"/>
      <c r="AX871"/>
      <c r="AY871"/>
      <c r="AZ871"/>
    </row>
    <row r="872" spans="1:52" s="17" customFormat="1" x14ac:dyDescent="0.3">
      <c r="A872"/>
      <c r="B872"/>
      <c r="C872"/>
      <c r="D872"/>
      <c r="E872"/>
      <c r="F872" s="2"/>
      <c r="G872" s="2"/>
      <c r="H872" s="4"/>
      <c r="I872"/>
      <c r="J872"/>
      <c r="K872"/>
      <c r="L872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/>
      <c r="Y872" s="8"/>
      <c r="Z872" s="8"/>
      <c r="AA872" s="8"/>
      <c r="AB872" s="8"/>
      <c r="AC872" s="8"/>
      <c r="AD872" s="8"/>
      <c r="AE872" s="8"/>
      <c r="AF872" s="8"/>
      <c r="AG872" s="8"/>
      <c r="AH872" s="8"/>
      <c r="AI872" s="8"/>
      <c r="AK872" s="8"/>
      <c r="AL872" s="8"/>
      <c r="AM872" s="8"/>
      <c r="AN872" s="8"/>
      <c r="AO872" s="8"/>
      <c r="AP872" s="8"/>
      <c r="AQ872" s="8"/>
      <c r="AR872" s="8"/>
      <c r="AS872" s="8"/>
      <c r="AT872" s="8"/>
      <c r="AU872" s="8"/>
      <c r="AW872"/>
      <c r="AX872"/>
      <c r="AY872"/>
      <c r="AZ872"/>
    </row>
    <row r="873" spans="1:52" s="17" customFormat="1" x14ac:dyDescent="0.3">
      <c r="A873"/>
      <c r="B873"/>
      <c r="C873"/>
      <c r="D873"/>
      <c r="E873"/>
      <c r="F873" s="2"/>
      <c r="G873" s="2"/>
      <c r="H873" s="4"/>
      <c r="I873"/>
      <c r="J873"/>
      <c r="K873"/>
      <c r="L873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/>
      <c r="Y873" s="8"/>
      <c r="Z873" s="8"/>
      <c r="AA873" s="8"/>
      <c r="AB873" s="8"/>
      <c r="AC873" s="8"/>
      <c r="AD873" s="8"/>
      <c r="AE873" s="8"/>
      <c r="AF873" s="8"/>
      <c r="AG873" s="8"/>
      <c r="AH873" s="8"/>
      <c r="AI873" s="8"/>
      <c r="AK873" s="8"/>
      <c r="AL873" s="8"/>
      <c r="AM873" s="8"/>
      <c r="AN873" s="8"/>
      <c r="AO873" s="8"/>
      <c r="AP873" s="8"/>
      <c r="AQ873" s="8"/>
      <c r="AR873" s="8"/>
      <c r="AS873" s="8"/>
      <c r="AT873" s="8"/>
      <c r="AU873" s="8"/>
      <c r="AW873"/>
      <c r="AX873"/>
      <c r="AY873"/>
      <c r="AZ873"/>
    </row>
    <row r="874" spans="1:52" s="17" customFormat="1" x14ac:dyDescent="0.3">
      <c r="A874"/>
      <c r="B874"/>
      <c r="C874"/>
      <c r="D874"/>
      <c r="E874"/>
      <c r="F874" s="2"/>
      <c r="G874" s="2"/>
      <c r="H874" s="4"/>
      <c r="I874"/>
      <c r="J874"/>
      <c r="K874"/>
      <c r="L874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/>
      <c r="Y874" s="8"/>
      <c r="Z874" s="8"/>
      <c r="AA874" s="8"/>
      <c r="AB874" s="8"/>
      <c r="AC874" s="8"/>
      <c r="AD874" s="8"/>
      <c r="AE874" s="8"/>
      <c r="AF874" s="8"/>
      <c r="AG874" s="8"/>
      <c r="AH874" s="8"/>
      <c r="AI874" s="8"/>
      <c r="AK874" s="8"/>
      <c r="AL874" s="8"/>
      <c r="AM874" s="8"/>
      <c r="AN874" s="8"/>
      <c r="AO874" s="8"/>
      <c r="AP874" s="8"/>
      <c r="AQ874" s="8"/>
      <c r="AR874" s="8"/>
      <c r="AS874" s="8"/>
      <c r="AT874" s="8"/>
      <c r="AU874" s="8"/>
      <c r="AW874"/>
      <c r="AX874"/>
      <c r="AY874"/>
      <c r="AZ874"/>
    </row>
    <row r="875" spans="1:52" s="17" customFormat="1" x14ac:dyDescent="0.3">
      <c r="A875"/>
      <c r="B875"/>
      <c r="C875"/>
      <c r="D875"/>
      <c r="E875"/>
      <c r="F875" s="2"/>
      <c r="G875" s="2"/>
      <c r="H875" s="4"/>
      <c r="I875"/>
      <c r="J875"/>
      <c r="K875"/>
      <c r="L875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/>
      <c r="Y875" s="8"/>
      <c r="Z875" s="8"/>
      <c r="AA875" s="8"/>
      <c r="AB875" s="8"/>
      <c r="AC875" s="8"/>
      <c r="AD875" s="8"/>
      <c r="AE875" s="8"/>
      <c r="AF875" s="8"/>
      <c r="AG875" s="8"/>
      <c r="AH875" s="8"/>
      <c r="AI875" s="8"/>
      <c r="AK875" s="8"/>
      <c r="AL875" s="8"/>
      <c r="AM875" s="8"/>
      <c r="AN875" s="8"/>
      <c r="AO875" s="8"/>
      <c r="AP875" s="8"/>
      <c r="AQ875" s="8"/>
      <c r="AR875" s="8"/>
      <c r="AS875" s="8"/>
      <c r="AT875" s="8"/>
      <c r="AU875" s="8"/>
      <c r="AW875"/>
      <c r="AX875"/>
      <c r="AY875"/>
      <c r="AZ875"/>
    </row>
    <row r="876" spans="1:52" s="17" customFormat="1" x14ac:dyDescent="0.3">
      <c r="A876"/>
      <c r="B876"/>
      <c r="C876"/>
      <c r="D876"/>
      <c r="E876"/>
      <c r="F876" s="2"/>
      <c r="G876" s="2"/>
      <c r="H876" s="4"/>
      <c r="I876"/>
      <c r="J876"/>
      <c r="K876"/>
      <c r="L876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/>
      <c r="Y876" s="8"/>
      <c r="Z876" s="8"/>
      <c r="AA876" s="8"/>
      <c r="AB876" s="8"/>
      <c r="AC876" s="8"/>
      <c r="AD876" s="8"/>
      <c r="AE876" s="8"/>
      <c r="AF876" s="8"/>
      <c r="AG876" s="8"/>
      <c r="AH876" s="8"/>
      <c r="AI876" s="8"/>
      <c r="AK876" s="8"/>
      <c r="AL876" s="8"/>
      <c r="AM876" s="8"/>
      <c r="AN876" s="8"/>
      <c r="AO876" s="8"/>
      <c r="AP876" s="8"/>
      <c r="AQ876" s="8"/>
      <c r="AR876" s="8"/>
      <c r="AS876" s="8"/>
      <c r="AT876" s="8"/>
      <c r="AU876" s="8"/>
      <c r="AW876"/>
      <c r="AX876"/>
      <c r="AY876"/>
      <c r="AZ876"/>
    </row>
    <row r="877" spans="1:52" s="17" customFormat="1" x14ac:dyDescent="0.3">
      <c r="A877"/>
      <c r="B877"/>
      <c r="C877"/>
      <c r="D877"/>
      <c r="E877"/>
      <c r="F877" s="2"/>
      <c r="G877" s="2"/>
      <c r="H877" s="4"/>
      <c r="I877"/>
      <c r="J877"/>
      <c r="K877"/>
      <c r="L877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/>
      <c r="Y877" s="8"/>
      <c r="Z877" s="8"/>
      <c r="AA877" s="8"/>
      <c r="AB877" s="8"/>
      <c r="AC877" s="8"/>
      <c r="AD877" s="8"/>
      <c r="AE877" s="8"/>
      <c r="AF877" s="8"/>
      <c r="AG877" s="8"/>
      <c r="AH877" s="8"/>
      <c r="AI877" s="8"/>
      <c r="AK877" s="8"/>
      <c r="AL877" s="8"/>
      <c r="AM877" s="8"/>
      <c r="AN877" s="8"/>
      <c r="AO877" s="8"/>
      <c r="AP877" s="8"/>
      <c r="AQ877" s="8"/>
      <c r="AR877" s="8"/>
      <c r="AS877" s="8"/>
      <c r="AT877" s="8"/>
      <c r="AU877" s="8"/>
      <c r="AW877"/>
      <c r="AX877"/>
      <c r="AY877"/>
      <c r="AZ877"/>
    </row>
    <row r="878" spans="1:52" s="17" customFormat="1" x14ac:dyDescent="0.3">
      <c r="A878"/>
      <c r="B878"/>
      <c r="C878"/>
      <c r="D878"/>
      <c r="E878"/>
      <c r="F878" s="2"/>
      <c r="G878" s="2"/>
      <c r="H878" s="4"/>
      <c r="I878"/>
      <c r="J878"/>
      <c r="K878"/>
      <c r="L87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/>
      <c r="Y878" s="8"/>
      <c r="Z878" s="8"/>
      <c r="AA878" s="8"/>
      <c r="AB878" s="8"/>
      <c r="AC878" s="8"/>
      <c r="AD878" s="8"/>
      <c r="AE878" s="8"/>
      <c r="AF878" s="8"/>
      <c r="AG878" s="8"/>
      <c r="AH878" s="8"/>
      <c r="AI878" s="8"/>
      <c r="AK878" s="8"/>
      <c r="AL878" s="8"/>
      <c r="AM878" s="8"/>
      <c r="AN878" s="8"/>
      <c r="AO878" s="8"/>
      <c r="AP878" s="8"/>
      <c r="AQ878" s="8"/>
      <c r="AR878" s="8"/>
      <c r="AS878" s="8"/>
      <c r="AT878" s="8"/>
      <c r="AU878" s="8"/>
      <c r="AW878"/>
      <c r="AX878"/>
      <c r="AY878"/>
      <c r="AZ878"/>
    </row>
    <row r="879" spans="1:52" s="17" customFormat="1" x14ac:dyDescent="0.3">
      <c r="A879"/>
      <c r="B879"/>
      <c r="C879"/>
      <c r="D879"/>
      <c r="E879"/>
      <c r="F879" s="2"/>
      <c r="G879" s="2"/>
      <c r="H879" s="4"/>
      <c r="I879"/>
      <c r="J879"/>
      <c r="K879"/>
      <c r="L879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/>
      <c r="Y879" s="8"/>
      <c r="Z879" s="8"/>
      <c r="AA879" s="8"/>
      <c r="AB879" s="8"/>
      <c r="AC879" s="8"/>
      <c r="AD879" s="8"/>
      <c r="AE879" s="8"/>
      <c r="AF879" s="8"/>
      <c r="AG879" s="8"/>
      <c r="AH879" s="8"/>
      <c r="AI879" s="8"/>
      <c r="AK879" s="8"/>
      <c r="AL879" s="8"/>
      <c r="AM879" s="8"/>
      <c r="AN879" s="8"/>
      <c r="AO879" s="8"/>
      <c r="AP879" s="8"/>
      <c r="AQ879" s="8"/>
      <c r="AR879" s="8"/>
      <c r="AS879" s="8"/>
      <c r="AT879" s="8"/>
      <c r="AU879" s="8"/>
      <c r="AW879"/>
      <c r="AX879"/>
      <c r="AY879"/>
      <c r="AZ879"/>
    </row>
    <row r="880" spans="1:52" s="17" customFormat="1" x14ac:dyDescent="0.3">
      <c r="A880"/>
      <c r="B880"/>
      <c r="C880"/>
      <c r="D880"/>
      <c r="E880"/>
      <c r="F880" s="2"/>
      <c r="G880" s="2"/>
      <c r="H880" s="4"/>
      <c r="I880"/>
      <c r="J880"/>
      <c r="K880"/>
      <c r="L880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/>
      <c r="Y880" s="8"/>
      <c r="Z880" s="8"/>
      <c r="AA880" s="8"/>
      <c r="AB880" s="8"/>
      <c r="AC880" s="8"/>
      <c r="AD880" s="8"/>
      <c r="AE880" s="8"/>
      <c r="AF880" s="8"/>
      <c r="AG880" s="8"/>
      <c r="AH880" s="8"/>
      <c r="AI880" s="8"/>
      <c r="AK880" s="8"/>
      <c r="AL880" s="8"/>
      <c r="AM880" s="8"/>
      <c r="AN880" s="8"/>
      <c r="AO880" s="8"/>
      <c r="AP880" s="8"/>
      <c r="AQ880" s="8"/>
      <c r="AR880" s="8"/>
      <c r="AS880" s="8"/>
      <c r="AT880" s="8"/>
      <c r="AU880" s="8"/>
      <c r="AW880"/>
      <c r="AX880"/>
      <c r="AY880"/>
      <c r="AZ880"/>
    </row>
    <row r="881" spans="1:52" s="17" customFormat="1" x14ac:dyDescent="0.3">
      <c r="A881"/>
      <c r="B881"/>
      <c r="C881"/>
      <c r="D881"/>
      <c r="E881"/>
      <c r="F881" s="2"/>
      <c r="G881" s="2"/>
      <c r="H881" s="4"/>
      <c r="I881"/>
      <c r="J881"/>
      <c r="K881"/>
      <c r="L881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/>
      <c r="Y881" s="8"/>
      <c r="Z881" s="8"/>
      <c r="AA881" s="8"/>
      <c r="AB881" s="8"/>
      <c r="AC881" s="8"/>
      <c r="AD881" s="8"/>
      <c r="AE881" s="8"/>
      <c r="AF881" s="8"/>
      <c r="AG881" s="8"/>
      <c r="AH881" s="8"/>
      <c r="AI881" s="8"/>
      <c r="AK881" s="8"/>
      <c r="AL881" s="8"/>
      <c r="AM881" s="8"/>
      <c r="AN881" s="8"/>
      <c r="AO881" s="8"/>
      <c r="AP881" s="8"/>
      <c r="AQ881" s="8"/>
      <c r="AR881" s="8"/>
      <c r="AS881" s="8"/>
      <c r="AT881" s="8"/>
      <c r="AU881" s="8"/>
      <c r="AW881"/>
      <c r="AX881"/>
      <c r="AY881"/>
      <c r="AZ881"/>
    </row>
    <row r="882" spans="1:52" s="17" customFormat="1" x14ac:dyDescent="0.3">
      <c r="A882"/>
      <c r="B882"/>
      <c r="C882"/>
      <c r="D882"/>
      <c r="E882"/>
      <c r="F882" s="2"/>
      <c r="G882" s="2"/>
      <c r="H882" s="4"/>
      <c r="I882"/>
      <c r="J882"/>
      <c r="K882"/>
      <c r="L882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/>
      <c r="Y882" s="8"/>
      <c r="Z882" s="8"/>
      <c r="AA882" s="8"/>
      <c r="AB882" s="8"/>
      <c r="AC882" s="8"/>
      <c r="AD882" s="8"/>
      <c r="AE882" s="8"/>
      <c r="AF882" s="8"/>
      <c r="AG882" s="8"/>
      <c r="AH882" s="8"/>
      <c r="AI882" s="8"/>
      <c r="AK882" s="8"/>
      <c r="AL882" s="8"/>
      <c r="AM882" s="8"/>
      <c r="AN882" s="8"/>
      <c r="AO882" s="8"/>
      <c r="AP882" s="8"/>
      <c r="AQ882" s="8"/>
      <c r="AR882" s="8"/>
      <c r="AS882" s="8"/>
      <c r="AT882" s="8"/>
      <c r="AU882" s="8"/>
      <c r="AW882"/>
      <c r="AX882"/>
      <c r="AY882"/>
      <c r="AZ882"/>
    </row>
    <row r="883" spans="1:52" s="17" customFormat="1" x14ac:dyDescent="0.3">
      <c r="A883"/>
      <c r="B883"/>
      <c r="C883"/>
      <c r="D883"/>
      <c r="E883"/>
      <c r="F883" s="2"/>
      <c r="G883" s="2"/>
      <c r="H883" s="4"/>
      <c r="I883"/>
      <c r="J883"/>
      <c r="K883"/>
      <c r="L883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/>
      <c r="Y883" s="8"/>
      <c r="Z883" s="8"/>
      <c r="AA883" s="8"/>
      <c r="AB883" s="8"/>
      <c r="AC883" s="8"/>
      <c r="AD883" s="8"/>
      <c r="AE883" s="8"/>
      <c r="AF883" s="8"/>
      <c r="AG883" s="8"/>
      <c r="AH883" s="8"/>
      <c r="AI883" s="8"/>
      <c r="AK883" s="8"/>
      <c r="AL883" s="8"/>
      <c r="AM883" s="8"/>
      <c r="AN883" s="8"/>
      <c r="AO883" s="8"/>
      <c r="AP883" s="8"/>
      <c r="AQ883" s="8"/>
      <c r="AR883" s="8"/>
      <c r="AS883" s="8"/>
      <c r="AT883" s="8"/>
      <c r="AU883" s="8"/>
      <c r="AW883"/>
      <c r="AX883"/>
      <c r="AY883"/>
      <c r="AZ883"/>
    </row>
    <row r="884" spans="1:52" s="17" customFormat="1" x14ac:dyDescent="0.3">
      <c r="A884"/>
      <c r="B884"/>
      <c r="C884"/>
      <c r="D884"/>
      <c r="E884"/>
      <c r="F884" s="2"/>
      <c r="G884" s="2"/>
      <c r="H884" s="4"/>
      <c r="I884"/>
      <c r="J884"/>
      <c r="K884"/>
      <c r="L884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/>
      <c r="Y884" s="8"/>
      <c r="Z884" s="8"/>
      <c r="AA884" s="8"/>
      <c r="AB884" s="8"/>
      <c r="AC884" s="8"/>
      <c r="AD884" s="8"/>
      <c r="AE884" s="8"/>
      <c r="AF884" s="8"/>
      <c r="AG884" s="8"/>
      <c r="AH884" s="8"/>
      <c r="AI884" s="8"/>
      <c r="AK884" s="8"/>
      <c r="AL884" s="8"/>
      <c r="AM884" s="8"/>
      <c r="AN884" s="8"/>
      <c r="AO884" s="8"/>
      <c r="AP884" s="8"/>
      <c r="AQ884" s="8"/>
      <c r="AR884" s="8"/>
      <c r="AS884" s="8"/>
      <c r="AT884" s="8"/>
      <c r="AU884" s="8"/>
      <c r="AW884"/>
      <c r="AX884"/>
      <c r="AY884"/>
      <c r="AZ884"/>
    </row>
    <row r="885" spans="1:52" s="17" customFormat="1" x14ac:dyDescent="0.3">
      <c r="A885"/>
      <c r="B885"/>
      <c r="C885"/>
      <c r="D885"/>
      <c r="E885"/>
      <c r="F885" s="2"/>
      <c r="G885" s="2"/>
      <c r="H885" s="4"/>
      <c r="I885"/>
      <c r="J885"/>
      <c r="K885"/>
      <c r="L885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/>
      <c r="Y885" s="8"/>
      <c r="Z885" s="8"/>
      <c r="AA885" s="8"/>
      <c r="AB885" s="8"/>
      <c r="AC885" s="8"/>
      <c r="AD885" s="8"/>
      <c r="AE885" s="8"/>
      <c r="AF885" s="8"/>
      <c r="AG885" s="8"/>
      <c r="AH885" s="8"/>
      <c r="AI885" s="8"/>
      <c r="AK885" s="8"/>
      <c r="AL885" s="8"/>
      <c r="AM885" s="8"/>
      <c r="AN885" s="8"/>
      <c r="AO885" s="8"/>
      <c r="AP885" s="8"/>
      <c r="AQ885" s="8"/>
      <c r="AR885" s="8"/>
      <c r="AS885" s="8"/>
      <c r="AT885" s="8"/>
      <c r="AU885" s="8"/>
      <c r="AW885"/>
      <c r="AX885"/>
      <c r="AY885"/>
      <c r="AZ885"/>
    </row>
    <row r="886" spans="1:52" s="17" customFormat="1" x14ac:dyDescent="0.3">
      <c r="A886"/>
      <c r="B886"/>
      <c r="C886"/>
      <c r="D886"/>
      <c r="E886"/>
      <c r="F886" s="2"/>
      <c r="G886" s="2"/>
      <c r="H886" s="4"/>
      <c r="I886"/>
      <c r="J886"/>
      <c r="K886"/>
      <c r="L886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/>
      <c r="Y886" s="8"/>
      <c r="Z886" s="8"/>
      <c r="AA886" s="8"/>
      <c r="AB886" s="8"/>
      <c r="AC886" s="8"/>
      <c r="AD886" s="8"/>
      <c r="AE886" s="8"/>
      <c r="AF886" s="8"/>
      <c r="AG886" s="8"/>
      <c r="AH886" s="8"/>
      <c r="AI886" s="8"/>
      <c r="AK886" s="8"/>
      <c r="AL886" s="8"/>
      <c r="AM886" s="8"/>
      <c r="AN886" s="8"/>
      <c r="AO886" s="8"/>
      <c r="AP886" s="8"/>
      <c r="AQ886" s="8"/>
      <c r="AR886" s="8"/>
      <c r="AS886" s="8"/>
      <c r="AT886" s="8"/>
      <c r="AU886" s="8"/>
      <c r="AW886"/>
      <c r="AX886"/>
      <c r="AY886"/>
      <c r="AZ886"/>
    </row>
    <row r="887" spans="1:52" x14ac:dyDescent="0.3">
      <c r="F887" s="2"/>
      <c r="G887" s="2"/>
      <c r="H887" s="4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Y887" s="8"/>
      <c r="Z887" s="8"/>
      <c r="AA887" s="8"/>
      <c r="AB887" s="8"/>
      <c r="AC887" s="8"/>
      <c r="AD887" s="8"/>
      <c r="AE887" s="8"/>
      <c r="AF887" s="8"/>
      <c r="AG887" s="8"/>
      <c r="AH887" s="8"/>
      <c r="AI887" s="8"/>
      <c r="AK887" s="8"/>
      <c r="AL887" s="8"/>
      <c r="AM887" s="8"/>
      <c r="AN887" s="8"/>
      <c r="AO887" s="8"/>
      <c r="AP887" s="8"/>
      <c r="AQ887" s="8"/>
      <c r="AR887" s="8"/>
      <c r="AS887" s="8"/>
      <c r="AT887" s="8"/>
      <c r="AU887" s="8"/>
    </row>
    <row r="888" spans="1:52" x14ac:dyDescent="0.3">
      <c r="F888" s="2"/>
      <c r="G888" s="2"/>
      <c r="H888" s="4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Y888" s="8"/>
      <c r="Z888" s="8"/>
      <c r="AA888" s="8"/>
      <c r="AB888" s="8"/>
      <c r="AC888" s="8"/>
      <c r="AD888" s="8"/>
      <c r="AE888" s="8"/>
      <c r="AF888" s="8"/>
      <c r="AG888" s="8"/>
      <c r="AH888" s="8"/>
      <c r="AI888" s="8"/>
      <c r="AK888" s="8"/>
      <c r="AL888" s="8"/>
      <c r="AM888" s="8"/>
      <c r="AN888" s="8"/>
      <c r="AO888" s="8"/>
      <c r="AP888" s="8"/>
      <c r="AQ888" s="8"/>
      <c r="AR888" s="8"/>
      <c r="AS888" s="8"/>
      <c r="AT888" s="8"/>
      <c r="AU888" s="8"/>
    </row>
    <row r="889" spans="1:52" x14ac:dyDescent="0.3">
      <c r="F889" s="2"/>
      <c r="G889" s="2"/>
      <c r="H889" s="4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Y889" s="8"/>
      <c r="Z889" s="8"/>
      <c r="AA889" s="8"/>
      <c r="AB889" s="8"/>
      <c r="AC889" s="8"/>
      <c r="AD889" s="8"/>
      <c r="AE889" s="8"/>
      <c r="AF889" s="8"/>
      <c r="AG889" s="8"/>
      <c r="AH889" s="8"/>
      <c r="AI889" s="8"/>
      <c r="AK889" s="8"/>
      <c r="AL889" s="8"/>
      <c r="AM889" s="8"/>
      <c r="AN889" s="8"/>
      <c r="AO889" s="8"/>
      <c r="AP889" s="8"/>
      <c r="AQ889" s="8"/>
      <c r="AR889" s="8"/>
      <c r="AS889" s="8"/>
      <c r="AT889" s="8"/>
      <c r="AU889" s="8"/>
    </row>
    <row r="890" spans="1:52" x14ac:dyDescent="0.3">
      <c r="F890" s="2"/>
      <c r="G890" s="2"/>
      <c r="H890" s="4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Y890" s="8"/>
      <c r="Z890" s="8"/>
      <c r="AA890" s="8"/>
      <c r="AB890" s="8"/>
      <c r="AC890" s="8"/>
      <c r="AD890" s="8"/>
      <c r="AE890" s="8"/>
      <c r="AF890" s="8"/>
      <c r="AG890" s="8"/>
      <c r="AH890" s="8"/>
      <c r="AI890" s="8"/>
      <c r="AK890" s="8"/>
      <c r="AL890" s="8"/>
      <c r="AM890" s="8"/>
      <c r="AN890" s="8"/>
      <c r="AO890" s="8"/>
      <c r="AP890" s="8"/>
      <c r="AQ890" s="8"/>
      <c r="AR890" s="8"/>
      <c r="AS890" s="8"/>
      <c r="AT890" s="8"/>
      <c r="AU890" s="8"/>
    </row>
    <row r="891" spans="1:52" x14ac:dyDescent="0.3">
      <c r="F891" s="2"/>
      <c r="G891" s="2"/>
      <c r="H891" s="4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Y891" s="8"/>
      <c r="Z891" s="8"/>
      <c r="AA891" s="8"/>
      <c r="AB891" s="8"/>
      <c r="AC891" s="8"/>
      <c r="AD891" s="8"/>
      <c r="AE891" s="8"/>
      <c r="AF891" s="8"/>
      <c r="AG891" s="8"/>
      <c r="AH891" s="8"/>
      <c r="AI891" s="8"/>
      <c r="AK891" s="8"/>
      <c r="AL891" s="8"/>
      <c r="AM891" s="8"/>
      <c r="AN891" s="8"/>
      <c r="AO891" s="8"/>
      <c r="AP891" s="8"/>
      <c r="AQ891" s="8"/>
      <c r="AR891" s="8"/>
      <c r="AS891" s="8"/>
      <c r="AT891" s="8"/>
      <c r="AU891" s="8"/>
    </row>
    <row r="892" spans="1:52" x14ac:dyDescent="0.3">
      <c r="F892" s="2"/>
      <c r="G892" s="2"/>
      <c r="H892" s="4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Y892" s="8"/>
      <c r="Z892" s="8"/>
      <c r="AA892" s="8"/>
      <c r="AB892" s="8"/>
      <c r="AC892" s="8"/>
      <c r="AD892" s="8"/>
      <c r="AE892" s="8"/>
      <c r="AF892" s="8"/>
      <c r="AG892" s="8"/>
      <c r="AH892" s="8"/>
      <c r="AI892" s="8"/>
      <c r="AK892" s="8"/>
      <c r="AL892" s="8"/>
      <c r="AM892" s="8"/>
      <c r="AN892" s="8"/>
      <c r="AO892" s="8"/>
      <c r="AP892" s="8"/>
      <c r="AQ892" s="8"/>
      <c r="AR892" s="8"/>
      <c r="AS892" s="8"/>
      <c r="AT892" s="8"/>
      <c r="AU892" s="8"/>
    </row>
    <row r="893" spans="1:52" x14ac:dyDescent="0.3">
      <c r="F893" s="2"/>
      <c r="G893" s="2"/>
      <c r="H893" s="4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Y893" s="8"/>
      <c r="Z893" s="8"/>
      <c r="AA893" s="8"/>
      <c r="AB893" s="8"/>
      <c r="AC893" s="8"/>
      <c r="AD893" s="8"/>
      <c r="AE893" s="8"/>
      <c r="AF893" s="8"/>
      <c r="AG893" s="8"/>
      <c r="AH893" s="8"/>
      <c r="AI893" s="8"/>
      <c r="AK893" s="8"/>
      <c r="AL893" s="8"/>
      <c r="AM893" s="8"/>
      <c r="AN893" s="8"/>
      <c r="AO893" s="8"/>
      <c r="AP893" s="8"/>
      <c r="AQ893" s="8"/>
      <c r="AR893" s="8"/>
      <c r="AS893" s="8"/>
      <c r="AT893" s="8"/>
      <c r="AU893" s="8"/>
    </row>
    <row r="894" spans="1:52" x14ac:dyDescent="0.3">
      <c r="F894" s="2"/>
      <c r="G894" s="2"/>
      <c r="H894" s="4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Y894" s="8"/>
      <c r="Z894" s="8"/>
      <c r="AA894" s="8"/>
      <c r="AB894" s="8"/>
      <c r="AC894" s="8"/>
      <c r="AD894" s="8"/>
      <c r="AE894" s="8"/>
      <c r="AF894" s="8"/>
      <c r="AG894" s="8"/>
      <c r="AH894" s="8"/>
      <c r="AI894" s="8"/>
      <c r="AK894" s="8"/>
      <c r="AL894" s="8"/>
      <c r="AM894" s="8"/>
      <c r="AN894" s="8"/>
      <c r="AO894" s="8"/>
      <c r="AP894" s="8"/>
      <c r="AQ894" s="8"/>
      <c r="AR894" s="8"/>
      <c r="AS894" s="8"/>
      <c r="AT894" s="8"/>
      <c r="AU894" s="8"/>
    </row>
    <row r="895" spans="1:52" x14ac:dyDescent="0.3">
      <c r="F895" s="2"/>
      <c r="G895" s="2"/>
      <c r="H895" s="4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Y895" s="8"/>
      <c r="Z895" s="8"/>
      <c r="AA895" s="8"/>
      <c r="AB895" s="8"/>
      <c r="AC895" s="8"/>
      <c r="AD895" s="8"/>
      <c r="AE895" s="8"/>
      <c r="AF895" s="8"/>
      <c r="AG895" s="8"/>
      <c r="AH895" s="8"/>
      <c r="AI895" s="8"/>
      <c r="AK895" s="8"/>
      <c r="AL895" s="8"/>
      <c r="AM895" s="8"/>
      <c r="AN895" s="8"/>
      <c r="AO895" s="8"/>
      <c r="AP895" s="8"/>
      <c r="AQ895" s="8"/>
      <c r="AR895" s="8"/>
      <c r="AS895" s="8"/>
      <c r="AT895" s="8"/>
      <c r="AU895" s="8"/>
    </row>
    <row r="896" spans="1:52" x14ac:dyDescent="0.3">
      <c r="F896" s="2"/>
      <c r="G896" s="2"/>
      <c r="H896" s="4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Y896" s="8"/>
      <c r="Z896" s="8"/>
      <c r="AA896" s="8"/>
      <c r="AB896" s="8"/>
      <c r="AC896" s="8"/>
      <c r="AD896" s="8"/>
      <c r="AE896" s="8"/>
      <c r="AF896" s="8"/>
      <c r="AG896" s="8"/>
      <c r="AH896" s="8"/>
      <c r="AI896" s="8"/>
      <c r="AK896" s="8"/>
      <c r="AL896" s="8"/>
      <c r="AM896" s="8"/>
      <c r="AN896" s="8"/>
      <c r="AO896" s="8"/>
      <c r="AP896" s="8"/>
      <c r="AQ896" s="8"/>
      <c r="AR896" s="8"/>
      <c r="AS896" s="8"/>
      <c r="AT896" s="8"/>
      <c r="AU896" s="8"/>
    </row>
    <row r="897" spans="6:47" x14ac:dyDescent="0.3">
      <c r="F897" s="2"/>
      <c r="G897" s="2"/>
      <c r="H897" s="4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Y897" s="8"/>
      <c r="Z897" s="8"/>
      <c r="AA897" s="8"/>
      <c r="AB897" s="8"/>
      <c r="AC897" s="8"/>
      <c r="AD897" s="8"/>
      <c r="AE897" s="8"/>
      <c r="AF897" s="8"/>
      <c r="AG897" s="8"/>
      <c r="AH897" s="8"/>
      <c r="AI897" s="8"/>
      <c r="AK897" s="8"/>
      <c r="AL897" s="8"/>
      <c r="AM897" s="8"/>
      <c r="AN897" s="8"/>
      <c r="AO897" s="8"/>
      <c r="AP897" s="8"/>
      <c r="AQ897" s="8"/>
      <c r="AR897" s="8"/>
      <c r="AS897" s="8"/>
      <c r="AT897" s="8"/>
      <c r="AU897" s="8"/>
    </row>
    <row r="898" spans="6:47" x14ac:dyDescent="0.3">
      <c r="F898" s="2"/>
      <c r="G898" s="2"/>
      <c r="H898" s="4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Y898" s="8"/>
      <c r="Z898" s="8"/>
      <c r="AA898" s="8"/>
      <c r="AB898" s="8"/>
      <c r="AC898" s="8"/>
      <c r="AD898" s="8"/>
      <c r="AE898" s="8"/>
      <c r="AF898" s="8"/>
      <c r="AG898" s="8"/>
      <c r="AH898" s="8"/>
      <c r="AI898" s="8"/>
      <c r="AK898" s="8"/>
      <c r="AL898" s="8"/>
      <c r="AM898" s="8"/>
      <c r="AN898" s="8"/>
      <c r="AO898" s="8"/>
      <c r="AP898" s="8"/>
      <c r="AQ898" s="8"/>
      <c r="AR898" s="8"/>
      <c r="AS898" s="8"/>
      <c r="AT898" s="8"/>
      <c r="AU898" s="8"/>
    </row>
    <row r="899" spans="6:47" x14ac:dyDescent="0.3">
      <c r="F899" s="2"/>
      <c r="G899" s="2"/>
      <c r="H899" s="4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Y899" s="8"/>
      <c r="Z899" s="8"/>
      <c r="AA899" s="8"/>
      <c r="AB899" s="8"/>
      <c r="AC899" s="8"/>
      <c r="AD899" s="8"/>
      <c r="AE899" s="8"/>
      <c r="AF899" s="8"/>
      <c r="AG899" s="8"/>
      <c r="AH899" s="8"/>
      <c r="AI899" s="8"/>
      <c r="AK899" s="8"/>
      <c r="AL899" s="8"/>
      <c r="AM899" s="8"/>
      <c r="AN899" s="8"/>
      <c r="AO899" s="8"/>
      <c r="AP899" s="8"/>
      <c r="AQ899" s="8"/>
      <c r="AR899" s="8"/>
      <c r="AS899" s="8"/>
      <c r="AT899" s="8"/>
      <c r="AU899" s="8"/>
    </row>
    <row r="900" spans="6:47" x14ac:dyDescent="0.3">
      <c r="F900" s="2"/>
      <c r="G900" s="2"/>
      <c r="H900" s="4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Y900" s="8"/>
      <c r="Z900" s="8"/>
      <c r="AA900" s="8"/>
      <c r="AB900" s="8"/>
      <c r="AC900" s="8"/>
      <c r="AD900" s="8"/>
      <c r="AE900" s="8"/>
      <c r="AF900" s="8"/>
      <c r="AG900" s="8"/>
      <c r="AH900" s="8"/>
      <c r="AI900" s="8"/>
      <c r="AK900" s="8"/>
      <c r="AL900" s="8"/>
      <c r="AM900" s="8"/>
      <c r="AN900" s="8"/>
      <c r="AO900" s="8"/>
      <c r="AP900" s="8"/>
      <c r="AQ900" s="8"/>
      <c r="AR900" s="8"/>
      <c r="AS900" s="8"/>
      <c r="AT900" s="8"/>
      <c r="AU900" s="8"/>
    </row>
    <row r="901" spans="6:47" x14ac:dyDescent="0.3">
      <c r="F901" s="2"/>
      <c r="G901" s="2"/>
      <c r="H901" s="4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Y901" s="8"/>
      <c r="Z901" s="8"/>
      <c r="AA901" s="8"/>
      <c r="AB901" s="8"/>
      <c r="AC901" s="8"/>
      <c r="AD901" s="8"/>
      <c r="AE901" s="8"/>
      <c r="AF901" s="8"/>
      <c r="AG901" s="8"/>
      <c r="AH901" s="8"/>
      <c r="AI901" s="8"/>
      <c r="AK901" s="8"/>
      <c r="AL901" s="8"/>
      <c r="AM901" s="8"/>
      <c r="AN901" s="8"/>
      <c r="AO901" s="8"/>
      <c r="AP901" s="8"/>
      <c r="AQ901" s="8"/>
      <c r="AR901" s="8"/>
      <c r="AS901" s="8"/>
      <c r="AT901" s="8"/>
      <c r="AU901" s="8"/>
    </row>
    <row r="902" spans="6:47" x14ac:dyDescent="0.3">
      <c r="F902" s="2"/>
      <c r="G902" s="2"/>
      <c r="H902" s="4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Y902" s="8"/>
      <c r="Z902" s="8"/>
      <c r="AA902" s="8"/>
      <c r="AB902" s="8"/>
      <c r="AC902" s="8"/>
      <c r="AD902" s="8"/>
      <c r="AE902" s="8"/>
      <c r="AF902" s="8"/>
      <c r="AG902" s="8"/>
      <c r="AH902" s="8"/>
      <c r="AI902" s="8"/>
      <c r="AK902" s="8"/>
      <c r="AL902" s="8"/>
      <c r="AM902" s="8"/>
      <c r="AN902" s="8"/>
      <c r="AO902" s="8"/>
      <c r="AP902" s="8"/>
      <c r="AQ902" s="8"/>
      <c r="AR902" s="8"/>
      <c r="AS902" s="8"/>
      <c r="AT902" s="8"/>
      <c r="AU902" s="8"/>
    </row>
    <row r="903" spans="6:47" x14ac:dyDescent="0.3">
      <c r="F903" s="2"/>
      <c r="G903" s="2"/>
      <c r="H903" s="4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Y903" s="8"/>
      <c r="Z903" s="8"/>
      <c r="AA903" s="8"/>
      <c r="AB903" s="8"/>
      <c r="AC903" s="8"/>
      <c r="AD903" s="8"/>
      <c r="AE903" s="8"/>
      <c r="AF903" s="8"/>
      <c r="AG903" s="8"/>
      <c r="AH903" s="8"/>
      <c r="AI903" s="8"/>
      <c r="AK903" s="8"/>
      <c r="AL903" s="8"/>
      <c r="AM903" s="8"/>
      <c r="AN903" s="8"/>
      <c r="AO903" s="8"/>
      <c r="AP903" s="8"/>
      <c r="AQ903" s="8"/>
      <c r="AR903" s="8"/>
      <c r="AS903" s="8"/>
      <c r="AT903" s="8"/>
      <c r="AU903" s="8"/>
    </row>
    <row r="904" spans="6:47" x14ac:dyDescent="0.3">
      <c r="F904" s="2"/>
      <c r="G904" s="2"/>
      <c r="H904" s="4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Y904" s="8"/>
      <c r="Z904" s="8"/>
      <c r="AA904" s="8"/>
      <c r="AB904" s="8"/>
      <c r="AC904" s="8"/>
      <c r="AD904" s="8"/>
      <c r="AE904" s="8"/>
      <c r="AF904" s="8"/>
      <c r="AG904" s="8"/>
      <c r="AH904" s="8"/>
      <c r="AI904" s="8"/>
      <c r="AK904" s="8"/>
      <c r="AL904" s="8"/>
      <c r="AM904" s="8"/>
      <c r="AN904" s="8"/>
      <c r="AO904" s="8"/>
      <c r="AP904" s="8"/>
      <c r="AQ904" s="8"/>
      <c r="AR904" s="8"/>
      <c r="AS904" s="8"/>
      <c r="AT904" s="8"/>
      <c r="AU904" s="8"/>
    </row>
    <row r="905" spans="6:47" x14ac:dyDescent="0.3">
      <c r="F905" s="2"/>
      <c r="G905" s="2"/>
      <c r="H905" s="4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Y905" s="8"/>
      <c r="Z905" s="8"/>
      <c r="AA905" s="8"/>
      <c r="AB905" s="8"/>
      <c r="AC905" s="8"/>
      <c r="AD905" s="8"/>
      <c r="AE905" s="8"/>
      <c r="AF905" s="8"/>
      <c r="AG905" s="8"/>
      <c r="AH905" s="8"/>
      <c r="AI905" s="8"/>
      <c r="AK905" s="8"/>
      <c r="AL905" s="8"/>
      <c r="AM905" s="8"/>
      <c r="AN905" s="8"/>
      <c r="AO905" s="8"/>
      <c r="AP905" s="8"/>
      <c r="AQ905" s="8"/>
      <c r="AR905" s="8"/>
      <c r="AS905" s="8"/>
      <c r="AT905" s="8"/>
      <c r="AU905" s="8"/>
    </row>
    <row r="906" spans="6:47" x14ac:dyDescent="0.3">
      <c r="F906" s="2"/>
      <c r="G906" s="2"/>
      <c r="H906" s="4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Y906" s="8"/>
      <c r="Z906" s="8"/>
      <c r="AA906" s="8"/>
      <c r="AB906" s="8"/>
      <c r="AC906" s="8"/>
      <c r="AD906" s="8"/>
      <c r="AE906" s="8"/>
      <c r="AF906" s="8"/>
      <c r="AG906" s="8"/>
      <c r="AH906" s="8"/>
      <c r="AI906" s="8"/>
      <c r="AK906" s="8"/>
      <c r="AL906" s="8"/>
      <c r="AM906" s="8"/>
      <c r="AN906" s="8"/>
      <c r="AO906" s="8"/>
      <c r="AP906" s="8"/>
      <c r="AQ906" s="8"/>
      <c r="AR906" s="8"/>
      <c r="AS906" s="8"/>
      <c r="AT906" s="8"/>
      <c r="AU906" s="8"/>
    </row>
    <row r="907" spans="6:47" x14ac:dyDescent="0.3">
      <c r="F907" s="2"/>
      <c r="G907" s="2"/>
      <c r="H907" s="4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Y907" s="8"/>
      <c r="Z907" s="8"/>
      <c r="AA907" s="8"/>
      <c r="AB907" s="8"/>
      <c r="AC907" s="8"/>
      <c r="AD907" s="8"/>
      <c r="AE907" s="8"/>
      <c r="AF907" s="8"/>
      <c r="AG907" s="8"/>
      <c r="AH907" s="8"/>
      <c r="AI907" s="8"/>
      <c r="AK907" s="8"/>
      <c r="AL907" s="8"/>
      <c r="AM907" s="8"/>
      <c r="AN907" s="8"/>
      <c r="AO907" s="8"/>
      <c r="AP907" s="8"/>
      <c r="AQ907" s="8"/>
      <c r="AR907" s="8"/>
      <c r="AS907" s="8"/>
      <c r="AT907" s="8"/>
      <c r="AU907" s="8"/>
    </row>
    <row r="908" spans="6:47" x14ac:dyDescent="0.3">
      <c r="F908" s="2"/>
      <c r="G908" s="2"/>
      <c r="H908" s="4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Y908" s="8"/>
      <c r="Z908" s="8"/>
      <c r="AA908" s="8"/>
      <c r="AB908" s="8"/>
      <c r="AC908" s="8"/>
      <c r="AD908" s="8"/>
      <c r="AE908" s="8"/>
      <c r="AF908" s="8"/>
      <c r="AG908" s="8"/>
      <c r="AH908" s="8"/>
      <c r="AI908" s="8"/>
      <c r="AK908" s="8"/>
      <c r="AL908" s="8"/>
      <c r="AM908" s="8"/>
      <c r="AN908" s="8"/>
      <c r="AO908" s="8"/>
      <c r="AP908" s="8"/>
      <c r="AQ908" s="8"/>
      <c r="AR908" s="8"/>
      <c r="AS908" s="8"/>
      <c r="AT908" s="8"/>
      <c r="AU908" s="8"/>
    </row>
    <row r="909" spans="6:47" x14ac:dyDescent="0.3">
      <c r="F909" s="2"/>
      <c r="G909" s="2"/>
      <c r="H909" s="4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Y909" s="8"/>
      <c r="Z909" s="8"/>
      <c r="AA909" s="8"/>
      <c r="AB909" s="8"/>
      <c r="AC909" s="8"/>
      <c r="AD909" s="8"/>
      <c r="AE909" s="8"/>
      <c r="AF909" s="8"/>
      <c r="AG909" s="8"/>
      <c r="AH909" s="8"/>
      <c r="AI909" s="8"/>
      <c r="AK909" s="8"/>
      <c r="AL909" s="8"/>
      <c r="AM909" s="8"/>
      <c r="AN909" s="8"/>
      <c r="AO909" s="8"/>
      <c r="AP909" s="8"/>
      <c r="AQ909" s="8"/>
      <c r="AR909" s="8"/>
      <c r="AS909" s="8"/>
      <c r="AT909" s="8"/>
      <c r="AU909" s="8"/>
    </row>
    <row r="910" spans="6:47" x14ac:dyDescent="0.3">
      <c r="F910" s="2"/>
      <c r="G910" s="2"/>
      <c r="H910" s="4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Y910" s="8"/>
      <c r="Z910" s="8"/>
      <c r="AA910" s="8"/>
      <c r="AB910" s="8"/>
      <c r="AC910" s="8"/>
      <c r="AD910" s="8"/>
      <c r="AE910" s="8"/>
      <c r="AF910" s="8"/>
      <c r="AG910" s="8"/>
      <c r="AH910" s="8"/>
      <c r="AI910" s="8"/>
      <c r="AK910" s="8"/>
      <c r="AL910" s="8"/>
      <c r="AM910" s="8"/>
      <c r="AN910" s="8"/>
      <c r="AO910" s="8"/>
      <c r="AP910" s="8"/>
      <c r="AQ910" s="8"/>
      <c r="AR910" s="8"/>
      <c r="AS910" s="8"/>
      <c r="AT910" s="8"/>
      <c r="AU910" s="8"/>
    </row>
    <row r="911" spans="6:47" x14ac:dyDescent="0.3">
      <c r="F911" s="2"/>
      <c r="G911" s="2"/>
      <c r="H911" s="4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Y911" s="8"/>
      <c r="Z911" s="8"/>
      <c r="AA911" s="8"/>
      <c r="AB911" s="8"/>
      <c r="AC911" s="8"/>
      <c r="AD911" s="8"/>
      <c r="AE911" s="8"/>
      <c r="AF911" s="8"/>
      <c r="AG911" s="8"/>
      <c r="AH911" s="8"/>
      <c r="AI911" s="8"/>
      <c r="AK911" s="8"/>
      <c r="AL911" s="8"/>
      <c r="AM911" s="8"/>
      <c r="AN911" s="8"/>
      <c r="AO911" s="8"/>
      <c r="AP911" s="8"/>
      <c r="AQ911" s="8"/>
      <c r="AR911" s="8"/>
      <c r="AS911" s="8"/>
      <c r="AT911" s="8"/>
      <c r="AU911" s="8"/>
    </row>
    <row r="912" spans="6:47" x14ac:dyDescent="0.3">
      <c r="F912" s="2"/>
      <c r="G912" s="2"/>
      <c r="H912" s="4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Y912" s="8"/>
      <c r="Z912" s="8"/>
      <c r="AA912" s="8"/>
      <c r="AB912" s="8"/>
      <c r="AC912" s="8"/>
      <c r="AD912" s="8"/>
      <c r="AE912" s="8"/>
      <c r="AF912" s="8"/>
      <c r="AG912" s="8"/>
      <c r="AH912" s="8"/>
      <c r="AI912" s="8"/>
      <c r="AK912" s="8"/>
      <c r="AL912" s="8"/>
      <c r="AM912" s="8"/>
      <c r="AN912" s="8"/>
      <c r="AO912" s="8"/>
      <c r="AP912" s="8"/>
      <c r="AQ912" s="8"/>
      <c r="AR912" s="8"/>
      <c r="AS912" s="8"/>
      <c r="AT912" s="8"/>
      <c r="AU912" s="8"/>
    </row>
    <row r="913" spans="6:47" x14ac:dyDescent="0.3">
      <c r="F913" s="2"/>
      <c r="G913" s="2"/>
      <c r="H913" s="4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Y913" s="8"/>
      <c r="Z913" s="8"/>
      <c r="AA913" s="8"/>
      <c r="AB913" s="8"/>
      <c r="AC913" s="8"/>
      <c r="AD913" s="8"/>
      <c r="AE913" s="8"/>
      <c r="AF913" s="8"/>
      <c r="AG913" s="8"/>
      <c r="AH913" s="8"/>
      <c r="AI913" s="8"/>
      <c r="AK913" s="8"/>
      <c r="AL913" s="8"/>
      <c r="AM913" s="8"/>
      <c r="AN913" s="8"/>
      <c r="AO913" s="8"/>
      <c r="AP913" s="8"/>
      <c r="AQ913" s="8"/>
      <c r="AR913" s="8"/>
      <c r="AS913" s="8"/>
      <c r="AT913" s="8"/>
      <c r="AU913" s="8"/>
    </row>
    <row r="914" spans="6:47" x14ac:dyDescent="0.3">
      <c r="F914" s="2"/>
      <c r="G914" s="2"/>
      <c r="H914" s="4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Y914" s="8"/>
      <c r="Z914" s="8"/>
      <c r="AA914" s="8"/>
      <c r="AB914" s="8"/>
      <c r="AC914" s="8"/>
      <c r="AD914" s="8"/>
      <c r="AE914" s="8"/>
      <c r="AF914" s="8"/>
      <c r="AG914" s="8"/>
      <c r="AH914" s="8"/>
      <c r="AI914" s="8"/>
      <c r="AK914" s="8"/>
      <c r="AL914" s="8"/>
      <c r="AM914" s="8"/>
      <c r="AN914" s="8"/>
      <c r="AO914" s="8"/>
      <c r="AP914" s="8"/>
      <c r="AQ914" s="8"/>
      <c r="AR914" s="8"/>
      <c r="AS914" s="8"/>
      <c r="AT914" s="8"/>
      <c r="AU914" s="8"/>
    </row>
    <row r="915" spans="6:47" x14ac:dyDescent="0.3">
      <c r="F915" s="2"/>
      <c r="G915" s="2"/>
      <c r="H915" s="4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Y915" s="8"/>
      <c r="Z915" s="8"/>
      <c r="AA915" s="8"/>
      <c r="AB915" s="8"/>
      <c r="AC915" s="8"/>
      <c r="AD915" s="8"/>
      <c r="AE915" s="8"/>
      <c r="AF915" s="8"/>
      <c r="AG915" s="8"/>
      <c r="AH915" s="8"/>
      <c r="AI915" s="8"/>
      <c r="AK915" s="8"/>
      <c r="AL915" s="8"/>
      <c r="AM915" s="8"/>
      <c r="AN915" s="8"/>
      <c r="AO915" s="8"/>
      <c r="AP915" s="8"/>
      <c r="AQ915" s="8"/>
      <c r="AR915" s="8"/>
      <c r="AS915" s="8"/>
      <c r="AT915" s="8"/>
      <c r="AU915" s="8"/>
    </row>
    <row r="916" spans="6:47" x14ac:dyDescent="0.3">
      <c r="F916" s="2"/>
      <c r="G916" s="2"/>
      <c r="H916" s="4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Y916" s="8"/>
      <c r="Z916" s="8"/>
      <c r="AA916" s="8"/>
      <c r="AB916" s="8"/>
      <c r="AC916" s="8"/>
      <c r="AD916" s="8"/>
      <c r="AE916" s="8"/>
      <c r="AF916" s="8"/>
      <c r="AG916" s="8"/>
      <c r="AH916" s="8"/>
      <c r="AI916" s="8"/>
      <c r="AK916" s="8"/>
      <c r="AL916" s="8"/>
      <c r="AM916" s="8"/>
      <c r="AN916" s="8"/>
      <c r="AO916" s="8"/>
      <c r="AP916" s="8"/>
      <c r="AQ916" s="8"/>
      <c r="AR916" s="8"/>
      <c r="AS916" s="8"/>
      <c r="AT916" s="8"/>
      <c r="AU916" s="8"/>
    </row>
    <row r="917" spans="6:47" x14ac:dyDescent="0.3">
      <c r="F917" s="2"/>
      <c r="G917" s="2"/>
      <c r="H917" s="4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Y917" s="8"/>
      <c r="Z917" s="8"/>
      <c r="AA917" s="8"/>
      <c r="AB917" s="8"/>
      <c r="AC917" s="8"/>
      <c r="AD917" s="8"/>
      <c r="AE917" s="8"/>
      <c r="AF917" s="8"/>
      <c r="AG917" s="8"/>
      <c r="AH917" s="8"/>
      <c r="AI917" s="8"/>
      <c r="AK917" s="8"/>
      <c r="AL917" s="8"/>
      <c r="AM917" s="8"/>
      <c r="AN917" s="8"/>
      <c r="AO917" s="8"/>
      <c r="AP917" s="8"/>
      <c r="AQ917" s="8"/>
      <c r="AR917" s="8"/>
      <c r="AS917" s="8"/>
      <c r="AT917" s="8"/>
      <c r="AU917" s="8"/>
    </row>
    <row r="918" spans="6:47" x14ac:dyDescent="0.3">
      <c r="F918" s="2"/>
      <c r="G918" s="2"/>
      <c r="H918" s="4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Y918" s="8"/>
      <c r="Z918" s="8"/>
      <c r="AA918" s="8"/>
      <c r="AB918" s="8"/>
      <c r="AC918" s="8"/>
      <c r="AD918" s="8"/>
      <c r="AE918" s="8"/>
      <c r="AF918" s="8"/>
      <c r="AG918" s="8"/>
      <c r="AH918" s="8"/>
      <c r="AI918" s="8"/>
      <c r="AK918" s="8"/>
      <c r="AL918" s="8"/>
      <c r="AM918" s="8"/>
      <c r="AN918" s="8"/>
      <c r="AO918" s="8"/>
      <c r="AP918" s="8"/>
      <c r="AQ918" s="8"/>
      <c r="AR918" s="8"/>
      <c r="AS918" s="8"/>
      <c r="AT918" s="8"/>
      <c r="AU918" s="8"/>
    </row>
    <row r="919" spans="6:47" x14ac:dyDescent="0.3">
      <c r="F919" s="2"/>
      <c r="G919" s="2"/>
      <c r="H919" s="4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Y919" s="8"/>
      <c r="Z919" s="8"/>
      <c r="AA919" s="8"/>
      <c r="AB919" s="8"/>
      <c r="AC919" s="8"/>
      <c r="AD919" s="8"/>
      <c r="AE919" s="8"/>
      <c r="AF919" s="8"/>
      <c r="AG919" s="8"/>
      <c r="AH919" s="8"/>
      <c r="AI919" s="8"/>
      <c r="AK919" s="8"/>
      <c r="AL919" s="8"/>
      <c r="AM919" s="8"/>
      <c r="AN919" s="8"/>
      <c r="AO919" s="8"/>
      <c r="AP919" s="8"/>
      <c r="AQ919" s="8"/>
      <c r="AR919" s="8"/>
      <c r="AS919" s="8"/>
      <c r="AT919" s="8"/>
      <c r="AU919" s="8"/>
    </row>
    <row r="920" spans="6:47" x14ac:dyDescent="0.3">
      <c r="F920" s="2"/>
      <c r="G920" s="2"/>
      <c r="H920" s="4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Y920" s="8"/>
      <c r="Z920" s="8"/>
      <c r="AA920" s="8"/>
      <c r="AB920" s="8"/>
      <c r="AC920" s="8"/>
      <c r="AD920" s="8"/>
      <c r="AE920" s="8"/>
      <c r="AF920" s="8"/>
      <c r="AG920" s="8"/>
      <c r="AH920" s="8"/>
      <c r="AI920" s="8"/>
      <c r="AK920" s="8"/>
      <c r="AL920" s="8"/>
      <c r="AM920" s="8"/>
      <c r="AN920" s="8"/>
      <c r="AO920" s="8"/>
      <c r="AP920" s="8"/>
      <c r="AQ920" s="8"/>
      <c r="AR920" s="8"/>
      <c r="AS920" s="8"/>
      <c r="AT920" s="8"/>
      <c r="AU920" s="8"/>
    </row>
    <row r="921" spans="6:47" x14ac:dyDescent="0.3">
      <c r="F921" s="2"/>
      <c r="G921" s="2"/>
      <c r="H921" s="4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Y921" s="8"/>
      <c r="Z921" s="8"/>
      <c r="AA921" s="8"/>
      <c r="AB921" s="8"/>
      <c r="AC921" s="8"/>
      <c r="AD921" s="8"/>
      <c r="AE921" s="8"/>
      <c r="AF921" s="8"/>
      <c r="AG921" s="8"/>
      <c r="AH921" s="8"/>
      <c r="AI921" s="8"/>
      <c r="AK921" s="8"/>
      <c r="AL921" s="8"/>
      <c r="AM921" s="8"/>
      <c r="AN921" s="8"/>
      <c r="AO921" s="8"/>
      <c r="AP921" s="8"/>
      <c r="AQ921" s="8"/>
      <c r="AR921" s="8"/>
      <c r="AS921" s="8"/>
      <c r="AT921" s="8"/>
      <c r="AU921" s="8"/>
    </row>
    <row r="922" spans="6:47" x14ac:dyDescent="0.3">
      <c r="F922" s="2"/>
      <c r="G922" s="2"/>
      <c r="H922" s="4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Y922" s="8"/>
      <c r="Z922" s="8"/>
      <c r="AA922" s="8"/>
      <c r="AB922" s="8"/>
      <c r="AC922" s="8"/>
      <c r="AD922" s="8"/>
      <c r="AE922" s="8"/>
      <c r="AF922" s="8"/>
      <c r="AG922" s="8"/>
      <c r="AH922" s="8"/>
      <c r="AI922" s="8"/>
      <c r="AK922" s="8"/>
      <c r="AL922" s="8"/>
      <c r="AM922" s="8"/>
      <c r="AN922" s="8"/>
      <c r="AO922" s="8"/>
      <c r="AP922" s="8"/>
      <c r="AQ922" s="8"/>
      <c r="AR922" s="8"/>
      <c r="AS922" s="8"/>
      <c r="AT922" s="8"/>
      <c r="AU922" s="8"/>
    </row>
    <row r="923" spans="6:47" x14ac:dyDescent="0.3">
      <c r="F923" s="2"/>
      <c r="G923" s="2"/>
      <c r="H923" s="4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Y923" s="8"/>
      <c r="Z923" s="8"/>
      <c r="AA923" s="8"/>
      <c r="AB923" s="8"/>
      <c r="AC923" s="8"/>
      <c r="AD923" s="8"/>
      <c r="AE923" s="8"/>
      <c r="AF923" s="8"/>
      <c r="AG923" s="8"/>
      <c r="AH923" s="8"/>
      <c r="AI923" s="8"/>
      <c r="AK923" s="8"/>
      <c r="AL923" s="8"/>
      <c r="AM923" s="8"/>
      <c r="AN923" s="8"/>
      <c r="AO923" s="8"/>
      <c r="AP923" s="8"/>
      <c r="AQ923" s="8"/>
      <c r="AR923" s="8"/>
      <c r="AS923" s="8"/>
      <c r="AT923" s="8"/>
      <c r="AU923" s="8"/>
    </row>
    <row r="924" spans="6:47" x14ac:dyDescent="0.3">
      <c r="F924" s="2"/>
      <c r="G924" s="2"/>
      <c r="H924" s="4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Y924" s="8"/>
      <c r="Z924" s="8"/>
      <c r="AA924" s="8"/>
      <c r="AB924" s="8"/>
      <c r="AC924" s="8"/>
      <c r="AD924" s="8"/>
      <c r="AE924" s="8"/>
      <c r="AF924" s="8"/>
      <c r="AG924" s="8"/>
      <c r="AH924" s="8"/>
      <c r="AI924" s="8"/>
      <c r="AK924" s="8"/>
      <c r="AL924" s="8"/>
      <c r="AM924" s="8"/>
      <c r="AN924" s="8"/>
      <c r="AO924" s="8"/>
      <c r="AP924" s="8"/>
      <c r="AQ924" s="8"/>
      <c r="AR924" s="8"/>
      <c r="AS924" s="8"/>
      <c r="AT924" s="8"/>
      <c r="AU924" s="8"/>
    </row>
    <row r="925" spans="6:47" x14ac:dyDescent="0.3">
      <c r="F925" s="2"/>
      <c r="G925" s="2"/>
      <c r="H925" s="4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Y925" s="8"/>
      <c r="Z925" s="8"/>
      <c r="AA925" s="8"/>
      <c r="AB925" s="8"/>
      <c r="AC925" s="8"/>
      <c r="AD925" s="8"/>
      <c r="AE925" s="8"/>
      <c r="AF925" s="8"/>
      <c r="AG925" s="8"/>
      <c r="AH925" s="8"/>
      <c r="AI925" s="8"/>
      <c r="AK925" s="8"/>
      <c r="AL925" s="8"/>
      <c r="AM925" s="8"/>
      <c r="AN925" s="8"/>
      <c r="AO925" s="8"/>
      <c r="AP925" s="8"/>
      <c r="AQ925" s="8"/>
      <c r="AR925" s="8"/>
      <c r="AS925" s="8"/>
      <c r="AT925" s="8"/>
      <c r="AU925" s="8"/>
    </row>
    <row r="926" spans="6:47" x14ac:dyDescent="0.3">
      <c r="F926" s="2"/>
      <c r="G926" s="2"/>
      <c r="H926" s="4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Y926" s="8"/>
      <c r="Z926" s="8"/>
      <c r="AA926" s="8"/>
      <c r="AB926" s="8"/>
      <c r="AC926" s="8"/>
      <c r="AD926" s="8"/>
      <c r="AE926" s="8"/>
      <c r="AF926" s="8"/>
      <c r="AG926" s="8"/>
      <c r="AH926" s="8"/>
      <c r="AI926" s="8"/>
      <c r="AK926" s="8"/>
      <c r="AL926" s="8"/>
      <c r="AM926" s="8"/>
      <c r="AN926" s="8"/>
      <c r="AO926" s="8"/>
      <c r="AP926" s="8"/>
      <c r="AQ926" s="8"/>
      <c r="AR926" s="8"/>
      <c r="AS926" s="8"/>
      <c r="AT926" s="8"/>
      <c r="AU926" s="8"/>
    </row>
    <row r="927" spans="6:47" x14ac:dyDescent="0.3">
      <c r="F927" s="2"/>
      <c r="G927" s="2"/>
      <c r="H927" s="4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Y927" s="8"/>
      <c r="Z927" s="8"/>
      <c r="AA927" s="8"/>
      <c r="AB927" s="8"/>
      <c r="AC927" s="8"/>
      <c r="AD927" s="8"/>
      <c r="AE927" s="8"/>
      <c r="AF927" s="8"/>
      <c r="AG927" s="8"/>
      <c r="AH927" s="8"/>
      <c r="AI927" s="8"/>
      <c r="AK927" s="8"/>
      <c r="AL927" s="8"/>
      <c r="AM927" s="8"/>
      <c r="AN927" s="8"/>
      <c r="AO927" s="8"/>
      <c r="AP927" s="8"/>
      <c r="AQ927" s="8"/>
      <c r="AR927" s="8"/>
      <c r="AS927" s="8"/>
      <c r="AT927" s="8"/>
      <c r="AU927" s="8"/>
    </row>
    <row r="928" spans="6:47" x14ac:dyDescent="0.3">
      <c r="F928" s="2"/>
      <c r="G928" s="2"/>
      <c r="H928" s="4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Y928" s="8"/>
      <c r="Z928" s="8"/>
      <c r="AA928" s="8"/>
      <c r="AB928" s="8"/>
      <c r="AC928" s="8"/>
      <c r="AD928" s="8"/>
      <c r="AE928" s="8"/>
      <c r="AF928" s="8"/>
      <c r="AG928" s="8"/>
      <c r="AH928" s="8"/>
      <c r="AI928" s="8"/>
      <c r="AK928" s="8"/>
      <c r="AL928" s="8"/>
      <c r="AM928" s="8"/>
      <c r="AN928" s="8"/>
      <c r="AO928" s="8"/>
      <c r="AP928" s="8"/>
      <c r="AQ928" s="8"/>
      <c r="AR928" s="8"/>
      <c r="AS928" s="8"/>
      <c r="AT928" s="8"/>
      <c r="AU928" s="8"/>
    </row>
    <row r="929" spans="6:47" x14ac:dyDescent="0.3">
      <c r="F929" s="2"/>
      <c r="G929" s="2"/>
      <c r="H929" s="4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Y929" s="8"/>
      <c r="Z929" s="8"/>
      <c r="AA929" s="8"/>
      <c r="AB929" s="8"/>
      <c r="AC929" s="8"/>
      <c r="AD929" s="8"/>
      <c r="AE929" s="8"/>
      <c r="AF929" s="8"/>
      <c r="AG929" s="8"/>
      <c r="AH929" s="8"/>
      <c r="AI929" s="8"/>
      <c r="AK929" s="8"/>
      <c r="AL929" s="8"/>
      <c r="AM929" s="8"/>
      <c r="AN929" s="8"/>
      <c r="AO929" s="8"/>
      <c r="AP929" s="8"/>
      <c r="AQ929" s="8"/>
      <c r="AR929" s="8"/>
      <c r="AS929" s="8"/>
      <c r="AT929" s="8"/>
      <c r="AU929" s="8"/>
    </row>
    <row r="930" spans="6:47" x14ac:dyDescent="0.3">
      <c r="F930" s="2"/>
      <c r="G930" s="2"/>
      <c r="H930" s="4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Y930" s="8"/>
      <c r="Z930" s="8"/>
      <c r="AA930" s="8"/>
      <c r="AB930" s="8"/>
      <c r="AC930" s="8"/>
      <c r="AD930" s="8"/>
      <c r="AE930" s="8"/>
      <c r="AF930" s="8"/>
      <c r="AG930" s="8"/>
      <c r="AH930" s="8"/>
      <c r="AI930" s="8"/>
      <c r="AK930" s="8"/>
      <c r="AL930" s="8"/>
      <c r="AM930" s="8"/>
      <c r="AN930" s="8"/>
      <c r="AO930" s="8"/>
      <c r="AP930" s="8"/>
      <c r="AQ930" s="8"/>
      <c r="AR930" s="8"/>
      <c r="AS930" s="8"/>
      <c r="AT930" s="8"/>
      <c r="AU930" s="8"/>
    </row>
    <row r="931" spans="6:47" x14ac:dyDescent="0.3">
      <c r="F931" s="2"/>
      <c r="G931" s="2"/>
      <c r="H931" s="4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Y931" s="8"/>
      <c r="Z931" s="8"/>
      <c r="AA931" s="8"/>
      <c r="AB931" s="8"/>
      <c r="AC931" s="8"/>
      <c r="AD931" s="8"/>
      <c r="AE931" s="8"/>
      <c r="AF931" s="8"/>
      <c r="AG931" s="8"/>
      <c r="AH931" s="8"/>
      <c r="AI931" s="8"/>
      <c r="AK931" s="8"/>
      <c r="AL931" s="8"/>
      <c r="AM931" s="8"/>
      <c r="AN931" s="8"/>
      <c r="AO931" s="8"/>
      <c r="AP931" s="8"/>
      <c r="AQ931" s="8"/>
      <c r="AR931" s="8"/>
      <c r="AS931" s="8"/>
      <c r="AT931" s="8"/>
      <c r="AU931" s="8"/>
    </row>
    <row r="932" spans="6:47" x14ac:dyDescent="0.3">
      <c r="F932" s="2"/>
      <c r="G932" s="2"/>
      <c r="H932" s="4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Y932" s="8"/>
      <c r="Z932" s="8"/>
      <c r="AA932" s="8"/>
      <c r="AB932" s="8"/>
      <c r="AC932" s="8"/>
      <c r="AD932" s="8"/>
      <c r="AE932" s="8"/>
      <c r="AF932" s="8"/>
      <c r="AG932" s="8"/>
      <c r="AH932" s="8"/>
      <c r="AI932" s="8"/>
      <c r="AK932" s="8"/>
      <c r="AL932" s="8"/>
      <c r="AM932" s="8"/>
      <c r="AN932" s="8"/>
      <c r="AO932" s="8"/>
      <c r="AP932" s="8"/>
      <c r="AQ932" s="8"/>
      <c r="AR932" s="8"/>
      <c r="AS932" s="8"/>
      <c r="AT932" s="8"/>
      <c r="AU932" s="8"/>
    </row>
    <row r="933" spans="6:47" x14ac:dyDescent="0.3">
      <c r="F933" s="2"/>
      <c r="G933" s="2"/>
      <c r="H933" s="4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Y933" s="8"/>
      <c r="Z933" s="8"/>
      <c r="AA933" s="8"/>
      <c r="AB933" s="8"/>
      <c r="AC933" s="8"/>
      <c r="AD933" s="8"/>
      <c r="AE933" s="8"/>
      <c r="AF933" s="8"/>
      <c r="AG933" s="8"/>
      <c r="AH933" s="8"/>
      <c r="AI933" s="8"/>
      <c r="AK933" s="8"/>
      <c r="AL933" s="8"/>
      <c r="AM933" s="8"/>
      <c r="AN933" s="8"/>
      <c r="AO933" s="8"/>
      <c r="AP933" s="8"/>
      <c r="AQ933" s="8"/>
      <c r="AR933" s="8"/>
      <c r="AS933" s="8"/>
      <c r="AT933" s="8"/>
      <c r="AU933" s="8"/>
    </row>
    <row r="934" spans="6:47" x14ac:dyDescent="0.3">
      <c r="F934" s="2"/>
      <c r="G934" s="2"/>
      <c r="H934" s="4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Y934" s="8"/>
      <c r="Z934" s="8"/>
      <c r="AA934" s="8"/>
      <c r="AB934" s="8"/>
      <c r="AC934" s="8"/>
      <c r="AD934" s="8"/>
      <c r="AE934" s="8"/>
      <c r="AF934" s="8"/>
      <c r="AG934" s="8"/>
      <c r="AH934" s="8"/>
      <c r="AI934" s="8"/>
      <c r="AK934" s="8"/>
      <c r="AL934" s="8"/>
      <c r="AM934" s="8"/>
      <c r="AN934" s="8"/>
      <c r="AO934" s="8"/>
      <c r="AP934" s="8"/>
      <c r="AQ934" s="8"/>
      <c r="AR934" s="8"/>
      <c r="AS934" s="8"/>
      <c r="AT934" s="8"/>
      <c r="AU934" s="8"/>
    </row>
    <row r="935" spans="6:47" x14ac:dyDescent="0.3">
      <c r="F935" s="2"/>
      <c r="G935" s="2"/>
      <c r="H935" s="4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Y935" s="8"/>
      <c r="Z935" s="8"/>
      <c r="AA935" s="8"/>
      <c r="AB935" s="8"/>
      <c r="AC935" s="8"/>
      <c r="AD935" s="8"/>
      <c r="AE935" s="8"/>
      <c r="AF935" s="8"/>
      <c r="AG935" s="8"/>
      <c r="AH935" s="8"/>
      <c r="AI935" s="8"/>
      <c r="AK935" s="8"/>
      <c r="AL935" s="8"/>
      <c r="AM935" s="8"/>
      <c r="AN935" s="8"/>
      <c r="AO935" s="8"/>
      <c r="AP935" s="8"/>
      <c r="AQ935" s="8"/>
      <c r="AR935" s="8"/>
      <c r="AS935" s="8"/>
      <c r="AT935" s="8"/>
      <c r="AU935" s="8"/>
    </row>
    <row r="936" spans="6:47" x14ac:dyDescent="0.3">
      <c r="F936" s="2"/>
      <c r="G936" s="2"/>
      <c r="H936" s="4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Y936" s="8"/>
      <c r="Z936" s="8"/>
      <c r="AA936" s="8"/>
      <c r="AB936" s="8"/>
      <c r="AC936" s="8"/>
      <c r="AD936" s="8"/>
      <c r="AE936" s="8"/>
      <c r="AF936" s="8"/>
      <c r="AG936" s="8"/>
      <c r="AH936" s="8"/>
      <c r="AI936" s="8"/>
      <c r="AK936" s="8"/>
      <c r="AL936" s="8"/>
      <c r="AM936" s="8"/>
      <c r="AN936" s="8"/>
      <c r="AO936" s="8"/>
      <c r="AP936" s="8"/>
      <c r="AQ936" s="8"/>
      <c r="AR936" s="8"/>
      <c r="AS936" s="8"/>
      <c r="AT936" s="8"/>
      <c r="AU936" s="8"/>
    </row>
    <row r="937" spans="6:47" x14ac:dyDescent="0.3">
      <c r="F937" s="2"/>
      <c r="G937" s="2"/>
      <c r="H937" s="4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Y937" s="8"/>
      <c r="Z937" s="8"/>
      <c r="AA937" s="8"/>
      <c r="AB937" s="8"/>
      <c r="AC937" s="8"/>
      <c r="AD937" s="8"/>
      <c r="AE937" s="8"/>
      <c r="AF937" s="8"/>
      <c r="AG937" s="8"/>
      <c r="AH937" s="8"/>
      <c r="AI937" s="8"/>
      <c r="AK937" s="8"/>
      <c r="AL937" s="8"/>
      <c r="AM937" s="8"/>
      <c r="AN937" s="8"/>
      <c r="AO937" s="8"/>
      <c r="AP937" s="8"/>
      <c r="AQ937" s="8"/>
      <c r="AR937" s="8"/>
      <c r="AS937" s="8"/>
      <c r="AT937" s="8"/>
      <c r="AU937" s="8"/>
    </row>
    <row r="938" spans="6:47" x14ac:dyDescent="0.3">
      <c r="F938" s="2"/>
      <c r="G938" s="2"/>
      <c r="H938" s="4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Y938" s="8"/>
      <c r="Z938" s="8"/>
      <c r="AA938" s="8"/>
      <c r="AB938" s="8"/>
      <c r="AC938" s="8"/>
      <c r="AD938" s="8"/>
      <c r="AE938" s="8"/>
      <c r="AF938" s="8"/>
      <c r="AG938" s="8"/>
      <c r="AH938" s="8"/>
      <c r="AI938" s="8"/>
      <c r="AK938" s="8"/>
      <c r="AL938" s="8"/>
      <c r="AM938" s="8"/>
      <c r="AN938" s="8"/>
      <c r="AO938" s="8"/>
      <c r="AP938" s="8"/>
      <c r="AQ938" s="8"/>
      <c r="AR938" s="8"/>
      <c r="AS938" s="8"/>
      <c r="AT938" s="8"/>
      <c r="AU938" s="8"/>
    </row>
    <row r="939" spans="6:47" x14ac:dyDescent="0.3">
      <c r="F939" s="2"/>
      <c r="G939" s="2"/>
      <c r="H939" s="4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Y939" s="8"/>
      <c r="Z939" s="8"/>
      <c r="AA939" s="8"/>
      <c r="AB939" s="8"/>
      <c r="AC939" s="8"/>
      <c r="AD939" s="8"/>
      <c r="AE939" s="8"/>
      <c r="AF939" s="8"/>
      <c r="AG939" s="8"/>
      <c r="AH939" s="8"/>
      <c r="AI939" s="8"/>
      <c r="AK939" s="8"/>
      <c r="AL939" s="8"/>
      <c r="AM939" s="8"/>
      <c r="AN939" s="8"/>
      <c r="AO939" s="8"/>
      <c r="AP939" s="8"/>
      <c r="AQ939" s="8"/>
      <c r="AR939" s="8"/>
      <c r="AS939" s="8"/>
      <c r="AT939" s="8"/>
      <c r="AU939" s="8"/>
    </row>
    <row r="940" spans="6:47" x14ac:dyDescent="0.3">
      <c r="F940" s="2"/>
      <c r="G940" s="2"/>
      <c r="H940" s="4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Y940" s="8"/>
      <c r="Z940" s="8"/>
      <c r="AA940" s="8"/>
      <c r="AB940" s="8"/>
      <c r="AC940" s="8"/>
      <c r="AD940" s="8"/>
      <c r="AE940" s="8"/>
      <c r="AF940" s="8"/>
      <c r="AG940" s="8"/>
      <c r="AH940" s="8"/>
      <c r="AI940" s="8"/>
      <c r="AK940" s="8"/>
      <c r="AL940" s="8"/>
      <c r="AM940" s="8"/>
      <c r="AN940" s="8"/>
      <c r="AO940" s="8"/>
      <c r="AP940" s="8"/>
      <c r="AQ940" s="8"/>
      <c r="AR940" s="8"/>
      <c r="AS940" s="8"/>
      <c r="AT940" s="8"/>
      <c r="AU940" s="8"/>
    </row>
    <row r="941" spans="6:47" x14ac:dyDescent="0.3">
      <c r="F941" s="2"/>
      <c r="G941" s="2"/>
      <c r="H941" s="4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Y941" s="8"/>
      <c r="Z941" s="8"/>
      <c r="AA941" s="8"/>
      <c r="AB941" s="8"/>
      <c r="AC941" s="8"/>
      <c r="AD941" s="8"/>
      <c r="AE941" s="8"/>
      <c r="AF941" s="8"/>
      <c r="AG941" s="8"/>
      <c r="AH941" s="8"/>
      <c r="AI941" s="8"/>
      <c r="AK941" s="8"/>
      <c r="AL941" s="8"/>
      <c r="AM941" s="8"/>
      <c r="AN941" s="8"/>
      <c r="AO941" s="8"/>
      <c r="AP941" s="8"/>
      <c r="AQ941" s="8"/>
      <c r="AR941" s="8"/>
      <c r="AS941" s="8"/>
      <c r="AT941" s="8"/>
      <c r="AU941" s="8"/>
    </row>
    <row r="942" spans="6:47" x14ac:dyDescent="0.3">
      <c r="F942" s="2"/>
      <c r="G942" s="2"/>
      <c r="H942" s="4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Y942" s="8"/>
      <c r="Z942" s="8"/>
      <c r="AA942" s="8"/>
      <c r="AB942" s="8"/>
      <c r="AC942" s="8"/>
      <c r="AD942" s="8"/>
      <c r="AE942" s="8"/>
      <c r="AF942" s="8"/>
      <c r="AG942" s="8"/>
      <c r="AH942" s="8"/>
      <c r="AI942" s="8"/>
      <c r="AK942" s="8"/>
      <c r="AL942" s="8"/>
      <c r="AM942" s="8"/>
      <c r="AN942" s="8"/>
      <c r="AO942" s="8"/>
      <c r="AP942" s="8"/>
      <c r="AQ942" s="8"/>
      <c r="AR942" s="8"/>
      <c r="AS942" s="8"/>
      <c r="AT942" s="8"/>
      <c r="AU942" s="8"/>
    </row>
    <row r="944" spans="6:47" x14ac:dyDescent="0.3">
      <c r="L944" s="35" t="s">
        <v>60</v>
      </c>
      <c r="M944" s="15">
        <f>Y944</f>
        <v>0.9</v>
      </c>
      <c r="N944" s="3" t="s">
        <v>3</v>
      </c>
      <c r="O944" s="3" t="s">
        <v>4</v>
      </c>
      <c r="P944" s="3" t="s">
        <v>5</v>
      </c>
      <c r="Q944" s="3" t="s">
        <v>6</v>
      </c>
      <c r="R944" s="3" t="s">
        <v>7</v>
      </c>
      <c r="S944" s="3" t="s">
        <v>8</v>
      </c>
      <c r="T944" s="3" t="s">
        <v>9</v>
      </c>
      <c r="U944" s="3" t="s">
        <v>10</v>
      </c>
      <c r="V944" s="3" t="s">
        <v>11</v>
      </c>
      <c r="W944" s="3" t="s">
        <v>12</v>
      </c>
      <c r="Y944" s="7">
        <f>X292</f>
        <v>0.9</v>
      </c>
      <c r="Z944" s="3" t="s">
        <v>3</v>
      </c>
      <c r="AA944" s="3" t="s">
        <v>4</v>
      </c>
      <c r="AB944" s="3" t="s">
        <v>5</v>
      </c>
      <c r="AC944" s="3" t="s">
        <v>6</v>
      </c>
      <c r="AD944" s="3" t="s">
        <v>7</v>
      </c>
      <c r="AE944" s="3" t="s">
        <v>8</v>
      </c>
      <c r="AF944" s="3" t="s">
        <v>9</v>
      </c>
      <c r="AG944" s="3" t="s">
        <v>10</v>
      </c>
      <c r="AH944" s="3" t="s">
        <v>11</v>
      </c>
      <c r="AI944" s="3" t="s">
        <v>12</v>
      </c>
      <c r="AK944" s="15">
        <f t="shared" ref="AK944:AK955" si="369">Y944</f>
        <v>0.9</v>
      </c>
      <c r="AL944" s="3" t="s">
        <v>3</v>
      </c>
      <c r="AM944" s="3" t="s">
        <v>4</v>
      </c>
      <c r="AN944" s="3" t="s">
        <v>5</v>
      </c>
      <c r="AO944" s="3" t="s">
        <v>6</v>
      </c>
      <c r="AP944" s="3" t="s">
        <v>7</v>
      </c>
      <c r="AQ944" s="3" t="s">
        <v>8</v>
      </c>
      <c r="AR944" s="3" t="s">
        <v>9</v>
      </c>
      <c r="AS944" s="3" t="s">
        <v>10</v>
      </c>
      <c r="AT944" s="3" t="s">
        <v>11</v>
      </c>
      <c r="AU944" s="3" t="s">
        <v>12</v>
      </c>
    </row>
    <row r="945" spans="13:49" x14ac:dyDescent="0.3">
      <c r="M945" s="8" t="s">
        <v>15</v>
      </c>
      <c r="N945" s="8">
        <f>-1 *AVERAGE(N655:N942)</f>
        <v>-0.23862324917060279</v>
      </c>
      <c r="O945" s="8">
        <f t="shared" ref="O945:W945" si="370">-1 *AVERAGE(O655:O942)</f>
        <v>-0.2470072639917196</v>
      </c>
      <c r="P945" s="8">
        <f t="shared" si="370"/>
        <v>-0.50290281479651933</v>
      </c>
      <c r="Q945" s="8">
        <f t="shared" si="370"/>
        <v>0.18306263024215033</v>
      </c>
      <c r="R945" s="8">
        <f t="shared" si="370"/>
        <v>-7.4377011505074767E-2</v>
      </c>
      <c r="S945" s="8">
        <f t="shared" si="370"/>
        <v>0.22237693355188257</v>
      </c>
      <c r="T945" s="8">
        <f t="shared" si="370"/>
        <v>-2.2671647528893484</v>
      </c>
      <c r="U945" s="8">
        <f t="shared" si="370"/>
        <v>-1.8323099418895465</v>
      </c>
      <c r="V945" s="8">
        <f t="shared" si="370"/>
        <v>-2.0104034419146419</v>
      </c>
      <c r="W945" s="8">
        <f t="shared" si="370"/>
        <v>-0.69122056857767966</v>
      </c>
      <c r="Y945" s="8" t="s">
        <v>15</v>
      </c>
      <c r="Z945" s="8">
        <f>-1 *AVERAGE(Z655:Z942)</f>
        <v>-4.3143767703149608E-2</v>
      </c>
      <c r="AA945" s="8">
        <f t="shared" ref="AA945:AI945" si="371">-1 *AVERAGE(AA655:AA942)</f>
        <v>-3.9417540635934278E-2</v>
      </c>
      <c r="AB945" s="8">
        <f t="shared" si="371"/>
        <v>-0.36308887034319665</v>
      </c>
      <c r="AC945" s="8">
        <f t="shared" si="371"/>
        <v>9.0796175065633131E-2</v>
      </c>
      <c r="AD945" s="8">
        <f t="shared" si="371"/>
        <v>-0.21969240025061865</v>
      </c>
      <c r="AE945" s="8">
        <f t="shared" si="371"/>
        <v>-7.0696838721008839E-3</v>
      </c>
      <c r="AF945" s="8">
        <f t="shared" si="371"/>
        <v>-0.29106290116692507</v>
      </c>
      <c r="AG945" s="8">
        <f t="shared" si="371"/>
        <v>-0.39935676002081066</v>
      </c>
      <c r="AH945" s="8">
        <f t="shared" si="371"/>
        <v>-0.98510235793615275</v>
      </c>
      <c r="AI945" s="8">
        <f t="shared" si="371"/>
        <v>-0.6774314456170647</v>
      </c>
      <c r="AK945" s="8" t="str">
        <f t="shared" si="369"/>
        <v>ALL</v>
      </c>
      <c r="AL945" s="8">
        <f>-1 *AVERAGE(AL655:AL942)</f>
        <v>0.64117778981987239</v>
      </c>
      <c r="AM945" s="8">
        <f t="shared" ref="AM945:AU945" si="372">-1 *AVERAGE(AM655:AM942)</f>
        <v>0.6419933942526258</v>
      </c>
      <c r="AN945" s="8">
        <f t="shared" si="372"/>
        <v>-0.36308887034319665</v>
      </c>
      <c r="AO945" s="8">
        <f t="shared" si="372"/>
        <v>0.65884129036503392</v>
      </c>
      <c r="AP945" s="8">
        <f t="shared" si="372"/>
        <v>-0.21969240025061865</v>
      </c>
      <c r="AQ945" s="8">
        <f t="shared" si="372"/>
        <v>0.63921561852567421</v>
      </c>
      <c r="AR945" s="8">
        <f t="shared" si="372"/>
        <v>0.2978892561555625</v>
      </c>
      <c r="AS945" s="8">
        <f t="shared" si="372"/>
        <v>0.7261742337863536</v>
      </c>
      <c r="AT945" s="8">
        <f t="shared" si="372"/>
        <v>-0.98510235793615275</v>
      </c>
      <c r="AU945" s="8">
        <f t="shared" si="372"/>
        <v>0.10979878796208746</v>
      </c>
    </row>
    <row r="946" spans="13:49" x14ac:dyDescent="0.3">
      <c r="M946" s="8" t="str">
        <f>"Target; Gain &gt; "&amp;M944</f>
        <v>Target; Gain &gt; 0.9</v>
      </c>
      <c r="N946" s="8">
        <f t="shared" ref="N946:W946" si="373">-1* AVERAGEIF($AX655:$AX942,"&gt;"&amp;$Y944,N655:N942)</f>
        <v>0.30800860457054002</v>
      </c>
      <c r="O946" s="8">
        <f t="shared" si="373"/>
        <v>0.30377727204493454</v>
      </c>
      <c r="P946" s="8">
        <f t="shared" si="373"/>
        <v>-0.69839834563594083</v>
      </c>
      <c r="Q946" s="8">
        <f t="shared" si="373"/>
        <v>0.6070168234933413</v>
      </c>
      <c r="R946" s="8">
        <f t="shared" si="373"/>
        <v>-0.21883413233413337</v>
      </c>
      <c r="S946" s="8">
        <f t="shared" si="373"/>
        <v>0.74849275279233618</v>
      </c>
      <c r="T946" s="8">
        <f t="shared" si="373"/>
        <v>-5.5443226739961329</v>
      </c>
      <c r="U946" s="8">
        <f t="shared" si="373"/>
        <v>-3.7168562038301602</v>
      </c>
      <c r="V946" s="8">
        <f t="shared" si="373"/>
        <v>-2.4897703782407952</v>
      </c>
      <c r="W946" s="8">
        <f t="shared" si="373"/>
        <v>0.39970942636888118</v>
      </c>
      <c r="Y946" s="8" t="str">
        <f>"Target; Gain &gt; "&amp;Y944</f>
        <v>Target; Gain &gt; 0.9</v>
      </c>
      <c r="Z946" s="8">
        <f t="shared" ref="Z946:AI946" si="374">-1* AVERAGEIF($AX655:$AX942,"&gt;"&amp;$Y944,Z655:Z942)</f>
        <v>0.15933004592691868</v>
      </c>
      <c r="AA946" s="8">
        <f t="shared" si="374"/>
        <v>0.17251129066512252</v>
      </c>
      <c r="AB946" s="8">
        <f t="shared" si="374"/>
        <v>-0.18774523271796334</v>
      </c>
      <c r="AC946" s="8">
        <f t="shared" si="374"/>
        <v>0.27431190139017902</v>
      </c>
      <c r="AD946" s="8">
        <f t="shared" si="374"/>
        <v>4.1202935663106677E-2</v>
      </c>
      <c r="AE946" s="8">
        <f t="shared" si="374"/>
        <v>0.4534490414944885</v>
      </c>
      <c r="AF946" s="8">
        <f t="shared" si="374"/>
        <v>-1.4902024112836338</v>
      </c>
      <c r="AG946" s="8">
        <f t="shared" si="374"/>
        <v>-1.050932162712557</v>
      </c>
      <c r="AH946" s="8">
        <f t="shared" si="374"/>
        <v>-1.6124215843808642</v>
      </c>
      <c r="AI946" s="8">
        <f t="shared" si="374"/>
        <v>-7.842350396323719E-2</v>
      </c>
      <c r="AK946" s="8" t="str">
        <f t="shared" si="369"/>
        <v>Target; Gain &gt; 0.9</v>
      </c>
      <c r="AL946" s="8">
        <f t="shared" ref="AL946:AU946" si="375">-1* AVERAGEIF($AX655:$AX942,"&gt;"&amp;$Y944,AL655:AL942)</f>
        <v>0.62802558466905534</v>
      </c>
      <c r="AM946" s="8">
        <f t="shared" si="375"/>
        <v>0.63544036097155987</v>
      </c>
      <c r="AN946" s="8">
        <f t="shared" si="375"/>
        <v>-0.18774523271796334</v>
      </c>
      <c r="AO946" s="8">
        <f t="shared" si="375"/>
        <v>0.66213593577861196</v>
      </c>
      <c r="AP946" s="8">
        <f t="shared" si="375"/>
        <v>4.1202935663106677E-2</v>
      </c>
      <c r="AQ946" s="8">
        <f t="shared" si="375"/>
        <v>0.68039919980402253</v>
      </c>
      <c r="AR946" s="8">
        <f t="shared" si="375"/>
        <v>-0.36426895376550938</v>
      </c>
      <c r="AS946" s="8">
        <f t="shared" si="375"/>
        <v>0.5424470771167812</v>
      </c>
      <c r="AT946" s="8">
        <f t="shared" si="375"/>
        <v>-1.6124215843808642</v>
      </c>
      <c r="AU946" s="8">
        <f t="shared" si="375"/>
        <v>0.38612355847614355</v>
      </c>
      <c r="AV946" s="4"/>
      <c r="AW946" s="4" t="s">
        <v>14</v>
      </c>
    </row>
    <row r="947" spans="13:49" x14ac:dyDescent="0.3">
      <c r="M947" s="8" t="str">
        <f>"Gain &gt; "&amp;M944</f>
        <v>Gain &gt; 0.9</v>
      </c>
      <c r="N947" s="8">
        <f t="shared" ref="N947:W947" si="376">-1* AVERAGEIF($AW655:$AW942,"&gt;"&amp;$Y944,N655:N942)</f>
        <v>0.1968961606571327</v>
      </c>
      <c r="O947" s="8">
        <f t="shared" si="376"/>
        <v>0.19016953080679763</v>
      </c>
      <c r="P947" s="8">
        <f t="shared" si="376"/>
        <v>-0.73362772930173847</v>
      </c>
      <c r="Q947" s="8">
        <f t="shared" si="376"/>
        <v>0.56974968384222757</v>
      </c>
      <c r="R947" s="8">
        <f t="shared" si="376"/>
        <v>-0.24179168435154416</v>
      </c>
      <c r="S947" s="8">
        <f t="shared" si="376"/>
        <v>0.53752621165167713</v>
      </c>
      <c r="T947" s="8">
        <f t="shared" si="376"/>
        <v>-2.4889624199203357</v>
      </c>
      <c r="U947" s="8">
        <f t="shared" si="376"/>
        <v>-1.5271101810907524</v>
      </c>
      <c r="V947" s="8">
        <f t="shared" si="376"/>
        <v>-2.6629895902258816</v>
      </c>
      <c r="W947" s="8">
        <f t="shared" si="376"/>
        <v>0.24457803308610701</v>
      </c>
      <c r="Y947" s="8" t="str">
        <f>"Gain &gt; "&amp;Y944</f>
        <v>Gain &gt; 0.9</v>
      </c>
      <c r="Z947" s="8">
        <f t="shared" ref="Z947:AI947" si="377">-1* AVERAGEIF($AW655:$AW942,"&gt;"&amp;$Y944,Z655:Z942)</f>
        <v>0.21294745344738716</v>
      </c>
      <c r="AA947" s="8">
        <f t="shared" si="377"/>
        <v>0.21695640988557685</v>
      </c>
      <c r="AB947" s="8">
        <f t="shared" si="377"/>
        <v>-0.21377944402998753</v>
      </c>
      <c r="AC947" s="8">
        <f t="shared" si="377"/>
        <v>0.41671710655487476</v>
      </c>
      <c r="AD947" s="8">
        <f t="shared" si="377"/>
        <v>-0.17520378807345863</v>
      </c>
      <c r="AE947" s="8">
        <f t="shared" si="377"/>
        <v>0.36025666592445127</v>
      </c>
      <c r="AF947" s="8">
        <f t="shared" si="377"/>
        <v>-0.43208356568841327</v>
      </c>
      <c r="AG947" s="8">
        <f t="shared" si="377"/>
        <v>-0.21406361483528782</v>
      </c>
      <c r="AH947" s="8">
        <f t="shared" si="377"/>
        <v>-1.1935569236270751</v>
      </c>
      <c r="AI947" s="8">
        <f t="shared" si="377"/>
        <v>-0.11303908884071012</v>
      </c>
      <c r="AK947" s="8" t="str">
        <f t="shared" si="369"/>
        <v>Gain &gt; 0.9</v>
      </c>
      <c r="AL947" s="8">
        <f t="shared" ref="AL947:AU947" si="378">-1* AVERAGEIF($AW655:$AW942,"&gt;"&amp;$Y944,AL655:AL942)</f>
        <v>0.71852392687326816</v>
      </c>
      <c r="AM947" s="8">
        <f t="shared" si="378"/>
        <v>0.7203116269943548</v>
      </c>
      <c r="AN947" s="8">
        <f t="shared" si="378"/>
        <v>-0.21377944402998753</v>
      </c>
      <c r="AO947" s="8">
        <f t="shared" si="378"/>
        <v>0.77023964338949558</v>
      </c>
      <c r="AP947" s="8">
        <f t="shared" si="378"/>
        <v>-0.17520378807345863</v>
      </c>
      <c r="AQ947" s="8">
        <f t="shared" si="378"/>
        <v>0.74876472858420806</v>
      </c>
      <c r="AR947" s="8">
        <f t="shared" si="378"/>
        <v>0.20743702769697525</v>
      </c>
      <c r="AS947" s="8">
        <f t="shared" si="378"/>
        <v>0.74641455616401009</v>
      </c>
      <c r="AT947" s="8">
        <f t="shared" si="378"/>
        <v>-1.1935569236270751</v>
      </c>
      <c r="AU947" s="8">
        <f t="shared" si="378"/>
        <v>0.35065759317779732</v>
      </c>
      <c r="AV947" s="4" t="s">
        <v>38</v>
      </c>
      <c r="AW947" s="18">
        <f>AVERAGEIF($H655:$H942,"=1",AW655:AW942)</f>
        <v>0.76954385620190147</v>
      </c>
    </row>
    <row r="948" spans="13:49" x14ac:dyDescent="0.3">
      <c r="M948" t="s">
        <v>38</v>
      </c>
      <c r="N948" s="8">
        <f>-1* AVERAGEIF($H655:$H942,"=1",N655:N942)</f>
        <v>-0.14426335491688186</v>
      </c>
      <c r="O948" s="8">
        <f t="shared" ref="O948:W948" si="379">-1* AVERAGEIF($H655:$H942,"=1",O655:O942)</f>
        <v>-0.15062343335331035</v>
      </c>
      <c r="P948" s="8">
        <f t="shared" si="379"/>
        <v>-0.34066439661347259</v>
      </c>
      <c r="Q948" s="8">
        <f t="shared" si="379"/>
        <v>0.39495541601572137</v>
      </c>
      <c r="R948" s="8">
        <f t="shared" si="379"/>
        <v>-8.7081850630762007E-3</v>
      </c>
      <c r="S948" s="8">
        <f t="shared" si="379"/>
        <v>0.46602295020195877</v>
      </c>
      <c r="T948" s="8">
        <f t="shared" si="379"/>
        <v>-3.6754536040722754</v>
      </c>
      <c r="U948" s="8">
        <f t="shared" si="379"/>
        <v>-2.8306109766338512</v>
      </c>
      <c r="V948" s="8">
        <f t="shared" si="379"/>
        <v>-2.2058467659849215</v>
      </c>
      <c r="W948" s="8">
        <f t="shared" si="379"/>
        <v>-0.32966898809388834</v>
      </c>
      <c r="Y948" t="s">
        <v>38</v>
      </c>
      <c r="Z948" s="8">
        <f>-1* AVERAGEIF($H655:$H942,"=1",Z655:Z942)</f>
        <v>-5.2163858835126656E-2</v>
      </c>
      <c r="AA948" s="8">
        <f t="shared" ref="AA948:AI948" si="380">-1* AVERAGEIF($H655:$H942,"=1",AA655:AA942)</f>
        <v>-4.264831023121457E-2</v>
      </c>
      <c r="AB948" s="8">
        <f t="shared" si="380"/>
        <v>-0.23302995382439665</v>
      </c>
      <c r="AC948" s="8">
        <f t="shared" si="380"/>
        <v>0.14434319986828476</v>
      </c>
      <c r="AD948" s="8">
        <f t="shared" si="380"/>
        <v>-0.12591974227717381</v>
      </c>
      <c r="AE948" s="8">
        <f t="shared" si="380"/>
        <v>7.0506391344298286E-2</v>
      </c>
      <c r="AF948" s="8">
        <f t="shared" si="380"/>
        <v>-0.67851682111474432</v>
      </c>
      <c r="AG948" s="8">
        <f t="shared" si="380"/>
        <v>-0.75076284236784063</v>
      </c>
      <c r="AH948" s="8">
        <f t="shared" si="380"/>
        <v>-1.3046444968449393</v>
      </c>
      <c r="AI948" s="8">
        <f t="shared" si="380"/>
        <v>-0.69786794043384348</v>
      </c>
      <c r="AK948" t="str">
        <f t="shared" si="369"/>
        <v>Target (or sym)</v>
      </c>
      <c r="AL948" s="8">
        <f>-1* AVERAGEIF($H655:$H942,"=1",AL655:AL942)</f>
        <v>0.62824093692030858</v>
      </c>
      <c r="AM948" s="8">
        <f t="shared" ref="AM948:AU948" si="381">-1* AVERAGEIF($H655:$H942,"=1",AM655:AM942)</f>
        <v>0.63317410420011866</v>
      </c>
      <c r="AN948" s="8">
        <f t="shared" si="381"/>
        <v>-0.23302995382439665</v>
      </c>
      <c r="AO948" s="8">
        <f t="shared" si="381"/>
        <v>0.66518365202221352</v>
      </c>
      <c r="AP948" s="8">
        <f t="shared" si="381"/>
        <v>-0.12591974227717381</v>
      </c>
      <c r="AQ948" s="8">
        <f t="shared" si="381"/>
        <v>0.639613858892221</v>
      </c>
      <c r="AR948" s="8">
        <f t="shared" si="381"/>
        <v>6.2078350290931714E-2</v>
      </c>
      <c r="AS948" s="8">
        <f t="shared" si="381"/>
        <v>0.64399091782416451</v>
      </c>
      <c r="AT948" s="8">
        <f t="shared" si="381"/>
        <v>-1.3046444968449393</v>
      </c>
      <c r="AU948" s="8">
        <f t="shared" si="381"/>
        <v>0.12012565430780515</v>
      </c>
      <c r="AV948" s="4" t="s">
        <v>43</v>
      </c>
      <c r="AW948" s="18">
        <f>AVERAGEIF($J655:$J942,"=1",AW655:AW942)</f>
        <v>1.2294472905941609</v>
      </c>
    </row>
    <row r="949" spans="13:49" x14ac:dyDescent="0.3">
      <c r="M949" t="str">
        <f t="shared" ref="M949:M955" si="382">Y949</f>
        <v>Gain &gt; 0</v>
      </c>
      <c r="N949" s="8">
        <f>-1* AVERAGEIF($J655:$J942,"=1",N655:N942)</f>
        <v>2.8520789113195225E-2</v>
      </c>
      <c r="O949" s="8">
        <f t="shared" ref="O949:W949" si="383">-1* AVERAGEIF($J655:$J942,"=1",O655:O942)</f>
        <v>2.1229760589827437E-2</v>
      </c>
      <c r="P949" s="8">
        <f t="shared" si="383"/>
        <v>-0.51523589639553546</v>
      </c>
      <c r="Q949" s="8">
        <f t="shared" si="383"/>
        <v>0.31306610131723428</v>
      </c>
      <c r="R949" s="8">
        <f t="shared" si="383"/>
        <v>-6.7038948758278163E-2</v>
      </c>
      <c r="S949" s="8">
        <f t="shared" si="383"/>
        <v>0.41096909945951887</v>
      </c>
      <c r="T949" s="8">
        <f t="shared" si="383"/>
        <v>-2.3945578798742528</v>
      </c>
      <c r="U949" s="8">
        <f t="shared" si="383"/>
        <v>-1.7743961205039431</v>
      </c>
      <c r="V949" s="8">
        <f t="shared" si="383"/>
        <v>-2.1571952335121334</v>
      </c>
      <c r="W949" s="8">
        <f t="shared" si="383"/>
        <v>-0.14083005102519131</v>
      </c>
      <c r="Y949" t="s">
        <v>17</v>
      </c>
      <c r="Z949" s="8">
        <f>-1* AVERAGEIF($J655:$J942,"=1",Z655:Z942)</f>
        <v>7.273940733307234E-2</v>
      </c>
      <c r="AA949" s="8">
        <f t="shared" ref="AA949:AI949" si="384">-1* AVERAGEIF($J655:$J942,"=1",AA655:AA942)</f>
        <v>7.5982624910646501E-2</v>
      </c>
      <c r="AB949" s="8">
        <f t="shared" si="384"/>
        <v>-0.33861054424099363</v>
      </c>
      <c r="AC949" s="8">
        <f t="shared" si="384"/>
        <v>0.17533960107015573</v>
      </c>
      <c r="AD949" s="8">
        <f t="shared" si="384"/>
        <v>-0.28570617691463435</v>
      </c>
      <c r="AE949" s="8">
        <f t="shared" si="384"/>
        <v>5.2584381511505775E-2</v>
      </c>
      <c r="AF949" s="8">
        <f t="shared" si="384"/>
        <v>-0.49953373028416759</v>
      </c>
      <c r="AG949" s="8">
        <f t="shared" si="384"/>
        <v>-0.48880329346114687</v>
      </c>
      <c r="AH949" s="8">
        <f t="shared" si="384"/>
        <v>-1.0023484458626422</v>
      </c>
      <c r="AI949" s="8">
        <f t="shared" si="384"/>
        <v>-0.37966316099256026</v>
      </c>
      <c r="AK949" t="str">
        <f t="shared" si="369"/>
        <v>Gain &gt; 0</v>
      </c>
      <c r="AL949" s="8">
        <f>-1* AVERAGEIF($J655:$J942,"=1",AL655:AL942)</f>
        <v>0.66593908803095148</v>
      </c>
      <c r="AM949" s="8">
        <f t="shared" ref="AM949:AU949" si="385">-1* AVERAGEIF($J655:$J942,"=1",AM655:AM942)</f>
        <v>0.66660298584748268</v>
      </c>
      <c r="AN949" s="8">
        <f t="shared" si="385"/>
        <v>-0.33861054424099363</v>
      </c>
      <c r="AO949" s="8">
        <f t="shared" si="385"/>
        <v>0.68729550965432806</v>
      </c>
      <c r="AP949" s="8">
        <f t="shared" si="385"/>
        <v>-0.28570617691463435</v>
      </c>
      <c r="AQ949" s="8">
        <f t="shared" si="385"/>
        <v>0.64838585470919885</v>
      </c>
      <c r="AR949" s="8">
        <f t="shared" si="385"/>
        <v>0.19706479693288637</v>
      </c>
      <c r="AS949" s="8">
        <f t="shared" si="385"/>
        <v>0.7101793554999094</v>
      </c>
      <c r="AT949" s="8">
        <f t="shared" si="385"/>
        <v>-1.0023484458626422</v>
      </c>
      <c r="AU949" s="8">
        <f t="shared" si="385"/>
        <v>0.25890366072839799</v>
      </c>
      <c r="AV949" s="4" t="s">
        <v>18</v>
      </c>
      <c r="AW949" s="18">
        <f>AVERAGEIF($I655:$I942,"=1",AW655:AW942)</f>
        <v>-1.4185930276086469</v>
      </c>
    </row>
    <row r="950" spans="13:49" x14ac:dyDescent="0.3">
      <c r="M950" t="str">
        <f t="shared" si="382"/>
        <v>Gain &lt;=0</v>
      </c>
      <c r="N950" s="8">
        <f>-1* AVERAGEIF($I655:$I942,"=1",N655:N942)</f>
        <v>-0.5468663702672929</v>
      </c>
      <c r="O950" s="8">
        <f t="shared" ref="O950:W950" si="386">-1* AVERAGEIF($I655:$I942,"=1",O655:O942)</f>
        <v>-0.55651152312427388</v>
      </c>
      <c r="P950" s="8">
        <f t="shared" si="386"/>
        <v>-0.48867233602842342</v>
      </c>
      <c r="Q950" s="8">
        <f t="shared" si="386"/>
        <v>3.3058625155515269E-2</v>
      </c>
      <c r="R950" s="8">
        <f t="shared" si="386"/>
        <v>-8.284400698214775E-2</v>
      </c>
      <c r="S950" s="8">
        <f t="shared" si="386"/>
        <v>4.7705882738407496E-3</v>
      </c>
      <c r="T950" s="8">
        <f t="shared" si="386"/>
        <v>-2.1201726832913836</v>
      </c>
      <c r="U950" s="8">
        <f t="shared" si="386"/>
        <v>-1.8991335819498578</v>
      </c>
      <c r="V950" s="8">
        <f t="shared" si="386"/>
        <v>-1.8410282977636894</v>
      </c>
      <c r="W950" s="8">
        <f t="shared" si="386"/>
        <v>-1.3262865503690127</v>
      </c>
      <c r="Y950" t="s">
        <v>18</v>
      </c>
      <c r="Z950" s="8">
        <f>-1* AVERAGEIF($I655:$I942,"=1",Z655:Z942)</f>
        <v>-0.17685512351417493</v>
      </c>
      <c r="AA950" s="8">
        <f t="shared" ref="AA950:AI950" si="387">-1* AVERAGEIF($I655:$I942,"=1",AA655:AA942)</f>
        <v>-0.17257157780506599</v>
      </c>
      <c r="AB950" s="8">
        <f t="shared" si="387"/>
        <v>-0.39133309276881562</v>
      </c>
      <c r="AC950" s="8">
        <f t="shared" si="387"/>
        <v>-6.7539318626621972E-3</v>
      </c>
      <c r="AD950" s="8">
        <f t="shared" si="387"/>
        <v>-0.14352265794598504</v>
      </c>
      <c r="AE950" s="8">
        <f t="shared" si="387"/>
        <v>-7.5901297776262436E-2</v>
      </c>
      <c r="AF950" s="8">
        <f t="shared" si="387"/>
        <v>-5.0519636800875907E-2</v>
      </c>
      <c r="AG950" s="8">
        <f t="shared" si="387"/>
        <v>-0.29614922143580735</v>
      </c>
      <c r="AH950" s="8">
        <f t="shared" si="387"/>
        <v>-0.96520302571328009</v>
      </c>
      <c r="AI950" s="8">
        <f t="shared" si="387"/>
        <v>-1.0210102355684154</v>
      </c>
      <c r="AK950" t="str">
        <f t="shared" si="369"/>
        <v>Gain &lt;=0</v>
      </c>
      <c r="AL950" s="8">
        <f>-1* AVERAGEIF($I655:$I942,"=1",AL655:AL942)</f>
        <v>0.61260706111478125</v>
      </c>
      <c r="AM950" s="8">
        <f t="shared" ref="AM950:AU950" si="388">-1* AVERAGEIF($I655:$I942,"=1",AM655:AM942)</f>
        <v>0.61359771164317611</v>
      </c>
      <c r="AN950" s="8">
        <f t="shared" si="388"/>
        <v>-0.39133309276881562</v>
      </c>
      <c r="AO950" s="8">
        <f t="shared" si="388"/>
        <v>0.62600949887738677</v>
      </c>
      <c r="AP950" s="8">
        <f t="shared" si="388"/>
        <v>-0.14352265794598504</v>
      </c>
      <c r="AQ950" s="8">
        <f t="shared" si="388"/>
        <v>0.62863457677545376</v>
      </c>
      <c r="AR950" s="8">
        <f t="shared" si="388"/>
        <v>0.41422517064326575</v>
      </c>
      <c r="AS950" s="8">
        <f t="shared" si="388"/>
        <v>0.74462986257840413</v>
      </c>
      <c r="AT950" s="8">
        <f t="shared" si="388"/>
        <v>-0.96520302571328009</v>
      </c>
      <c r="AU950" s="8">
        <f t="shared" si="388"/>
        <v>-6.2245295999040086E-2</v>
      </c>
    </row>
    <row r="951" spans="13:49" x14ac:dyDescent="0.3">
      <c r="M951" t="str">
        <f t="shared" si="382"/>
        <v>Target; Gain &gt; 0.9; #pref=2</v>
      </c>
      <c r="N951" s="8" t="e">
        <f t="shared" ref="N951:W951" si="389">-1* AVERAGEIFS(N655:N942, $H$655:$H$942,"=1",$K655:$K942,"=2",$AW655:$AW942,"&gt;"&amp;$Y$944)</f>
        <v>#DIV/0!</v>
      </c>
      <c r="O951" s="8" t="e">
        <f t="shared" si="389"/>
        <v>#DIV/0!</v>
      </c>
      <c r="P951" s="8" t="e">
        <f t="shared" si="389"/>
        <v>#DIV/0!</v>
      </c>
      <c r="Q951" s="8" t="e">
        <f t="shared" si="389"/>
        <v>#DIV/0!</v>
      </c>
      <c r="R951" s="8" t="e">
        <f t="shared" si="389"/>
        <v>#DIV/0!</v>
      </c>
      <c r="S951" s="8" t="e">
        <f t="shared" si="389"/>
        <v>#DIV/0!</v>
      </c>
      <c r="T951" s="8" t="e">
        <f t="shared" si="389"/>
        <v>#DIV/0!</v>
      </c>
      <c r="U951" s="8" t="e">
        <f t="shared" si="389"/>
        <v>#DIV/0!</v>
      </c>
      <c r="V951" s="8" t="e">
        <f t="shared" si="389"/>
        <v>#DIV/0!</v>
      </c>
      <c r="W951" s="8" t="e">
        <f t="shared" si="389"/>
        <v>#DIV/0!</v>
      </c>
      <c r="Y951" t="str">
        <f>"Target; Gain &gt; "&amp;Y944&amp;"; #pref=2"</f>
        <v>Target; Gain &gt; 0.9; #pref=2</v>
      </c>
      <c r="Z951" s="8" t="e">
        <f t="shared" ref="Z951:AI951" si="390">-1* AVERAGEIFS(Z655:Z942, $H$655:$H$942,"=1",$K655:$K942,"=2",$AW655:$AW942,"&gt;"&amp;$Y$944)</f>
        <v>#DIV/0!</v>
      </c>
      <c r="AA951" s="8" t="e">
        <f t="shared" si="390"/>
        <v>#DIV/0!</v>
      </c>
      <c r="AB951" s="8" t="e">
        <f t="shared" si="390"/>
        <v>#DIV/0!</v>
      </c>
      <c r="AC951" s="8" t="e">
        <f t="shared" si="390"/>
        <v>#DIV/0!</v>
      </c>
      <c r="AD951" s="8" t="e">
        <f t="shared" si="390"/>
        <v>#DIV/0!</v>
      </c>
      <c r="AE951" s="8" t="e">
        <f t="shared" si="390"/>
        <v>#DIV/0!</v>
      </c>
      <c r="AF951" s="8" t="e">
        <f t="shared" si="390"/>
        <v>#DIV/0!</v>
      </c>
      <c r="AG951" s="8" t="e">
        <f t="shared" si="390"/>
        <v>#DIV/0!</v>
      </c>
      <c r="AH951" s="8" t="e">
        <f t="shared" si="390"/>
        <v>#DIV/0!</v>
      </c>
      <c r="AI951" s="8" t="e">
        <f t="shared" si="390"/>
        <v>#DIV/0!</v>
      </c>
      <c r="AK951" t="str">
        <f t="shared" si="369"/>
        <v>Target; Gain &gt; 0.9; #pref=2</v>
      </c>
      <c r="AL951" s="8" t="e">
        <f t="shared" ref="AL951:AU951" si="391">-1* AVERAGEIFS(AL655:AL942, $H$655:$H$942,"=1",$K655:$K942,"=2",$AW655:$AW942,"&gt;"&amp;$Y$944)</f>
        <v>#DIV/0!</v>
      </c>
      <c r="AM951" s="8" t="e">
        <f t="shared" si="391"/>
        <v>#DIV/0!</v>
      </c>
      <c r="AN951" s="8" t="e">
        <f t="shared" si="391"/>
        <v>#DIV/0!</v>
      </c>
      <c r="AO951" s="8" t="e">
        <f t="shared" si="391"/>
        <v>#DIV/0!</v>
      </c>
      <c r="AP951" s="8" t="e">
        <f t="shared" si="391"/>
        <v>#DIV/0!</v>
      </c>
      <c r="AQ951" s="8" t="e">
        <f t="shared" si="391"/>
        <v>#DIV/0!</v>
      </c>
      <c r="AR951" s="8" t="e">
        <f t="shared" si="391"/>
        <v>#DIV/0!</v>
      </c>
      <c r="AS951" s="8" t="e">
        <f t="shared" si="391"/>
        <v>#DIV/0!</v>
      </c>
      <c r="AT951" s="8" t="e">
        <f t="shared" si="391"/>
        <v>#DIV/0!</v>
      </c>
      <c r="AU951" s="8" t="e">
        <f t="shared" si="391"/>
        <v>#DIV/0!</v>
      </c>
    </row>
    <row r="952" spans="13:49" x14ac:dyDescent="0.3">
      <c r="M952" t="str">
        <f t="shared" si="382"/>
        <v>Target; Gain &gt; 0.9; #pref=3</v>
      </c>
      <c r="N952" s="8">
        <f t="shared" ref="N952:W952" si="392">-1* AVERAGEIFS(N655:N942,  $H$655:$H$942,"=1",$K655:$K942,"=3",$AW655:$AW942,"&gt;"&amp;$Y$944)</f>
        <v>0.30800860457054002</v>
      </c>
      <c r="O952" s="8">
        <f t="shared" si="392"/>
        <v>0.30377727204493454</v>
      </c>
      <c r="P952" s="8">
        <f t="shared" si="392"/>
        <v>-0.69839834563594083</v>
      </c>
      <c r="Q952" s="8">
        <f t="shared" si="392"/>
        <v>0.6070168234933413</v>
      </c>
      <c r="R952" s="8">
        <f t="shared" si="392"/>
        <v>-0.21883413233413337</v>
      </c>
      <c r="S952" s="8">
        <f t="shared" si="392"/>
        <v>0.74849275279233618</v>
      </c>
      <c r="T952" s="8">
        <f t="shared" si="392"/>
        <v>-5.5443226739961329</v>
      </c>
      <c r="U952" s="8">
        <f t="shared" si="392"/>
        <v>-3.7168562038301602</v>
      </c>
      <c r="V952" s="8">
        <f t="shared" si="392"/>
        <v>-2.4897703782407952</v>
      </c>
      <c r="W952" s="8">
        <f t="shared" si="392"/>
        <v>0.39970942636888118</v>
      </c>
      <c r="Y952" t="str">
        <f>"Target; Gain &gt; "&amp;Y944&amp;"; #pref=3"</f>
        <v>Target; Gain &gt; 0.9; #pref=3</v>
      </c>
      <c r="Z952" s="8">
        <f t="shared" ref="Z952:AI952" si="393">-1* AVERAGEIFS(Z655:Z942,  $H$655:$H$942,"=1",$K655:$K942,"=3",$AW655:$AW942,"&gt;"&amp;$Y$944)</f>
        <v>0.15933004592691868</v>
      </c>
      <c r="AA952" s="8">
        <f t="shared" si="393"/>
        <v>0.17251129066512252</v>
      </c>
      <c r="AB952" s="8">
        <f t="shared" si="393"/>
        <v>-0.18774523271796334</v>
      </c>
      <c r="AC952" s="8">
        <f t="shared" si="393"/>
        <v>0.27431190139017902</v>
      </c>
      <c r="AD952" s="8">
        <f t="shared" si="393"/>
        <v>4.1202935663106677E-2</v>
      </c>
      <c r="AE952" s="8">
        <f t="shared" si="393"/>
        <v>0.4534490414944885</v>
      </c>
      <c r="AF952" s="8">
        <f t="shared" si="393"/>
        <v>-1.4902024112836338</v>
      </c>
      <c r="AG952" s="8">
        <f t="shared" si="393"/>
        <v>-1.050932162712557</v>
      </c>
      <c r="AH952" s="8">
        <f t="shared" si="393"/>
        <v>-1.6124215843808642</v>
      </c>
      <c r="AI952" s="8">
        <f t="shared" si="393"/>
        <v>-7.842350396323719E-2</v>
      </c>
      <c r="AK952" t="str">
        <f t="shared" si="369"/>
        <v>Target; Gain &gt; 0.9; #pref=3</v>
      </c>
      <c r="AL952" s="8">
        <f t="shared" ref="AL952:AU952" si="394">-1* AVERAGEIFS(AL655:AL942,  $H$655:$H$942,"=1",$K655:$K942,"=3",$AW655:$AW942,"&gt;"&amp;$Y$944)</f>
        <v>0.62802558466905534</v>
      </c>
      <c r="AM952" s="8">
        <f t="shared" si="394"/>
        <v>0.63544036097155987</v>
      </c>
      <c r="AN952" s="8">
        <f t="shared" si="394"/>
        <v>-0.18774523271796334</v>
      </c>
      <c r="AO952" s="8">
        <f t="shared" si="394"/>
        <v>0.66213593577861196</v>
      </c>
      <c r="AP952" s="8">
        <f t="shared" si="394"/>
        <v>4.1202935663106677E-2</v>
      </c>
      <c r="AQ952" s="8">
        <f t="shared" si="394"/>
        <v>0.68039919980402253</v>
      </c>
      <c r="AR952" s="8">
        <f t="shared" si="394"/>
        <v>-0.36426895376550938</v>
      </c>
      <c r="AS952" s="8">
        <f t="shared" si="394"/>
        <v>0.5424470771167812</v>
      </c>
      <c r="AT952" s="8">
        <f t="shared" si="394"/>
        <v>-1.6124215843808642</v>
      </c>
      <c r="AU952" s="8">
        <f t="shared" si="394"/>
        <v>0.38612355847614355</v>
      </c>
    </row>
    <row r="953" spans="13:49" x14ac:dyDescent="0.3">
      <c r="M953" t="str">
        <f t="shared" si="382"/>
        <v>Target; Gain &gt; 0.9; #pref=4</v>
      </c>
      <c r="N953" s="8" t="e">
        <f t="shared" ref="N953:W953" si="395">-1* AVERAGEIFS(N655:N942,  $H$655:$H$942,"=1",$K655:$K942,"=4",$AW655:$AW942,"&gt;"&amp;$Y$944)</f>
        <v>#DIV/0!</v>
      </c>
      <c r="O953" s="8" t="e">
        <f t="shared" si="395"/>
        <v>#DIV/0!</v>
      </c>
      <c r="P953" s="8" t="e">
        <f t="shared" si="395"/>
        <v>#DIV/0!</v>
      </c>
      <c r="Q953" s="8" t="e">
        <f t="shared" si="395"/>
        <v>#DIV/0!</v>
      </c>
      <c r="R953" s="8" t="e">
        <f t="shared" si="395"/>
        <v>#DIV/0!</v>
      </c>
      <c r="S953" s="8" t="e">
        <f t="shared" si="395"/>
        <v>#DIV/0!</v>
      </c>
      <c r="T953" s="8" t="e">
        <f t="shared" si="395"/>
        <v>#DIV/0!</v>
      </c>
      <c r="U953" s="8" t="e">
        <f t="shared" si="395"/>
        <v>#DIV/0!</v>
      </c>
      <c r="V953" s="8" t="e">
        <f t="shared" si="395"/>
        <v>#DIV/0!</v>
      </c>
      <c r="W953" s="8" t="e">
        <f t="shared" si="395"/>
        <v>#DIV/0!</v>
      </c>
      <c r="Y953" t="str">
        <f>"Target; Gain &gt; "&amp;Y944&amp;"; #pref=4"</f>
        <v>Target; Gain &gt; 0.9; #pref=4</v>
      </c>
      <c r="Z953" s="8" t="e">
        <f t="shared" ref="Z953:AI953" si="396">-1* AVERAGEIFS(Z655:Z942,  $H$655:$H$942,"=1",$K655:$K942,"=4",$AW655:$AW942,"&gt;"&amp;$Y$944)</f>
        <v>#DIV/0!</v>
      </c>
      <c r="AA953" s="8" t="e">
        <f t="shared" si="396"/>
        <v>#DIV/0!</v>
      </c>
      <c r="AB953" s="8" t="e">
        <f t="shared" si="396"/>
        <v>#DIV/0!</v>
      </c>
      <c r="AC953" s="8" t="e">
        <f t="shared" si="396"/>
        <v>#DIV/0!</v>
      </c>
      <c r="AD953" s="8" t="e">
        <f t="shared" si="396"/>
        <v>#DIV/0!</v>
      </c>
      <c r="AE953" s="8" t="e">
        <f t="shared" si="396"/>
        <v>#DIV/0!</v>
      </c>
      <c r="AF953" s="8" t="e">
        <f t="shared" si="396"/>
        <v>#DIV/0!</v>
      </c>
      <c r="AG953" s="8" t="e">
        <f t="shared" si="396"/>
        <v>#DIV/0!</v>
      </c>
      <c r="AH953" s="8" t="e">
        <f t="shared" si="396"/>
        <v>#DIV/0!</v>
      </c>
      <c r="AI953" s="8" t="e">
        <f t="shared" si="396"/>
        <v>#DIV/0!</v>
      </c>
      <c r="AK953" t="str">
        <f t="shared" si="369"/>
        <v>Target; Gain &gt; 0.9; #pref=4</v>
      </c>
      <c r="AL953" s="8" t="e">
        <f t="shared" ref="AL953:AU953" si="397">-1* AVERAGEIFS(AL655:AL942,  $H$655:$H$942,"=1",$K655:$K942,"=4",$AW655:$AW942,"&gt;"&amp;$Y$944)</f>
        <v>#DIV/0!</v>
      </c>
      <c r="AM953" s="8" t="e">
        <f t="shared" si="397"/>
        <v>#DIV/0!</v>
      </c>
      <c r="AN953" s="8" t="e">
        <f t="shared" si="397"/>
        <v>#DIV/0!</v>
      </c>
      <c r="AO953" s="8" t="e">
        <f t="shared" si="397"/>
        <v>#DIV/0!</v>
      </c>
      <c r="AP953" s="8" t="e">
        <f t="shared" si="397"/>
        <v>#DIV/0!</v>
      </c>
      <c r="AQ953" s="8" t="e">
        <f t="shared" si="397"/>
        <v>#DIV/0!</v>
      </c>
      <c r="AR953" s="8" t="e">
        <f t="shared" si="397"/>
        <v>#DIV/0!</v>
      </c>
      <c r="AS953" s="8" t="e">
        <f t="shared" si="397"/>
        <v>#DIV/0!</v>
      </c>
      <c r="AT953" s="8" t="e">
        <f t="shared" si="397"/>
        <v>#DIV/0!</v>
      </c>
      <c r="AU953" s="8" t="e">
        <f t="shared" si="397"/>
        <v>#DIV/0!</v>
      </c>
    </row>
    <row r="954" spans="13:49" x14ac:dyDescent="0.3">
      <c r="M954" t="str">
        <f t="shared" si="382"/>
        <v>Target (or sym); Gain &gt; 0</v>
      </c>
      <c r="N954" s="8">
        <f>-1* AVERAGEIFS(N655:N942,$H655:$H942,"=1",$J655:$J942,"=1")</f>
        <v>0.17937146375331248</v>
      </c>
      <c r="O954" s="8">
        <f t="shared" ref="O954:W954" si="398">-1* AVERAGEIFS(O655:O942,$H655:$H942,"=1",$J655:$J942,"=1")</f>
        <v>0.17307145885896108</v>
      </c>
      <c r="P954" s="8">
        <f t="shared" si="398"/>
        <v>-0.48122533369722931</v>
      </c>
      <c r="Q954" s="8">
        <f t="shared" si="398"/>
        <v>0.51129538818521469</v>
      </c>
      <c r="R954" s="8">
        <f t="shared" si="398"/>
        <v>-8.4692705136432109E-2</v>
      </c>
      <c r="S954" s="8">
        <f t="shared" si="398"/>
        <v>0.62126085224884209</v>
      </c>
      <c r="T954" s="8">
        <f t="shared" si="398"/>
        <v>-3.3534644019117072</v>
      </c>
      <c r="U954" s="8">
        <f t="shared" si="398"/>
        <v>-2.3390493197972062</v>
      </c>
      <c r="V954" s="8">
        <f t="shared" si="398"/>
        <v>-2.8284299452704671</v>
      </c>
      <c r="W954" s="8">
        <f t="shared" si="398"/>
        <v>-0.13578868610757838</v>
      </c>
      <c r="Y954" t="s">
        <v>52</v>
      </c>
      <c r="Z954" s="8">
        <f>-1* AVERAGEIFS(Z655:Z942,$H655:$H942,"=1",$J655:$J942,"=1")</f>
        <v>0.12993696364538343</v>
      </c>
      <c r="AA954" s="8">
        <f t="shared" ref="AA954:AI954" si="399">-1* AVERAGEIFS(AA655:AA942,$H655:$H942,"=1",$J655:$J942,"=1")</f>
        <v>0.13861212303043352</v>
      </c>
      <c r="AB954" s="8">
        <f t="shared" si="399"/>
        <v>-0.30134089221697608</v>
      </c>
      <c r="AC954" s="8">
        <f t="shared" si="399"/>
        <v>0.24433242322395904</v>
      </c>
      <c r="AD954" s="8">
        <f t="shared" si="399"/>
        <v>-7.7054882426519394E-2</v>
      </c>
      <c r="AE954" s="8">
        <f t="shared" si="399"/>
        <v>0.31732828072864583</v>
      </c>
      <c r="AF954" s="8">
        <f t="shared" si="399"/>
        <v>-0.72305694818270738</v>
      </c>
      <c r="AG954" s="8">
        <f t="shared" si="399"/>
        <v>-0.58428418430496021</v>
      </c>
      <c r="AH954" s="8">
        <f t="shared" si="399"/>
        <v>-1.6020352511731115</v>
      </c>
      <c r="AI954" s="8">
        <f t="shared" si="399"/>
        <v>-0.36190533448584966</v>
      </c>
      <c r="AK954" t="str">
        <f t="shared" si="369"/>
        <v>Target (or sym); Gain &gt; 0</v>
      </c>
      <c r="AL954" s="8">
        <f>-1* AVERAGEIFS(AL655:AL942,$H655:$H942,"=1",$J655:$J942,"=1")</f>
        <v>0.65304130509757619</v>
      </c>
      <c r="AM954" s="8">
        <f t="shared" ref="AM954:AU954" si="400">-1* AVERAGEIFS(AM655:AM942,$H655:$H942,"=1",$J655:$J942,"=1")</f>
        <v>0.65744954034407044</v>
      </c>
      <c r="AN954" s="8">
        <f t="shared" si="400"/>
        <v>-0.30134089221697608</v>
      </c>
      <c r="AO954" s="8">
        <f t="shared" si="400"/>
        <v>0.67844157860493459</v>
      </c>
      <c r="AP954" s="8">
        <f t="shared" si="400"/>
        <v>-7.7054882426519394E-2</v>
      </c>
      <c r="AQ954" s="8">
        <f t="shared" si="400"/>
        <v>0.67572968145508683</v>
      </c>
      <c r="AR954" s="8">
        <f t="shared" si="400"/>
        <v>7.0944752173317582E-2</v>
      </c>
      <c r="AS954" s="8">
        <f t="shared" si="400"/>
        <v>0.65993149601745904</v>
      </c>
      <c r="AT954" s="8">
        <f t="shared" si="400"/>
        <v>-1.6020352511731115</v>
      </c>
      <c r="AU954" s="8">
        <f t="shared" si="400"/>
        <v>0.27763154342159263</v>
      </c>
      <c r="AV954" s="4" t="s">
        <v>43</v>
      </c>
      <c r="AW954" s="18">
        <f>AVERAGEIF($J655:$J942,"=1",AW655:AW942)</f>
        <v>1.2294472905941609</v>
      </c>
    </row>
    <row r="955" spans="13:49" x14ac:dyDescent="0.3">
      <c r="M955" t="str">
        <f t="shared" si="382"/>
        <v>Target (or sym); Gain &lt;= 0</v>
      </c>
      <c r="N955" s="8">
        <f>-1* AVERAGEIFS(N655:N942,$H655:$H942,"=1",$J655:$J942,"=0")</f>
        <v>-1.438802629597659</v>
      </c>
      <c r="O955" s="8">
        <f t="shared" ref="O955:W955" si="401">-1* AVERAGEIFS(O655:O942,$H655:$H942,"=1",$J655:$J942,"=0")</f>
        <v>-1.4454030022023963</v>
      </c>
      <c r="P955" s="8">
        <f t="shared" si="401"/>
        <v>0.2215793517215543</v>
      </c>
      <c r="Q955" s="8">
        <f t="shared" si="401"/>
        <v>-7.0404472662251527E-2</v>
      </c>
      <c r="R955" s="8">
        <f t="shared" si="401"/>
        <v>0.29522989523034743</v>
      </c>
      <c r="S955" s="8">
        <f t="shared" si="401"/>
        <v>-0.15492865798557462</v>
      </c>
      <c r="T955" s="8">
        <f t="shared" si="401"/>
        <v>-4.9634104127145484</v>
      </c>
      <c r="U955" s="8">
        <f t="shared" si="401"/>
        <v>-4.7968576039804303</v>
      </c>
      <c r="V955" s="8">
        <f t="shared" si="401"/>
        <v>0.28448595115726238</v>
      </c>
      <c r="W955" s="8">
        <f t="shared" si="401"/>
        <v>-1.1051901960391284</v>
      </c>
      <c r="Y955" t="s">
        <v>132</v>
      </c>
      <c r="Z955" s="8">
        <f>-1* AVERAGEIFS(Z655:Z942,$H655:$H942,"=1",$J655:$J942,"=0")</f>
        <v>-0.78056714875716682</v>
      </c>
      <c r="AA955" s="8">
        <f t="shared" ref="AA955:AI955" si="402">-1* AVERAGEIFS(AA655:AA942,$H655:$H942,"=1",$J655:$J942,"=0")</f>
        <v>-0.76769004327780699</v>
      </c>
      <c r="AB955" s="8">
        <f t="shared" si="402"/>
        <v>4.0213799745921E-2</v>
      </c>
      <c r="AC955" s="8">
        <f t="shared" si="402"/>
        <v>-0.25561369355441244</v>
      </c>
      <c r="AD955" s="8">
        <f t="shared" si="402"/>
        <v>-0.32137918167979151</v>
      </c>
      <c r="AE955" s="8">
        <f t="shared" si="402"/>
        <v>-0.9167811661930918</v>
      </c>
      <c r="AF955" s="8">
        <f t="shared" si="402"/>
        <v>-0.50035631284289239</v>
      </c>
      <c r="AG955" s="8">
        <f t="shared" si="402"/>
        <v>-1.4166774746193624</v>
      </c>
      <c r="AH955" s="8">
        <f t="shared" si="402"/>
        <v>-0.11508147953225012</v>
      </c>
      <c r="AI955" s="8">
        <f t="shared" si="402"/>
        <v>-2.0417183642258179</v>
      </c>
      <c r="AK955" t="str">
        <f t="shared" si="369"/>
        <v>Target (or sym); Gain &lt;= 0</v>
      </c>
      <c r="AL955" s="8">
        <f>-1* AVERAGEIFS(AL655:AL942,$H655:$H942,"=1",$J655:$J942,"=0")</f>
        <v>0.52903946421123826</v>
      </c>
      <c r="AM955" s="8">
        <f t="shared" ref="AM955:AU955" si="403">-1* AVERAGEIFS(AM655:AM942,$H655:$H942,"=1",$J655:$J942,"=0")</f>
        <v>0.53607235962431199</v>
      </c>
      <c r="AN955" s="8">
        <f t="shared" si="403"/>
        <v>4.0213799745921E-2</v>
      </c>
      <c r="AO955" s="8">
        <f t="shared" si="403"/>
        <v>0.61215194569132891</v>
      </c>
      <c r="AP955" s="8">
        <f t="shared" si="403"/>
        <v>-0.32137918167979151</v>
      </c>
      <c r="AQ955" s="8">
        <f t="shared" si="403"/>
        <v>0.49515056864075757</v>
      </c>
      <c r="AR955" s="8">
        <f t="shared" si="403"/>
        <v>2.661274276138817E-2</v>
      </c>
      <c r="AS955" s="8">
        <f t="shared" si="403"/>
        <v>0.58022860505098595</v>
      </c>
      <c r="AT955" s="8">
        <f t="shared" si="403"/>
        <v>-0.11508147953225012</v>
      </c>
      <c r="AU955" s="8">
        <f t="shared" si="403"/>
        <v>-0.50989790214734465</v>
      </c>
      <c r="AV955" s="4" t="s">
        <v>18</v>
      </c>
      <c r="AW955" s="18">
        <f>AVERAGEIF($J655:$J942,"=0",AW655:AW942)</f>
        <v>-1.4185930276086469</v>
      </c>
    </row>
    <row r="956" spans="13:49" x14ac:dyDescent="0.3">
      <c r="M956" s="19">
        <f t="shared" ref="M956:O961" si="404">M944</f>
        <v>0.9</v>
      </c>
      <c r="N956" s="19" t="str">
        <f t="shared" si="404"/>
        <v>BNL Causal</v>
      </c>
      <c r="O956" s="19" t="str">
        <f t="shared" si="404"/>
        <v>BNL Causal HM</v>
      </c>
      <c r="P956" s="19" t="str">
        <f t="shared" ref="P956:P966" si="405">Q944</f>
        <v>SFS Causal</v>
      </c>
      <c r="Q956" s="19" t="str">
        <f t="shared" ref="Q956:Q966" si="406">S944</f>
        <v>SaLSa Causal</v>
      </c>
      <c r="R956" s="19" t="str">
        <f t="shared" ref="R956:R966" si="407">U944</f>
        <v>D&amp;C Causal</v>
      </c>
      <c r="S956" s="19" t="str">
        <f t="shared" ref="S956:S966" si="408">W944</f>
        <v>BBS Causal</v>
      </c>
      <c r="T956" s="19"/>
      <c r="U956" s="19">
        <f t="shared" ref="U956:U966" si="409">Y944</f>
        <v>0.9</v>
      </c>
      <c r="V956" s="19" t="str">
        <f t="shared" ref="V956:V966" si="410">Z944</f>
        <v>BNL Causal</v>
      </c>
      <c r="W956" s="19" t="str">
        <f t="shared" ref="W956:W966" si="411">AA944</f>
        <v>BNL Causal HM</v>
      </c>
      <c r="X956" s="19" t="str">
        <f t="shared" ref="X956:X966" si="412">AC944</f>
        <v>SFS Causal</v>
      </c>
      <c r="Y956" s="19" t="str">
        <f t="shared" ref="Y956:Y966" si="413">AE944</f>
        <v>SaLSa Causal</v>
      </c>
      <c r="Z956" s="19" t="str">
        <f t="shared" ref="Z956:Z966" si="414">AG944</f>
        <v>D&amp;C Causal</v>
      </c>
      <c r="AA956" s="19" t="str">
        <f t="shared" ref="AA956:AA966" si="415">AI944</f>
        <v>BBS Causal</v>
      </c>
      <c r="AB956" s="17"/>
      <c r="AC956" s="32">
        <f t="shared" ref="AC956:AC966" si="416">AK944</f>
        <v>0.9</v>
      </c>
      <c r="AD956" s="32" t="str">
        <f t="shared" ref="AD956:AD966" si="417">AL944</f>
        <v>BNL Causal</v>
      </c>
      <c r="AE956" s="32" t="str">
        <f t="shared" ref="AE956:AE966" si="418">AM944</f>
        <v>BNL Causal HM</v>
      </c>
      <c r="AF956" s="32" t="str">
        <f t="shared" ref="AF956:AF966" si="419">AO944</f>
        <v>SFS Causal</v>
      </c>
      <c r="AG956" s="32" t="str">
        <f t="shared" ref="AG956:AG966" si="420">AQ944</f>
        <v>SaLSa Causal</v>
      </c>
      <c r="AH956" s="32" t="str">
        <f t="shared" ref="AH956:AH966" si="421">AS944</f>
        <v>D&amp;C Causal</v>
      </c>
      <c r="AI956" s="32" t="str">
        <f t="shared" ref="AI956:AI966" si="422">AU944</f>
        <v>BBS Causal</v>
      </c>
      <c r="AK956" s="19"/>
      <c r="AL956" s="19"/>
      <c r="AM956" s="19"/>
      <c r="AN956" s="17"/>
      <c r="AO956" s="17"/>
      <c r="AP956" s="17"/>
      <c r="AQ956" s="17"/>
      <c r="AR956" s="17"/>
      <c r="AS956" s="17"/>
      <c r="AT956" s="17"/>
      <c r="AU956" s="17"/>
    </row>
    <row r="957" spans="13:49" x14ac:dyDescent="0.3">
      <c r="M957" t="str">
        <f t="shared" si="404"/>
        <v>ALL</v>
      </c>
      <c r="N957" s="8">
        <f t="shared" si="404"/>
        <v>-0.23862324917060279</v>
      </c>
      <c r="O957" s="8">
        <f t="shared" si="404"/>
        <v>-0.2470072639917196</v>
      </c>
      <c r="P957" s="8">
        <f t="shared" si="405"/>
        <v>0.18306263024215033</v>
      </c>
      <c r="Q957" s="8">
        <f t="shared" si="406"/>
        <v>0.22237693355188257</v>
      </c>
      <c r="R957" s="8">
        <f t="shared" si="407"/>
        <v>-1.8323099418895465</v>
      </c>
      <c r="S957" s="8">
        <f t="shared" si="408"/>
        <v>-0.69122056857767966</v>
      </c>
      <c r="T957" s="8"/>
      <c r="U957" s="8" t="str">
        <f t="shared" si="409"/>
        <v>ALL</v>
      </c>
      <c r="V957" s="8">
        <f t="shared" si="410"/>
        <v>-4.3143767703149608E-2</v>
      </c>
      <c r="W957" s="8">
        <f t="shared" si="411"/>
        <v>-3.9417540635934278E-2</v>
      </c>
      <c r="X957" s="8">
        <f t="shared" si="412"/>
        <v>9.0796175065633131E-2</v>
      </c>
      <c r="Y957" s="8">
        <f t="shared" si="413"/>
        <v>-7.0696838721008839E-3</v>
      </c>
      <c r="Z957" s="8">
        <f t="shared" si="414"/>
        <v>-0.39935676002081066</v>
      </c>
      <c r="AA957" s="8">
        <f t="shared" si="415"/>
        <v>-0.6774314456170647</v>
      </c>
      <c r="AB957" s="17"/>
      <c r="AC957" s="33" t="str">
        <f t="shared" si="416"/>
        <v>ALL</v>
      </c>
      <c r="AD957" s="8">
        <f t="shared" si="417"/>
        <v>0.64117778981987239</v>
      </c>
      <c r="AE957" s="8">
        <f t="shared" si="418"/>
        <v>0.6419933942526258</v>
      </c>
      <c r="AF957" s="8">
        <f t="shared" si="419"/>
        <v>0.65884129036503392</v>
      </c>
      <c r="AG957" s="8">
        <f t="shared" si="420"/>
        <v>0.63921561852567421</v>
      </c>
      <c r="AH957" s="8">
        <f t="shared" si="421"/>
        <v>0.7261742337863536</v>
      </c>
      <c r="AI957" s="8">
        <f t="shared" si="422"/>
        <v>0.10979878796208746</v>
      </c>
      <c r="AK957" s="8"/>
      <c r="AL957" s="8"/>
      <c r="AM957" s="8"/>
      <c r="AN957" s="17"/>
      <c r="AO957" s="17"/>
      <c r="AP957" s="17"/>
      <c r="AQ957" s="17"/>
      <c r="AR957" s="17"/>
      <c r="AS957" s="17"/>
      <c r="AT957" s="17"/>
      <c r="AU957" s="17"/>
    </row>
    <row r="958" spans="13:49" x14ac:dyDescent="0.3">
      <c r="M958" t="str">
        <f t="shared" si="404"/>
        <v>Target; Gain &gt; 0.9</v>
      </c>
      <c r="N958" s="8">
        <f t="shared" si="404"/>
        <v>0.30800860457054002</v>
      </c>
      <c r="O958" s="8">
        <f t="shared" si="404"/>
        <v>0.30377727204493454</v>
      </c>
      <c r="P958" s="8">
        <f t="shared" si="405"/>
        <v>0.6070168234933413</v>
      </c>
      <c r="Q958" s="8">
        <f t="shared" si="406"/>
        <v>0.74849275279233618</v>
      </c>
      <c r="R958" s="8">
        <f t="shared" si="407"/>
        <v>-3.7168562038301602</v>
      </c>
      <c r="S958" s="8">
        <f t="shared" si="408"/>
        <v>0.39970942636888118</v>
      </c>
      <c r="T958" s="8"/>
      <c r="U958" s="8" t="str">
        <f t="shared" si="409"/>
        <v>Target; Gain &gt; 0.9</v>
      </c>
      <c r="V958" s="8">
        <f t="shared" si="410"/>
        <v>0.15933004592691868</v>
      </c>
      <c r="W958" s="8">
        <f t="shared" si="411"/>
        <v>0.17251129066512252</v>
      </c>
      <c r="X958" s="8">
        <f t="shared" si="412"/>
        <v>0.27431190139017902</v>
      </c>
      <c r="Y958" s="8">
        <f t="shared" si="413"/>
        <v>0.4534490414944885</v>
      </c>
      <c r="Z958" s="8">
        <f t="shared" si="414"/>
        <v>-1.050932162712557</v>
      </c>
      <c r="AA958" s="8">
        <f t="shared" si="415"/>
        <v>-7.842350396323719E-2</v>
      </c>
      <c r="AB958" s="17"/>
      <c r="AC958" s="33" t="str">
        <f t="shared" si="416"/>
        <v>Target; Gain &gt; 0.9</v>
      </c>
      <c r="AD958" s="8">
        <f t="shared" si="417"/>
        <v>0.62802558466905534</v>
      </c>
      <c r="AE958" s="8">
        <f t="shared" si="418"/>
        <v>0.63544036097155987</v>
      </c>
      <c r="AF958" s="8">
        <f t="shared" si="419"/>
        <v>0.66213593577861196</v>
      </c>
      <c r="AG958" s="8">
        <f t="shared" si="420"/>
        <v>0.68039919980402253</v>
      </c>
      <c r="AH958" s="8">
        <f t="shared" si="421"/>
        <v>0.5424470771167812</v>
      </c>
      <c r="AI958" s="8">
        <f t="shared" si="422"/>
        <v>0.38612355847614355</v>
      </c>
      <c r="AK958" s="8"/>
      <c r="AL958" s="8"/>
      <c r="AM958" s="8"/>
      <c r="AN958" s="17"/>
      <c r="AO958" s="17"/>
      <c r="AP958" s="17"/>
      <c r="AQ958" s="17"/>
      <c r="AR958" s="17"/>
      <c r="AS958" s="17"/>
      <c r="AT958" s="17"/>
      <c r="AU958" s="17"/>
    </row>
    <row r="959" spans="13:49" x14ac:dyDescent="0.3">
      <c r="M959" t="str">
        <f t="shared" si="404"/>
        <v>Gain &gt; 0.9</v>
      </c>
      <c r="N959" s="8">
        <f t="shared" si="404"/>
        <v>0.1968961606571327</v>
      </c>
      <c r="O959" s="8">
        <f t="shared" si="404"/>
        <v>0.19016953080679763</v>
      </c>
      <c r="P959" s="8">
        <f t="shared" si="405"/>
        <v>0.56974968384222757</v>
      </c>
      <c r="Q959" s="8">
        <f t="shared" si="406"/>
        <v>0.53752621165167713</v>
      </c>
      <c r="R959" s="8">
        <f t="shared" si="407"/>
        <v>-1.5271101810907524</v>
      </c>
      <c r="S959" s="8">
        <f t="shared" si="408"/>
        <v>0.24457803308610701</v>
      </c>
      <c r="T959" s="8"/>
      <c r="U959" s="8" t="str">
        <f t="shared" si="409"/>
        <v>Gain &gt; 0.9</v>
      </c>
      <c r="V959" s="8">
        <f t="shared" si="410"/>
        <v>0.21294745344738716</v>
      </c>
      <c r="W959" s="8">
        <f t="shared" si="411"/>
        <v>0.21695640988557685</v>
      </c>
      <c r="X959" s="8">
        <f t="shared" si="412"/>
        <v>0.41671710655487476</v>
      </c>
      <c r="Y959" s="8">
        <f t="shared" si="413"/>
        <v>0.36025666592445127</v>
      </c>
      <c r="Z959" s="8">
        <f t="shared" si="414"/>
        <v>-0.21406361483528782</v>
      </c>
      <c r="AA959" s="8">
        <f t="shared" si="415"/>
        <v>-0.11303908884071012</v>
      </c>
      <c r="AB959" s="17"/>
      <c r="AC959" s="33" t="str">
        <f t="shared" si="416"/>
        <v>Gain &gt; 0.9</v>
      </c>
      <c r="AD959" s="8">
        <f t="shared" si="417"/>
        <v>0.71852392687326816</v>
      </c>
      <c r="AE959" s="8">
        <f t="shared" si="418"/>
        <v>0.7203116269943548</v>
      </c>
      <c r="AF959" s="8">
        <f t="shared" si="419"/>
        <v>0.77023964338949558</v>
      </c>
      <c r="AG959" s="8">
        <f t="shared" si="420"/>
        <v>0.74876472858420806</v>
      </c>
      <c r="AH959" s="8">
        <f t="shared" si="421"/>
        <v>0.74641455616401009</v>
      </c>
      <c r="AI959" s="8">
        <f t="shared" si="422"/>
        <v>0.35065759317779732</v>
      </c>
      <c r="AK959" s="8"/>
      <c r="AL959" s="8"/>
      <c r="AM959" s="8"/>
      <c r="AN959" s="17"/>
      <c r="AO959" s="17"/>
      <c r="AP959" s="17"/>
      <c r="AQ959" s="17"/>
      <c r="AR959" s="17"/>
      <c r="AS959" s="17"/>
      <c r="AT959" s="17"/>
      <c r="AU959" s="17"/>
    </row>
    <row r="960" spans="13:49" x14ac:dyDescent="0.3">
      <c r="M960" t="str">
        <f t="shared" si="404"/>
        <v>Target (or sym)</v>
      </c>
      <c r="N960" s="8">
        <f t="shared" si="404"/>
        <v>-0.14426335491688186</v>
      </c>
      <c r="O960" s="8">
        <f t="shared" si="404"/>
        <v>-0.15062343335331035</v>
      </c>
      <c r="P960" s="8">
        <f t="shared" si="405"/>
        <v>0.39495541601572137</v>
      </c>
      <c r="Q960" s="8">
        <f t="shared" si="406"/>
        <v>0.46602295020195877</v>
      </c>
      <c r="R960" s="8">
        <f t="shared" si="407"/>
        <v>-2.8306109766338512</v>
      </c>
      <c r="S960" s="8">
        <f t="shared" si="408"/>
        <v>-0.32966898809388834</v>
      </c>
      <c r="T960" s="8"/>
      <c r="U960" s="8" t="str">
        <f t="shared" si="409"/>
        <v>Target (or sym)</v>
      </c>
      <c r="V960" s="8">
        <f t="shared" si="410"/>
        <v>-5.2163858835126656E-2</v>
      </c>
      <c r="W960" s="8">
        <f t="shared" si="411"/>
        <v>-4.264831023121457E-2</v>
      </c>
      <c r="X960" s="8">
        <f t="shared" si="412"/>
        <v>0.14434319986828476</v>
      </c>
      <c r="Y960" s="8">
        <f t="shared" si="413"/>
        <v>7.0506391344298286E-2</v>
      </c>
      <c r="Z960" s="8">
        <f t="shared" si="414"/>
        <v>-0.75076284236784063</v>
      </c>
      <c r="AA960" s="8">
        <f t="shared" si="415"/>
        <v>-0.69786794043384348</v>
      </c>
      <c r="AB960" s="17"/>
      <c r="AC960" s="14" t="str">
        <f t="shared" si="416"/>
        <v>Target (or sym)</v>
      </c>
      <c r="AD960" s="8">
        <f t="shared" si="417"/>
        <v>0.62824093692030858</v>
      </c>
      <c r="AE960" s="8">
        <f t="shared" si="418"/>
        <v>0.63317410420011866</v>
      </c>
      <c r="AF960" s="8">
        <f t="shared" si="419"/>
        <v>0.66518365202221352</v>
      </c>
      <c r="AG960" s="8">
        <f t="shared" si="420"/>
        <v>0.639613858892221</v>
      </c>
      <c r="AH960" s="8">
        <f t="shared" si="421"/>
        <v>0.64399091782416451</v>
      </c>
      <c r="AI960" s="8">
        <f t="shared" si="422"/>
        <v>0.12012565430780515</v>
      </c>
      <c r="AK960" s="8"/>
      <c r="AL960" s="8"/>
      <c r="AM960" s="8"/>
      <c r="AN960" s="17"/>
      <c r="AO960" s="17"/>
      <c r="AP960" s="17"/>
      <c r="AQ960" s="17"/>
      <c r="AR960" s="17"/>
      <c r="AS960" s="17"/>
      <c r="AT960" s="17"/>
      <c r="AU960" s="17"/>
    </row>
    <row r="961" spans="12:49" x14ac:dyDescent="0.3">
      <c r="M961" t="str">
        <f t="shared" si="404"/>
        <v>Gain &gt; 0</v>
      </c>
      <c r="N961" s="8">
        <f t="shared" si="404"/>
        <v>2.8520789113195225E-2</v>
      </c>
      <c r="O961" s="8">
        <f t="shared" si="404"/>
        <v>2.1229760589827437E-2</v>
      </c>
      <c r="P961" s="8">
        <f t="shared" si="405"/>
        <v>0.31306610131723428</v>
      </c>
      <c r="Q961" s="8">
        <f t="shared" si="406"/>
        <v>0.41096909945951887</v>
      </c>
      <c r="R961" s="8">
        <f t="shared" si="407"/>
        <v>-1.7743961205039431</v>
      </c>
      <c r="S961" s="8">
        <f t="shared" si="408"/>
        <v>-0.14083005102519131</v>
      </c>
      <c r="T961" s="8"/>
      <c r="U961" s="8" t="str">
        <f t="shared" si="409"/>
        <v>Gain &gt; 0</v>
      </c>
      <c r="V961" s="8">
        <f t="shared" si="410"/>
        <v>7.273940733307234E-2</v>
      </c>
      <c r="W961" s="8">
        <f t="shared" si="411"/>
        <v>7.5982624910646501E-2</v>
      </c>
      <c r="X961" s="8">
        <f t="shared" si="412"/>
        <v>0.17533960107015573</v>
      </c>
      <c r="Y961" s="8">
        <f t="shared" si="413"/>
        <v>5.2584381511505775E-2</v>
      </c>
      <c r="Z961" s="8">
        <f t="shared" si="414"/>
        <v>-0.48880329346114687</v>
      </c>
      <c r="AA961" s="8">
        <f t="shared" si="415"/>
        <v>-0.37966316099256026</v>
      </c>
      <c r="AB961" s="17"/>
      <c r="AC961" s="14" t="str">
        <f t="shared" si="416"/>
        <v>Gain &gt; 0</v>
      </c>
      <c r="AD961" s="8">
        <f t="shared" si="417"/>
        <v>0.66593908803095148</v>
      </c>
      <c r="AE961" s="8">
        <f t="shared" si="418"/>
        <v>0.66660298584748268</v>
      </c>
      <c r="AF961" s="8">
        <f t="shared" si="419"/>
        <v>0.68729550965432806</v>
      </c>
      <c r="AG961" s="8">
        <f t="shared" si="420"/>
        <v>0.64838585470919885</v>
      </c>
      <c r="AH961" s="8">
        <f t="shared" si="421"/>
        <v>0.7101793554999094</v>
      </c>
      <c r="AI961" s="8">
        <f t="shared" si="422"/>
        <v>0.25890366072839799</v>
      </c>
      <c r="AK961" s="8"/>
      <c r="AL961" s="8"/>
      <c r="AM961" s="8"/>
      <c r="AN961" s="17"/>
      <c r="AO961" s="17"/>
      <c r="AP961" s="17"/>
      <c r="AQ961" s="17"/>
      <c r="AR961" s="17"/>
      <c r="AS961" s="17"/>
      <c r="AT961" s="17"/>
      <c r="AU961" s="17"/>
    </row>
    <row r="962" spans="12:49" x14ac:dyDescent="0.3">
      <c r="M962" t="str">
        <f t="shared" ref="M962" si="423">M950</f>
        <v>Gain &lt;=0</v>
      </c>
      <c r="N962" s="8">
        <f t="shared" ref="N962:O966" si="424">N950</f>
        <v>-0.5468663702672929</v>
      </c>
      <c r="O962" s="8">
        <f t="shared" si="424"/>
        <v>-0.55651152312427388</v>
      </c>
      <c r="P962" s="8">
        <f t="shared" si="405"/>
        <v>3.3058625155515269E-2</v>
      </c>
      <c r="Q962" s="8">
        <f t="shared" si="406"/>
        <v>4.7705882738407496E-3</v>
      </c>
      <c r="R962" s="8">
        <f t="shared" si="407"/>
        <v>-1.8991335819498578</v>
      </c>
      <c r="S962" s="8">
        <f t="shared" si="408"/>
        <v>-1.3262865503690127</v>
      </c>
      <c r="T962" s="8"/>
      <c r="U962" s="8" t="str">
        <f t="shared" si="409"/>
        <v>Gain &lt;=0</v>
      </c>
      <c r="V962" s="8">
        <f t="shared" si="410"/>
        <v>-0.17685512351417493</v>
      </c>
      <c r="W962" s="8">
        <f t="shared" si="411"/>
        <v>-0.17257157780506599</v>
      </c>
      <c r="X962" s="8">
        <f t="shared" si="412"/>
        <v>-6.7539318626621972E-3</v>
      </c>
      <c r="Y962" s="8">
        <f t="shared" si="413"/>
        <v>-7.5901297776262436E-2</v>
      </c>
      <c r="Z962" s="8">
        <f t="shared" si="414"/>
        <v>-0.29614922143580735</v>
      </c>
      <c r="AA962" s="8">
        <f t="shared" si="415"/>
        <v>-1.0210102355684154</v>
      </c>
      <c r="AB962" s="17"/>
      <c r="AC962" s="14" t="str">
        <f t="shared" si="416"/>
        <v>Gain &lt;=0</v>
      </c>
      <c r="AD962" s="8">
        <f t="shared" si="417"/>
        <v>0.61260706111478125</v>
      </c>
      <c r="AE962" s="8">
        <f t="shared" si="418"/>
        <v>0.61359771164317611</v>
      </c>
      <c r="AF962" s="8">
        <f t="shared" si="419"/>
        <v>0.62600949887738677</v>
      </c>
      <c r="AG962" s="8">
        <f t="shared" si="420"/>
        <v>0.62863457677545376</v>
      </c>
      <c r="AH962" s="8">
        <f t="shared" si="421"/>
        <v>0.74462986257840413</v>
      </c>
      <c r="AI962" s="8">
        <f t="shared" si="422"/>
        <v>-6.2245295999040086E-2</v>
      </c>
      <c r="AK962" s="8"/>
      <c r="AL962" s="8"/>
      <c r="AM962" s="8"/>
      <c r="AN962" s="17"/>
      <c r="AO962" s="17"/>
      <c r="AP962" s="17"/>
      <c r="AQ962" s="17"/>
      <c r="AR962" s="17"/>
      <c r="AS962" s="17"/>
      <c r="AT962" s="17"/>
      <c r="AU962" s="17"/>
    </row>
    <row r="963" spans="12:49" x14ac:dyDescent="0.3">
      <c r="M963" t="str">
        <f>M951</f>
        <v>Target; Gain &gt; 0.9; #pref=2</v>
      </c>
      <c r="N963" s="8" t="e">
        <f t="shared" si="424"/>
        <v>#DIV/0!</v>
      </c>
      <c r="O963" s="8" t="e">
        <f t="shared" si="424"/>
        <v>#DIV/0!</v>
      </c>
      <c r="P963" s="8" t="e">
        <f t="shared" si="405"/>
        <v>#DIV/0!</v>
      </c>
      <c r="Q963" s="8" t="e">
        <f t="shared" si="406"/>
        <v>#DIV/0!</v>
      </c>
      <c r="R963" s="8" t="e">
        <f t="shared" si="407"/>
        <v>#DIV/0!</v>
      </c>
      <c r="S963" s="8" t="e">
        <f t="shared" si="408"/>
        <v>#DIV/0!</v>
      </c>
      <c r="T963" s="8"/>
      <c r="U963" s="8" t="str">
        <f t="shared" si="409"/>
        <v>Target; Gain &gt; 0.9; #pref=2</v>
      </c>
      <c r="V963" s="8" t="e">
        <f t="shared" si="410"/>
        <v>#DIV/0!</v>
      </c>
      <c r="W963" s="8" t="e">
        <f t="shared" si="411"/>
        <v>#DIV/0!</v>
      </c>
      <c r="X963" s="8" t="e">
        <f t="shared" si="412"/>
        <v>#DIV/0!</v>
      </c>
      <c r="Y963" s="8" t="e">
        <f t="shared" si="413"/>
        <v>#DIV/0!</v>
      </c>
      <c r="Z963" s="8" t="e">
        <f t="shared" si="414"/>
        <v>#DIV/0!</v>
      </c>
      <c r="AA963" s="8" t="e">
        <f t="shared" si="415"/>
        <v>#DIV/0!</v>
      </c>
      <c r="AB963" s="17"/>
      <c r="AC963" s="14" t="str">
        <f t="shared" si="416"/>
        <v>Target; Gain &gt; 0.9; #pref=2</v>
      </c>
      <c r="AD963" s="8" t="e">
        <f t="shared" si="417"/>
        <v>#DIV/0!</v>
      </c>
      <c r="AE963" s="8" t="e">
        <f t="shared" si="418"/>
        <v>#DIV/0!</v>
      </c>
      <c r="AF963" s="8" t="e">
        <f t="shared" si="419"/>
        <v>#DIV/0!</v>
      </c>
      <c r="AG963" s="8" t="e">
        <f t="shared" si="420"/>
        <v>#DIV/0!</v>
      </c>
      <c r="AH963" s="8" t="e">
        <f t="shared" si="421"/>
        <v>#DIV/0!</v>
      </c>
      <c r="AI963" s="8" t="e">
        <f t="shared" si="422"/>
        <v>#DIV/0!</v>
      </c>
      <c r="AK963" s="8"/>
      <c r="AL963" s="8"/>
      <c r="AM963" s="8"/>
      <c r="AN963" s="17"/>
      <c r="AO963" s="17"/>
      <c r="AP963" s="17"/>
      <c r="AQ963" s="17"/>
      <c r="AR963" s="17"/>
      <c r="AS963" s="17"/>
      <c r="AT963" s="17"/>
      <c r="AU963" s="17"/>
    </row>
    <row r="964" spans="12:49" x14ac:dyDescent="0.3">
      <c r="M964" t="str">
        <f>M952</f>
        <v>Target; Gain &gt; 0.9; #pref=3</v>
      </c>
      <c r="N964" s="8">
        <f t="shared" si="424"/>
        <v>0.30800860457054002</v>
      </c>
      <c r="O964" s="8">
        <f t="shared" si="424"/>
        <v>0.30377727204493454</v>
      </c>
      <c r="P964" s="8">
        <f t="shared" si="405"/>
        <v>0.6070168234933413</v>
      </c>
      <c r="Q964" s="8">
        <f t="shared" si="406"/>
        <v>0.74849275279233618</v>
      </c>
      <c r="R964" s="8">
        <f t="shared" si="407"/>
        <v>-3.7168562038301602</v>
      </c>
      <c r="S964" s="8">
        <f t="shared" si="408"/>
        <v>0.39970942636888118</v>
      </c>
      <c r="T964" s="8"/>
      <c r="U964" s="8" t="str">
        <f t="shared" si="409"/>
        <v>Target; Gain &gt; 0.9; #pref=3</v>
      </c>
      <c r="V964" s="8">
        <f t="shared" si="410"/>
        <v>0.15933004592691868</v>
      </c>
      <c r="W964" s="8">
        <f t="shared" si="411"/>
        <v>0.17251129066512252</v>
      </c>
      <c r="X964" s="8">
        <f t="shared" si="412"/>
        <v>0.27431190139017902</v>
      </c>
      <c r="Y964" s="8">
        <f t="shared" si="413"/>
        <v>0.4534490414944885</v>
      </c>
      <c r="Z964" s="8">
        <f t="shared" si="414"/>
        <v>-1.050932162712557</v>
      </c>
      <c r="AA964" s="8">
        <f t="shared" si="415"/>
        <v>-7.842350396323719E-2</v>
      </c>
      <c r="AB964" s="17"/>
      <c r="AC964" s="14" t="str">
        <f t="shared" si="416"/>
        <v>Target; Gain &gt; 0.9; #pref=3</v>
      </c>
      <c r="AD964" s="8">
        <f t="shared" si="417"/>
        <v>0.62802558466905534</v>
      </c>
      <c r="AE964" s="8">
        <f t="shared" si="418"/>
        <v>0.63544036097155987</v>
      </c>
      <c r="AF964" s="8">
        <f t="shared" si="419"/>
        <v>0.66213593577861196</v>
      </c>
      <c r="AG964" s="8">
        <f t="shared" si="420"/>
        <v>0.68039919980402253</v>
      </c>
      <c r="AH964" s="8">
        <f t="shared" si="421"/>
        <v>0.5424470771167812</v>
      </c>
      <c r="AI964" s="8">
        <f t="shared" si="422"/>
        <v>0.38612355847614355</v>
      </c>
      <c r="AK964" s="8"/>
      <c r="AL964" s="8"/>
      <c r="AM964" s="8"/>
      <c r="AN964" s="17"/>
      <c r="AO964" s="17"/>
      <c r="AP964" s="17"/>
      <c r="AQ964" s="17"/>
      <c r="AR964" s="17"/>
      <c r="AS964" s="17"/>
      <c r="AT964" s="17"/>
      <c r="AU964" s="17"/>
    </row>
    <row r="965" spans="12:49" x14ac:dyDescent="0.3">
      <c r="M965" t="str">
        <f>M953</f>
        <v>Target; Gain &gt; 0.9; #pref=4</v>
      </c>
      <c r="N965" s="8" t="e">
        <f t="shared" si="424"/>
        <v>#DIV/0!</v>
      </c>
      <c r="O965" s="8" t="e">
        <f t="shared" si="424"/>
        <v>#DIV/0!</v>
      </c>
      <c r="P965" s="8" t="e">
        <f t="shared" si="405"/>
        <v>#DIV/0!</v>
      </c>
      <c r="Q965" s="8" t="e">
        <f t="shared" si="406"/>
        <v>#DIV/0!</v>
      </c>
      <c r="R965" s="8" t="e">
        <f t="shared" si="407"/>
        <v>#DIV/0!</v>
      </c>
      <c r="S965" s="8" t="e">
        <f t="shared" si="408"/>
        <v>#DIV/0!</v>
      </c>
      <c r="T965" s="8"/>
      <c r="U965" s="8" t="str">
        <f t="shared" si="409"/>
        <v>Target; Gain &gt; 0.9; #pref=4</v>
      </c>
      <c r="V965" s="8" t="e">
        <f t="shared" si="410"/>
        <v>#DIV/0!</v>
      </c>
      <c r="W965" s="8" t="e">
        <f t="shared" si="411"/>
        <v>#DIV/0!</v>
      </c>
      <c r="X965" s="8" t="e">
        <f t="shared" si="412"/>
        <v>#DIV/0!</v>
      </c>
      <c r="Y965" s="8" t="e">
        <f t="shared" si="413"/>
        <v>#DIV/0!</v>
      </c>
      <c r="Z965" s="8" t="e">
        <f t="shared" si="414"/>
        <v>#DIV/0!</v>
      </c>
      <c r="AA965" s="8" t="e">
        <f t="shared" si="415"/>
        <v>#DIV/0!</v>
      </c>
      <c r="AC965" s="14" t="str">
        <f t="shared" si="416"/>
        <v>Target; Gain &gt; 0.9; #pref=4</v>
      </c>
      <c r="AD965" s="8" t="e">
        <f t="shared" si="417"/>
        <v>#DIV/0!</v>
      </c>
      <c r="AE965" s="8" t="e">
        <f t="shared" si="418"/>
        <v>#DIV/0!</v>
      </c>
      <c r="AF965" s="8" t="e">
        <f t="shared" si="419"/>
        <v>#DIV/0!</v>
      </c>
      <c r="AG965" s="8" t="e">
        <f t="shared" si="420"/>
        <v>#DIV/0!</v>
      </c>
      <c r="AH965" s="8" t="e">
        <f t="shared" si="421"/>
        <v>#DIV/0!</v>
      </c>
      <c r="AI965" s="8" t="e">
        <f t="shared" si="422"/>
        <v>#DIV/0!</v>
      </c>
      <c r="AK965" s="8"/>
      <c r="AL965" s="8"/>
      <c r="AM965" s="8"/>
    </row>
    <row r="966" spans="12:49" x14ac:dyDescent="0.3">
      <c r="M966" t="str">
        <f>M954</f>
        <v>Target (or sym); Gain &gt; 0</v>
      </c>
      <c r="N966" s="8">
        <f t="shared" si="424"/>
        <v>0.17937146375331248</v>
      </c>
      <c r="O966" s="8">
        <f t="shared" si="424"/>
        <v>0.17307145885896108</v>
      </c>
      <c r="P966" s="8">
        <f t="shared" si="405"/>
        <v>0.51129538818521469</v>
      </c>
      <c r="Q966" s="8">
        <f t="shared" si="406"/>
        <v>0.62126085224884209</v>
      </c>
      <c r="R966" s="8">
        <f t="shared" si="407"/>
        <v>-2.3390493197972062</v>
      </c>
      <c r="S966" s="8">
        <f t="shared" si="408"/>
        <v>-0.13578868610757838</v>
      </c>
      <c r="T966" s="8"/>
      <c r="U966" s="8" t="str">
        <f t="shared" si="409"/>
        <v>Target (or sym); Gain &gt; 0</v>
      </c>
      <c r="V966" s="8">
        <f t="shared" si="410"/>
        <v>0.12993696364538343</v>
      </c>
      <c r="W966" s="8">
        <f t="shared" si="411"/>
        <v>0.13861212303043352</v>
      </c>
      <c r="X966" s="8">
        <f t="shared" si="412"/>
        <v>0.24433242322395904</v>
      </c>
      <c r="Y966" s="8">
        <f t="shared" si="413"/>
        <v>0.31732828072864583</v>
      </c>
      <c r="Z966" s="8">
        <f t="shared" si="414"/>
        <v>-0.58428418430496021</v>
      </c>
      <c r="AA966" s="8">
        <f t="shared" si="415"/>
        <v>-0.36190533448584966</v>
      </c>
      <c r="AC966" s="14" t="str">
        <f t="shared" si="416"/>
        <v>Target (or sym); Gain &gt; 0</v>
      </c>
      <c r="AD966" s="8">
        <f t="shared" si="417"/>
        <v>0.65304130509757619</v>
      </c>
      <c r="AE966" s="8">
        <f t="shared" si="418"/>
        <v>0.65744954034407044</v>
      </c>
      <c r="AF966" s="8">
        <f t="shared" si="419"/>
        <v>0.67844157860493459</v>
      </c>
      <c r="AG966" s="8">
        <f t="shared" si="420"/>
        <v>0.67572968145508683</v>
      </c>
      <c r="AH966" s="8">
        <f t="shared" si="421"/>
        <v>0.65993149601745904</v>
      </c>
      <c r="AI966" s="8">
        <f t="shared" si="422"/>
        <v>0.27763154342159263</v>
      </c>
      <c r="AK966" s="8"/>
      <c r="AL966" s="8"/>
      <c r="AM966" s="8"/>
    </row>
    <row r="967" spans="12:49" x14ac:dyDescent="0.3">
      <c r="M967" t="str">
        <f>M955</f>
        <v>Target (or sym); Gain &lt;= 0</v>
      </c>
      <c r="N967" s="8">
        <f t="shared" ref="N967:O967" si="425">N955</f>
        <v>-1.438802629597659</v>
      </c>
      <c r="O967" s="8">
        <f t="shared" si="425"/>
        <v>-1.4454030022023963</v>
      </c>
      <c r="P967" s="8">
        <f t="shared" ref="P967" si="426">Q955</f>
        <v>-7.0404472662251527E-2</v>
      </c>
      <c r="Q967" s="8">
        <f t="shared" ref="Q967" si="427">S955</f>
        <v>-0.15492865798557462</v>
      </c>
      <c r="R967" s="8">
        <f t="shared" ref="R967" si="428">U955</f>
        <v>-4.7968576039804303</v>
      </c>
      <c r="S967" s="8">
        <f t="shared" ref="S967" si="429">W955</f>
        <v>-1.1051901960391284</v>
      </c>
      <c r="T967" s="8"/>
      <c r="U967" s="8" t="str">
        <f t="shared" ref="U967:W967" si="430">Y955</f>
        <v>Target (or sym); Gain &lt;= 0</v>
      </c>
      <c r="V967" s="8">
        <f t="shared" si="430"/>
        <v>-0.78056714875716682</v>
      </c>
      <c r="W967" s="8">
        <f t="shared" si="430"/>
        <v>-0.76769004327780699</v>
      </c>
      <c r="X967" s="8">
        <f t="shared" ref="X967" si="431">AC955</f>
        <v>-0.25561369355441244</v>
      </c>
      <c r="Y967" s="8">
        <f t="shared" ref="Y967" si="432">AE955</f>
        <v>-0.9167811661930918</v>
      </c>
      <c r="Z967" s="8">
        <f t="shared" ref="Z967" si="433">AG955</f>
        <v>-1.4166774746193624</v>
      </c>
      <c r="AA967" s="8">
        <f t="shared" ref="AA967" si="434">AI955</f>
        <v>-2.0417183642258179</v>
      </c>
      <c r="AC967" s="14" t="str">
        <f t="shared" ref="AC967:AE967" si="435">AK955</f>
        <v>Target (or sym); Gain &lt;= 0</v>
      </c>
      <c r="AD967" s="8">
        <f t="shared" si="435"/>
        <v>0.52903946421123826</v>
      </c>
      <c r="AE967" s="8">
        <f t="shared" si="435"/>
        <v>0.53607235962431199</v>
      </c>
      <c r="AF967" s="8">
        <f t="shared" ref="AF967" si="436">AO955</f>
        <v>0.61215194569132891</v>
      </c>
      <c r="AG967" s="8">
        <f t="shared" ref="AG967" si="437">AQ955</f>
        <v>0.49515056864075757</v>
      </c>
      <c r="AH967" s="8">
        <f t="shared" ref="AH967" si="438">AS955</f>
        <v>0.58022860505098595</v>
      </c>
      <c r="AI967" s="8">
        <f t="shared" ref="AI967" si="439">AU955</f>
        <v>-0.50989790214734465</v>
      </c>
      <c r="AK967" s="8"/>
      <c r="AL967" s="8"/>
      <c r="AM967" s="8"/>
    </row>
    <row r="969" spans="12:49" x14ac:dyDescent="0.3">
      <c r="L969" s="35" t="s">
        <v>61</v>
      </c>
      <c r="M969" s="15">
        <f>Y969</f>
        <v>0.9</v>
      </c>
      <c r="N969" s="3" t="s">
        <v>3</v>
      </c>
      <c r="O969" s="3" t="s">
        <v>4</v>
      </c>
      <c r="P969" s="3" t="s">
        <v>5</v>
      </c>
      <c r="Q969" s="3" t="s">
        <v>6</v>
      </c>
      <c r="R969" s="3" t="s">
        <v>7</v>
      </c>
      <c r="S969" s="3" t="s">
        <v>8</v>
      </c>
      <c r="T969" s="3" t="s">
        <v>9</v>
      </c>
      <c r="U969" s="3" t="s">
        <v>10</v>
      </c>
      <c r="V969" s="3" t="s">
        <v>11</v>
      </c>
      <c r="W969" s="3" t="s">
        <v>12</v>
      </c>
      <c r="Y969" s="7">
        <f>X292</f>
        <v>0.9</v>
      </c>
      <c r="Z969" s="3" t="s">
        <v>3</v>
      </c>
      <c r="AA969" s="3" t="s">
        <v>4</v>
      </c>
      <c r="AB969" s="3" t="s">
        <v>5</v>
      </c>
      <c r="AC969" s="3" t="s">
        <v>6</v>
      </c>
      <c r="AD969" s="3" t="s">
        <v>7</v>
      </c>
      <c r="AE969" s="3" t="s">
        <v>8</v>
      </c>
      <c r="AF969" s="3" t="s">
        <v>9</v>
      </c>
      <c r="AG969" s="3" t="s">
        <v>10</v>
      </c>
      <c r="AH969" s="3" t="s">
        <v>11</v>
      </c>
      <c r="AI969" s="3" t="s">
        <v>12</v>
      </c>
      <c r="AK969" s="15">
        <f t="shared" ref="AK969:AK980" si="440">Y969</f>
        <v>0.9</v>
      </c>
      <c r="AL969" s="3" t="s">
        <v>3</v>
      </c>
      <c r="AM969" s="3" t="s">
        <v>4</v>
      </c>
      <c r="AN969" s="3" t="s">
        <v>5</v>
      </c>
      <c r="AO969" s="3" t="s">
        <v>6</v>
      </c>
      <c r="AP969" s="3" t="s">
        <v>7</v>
      </c>
      <c r="AQ969" s="3" t="s">
        <v>8</v>
      </c>
      <c r="AR969" s="3" t="s">
        <v>9</v>
      </c>
      <c r="AS969" s="3" t="s">
        <v>10</v>
      </c>
      <c r="AT969" s="3" t="s">
        <v>11</v>
      </c>
      <c r="AU969" s="3" t="s">
        <v>12</v>
      </c>
    </row>
    <row r="970" spans="12:49" x14ac:dyDescent="0.3">
      <c r="M970" s="8" t="s">
        <v>15</v>
      </c>
      <c r="N970" s="8">
        <f>-1* MEDIAN(N655:N942)</f>
        <v>-5.4203223440543506E-2</v>
      </c>
      <c r="O970" s="8">
        <f t="shared" ref="O970:W970" si="441">-1* MEDIAN(O655:O942)</f>
        <v>-6.118613034185956E-2</v>
      </c>
      <c r="P970" s="8">
        <f t="shared" si="441"/>
        <v>9.9499428850904556E-4</v>
      </c>
      <c r="Q970" s="8">
        <f t="shared" si="441"/>
        <v>0.4938115654837848</v>
      </c>
      <c r="R970" s="8">
        <f t="shared" si="441"/>
        <v>9.7209790077756625E-2</v>
      </c>
      <c r="S970" s="8">
        <f t="shared" si="441"/>
        <v>0.37861314615459241</v>
      </c>
      <c r="T970" s="8">
        <f t="shared" si="441"/>
        <v>-1.3431900544900648</v>
      </c>
      <c r="U970" s="8">
        <f t="shared" si="441"/>
        <v>-1.0397800698637165</v>
      </c>
      <c r="V970" s="8">
        <f t="shared" si="441"/>
        <v>-1.5443058575057491</v>
      </c>
      <c r="W970" s="8">
        <f t="shared" si="441"/>
        <v>7.3451971210541228E-4</v>
      </c>
      <c r="Y970" s="8" t="s">
        <v>15</v>
      </c>
      <c r="Z970" s="8">
        <f>-1* MEDIAN(Z655:Z942)</f>
        <v>4.1831453544213096E-2</v>
      </c>
      <c r="AA970" s="8">
        <f t="shared" ref="AA970:AI970" si="442">-1* MEDIAN(AA655:AA942)</f>
        <v>3.1007310765328921E-2</v>
      </c>
      <c r="AB970" s="8">
        <f t="shared" si="442"/>
        <v>-2.9700412929868643E-2</v>
      </c>
      <c r="AC970" s="8">
        <f t="shared" si="442"/>
        <v>0.27333945865966958</v>
      </c>
      <c r="AD970" s="8">
        <f t="shared" si="442"/>
        <v>-0.17910589093244411</v>
      </c>
      <c r="AE970" s="8">
        <f t="shared" si="442"/>
        <v>0.21571964168222316</v>
      </c>
      <c r="AF970" s="8">
        <f t="shared" si="442"/>
        <v>-0.10321398847643223</v>
      </c>
      <c r="AG970" s="8">
        <f t="shared" si="442"/>
        <v>-0.19709341836085847</v>
      </c>
      <c r="AH970" s="8">
        <f t="shared" si="442"/>
        <v>-0.93103127611095071</v>
      </c>
      <c r="AI970" s="8">
        <f t="shared" si="442"/>
        <v>-0.35338241418152044</v>
      </c>
      <c r="AK970" s="8" t="str">
        <f t="shared" si="440"/>
        <v>ALL</v>
      </c>
      <c r="AL970" s="8">
        <f>-1* MEDIAN(AL655:AL942)</f>
        <v>0.67126414679932334</v>
      </c>
      <c r="AM970" s="8">
        <f t="shared" ref="AM970:AU970" si="443">-1* MEDIAN(AM655:AM942)</f>
        <v>0.67096445629422263</v>
      </c>
      <c r="AN970" s="8">
        <f t="shared" si="443"/>
        <v>-2.9700412929868643E-2</v>
      </c>
      <c r="AO970" s="8">
        <f t="shared" si="443"/>
        <v>0.70762323636552882</v>
      </c>
      <c r="AP970" s="8">
        <f t="shared" si="443"/>
        <v>-0.17910589093244411</v>
      </c>
      <c r="AQ970" s="8">
        <f t="shared" si="443"/>
        <v>0.6823781858844985</v>
      </c>
      <c r="AR970" s="8">
        <f t="shared" si="443"/>
        <v>0.37600957422541781</v>
      </c>
      <c r="AS970" s="8">
        <f t="shared" si="443"/>
        <v>0.77426636922705838</v>
      </c>
      <c r="AT970" s="8">
        <f t="shared" si="443"/>
        <v>-0.93103127611095071</v>
      </c>
      <c r="AU970" s="8">
        <f t="shared" si="443"/>
        <v>0.23872488363251904</v>
      </c>
    </row>
    <row r="971" spans="12:49" x14ac:dyDescent="0.3">
      <c r="M971" s="8" t="str">
        <f>"Target; Gain &gt; "&amp;M969</f>
        <v>Target; Gain &gt; 0.9</v>
      </c>
      <c r="N971" s="8" cm="1">
        <f t="array" ref="N971">-1* MEDIAN(_xlfn._xlws.FILTER(N655:N942, ($AX655:$AX942 &gt; $Y944)*($AX655:$AX942&lt;&gt;"")))</f>
        <v>0.35173600585507725</v>
      </c>
      <c r="O971" s="8" cm="1">
        <f t="array" ref="O971">-1* MEDIAN(_xlfn._xlws.FILTER(O655:O942, ($AX655:$AX942 &gt; $Y944)*($AX655:$AX942&lt;&gt;"")))</f>
        <v>0.34668734501527915</v>
      </c>
      <c r="P971" s="8" cm="1">
        <f t="array" ref="P971">-1* MEDIAN(_xlfn._xlws.FILTER(P655:P942, ($AX655:$AX942 &gt; $Y944)*($AX655:$AX942&lt;&gt;"")))</f>
        <v>-0.33752187167049347</v>
      </c>
      <c r="Q971" s="8" cm="1">
        <f t="array" ref="Q971">-1* MEDIAN(_xlfn._xlws.FILTER(Q655:Q942, ($AX655:$AX942 &gt; $Y944)*($AX655:$AX942&lt;&gt;"")))</f>
        <v>0.61693257026222359</v>
      </c>
      <c r="R971" s="8" cm="1">
        <f t="array" ref="R971">-1* MEDIAN(_xlfn._xlws.FILTER(R655:R942, ($AX655:$AX942 &gt; $Y944)*($AX655:$AX942&lt;&gt;"")))</f>
        <v>-0.20106159705952725</v>
      </c>
      <c r="S971" s="8" cm="1">
        <f t="array" ref="S971">-1* MEDIAN(_xlfn._xlws.FILTER(S655:S942, ($AX655:$AX942 &gt; $Y944)*($AX655:$AX942&lt;&gt;"")))</f>
        <v>0.7665549900693418</v>
      </c>
      <c r="T971" s="8" cm="1">
        <f t="array" ref="T971">-1* MEDIAN(_xlfn._xlws.FILTER(T655:T942, ($AX655:$AX942 &gt; $Y944)*($AX655:$AX942&lt;&gt;"")))</f>
        <v>-4.7920242895399348</v>
      </c>
      <c r="U971" s="8" cm="1">
        <f t="array" ref="U971">-1* MEDIAN(_xlfn._xlws.FILTER(U655:U942, ($AX655:$AX942 &gt; $Y944)*($AX655:$AX942&lt;&gt;"")))</f>
        <v>-3.0970877453654317</v>
      </c>
      <c r="V971" s="8" cm="1">
        <f t="array" ref="V971">-1* MEDIAN(_xlfn._xlws.FILTER(V655:V942, ($AX655:$AX942 &gt; $Y944)*($AX655:$AX942&lt;&gt;"")))</f>
        <v>-3.0009173817647663</v>
      </c>
      <c r="W971" s="8" cm="1">
        <f t="array" ref="W971">-1* MEDIAN(_xlfn._xlws.FILTER(W655:W942, ($AX655:$AX942 &gt; $Y944)*($AX655:$AX942&lt;&gt;"")))</f>
        <v>0.38402779057971587</v>
      </c>
      <c r="Y971" s="8" t="str">
        <f>"Target; Gain &gt; "&amp;Y969</f>
        <v>Target; Gain &gt; 0.9</v>
      </c>
      <c r="Z971" s="8" cm="1">
        <f t="array" ref="Z971">-1* MEDIAN(_xlfn._xlws.FILTER(Z655:Z942, ($AX655:$AX942 &gt; $Y944)*($AX655:$AX942 &lt;&gt; "")))</f>
        <v>0.24242877163463306</v>
      </c>
      <c r="AA971" s="8" cm="1">
        <f t="array" ref="AA971">-1* MEDIAN(_xlfn._xlws.FILTER(AA655:AA942, ($AX655:$AX942 &gt; $Y944)*($AX655:$AX942 &lt;&gt; "")))</f>
        <v>0.249772862219452</v>
      </c>
      <c r="AB971" s="8" cm="1">
        <f t="array" ref="AB971">-1* MEDIAN(_xlfn._xlws.FILTER(AB655:AB942, ($AX655:$AX942 &gt; $Y944)*($AX655:$AX942 &lt;&gt; "")))</f>
        <v>-0.11430891057996653</v>
      </c>
      <c r="AC971" s="8" cm="1">
        <f t="array" ref="AC971">-1* MEDIAN(_xlfn._xlws.FILTER(AC655:AC942, ($AX655:$AX942 &gt; $Y944)*($AX655:$AX942 &lt;&gt; "")))</f>
        <v>0.35453005705627716</v>
      </c>
      <c r="AD971" s="8" cm="1">
        <f t="array" ref="AD971">-1* MEDIAN(_xlfn._xlws.FILTER(AD655:AD942, ($AX655:$AX942 &gt; $Y944)*($AX655:$AX942 &lt;&gt; "")))</f>
        <v>2.2008523719466599E-2</v>
      </c>
      <c r="AE971" s="8" cm="1">
        <f t="array" ref="AE971">-1* MEDIAN(_xlfn._xlws.FILTER(AE655:AE942, ($AX655:$AX942 &gt; $Y944)*($AX655:$AX942 &lt;&gt; "")))</f>
        <v>0.46893946467912501</v>
      </c>
      <c r="AF971" s="8" cm="1">
        <f t="array" ref="AF971">-1* MEDIAN(_xlfn._xlws.FILTER(AF655:AF942, ($AX655:$AX942 &gt; $Y944)*($AX655:$AX942 &lt;&gt; "")))</f>
        <v>-1.3180916600113668</v>
      </c>
      <c r="AG971" s="8" cm="1">
        <f t="array" ref="AG971">-1* MEDIAN(_xlfn._xlws.FILTER(AG655:AG942, ($AX655:$AX942 &gt; $Y944)*($AX655:$AX942 &lt;&gt; "")))</f>
        <v>-0.84073924607053141</v>
      </c>
      <c r="AH971" s="8" cm="1">
        <f t="array" ref="AH971">-1* MEDIAN(_xlfn._xlws.FILTER(AH655:AH942, ($AX655:$AX942 &gt; $Y944)*($AX655:$AX942 &lt;&gt; "")))</f>
        <v>-1.4764144047721683</v>
      </c>
      <c r="AI971" s="8" cm="1">
        <f t="array" ref="AI971">-1* MEDIAN(_xlfn._xlws.FILTER(AI655:AI942, ($AX655:$AX942 &gt; $Y944)*($AX655:$AX942 &lt;&gt; "")))</f>
        <v>-0.15710952178595133</v>
      </c>
      <c r="AK971" s="8" t="str">
        <f t="shared" si="440"/>
        <v>Target; Gain &gt; 0.9</v>
      </c>
      <c r="AL971" s="8" cm="1">
        <f t="array" ref="AL971">-1* MEDIAN(_xlfn._xlws.FILTER(AL655:AL942, ($AX655:$AX942 &gt; $Y944)*($AX655:$AX942 &lt;&gt; "")))</f>
        <v>0.67686183506900877</v>
      </c>
      <c r="AM971" s="8" cm="1">
        <f t="array" ref="AM971">-1* MEDIAN(_xlfn._xlws.FILTER(AM655:AM942, ($AX655:$AX942 &gt; $Y944)*($AX655:$AX942 &lt;&gt; "")))</f>
        <v>0.68024605115109038</v>
      </c>
      <c r="AN971" s="8" cm="1">
        <f t="array" ref="AN971">-1* MEDIAN(_xlfn._xlws.FILTER(AN655:AN942, ($AX655:$AX942 &gt; $Y944)*($AX655:$AX942 &lt;&gt; "")))</f>
        <v>-0.11430891057996653</v>
      </c>
      <c r="AO971" s="8" cm="1">
        <f t="array" ref="AO971">-1* MEDIAN(_xlfn._xlws.FILTER(AO655:AO942, ($AX655:$AX942 &gt; $Y944)*($AX655:$AX942 &lt;&gt; "")))</f>
        <v>0.70214121232893978</v>
      </c>
      <c r="AP971" s="8" cm="1">
        <f t="array" ref="AP971">-1* MEDIAN(_xlfn._xlws.FILTER(AP655:AP942, ($AX655:$AX942 &gt; $Y944)*($AX655:$AX942 &lt;&gt; "")))</f>
        <v>2.2008523719466599E-2</v>
      </c>
      <c r="AQ971" s="8" cm="1">
        <f t="array" ref="AQ971">-1* MEDIAN(_xlfn._xlws.FILTER(AQ655:AQ942, ($AX655:$AX942 &gt; $Y944)*($AX655:$AX942 &lt;&gt; "")))</f>
        <v>0.71918375609516982</v>
      </c>
      <c r="AR971" s="8" cm="1">
        <f t="array" ref="AR971">-1* MEDIAN(_xlfn._xlws.FILTER(AR655:AR942, ($AX655:$AX942 &gt; $Y944)*($AX655:$AX942 &lt;&gt; "")))</f>
        <v>-0.22936751415536821</v>
      </c>
      <c r="AS971" s="8" cm="1">
        <f t="array" ref="AS971">-1* MEDIAN(_xlfn._xlws.FILTER(AS655:AS942, ($AX655:$AX942 &gt; $Y944)*($AX655:$AX942 &lt;&gt; "")))</f>
        <v>0.60247975554146316</v>
      </c>
      <c r="AT971" s="8" cm="1">
        <f t="array" ref="AT971">-1* MEDIAN(_xlfn._xlws.FILTER(AT655:AT942, ($AX655:$AX942 &gt; $Y944)*($AX655:$AX942 &lt;&gt; "")))</f>
        <v>-1.4764144047721683</v>
      </c>
      <c r="AU971" s="8" cm="1">
        <f t="array" ref="AU971">-1* MEDIAN(_xlfn._xlws.FILTER(AU655:AU942, ($AX655:$AX942 &gt; $Y944)*($AX655:$AX942 &lt;&gt; "")))</f>
        <v>0.44038323255352529</v>
      </c>
      <c r="AV971" s="4"/>
      <c r="AW971" s="4" t="s">
        <v>14</v>
      </c>
    </row>
    <row r="972" spans="12:49" x14ac:dyDescent="0.3">
      <c r="M972" s="8" t="str">
        <f>"Gain &gt; "&amp;M969</f>
        <v>Gain &gt; 0.9</v>
      </c>
      <c r="N972" s="8" cm="1">
        <f t="array" ref="N972">-1* MEDIAN(_xlfn._xlws.FILTER(N655:N942, $AW655:$AW942 &gt; $Y944))</f>
        <v>0.34162069644210802</v>
      </c>
      <c r="O972" s="8" cm="1">
        <f t="array" ref="O972">-1* MEDIAN(_xlfn._xlws.FILTER(O655:O942, $AW655:$AW942 &gt; $Y944))</f>
        <v>0.33653303080781927</v>
      </c>
      <c r="P972" s="8" cm="1">
        <f t="array" ref="P972">-1* MEDIAN(_xlfn._xlws.FILTER(P655:P942, $AW655:$AW942 &gt; $Y944))</f>
        <v>-0.64794341126225008</v>
      </c>
      <c r="Q972" s="8" cm="1">
        <f t="array" ref="Q972">-1* MEDIAN(_xlfn._xlws.FILTER(Q655:Q942, $AW655:$AW942 &gt; $Y944))</f>
        <v>0.64176061793105688</v>
      </c>
      <c r="R972" s="8" cm="1">
        <f t="array" ref="R972">-1* MEDIAN(_xlfn._xlws.FILTER(R655:R942, $AW655:$AW942 &gt; $Y944))</f>
        <v>-0.33814429254924205</v>
      </c>
      <c r="S972" s="8" cm="1">
        <f t="array" ref="S972">-1* MEDIAN(_xlfn._xlws.FILTER(S655:S942, $AW655:$AW942 &gt; $Y944))</f>
        <v>0.64931583077046273</v>
      </c>
      <c r="T972" s="8" cm="1">
        <f t="array" ref="T972">-1* MEDIAN(_xlfn._xlws.FILTER(T655:T942, $AW655:$AW942 &gt; $Y944))</f>
        <v>-1.7061701115362771</v>
      </c>
      <c r="U972" s="8" cm="1">
        <f t="array" ref="U972">-1* MEDIAN(_xlfn._xlws.FILTER(U655:U942, $AW655:$AW942 &gt; $Y944))</f>
        <v>-0.78855621666267361</v>
      </c>
      <c r="V972" s="8" cm="1">
        <f t="array" ref="V972">-1* MEDIAN(_xlfn._xlws.FILTER(V655:V942, $AW655:$AW942 &gt; $Y944))</f>
        <v>-3.3214435927394623</v>
      </c>
      <c r="W972" s="8" cm="1">
        <f t="array" ref="W972">-1* MEDIAN(_xlfn._xlws.FILTER(W655:W942, $AW655:$AW942 &gt; $Y944))</f>
        <v>0.17014201675915139</v>
      </c>
      <c r="Y972" s="8" t="str">
        <f>"Gain &gt; "&amp;Y969</f>
        <v>Gain &gt; 0.9</v>
      </c>
      <c r="Z972" s="8" cm="1">
        <f t="array" ref="Z972">-1* MEDIAN(_xlfn._xlws.FILTER(Z655:Z942, $AW655:$AW942 &gt; $Y944))</f>
        <v>0.32591194070405283</v>
      </c>
      <c r="AA972" s="8" cm="1">
        <f t="array" ref="AA972">-1* MEDIAN(_xlfn._xlws.FILTER(AA655:AA942, $AW655:$AW942 &gt; $Y944))</f>
        <v>0.32753880605339691</v>
      </c>
      <c r="AB972" s="8" cm="1">
        <f t="array" ref="AB972">-1* MEDIAN(_xlfn._xlws.FILTER(AB655:AB942, $AW655:$AW942 &gt; $Y944))</f>
        <v>-0.11794741303281175</v>
      </c>
      <c r="AC972" s="8" cm="1">
        <f t="array" ref="AC972">-1* MEDIAN(_xlfn._xlws.FILTER(AC655:AC942, $AW655:$AW942 &gt; $Y944))</f>
        <v>0.49166853962960827</v>
      </c>
      <c r="AD972" s="8" cm="1">
        <f t="array" ref="AD972">-1* MEDIAN(_xlfn._xlws.FILTER(AD655:AD942, $AW655:$AW942 &gt; $Y944))</f>
        <v>-0.31858336228467665</v>
      </c>
      <c r="AE972" s="8" cm="1">
        <f t="array" ref="AE972">-1* MEDIAN(_xlfn._xlws.FILTER(AE655:AE942, $AW655:$AW942 &gt; $Y944))</f>
        <v>0.39417830974531376</v>
      </c>
      <c r="AF972" s="8" cm="1">
        <f t="array" ref="AF972">-1* MEDIAN(_xlfn._xlws.FILTER(AF655:AF942, $AW655:$AW942 &gt; $Y944))</f>
        <v>-0.420540815424568</v>
      </c>
      <c r="AG972" s="8" cm="1">
        <f t="array" ref="AG972">-1* MEDIAN(_xlfn._xlws.FILTER(AG655:AG942, $AW655:$AW942 &gt; $Y944))</f>
        <v>-0.15170635935795612</v>
      </c>
      <c r="AH972" s="8" cm="1">
        <f t="array" ref="AH972">-1* MEDIAN(_xlfn._xlws.FILTER(AH655:AH942, $AW655:$AW942 &gt; $Y944))</f>
        <v>-1.4405571666904886</v>
      </c>
      <c r="AI972" s="8" cm="1">
        <f t="array" ref="AI972">-1* MEDIAN(_xlfn._xlws.FILTER(AI655:AI942, $AW655:$AW942 &gt; $Y944))</f>
        <v>-0.10040618218333172</v>
      </c>
      <c r="AK972" s="8" t="str">
        <f t="shared" si="440"/>
        <v>Gain &gt; 0.9</v>
      </c>
      <c r="AL972" s="8" cm="1">
        <f t="array" ref="AL972">-1* MEDIAN(_xlfn._xlws.FILTER(AL655:AL942, $AW655:$AW942 &gt; $Y944))</f>
        <v>0.76660693772418731</v>
      </c>
      <c r="AM972" s="8" cm="1">
        <f t="array" ref="AM972">-1* MEDIAN(_xlfn._xlws.FILTER(AM655:AM942, $AW655:$AW942 &gt; $Y944))</f>
        <v>0.7619859408441626</v>
      </c>
      <c r="AN972" s="8" cm="1">
        <f t="array" ref="AN972">-1* MEDIAN(_xlfn._xlws.FILTER(AN655:AN942, $AW655:$AW942 &gt; $Y944))</f>
        <v>-0.11794741303281175</v>
      </c>
      <c r="AO972" s="8" cm="1">
        <f t="array" ref="AO972">-1* MEDIAN(_xlfn._xlws.FILTER(AO655:AO942, $AW655:$AW942 &gt; $Y944))</f>
        <v>0.80218682913652839</v>
      </c>
      <c r="AP972" s="8" cm="1">
        <f t="array" ref="AP972">-1* MEDIAN(_xlfn._xlws.FILTER(AP655:AP942, $AW655:$AW942 &gt; $Y944))</f>
        <v>-0.31858336228467665</v>
      </c>
      <c r="AQ972" s="8" cm="1">
        <f t="array" ref="AQ972">-1* MEDIAN(_xlfn._xlws.FILTER(AQ655:AQ942, $AW655:$AW942 &gt; $Y944))</f>
        <v>0.75519430211121619</v>
      </c>
      <c r="AR972" s="8" cm="1">
        <f t="array" ref="AR972">-1* MEDIAN(_xlfn._xlws.FILTER(AR655:AR942, $AW655:$AW942 &gt; $Y944))</f>
        <v>0.22993877644312524</v>
      </c>
      <c r="AS972" s="8" cm="1">
        <f t="array" ref="AS972">-1* MEDIAN(_xlfn._xlws.FILTER(AS655:AS942, $AW655:$AW942 &gt; $Y944))</f>
        <v>0.78919232570778819</v>
      </c>
      <c r="AT972" s="8" cm="1">
        <f t="array" ref="AT972">-1* MEDIAN(_xlfn._xlws.FILTER(AT655:AT942, $AW655:$AW942 &gt; $Y944))</f>
        <v>-1.4405571666904886</v>
      </c>
      <c r="AU972" s="8" cm="1">
        <f t="array" ref="AU972">-1* MEDIAN(_xlfn._xlws.FILTER(AU655:AU942, $AW655:$AW942 &gt; $Y944))</f>
        <v>0.44038323255352529</v>
      </c>
      <c r="AV972" s="4" t="s">
        <v>38</v>
      </c>
      <c r="AW972" s="18">
        <f>AVERAGEIF($H655:$H942,"=1",AW655:AW942)</f>
        <v>0.76954385620190147</v>
      </c>
    </row>
    <row r="973" spans="12:49" x14ac:dyDescent="0.3">
      <c r="M973" t="s">
        <v>38</v>
      </c>
      <c r="N973" s="8" cm="1">
        <f t="array" ref="N973">-1* MEDIAN(_xlfn._xlws.FILTER(N655:N942, $H655:$H942=1))</f>
        <v>0.12961415947040603</v>
      </c>
      <c r="O973" s="8" cm="1">
        <f t="array" ref="O973">-1* MEDIAN(_xlfn._xlws.FILTER(O655:O942, $H655:$H942=1))</f>
        <v>0.12265369054487402</v>
      </c>
      <c r="P973" s="8" cm="1">
        <f t="array" ref="P973">-1* MEDIAN(_xlfn._xlws.FILTER(P655:P942, $H655:$H942=1))</f>
        <v>2.5402435900123324E-2</v>
      </c>
      <c r="Q973" s="8" cm="1">
        <f t="array" ref="Q973">-1* MEDIAN(_xlfn._xlws.FILTER(Q655:Q942, $H655:$H942=1))</f>
        <v>0.55331554242646264</v>
      </c>
      <c r="R973" s="8" cm="1">
        <f t="array" ref="R973">-1* MEDIAN(_xlfn._xlws.FILTER(R655:R942, $H655:$H942=1))</f>
        <v>0.18028791638228617</v>
      </c>
      <c r="S973" s="8" cm="1">
        <f t="array" ref="S973">-1* MEDIAN(_xlfn._xlws.FILTER(S655:S942, $H655:$H942=1))</f>
        <v>0.58480574631107474</v>
      </c>
      <c r="T973" s="8" cm="1">
        <f t="array" ref="T973">-1* MEDIAN(_xlfn._xlws.FILTER(T655:T942, $H655:$H942=1))</f>
        <v>-2.0961571682043783</v>
      </c>
      <c r="U973" s="8" cm="1">
        <f t="array" ref="U973">-1* MEDIAN(_xlfn._xlws.FILTER(U655:U942, $H655:$H942=1))</f>
        <v>-1.3550710416869429</v>
      </c>
      <c r="V973" s="8" cm="1">
        <f t="array" ref="V973">-1* MEDIAN(_xlfn._xlws.FILTER(V655:V942, $H655:$H942=1))</f>
        <v>-2.0449034886963631</v>
      </c>
      <c r="W973" s="8" cm="1">
        <f t="array" ref="W973">-1* MEDIAN(_xlfn._xlws.FILTER(W655:W942, $H655:$H942=1))</f>
        <v>6.5935899801315201E-2</v>
      </c>
      <c r="Y973" t="s">
        <v>38</v>
      </c>
      <c r="Z973" s="8" cm="1">
        <f t="array" ref="Z973">-1* MEDIAN(_xlfn._xlws.FILTER(Z655:Z942, $H655:$H942=1))</f>
        <v>9.4582221482836057E-2</v>
      </c>
      <c r="AA973" s="8" cm="1">
        <f t="array" ref="AA973">-1* MEDIAN(_xlfn._xlws.FILTER(AA655:AA942, $H655:$H942=1))</f>
        <v>9.6689886033080513E-2</v>
      </c>
      <c r="AB973" s="8" cm="1">
        <f t="array" ref="AB973">-1* MEDIAN(_xlfn._xlws.FILTER(AB655:AB942, $H655:$H942=1))</f>
        <v>-0.11430891057996653</v>
      </c>
      <c r="AC973" s="8" cm="1">
        <f t="array" ref="AC973">-1* MEDIAN(_xlfn._xlws.FILTER(AC655:AC942, $H655:$H942=1))</f>
        <v>0.25751816102017022</v>
      </c>
      <c r="AD973" s="8" cm="1">
        <f t="array" ref="AD973">-1* MEDIAN(_xlfn._xlws.FILTER(AD655:AD942, $H655:$H942=1))</f>
        <v>0.17227777747583756</v>
      </c>
      <c r="AE973" s="8" cm="1">
        <f t="array" ref="AE973">-1* MEDIAN(_xlfn._xlws.FILTER(AE655:AE942, $H655:$H942=1))</f>
        <v>0.34027357809775582</v>
      </c>
      <c r="AF973" s="8" cm="1">
        <f t="array" ref="AF973">-1* MEDIAN(_xlfn._xlws.FILTER(AF655:AF942, $H655:$H942=1))</f>
        <v>-0.40835847490066263</v>
      </c>
      <c r="AG973" s="8" cm="1">
        <f t="array" ref="AG973">-1* MEDIAN(_xlfn._xlws.FILTER(AG655:AG942, $H655:$H942=1))</f>
        <v>-0.35570626454431475</v>
      </c>
      <c r="AH973" s="8" cm="1">
        <f t="array" ref="AH973">-1* MEDIAN(_xlfn._xlws.FILTER(AH655:AH942, $H655:$H942=1))</f>
        <v>-1.4251395597207419</v>
      </c>
      <c r="AI973" s="8" cm="1">
        <f t="array" ref="AI973">-1* MEDIAN(_xlfn._xlws.FILTER(AI655:AI942, $H655:$H942=1))</f>
        <v>-0.3767336850992159</v>
      </c>
      <c r="AK973" t="str">
        <f t="shared" si="440"/>
        <v>Target (or sym)</v>
      </c>
      <c r="AL973" s="8" cm="1">
        <f t="array" ref="AL973">-1* MEDIAN(_xlfn._xlws.FILTER(AL655:AL942, $H655:$H942=1))</f>
        <v>0.66561990512090741</v>
      </c>
      <c r="AM973" s="8" cm="1">
        <f t="array" ref="AM973">-1* MEDIAN(_xlfn._xlws.FILTER(AM655:AM942, $H655:$H942=1))</f>
        <v>0.66930621498822529</v>
      </c>
      <c r="AN973" s="8" cm="1">
        <f t="array" ref="AN973">-1* MEDIAN(_xlfn._xlws.FILTER(AN655:AN942, $H655:$H942=1))</f>
        <v>-0.11430891057996653</v>
      </c>
      <c r="AO973" s="8" cm="1">
        <f t="array" ref="AO973">-1* MEDIAN(_xlfn._xlws.FILTER(AO655:AO942, $H655:$H942=1))</f>
        <v>0.6854271614950912</v>
      </c>
      <c r="AP973" s="8" cm="1">
        <f t="array" ref="AP973">-1* MEDIAN(_xlfn._xlws.FILTER(AP655:AP942, $H655:$H942=1))</f>
        <v>0.17227777747583756</v>
      </c>
      <c r="AQ973" s="8" cm="1">
        <f t="array" ref="AQ973">-1* MEDIAN(_xlfn._xlws.FILTER(AQ655:AQ942, $H655:$H942=1))</f>
        <v>0.67573928803099381</v>
      </c>
      <c r="AR973" s="8" cm="1">
        <f t="array" ref="AR973">-1* MEDIAN(_xlfn._xlws.FILTER(AR655:AR942, $H655:$H942=1))</f>
        <v>0.19758288319195924</v>
      </c>
      <c r="AS973" s="8" cm="1">
        <f t="array" ref="AS973">-1* MEDIAN(_xlfn._xlws.FILTER(AS655:AS942, $H655:$H942=1))</f>
        <v>0.72556271723469856</v>
      </c>
      <c r="AT973" s="8" cm="1">
        <f t="array" ref="AT973">-1* MEDIAN(_xlfn._xlws.FILTER(AT655:AT942, $H655:$H942=1))</f>
        <v>-1.4251395597207419</v>
      </c>
      <c r="AU973" s="8" cm="1">
        <f t="array" ref="AU973">-1* MEDIAN(_xlfn._xlws.FILTER(AU655:AU942, $H655:$H942=1))</f>
        <v>0.22546544041712974</v>
      </c>
      <c r="AV973" s="4" t="s">
        <v>43</v>
      </c>
      <c r="AW973" s="18">
        <f>AVERAGEIF($J655:$J942,"=1",AW655:AW942)</f>
        <v>1.2294472905941609</v>
      </c>
    </row>
    <row r="974" spans="12:49" x14ac:dyDescent="0.3">
      <c r="M974" t="str">
        <f t="shared" ref="M974:M980" si="444">Y974</f>
        <v>Gain &gt; 0</v>
      </c>
      <c r="N974" s="8" cm="1">
        <f t="array" ref="N974">-1* MEDIAN(_xlfn._xlws.FILTER(N655:N942, $J655:$J942=1))</f>
        <v>0.12961415947040603</v>
      </c>
      <c r="O974" s="8" cm="1">
        <f t="array" ref="O974">-1* MEDIAN(_xlfn._xlws.FILTER(O655:O942, $J655:$J942=1))</f>
        <v>0.12265369054487402</v>
      </c>
      <c r="P974" s="8" cm="1">
        <f t="array" ref="P974">-1* MEDIAN(_xlfn._xlws.FILTER(P655:P942, $J655:$J942=1))</f>
        <v>-0.30485576602155473</v>
      </c>
      <c r="Q974" s="8" cm="1">
        <f t="array" ref="Q974">-1* MEDIAN(_xlfn._xlws.FILTER(Q655:Q942, $J655:$J942=1))</f>
        <v>0.54004339647126065</v>
      </c>
      <c r="R974" s="8" cm="1">
        <f t="array" ref="R974">-1* MEDIAN(_xlfn._xlws.FILTER(R655:R942, $J655:$J942=1))</f>
        <v>0.12126728626768507</v>
      </c>
      <c r="S974" s="8" cm="1">
        <f t="array" ref="S974">-1* MEDIAN(_xlfn._xlws.FILTER(S655:S942, $J655:$J942=1))</f>
        <v>0.51652018562037483</v>
      </c>
      <c r="T974" s="8" cm="1">
        <f t="array" ref="T974">-1* MEDIAN(_xlfn._xlws.FILTER(T655:T942, $J655:$J942=1))</f>
        <v>-1.6654487822811457</v>
      </c>
      <c r="U974" s="8" cm="1">
        <f t="array" ref="U974">-1* MEDIAN(_xlfn._xlws.FILTER(U655:U942, $J655:$J942=1))</f>
        <v>-1.2023955198866512</v>
      </c>
      <c r="V974" s="8" cm="1">
        <f t="array" ref="V974">-1* MEDIAN(_xlfn._xlws.FILTER(V655:V942, $J655:$J942=1))</f>
        <v>-2.0444889655817997</v>
      </c>
      <c r="W974" s="8" cm="1">
        <f t="array" ref="W974">-1* MEDIAN(_xlfn._xlws.FILTER(W655:W942, $J655:$J942=1))</f>
        <v>9.5713459601103834E-2</v>
      </c>
      <c r="Y974" t="s">
        <v>17</v>
      </c>
      <c r="Z974" s="8" cm="1">
        <f t="array" ref="Z974">-1* MEDIAN(_xlfn._xlws.FILTER(Z655:Z942, $J655:$J942=1))</f>
        <v>9.967100825752466E-2</v>
      </c>
      <c r="AA974" s="8" cm="1">
        <f t="array" ref="AA974">-1* MEDIAN(_xlfn._xlws.FILTER(AA655:AA942, $J655:$J942=1))</f>
        <v>0.10149858402139522</v>
      </c>
      <c r="AB974" s="8" cm="1">
        <f t="array" ref="AB974">-1* MEDIAN(_xlfn._xlws.FILTER(AB655:AB942, $J655:$J942=1))</f>
        <v>-0.11794741303281175</v>
      </c>
      <c r="AC974" s="8" cm="1">
        <f t="array" ref="AC974">-1* MEDIAN(_xlfn._xlws.FILTER(AC655:AC942, $J655:$J942=1))</f>
        <v>0.31325118123197898</v>
      </c>
      <c r="AD974" s="8" cm="1">
        <f t="array" ref="AD974">-1* MEDIAN(_xlfn._xlws.FILTER(AD655:AD942, $J655:$J942=1))</f>
        <v>-0.24813418002433402</v>
      </c>
      <c r="AE974" s="8" cm="1">
        <f t="array" ref="AE974">-1* MEDIAN(_xlfn._xlws.FILTER(AE655:AE942, $J655:$J942=1))</f>
        <v>0.26746405571731063</v>
      </c>
      <c r="AF974" s="8" cm="1">
        <f t="array" ref="AF974">-1* MEDIAN(_xlfn._xlws.FILTER(AF655:AF942, $J655:$J942=1))</f>
        <v>-0.36668510565863255</v>
      </c>
      <c r="AG974" s="8" cm="1">
        <f t="array" ref="AG974">-1* MEDIAN(_xlfn._xlws.FILTER(AG655:AG942, $J655:$J942=1))</f>
        <v>-0.22957037905931954</v>
      </c>
      <c r="AH974" s="8" cm="1">
        <f t="array" ref="AH974">-1* MEDIAN(_xlfn._xlws.FILTER(AH655:AH942, $J655:$J942=1))</f>
        <v>-1.18567091776751</v>
      </c>
      <c r="AI974" s="8" cm="1">
        <f t="array" ref="AI974">-1* MEDIAN(_xlfn._xlws.FILTER(AI655:AI942, $J655:$J942=1))</f>
        <v>-0.22599229235073146</v>
      </c>
      <c r="AK974" t="str">
        <f t="shared" si="440"/>
        <v>Gain &gt; 0</v>
      </c>
      <c r="AL974" s="8" cm="1">
        <f t="array" ref="AL974">-1* MEDIAN(_xlfn._xlws.FILTER(AL655:AL942, $J655:$J942=1))</f>
        <v>0.67133917414194277</v>
      </c>
      <c r="AM974" s="8" cm="1">
        <f t="array" ref="AM974">-1* MEDIAN(_xlfn._xlws.FILTER(AM655:AM942, $J655:$J942=1))</f>
        <v>0.67469942677519557</v>
      </c>
      <c r="AN974" s="8" cm="1">
        <f t="array" ref="AN974">-1* MEDIAN(_xlfn._xlws.FILTER(AN655:AN942, $J655:$J942=1))</f>
        <v>-0.11794741303281175</v>
      </c>
      <c r="AO974" s="8" cm="1">
        <f t="array" ref="AO974">-1* MEDIAN(_xlfn._xlws.FILTER(AO655:AO942, $J655:$J942=1))</f>
        <v>0.70192713284143105</v>
      </c>
      <c r="AP974" s="8" cm="1">
        <f t="array" ref="AP974">-1* MEDIAN(_xlfn._xlws.FILTER(AP655:AP942, $J655:$J942=1))</f>
        <v>-0.24813418002433402</v>
      </c>
      <c r="AQ974" s="8" cm="1">
        <f t="array" ref="AQ974">-1* MEDIAN(_xlfn._xlws.FILTER(AQ655:AQ942, $J655:$J942=1))</f>
        <v>0.69657231419709564</v>
      </c>
      <c r="AR974" s="8" cm="1">
        <f t="array" ref="AR974">-1* MEDIAN(_xlfn._xlws.FILTER(AR655:AR942, $J655:$J942=1))</f>
        <v>0.30097908134730894</v>
      </c>
      <c r="AS974" s="8" cm="1">
        <f t="array" ref="AS974">-1* MEDIAN(_xlfn._xlws.FILTER(AS655:AS942, $J655:$J942=1))</f>
        <v>0.7534243581410065</v>
      </c>
      <c r="AT974" s="8" cm="1">
        <f t="array" ref="AT974">-1* MEDIAN(_xlfn._xlws.FILTER(AT655:AT942, $J655:$J942=1))</f>
        <v>-1.18567091776751</v>
      </c>
      <c r="AU974" s="8" cm="1">
        <f t="array" ref="AU974">-1* MEDIAN(_xlfn._xlws.FILTER(AU655:AU942, $J655:$J942=1))</f>
        <v>0.32287471158299463</v>
      </c>
      <c r="AV974" s="4" t="s">
        <v>18</v>
      </c>
      <c r="AW974" s="18">
        <f>AVERAGEIF($I655:$I942,"=1",AW655:AW942)</f>
        <v>-1.4185930276086469</v>
      </c>
    </row>
    <row r="975" spans="12:49" x14ac:dyDescent="0.3">
      <c r="M975" t="str">
        <f t="shared" si="444"/>
        <v>Gain &lt;=0</v>
      </c>
      <c r="N975" s="8" cm="1">
        <f t="array" ref="N975">-1* MEDIAN(_xlfn._xlws.FILTER(N655:N942, $I655:$I942=1))</f>
        <v>-0.12098601443393003</v>
      </c>
      <c r="O975" s="8" cm="1">
        <f t="array" ref="O975">-1* MEDIAN(_xlfn._xlws.FILTER(O655:O942, $I655:$I942=1))</f>
        <v>-0.14068365555746876</v>
      </c>
      <c r="P975" s="8" cm="1">
        <f t="array" ref="P975">-1* MEDIAN(_xlfn._xlws.FILTER(P655:P942, $I655:$I942=1))</f>
        <v>0.10336954825131538</v>
      </c>
      <c r="Q975" s="8" cm="1">
        <f t="array" ref="Q975">-1* MEDIAN(_xlfn._xlws.FILTER(Q655:Q942, $I655:$I942=1))</f>
        <v>0.31783043490189672</v>
      </c>
      <c r="R975" s="8" cm="1">
        <f t="array" ref="R975">-1* MEDIAN(_xlfn._xlws.FILTER(R655:R942, $I655:$I942=1))</f>
        <v>-5.565910740225255E-2</v>
      </c>
      <c r="S975" s="8" cm="1">
        <f t="array" ref="S975">-1* MEDIAN(_xlfn._xlws.FILTER(S655:S942, $I655:$I942=1))</f>
        <v>0.24955031671420194</v>
      </c>
      <c r="T975" s="8" cm="1">
        <f t="array" ref="T975">-1* MEDIAN(_xlfn._xlws.FILTER(T655:T942, $I655:$I942=1))</f>
        <v>-0.41288949022417187</v>
      </c>
      <c r="U975" s="8" cm="1">
        <f t="array" ref="U975">-1* MEDIAN(_xlfn._xlws.FILTER(U655:U942, $I655:$I942=1))</f>
        <v>-0.33148418411003827</v>
      </c>
      <c r="V975" s="8" cm="1">
        <f t="array" ref="V975">-1* MEDIAN(_xlfn._xlws.FILTER(V655:V942, $I655:$I942=1))</f>
        <v>-1.3086239201039618</v>
      </c>
      <c r="W975" s="8" cm="1">
        <f t="array" ref="W975">-1* MEDIAN(_xlfn._xlws.FILTER(W655:W942, $I655:$I942=1))</f>
        <v>-0.70136073804277244</v>
      </c>
      <c r="Y975" t="s">
        <v>18</v>
      </c>
      <c r="Z975" s="8" cm="1">
        <f t="array" ref="Z975">-1* MEDIAN(_xlfn._xlws.FILTER(Z655:Z942, $I655:$I942=1))</f>
        <v>-9.6474843749005355E-3</v>
      </c>
      <c r="AA975" s="8" cm="1">
        <f t="array" ref="AA975">-1* MEDIAN(_xlfn._xlws.FILTER(AA655:AA942, $I655:$I942=1))</f>
        <v>2.9123186519131039E-4</v>
      </c>
      <c r="AB975" s="8" cm="1">
        <f t="array" ref="AB975">-1* MEDIAN(_xlfn._xlws.FILTER(AB655:AB942, $I655:$I942=1))</f>
        <v>1.9464615322158721E-2</v>
      </c>
      <c r="AC975" s="8" cm="1">
        <f t="array" ref="AC975">-1* MEDIAN(_xlfn._xlws.FILTER(AC655:AC942, $I655:$I942=1))</f>
        <v>0.18697009970569684</v>
      </c>
      <c r="AD975" s="8" cm="1">
        <f t="array" ref="AD975">-1* MEDIAN(_xlfn._xlws.FILTER(AD655:AD942, $I655:$I942=1))</f>
        <v>-0.13964311697989018</v>
      </c>
      <c r="AE975" s="8" cm="1">
        <f t="array" ref="AE975">-1* MEDIAN(_xlfn._xlws.FILTER(AE655:AE942, $I655:$I942=1))</f>
        <v>6.9859738931226753E-2</v>
      </c>
      <c r="AF975" s="8" cm="1">
        <f t="array" ref="AF975">-1* MEDIAN(_xlfn._xlws.FILTER(AF655:AF942, $I655:$I942=1))</f>
        <v>0.13068975150650761</v>
      </c>
      <c r="AG975" s="8" cm="1">
        <f t="array" ref="AG975">-1* MEDIAN(_xlfn._xlws.FILTER(AG655:AG942, $I655:$I942=1))</f>
        <v>2.9662233042553166E-2</v>
      </c>
      <c r="AH975" s="8" cm="1">
        <f t="array" ref="AH975">-1* MEDIAN(_xlfn._xlws.FILTER(AH655:AH942, $I655:$I942=1))</f>
        <v>-0.75625208453212411</v>
      </c>
      <c r="AI975" s="8" cm="1">
        <f t="array" ref="AI975">-1* MEDIAN(_xlfn._xlws.FILTER(AI655:AI942, $I655:$I942=1))</f>
        <v>-0.86672915114343851</v>
      </c>
      <c r="AK975" t="str">
        <f t="shared" si="440"/>
        <v>Gain &lt;=0</v>
      </c>
      <c r="AL975" s="8" cm="1">
        <f t="array" ref="AL975">-1* MEDIAN(_xlfn._xlws.FILTER(AL655:AL942, $I655:$I942=1))</f>
        <v>0.67126414679932334</v>
      </c>
      <c r="AM975" s="8" cm="1">
        <f t="array" ref="AM975">-1* MEDIAN(_xlfn._xlws.FILTER(AM655:AM942, $I655:$I942=1))</f>
        <v>0.66538767311919078</v>
      </c>
      <c r="AN975" s="8" cm="1">
        <f t="array" ref="AN975">-1* MEDIAN(_xlfn._xlws.FILTER(AN655:AN942, $I655:$I942=1))</f>
        <v>1.9464615322158721E-2</v>
      </c>
      <c r="AO975" s="8" cm="1">
        <f t="array" ref="AO975">-1* MEDIAN(_xlfn._xlws.FILTER(AO655:AO942, $I655:$I942=1))</f>
        <v>0.72871456213719332</v>
      </c>
      <c r="AP975" s="8" cm="1">
        <f t="array" ref="AP975">-1* MEDIAN(_xlfn._xlws.FILTER(AP655:AP942, $I655:$I942=1))</f>
        <v>-0.13964311697989018</v>
      </c>
      <c r="AQ975" s="8" cm="1">
        <f t="array" ref="AQ975">-1* MEDIAN(_xlfn._xlws.FILTER(AQ655:AQ942, $I655:$I942=1))</f>
        <v>0.65796500258071267</v>
      </c>
      <c r="AR975" s="8" cm="1">
        <f t="array" ref="AR975">-1* MEDIAN(_xlfn._xlws.FILTER(AR655:AR942, $I655:$I942=1))</f>
        <v>0.52753920570033208</v>
      </c>
      <c r="AS975" s="8" cm="1">
        <f t="array" ref="AS975">-1* MEDIAN(_xlfn._xlws.FILTER(AS655:AS942, $I655:$I942=1))</f>
        <v>0.82108774573973475</v>
      </c>
      <c r="AT975" s="8" cm="1">
        <f t="array" ref="AT975">-1* MEDIAN(_xlfn._xlws.FILTER(AT655:AT942, $I655:$I942=1))</f>
        <v>-0.75625208453212411</v>
      </c>
      <c r="AU975" s="8" cm="1">
        <f t="array" ref="AU975">-1* MEDIAN(_xlfn._xlws.FILTER(AU655:AU942, $I655:$I942=1))</f>
        <v>8.1933975292947658E-3</v>
      </c>
    </row>
    <row r="976" spans="12:49" x14ac:dyDescent="0.3">
      <c r="M976" t="str">
        <f t="shared" si="444"/>
        <v>Target; Gain &gt; 0.9; #pref=2</v>
      </c>
      <c r="N976" s="8" t="e" cm="1" vm="1">
        <f t="array" ref="N976">-1* AVERAGE(_xlfn._xlws.FILTER(N655:N942,($H$655:$H$942=1)*($K$655:$K$942=2)*($AW655:$AW942&gt;$Y$944)))</f>
        <v>#VALUE!</v>
      </c>
      <c r="O976" s="8" t="e" cm="1" vm="1">
        <f t="array" ref="O976">-1* AVERAGE(_xlfn._xlws.FILTER(O655:O942,($H$655:$H$942=1)*($K$655:$K$942=2)*($AW655:$AW942&gt;$Y$944)))</f>
        <v>#VALUE!</v>
      </c>
      <c r="P976" s="8" t="e" cm="1" vm="1">
        <f t="array" ref="P976">-1* AVERAGE(_xlfn._xlws.FILTER(P655:P942,($H$655:$H$942=1)*($K$655:$K$942=2)*($AW655:$AW942&gt;$Y$944)))</f>
        <v>#VALUE!</v>
      </c>
      <c r="Q976" s="8" t="e" cm="1" vm="1">
        <f t="array" ref="Q976">-1* AVERAGE(_xlfn._xlws.FILTER(Q655:Q942,($H$655:$H$942=1)*($K$655:$K$942=2)*($AW655:$AW942&gt;$Y$944)))</f>
        <v>#VALUE!</v>
      </c>
      <c r="R976" s="8" t="e" cm="1" vm="1">
        <f t="array" ref="R976">-1* AVERAGE(_xlfn._xlws.FILTER(R655:R942,($H$655:$H$942=1)*($K$655:$K$942=2)*($AW655:$AW942&gt;$Y$944)))</f>
        <v>#VALUE!</v>
      </c>
      <c r="S976" s="8" t="e" cm="1" vm="1">
        <f t="array" ref="S976">-1* AVERAGE(_xlfn._xlws.FILTER(S655:S942,($H$655:$H$942=1)*($K$655:$K$942=2)*($AW655:$AW942&gt;$Y$944)))</f>
        <v>#VALUE!</v>
      </c>
      <c r="T976" s="8" t="e" cm="1" vm="1">
        <f t="array" ref="T976">-1* AVERAGE(_xlfn._xlws.FILTER(T655:T942,($H$655:$H$942=1)*($K$655:$K$942=2)*($AW655:$AW942&gt;$Y$944)))</f>
        <v>#VALUE!</v>
      </c>
      <c r="U976" s="8" t="e" cm="1" vm="1">
        <f t="array" ref="U976">-1* AVERAGE(_xlfn._xlws.FILTER(U655:U942,($H$655:$H$942=1)*($K$655:$K$942=2)*($AW655:$AW942&gt;$Y$944)))</f>
        <v>#VALUE!</v>
      </c>
      <c r="V976" s="8" t="e" cm="1" vm="1">
        <f t="array" ref="V976">-1* AVERAGE(_xlfn._xlws.FILTER(V655:V942,($H$655:$H$942=1)*($K$655:$K$942=2)*($AW655:$AW942&gt;$Y$944)))</f>
        <v>#VALUE!</v>
      </c>
      <c r="W976" s="8" t="e" cm="1" vm="1">
        <f t="array" ref="W976">-1* AVERAGE(_xlfn._xlws.FILTER(W655:W942,($H$655:$H$942=1)*($K$655:$K$942=2)*($AW655:$AW942&gt;$Y$944)))</f>
        <v>#VALUE!</v>
      </c>
      <c r="Y976" t="str">
        <f>"Target; Gain &gt; "&amp;Y969&amp;"; #pref=2"</f>
        <v>Target; Gain &gt; 0.9; #pref=2</v>
      </c>
      <c r="Z976" s="8" t="e" cm="1" vm="1">
        <f t="array" ref="Z976">-1* AVERAGE(_xlfn._xlws.FILTER(Z655:Z942,($H$655:$H$942=1)*($K$655:$K$942=2)*($AW655:$AW942&gt;$Y$944)))</f>
        <v>#VALUE!</v>
      </c>
      <c r="AA976" s="8" t="e" cm="1" vm="1">
        <f t="array" ref="AA976">-1* AVERAGE(_xlfn._xlws.FILTER(AA655:AA942,($H$655:$H$942=1)*($K$655:$K$942=2)*($AW655:$AW942&gt;$Y$944)))</f>
        <v>#VALUE!</v>
      </c>
      <c r="AB976" s="8" t="e" cm="1" vm="1">
        <f t="array" ref="AB976">-1* AVERAGE(_xlfn._xlws.FILTER(AB655:AB942,($H$655:$H$942=1)*($K$655:$K$942=2)*($AW655:$AW942&gt;$Y$944)))</f>
        <v>#VALUE!</v>
      </c>
      <c r="AC976" s="8" t="e" cm="1" vm="1">
        <f t="array" ref="AC976">-1* AVERAGE(_xlfn._xlws.FILTER(AC655:AC942,($H$655:$H$942=1)*($K$655:$K$942=2)*($AW655:$AW942&gt;$Y$944)))</f>
        <v>#VALUE!</v>
      </c>
      <c r="AD976" s="8" t="e" cm="1" vm="1">
        <f t="array" ref="AD976">-1* AVERAGE(_xlfn._xlws.FILTER(AD655:AD942,($H$655:$H$942=1)*($K$655:$K$942=2)*($AW655:$AW942&gt;$Y$944)))</f>
        <v>#VALUE!</v>
      </c>
      <c r="AE976" s="8" t="e" cm="1" vm="1">
        <f t="array" ref="AE976">-1* AVERAGE(_xlfn._xlws.FILTER(AE655:AE942,($H$655:$H$942=1)*($K$655:$K$942=2)*($AW655:$AW942&gt;$Y$944)))</f>
        <v>#VALUE!</v>
      </c>
      <c r="AF976" s="8" t="e" cm="1" vm="1">
        <f t="array" ref="AF976">-1* AVERAGE(_xlfn._xlws.FILTER(AF655:AF942,($H$655:$H$942=1)*($K$655:$K$942=2)*($AW655:$AW942&gt;$Y$944)))</f>
        <v>#VALUE!</v>
      </c>
      <c r="AG976" s="8" t="e" cm="1" vm="1">
        <f t="array" ref="AG976">-1* AVERAGE(_xlfn._xlws.FILTER(AG655:AG942,($H$655:$H$942=1)*($K$655:$K$942=2)*($AW655:$AW942&gt;$Y$944)))</f>
        <v>#VALUE!</v>
      </c>
      <c r="AH976" s="8" t="e" cm="1" vm="1">
        <f t="array" ref="AH976">-1* AVERAGE(_xlfn._xlws.FILTER(AH655:AH942,($H$655:$H$942=1)*($K$655:$K$942=2)*($AW655:$AW942&gt;$Y$944)))</f>
        <v>#VALUE!</v>
      </c>
      <c r="AI976" s="8" t="e" cm="1" vm="1">
        <f t="array" ref="AI976">-1* AVERAGE(_xlfn._xlws.FILTER(AI655:AI942,($H$655:$H$942=1)*($K$655:$K$942=2)*($AW655:$AW942&gt;$Y$944)))</f>
        <v>#VALUE!</v>
      </c>
      <c r="AK976" t="str">
        <f t="shared" si="440"/>
        <v>Target; Gain &gt; 0.9; #pref=2</v>
      </c>
      <c r="AL976" s="8" t="e" cm="1" vm="1">
        <f t="array" ref="AL976">-1* AVERAGE(_xlfn._xlws.FILTER(AL655:AL942,($H$655:$H$942=1)*($K$655:$K$942=2)*($AW655:$AW942&gt;$Y$944)))</f>
        <v>#VALUE!</v>
      </c>
      <c r="AM976" s="8" t="e" cm="1" vm="1">
        <f t="array" ref="AM976">-1* AVERAGE(_xlfn._xlws.FILTER(AM655:AM942,($H$655:$H$942=1)*($K$655:$K$942=2)*($AW655:$AW942&gt;$Y$944)))</f>
        <v>#VALUE!</v>
      </c>
      <c r="AN976" s="8" t="e" cm="1" vm="1">
        <f t="array" ref="AN976">-1* AVERAGE(_xlfn._xlws.FILTER(AN655:AN942,($H$655:$H$942=1)*($K$655:$K$942=2)*($AW655:$AW942&gt;$Y$944)))</f>
        <v>#VALUE!</v>
      </c>
      <c r="AO976" s="8" t="e" cm="1" vm="1">
        <f t="array" ref="AO976">-1* AVERAGE(_xlfn._xlws.FILTER(AO655:AO942,($H$655:$H$942=1)*($K$655:$K$942=2)*($AW655:$AW942&gt;$Y$944)))</f>
        <v>#VALUE!</v>
      </c>
      <c r="AP976" s="8" t="e" cm="1" vm="1">
        <f t="array" ref="AP976">-1* AVERAGE(_xlfn._xlws.FILTER(AP655:AP942,($H$655:$H$942=1)*($K$655:$K$942=2)*($AW655:$AW942&gt;$Y$944)))</f>
        <v>#VALUE!</v>
      </c>
      <c r="AQ976" s="8" t="e" cm="1" vm="1">
        <f t="array" ref="AQ976">-1* AVERAGE(_xlfn._xlws.FILTER(AQ655:AQ942,($H$655:$H$942=1)*($K$655:$K$942=2)*($AW655:$AW942&gt;$Y$944)))</f>
        <v>#VALUE!</v>
      </c>
      <c r="AR976" s="8" t="e" cm="1" vm="1">
        <f t="array" ref="AR976">-1* AVERAGE(_xlfn._xlws.FILTER(AR655:AR942,($H$655:$H$942=1)*($K$655:$K$942=2)*($AW655:$AW942&gt;$Y$944)))</f>
        <v>#VALUE!</v>
      </c>
      <c r="AS976" s="8" t="e" cm="1" vm="1">
        <f t="array" ref="AS976">-1* AVERAGE(_xlfn._xlws.FILTER(AS655:AS942,($H$655:$H$942=1)*($K$655:$K$942=2)*($AW655:$AW942&gt;$Y$944)))</f>
        <v>#VALUE!</v>
      </c>
      <c r="AT976" s="8" t="e" cm="1" vm="1">
        <f t="array" ref="AT976">-1* AVERAGE(_xlfn._xlws.FILTER(AT655:AT942,($H$655:$H$942=1)*($K$655:$K$942=2)*($AW655:$AW942&gt;$Y$944)))</f>
        <v>#VALUE!</v>
      </c>
      <c r="AU976" s="8" t="e" cm="1" vm="1">
        <f t="array" ref="AU976">-1* AVERAGE(_xlfn._xlws.FILTER(AU655:AU942,($H$655:$H$942=1)*($K$655:$K$942=2)*($AW655:$AW942&gt;$Y$944)))</f>
        <v>#VALUE!</v>
      </c>
    </row>
    <row r="977" spans="13:49" x14ac:dyDescent="0.3">
      <c r="M977" t="str">
        <f t="shared" si="444"/>
        <v>Target; Gain &gt; 0.9; #pref=3</v>
      </c>
      <c r="N977" s="8" cm="1">
        <f t="array" ref="N977">-1* MEDIAN(_xlfn._xlws.FILTER(N655:N942,($H$655:$H$942=1)*($K$655:$K$942=3)*($AW655:$AW942&gt;$Y$944)))</f>
        <v>0.35173600585507725</v>
      </c>
      <c r="O977" s="8" cm="1">
        <f t="array" ref="O977">-1* MEDIAN(_xlfn._xlws.FILTER(O655:O942,($H$655:$H$942=1)*($K$655:$K$942=3)*($AW655:$AW942&gt;$Y$944)))</f>
        <v>0.34668734501527915</v>
      </c>
      <c r="P977" s="8" cm="1">
        <f t="array" ref="P977">-1* MEDIAN(_xlfn._xlws.FILTER(P655:P942,($H$655:$H$942=1)*($K$655:$K$942=3)*($AW655:$AW942&gt;$Y$944)))</f>
        <v>-0.33752187167049347</v>
      </c>
      <c r="Q977" s="8" cm="1">
        <f t="array" ref="Q977">-1* MEDIAN(_xlfn._xlws.FILTER(Q655:Q942,($H$655:$H$942=1)*($K$655:$K$942=3)*($AW655:$AW942&gt;$Y$944)))</f>
        <v>0.61693257026222359</v>
      </c>
      <c r="R977" s="8" cm="1">
        <f t="array" ref="R977">-1* MEDIAN(_xlfn._xlws.FILTER(R655:R942,($H$655:$H$942=1)*($K$655:$K$942=3)*($AW655:$AW942&gt;$Y$944)))</f>
        <v>-0.20106159705952725</v>
      </c>
      <c r="S977" s="8" cm="1">
        <f t="array" ref="S977">-1* MEDIAN(_xlfn._xlws.FILTER(S655:S942,($H$655:$H$942=1)*($K$655:$K$942=3)*($AW655:$AW942&gt;$Y$944)))</f>
        <v>0.7665549900693418</v>
      </c>
      <c r="T977" s="8" cm="1">
        <f t="array" ref="T977">-1* MEDIAN(_xlfn._xlws.FILTER(T655:T942,($H$655:$H$942=1)*($K$655:$K$942=3)*($AW655:$AW942&gt;$Y$944)))</f>
        <v>-4.7920242895399348</v>
      </c>
      <c r="U977" s="8" cm="1">
        <f t="array" ref="U977">-1* MEDIAN(_xlfn._xlws.FILTER(U655:U942,($H$655:$H$942=1)*($K$655:$K$942=3)*($AW655:$AW942&gt;$Y$944)))</f>
        <v>-3.0970877453654317</v>
      </c>
      <c r="V977" s="8" cm="1">
        <f t="array" ref="V977">-1* MEDIAN(_xlfn._xlws.FILTER(V655:V942,($H$655:$H$942=1)*($K$655:$K$942=3)*($AW655:$AW942&gt;$Y$944)))</f>
        <v>-3.0009173817647663</v>
      </c>
      <c r="W977" s="8" cm="1">
        <f t="array" ref="W977">-1* MEDIAN(_xlfn._xlws.FILTER(W655:W942,($H$655:$H$942=1)*($K$655:$K$942=3)*($AW655:$AW942&gt;$Y$944)))</f>
        <v>0.38402779057971587</v>
      </c>
      <c r="Y977" t="str">
        <f>"Target; Gain &gt; "&amp;Y969&amp;"; #pref=3"</f>
        <v>Target; Gain &gt; 0.9; #pref=3</v>
      </c>
      <c r="Z977" s="8" cm="1">
        <f t="array" ref="Z977">-1* MEDIAN(_xlfn._xlws.FILTER(Z655:Z942,($H$655:$H$942=1)*($K$655:$K$942=3)*($AW655:$AW942&gt;$Y$944)))</f>
        <v>0.24242877163463306</v>
      </c>
      <c r="AA977" s="8" cm="1">
        <f t="array" ref="AA977">-1* MEDIAN(_xlfn._xlws.FILTER(AA655:AA942,($H$655:$H$942=1)*($K$655:$K$942=3)*($AW655:$AW942&gt;$Y$944)))</f>
        <v>0.249772862219452</v>
      </c>
      <c r="AB977" s="8" cm="1">
        <f t="array" ref="AB977">-1* MEDIAN(_xlfn._xlws.FILTER(AB655:AB942,($H$655:$H$942=1)*($K$655:$K$942=3)*($AW655:$AW942&gt;$Y$944)))</f>
        <v>-0.11430891057996653</v>
      </c>
      <c r="AC977" s="8" cm="1">
        <f t="array" ref="AC977">-1* MEDIAN(_xlfn._xlws.FILTER(AC655:AC942,($H$655:$H$942=1)*($K$655:$K$942=3)*($AW655:$AW942&gt;$Y$944)))</f>
        <v>0.35453005705627716</v>
      </c>
      <c r="AD977" s="8" cm="1">
        <f t="array" ref="AD977">-1* MEDIAN(_xlfn._xlws.FILTER(AD655:AD942,($H$655:$H$942=1)*($K$655:$K$942=3)*($AW655:$AW942&gt;$Y$944)))</f>
        <v>2.2008523719466599E-2</v>
      </c>
      <c r="AE977" s="8" cm="1">
        <f t="array" ref="AE977">-1* MEDIAN(_xlfn._xlws.FILTER(AE655:AE942,($H$655:$H$942=1)*($K$655:$K$942=3)*($AW655:$AW942&gt;$Y$944)))</f>
        <v>0.46893946467912501</v>
      </c>
      <c r="AF977" s="8" cm="1">
        <f t="array" ref="AF977">-1* MEDIAN(_xlfn._xlws.FILTER(AF655:AF942,($H$655:$H$942=1)*($K$655:$K$942=3)*($AW655:$AW942&gt;$Y$944)))</f>
        <v>-1.3180916600113668</v>
      </c>
      <c r="AG977" s="8" cm="1">
        <f t="array" ref="AG977">-1* MEDIAN(_xlfn._xlws.FILTER(AG655:AG942,($H$655:$H$942=1)*($K$655:$K$942=3)*($AW655:$AW942&gt;$Y$944)))</f>
        <v>-0.84073924607053141</v>
      </c>
      <c r="AH977" s="8" cm="1">
        <f t="array" ref="AH977">-1* MEDIAN(_xlfn._xlws.FILTER(AH655:AH942,($H$655:$H$942=1)*($K$655:$K$942=3)*($AW655:$AW942&gt;$Y$944)))</f>
        <v>-1.4764144047721683</v>
      </c>
      <c r="AI977" s="8" cm="1">
        <f t="array" ref="AI977">-1* MEDIAN(_xlfn._xlws.FILTER(AI655:AI942,($H$655:$H$942=1)*($K$655:$K$942=3)*($AW655:$AW942&gt;$Y$944)))</f>
        <v>-0.15710952178595133</v>
      </c>
      <c r="AK977" t="str">
        <f t="shared" si="440"/>
        <v>Target; Gain &gt; 0.9; #pref=3</v>
      </c>
      <c r="AL977" s="8" cm="1">
        <f t="array" ref="AL977">-1* MEDIAN(_xlfn._xlws.FILTER(AL655:AL942,($H$655:$H$942=1)*($K$655:$K$942=3)*($AW655:$AW942&gt;$Y$944)))</f>
        <v>0.67686183506900877</v>
      </c>
      <c r="AM977" s="8" cm="1">
        <f t="array" ref="AM977">-1* MEDIAN(_xlfn._xlws.FILTER(AM655:AM942,($H$655:$H$942=1)*($K$655:$K$942=3)*($AW655:$AW942&gt;$Y$944)))</f>
        <v>0.68024605115109038</v>
      </c>
      <c r="AN977" s="8" cm="1">
        <f t="array" ref="AN977">-1* MEDIAN(_xlfn._xlws.FILTER(AN655:AN942,($H$655:$H$942=1)*($K$655:$K$942=3)*($AW655:$AW942&gt;$Y$944)))</f>
        <v>-0.11430891057996653</v>
      </c>
      <c r="AO977" s="8" cm="1">
        <f t="array" ref="AO977">-1* MEDIAN(_xlfn._xlws.FILTER(AO655:AO942,($H$655:$H$942=1)*($K$655:$K$942=3)*($AW655:$AW942&gt;$Y$944)))</f>
        <v>0.70214121232893978</v>
      </c>
      <c r="AP977" s="8" cm="1">
        <f t="array" ref="AP977">-1* MEDIAN(_xlfn._xlws.FILTER(AP655:AP942,($H$655:$H$942=1)*($K$655:$K$942=3)*($AW655:$AW942&gt;$Y$944)))</f>
        <v>2.2008523719466599E-2</v>
      </c>
      <c r="AQ977" s="8" cm="1">
        <f t="array" ref="AQ977">-1* MEDIAN(_xlfn._xlws.FILTER(AQ655:AQ942,($H$655:$H$942=1)*($K$655:$K$942=3)*($AW655:$AW942&gt;$Y$944)))</f>
        <v>0.71918375609516982</v>
      </c>
      <c r="AR977" s="8" cm="1">
        <f t="array" ref="AR977">-1* MEDIAN(_xlfn._xlws.FILTER(AR655:AR942,($H$655:$H$942=1)*($K$655:$K$942=3)*($AW655:$AW942&gt;$Y$944)))</f>
        <v>-0.22936751415536821</v>
      </c>
      <c r="AS977" s="8" cm="1">
        <f t="array" ref="AS977">-1* MEDIAN(_xlfn._xlws.FILTER(AS655:AS942,($H$655:$H$942=1)*($K$655:$K$942=3)*($AW655:$AW942&gt;$Y$944)))</f>
        <v>0.60247975554146316</v>
      </c>
      <c r="AT977" s="8" cm="1">
        <f t="array" ref="AT977">-1* MEDIAN(_xlfn._xlws.FILTER(AT655:AT942,($H$655:$H$942=1)*($K$655:$K$942=3)*($AW655:$AW942&gt;$Y$944)))</f>
        <v>-1.4764144047721683</v>
      </c>
      <c r="AU977" s="8" cm="1">
        <f t="array" ref="AU977">-1* MEDIAN(_xlfn._xlws.FILTER(AU655:AU942,($H$655:$H$942=1)*($K$655:$K$942=3)*($AW655:$AW942&gt;$Y$944)))</f>
        <v>0.44038323255352529</v>
      </c>
    </row>
    <row r="978" spans="13:49" x14ac:dyDescent="0.3">
      <c r="M978" t="str">
        <f t="shared" si="444"/>
        <v>Target; Gain &gt; 0.9; #pref=4</v>
      </c>
      <c r="N978" s="8" t="e" cm="1" vm="1">
        <f t="array" ref="N978">-1* MEDIAN(_xlfn._xlws.FILTER(N655:N942,($H$655:$H$942=1)*($K$655:$K$942=4)*($AW655:$AW942&gt;$Y$944)))</f>
        <v>#VALUE!</v>
      </c>
      <c r="O978" s="8" t="e" cm="1" vm="1">
        <f t="array" ref="O978">-1* MEDIAN(_xlfn._xlws.FILTER(O655:O942,($H$655:$H$942=1)*($K$655:$K$942=4)*($AW655:$AW942&gt;$Y$944)))</f>
        <v>#VALUE!</v>
      </c>
      <c r="P978" s="8" t="e" cm="1" vm="1">
        <f t="array" ref="P978">-1* MEDIAN(_xlfn._xlws.FILTER(P655:P942,($H$655:$H$942=1)*($K$655:$K$942=4)*($AW655:$AW942&gt;$Y$944)))</f>
        <v>#VALUE!</v>
      </c>
      <c r="Q978" s="8" t="e" cm="1" vm="1">
        <f t="array" ref="Q978">-1* MEDIAN(_xlfn._xlws.FILTER(Q655:Q942,($H$655:$H$942=1)*($K$655:$K$942=4)*($AW655:$AW942&gt;$Y$944)))</f>
        <v>#VALUE!</v>
      </c>
      <c r="R978" s="8" t="e" cm="1" vm="1">
        <f t="array" ref="R978">-1* MEDIAN(_xlfn._xlws.FILTER(R655:R942,($H$655:$H$942=1)*($K$655:$K$942=4)*($AW655:$AW942&gt;$Y$944)))</f>
        <v>#VALUE!</v>
      </c>
      <c r="S978" s="8" t="e" cm="1" vm="1">
        <f t="array" ref="S978">-1* MEDIAN(_xlfn._xlws.FILTER(S655:S942,($H$655:$H$942=1)*($K$655:$K$942=4)*($AW655:$AW942&gt;$Y$944)))</f>
        <v>#VALUE!</v>
      </c>
      <c r="T978" s="8" t="e" cm="1" vm="1">
        <f t="array" ref="T978">-1* MEDIAN(_xlfn._xlws.FILTER(T655:T942,($H$655:$H$942=1)*($K$655:$K$942=4)*($AW655:$AW942&gt;$Y$944)))</f>
        <v>#VALUE!</v>
      </c>
      <c r="U978" s="8" t="e" cm="1" vm="1">
        <f t="array" ref="U978">-1* MEDIAN(_xlfn._xlws.FILTER(U655:U942,($H$655:$H$942=1)*($K$655:$K$942=4)*($AW655:$AW942&gt;$Y$944)))</f>
        <v>#VALUE!</v>
      </c>
      <c r="V978" s="8" t="e" cm="1" vm="1">
        <f t="array" ref="V978">-1* MEDIAN(_xlfn._xlws.FILTER(V655:V942,($H$655:$H$942=1)*($K$655:$K$942=4)*($AW655:$AW942&gt;$Y$944)))</f>
        <v>#VALUE!</v>
      </c>
      <c r="W978" s="8" t="e" cm="1" vm="1">
        <f t="array" ref="W978">-1* MEDIAN(_xlfn._xlws.FILTER(W655:W942,($H$655:$H$942=1)*($K$655:$K$942=4)*($AW655:$AW942&gt;$Y$944)))</f>
        <v>#VALUE!</v>
      </c>
      <c r="Y978" t="str">
        <f>"Target; Gain &gt; "&amp;Y969&amp;"; #pref=4"</f>
        <v>Target; Gain &gt; 0.9; #pref=4</v>
      </c>
      <c r="Z978" s="8" t="e" cm="1" vm="1">
        <f t="array" ref="Z978">-1* MEDIAN(_xlfn._xlws.FILTER(Z655:Z942,($H$655:$H$942=1)*($K$655:$K$942=4)*($AW655:$AW942&gt;$Y$944)))</f>
        <v>#VALUE!</v>
      </c>
      <c r="AA978" s="8" t="e" cm="1" vm="1">
        <f t="array" ref="AA978">-1* MEDIAN(_xlfn._xlws.FILTER(AA655:AA942,($H$655:$H$942=1)*($K$655:$K$942=4)*($AW655:$AW942&gt;$Y$944)))</f>
        <v>#VALUE!</v>
      </c>
      <c r="AB978" s="8" t="e" cm="1" vm="1">
        <f t="array" ref="AB978">-1* MEDIAN(_xlfn._xlws.FILTER(AB655:AB942,($H$655:$H$942=1)*($K$655:$K$942=4)*($AW655:$AW942&gt;$Y$944)))</f>
        <v>#VALUE!</v>
      </c>
      <c r="AC978" s="8" t="e" cm="1" vm="1">
        <f t="array" ref="AC978">-1* MEDIAN(_xlfn._xlws.FILTER(AC655:AC942,($H$655:$H$942=1)*($K$655:$K$942=4)*($AW655:$AW942&gt;$Y$944)))</f>
        <v>#VALUE!</v>
      </c>
      <c r="AD978" s="8" t="e" cm="1" vm="1">
        <f t="array" ref="AD978">-1* MEDIAN(_xlfn._xlws.FILTER(AD655:AD942,($H$655:$H$942=1)*($K$655:$K$942=4)*($AW655:$AW942&gt;$Y$944)))</f>
        <v>#VALUE!</v>
      </c>
      <c r="AE978" s="8" t="e" cm="1" vm="1">
        <f t="array" ref="AE978">-1* MEDIAN(_xlfn._xlws.FILTER(AE655:AE942,($H$655:$H$942=1)*($K$655:$K$942=4)*($AW655:$AW942&gt;$Y$944)))</f>
        <v>#VALUE!</v>
      </c>
      <c r="AF978" s="8" t="e" cm="1" vm="1">
        <f t="array" ref="AF978">-1* MEDIAN(_xlfn._xlws.FILTER(AF655:AF942,($H$655:$H$942=1)*($K$655:$K$942=4)*($AW655:$AW942&gt;$Y$944)))</f>
        <v>#VALUE!</v>
      </c>
      <c r="AG978" s="8" t="e" cm="1" vm="1">
        <f t="array" ref="AG978">-1* MEDIAN(_xlfn._xlws.FILTER(AG655:AG942,($H$655:$H$942=1)*($K$655:$K$942=4)*($AW655:$AW942&gt;$Y$944)))</f>
        <v>#VALUE!</v>
      </c>
      <c r="AH978" s="8" t="e" cm="1" vm="1">
        <f t="array" ref="AH978">-1* MEDIAN(_xlfn._xlws.FILTER(AH655:AH942,($H$655:$H$942=1)*($K$655:$K$942=4)*($AW655:$AW942&gt;$Y$944)))</f>
        <v>#VALUE!</v>
      </c>
      <c r="AI978" s="8" t="e" cm="1" vm="1">
        <f t="array" ref="AI978">-1* MEDIAN(_xlfn._xlws.FILTER(AI655:AI942,($H$655:$H$942=1)*($K$655:$K$942=4)*($AW655:$AW942&gt;$Y$944)))</f>
        <v>#VALUE!</v>
      </c>
      <c r="AK978" t="str">
        <f t="shared" si="440"/>
        <v>Target; Gain &gt; 0.9; #pref=4</v>
      </c>
      <c r="AL978" s="8" t="e" cm="1" vm="1">
        <f t="array" ref="AL978">-1* MEDIAN(_xlfn._xlws.FILTER(AL655:AL942,($H$655:$H$942=1)*($K$655:$K$942=4)*($AW655:$AW942&gt;$Y$944)))</f>
        <v>#VALUE!</v>
      </c>
      <c r="AM978" s="8" t="e" cm="1" vm="1">
        <f t="array" ref="AM978">-1* MEDIAN(_xlfn._xlws.FILTER(AM655:AM942,($H$655:$H$942=1)*($K$655:$K$942=4)*($AW655:$AW942&gt;$Y$944)))</f>
        <v>#VALUE!</v>
      </c>
      <c r="AN978" s="8" t="e" cm="1" vm="1">
        <f t="array" ref="AN978">-1* MEDIAN(_xlfn._xlws.FILTER(AN655:AN942,($H$655:$H$942=1)*($K$655:$K$942=4)*($AW655:$AW942&gt;$Y$944)))</f>
        <v>#VALUE!</v>
      </c>
      <c r="AO978" s="8" t="e" cm="1" vm="1">
        <f t="array" ref="AO978">-1* MEDIAN(_xlfn._xlws.FILTER(AO655:AO942,($H$655:$H$942=1)*($K$655:$K$942=4)*($AW655:$AW942&gt;$Y$944)))</f>
        <v>#VALUE!</v>
      </c>
      <c r="AP978" s="8" t="e" cm="1" vm="1">
        <f t="array" ref="AP978">-1* MEDIAN(_xlfn._xlws.FILTER(AP655:AP942,($H$655:$H$942=1)*($K$655:$K$942=4)*($AW655:$AW942&gt;$Y$944)))</f>
        <v>#VALUE!</v>
      </c>
      <c r="AQ978" s="8" t="e" cm="1" vm="1">
        <f t="array" ref="AQ978">-1* MEDIAN(_xlfn._xlws.FILTER(AQ655:AQ942,($H$655:$H$942=1)*($K$655:$K$942=4)*($AW655:$AW942&gt;$Y$944)))</f>
        <v>#VALUE!</v>
      </c>
      <c r="AR978" s="8" t="e" cm="1" vm="1">
        <f t="array" ref="AR978">-1* MEDIAN(_xlfn._xlws.FILTER(AR655:AR942,($H$655:$H$942=1)*($K$655:$K$942=4)*($AW655:$AW942&gt;$Y$944)))</f>
        <v>#VALUE!</v>
      </c>
      <c r="AS978" s="8" t="e" cm="1" vm="1">
        <f t="array" ref="AS978">-1* MEDIAN(_xlfn._xlws.FILTER(AS655:AS942,($H$655:$H$942=1)*($K$655:$K$942=4)*($AW655:$AW942&gt;$Y$944)))</f>
        <v>#VALUE!</v>
      </c>
      <c r="AT978" s="8" t="e" cm="1" vm="1">
        <f t="array" ref="AT978">-1* MEDIAN(_xlfn._xlws.FILTER(AT655:AT942,($H$655:$H$942=1)*($K$655:$K$942=4)*($AW655:$AW942&gt;$Y$944)))</f>
        <v>#VALUE!</v>
      </c>
      <c r="AU978" s="8" t="e" cm="1" vm="1">
        <f t="array" ref="AU978">-1* MEDIAN(_xlfn._xlws.FILTER(AU655:AU942,($H$655:$H$942=1)*($K$655:$K$942=4)*($AW655:$AW942&gt;$Y$944)))</f>
        <v>#VALUE!</v>
      </c>
    </row>
    <row r="979" spans="13:49" x14ac:dyDescent="0.3">
      <c r="M979" t="str">
        <f t="shared" si="444"/>
        <v>Target (or sym); Gain &gt; 0</v>
      </c>
      <c r="N979" s="8" cm="1">
        <f t="array" ref="N979">-1* MEDIAN(_xlfn._xlws.FILTER(N655:N942,($H655:$H942=1)*($J655:$J942=1)))</f>
        <v>0.20750686273138902</v>
      </c>
      <c r="O979" s="8" cm="1">
        <f t="array" ref="O979">-1* MEDIAN(_xlfn._xlws.FILTER(O655:O942,($H655:$H942=1)*($J655:$J942=1)))</f>
        <v>0.19886044042624862</v>
      </c>
      <c r="P979" s="8" cm="1">
        <f t="array" ref="P979">-1* MEDIAN(_xlfn._xlws.FILTER(P655:P942,($H655:$H942=1)*($J655:$J942=1)))</f>
        <v>-0.1486996757734842</v>
      </c>
      <c r="Q979" s="8" cm="1">
        <f t="array" ref="Q979">-1* MEDIAN(_xlfn._xlws.FILTER(Q655:Q942,($H655:$H942=1)*($J655:$J942=1)))</f>
        <v>0.5782374883332615</v>
      </c>
      <c r="R979" s="8" cm="1">
        <f t="array" ref="R979">-1* MEDIAN(_xlfn._xlws.FILTER(R655:R942,($H655:$H942=1)*($J655:$J942=1)))</f>
        <v>0.14521490170370521</v>
      </c>
      <c r="S979" s="8" cm="1">
        <f t="array" ref="S979">-1* MEDIAN(_xlfn._xlws.FILTER(S655:S942,($H655:$H942=1)*($J655:$J942=1)))</f>
        <v>0.65001409667767884</v>
      </c>
      <c r="T979" s="8" cm="1">
        <f t="array" ref="T979">-1* MEDIAN(_xlfn._xlws.FILTER(T655:T942,($H655:$H942=1)*($J655:$J942=1)))</f>
        <v>-1.7134136157510973</v>
      </c>
      <c r="U979" s="8" cm="1">
        <f t="array" ref="U979">-1* MEDIAN(_xlfn._xlws.FILTER(U655:U942,($H655:$H942=1)*($J655:$J942=1)))</f>
        <v>-1.2089494258958293</v>
      </c>
      <c r="V979" s="8" cm="1">
        <f t="array" ref="V979">-1* MEDIAN(_xlfn._xlws.FILTER(V655:V942,($H655:$H942=1)*($J655:$J942=1)))</f>
        <v>-3.0009173817647663</v>
      </c>
      <c r="W979" s="8" cm="1">
        <f t="array" ref="W979">-1* MEDIAN(_xlfn._xlws.FILTER(W655:W942,($H655:$H942=1)*($J655:$J942=1)))</f>
        <v>9.5713459601103834E-2</v>
      </c>
      <c r="Y979" t="s">
        <v>52</v>
      </c>
      <c r="Z979" s="8" cm="1">
        <f t="array" ref="Z979">-1* MEDIAN(_xlfn._xlws.FILTER(Z655:Z942,($H655:$H942=1)*($J655:$J942=1)))</f>
        <v>0.1697972412010576</v>
      </c>
      <c r="AA979" s="8" cm="1">
        <f t="array" ref="AA979">-1* MEDIAN(_xlfn._xlws.FILTER(AA655:AA942,($H655:$H942=1)*($J655:$J942=1)))</f>
        <v>0.17254509085976349</v>
      </c>
      <c r="AB979" s="8" cm="1">
        <f t="array" ref="AB979">-1* MEDIAN(_xlfn._xlws.FILTER(AB655:AB942,($H655:$H942=1)*($J655:$J942=1)))</f>
        <v>-0.11430891057996653</v>
      </c>
      <c r="AC979" s="8" cm="1">
        <f t="array" ref="AC979">-1* MEDIAN(_xlfn._xlws.FILTER(AC655:AC942,($H655:$H942=1)*($J655:$J942=1)))</f>
        <v>0.31884401988409478</v>
      </c>
      <c r="AD979" s="8" cm="1">
        <f t="array" ref="AD979">-1* MEDIAN(_xlfn._xlws.FILTER(AD655:AD942,($H655:$H942=1)*($J655:$J942=1)))</f>
        <v>0.17253103830914934</v>
      </c>
      <c r="AE979" s="8" cm="1">
        <f t="array" ref="AE979">-1* MEDIAN(_xlfn._xlws.FILTER(AE655:AE942,($H655:$H942=1)*($J655:$J942=1)))</f>
        <v>0.40896213293286171</v>
      </c>
      <c r="AF979" s="8" cm="1">
        <f t="array" ref="AF979">-1* MEDIAN(_xlfn._xlws.FILTER(AF655:AF942,($H655:$H942=1)*($J655:$J942=1)))</f>
        <v>-0.40835847490066263</v>
      </c>
      <c r="AG979" s="8" cm="1">
        <f t="array" ref="AG979">-1* MEDIAN(_xlfn._xlws.FILTER(AG655:AG942,($H655:$H942=1)*($J655:$J942=1)))</f>
        <v>-0.22216766077493771</v>
      </c>
      <c r="AH979" s="8" cm="1">
        <f t="array" ref="AH979">-1* MEDIAN(_xlfn._xlws.FILTER(AH655:AH942,($H655:$H942=1)*($J655:$J942=1)))</f>
        <v>-1.4764144047721683</v>
      </c>
      <c r="AI979" s="8" cm="1">
        <f t="array" ref="AI979">-1* MEDIAN(_xlfn._xlws.FILTER(AI655:AI942,($H655:$H942=1)*($J655:$J942=1)))</f>
        <v>-0.22599229235073146</v>
      </c>
      <c r="AK979" t="str">
        <f t="shared" si="440"/>
        <v>Target (or sym); Gain &gt; 0</v>
      </c>
      <c r="AL979" s="8" cm="1">
        <f t="array" ref="AL979">-1* MEDIAN(_xlfn._xlws.FILTER(AL655:AL942,($H655:$H942=1)*($J655:$J942=1)))</f>
        <v>0.67384278171264311</v>
      </c>
      <c r="AM979" s="8" cm="1">
        <f t="array" ref="AM979">-1* MEDIAN(_xlfn._xlws.FILTER(AM655:AM942,($H655:$H942=1)*($J655:$J942=1)))</f>
        <v>0.67702208397488917</v>
      </c>
      <c r="AN979" s="8" cm="1">
        <f t="array" ref="AN979">-1* MEDIAN(_xlfn._xlws.FILTER(AN655:AN942,($H655:$H942=1)*($J655:$J942=1)))</f>
        <v>-0.11430891057996653</v>
      </c>
      <c r="AO979" s="8" cm="1">
        <f t="array" ref="AO979">-1* MEDIAN(_xlfn._xlws.FILTER(AO655:AO942,($H655:$H942=1)*($J655:$J942=1)))</f>
        <v>0.69862865305535604</v>
      </c>
      <c r="AP979" s="8" cm="1">
        <f t="array" ref="AP979">-1* MEDIAN(_xlfn._xlws.FILTER(AP655:AP942,($H655:$H942=1)*($J655:$J942=1)))</f>
        <v>0.17253103830914934</v>
      </c>
      <c r="AQ979" s="8" cm="1">
        <f t="array" ref="AQ979">-1* MEDIAN(_xlfn._xlws.FILTER(AQ655:AQ942,($H655:$H942=1)*($J655:$J942=1)))</f>
        <v>0.71067426585042071</v>
      </c>
      <c r="AR979" s="8" cm="1">
        <f t="array" ref="AR979">-1* MEDIAN(_xlfn._xlws.FILTER(AR655:AR942,($H655:$H942=1)*($J655:$J942=1)))</f>
        <v>0.25334205671434462</v>
      </c>
      <c r="AS979" s="8" cm="1">
        <f t="array" ref="AS979">-1* MEDIAN(_xlfn._xlws.FILTER(AS655:AS942,($H655:$H942=1)*($J655:$J942=1)))</f>
        <v>0.75001911684057898</v>
      </c>
      <c r="AT979" s="8" cm="1">
        <f t="array" ref="AT979">-1* MEDIAN(_xlfn._xlws.FILTER(AT655:AT942,($H655:$H942=1)*($J655:$J942=1)))</f>
        <v>-1.4764144047721683</v>
      </c>
      <c r="AU979" s="8" cm="1">
        <f t="array" ref="AU979">-1* MEDIAN(_xlfn._xlws.FILTER(AU655:AU942,($H655:$H942=1)*($J655:$J942=1)))</f>
        <v>0.32003066602020369</v>
      </c>
      <c r="AV979" s="4" t="s">
        <v>43</v>
      </c>
      <c r="AW979" s="18">
        <f>AVERAGEIF($J655:$J942,"=1",AW655:AW942)</f>
        <v>1.2294472905941609</v>
      </c>
    </row>
    <row r="980" spans="13:49" x14ac:dyDescent="0.3">
      <c r="M980" t="str">
        <f t="shared" si="444"/>
        <v>Target (or sym); Gain &lt;= 0</v>
      </c>
      <c r="N980" s="8" cm="1">
        <f t="array" ref="N980">-1* MEDIAN(_xlfn._xlws.FILTER(N655:N942,($H655:$H942=1)*($J655:$J942=0)))</f>
        <v>-1.438802629597659</v>
      </c>
      <c r="O980" s="8" cm="1">
        <f t="array" ref="O980">-1* MEDIAN(_xlfn._xlws.FILTER(O655:O942,($H655:$H942=1)*($J655:$J942=0)))</f>
        <v>-1.4454030022023963</v>
      </c>
      <c r="P980" s="8" cm="1">
        <f t="array" ref="P980">-1* MEDIAN(_xlfn._xlws.FILTER(P655:P942,($H655:$H942=1)*($J655:$J942=0)))</f>
        <v>0.2215793517215543</v>
      </c>
      <c r="Q980" s="8" cm="1">
        <f t="array" ref="Q980">-1* MEDIAN(_xlfn._xlws.FILTER(Q655:Q942,($H655:$H942=1)*($J655:$J942=0)))</f>
        <v>-7.0404472662251527E-2</v>
      </c>
      <c r="R980" s="8" cm="1">
        <f t="array" ref="R980">-1* MEDIAN(_xlfn._xlws.FILTER(R655:R942,($H655:$H942=1)*($J655:$J942=0)))</f>
        <v>0.29522989523034743</v>
      </c>
      <c r="S980" s="8" cm="1">
        <f t="array" ref="S980">-1* MEDIAN(_xlfn._xlws.FILTER(S655:S942,($H655:$H942=1)*($J655:$J942=0)))</f>
        <v>-0.15492865798557459</v>
      </c>
      <c r="T980" s="8" cm="1">
        <f t="array" ref="T980">-1* MEDIAN(_xlfn._xlws.FILTER(T655:T942,($H655:$H942=1)*($J655:$J942=0)))</f>
        <v>-4.9634104127145484</v>
      </c>
      <c r="U980" s="8" cm="1">
        <f t="array" ref="U980">-1* MEDIAN(_xlfn._xlws.FILTER(U655:U942,($H655:$H942=1)*($J655:$J942=0)))</f>
        <v>-4.7968576039804303</v>
      </c>
      <c r="V980" s="8" cm="1">
        <f t="array" ref="V980">-1* MEDIAN(_xlfn._xlws.FILTER(V655:V942,($H655:$H942=1)*($J655:$J942=0)))</f>
        <v>0.28448595115726238</v>
      </c>
      <c r="W980" s="8" cm="1">
        <f t="array" ref="W980">-1* MEDIAN(_xlfn._xlws.FILTER(W655:W942,($H655:$H942=1)*($J655:$J942=0)))</f>
        <v>-1.1051901960391284</v>
      </c>
      <c r="Y980" t="s">
        <v>132</v>
      </c>
      <c r="Z980" s="8" cm="1">
        <f t="array" ref="Z980">-1* MEDIAN(_xlfn._xlws.FILTER(Z655:Z942,($H655:$H942=1)*($J655:$J942=0)))</f>
        <v>-0.78056714875716682</v>
      </c>
      <c r="AA980" s="8" cm="1">
        <f t="array" ref="AA980">-1* MEDIAN(_xlfn._xlws.FILTER(AA655:AA942,($H655:$H942=1)*($J655:$J942=0)))</f>
        <v>-0.7676900432778071</v>
      </c>
      <c r="AB980" s="8" cm="1">
        <f t="array" ref="AB980">-1* MEDIAN(_xlfn._xlws.FILTER(AB655:AB942,($H655:$H942=1)*($J655:$J942=0)))</f>
        <v>4.0213799745921014E-2</v>
      </c>
      <c r="AC980" s="8" cm="1">
        <f t="array" ref="AC980">-1* MEDIAN(_xlfn._xlws.FILTER(AC655:AC942,($H655:$H942=1)*($J655:$J942=0)))</f>
        <v>-0.25561369355441244</v>
      </c>
      <c r="AD980" s="8" cm="1">
        <f t="array" ref="AD980">-1* MEDIAN(_xlfn._xlws.FILTER(AD655:AD942,($H655:$H942=1)*($J655:$J942=0)))</f>
        <v>-0.32137918167979151</v>
      </c>
      <c r="AE980" s="8" cm="1">
        <f t="array" ref="AE980">-1* MEDIAN(_xlfn._xlws.FILTER(AE655:AE942,($H655:$H942=1)*($J655:$J942=0)))</f>
        <v>-0.9167811661930918</v>
      </c>
      <c r="AF980" s="8" cm="1">
        <f t="array" ref="AF980">-1* MEDIAN(_xlfn._xlws.FILTER(AF655:AF942,($H655:$H942=1)*($J655:$J942=0)))</f>
        <v>-0.50035631284289228</v>
      </c>
      <c r="AG980" s="8" cm="1">
        <f t="array" ref="AG980">-1* MEDIAN(_xlfn._xlws.FILTER(AG655:AG942,($H655:$H942=1)*($J655:$J942=0)))</f>
        <v>-1.4166774746193624</v>
      </c>
      <c r="AH980" s="8" cm="1">
        <f t="array" ref="AH980">-1* MEDIAN(_xlfn._xlws.FILTER(AH655:AH942,($H655:$H942=1)*($J655:$J942=0)))</f>
        <v>-0.11508147953225012</v>
      </c>
      <c r="AI980" s="8" cm="1">
        <f t="array" ref="AI980">-1* MEDIAN(_xlfn._xlws.FILTER(AI655:AI942,($H655:$H942=1)*($J655:$J942=0)))</f>
        <v>-2.0417183642258179</v>
      </c>
      <c r="AK980" t="str">
        <f t="shared" si="440"/>
        <v>Target (or sym); Gain &lt;= 0</v>
      </c>
      <c r="AL980" s="8" cm="1">
        <f t="array" ref="AL980">-1* MEDIAN(_xlfn._xlws.FILTER(AL655:AL942,($H655:$H942=1)*($J655:$J942=0)))</f>
        <v>0.52903946421123826</v>
      </c>
      <c r="AM980" s="8" cm="1">
        <f t="array" ref="AM980">-1* MEDIAN(_xlfn._xlws.FILTER(AM655:AM942,($H655:$H942=1)*($J655:$J942=0)))</f>
        <v>0.53607235962431199</v>
      </c>
      <c r="AN980" s="8" cm="1">
        <f t="array" ref="AN980">-1* MEDIAN(_xlfn._xlws.FILTER(AN655:AN942,($H655:$H942=1)*($J655:$J942=0)))</f>
        <v>4.0213799745921014E-2</v>
      </c>
      <c r="AO980" s="8" cm="1">
        <f t="array" ref="AO980">-1* MEDIAN(_xlfn._xlws.FILTER(AO655:AO942,($H655:$H942=1)*($J655:$J942=0)))</f>
        <v>0.61215194569132891</v>
      </c>
      <c r="AP980" s="8" cm="1">
        <f t="array" ref="AP980">-1* MEDIAN(_xlfn._xlws.FILTER(AP655:AP942,($H655:$H942=1)*($J655:$J942=0)))</f>
        <v>-0.32137918167979151</v>
      </c>
      <c r="AQ980" s="8" cm="1">
        <f t="array" ref="AQ980">-1* MEDIAN(_xlfn._xlws.FILTER(AQ655:AQ942,($H655:$H942=1)*($J655:$J942=0)))</f>
        <v>0.49515056864075757</v>
      </c>
      <c r="AR980" s="8" cm="1">
        <f t="array" ref="AR980">-1* MEDIAN(_xlfn._xlws.FILTER(AR655:AR942,($H655:$H942=1)*($J655:$J942=0)))</f>
        <v>2.6612742761388142E-2</v>
      </c>
      <c r="AS980" s="8" cm="1">
        <f t="array" ref="AS980">-1* MEDIAN(_xlfn._xlws.FILTER(AS655:AS942,($H655:$H942=1)*($J655:$J942=0)))</f>
        <v>0.58022860505098595</v>
      </c>
      <c r="AT980" s="8" cm="1">
        <f t="array" ref="AT980">-1* MEDIAN(_xlfn._xlws.FILTER(AT655:AT942,($H655:$H942=1)*($J655:$J942=0)))</f>
        <v>-0.11508147953225012</v>
      </c>
      <c r="AU980" s="8" cm="1">
        <f t="array" ref="AU980">-1* MEDIAN(_xlfn._xlws.FILTER(AU655:AU942,($H655:$H942=1)*($J655:$J942=0)))</f>
        <v>-0.50989790214734465</v>
      </c>
      <c r="AV980" s="4" t="s">
        <v>18</v>
      </c>
      <c r="AW980" s="18">
        <f>AVERAGEIF($J655:$J942,"=0",AW655:AW942)</f>
        <v>-1.4185930276086469</v>
      </c>
    </row>
    <row r="981" spans="13:49" x14ac:dyDescent="0.3">
      <c r="M981" s="19">
        <f t="shared" ref="M981:O986" si="445">M969</f>
        <v>0.9</v>
      </c>
      <c r="N981" s="19" t="str">
        <f t="shared" si="445"/>
        <v>BNL Causal</v>
      </c>
      <c r="O981" s="19" t="str">
        <f t="shared" si="445"/>
        <v>BNL Causal HM</v>
      </c>
      <c r="P981" s="19" t="str">
        <f>Q969</f>
        <v>SFS Causal</v>
      </c>
      <c r="Q981" s="19" t="str">
        <f>S969</f>
        <v>SaLSa Causal</v>
      </c>
      <c r="R981" s="19" t="str">
        <f>U969</f>
        <v>D&amp;C Causal</v>
      </c>
      <c r="S981" s="19" t="str">
        <f>W969</f>
        <v>BBS Causal</v>
      </c>
      <c r="T981" s="19"/>
      <c r="U981" s="19">
        <f t="shared" ref="U981:W992" si="446">Y969</f>
        <v>0.9</v>
      </c>
      <c r="V981" s="19" t="str">
        <f t="shared" si="446"/>
        <v>BNL Causal</v>
      </c>
      <c r="W981" s="19" t="str">
        <f t="shared" si="446"/>
        <v>BNL Causal HM</v>
      </c>
      <c r="X981" s="19" t="str">
        <f>AC969</f>
        <v>SFS Causal</v>
      </c>
      <c r="Y981" s="19" t="str">
        <f>AE969</f>
        <v>SaLSa Causal</v>
      </c>
      <c r="Z981" s="19" t="str">
        <f>AG969</f>
        <v>D&amp;C Causal</v>
      </c>
      <c r="AA981" s="19" t="str">
        <f>AI969</f>
        <v>BBS Causal</v>
      </c>
      <c r="AB981" s="17"/>
      <c r="AC981" s="32">
        <f>AK969</f>
        <v>0.9</v>
      </c>
      <c r="AD981" s="32" t="str">
        <f>AL969</f>
        <v>BNL Causal</v>
      </c>
      <c r="AE981" s="32" t="str">
        <f>AM969</f>
        <v>BNL Causal HM</v>
      </c>
      <c r="AF981" s="32" t="str">
        <f>AO969</f>
        <v>SFS Causal</v>
      </c>
      <c r="AG981" s="32" t="str">
        <f>AQ969</f>
        <v>SaLSa Causal</v>
      </c>
      <c r="AH981" s="32" t="str">
        <f>AS969</f>
        <v>D&amp;C Causal</v>
      </c>
      <c r="AI981" s="32" t="str">
        <f>AU969</f>
        <v>BBS Causal</v>
      </c>
      <c r="AK981" s="19"/>
      <c r="AL981" s="19"/>
      <c r="AM981" s="19"/>
      <c r="AN981" s="17"/>
      <c r="AO981" s="17"/>
      <c r="AP981" s="17"/>
      <c r="AQ981" s="17"/>
      <c r="AR981" s="17"/>
      <c r="AS981" s="17"/>
      <c r="AT981" s="17"/>
      <c r="AU981" s="17"/>
    </row>
    <row r="982" spans="13:49" x14ac:dyDescent="0.3">
      <c r="M982" t="str">
        <f t="shared" si="445"/>
        <v>ALL</v>
      </c>
      <c r="N982" s="8">
        <f t="shared" si="445"/>
        <v>-5.4203223440543506E-2</v>
      </c>
      <c r="O982" s="8">
        <f t="shared" si="445"/>
        <v>-6.118613034185956E-2</v>
      </c>
      <c r="P982" s="8">
        <f>Q970</f>
        <v>0.4938115654837848</v>
      </c>
      <c r="Q982" s="8">
        <f>S970</f>
        <v>0.37861314615459241</v>
      </c>
      <c r="R982" s="8">
        <f>U970</f>
        <v>-1.0397800698637165</v>
      </c>
      <c r="S982" s="8">
        <f>W970</f>
        <v>7.3451971210541228E-4</v>
      </c>
      <c r="T982" s="8"/>
      <c r="U982" s="8" t="str">
        <f t="shared" si="446"/>
        <v>ALL</v>
      </c>
      <c r="V982" s="8">
        <f t="shared" si="446"/>
        <v>4.1831453544213096E-2</v>
      </c>
      <c r="W982" s="8">
        <f t="shared" si="446"/>
        <v>3.1007310765328921E-2</v>
      </c>
      <c r="X982" s="8">
        <f>AC970</f>
        <v>0.27333945865966958</v>
      </c>
      <c r="Y982" s="8">
        <f>AE970</f>
        <v>0.21571964168222316</v>
      </c>
      <c r="Z982" s="8">
        <f>AG970</f>
        <v>-0.19709341836085847</v>
      </c>
      <c r="AA982" s="8">
        <f>AI970</f>
        <v>-0.35338241418152044</v>
      </c>
      <c r="AB982" s="17"/>
      <c r="AC982" s="33" t="str">
        <f t="shared" ref="AC982:AE992" si="447">AK970</f>
        <v>ALL</v>
      </c>
      <c r="AD982" s="8">
        <f t="shared" si="447"/>
        <v>0.67126414679932334</v>
      </c>
      <c r="AE982" s="8">
        <f t="shared" si="447"/>
        <v>0.67096445629422263</v>
      </c>
      <c r="AF982" s="8">
        <f t="shared" ref="AF982:AF992" si="448">AO970</f>
        <v>0.70762323636552882</v>
      </c>
      <c r="AG982" s="8">
        <f t="shared" ref="AG982:AG992" si="449">AQ970</f>
        <v>0.6823781858844985</v>
      </c>
      <c r="AH982" s="8">
        <f t="shared" ref="AH982:AH992" si="450">AS970</f>
        <v>0.77426636922705838</v>
      </c>
      <c r="AI982" s="8">
        <f t="shared" ref="AI982:AI992" si="451">AU970</f>
        <v>0.23872488363251904</v>
      </c>
      <c r="AK982" s="8"/>
      <c r="AL982" s="8"/>
      <c r="AM982" s="8"/>
      <c r="AN982" s="17"/>
      <c r="AO982" s="17"/>
      <c r="AP982" s="17"/>
      <c r="AQ982" s="17"/>
      <c r="AR982" s="17"/>
      <c r="AS982" s="17"/>
      <c r="AT982" s="17"/>
      <c r="AU982" s="17"/>
    </row>
    <row r="983" spans="13:49" x14ac:dyDescent="0.3">
      <c r="M983" t="str">
        <f t="shared" si="445"/>
        <v>Target; Gain &gt; 0.9</v>
      </c>
      <c r="N983" s="8">
        <f t="shared" si="445"/>
        <v>0.35173600585507725</v>
      </c>
      <c r="O983" s="8">
        <f t="shared" si="445"/>
        <v>0.34668734501527915</v>
      </c>
      <c r="P983" s="8">
        <f>Q971</f>
        <v>0.61693257026222359</v>
      </c>
      <c r="Q983" s="8">
        <f>S971</f>
        <v>0.7665549900693418</v>
      </c>
      <c r="R983" s="8">
        <f>U971</f>
        <v>-3.0970877453654317</v>
      </c>
      <c r="S983" s="8">
        <f>W971</f>
        <v>0.38402779057971587</v>
      </c>
      <c r="T983" s="8"/>
      <c r="U983" s="8" t="str">
        <f t="shared" si="446"/>
        <v>Target; Gain &gt; 0.9</v>
      </c>
      <c r="V983" s="8">
        <f t="shared" si="446"/>
        <v>0.24242877163463306</v>
      </c>
      <c r="W983" s="8">
        <f t="shared" si="446"/>
        <v>0.249772862219452</v>
      </c>
      <c r="X983" s="8">
        <f>AC971</f>
        <v>0.35453005705627716</v>
      </c>
      <c r="Y983" s="8">
        <f>AE971</f>
        <v>0.46893946467912501</v>
      </c>
      <c r="Z983" s="8">
        <f>AG971</f>
        <v>-0.84073924607053141</v>
      </c>
      <c r="AA983" s="8">
        <f>AI971</f>
        <v>-0.15710952178595133</v>
      </c>
      <c r="AB983" s="17"/>
      <c r="AC983" s="33" t="str">
        <f t="shared" si="447"/>
        <v>Target; Gain &gt; 0.9</v>
      </c>
      <c r="AD983" s="8">
        <f t="shared" si="447"/>
        <v>0.67686183506900877</v>
      </c>
      <c r="AE983" s="8">
        <f t="shared" si="447"/>
        <v>0.68024605115109038</v>
      </c>
      <c r="AF983" s="8">
        <f t="shared" si="448"/>
        <v>0.70214121232893978</v>
      </c>
      <c r="AG983" s="8">
        <f t="shared" si="449"/>
        <v>0.71918375609516982</v>
      </c>
      <c r="AH983" s="8">
        <f t="shared" si="450"/>
        <v>0.60247975554146316</v>
      </c>
      <c r="AI983" s="8">
        <f t="shared" si="451"/>
        <v>0.44038323255352529</v>
      </c>
      <c r="AK983" s="8"/>
      <c r="AL983" s="8"/>
      <c r="AM983" s="8"/>
      <c r="AN983" s="17"/>
      <c r="AO983" s="17"/>
      <c r="AP983" s="17"/>
      <c r="AQ983" s="17"/>
      <c r="AR983" s="17"/>
      <c r="AS983" s="17"/>
      <c r="AT983" s="17"/>
      <c r="AU983" s="17"/>
    </row>
    <row r="984" spans="13:49" x14ac:dyDescent="0.3">
      <c r="M984" t="str">
        <f t="shared" si="445"/>
        <v>Gain &gt; 0.9</v>
      </c>
      <c r="N984" s="8">
        <f t="shared" si="445"/>
        <v>0.34162069644210802</v>
      </c>
      <c r="O984" s="8">
        <f t="shared" si="445"/>
        <v>0.33653303080781927</v>
      </c>
      <c r="P984" s="8">
        <f t="shared" ref="P984:P992" si="452">Q972</f>
        <v>0.64176061793105688</v>
      </c>
      <c r="Q984" s="8">
        <f t="shared" ref="Q984:Q986" si="453">S972</f>
        <v>0.64931583077046273</v>
      </c>
      <c r="R984" s="8">
        <f t="shared" ref="R984:R986" si="454">U972</f>
        <v>-0.78855621666267361</v>
      </c>
      <c r="S984" s="8">
        <f t="shared" ref="S984:S992" si="455">W972</f>
        <v>0.17014201675915139</v>
      </c>
      <c r="T984" s="8"/>
      <c r="U984" s="8" t="str">
        <f t="shared" si="446"/>
        <v>Gain &gt; 0.9</v>
      </c>
      <c r="V984" s="8">
        <f t="shared" si="446"/>
        <v>0.32591194070405283</v>
      </c>
      <c r="W984" s="8">
        <f t="shared" si="446"/>
        <v>0.32753880605339691</v>
      </c>
      <c r="X984" s="8">
        <f t="shared" ref="X984:X992" si="456">AC972</f>
        <v>0.49166853962960827</v>
      </c>
      <c r="Y984" s="8">
        <f t="shared" ref="Y984:Y988" si="457">AE972</f>
        <v>0.39417830974531376</v>
      </c>
      <c r="Z984" s="8">
        <f t="shared" ref="Z984:Z992" si="458">AG972</f>
        <v>-0.15170635935795612</v>
      </c>
      <c r="AA984" s="8">
        <f t="shared" ref="AA984:AA992" si="459">AI972</f>
        <v>-0.10040618218333172</v>
      </c>
      <c r="AB984" s="17"/>
      <c r="AC984" s="33" t="str">
        <f t="shared" si="447"/>
        <v>Gain &gt; 0.9</v>
      </c>
      <c r="AD984" s="8">
        <f t="shared" si="447"/>
        <v>0.76660693772418731</v>
      </c>
      <c r="AE984" s="8">
        <f t="shared" si="447"/>
        <v>0.7619859408441626</v>
      </c>
      <c r="AF984" s="8">
        <f t="shared" si="448"/>
        <v>0.80218682913652839</v>
      </c>
      <c r="AG984" s="8">
        <f t="shared" si="449"/>
        <v>0.75519430211121619</v>
      </c>
      <c r="AH984" s="8">
        <f t="shared" si="450"/>
        <v>0.78919232570778819</v>
      </c>
      <c r="AI984" s="8">
        <f t="shared" si="451"/>
        <v>0.44038323255352529</v>
      </c>
      <c r="AK984" s="8"/>
      <c r="AL984" s="8"/>
      <c r="AM984" s="8"/>
      <c r="AN984" s="17"/>
      <c r="AO984" s="17"/>
      <c r="AP984" s="17"/>
      <c r="AQ984" s="17"/>
      <c r="AR984" s="17"/>
      <c r="AS984" s="17"/>
      <c r="AT984" s="17"/>
      <c r="AU984" s="17"/>
    </row>
    <row r="985" spans="13:49" x14ac:dyDescent="0.3">
      <c r="M985" t="str">
        <f t="shared" si="445"/>
        <v>Target (or sym)</v>
      </c>
      <c r="N985" s="8">
        <f t="shared" si="445"/>
        <v>0.12961415947040603</v>
      </c>
      <c r="O985" s="8">
        <f t="shared" si="445"/>
        <v>0.12265369054487402</v>
      </c>
      <c r="P985" s="8">
        <f t="shared" si="452"/>
        <v>0.55331554242646264</v>
      </c>
      <c r="Q985" s="8">
        <f t="shared" si="453"/>
        <v>0.58480574631107474</v>
      </c>
      <c r="R985" s="8">
        <f t="shared" si="454"/>
        <v>-1.3550710416869429</v>
      </c>
      <c r="S985" s="8">
        <f t="shared" si="455"/>
        <v>6.5935899801315201E-2</v>
      </c>
      <c r="T985" s="8"/>
      <c r="U985" s="8" t="str">
        <f t="shared" si="446"/>
        <v>Target (or sym)</v>
      </c>
      <c r="V985" s="8">
        <f>Z973</f>
        <v>9.4582221482836057E-2</v>
      </c>
      <c r="W985" s="8">
        <f t="shared" si="446"/>
        <v>9.6689886033080513E-2</v>
      </c>
      <c r="X985" s="8">
        <f t="shared" si="456"/>
        <v>0.25751816102017022</v>
      </c>
      <c r="Y985" s="8">
        <f t="shared" si="457"/>
        <v>0.34027357809775582</v>
      </c>
      <c r="Z985" s="8">
        <f t="shared" si="458"/>
        <v>-0.35570626454431475</v>
      </c>
      <c r="AA985" s="8">
        <f t="shared" si="459"/>
        <v>-0.3767336850992159</v>
      </c>
      <c r="AB985" s="17"/>
      <c r="AC985" s="14" t="str">
        <f t="shared" si="447"/>
        <v>Target (or sym)</v>
      </c>
      <c r="AD985" s="8">
        <f t="shared" si="447"/>
        <v>0.66561990512090741</v>
      </c>
      <c r="AE985" s="8">
        <f t="shared" si="447"/>
        <v>0.66930621498822529</v>
      </c>
      <c r="AF985" s="8">
        <f t="shared" si="448"/>
        <v>0.6854271614950912</v>
      </c>
      <c r="AG985" s="8">
        <f t="shared" si="449"/>
        <v>0.67573928803099381</v>
      </c>
      <c r="AH985" s="8">
        <f t="shared" si="450"/>
        <v>0.72556271723469856</v>
      </c>
      <c r="AI985" s="8">
        <f t="shared" si="451"/>
        <v>0.22546544041712974</v>
      </c>
      <c r="AK985" s="8"/>
      <c r="AL985" s="8"/>
      <c r="AM985" s="8"/>
      <c r="AN985" s="17"/>
      <c r="AO985" s="17"/>
      <c r="AP985" s="17"/>
      <c r="AQ985" s="17"/>
      <c r="AR985" s="17"/>
      <c r="AS985" s="17"/>
      <c r="AT985" s="17"/>
      <c r="AU985" s="17"/>
    </row>
    <row r="986" spans="13:49" x14ac:dyDescent="0.3">
      <c r="M986" t="str">
        <f>M974</f>
        <v>Gain &gt; 0</v>
      </c>
      <c r="N986" s="8">
        <f t="shared" si="445"/>
        <v>0.12961415947040603</v>
      </c>
      <c r="O986" s="8">
        <f t="shared" si="445"/>
        <v>0.12265369054487402</v>
      </c>
      <c r="P986" s="8">
        <f t="shared" si="452"/>
        <v>0.54004339647126065</v>
      </c>
      <c r="Q986" s="8">
        <f t="shared" si="453"/>
        <v>0.51652018562037483</v>
      </c>
      <c r="R986" s="8">
        <f t="shared" si="454"/>
        <v>-1.2023955198866512</v>
      </c>
      <c r="S986" s="8">
        <f t="shared" si="455"/>
        <v>9.5713459601103834E-2</v>
      </c>
      <c r="T986" s="8"/>
      <c r="U986" s="8" t="str">
        <f t="shared" si="446"/>
        <v>Gain &gt; 0</v>
      </c>
      <c r="V986" s="8">
        <f t="shared" si="446"/>
        <v>9.967100825752466E-2</v>
      </c>
      <c r="W986" s="8">
        <f t="shared" si="446"/>
        <v>0.10149858402139522</v>
      </c>
      <c r="X986" s="8">
        <f t="shared" si="456"/>
        <v>0.31325118123197898</v>
      </c>
      <c r="Y986" s="8">
        <f t="shared" si="457"/>
        <v>0.26746405571731063</v>
      </c>
      <c r="Z986" s="8">
        <f t="shared" si="458"/>
        <v>-0.22957037905931954</v>
      </c>
      <c r="AA986" s="8">
        <f t="shared" si="459"/>
        <v>-0.22599229235073146</v>
      </c>
      <c r="AB986" s="17"/>
      <c r="AC986" s="14" t="str">
        <f t="shared" si="447"/>
        <v>Gain &gt; 0</v>
      </c>
      <c r="AD986" s="8">
        <f t="shared" si="447"/>
        <v>0.67133917414194277</v>
      </c>
      <c r="AE986" s="8">
        <f t="shared" si="447"/>
        <v>0.67469942677519557</v>
      </c>
      <c r="AF986" s="8">
        <f t="shared" si="448"/>
        <v>0.70192713284143105</v>
      </c>
      <c r="AG986" s="8">
        <f t="shared" si="449"/>
        <v>0.69657231419709564</v>
      </c>
      <c r="AH986" s="8">
        <f t="shared" si="450"/>
        <v>0.7534243581410065</v>
      </c>
      <c r="AI986" s="8">
        <f t="shared" si="451"/>
        <v>0.32287471158299463</v>
      </c>
      <c r="AK986" s="8"/>
      <c r="AL986" s="8"/>
      <c r="AM986" s="8"/>
      <c r="AN986" s="17"/>
      <c r="AO986" s="17"/>
      <c r="AP986" s="17"/>
      <c r="AQ986" s="17"/>
      <c r="AR986" s="17"/>
      <c r="AS986" s="17"/>
      <c r="AT986" s="17"/>
      <c r="AU986" s="17"/>
    </row>
    <row r="987" spans="13:49" x14ac:dyDescent="0.3">
      <c r="M987" t="str">
        <f t="shared" ref="M987:O992" si="460">M975</f>
        <v>Gain &lt;=0</v>
      </c>
      <c r="N987" s="8">
        <f t="shared" si="460"/>
        <v>-0.12098601443393003</v>
      </c>
      <c r="O987" s="8">
        <f t="shared" si="460"/>
        <v>-0.14068365555746876</v>
      </c>
      <c r="P987" s="8">
        <f t="shared" si="452"/>
        <v>0.31783043490189672</v>
      </c>
      <c r="Q987" s="8">
        <f>S975</f>
        <v>0.24955031671420194</v>
      </c>
      <c r="R987" s="8">
        <f>U975</f>
        <v>-0.33148418411003827</v>
      </c>
      <c r="S987" s="8">
        <f t="shared" si="455"/>
        <v>-0.70136073804277244</v>
      </c>
      <c r="T987" s="8"/>
      <c r="U987" s="8" t="str">
        <f t="shared" si="446"/>
        <v>Gain &lt;=0</v>
      </c>
      <c r="V987" s="8">
        <f t="shared" si="446"/>
        <v>-9.6474843749005355E-3</v>
      </c>
      <c r="W987" s="8">
        <f t="shared" si="446"/>
        <v>2.9123186519131039E-4</v>
      </c>
      <c r="X987" s="8">
        <f t="shared" si="456"/>
        <v>0.18697009970569684</v>
      </c>
      <c r="Y987" s="8">
        <f t="shared" si="457"/>
        <v>6.9859738931226753E-2</v>
      </c>
      <c r="Z987" s="8">
        <f t="shared" si="458"/>
        <v>2.9662233042553166E-2</v>
      </c>
      <c r="AA987" s="8">
        <f t="shared" si="459"/>
        <v>-0.86672915114343851</v>
      </c>
      <c r="AB987" s="17"/>
      <c r="AC987" s="14" t="str">
        <f t="shared" si="447"/>
        <v>Gain &lt;=0</v>
      </c>
      <c r="AD987" s="8">
        <f t="shared" si="447"/>
        <v>0.67126414679932334</v>
      </c>
      <c r="AE987" s="8">
        <f t="shared" si="447"/>
        <v>0.66538767311919078</v>
      </c>
      <c r="AF987" s="8">
        <f t="shared" si="448"/>
        <v>0.72871456213719332</v>
      </c>
      <c r="AG987" s="8">
        <f t="shared" si="449"/>
        <v>0.65796500258071267</v>
      </c>
      <c r="AH987" s="8">
        <f t="shared" si="450"/>
        <v>0.82108774573973475</v>
      </c>
      <c r="AI987" s="8">
        <f t="shared" si="451"/>
        <v>8.1933975292947658E-3</v>
      </c>
      <c r="AK987" s="8"/>
      <c r="AL987" s="8"/>
      <c r="AM987" s="8"/>
      <c r="AN987" s="17"/>
      <c r="AO987" s="17"/>
      <c r="AP987" s="17"/>
      <c r="AQ987" s="17"/>
      <c r="AR987" s="17"/>
      <c r="AS987" s="17"/>
      <c r="AT987" s="17"/>
      <c r="AU987" s="17"/>
    </row>
    <row r="988" spans="13:49" x14ac:dyDescent="0.3">
      <c r="M988" t="str">
        <f>M976</f>
        <v>Target; Gain &gt; 0.9; #pref=2</v>
      </c>
      <c r="N988" s="8" t="e" vm="2">
        <f t="shared" si="460"/>
        <v>#VALUE!</v>
      </c>
      <c r="O988" s="8" t="e" vm="2">
        <f t="shared" si="460"/>
        <v>#VALUE!</v>
      </c>
      <c r="P988" s="8" t="e" vm="2">
        <f t="shared" si="452"/>
        <v>#VALUE!</v>
      </c>
      <c r="Q988" s="8" t="e" vm="2">
        <f t="shared" ref="Q988:Q992" si="461">S976</f>
        <v>#VALUE!</v>
      </c>
      <c r="R988" s="8" t="e" vm="2">
        <f t="shared" ref="R988" si="462">U976</f>
        <v>#VALUE!</v>
      </c>
      <c r="S988" s="8" t="e" vm="2">
        <f t="shared" si="455"/>
        <v>#VALUE!</v>
      </c>
      <c r="T988" s="8"/>
      <c r="U988" s="8" t="str">
        <f t="shared" si="446"/>
        <v>Target; Gain &gt; 0.9; #pref=2</v>
      </c>
      <c r="V988" s="8" t="e" vm="2">
        <f t="shared" si="446"/>
        <v>#VALUE!</v>
      </c>
      <c r="W988" s="8" t="e" vm="2">
        <f t="shared" si="446"/>
        <v>#VALUE!</v>
      </c>
      <c r="X988" s="8" t="e" vm="2">
        <f t="shared" si="456"/>
        <v>#VALUE!</v>
      </c>
      <c r="Y988" s="8" t="e" vm="2">
        <f t="shared" si="457"/>
        <v>#VALUE!</v>
      </c>
      <c r="Z988" s="8" t="e" vm="2">
        <f t="shared" si="458"/>
        <v>#VALUE!</v>
      </c>
      <c r="AA988" s="8" t="e" vm="2">
        <f t="shared" si="459"/>
        <v>#VALUE!</v>
      </c>
      <c r="AB988" s="17"/>
      <c r="AC988" s="14" t="str">
        <f t="shared" si="447"/>
        <v>Target; Gain &gt; 0.9; #pref=2</v>
      </c>
      <c r="AD988" s="8" t="e" vm="2">
        <f t="shared" si="447"/>
        <v>#VALUE!</v>
      </c>
      <c r="AE988" s="8" t="e" vm="2">
        <f t="shared" si="447"/>
        <v>#VALUE!</v>
      </c>
      <c r="AF988" s="8" t="e" vm="2">
        <f t="shared" si="448"/>
        <v>#VALUE!</v>
      </c>
      <c r="AG988" s="8" t="e" vm="2">
        <f t="shared" si="449"/>
        <v>#VALUE!</v>
      </c>
      <c r="AH988" s="8" t="e" vm="2">
        <f t="shared" si="450"/>
        <v>#VALUE!</v>
      </c>
      <c r="AI988" s="8" t="e" vm="2">
        <f t="shared" si="451"/>
        <v>#VALUE!</v>
      </c>
      <c r="AK988" s="8"/>
      <c r="AL988" s="8"/>
      <c r="AM988" s="8"/>
      <c r="AN988" s="17"/>
      <c r="AO988" s="17"/>
      <c r="AP988" s="17"/>
      <c r="AQ988" s="17"/>
      <c r="AR988" s="17"/>
      <c r="AS988" s="17"/>
      <c r="AT988" s="17"/>
      <c r="AU988" s="17"/>
    </row>
    <row r="989" spans="13:49" x14ac:dyDescent="0.3">
      <c r="M989" t="str">
        <f>M977</f>
        <v>Target; Gain &gt; 0.9; #pref=3</v>
      </c>
      <c r="N989" s="8">
        <f t="shared" si="460"/>
        <v>0.35173600585507725</v>
      </c>
      <c r="O989" s="8">
        <f t="shared" si="460"/>
        <v>0.34668734501527915</v>
      </c>
      <c r="P989" s="8">
        <f t="shared" si="452"/>
        <v>0.61693257026222359</v>
      </c>
      <c r="Q989" s="8">
        <f t="shared" si="461"/>
        <v>0.7665549900693418</v>
      </c>
      <c r="R989" s="8">
        <f>U977</f>
        <v>-3.0970877453654317</v>
      </c>
      <c r="S989" s="8">
        <f t="shared" si="455"/>
        <v>0.38402779057971587</v>
      </c>
      <c r="T989" s="8"/>
      <c r="U989" s="8" t="str">
        <f t="shared" si="446"/>
        <v>Target; Gain &gt; 0.9; #pref=3</v>
      </c>
      <c r="V989" s="8">
        <f t="shared" si="446"/>
        <v>0.24242877163463306</v>
      </c>
      <c r="W989" s="8">
        <f t="shared" si="446"/>
        <v>0.249772862219452</v>
      </c>
      <c r="X989" s="8">
        <f t="shared" si="456"/>
        <v>0.35453005705627716</v>
      </c>
      <c r="Y989" s="8">
        <f>AE977</f>
        <v>0.46893946467912501</v>
      </c>
      <c r="Z989" s="8">
        <f t="shared" si="458"/>
        <v>-0.84073924607053141</v>
      </c>
      <c r="AA989" s="8">
        <f t="shared" si="459"/>
        <v>-0.15710952178595133</v>
      </c>
      <c r="AB989" s="17"/>
      <c r="AC989" s="14" t="str">
        <f t="shared" si="447"/>
        <v>Target; Gain &gt; 0.9; #pref=3</v>
      </c>
      <c r="AD989" s="8">
        <f t="shared" si="447"/>
        <v>0.67686183506900877</v>
      </c>
      <c r="AE989" s="8">
        <f t="shared" si="447"/>
        <v>0.68024605115109038</v>
      </c>
      <c r="AF989" s="8">
        <f t="shared" si="448"/>
        <v>0.70214121232893978</v>
      </c>
      <c r="AG989" s="8">
        <f t="shared" si="449"/>
        <v>0.71918375609516982</v>
      </c>
      <c r="AH989" s="8">
        <f t="shared" si="450"/>
        <v>0.60247975554146316</v>
      </c>
      <c r="AI989" s="8">
        <f t="shared" si="451"/>
        <v>0.44038323255352529</v>
      </c>
      <c r="AK989" s="8"/>
      <c r="AL989" s="8"/>
      <c r="AM989" s="8"/>
      <c r="AN989" s="17"/>
      <c r="AO989" s="17"/>
      <c r="AP989" s="17"/>
      <c r="AQ989" s="17"/>
      <c r="AR989" s="17"/>
      <c r="AS989" s="17"/>
      <c r="AT989" s="17"/>
      <c r="AU989" s="17"/>
    </row>
    <row r="990" spans="13:49" x14ac:dyDescent="0.3">
      <c r="M990" t="str">
        <f>M978</f>
        <v>Target; Gain &gt; 0.9; #pref=4</v>
      </c>
      <c r="N990" s="8" t="e" vm="2">
        <f t="shared" si="460"/>
        <v>#VALUE!</v>
      </c>
      <c r="O990" s="8" t="e" vm="2">
        <f t="shared" si="460"/>
        <v>#VALUE!</v>
      </c>
      <c r="P990" s="8" t="e" vm="2">
        <f t="shared" si="452"/>
        <v>#VALUE!</v>
      </c>
      <c r="Q990" s="8" t="e" vm="2">
        <f t="shared" si="461"/>
        <v>#VALUE!</v>
      </c>
      <c r="R990" s="8" t="e" vm="2">
        <f>U978</f>
        <v>#VALUE!</v>
      </c>
      <c r="S990" s="8" t="e" vm="2">
        <f t="shared" si="455"/>
        <v>#VALUE!</v>
      </c>
      <c r="T990" s="8"/>
      <c r="U990" s="8" t="str">
        <f t="shared" si="446"/>
        <v>Target; Gain &gt; 0.9; #pref=4</v>
      </c>
      <c r="V990" s="8" t="e" vm="2">
        <f t="shared" si="446"/>
        <v>#VALUE!</v>
      </c>
      <c r="W990" s="8" t="e" vm="2">
        <f t="shared" si="446"/>
        <v>#VALUE!</v>
      </c>
      <c r="X990" s="8" t="e" vm="2">
        <f t="shared" si="456"/>
        <v>#VALUE!</v>
      </c>
      <c r="Y990" s="8" t="e" vm="2">
        <f>AE978</f>
        <v>#VALUE!</v>
      </c>
      <c r="Z990" s="8" t="e" vm="2">
        <f t="shared" si="458"/>
        <v>#VALUE!</v>
      </c>
      <c r="AA990" s="8" t="e" vm="2">
        <f t="shared" si="459"/>
        <v>#VALUE!</v>
      </c>
      <c r="AC990" s="14" t="str">
        <f t="shared" si="447"/>
        <v>Target; Gain &gt; 0.9; #pref=4</v>
      </c>
      <c r="AD990" s="8" t="e" vm="2">
        <f t="shared" si="447"/>
        <v>#VALUE!</v>
      </c>
      <c r="AE990" s="8" t="e" vm="2">
        <f t="shared" si="447"/>
        <v>#VALUE!</v>
      </c>
      <c r="AF990" s="8" t="e" vm="2">
        <f t="shared" si="448"/>
        <v>#VALUE!</v>
      </c>
      <c r="AG990" s="8" t="e" vm="2">
        <f t="shared" si="449"/>
        <v>#VALUE!</v>
      </c>
      <c r="AH990" s="8" t="e" vm="2">
        <f t="shared" si="450"/>
        <v>#VALUE!</v>
      </c>
      <c r="AI990" s="8" t="e" vm="2">
        <f t="shared" si="451"/>
        <v>#VALUE!</v>
      </c>
      <c r="AK990" s="8"/>
      <c r="AL990" s="8"/>
      <c r="AM990" s="8"/>
    </row>
    <row r="991" spans="13:49" x14ac:dyDescent="0.3">
      <c r="M991" t="str">
        <f>M979</f>
        <v>Target (or sym); Gain &gt; 0</v>
      </c>
      <c r="N991" s="8">
        <f t="shared" si="460"/>
        <v>0.20750686273138902</v>
      </c>
      <c r="O991" s="8">
        <f t="shared" si="460"/>
        <v>0.19886044042624862</v>
      </c>
      <c r="P991" s="8">
        <f t="shared" si="452"/>
        <v>0.5782374883332615</v>
      </c>
      <c r="Q991" s="8">
        <f t="shared" si="461"/>
        <v>0.65001409667767884</v>
      </c>
      <c r="R991" s="8">
        <f>U979</f>
        <v>-1.2089494258958293</v>
      </c>
      <c r="S991" s="8">
        <f t="shared" si="455"/>
        <v>9.5713459601103834E-2</v>
      </c>
      <c r="T991" s="8"/>
      <c r="U991" s="8" t="str">
        <f t="shared" si="446"/>
        <v>Target (or sym); Gain &gt; 0</v>
      </c>
      <c r="V991" s="8">
        <f t="shared" si="446"/>
        <v>0.1697972412010576</v>
      </c>
      <c r="W991" s="8">
        <f t="shared" si="446"/>
        <v>0.17254509085976349</v>
      </c>
      <c r="X991" s="8">
        <f t="shared" si="456"/>
        <v>0.31884401988409478</v>
      </c>
      <c r="Y991" s="8">
        <f>AE979</f>
        <v>0.40896213293286171</v>
      </c>
      <c r="Z991" s="8">
        <f t="shared" si="458"/>
        <v>-0.22216766077493771</v>
      </c>
      <c r="AA991" s="8">
        <f t="shared" si="459"/>
        <v>-0.22599229235073146</v>
      </c>
      <c r="AC991" s="14" t="str">
        <f t="shared" si="447"/>
        <v>Target (or sym); Gain &gt; 0</v>
      </c>
      <c r="AD991" s="8">
        <f t="shared" si="447"/>
        <v>0.67384278171264311</v>
      </c>
      <c r="AE991" s="8">
        <f t="shared" si="447"/>
        <v>0.67702208397488917</v>
      </c>
      <c r="AF991" s="8">
        <f t="shared" si="448"/>
        <v>0.69862865305535604</v>
      </c>
      <c r="AG991" s="8">
        <f t="shared" si="449"/>
        <v>0.71067426585042071</v>
      </c>
      <c r="AH991" s="8">
        <f t="shared" si="450"/>
        <v>0.75001911684057898</v>
      </c>
      <c r="AI991" s="8">
        <f t="shared" si="451"/>
        <v>0.32003066602020369</v>
      </c>
      <c r="AK991" s="8"/>
      <c r="AL991" s="8"/>
      <c r="AM991" s="8"/>
    </row>
    <row r="992" spans="13:49" x14ac:dyDescent="0.3">
      <c r="M992" t="str">
        <f>M980</f>
        <v>Target (or sym); Gain &lt;= 0</v>
      </c>
      <c r="N992" s="8">
        <f t="shared" si="460"/>
        <v>-1.438802629597659</v>
      </c>
      <c r="O992" s="8">
        <f t="shared" si="460"/>
        <v>-1.4454030022023963</v>
      </c>
      <c r="P992" s="8">
        <f t="shared" si="452"/>
        <v>-7.0404472662251527E-2</v>
      </c>
      <c r="Q992" s="8">
        <f t="shared" si="461"/>
        <v>-0.15492865798557459</v>
      </c>
      <c r="R992" s="8">
        <f>U980</f>
        <v>-4.7968576039804303</v>
      </c>
      <c r="S992" s="8">
        <f t="shared" si="455"/>
        <v>-1.1051901960391284</v>
      </c>
      <c r="T992" s="8"/>
      <c r="U992" s="8" t="str">
        <f t="shared" si="446"/>
        <v>Target (or sym); Gain &lt;= 0</v>
      </c>
      <c r="V992" s="8">
        <f t="shared" si="446"/>
        <v>-0.78056714875716682</v>
      </c>
      <c r="W992" s="8">
        <f t="shared" si="446"/>
        <v>-0.7676900432778071</v>
      </c>
      <c r="X992" s="8">
        <f t="shared" si="456"/>
        <v>-0.25561369355441244</v>
      </c>
      <c r="Y992" s="8">
        <f>AE980</f>
        <v>-0.9167811661930918</v>
      </c>
      <c r="Z992" s="8">
        <f t="shared" si="458"/>
        <v>-1.4166774746193624</v>
      </c>
      <c r="AA992" s="8">
        <f t="shared" si="459"/>
        <v>-2.0417183642258179</v>
      </c>
      <c r="AC992" s="14" t="str">
        <f t="shared" si="447"/>
        <v>Target (or sym); Gain &lt;= 0</v>
      </c>
      <c r="AD992" s="8">
        <f t="shared" si="447"/>
        <v>0.52903946421123826</v>
      </c>
      <c r="AE992" s="8">
        <f t="shared" si="447"/>
        <v>0.53607235962431199</v>
      </c>
      <c r="AF992" s="8">
        <f t="shared" si="448"/>
        <v>0.61215194569132891</v>
      </c>
      <c r="AG992" s="8">
        <f t="shared" si="449"/>
        <v>0.49515056864075757</v>
      </c>
      <c r="AH992" s="8">
        <f t="shared" si="450"/>
        <v>0.58022860505098595</v>
      </c>
      <c r="AI992" s="8">
        <f t="shared" si="451"/>
        <v>-0.50989790214734465</v>
      </c>
    </row>
  </sheetData>
  <mergeCells count="11">
    <mergeCell ref="M653:W653"/>
    <mergeCell ref="Y653:AI653"/>
    <mergeCell ref="AK653:AU653"/>
    <mergeCell ref="M1:W1"/>
    <mergeCell ref="Y1:AI1"/>
    <mergeCell ref="AK1:AU1"/>
    <mergeCell ref="M341:R341"/>
    <mergeCell ref="T341:Y341"/>
    <mergeCell ref="AA341:AF341"/>
    <mergeCell ref="AJ341:AQ341"/>
    <mergeCell ref="AS341:AZ341"/>
  </mergeCells>
  <conditionalFormatting sqref="G633:K633 M343:R630 T343:Y630 M655:W942 Y655:AI942 AG343:AG630">
    <cfRule type="colorScale" priority="159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G634:K634">
    <cfRule type="colorScale" priority="158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G643:K643">
    <cfRule type="colorScale" priority="115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G644:K644">
    <cfRule type="colorScale" priority="114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G653:K653">
    <cfRule type="colorScale" priority="160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G651:L652 L653">
    <cfRule type="colorScale" priority="161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L633:L639 L643:L649 L641">
    <cfRule type="colorScale" priority="157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L640">
    <cfRule type="colorScale" priority="23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L650">
    <cfRule type="colorScale" priority="17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M945">
    <cfRule type="colorScale" priority="165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M946">
    <cfRule type="colorScale" priority="166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M947">
    <cfRule type="colorScale" priority="164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M970">
    <cfRule type="colorScale" priority="104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M971">
    <cfRule type="colorScale" priority="105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M972">
    <cfRule type="colorScale" priority="103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M633:R639 N957:S966 V957:AA966 M643:R649 M641:R641">
    <cfRule type="colorScale" priority="155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M640:R640">
    <cfRule type="colorScale" priority="22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M650:R650">
    <cfRule type="colorScale" priority="16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M3:W58">
    <cfRule type="colorScale" priority="45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M59:W290">
    <cfRule type="colorScale" priority="52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M293:W302">
    <cfRule type="colorScale" priority="15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M303:W303">
    <cfRule type="colorScale" priority="4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M317:W326">
    <cfRule type="colorScale" priority="8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M327:W327">
    <cfRule type="colorScale" priority="3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305:S313">
    <cfRule type="colorScale" priority="151">
      <colorScale>
        <cfvo type="min"/>
        <cfvo type="max"/>
        <color rgb="FF63BE7B"/>
        <color rgb="FFFCFCFF"/>
      </colorScale>
    </cfRule>
  </conditionalFormatting>
  <conditionalFormatting sqref="N314:S314">
    <cfRule type="colorScale" priority="37">
      <colorScale>
        <cfvo type="min"/>
        <cfvo type="max"/>
        <color rgb="FF63BE7B"/>
        <color rgb="FFFCFCFF"/>
      </colorScale>
    </cfRule>
  </conditionalFormatting>
  <conditionalFormatting sqref="N329:S337">
    <cfRule type="colorScale" priority="82">
      <colorScale>
        <cfvo type="min"/>
        <cfvo type="max"/>
        <color rgb="FF63BE7B"/>
        <color rgb="FFFCFCFF"/>
      </colorScale>
    </cfRule>
  </conditionalFormatting>
  <conditionalFormatting sqref="N338:S338">
    <cfRule type="colorScale" priority="27">
      <colorScale>
        <cfvo type="min"/>
        <cfvo type="max"/>
        <color rgb="FF63BE7B"/>
        <color rgb="FFFCFCFF"/>
      </colorScale>
    </cfRule>
  </conditionalFormatting>
  <conditionalFormatting sqref="N967:S967 V967:AA967">
    <cfRule type="colorScale" priority="8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N982:S991 V982:AA991">
    <cfRule type="colorScale" priority="101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N992:S992 V992:AA992">
    <cfRule type="colorScale" priority="2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N945:W954">
    <cfRule type="colorScale" priority="156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N955:W955">
    <cfRule type="colorScale" priority="11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N970:W979">
    <cfRule type="colorScale" priority="102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N980:W980">
    <cfRule type="colorScale" priority="5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S635:S636">
    <cfRule type="colorScale" priority="153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S645:S646">
    <cfRule type="colorScale" priority="113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T633:Y638">
    <cfRule type="colorScale" priority="148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T639:Y639 T649:Y649 T641:Y641">
    <cfRule type="colorScale" priority="141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T640:Y640">
    <cfRule type="colorScale" priority="19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T643:Y648">
    <cfRule type="colorScale" priority="112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T650:Y650">
    <cfRule type="colorScale" priority="13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V305:AA313">
    <cfRule type="colorScale" priority="150">
      <colorScale>
        <cfvo type="min"/>
        <cfvo type="max"/>
        <color rgb="FF63BE7B"/>
        <color rgb="FFFCFCFF"/>
      </colorScale>
    </cfRule>
  </conditionalFormatting>
  <conditionalFormatting sqref="V314:AA314">
    <cfRule type="colorScale" priority="36">
      <colorScale>
        <cfvo type="min"/>
        <cfvo type="max"/>
        <color rgb="FF63BE7B"/>
        <color rgb="FFFCFCFF"/>
      </colorScale>
    </cfRule>
  </conditionalFormatting>
  <conditionalFormatting sqref="V329:AA337">
    <cfRule type="colorScale" priority="81">
      <colorScale>
        <cfvo type="min"/>
        <cfvo type="max"/>
        <color rgb="FF63BE7B"/>
        <color rgb="FFFCFCFF"/>
      </colorScale>
    </cfRule>
  </conditionalFormatting>
  <conditionalFormatting sqref="V338:AA338">
    <cfRule type="colorScale" priority="26">
      <colorScale>
        <cfvo type="min"/>
        <cfvo type="max"/>
        <color rgb="FF63BE7B"/>
        <color rgb="FFFCFCFF"/>
      </colorScale>
    </cfRule>
  </conditionalFormatting>
  <conditionalFormatting sqref="Y3:AI58">
    <cfRule type="colorScale" priority="46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Y59:AI290">
    <cfRule type="colorScale" priority="53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Y293:AI301">
    <cfRule type="colorScale" priority="14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Y302:AI302">
    <cfRule type="colorScale" priority="14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Y303:AI303">
    <cfRule type="colorScale" priority="3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Y317:AI317">
    <cfRule type="colorScale" priority="8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Y318:AI318">
    <cfRule type="colorScale" priority="7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Y319:AI319">
    <cfRule type="colorScale" priority="7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Y320:AI320">
    <cfRule type="colorScale" priority="7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Y321:AI321">
    <cfRule type="colorScale" priority="6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Y322:AI322">
    <cfRule type="colorScale" priority="6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Y323:AI323">
    <cfRule type="colorScale" priority="6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Y324:AI324">
    <cfRule type="colorScale" priority="6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Y325:AI325">
    <cfRule type="colorScale" priority="6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Y326:AI326">
    <cfRule type="colorScale" priority="5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Y327:AI327">
    <cfRule type="colorScale" priority="3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Z633:Z639 Z643:Z649 Z641">
    <cfRule type="colorScale" priority="117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Z640">
    <cfRule type="colorScale" priority="20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Z650">
    <cfRule type="colorScale" priority="14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Z945:AI952">
    <cfRule type="colorScale" priority="147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Z953:AI953">
    <cfRule type="colorScale" priority="146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Z954:AI954">
    <cfRule type="colorScale" priority="140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Z955:AI955">
    <cfRule type="colorScale" priority="10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Z970:AI973">
    <cfRule type="colorScale" priority="100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Z974:AI974">
    <cfRule type="colorScale" priority="95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Z975:AI975">
    <cfRule type="colorScale" priority="93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Z976:AI976">
    <cfRule type="colorScale" priority="91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Z977:AI977">
    <cfRule type="colorScale" priority="89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Z978:AI978">
    <cfRule type="colorScale" priority="87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Z979:AI979">
    <cfRule type="colorScale" priority="85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Z980:AI980">
    <cfRule type="colorScale" priority="4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AA343:AF630">
    <cfRule type="colorScale" priority="120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AA633:AF638">
    <cfRule type="colorScale" priority="119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AA639:AF639 AA649:AF649 AA641:AF641">
    <cfRule type="colorScale" priority="118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AA640:AF640">
    <cfRule type="colorScale" priority="18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AA643:AF648">
    <cfRule type="colorScale" priority="106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AA650:AF650">
    <cfRule type="colorScale" priority="12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AD305:AI313">
    <cfRule type="colorScale" priority="121">
      <colorScale>
        <cfvo type="min"/>
        <cfvo type="max"/>
        <color rgb="FF63BE7B"/>
        <color rgb="FFFCFCFF"/>
      </colorScale>
    </cfRule>
  </conditionalFormatting>
  <conditionalFormatting sqref="AD314:AI314">
    <cfRule type="colorScale" priority="33">
      <colorScale>
        <cfvo type="min"/>
        <cfvo type="max"/>
        <color rgb="FF63BE7B"/>
        <color rgb="FFFCFCFF"/>
      </colorScale>
    </cfRule>
  </conditionalFormatting>
  <conditionalFormatting sqref="AD329:AI337">
    <cfRule type="colorScale" priority="78">
      <colorScale>
        <cfvo type="min"/>
        <cfvo type="max"/>
        <color rgb="FF63BE7B"/>
        <color rgb="FFFCFCFF"/>
      </colorScale>
    </cfRule>
  </conditionalFormatting>
  <conditionalFormatting sqref="AD338:AI338">
    <cfRule type="colorScale" priority="24">
      <colorScale>
        <cfvo type="min"/>
        <cfvo type="max"/>
        <color rgb="FF63BE7B"/>
        <color rgb="FFFCFCFF"/>
      </colorScale>
    </cfRule>
  </conditionalFormatting>
  <conditionalFormatting sqref="AD957:AI966">
    <cfRule type="colorScale" priority="116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AD967:AI967">
    <cfRule type="colorScale" priority="6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AD982:AI991">
    <cfRule type="colorScale" priority="97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AD992:AI992">
    <cfRule type="colorScale" priority="1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AH343:AH398">
    <cfRule type="colorScale" priority="44">
      <colorScale>
        <cfvo type="percentile" val="10"/>
        <cfvo type="num" val="0"/>
        <cfvo type="percentile" val="90"/>
        <color rgb="FFF8696B"/>
        <color rgb="FFFFFFFF"/>
        <color rgb="FF63BE7B"/>
      </colorScale>
    </cfRule>
  </conditionalFormatting>
  <conditionalFormatting sqref="AH399:AH630">
    <cfRule type="colorScale" priority="49">
      <colorScale>
        <cfvo type="percentile" val="10"/>
        <cfvo type="num" val="0"/>
        <cfvo type="percentile" val="90"/>
        <color rgb="FFF8696B"/>
        <color rgb="FFFFFFFF"/>
        <color rgb="FF63BE7B"/>
      </colorScale>
    </cfRule>
  </conditionalFormatting>
  <conditionalFormatting sqref="AJ343:AQ398">
    <cfRule type="colorScale" priority="43">
      <colorScale>
        <cfvo type="percentile" val="10"/>
        <cfvo type="num" val="0"/>
        <cfvo type="percentile" val="90"/>
        <color rgb="FFF8696B"/>
        <color rgb="FFFFFFFF"/>
        <color rgb="FF63BE7B"/>
      </colorScale>
    </cfRule>
  </conditionalFormatting>
  <conditionalFormatting sqref="AJ399:AQ630">
    <cfRule type="colorScale" priority="50">
      <colorScale>
        <cfvo type="percentile" val="10"/>
        <cfvo type="num" val="0"/>
        <cfvo type="percentile" val="90"/>
        <color rgb="FFF8696B"/>
        <color rgb="FFFFFFFF"/>
        <color rgb="FF63BE7B"/>
      </colorScale>
    </cfRule>
  </conditionalFormatting>
  <conditionalFormatting sqref="AK633:AK638">
    <cfRule type="colorScale" priority="131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AK639 AK649 AK641">
    <cfRule type="colorScale" priority="125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AK640">
    <cfRule type="colorScale" priority="21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AK643:AK648">
    <cfRule type="colorScale" priority="107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AK650">
    <cfRule type="colorScale" priority="15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AK305:AM313">
    <cfRule type="colorScale" priority="132">
      <colorScale>
        <cfvo type="min"/>
        <cfvo type="max"/>
        <color rgb="FF63BE7B"/>
        <color rgb="FFFCFCFF"/>
      </colorScale>
    </cfRule>
  </conditionalFormatting>
  <conditionalFormatting sqref="AK314:AM314">
    <cfRule type="colorScale" priority="35">
      <colorScale>
        <cfvo type="min"/>
        <cfvo type="max"/>
        <color rgb="FF63BE7B"/>
        <color rgb="FFFCFCFF"/>
      </colorScale>
    </cfRule>
  </conditionalFormatting>
  <conditionalFormatting sqref="AK329:AM337">
    <cfRule type="colorScale" priority="79">
      <colorScale>
        <cfvo type="min"/>
        <cfvo type="max"/>
        <color rgb="FF63BE7B"/>
        <color rgb="FFFCFCFF"/>
      </colorScale>
    </cfRule>
  </conditionalFormatting>
  <conditionalFormatting sqref="AK338:AM338">
    <cfRule type="colorScale" priority="25">
      <colorScale>
        <cfvo type="min"/>
        <cfvo type="max"/>
        <color rgb="FF63BE7B"/>
        <color rgb="FFFCFCFF"/>
      </colorScale>
    </cfRule>
  </conditionalFormatting>
  <conditionalFormatting sqref="AK957:AM966">
    <cfRule type="colorScale" priority="133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AK967:AM967">
    <cfRule type="colorScale" priority="7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AK982:AM991">
    <cfRule type="colorScale" priority="99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AK3:AU58">
    <cfRule type="colorScale" priority="47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AK59:AU290">
    <cfRule type="colorScale" priority="54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AK293:AU301">
    <cfRule type="colorScale" priority="12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K302:AU302">
    <cfRule type="colorScale" priority="12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K303:AU303">
    <cfRule type="colorScale" priority="3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K317:AU317">
    <cfRule type="colorScale" priority="7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K318:AU318">
    <cfRule type="colorScale" priority="7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K319:AU319">
    <cfRule type="colorScale" priority="7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K320:AU320">
    <cfRule type="colorScale" priority="7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K321:AU321">
    <cfRule type="colorScale" priority="6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K322:AU322">
    <cfRule type="colorScale" priority="6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K323:AU323">
    <cfRule type="colorScale" priority="6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K324:AU324">
    <cfRule type="colorScale" priority="6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K325:AU325">
    <cfRule type="colorScale" priority="6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K326:AU326">
    <cfRule type="colorScale" priority="5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K327:AU327">
    <cfRule type="colorScale" priority="2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K655:AU942">
    <cfRule type="colorScale" priority="134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AL633:AO633">
    <cfRule type="colorScale" priority="135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36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AL634:AO634">
    <cfRule type="colorScale" priority="137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38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AL643:AO643">
    <cfRule type="colorScale" priority="108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09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AL644:AO644">
    <cfRule type="colorScale" priority="110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11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AL945:AU952">
    <cfRule type="colorScale" priority="130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AL953:AU953">
    <cfRule type="colorScale" priority="129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AL954:AU954">
    <cfRule type="colorScale" priority="124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AL955:AU955">
    <cfRule type="colorScale" priority="9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AL970:AU970 AL972:AU972">
    <cfRule type="colorScale" priority="98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AL971:AU971">
    <cfRule type="colorScale" priority="76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AL973:AU973">
    <cfRule type="colorScale" priority="96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AL974:AU974">
    <cfRule type="colorScale" priority="94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AL975:AU975">
    <cfRule type="colorScale" priority="92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AL976:AU976">
    <cfRule type="colorScale" priority="90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AL977:AU977">
    <cfRule type="colorScale" priority="88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AL978:AU978">
    <cfRule type="colorScale" priority="86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AL979:AU979">
    <cfRule type="colorScale" priority="84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AL980:AU980">
    <cfRule type="colorScale" priority="3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AS343:AZ398">
    <cfRule type="colorScale" priority="167">
      <colorScale>
        <cfvo type="percentile" val="10"/>
        <cfvo type="num" val="0"/>
        <cfvo type="percentile" val="90"/>
        <color rgb="FFF8696B"/>
        <color rgb="FFFFFFFF"/>
        <color rgb="FF63BE7B"/>
      </colorScale>
    </cfRule>
  </conditionalFormatting>
  <conditionalFormatting sqref="AS399:AZ630">
    <cfRule type="colorScale" priority="51">
      <colorScale>
        <cfvo type="percentile" val="10"/>
        <cfvo type="num" val="0"/>
        <cfvo type="percentile" val="90"/>
        <color rgb="FFF8696B"/>
        <color rgb="FFFFFFFF"/>
        <color rgb="FF63BE7B"/>
      </colorScale>
    </cfRule>
  </conditionalFormatting>
  <conditionalFormatting sqref="AW3:AW58">
    <cfRule type="colorScale" priority="48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AW59:AW290">
    <cfRule type="colorScale" priority="55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AW655:AW942">
    <cfRule type="colorScale" priority="149">
      <colorScale>
        <cfvo type="percentile" val="10"/>
        <cfvo type="num" val="0"/>
        <cfvo type="percentile" val="90"/>
        <color rgb="FFF8696B"/>
        <color rgb="FFFFFFFF"/>
        <color rgb="FF63BE7B"/>
      </colorScale>
    </cfRule>
  </conditionalFormatting>
  <conditionalFormatting sqref="AX655:AY942">
    <cfRule type="cellIs" dxfId="7" priority="163" operator="lessThan">
      <formula>0</formula>
    </cfRule>
  </conditionalFormatting>
  <conditionalFormatting sqref="AX291:BB302 AZ340:BD340 AX304:BB313 AX315:BB326 AX328:BB337 AX339:BB339">
    <cfRule type="colorScale" priority="123">
      <colorScale>
        <cfvo type="percentile" val="10"/>
        <cfvo type="num" val="0"/>
        <cfvo type="percentile" val="90"/>
        <color rgb="FFF8696B"/>
        <color rgb="FFFFFFFF"/>
        <color rgb="FF63BE7B"/>
      </colorScale>
    </cfRule>
  </conditionalFormatting>
  <conditionalFormatting sqref="AX303:BB303">
    <cfRule type="colorScale" priority="40">
      <colorScale>
        <cfvo type="percentile" val="10"/>
        <cfvo type="num" val="0"/>
        <cfvo type="percentile" val="90"/>
        <color rgb="FFF8696B"/>
        <color rgb="FFFFFFFF"/>
        <color rgb="FF63BE7B"/>
      </colorScale>
    </cfRule>
  </conditionalFormatting>
  <conditionalFormatting sqref="AX314:BB314">
    <cfRule type="colorScale" priority="34">
      <colorScale>
        <cfvo type="percentile" val="10"/>
        <cfvo type="num" val="0"/>
        <cfvo type="percentile" val="90"/>
        <color rgb="FFF8696B"/>
        <color rgb="FFFFFFFF"/>
        <color rgb="FF63BE7B"/>
      </colorScale>
    </cfRule>
  </conditionalFormatting>
  <conditionalFormatting sqref="AX327:BB327">
    <cfRule type="colorScale" priority="32">
      <colorScale>
        <cfvo type="percentile" val="10"/>
        <cfvo type="num" val="0"/>
        <cfvo type="percentile" val="90"/>
        <color rgb="FFF8696B"/>
        <color rgb="FFFFFFFF"/>
        <color rgb="FF63BE7B"/>
      </colorScale>
    </cfRule>
  </conditionalFormatting>
  <conditionalFormatting sqref="AX338:BB338">
    <cfRule type="colorScale" priority="28">
      <colorScale>
        <cfvo type="percentile" val="10"/>
        <cfvo type="num" val="0"/>
        <cfvo type="percentile" val="90"/>
        <color rgb="FFF8696B"/>
        <color rgb="FFFFFFFF"/>
        <color rgb="FF63BE7B"/>
      </colorScale>
    </cfRule>
  </conditionalFormatting>
  <conditionalFormatting sqref="AY3:AY290">
    <cfRule type="colorScale" priority="154">
      <colorScale>
        <cfvo type="percentile" val="10"/>
        <cfvo type="num" val="0"/>
        <cfvo type="percentile" val="90"/>
        <color rgb="FFF8696B"/>
        <color rgb="FFFFFFFF"/>
        <color rgb="FF63BE7B"/>
      </colorScale>
    </cfRule>
  </conditionalFormatting>
  <conditionalFormatting sqref="AZ655:AZ942">
    <cfRule type="cellIs" dxfId="6" priority="162" operator="greaterThan">
      <formula>0</formula>
    </cfRule>
  </conditionalFormatting>
  <conditionalFormatting sqref="BB343:BB630">
    <cfRule type="colorScale" priority="57">
      <colorScale>
        <cfvo type="percentile" val="10"/>
        <cfvo type="num" val="0"/>
        <cfvo type="percentile" val="90"/>
        <color rgb="FFF8696B"/>
        <color rgb="FFFFFFFF"/>
        <color rgb="FF63BE7B"/>
      </colorScale>
    </cfRule>
  </conditionalFormatting>
  <pageMargins left="0.75" right="0.75" top="1" bottom="1" header="0.5" footer="0.5"/>
  <pageSetup orientation="portrait" horizontalDpi="4294967293" verticalDpi="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D854CE-3F86-43B7-8651-742AEDAA55AA}">
  <dimension ref="A1:BB992"/>
  <sheetViews>
    <sheetView topLeftCell="F20" zoomScale="85" zoomScaleNormal="85" workbookViewId="0">
      <selection activeCell="M2" sqref="M2:W58"/>
    </sheetView>
  </sheetViews>
  <sheetFormatPr defaultColWidth="8.77734375" defaultRowHeight="14.4" x14ac:dyDescent="0.3"/>
  <cols>
    <col min="1" max="3" width="10" customWidth="1"/>
    <col min="4" max="4" width="50.21875" bestFit="1" customWidth="1"/>
    <col min="5" max="12" width="10" customWidth="1"/>
    <col min="13" max="13" width="10.5546875" customWidth="1"/>
    <col min="14" max="15" width="13" customWidth="1"/>
    <col min="16" max="16" width="12" customWidth="1"/>
    <col min="17" max="17" width="11" customWidth="1"/>
    <col min="18" max="18" width="11.77734375" bestFit="1" customWidth="1"/>
    <col min="19" max="19" width="12" customWidth="1"/>
    <col min="20" max="20" width="11" customWidth="1"/>
    <col min="21" max="21" width="13" customWidth="1"/>
    <col min="22" max="22" width="10.5546875" customWidth="1"/>
    <col min="23" max="23" width="12" customWidth="1"/>
    <col min="24" max="24" width="10" customWidth="1"/>
    <col min="25" max="26" width="11" customWidth="1"/>
    <col min="27" max="27" width="13" customWidth="1"/>
    <col min="28" max="30" width="10" customWidth="1"/>
    <col min="31" max="31" width="12" customWidth="1"/>
    <col min="32" max="35" width="10" customWidth="1"/>
    <col min="37" max="38" width="11" customWidth="1"/>
    <col min="39" max="39" width="13" customWidth="1"/>
    <col min="40" max="42" width="10" customWidth="1"/>
    <col min="43" max="43" width="12" customWidth="1"/>
    <col min="44" max="47" width="10" customWidth="1"/>
    <col min="49" max="49" width="10.77734375" customWidth="1"/>
  </cols>
  <sheetData>
    <row r="1" spans="1:54" x14ac:dyDescent="0.3">
      <c r="M1" s="45" t="s">
        <v>0</v>
      </c>
      <c r="N1" s="46"/>
      <c r="O1" s="46"/>
      <c r="P1" s="46"/>
      <c r="Q1" s="46"/>
      <c r="R1" s="46"/>
      <c r="S1" s="46"/>
      <c r="T1" s="46"/>
      <c r="U1" s="46"/>
      <c r="V1" s="46"/>
      <c r="W1" s="46"/>
      <c r="Y1" s="45" t="s">
        <v>55</v>
      </c>
      <c r="Z1" s="46"/>
      <c r="AA1" s="46"/>
      <c r="AB1" s="46"/>
      <c r="AC1" s="46"/>
      <c r="AD1" s="46"/>
      <c r="AE1" s="46"/>
      <c r="AF1" s="46"/>
      <c r="AG1" s="46"/>
      <c r="AH1" s="46"/>
      <c r="AI1" s="46"/>
      <c r="AK1" s="45" t="s">
        <v>54</v>
      </c>
      <c r="AL1" s="46"/>
      <c r="AM1" s="46"/>
      <c r="AN1" s="46"/>
      <c r="AO1" s="46"/>
      <c r="AP1" s="46"/>
      <c r="AQ1" s="46"/>
      <c r="AR1" s="46"/>
      <c r="AS1" s="46"/>
      <c r="AT1" s="46"/>
      <c r="AU1" s="46"/>
      <c r="AW1" s="1" t="s">
        <v>1</v>
      </c>
    </row>
    <row r="2" spans="1:54" x14ac:dyDescent="0.3">
      <c r="F2" s="2" t="str">
        <f>F654</f>
        <v>TargetN</v>
      </c>
      <c r="G2" s="2" t="str">
        <f t="shared" ref="G2:K2" si="0">G654</f>
        <v>#N</v>
      </c>
      <c r="H2" t="str">
        <f t="shared" si="0"/>
        <v>Target (or sym)</v>
      </c>
      <c r="I2" t="str">
        <f t="shared" si="0"/>
        <v>Gain &lt;=0</v>
      </c>
      <c r="J2" t="str">
        <f t="shared" si="0"/>
        <v>Gain &gt; 0</v>
      </c>
      <c r="K2" t="str">
        <f t="shared" si="0"/>
        <v>Pref</v>
      </c>
      <c r="L2" t="str">
        <f>L654</f>
        <v>Pref&amp;Target</v>
      </c>
      <c r="M2" s="36" t="s">
        <v>2</v>
      </c>
      <c r="N2" s="36" t="s">
        <v>3</v>
      </c>
      <c r="O2" s="36" t="s">
        <v>4</v>
      </c>
      <c r="P2" s="36" t="s">
        <v>5</v>
      </c>
      <c r="Q2" s="36" t="s">
        <v>6</v>
      </c>
      <c r="R2" s="36" t="s">
        <v>7</v>
      </c>
      <c r="S2" s="36" t="s">
        <v>8</v>
      </c>
      <c r="T2" s="36" t="s">
        <v>9</v>
      </c>
      <c r="U2" s="36" t="s">
        <v>10</v>
      </c>
      <c r="V2" s="36" t="s">
        <v>11</v>
      </c>
      <c r="W2" s="36" t="s">
        <v>12</v>
      </c>
      <c r="Y2" s="36" t="s">
        <v>2</v>
      </c>
      <c r="Z2" s="36" t="s">
        <v>3</v>
      </c>
      <c r="AA2" s="36" t="s">
        <v>4</v>
      </c>
      <c r="AB2" s="36" t="s">
        <v>5</v>
      </c>
      <c r="AC2" s="36" t="s">
        <v>6</v>
      </c>
      <c r="AD2" s="36" t="s">
        <v>7</v>
      </c>
      <c r="AE2" s="36" t="s">
        <v>8</v>
      </c>
      <c r="AF2" s="36" t="s">
        <v>9</v>
      </c>
      <c r="AG2" s="36" t="s">
        <v>10</v>
      </c>
      <c r="AH2" s="36" t="s">
        <v>11</v>
      </c>
      <c r="AI2" s="36" t="s">
        <v>12</v>
      </c>
      <c r="AK2" s="36" t="s">
        <v>2</v>
      </c>
      <c r="AL2" s="36" t="s">
        <v>3</v>
      </c>
      <c r="AM2" s="36" t="s">
        <v>4</v>
      </c>
      <c r="AN2" s="36" t="s">
        <v>5</v>
      </c>
      <c r="AO2" s="36" t="s">
        <v>6</v>
      </c>
      <c r="AP2" s="36" t="s">
        <v>7</v>
      </c>
      <c r="AQ2" s="36" t="s">
        <v>8</v>
      </c>
      <c r="AR2" s="36" t="s">
        <v>9</v>
      </c>
      <c r="AS2" s="36" t="s">
        <v>10</v>
      </c>
      <c r="AT2" s="36" t="s">
        <v>11</v>
      </c>
      <c r="AU2" s="36" t="s">
        <v>12</v>
      </c>
      <c r="AW2" s="36" t="s">
        <v>13</v>
      </c>
      <c r="AY2" s="3" t="s">
        <v>14</v>
      </c>
      <c r="AZ2" s="31" t="str">
        <f t="shared" ref="AZ2:BB58" si="1">AX654</f>
        <v>Target (or sym) ; Gain</v>
      </c>
      <c r="BA2" s="31" t="str">
        <f t="shared" si="1"/>
        <v>Gain&lt;=0</v>
      </c>
      <c r="BB2" s="31" t="str">
        <f t="shared" si="1"/>
        <v>Gain&gt;0</v>
      </c>
    </row>
    <row r="3" spans="1:54" x14ac:dyDescent="0.3">
      <c r="A3">
        <v>21</v>
      </c>
      <c r="B3" t="s">
        <v>66</v>
      </c>
      <c r="C3" t="s">
        <v>67</v>
      </c>
      <c r="D3" t="s">
        <v>68</v>
      </c>
      <c r="F3" s="2">
        <f t="shared" ref="F3:L18" si="2">F655</f>
        <v>0</v>
      </c>
      <c r="G3" s="2">
        <f t="shared" si="2"/>
        <v>0</v>
      </c>
      <c r="H3" s="4">
        <f>H655</f>
        <v>1</v>
      </c>
      <c r="I3">
        <f t="shared" si="2"/>
        <v>1</v>
      </c>
      <c r="J3">
        <f t="shared" si="2"/>
        <v>0</v>
      </c>
      <c r="K3">
        <f t="shared" si="2"/>
        <v>4</v>
      </c>
      <c r="L3">
        <f>L655</f>
        <v>4</v>
      </c>
      <c r="M3">
        <v>984737.8</v>
      </c>
      <c r="N3">
        <v>2065519.6</v>
      </c>
      <c r="O3">
        <v>2077746.6</v>
      </c>
      <c r="P3">
        <v>1004122.8</v>
      </c>
      <c r="Q3">
        <v>1196804</v>
      </c>
      <c r="R3">
        <v>881239.4</v>
      </c>
      <c r="S3">
        <v>1531567.8</v>
      </c>
      <c r="T3">
        <v>4185627.2</v>
      </c>
      <c r="U3">
        <v>4029461.6</v>
      </c>
      <c r="V3">
        <v>1396199.2</v>
      </c>
      <c r="W3">
        <v>1952768.8</v>
      </c>
      <c r="Y3">
        <v>1.4001851598150099</v>
      </c>
      <c r="Z3">
        <v>1.8379203624441289</v>
      </c>
      <c r="AA3">
        <v>1.805962657812052</v>
      </c>
      <c r="AB3">
        <v>1.5869513518060561</v>
      </c>
      <c r="AC3">
        <v>1.5608443822071421</v>
      </c>
      <c r="AD3">
        <v>1.080977435398381</v>
      </c>
      <c r="AE3">
        <v>1.8627802833798339</v>
      </c>
      <c r="AF3">
        <v>1.5180328750051559</v>
      </c>
      <c r="AG3">
        <v>2.348442876245826</v>
      </c>
      <c r="AH3">
        <v>2.8984981591929682</v>
      </c>
      <c r="AI3">
        <v>3.6937046137638392</v>
      </c>
      <c r="AK3">
        <v>1.4001851598150099</v>
      </c>
      <c r="AL3">
        <v>0.48296124018961561</v>
      </c>
      <c r="AM3">
        <v>0.47809187681414189</v>
      </c>
      <c r="AN3">
        <v>1.5869513518060561</v>
      </c>
      <c r="AO3">
        <v>0.46386417519534012</v>
      </c>
      <c r="AP3">
        <v>1.080977435398381</v>
      </c>
      <c r="AQ3">
        <v>0.49348949879640708</v>
      </c>
      <c r="AR3">
        <v>0.97154171681031587</v>
      </c>
      <c r="AS3">
        <v>0.38519707580562679</v>
      </c>
      <c r="AT3">
        <v>2.8984981591929682</v>
      </c>
      <c r="AU3">
        <v>2.158255984180141</v>
      </c>
      <c r="AW3">
        <v>0.14103573939064509</v>
      </c>
      <c r="AY3">
        <f t="shared" ref="AY3:AY58" si="3">BB343</f>
        <v>-1.78083743152472</v>
      </c>
      <c r="AZ3">
        <f t="shared" si="1"/>
        <v>-1.78083743152472</v>
      </c>
      <c r="BA3">
        <f t="shared" si="1"/>
        <v>-1.78083743152472</v>
      </c>
      <c r="BB3" t="str">
        <f t="shared" si="1"/>
        <v/>
      </c>
    </row>
    <row r="4" spans="1:54" x14ac:dyDescent="0.3">
      <c r="A4">
        <v>21</v>
      </c>
      <c r="B4" t="s">
        <v>69</v>
      </c>
      <c r="C4" t="s">
        <v>67</v>
      </c>
      <c r="D4" t="s">
        <v>68</v>
      </c>
      <c r="F4" s="2">
        <f t="shared" si="2"/>
        <v>0</v>
      </c>
      <c r="G4" s="2">
        <f t="shared" si="2"/>
        <v>1</v>
      </c>
      <c r="H4" s="4">
        <f t="shared" si="2"/>
        <v>0</v>
      </c>
      <c r="I4">
        <f t="shared" si="2"/>
        <v>1</v>
      </c>
      <c r="J4">
        <f t="shared" si="2"/>
        <v>0</v>
      </c>
      <c r="K4">
        <f t="shared" si="2"/>
        <v>4</v>
      </c>
      <c r="L4">
        <f t="shared" si="2"/>
        <v>0</v>
      </c>
      <c r="M4">
        <v>9774060</v>
      </c>
      <c r="N4">
        <v>7787347</v>
      </c>
      <c r="O4">
        <v>8018262</v>
      </c>
      <c r="P4">
        <v>14747945.4</v>
      </c>
      <c r="Q4">
        <v>3371952.2</v>
      </c>
      <c r="R4">
        <v>16571915</v>
      </c>
      <c r="S4">
        <v>7294842.5999999996</v>
      </c>
      <c r="T4">
        <v>4907318.2</v>
      </c>
      <c r="U4">
        <v>4075037.2</v>
      </c>
      <c r="V4">
        <v>21091677.399999999</v>
      </c>
      <c r="W4">
        <v>8771390.5999999996</v>
      </c>
      <c r="Y4">
        <v>8.2895392061909661</v>
      </c>
      <c r="Z4">
        <v>5.6620393807650542</v>
      </c>
      <c r="AA4">
        <v>5.7729266471927989</v>
      </c>
      <c r="AB4">
        <v>8.0621853890072082</v>
      </c>
      <c r="AC4">
        <v>3.1255903300014318</v>
      </c>
      <c r="AD4">
        <v>11.35556943761185</v>
      </c>
      <c r="AE4">
        <v>5.7705994741758344</v>
      </c>
      <c r="AF4">
        <v>2.243826135981362</v>
      </c>
      <c r="AG4">
        <v>2.5912909201346341</v>
      </c>
      <c r="AH4">
        <v>7.8527155523886902</v>
      </c>
      <c r="AI4">
        <v>8.9039894459652711</v>
      </c>
      <c r="AK4">
        <v>8.2895392061909661</v>
      </c>
      <c r="AL4">
        <v>1.9034395820111969</v>
      </c>
      <c r="AM4">
        <v>2.0123827105853711</v>
      </c>
      <c r="AN4">
        <v>8.0621853890072082</v>
      </c>
      <c r="AO4">
        <v>0.95619319560937588</v>
      </c>
      <c r="AP4">
        <v>11.35556943761185</v>
      </c>
      <c r="AQ4">
        <v>1.6074161051888951</v>
      </c>
      <c r="AR4">
        <v>1.2722833073697981</v>
      </c>
      <c r="AS4">
        <v>0.53406755583127963</v>
      </c>
      <c r="AT4">
        <v>7.8527155523886902</v>
      </c>
      <c r="AU4">
        <v>6.3537266497733071</v>
      </c>
      <c r="AW4">
        <v>0.1414983452064916</v>
      </c>
      <c r="AY4">
        <f t="shared" si="3"/>
        <v>-0.69911935413387216</v>
      </c>
      <c r="AZ4" t="str">
        <f t="shared" si="1"/>
        <v/>
      </c>
      <c r="BA4">
        <f t="shared" si="1"/>
        <v>-0.69911935413387216</v>
      </c>
      <c r="BB4" t="str">
        <f t="shared" si="1"/>
        <v/>
      </c>
    </row>
    <row r="5" spans="1:54" x14ac:dyDescent="0.3">
      <c r="A5">
        <v>21</v>
      </c>
      <c r="B5" t="s">
        <v>70</v>
      </c>
      <c r="C5" t="s">
        <v>67</v>
      </c>
      <c r="D5" t="s">
        <v>68</v>
      </c>
      <c r="F5" s="2">
        <f t="shared" si="2"/>
        <v>0</v>
      </c>
      <c r="G5" s="2">
        <f t="shared" si="2"/>
        <v>1</v>
      </c>
      <c r="H5" s="4">
        <f t="shared" si="2"/>
        <v>0</v>
      </c>
      <c r="I5">
        <f t="shared" si="2"/>
        <v>1</v>
      </c>
      <c r="J5">
        <f t="shared" si="2"/>
        <v>0</v>
      </c>
      <c r="K5">
        <f t="shared" si="2"/>
        <v>4</v>
      </c>
      <c r="L5">
        <f t="shared" si="2"/>
        <v>0</v>
      </c>
      <c r="M5">
        <v>4329316.4000000004</v>
      </c>
      <c r="N5">
        <v>4073765</v>
      </c>
      <c r="O5">
        <v>4093826</v>
      </c>
      <c r="P5">
        <v>1278792.2</v>
      </c>
      <c r="Q5">
        <v>1169461.2</v>
      </c>
      <c r="R5">
        <v>616378.19999999995</v>
      </c>
      <c r="S5">
        <v>799303.4</v>
      </c>
      <c r="T5">
        <v>4215981.4000000004</v>
      </c>
      <c r="U5">
        <v>3930543</v>
      </c>
      <c r="V5">
        <v>2636300</v>
      </c>
      <c r="W5">
        <v>1993208.4</v>
      </c>
      <c r="Y5">
        <v>3.9225777172017842</v>
      </c>
      <c r="Z5">
        <v>3.1372215475887062</v>
      </c>
      <c r="AA5">
        <v>3.1255079826689331</v>
      </c>
      <c r="AB5">
        <v>2.3674531672033479</v>
      </c>
      <c r="AC5">
        <v>1.782854990777559</v>
      </c>
      <c r="AD5">
        <v>1.743868021992967</v>
      </c>
      <c r="AE5">
        <v>1.830888601054903</v>
      </c>
      <c r="AF5">
        <v>1.5897611676133241</v>
      </c>
      <c r="AG5">
        <v>2.1837338970741258</v>
      </c>
      <c r="AH5">
        <v>3.630790403403807</v>
      </c>
      <c r="AI5">
        <v>3.896610667253845</v>
      </c>
      <c r="AK5">
        <v>3.9225777172017842</v>
      </c>
      <c r="AL5">
        <v>1.0808450264041309</v>
      </c>
      <c r="AM5">
        <v>1.084463583421893</v>
      </c>
      <c r="AN5">
        <v>2.3674531672033479</v>
      </c>
      <c r="AO5">
        <v>0.69202403578674421</v>
      </c>
      <c r="AP5">
        <v>1.743868021992967</v>
      </c>
      <c r="AQ5">
        <v>0.57447231180267411</v>
      </c>
      <c r="AR5">
        <v>1.057759559003171</v>
      </c>
      <c r="AS5">
        <v>0.44395033258479077</v>
      </c>
      <c r="AT5">
        <v>3.630790403403807</v>
      </c>
      <c r="AU5">
        <v>2.377813758992124</v>
      </c>
      <c r="AW5">
        <v>0.1436757070128806</v>
      </c>
      <c r="AY5">
        <f t="shared" si="3"/>
        <v>-0.27759816103428048</v>
      </c>
      <c r="AZ5" t="str">
        <f t="shared" si="1"/>
        <v/>
      </c>
      <c r="BA5">
        <f t="shared" si="1"/>
        <v>-0.27759816103428048</v>
      </c>
      <c r="BB5" t="str">
        <f t="shared" si="1"/>
        <v/>
      </c>
    </row>
    <row r="6" spans="1:54" x14ac:dyDescent="0.3">
      <c r="A6">
        <v>21</v>
      </c>
      <c r="B6" t="s">
        <v>71</v>
      </c>
      <c r="C6" t="s">
        <v>67</v>
      </c>
      <c r="D6" t="s">
        <v>68</v>
      </c>
      <c r="F6" s="2">
        <f t="shared" si="2"/>
        <v>0</v>
      </c>
      <c r="G6" s="2">
        <f t="shared" si="2"/>
        <v>0</v>
      </c>
      <c r="H6" s="4">
        <f t="shared" si="2"/>
        <v>0</v>
      </c>
      <c r="I6">
        <f t="shared" si="2"/>
        <v>0</v>
      </c>
      <c r="J6">
        <f t="shared" si="2"/>
        <v>1</v>
      </c>
      <c r="K6">
        <f t="shared" si="2"/>
        <v>4</v>
      </c>
      <c r="L6">
        <f t="shared" si="2"/>
        <v>0</v>
      </c>
      <c r="M6">
        <v>4797310.5999999996</v>
      </c>
      <c r="N6">
        <v>3169061.2</v>
      </c>
      <c r="O6">
        <v>3209813.8</v>
      </c>
      <c r="P6">
        <v>1475770.8</v>
      </c>
      <c r="Q6">
        <v>1107489.6000000001</v>
      </c>
      <c r="R6">
        <v>1030299.8</v>
      </c>
      <c r="S6">
        <v>843579.4</v>
      </c>
      <c r="T6">
        <v>4594408.8</v>
      </c>
      <c r="U6">
        <v>3273800.2</v>
      </c>
      <c r="V6">
        <v>8246724.5999999996</v>
      </c>
      <c r="W6">
        <v>912914.4</v>
      </c>
      <c r="Y6">
        <v>4.265939503791742</v>
      </c>
      <c r="Z6">
        <v>2.7372323521529318</v>
      </c>
      <c r="AA6">
        <v>2.743423984199763</v>
      </c>
      <c r="AB6">
        <v>2.5510442586091808</v>
      </c>
      <c r="AC6">
        <v>1.7753462176071479</v>
      </c>
      <c r="AD6">
        <v>2.817649475182407</v>
      </c>
      <c r="AE6">
        <v>2.204444407788106</v>
      </c>
      <c r="AF6">
        <v>1.8528662802069451</v>
      </c>
      <c r="AG6">
        <v>1.6011256330762991</v>
      </c>
      <c r="AH6">
        <v>5.3312390420120206</v>
      </c>
      <c r="AI6">
        <v>3.0624457534402612</v>
      </c>
      <c r="AK6">
        <v>4.265939503791742</v>
      </c>
      <c r="AL6">
        <v>0.83651799717918041</v>
      </c>
      <c r="AM6">
        <v>0.8510731825837865</v>
      </c>
      <c r="AN6">
        <v>2.5510442586091808</v>
      </c>
      <c r="AO6">
        <v>0.51909819340216923</v>
      </c>
      <c r="AP6">
        <v>2.817649475182407</v>
      </c>
      <c r="AQ6">
        <v>0.62139943462098013</v>
      </c>
      <c r="AR6">
        <v>1.072447330818977</v>
      </c>
      <c r="AS6">
        <v>0.35275004104478291</v>
      </c>
      <c r="AT6">
        <v>5.3312390420120206</v>
      </c>
      <c r="AU6">
        <v>1.714866108843125</v>
      </c>
      <c r="AW6">
        <v>0.1477598787867464</v>
      </c>
      <c r="AY6">
        <f t="shared" si="3"/>
        <v>0.67736803605479445</v>
      </c>
      <c r="AZ6" t="str">
        <f t="shared" si="1"/>
        <v/>
      </c>
      <c r="BA6" t="str">
        <f t="shared" si="1"/>
        <v/>
      </c>
      <c r="BB6">
        <f t="shared" si="1"/>
        <v>0.67736803605479445</v>
      </c>
    </row>
    <row r="7" spans="1:54" x14ac:dyDescent="0.3">
      <c r="A7">
        <v>21</v>
      </c>
      <c r="B7" t="s">
        <v>72</v>
      </c>
      <c r="C7" t="s">
        <v>67</v>
      </c>
      <c r="D7" t="s">
        <v>68</v>
      </c>
      <c r="F7" s="2">
        <f t="shared" si="2"/>
        <v>0</v>
      </c>
      <c r="G7" s="2">
        <f t="shared" si="2"/>
        <v>1</v>
      </c>
      <c r="H7" s="4">
        <f t="shared" si="2"/>
        <v>0</v>
      </c>
      <c r="I7">
        <f t="shared" si="2"/>
        <v>0</v>
      </c>
      <c r="J7">
        <f t="shared" si="2"/>
        <v>1</v>
      </c>
      <c r="K7">
        <f t="shared" si="2"/>
        <v>4</v>
      </c>
      <c r="L7">
        <f t="shared" si="2"/>
        <v>0</v>
      </c>
      <c r="M7">
        <v>1254500</v>
      </c>
      <c r="N7">
        <v>854464.6</v>
      </c>
      <c r="O7">
        <v>865056</v>
      </c>
      <c r="P7">
        <v>3405256</v>
      </c>
      <c r="Q7">
        <v>420193.2</v>
      </c>
      <c r="R7">
        <v>1465331.4</v>
      </c>
      <c r="S7">
        <v>452451.4</v>
      </c>
      <c r="T7">
        <v>4677209.5999999996</v>
      </c>
      <c r="U7">
        <v>3486548</v>
      </c>
      <c r="V7">
        <v>7657925.2000000002</v>
      </c>
      <c r="W7">
        <v>607417.4</v>
      </c>
      <c r="Y7">
        <v>1.747668306191918</v>
      </c>
      <c r="Z7">
        <v>1.1229740529903209</v>
      </c>
      <c r="AA7">
        <v>1.1167369416216391</v>
      </c>
      <c r="AB7">
        <v>3.187437927199062</v>
      </c>
      <c r="AC7">
        <v>0.90191729583893898</v>
      </c>
      <c r="AD7">
        <v>2.893087866401765</v>
      </c>
      <c r="AE7">
        <v>1.06474250217434</v>
      </c>
      <c r="AF7">
        <v>2.0406550855957901</v>
      </c>
      <c r="AG7">
        <v>1.984732468484435</v>
      </c>
      <c r="AH7">
        <v>5.0742278068093576</v>
      </c>
      <c r="AI7">
        <v>1.619983433175366</v>
      </c>
      <c r="AK7">
        <v>1.747668306191918</v>
      </c>
      <c r="AL7">
        <v>0.38115363600663837</v>
      </c>
      <c r="AM7">
        <v>0.38016202579019592</v>
      </c>
      <c r="AN7">
        <v>3.187437927199062</v>
      </c>
      <c r="AO7">
        <v>0.29260891760932278</v>
      </c>
      <c r="AP7">
        <v>2.893087866401765</v>
      </c>
      <c r="AQ7">
        <v>0.35285117039456959</v>
      </c>
      <c r="AR7">
        <v>1.115595698007382</v>
      </c>
      <c r="AS7">
        <v>0.34696485723834491</v>
      </c>
      <c r="AT7">
        <v>5.0742278068093576</v>
      </c>
      <c r="AU7">
        <v>0.85236982498317959</v>
      </c>
      <c r="AW7">
        <v>0.15101481599267569</v>
      </c>
      <c r="AY7">
        <f t="shared" si="3"/>
        <v>1.497176194406153</v>
      </c>
      <c r="AZ7" t="str">
        <f t="shared" si="1"/>
        <v/>
      </c>
      <c r="BA7" t="str">
        <f t="shared" si="1"/>
        <v/>
      </c>
      <c r="BB7">
        <f t="shared" si="1"/>
        <v>1.497176194406153</v>
      </c>
    </row>
    <row r="8" spans="1:54" x14ac:dyDescent="0.3">
      <c r="A8">
        <v>21</v>
      </c>
      <c r="B8" t="s">
        <v>73</v>
      </c>
      <c r="C8" t="s">
        <v>67</v>
      </c>
      <c r="D8" t="s">
        <v>68</v>
      </c>
      <c r="F8" s="2">
        <f t="shared" si="2"/>
        <v>0</v>
      </c>
      <c r="G8" s="2">
        <f t="shared" si="2"/>
        <v>0</v>
      </c>
      <c r="H8" s="4">
        <f t="shared" si="2"/>
        <v>0</v>
      </c>
      <c r="I8">
        <f t="shared" si="2"/>
        <v>0</v>
      </c>
      <c r="J8">
        <f t="shared" si="2"/>
        <v>1</v>
      </c>
      <c r="K8">
        <f t="shared" si="2"/>
        <v>4</v>
      </c>
      <c r="L8">
        <f t="shared" si="2"/>
        <v>0</v>
      </c>
      <c r="M8">
        <v>4819087.5999999996</v>
      </c>
      <c r="N8">
        <v>9194756.5999999996</v>
      </c>
      <c r="O8">
        <v>9225581.5999999996</v>
      </c>
      <c r="P8">
        <v>5594837.2000000002</v>
      </c>
      <c r="Q8">
        <v>5151482.2</v>
      </c>
      <c r="R8">
        <v>4114032.2</v>
      </c>
      <c r="S8">
        <v>9043081.1999999993</v>
      </c>
      <c r="T8">
        <v>4018927.8</v>
      </c>
      <c r="U8">
        <v>4749899.5999999996</v>
      </c>
      <c r="V8">
        <v>24198068.199999999</v>
      </c>
      <c r="W8">
        <v>10271220.199999999</v>
      </c>
      <c r="Y8">
        <v>5.1747728707967324</v>
      </c>
      <c r="Z8">
        <v>6.6371754569932806</v>
      </c>
      <c r="AA8">
        <v>6.5880813548574224</v>
      </c>
      <c r="AB8">
        <v>7.1227593677991532</v>
      </c>
      <c r="AC8">
        <v>3.5513141133822499</v>
      </c>
      <c r="AD8">
        <v>6.2225860532023942</v>
      </c>
      <c r="AE8">
        <v>6.1570714488276277</v>
      </c>
      <c r="AF8">
        <v>1.512173303775489</v>
      </c>
      <c r="AG8">
        <v>3.3858641861006622</v>
      </c>
      <c r="AH8">
        <v>8.3430376646225337</v>
      </c>
      <c r="AI8">
        <v>10.490705609612631</v>
      </c>
      <c r="AK8">
        <v>5.1747728707967324</v>
      </c>
      <c r="AL8">
        <v>1.7459517632145429</v>
      </c>
      <c r="AM8">
        <v>1.74311024119379</v>
      </c>
      <c r="AN8">
        <v>7.1227593677991532</v>
      </c>
      <c r="AO8">
        <v>1.036514559591887</v>
      </c>
      <c r="AP8">
        <v>6.2225860532023942</v>
      </c>
      <c r="AQ8">
        <v>1.4241091748233889</v>
      </c>
      <c r="AR8">
        <v>1.0098441409994849</v>
      </c>
      <c r="AS8">
        <v>0.57089700681390243</v>
      </c>
      <c r="AT8">
        <v>8.3430376646225337</v>
      </c>
      <c r="AU8">
        <v>7.5556134954094887</v>
      </c>
      <c r="AW8">
        <v>0.15012877220287921</v>
      </c>
      <c r="AY8">
        <f t="shared" si="3"/>
        <v>0.66648166738427805</v>
      </c>
      <c r="AZ8" t="str">
        <f t="shared" si="1"/>
        <v/>
      </c>
      <c r="BA8" t="str">
        <f t="shared" si="1"/>
        <v/>
      </c>
      <c r="BB8">
        <f t="shared" si="1"/>
        <v>0.66648166738427805</v>
      </c>
    </row>
    <row r="9" spans="1:54" x14ac:dyDescent="0.3">
      <c r="A9">
        <v>21</v>
      </c>
      <c r="B9" t="s">
        <v>74</v>
      </c>
      <c r="C9" t="s">
        <v>67</v>
      </c>
      <c r="D9" t="s">
        <v>68</v>
      </c>
      <c r="F9" s="2">
        <f t="shared" si="2"/>
        <v>0</v>
      </c>
      <c r="G9" s="2">
        <f t="shared" si="2"/>
        <v>0</v>
      </c>
      <c r="H9" s="4">
        <f t="shared" si="2"/>
        <v>0</v>
      </c>
      <c r="I9">
        <f t="shared" si="2"/>
        <v>0</v>
      </c>
      <c r="J9">
        <f t="shared" si="2"/>
        <v>1</v>
      </c>
      <c r="K9">
        <f t="shared" si="2"/>
        <v>4</v>
      </c>
      <c r="L9">
        <f t="shared" si="2"/>
        <v>0</v>
      </c>
      <c r="M9">
        <v>2186441.2000000002</v>
      </c>
      <c r="N9">
        <v>1668403.8</v>
      </c>
      <c r="O9">
        <v>1682591.4</v>
      </c>
      <c r="P9">
        <v>1589889</v>
      </c>
      <c r="Q9">
        <v>514547</v>
      </c>
      <c r="R9">
        <v>616867</v>
      </c>
      <c r="S9">
        <v>338645.6</v>
      </c>
      <c r="T9">
        <v>4560935.4000000004</v>
      </c>
      <c r="U9">
        <v>3373792.6</v>
      </c>
      <c r="V9">
        <v>575641.80000000005</v>
      </c>
      <c r="W9">
        <v>331350.8</v>
      </c>
      <c r="Y9">
        <v>2.1641883049858728</v>
      </c>
      <c r="Z9">
        <v>1.6421231610700491</v>
      </c>
      <c r="AA9">
        <v>1.6374247401603499</v>
      </c>
      <c r="AB9">
        <v>1.992979829799151</v>
      </c>
      <c r="AC9">
        <v>1.018670960189775</v>
      </c>
      <c r="AD9">
        <v>1.682939189800527</v>
      </c>
      <c r="AE9">
        <v>1.4319980707485229</v>
      </c>
      <c r="AF9">
        <v>1.849411044607405</v>
      </c>
      <c r="AG9">
        <v>1.734490234649275</v>
      </c>
      <c r="AH9">
        <v>2.827936930803117</v>
      </c>
      <c r="AI9">
        <v>1.7544644171255639</v>
      </c>
      <c r="AK9">
        <v>2.1641883049858728</v>
      </c>
      <c r="AL9">
        <v>0.53574113202048468</v>
      </c>
      <c r="AM9">
        <v>0.53688733195886018</v>
      </c>
      <c r="AN9">
        <v>1.992979829799151</v>
      </c>
      <c r="AO9">
        <v>0.34139439520076847</v>
      </c>
      <c r="AP9">
        <v>1.682939189800527</v>
      </c>
      <c r="AQ9">
        <v>0.40934082701569419</v>
      </c>
      <c r="AR9">
        <v>1.084219456615392</v>
      </c>
      <c r="AS9">
        <v>0.34683800315251567</v>
      </c>
      <c r="AT9">
        <v>2.827936930803117</v>
      </c>
      <c r="AU9">
        <v>0.97876681662164633</v>
      </c>
      <c r="AW9">
        <v>0.1479403489967808</v>
      </c>
      <c r="AY9">
        <f t="shared" si="3"/>
        <v>0.4369877280856474</v>
      </c>
      <c r="AZ9" t="str">
        <f t="shared" si="1"/>
        <v/>
      </c>
      <c r="BA9" t="str">
        <f t="shared" si="1"/>
        <v/>
      </c>
      <c r="BB9">
        <f t="shared" si="1"/>
        <v>0.4369877280856474</v>
      </c>
    </row>
    <row r="10" spans="1:54" x14ac:dyDescent="0.3">
      <c r="A10">
        <v>21</v>
      </c>
      <c r="B10" t="s">
        <v>75</v>
      </c>
      <c r="C10" t="s">
        <v>67</v>
      </c>
      <c r="D10" t="s">
        <v>68</v>
      </c>
      <c r="F10" s="2">
        <f t="shared" si="2"/>
        <v>0</v>
      </c>
      <c r="G10" s="2">
        <f t="shared" si="2"/>
        <v>1</v>
      </c>
      <c r="H10" s="4">
        <f t="shared" si="2"/>
        <v>0</v>
      </c>
      <c r="I10">
        <f t="shared" si="2"/>
        <v>1</v>
      </c>
      <c r="J10">
        <f t="shared" si="2"/>
        <v>0</v>
      </c>
      <c r="K10">
        <f t="shared" si="2"/>
        <v>4</v>
      </c>
      <c r="L10">
        <f t="shared" si="2"/>
        <v>0</v>
      </c>
      <c r="M10">
        <v>1359597.6</v>
      </c>
      <c r="N10">
        <v>3649525.2</v>
      </c>
      <c r="O10">
        <v>3650279.8</v>
      </c>
      <c r="P10">
        <v>602084</v>
      </c>
      <c r="Q10">
        <v>817863.6</v>
      </c>
      <c r="R10">
        <v>362702.6</v>
      </c>
      <c r="S10">
        <v>671099.8</v>
      </c>
      <c r="T10">
        <v>3787607.6</v>
      </c>
      <c r="U10">
        <v>3757844.6</v>
      </c>
      <c r="V10">
        <v>230918.39999999999</v>
      </c>
      <c r="W10">
        <v>1156873.6000000001</v>
      </c>
      <c r="Y10">
        <v>1.650735348404851</v>
      </c>
      <c r="Z10">
        <v>2.997702644753736</v>
      </c>
      <c r="AA10">
        <v>2.965584218583535</v>
      </c>
      <c r="AB10">
        <v>1.321148273604922</v>
      </c>
      <c r="AC10">
        <v>1.4420045420178209</v>
      </c>
      <c r="AD10">
        <v>1.758348596002907</v>
      </c>
      <c r="AE10">
        <v>1.996065923385322</v>
      </c>
      <c r="AF10">
        <v>1.2089441677788271</v>
      </c>
      <c r="AG10">
        <v>2.061727406701539</v>
      </c>
      <c r="AH10">
        <v>1.5865807402064089</v>
      </c>
      <c r="AI10">
        <v>3.7775549798738211</v>
      </c>
      <c r="AK10">
        <v>1.650735348404851</v>
      </c>
      <c r="AL10">
        <v>0.7094844253384508</v>
      </c>
      <c r="AM10">
        <v>0.69475395339541135</v>
      </c>
      <c r="AN10">
        <v>1.321148273604922</v>
      </c>
      <c r="AO10">
        <v>0.42140245839254931</v>
      </c>
      <c r="AP10">
        <v>1.758348596002907</v>
      </c>
      <c r="AQ10">
        <v>0.50654874780448156</v>
      </c>
      <c r="AR10">
        <v>0.78256876957602794</v>
      </c>
      <c r="AS10">
        <v>0.36535337617387997</v>
      </c>
      <c r="AT10">
        <v>1.5865807402064089</v>
      </c>
      <c r="AU10">
        <v>2.321752243849915</v>
      </c>
      <c r="AW10">
        <v>0.15379532737424589</v>
      </c>
      <c r="AY10">
        <f t="shared" si="3"/>
        <v>-0.52045867923799993</v>
      </c>
      <c r="AZ10" t="str">
        <f t="shared" si="1"/>
        <v/>
      </c>
      <c r="BA10">
        <f t="shared" si="1"/>
        <v>-0.52045867923799993</v>
      </c>
      <c r="BB10" t="str">
        <f t="shared" si="1"/>
        <v/>
      </c>
    </row>
    <row r="11" spans="1:54" x14ac:dyDescent="0.3">
      <c r="A11">
        <v>21</v>
      </c>
      <c r="B11" t="s">
        <v>76</v>
      </c>
      <c r="C11" t="s">
        <v>67</v>
      </c>
      <c r="D11" t="s">
        <v>68</v>
      </c>
      <c r="F11" s="2">
        <f t="shared" si="2"/>
        <v>0</v>
      </c>
      <c r="G11" s="2">
        <f t="shared" si="2"/>
        <v>1</v>
      </c>
      <c r="H11" s="4">
        <f t="shared" si="2"/>
        <v>0</v>
      </c>
      <c r="I11">
        <f t="shared" si="2"/>
        <v>1</v>
      </c>
      <c r="J11">
        <f t="shared" si="2"/>
        <v>0</v>
      </c>
      <c r="K11">
        <f t="shared" si="2"/>
        <v>4</v>
      </c>
      <c r="L11">
        <f t="shared" si="2"/>
        <v>0</v>
      </c>
      <c r="M11">
        <v>6171416.2000000002</v>
      </c>
      <c r="N11">
        <v>9424711.4000000004</v>
      </c>
      <c r="O11">
        <v>9544685.5999999996</v>
      </c>
      <c r="P11">
        <v>8419143.5999999996</v>
      </c>
      <c r="Q11">
        <v>4707499.8</v>
      </c>
      <c r="R11">
        <v>9256532.1999999993</v>
      </c>
      <c r="S11">
        <v>8285529</v>
      </c>
      <c r="T11">
        <v>4215910.2</v>
      </c>
      <c r="U11">
        <v>4220468</v>
      </c>
      <c r="V11">
        <v>19259379.600000001</v>
      </c>
      <c r="W11">
        <v>10297368.4</v>
      </c>
      <c r="Y11">
        <v>6.5544853621977381</v>
      </c>
      <c r="Z11">
        <v>7.1624043843359688</v>
      </c>
      <c r="AA11">
        <v>7.1825282130041161</v>
      </c>
      <c r="AB11">
        <v>10.011828916595549</v>
      </c>
      <c r="AC11">
        <v>5.0663941104081456</v>
      </c>
      <c r="AD11">
        <v>9.1035025387885984</v>
      </c>
      <c r="AE11">
        <v>7.6547206729883328</v>
      </c>
      <c r="AF11">
        <v>1.6620231643784791</v>
      </c>
      <c r="AG11">
        <v>2.7330224350327632</v>
      </c>
      <c r="AH11">
        <v>10.59468454041053</v>
      </c>
      <c r="AI11">
        <v>11.834885743982159</v>
      </c>
      <c r="AK11">
        <v>6.5544853621977381</v>
      </c>
      <c r="AL11">
        <v>2.1242937319562771</v>
      </c>
      <c r="AM11">
        <v>2.1833010045927952</v>
      </c>
      <c r="AN11">
        <v>10.011828916595549</v>
      </c>
      <c r="AO11">
        <v>1.818947697198019</v>
      </c>
      <c r="AP11">
        <v>9.1035025387885984</v>
      </c>
      <c r="AQ11">
        <v>2.374208443018142</v>
      </c>
      <c r="AR11">
        <v>1.0544684807653539</v>
      </c>
      <c r="AS11">
        <v>0.46230046596610919</v>
      </c>
      <c r="AT11">
        <v>10.59468454041053</v>
      </c>
      <c r="AU11">
        <v>8.5795244801673114</v>
      </c>
      <c r="AW11">
        <v>0.1478938255924731</v>
      </c>
      <c r="AY11">
        <f t="shared" si="3"/>
        <v>-0.52045867923799993</v>
      </c>
      <c r="AZ11" t="str">
        <f t="shared" si="1"/>
        <v/>
      </c>
      <c r="BA11">
        <f t="shared" si="1"/>
        <v>-0.52045867923799993</v>
      </c>
      <c r="BB11" t="str">
        <f t="shared" si="1"/>
        <v/>
      </c>
    </row>
    <row r="12" spans="1:54" x14ac:dyDescent="0.3">
      <c r="A12">
        <v>21</v>
      </c>
      <c r="B12" t="s">
        <v>77</v>
      </c>
      <c r="C12" t="s">
        <v>67</v>
      </c>
      <c r="D12" t="s">
        <v>68</v>
      </c>
      <c r="F12" s="2">
        <f t="shared" si="2"/>
        <v>0</v>
      </c>
      <c r="G12" s="2">
        <f t="shared" si="2"/>
        <v>0</v>
      </c>
      <c r="H12" s="4">
        <f t="shared" si="2"/>
        <v>0</v>
      </c>
      <c r="I12">
        <f t="shared" si="2"/>
        <v>0</v>
      </c>
      <c r="J12">
        <f t="shared" si="2"/>
        <v>1</v>
      </c>
      <c r="K12">
        <f t="shared" si="2"/>
        <v>4</v>
      </c>
      <c r="L12">
        <f t="shared" si="2"/>
        <v>0</v>
      </c>
      <c r="M12">
        <v>6077126.4000000004</v>
      </c>
      <c r="N12">
        <v>4788292.2</v>
      </c>
      <c r="O12">
        <v>4908316.5999999996</v>
      </c>
      <c r="P12">
        <v>14297375.6</v>
      </c>
      <c r="Q12">
        <v>4634993</v>
      </c>
      <c r="R12">
        <v>9345182.5999999996</v>
      </c>
      <c r="S12">
        <v>3977858.2</v>
      </c>
      <c r="T12">
        <v>4852422.4000000004</v>
      </c>
      <c r="U12">
        <v>3896412.2</v>
      </c>
      <c r="V12">
        <v>31495538.800000001</v>
      </c>
      <c r="W12">
        <v>8837163.8000000007</v>
      </c>
      <c r="Y12">
        <v>6.0978935581981206</v>
      </c>
      <c r="Z12">
        <v>3.9359008624334821</v>
      </c>
      <c r="AA12">
        <v>3.983789094176609</v>
      </c>
      <c r="AB12">
        <v>12.73006007060758</v>
      </c>
      <c r="AC12">
        <v>4.8224808811966797</v>
      </c>
      <c r="AD12">
        <v>10.15156021339353</v>
      </c>
      <c r="AE12">
        <v>4.9038406646461228</v>
      </c>
      <c r="AF12">
        <v>2.2523908208007919</v>
      </c>
      <c r="AG12">
        <v>2.464504181023222</v>
      </c>
      <c r="AH12">
        <v>11.42274371918757</v>
      </c>
      <c r="AI12">
        <v>6.9906932620331643</v>
      </c>
      <c r="AK12">
        <v>6.0978935581981206</v>
      </c>
      <c r="AL12">
        <v>1.669005181198008</v>
      </c>
      <c r="AM12">
        <v>1.725038150965702</v>
      </c>
      <c r="AN12">
        <v>12.73006007060758</v>
      </c>
      <c r="AO12">
        <v>2.099017848214134</v>
      </c>
      <c r="AP12">
        <v>10.15156021339353</v>
      </c>
      <c r="AQ12">
        <v>1.85184166058898</v>
      </c>
      <c r="AR12">
        <v>1.263030848000199</v>
      </c>
      <c r="AS12">
        <v>0.48070930242538451</v>
      </c>
      <c r="AT12">
        <v>11.42274371918757</v>
      </c>
      <c r="AU12">
        <v>4.7105611852253784</v>
      </c>
      <c r="AW12">
        <v>0.14631510400213299</v>
      </c>
      <c r="AY12">
        <f t="shared" si="3"/>
        <v>0.4369877280856474</v>
      </c>
      <c r="AZ12" t="str">
        <f t="shared" si="1"/>
        <v/>
      </c>
      <c r="BA12" t="str">
        <f t="shared" si="1"/>
        <v/>
      </c>
      <c r="BB12">
        <f t="shared" si="1"/>
        <v>0.4369877280856474</v>
      </c>
    </row>
    <row r="13" spans="1:54" x14ac:dyDescent="0.3">
      <c r="A13">
        <v>21</v>
      </c>
      <c r="B13" t="s">
        <v>78</v>
      </c>
      <c r="C13" t="s">
        <v>67</v>
      </c>
      <c r="D13" t="s">
        <v>68</v>
      </c>
      <c r="F13" s="2">
        <f t="shared" si="2"/>
        <v>0</v>
      </c>
      <c r="G13" s="2">
        <f t="shared" si="2"/>
        <v>0</v>
      </c>
      <c r="H13" s="4">
        <f t="shared" si="2"/>
        <v>0</v>
      </c>
      <c r="I13">
        <f t="shared" si="2"/>
        <v>0</v>
      </c>
      <c r="J13">
        <f t="shared" si="2"/>
        <v>1</v>
      </c>
      <c r="K13">
        <f t="shared" si="2"/>
        <v>4</v>
      </c>
      <c r="L13">
        <f t="shared" si="2"/>
        <v>0</v>
      </c>
      <c r="M13">
        <v>4373945.5999999996</v>
      </c>
      <c r="N13">
        <v>5166110.2</v>
      </c>
      <c r="O13">
        <v>5196902.2</v>
      </c>
      <c r="P13">
        <v>4791875</v>
      </c>
      <c r="Q13">
        <v>3060713.4</v>
      </c>
      <c r="R13">
        <v>3330299.8</v>
      </c>
      <c r="S13">
        <v>2322256</v>
      </c>
      <c r="T13">
        <v>4221177.5999999996</v>
      </c>
      <c r="U13">
        <v>3961783.8</v>
      </c>
      <c r="V13">
        <v>5883243.7999999998</v>
      </c>
      <c r="W13">
        <v>4457433.8</v>
      </c>
      <c r="Y13">
        <v>4.0511393620050509</v>
      </c>
      <c r="Z13">
        <v>3.9967310900567101</v>
      </c>
      <c r="AA13">
        <v>3.986919265263714</v>
      </c>
      <c r="AB13">
        <v>3.0775495595997202</v>
      </c>
      <c r="AC13">
        <v>2.0861611974250991</v>
      </c>
      <c r="AD13">
        <v>3.0410235743969678</v>
      </c>
      <c r="AE13">
        <v>2.47665695293108</v>
      </c>
      <c r="AF13">
        <v>1.642516370199155</v>
      </c>
      <c r="AG13">
        <v>2.2890399301657451</v>
      </c>
      <c r="AH13">
        <v>4.378274938801769</v>
      </c>
      <c r="AI13">
        <v>4.9855145372101104</v>
      </c>
      <c r="AK13">
        <v>4.0511393620050509</v>
      </c>
      <c r="AL13">
        <v>0.98569711443269625</v>
      </c>
      <c r="AM13">
        <v>0.9954453288228251</v>
      </c>
      <c r="AN13">
        <v>3.0775495595997202</v>
      </c>
      <c r="AO13">
        <v>0.60993697640951727</v>
      </c>
      <c r="AP13">
        <v>3.0410235743969678</v>
      </c>
      <c r="AQ13">
        <v>0.67993612878490239</v>
      </c>
      <c r="AR13">
        <v>1.094447451003361</v>
      </c>
      <c r="AS13">
        <v>0.45539616300957281</v>
      </c>
      <c r="AT13">
        <v>4.378274938801769</v>
      </c>
      <c r="AU13">
        <v>3.0808453767909669</v>
      </c>
      <c r="AW13">
        <v>0.14935463240835811</v>
      </c>
      <c r="AY13">
        <f t="shared" si="3"/>
        <v>0.66648166738427805</v>
      </c>
      <c r="AZ13" t="str">
        <f t="shared" si="1"/>
        <v/>
      </c>
      <c r="BA13" t="str">
        <f t="shared" si="1"/>
        <v/>
      </c>
      <c r="BB13">
        <f t="shared" si="1"/>
        <v>0.66648166738427805</v>
      </c>
    </row>
    <row r="14" spans="1:54" x14ac:dyDescent="0.3">
      <c r="A14">
        <v>21</v>
      </c>
      <c r="B14" t="s">
        <v>79</v>
      </c>
      <c r="C14" t="s">
        <v>67</v>
      </c>
      <c r="D14" t="s">
        <v>68</v>
      </c>
      <c r="F14" s="2">
        <f t="shared" si="2"/>
        <v>0</v>
      </c>
      <c r="G14" s="2">
        <f t="shared" si="2"/>
        <v>1</v>
      </c>
      <c r="H14" s="4">
        <f t="shared" si="2"/>
        <v>0</v>
      </c>
      <c r="I14">
        <f t="shared" si="2"/>
        <v>0</v>
      </c>
      <c r="J14">
        <f t="shared" si="2"/>
        <v>1</v>
      </c>
      <c r="K14">
        <f t="shared" si="2"/>
        <v>4</v>
      </c>
      <c r="L14">
        <f t="shared" si="2"/>
        <v>0</v>
      </c>
      <c r="M14">
        <v>1743369.2</v>
      </c>
      <c r="N14">
        <v>902504.8</v>
      </c>
      <c r="O14">
        <v>910647</v>
      </c>
      <c r="P14">
        <v>3424600.8</v>
      </c>
      <c r="Q14">
        <v>368793.2</v>
      </c>
      <c r="R14">
        <v>2642237</v>
      </c>
      <c r="S14">
        <v>300920.2</v>
      </c>
      <c r="T14">
        <v>4575869</v>
      </c>
      <c r="U14">
        <v>3203077.8</v>
      </c>
      <c r="V14">
        <v>7388502.4000000004</v>
      </c>
      <c r="W14">
        <v>456413</v>
      </c>
      <c r="Y14">
        <v>1.9112339633866211</v>
      </c>
      <c r="Z14">
        <v>1.1169987987843339</v>
      </c>
      <c r="AA14">
        <v>1.113545533607248</v>
      </c>
      <c r="AB14">
        <v>2.9735490669962021</v>
      </c>
      <c r="AC14">
        <v>0.83182144401944247</v>
      </c>
      <c r="AD14">
        <v>3.352263742196373</v>
      </c>
      <c r="AE14">
        <v>1.4536748879589141</v>
      </c>
      <c r="AF14">
        <v>1.8667306850082239</v>
      </c>
      <c r="AG14">
        <v>1.5687044847407381</v>
      </c>
      <c r="AH14">
        <v>4.9935795750119727</v>
      </c>
      <c r="AI14">
        <v>1.234740160335787</v>
      </c>
      <c r="AK14">
        <v>1.9112339633866211</v>
      </c>
      <c r="AL14">
        <v>0.3823171291965991</v>
      </c>
      <c r="AM14">
        <v>0.38259872038615872</v>
      </c>
      <c r="AN14">
        <v>2.9735490669962021</v>
      </c>
      <c r="AO14">
        <v>0.31854104941594408</v>
      </c>
      <c r="AP14">
        <v>3.352263742196373</v>
      </c>
      <c r="AQ14">
        <v>0.44623151517007498</v>
      </c>
      <c r="AR14">
        <v>1.0817187620094051</v>
      </c>
      <c r="AS14">
        <v>0.33583753081038592</v>
      </c>
      <c r="AT14">
        <v>4.9935795750119727</v>
      </c>
      <c r="AU14">
        <v>0.66945749918231745</v>
      </c>
      <c r="AW14">
        <v>0.15305067459121341</v>
      </c>
      <c r="AY14">
        <f t="shared" si="3"/>
        <v>1.497176194406153</v>
      </c>
      <c r="AZ14" t="str">
        <f t="shared" si="1"/>
        <v/>
      </c>
      <c r="BA14" t="str">
        <f t="shared" si="1"/>
        <v/>
      </c>
      <c r="BB14">
        <f t="shared" si="1"/>
        <v>1.497176194406153</v>
      </c>
    </row>
    <row r="15" spans="1:54" x14ac:dyDescent="0.3">
      <c r="A15">
        <v>21</v>
      </c>
      <c r="B15" t="s">
        <v>80</v>
      </c>
      <c r="C15" t="s">
        <v>67</v>
      </c>
      <c r="D15" t="s">
        <v>68</v>
      </c>
      <c r="F15" s="2">
        <f t="shared" si="2"/>
        <v>0</v>
      </c>
      <c r="G15" s="2">
        <f t="shared" si="2"/>
        <v>0</v>
      </c>
      <c r="H15" s="4">
        <f t="shared" si="2"/>
        <v>0</v>
      </c>
      <c r="I15">
        <f t="shared" si="2"/>
        <v>0</v>
      </c>
      <c r="J15">
        <f t="shared" si="2"/>
        <v>1</v>
      </c>
      <c r="K15">
        <f t="shared" si="2"/>
        <v>4</v>
      </c>
      <c r="L15">
        <f t="shared" si="2"/>
        <v>0</v>
      </c>
      <c r="M15">
        <v>11750880.199999999</v>
      </c>
      <c r="N15">
        <v>8604232.1999999993</v>
      </c>
      <c r="O15">
        <v>8798558</v>
      </c>
      <c r="P15">
        <v>18218009.600000001</v>
      </c>
      <c r="Q15">
        <v>5430949.4000000004</v>
      </c>
      <c r="R15">
        <v>17723012.199999999</v>
      </c>
      <c r="S15">
        <v>7229972.4000000004</v>
      </c>
      <c r="T15">
        <v>4731131.5999999996</v>
      </c>
      <c r="U15">
        <v>3754608.6</v>
      </c>
      <c r="V15">
        <v>26229788.399999999</v>
      </c>
      <c r="W15">
        <v>9031623.8000000007</v>
      </c>
      <c r="Y15">
        <v>10.495525021792851</v>
      </c>
      <c r="Z15">
        <v>6.8053564063739032</v>
      </c>
      <c r="AA15">
        <v>6.8970550564234143</v>
      </c>
      <c r="AB15">
        <v>11.28480757880607</v>
      </c>
      <c r="AC15">
        <v>6.175768418202642</v>
      </c>
      <c r="AD15">
        <v>14.54472249360988</v>
      </c>
      <c r="AE15">
        <v>7.9900161843863318</v>
      </c>
      <c r="AF15">
        <v>2.130867618962657</v>
      </c>
      <c r="AG15">
        <v>2.3006319082109261</v>
      </c>
      <c r="AH15">
        <v>11.953297694015779</v>
      </c>
      <c r="AI15">
        <v>10.144776989636011</v>
      </c>
      <c r="AK15">
        <v>10.495525021792851</v>
      </c>
      <c r="AL15">
        <v>2.3539575779926958</v>
      </c>
      <c r="AM15">
        <v>2.445395535416901</v>
      </c>
      <c r="AN15">
        <v>11.28480757880607</v>
      </c>
      <c r="AO15">
        <v>2.1495695564080961</v>
      </c>
      <c r="AP15">
        <v>14.54472249360988</v>
      </c>
      <c r="AQ15">
        <v>2.746253700403031</v>
      </c>
      <c r="AR15">
        <v>1.1660126939765181</v>
      </c>
      <c r="AS15">
        <v>0.4568437055917457</v>
      </c>
      <c r="AT15">
        <v>11.953297694015779</v>
      </c>
      <c r="AU15">
        <v>6.9315096297999848</v>
      </c>
      <c r="AW15">
        <v>0.1519131765933707</v>
      </c>
      <c r="AY15">
        <f t="shared" si="3"/>
        <v>0.67736803605479445</v>
      </c>
      <c r="AZ15" t="str">
        <f t="shared" si="1"/>
        <v/>
      </c>
      <c r="BA15" t="str">
        <f t="shared" si="1"/>
        <v/>
      </c>
      <c r="BB15">
        <f t="shared" si="1"/>
        <v>0.67736803605479445</v>
      </c>
    </row>
    <row r="16" spans="1:54" x14ac:dyDescent="0.3">
      <c r="A16">
        <v>21</v>
      </c>
      <c r="B16" t="s">
        <v>81</v>
      </c>
      <c r="C16" t="s">
        <v>67</v>
      </c>
      <c r="D16" t="s">
        <v>68</v>
      </c>
      <c r="F16" s="2">
        <f t="shared" si="2"/>
        <v>0</v>
      </c>
      <c r="G16" s="2">
        <f t="shared" si="2"/>
        <v>1</v>
      </c>
      <c r="H16" s="4">
        <f t="shared" si="2"/>
        <v>0</v>
      </c>
      <c r="I16">
        <f t="shared" si="2"/>
        <v>1</v>
      </c>
      <c r="J16">
        <f t="shared" si="2"/>
        <v>0</v>
      </c>
      <c r="K16">
        <f t="shared" si="2"/>
        <v>4</v>
      </c>
      <c r="L16">
        <f t="shared" si="2"/>
        <v>0</v>
      </c>
      <c r="M16">
        <v>4086782.6</v>
      </c>
      <c r="N16">
        <v>7972822.5999999996</v>
      </c>
      <c r="O16">
        <v>7963820.4000000004</v>
      </c>
      <c r="P16">
        <v>3127021.2</v>
      </c>
      <c r="Q16">
        <v>4397177.4000000004</v>
      </c>
      <c r="R16">
        <v>3627884.8</v>
      </c>
      <c r="S16">
        <v>5489775.5999999996</v>
      </c>
      <c r="T16">
        <v>4001025.4</v>
      </c>
      <c r="U16">
        <v>4623313.4000000004</v>
      </c>
      <c r="V16">
        <v>15964690.4</v>
      </c>
      <c r="W16">
        <v>10711407.6</v>
      </c>
      <c r="Y16">
        <v>4.477173920592759</v>
      </c>
      <c r="Z16">
        <v>6.0012912893784236</v>
      </c>
      <c r="AA16">
        <v>5.9570372406044054</v>
      </c>
      <c r="AB16">
        <v>4.1643136358121406</v>
      </c>
      <c r="AC16">
        <v>4.6495427832065612</v>
      </c>
      <c r="AD16">
        <v>5.1462619018158877</v>
      </c>
      <c r="AE16">
        <v>6.0707216699956916</v>
      </c>
      <c r="AF16">
        <v>1.4884428976103661</v>
      </c>
      <c r="AG16">
        <v>3.2139293074142188</v>
      </c>
      <c r="AH16">
        <v>6.7570139499963258</v>
      </c>
      <c r="AI16">
        <v>10.09713531010784</v>
      </c>
      <c r="AK16">
        <v>4.477173920592759</v>
      </c>
      <c r="AL16">
        <v>1.892762692796532</v>
      </c>
      <c r="AM16">
        <v>1.8701245367992669</v>
      </c>
      <c r="AN16">
        <v>4.1643136358121406</v>
      </c>
      <c r="AO16">
        <v>1.6299252758093641</v>
      </c>
      <c r="AP16">
        <v>5.1462619018158877</v>
      </c>
      <c r="AQ16">
        <v>1.983540035411715</v>
      </c>
      <c r="AR16">
        <v>1.0029209454311061</v>
      </c>
      <c r="AS16">
        <v>0.54331253602867946</v>
      </c>
      <c r="AT16">
        <v>6.7570139499963258</v>
      </c>
      <c r="AU16">
        <v>7.1664436955936246</v>
      </c>
      <c r="AW16">
        <v>0.15002299939515071</v>
      </c>
      <c r="AY16">
        <f t="shared" si="3"/>
        <v>-0.27759816103428048</v>
      </c>
      <c r="AZ16" t="str">
        <f t="shared" si="1"/>
        <v/>
      </c>
      <c r="BA16">
        <f t="shared" si="1"/>
        <v>-0.27759816103428048</v>
      </c>
      <c r="BB16" t="str">
        <f t="shared" si="1"/>
        <v/>
      </c>
    </row>
    <row r="17" spans="1:54" x14ac:dyDescent="0.3">
      <c r="A17">
        <v>21</v>
      </c>
      <c r="B17" t="s">
        <v>82</v>
      </c>
      <c r="C17" t="s">
        <v>67</v>
      </c>
      <c r="D17" t="s">
        <v>68</v>
      </c>
      <c r="F17" s="2">
        <f t="shared" si="2"/>
        <v>0</v>
      </c>
      <c r="G17" s="2">
        <f t="shared" si="2"/>
        <v>1</v>
      </c>
      <c r="H17" s="4">
        <f t="shared" si="2"/>
        <v>0</v>
      </c>
      <c r="I17">
        <f t="shared" si="2"/>
        <v>1</v>
      </c>
      <c r="J17">
        <f t="shared" si="2"/>
        <v>0</v>
      </c>
      <c r="K17">
        <f t="shared" si="2"/>
        <v>4</v>
      </c>
      <c r="L17">
        <f t="shared" si="2"/>
        <v>0</v>
      </c>
      <c r="M17">
        <v>7112853</v>
      </c>
      <c r="N17">
        <v>4286843.2</v>
      </c>
      <c r="O17">
        <v>4331574.2</v>
      </c>
      <c r="P17">
        <v>8723892</v>
      </c>
      <c r="Q17">
        <v>1820230.2</v>
      </c>
      <c r="R17">
        <v>6128639</v>
      </c>
      <c r="S17">
        <v>1429360.8</v>
      </c>
      <c r="T17">
        <v>4576948.2</v>
      </c>
      <c r="U17">
        <v>3465746.2</v>
      </c>
      <c r="V17">
        <v>5662981.7999999998</v>
      </c>
      <c r="W17">
        <v>2902366.2</v>
      </c>
      <c r="Y17">
        <v>5.9707113699987531</v>
      </c>
      <c r="Z17">
        <v>3.5868115090066568</v>
      </c>
      <c r="AA17">
        <v>3.5887846893630919</v>
      </c>
      <c r="AB17">
        <v>4.660488289402565</v>
      </c>
      <c r="AC17">
        <v>1.580512566200923</v>
      </c>
      <c r="AD17">
        <v>4.4144306221976866</v>
      </c>
      <c r="AE17">
        <v>2.1316911807632999</v>
      </c>
      <c r="AF17">
        <v>1.8844679898000321</v>
      </c>
      <c r="AG17">
        <v>1.8591428499668841</v>
      </c>
      <c r="AH17">
        <v>4.4429938668035902</v>
      </c>
      <c r="AI17">
        <v>4.0935346122947518</v>
      </c>
      <c r="AK17">
        <v>5.9707113699987531</v>
      </c>
      <c r="AL17">
        <v>0.93251970401033757</v>
      </c>
      <c r="AM17">
        <v>0.95125420140102501</v>
      </c>
      <c r="AN17">
        <v>4.660488289402565</v>
      </c>
      <c r="AO17">
        <v>0.45309561880421823</v>
      </c>
      <c r="AP17">
        <v>4.4144306221976866</v>
      </c>
      <c r="AQ17">
        <v>0.55860977177508175</v>
      </c>
      <c r="AR17">
        <v>1.1107639187946921</v>
      </c>
      <c r="AS17">
        <v>0.38571522356942289</v>
      </c>
      <c r="AT17">
        <v>4.4429938668035902</v>
      </c>
      <c r="AU17">
        <v>2.3997517534298818</v>
      </c>
      <c r="AW17">
        <v>0.15116123479092489</v>
      </c>
      <c r="AY17">
        <f t="shared" si="3"/>
        <v>-0.69911935413387216</v>
      </c>
      <c r="AZ17" t="str">
        <f t="shared" si="1"/>
        <v/>
      </c>
      <c r="BA17">
        <f t="shared" si="1"/>
        <v>-0.69911935413387216</v>
      </c>
      <c r="BB17" t="str">
        <f t="shared" si="1"/>
        <v/>
      </c>
    </row>
    <row r="18" spans="1:54" x14ac:dyDescent="0.3">
      <c r="A18">
        <v>21</v>
      </c>
      <c r="B18" t="s">
        <v>83</v>
      </c>
      <c r="C18" t="s">
        <v>67</v>
      </c>
      <c r="D18" t="s">
        <v>68</v>
      </c>
      <c r="F18" s="2">
        <f t="shared" si="2"/>
        <v>0</v>
      </c>
      <c r="G18" s="2">
        <f t="shared" si="2"/>
        <v>0</v>
      </c>
      <c r="H18" s="4">
        <f t="shared" si="2"/>
        <v>1</v>
      </c>
      <c r="I18">
        <f t="shared" si="2"/>
        <v>1</v>
      </c>
      <c r="J18">
        <f t="shared" si="2"/>
        <v>0</v>
      </c>
      <c r="K18">
        <f t="shared" si="2"/>
        <v>4</v>
      </c>
      <c r="L18">
        <f t="shared" si="2"/>
        <v>4</v>
      </c>
      <c r="M18">
        <v>492450</v>
      </c>
      <c r="N18">
        <v>1369046.8</v>
      </c>
      <c r="O18">
        <v>1369433</v>
      </c>
      <c r="P18">
        <v>264522.40000000002</v>
      </c>
      <c r="Q18">
        <v>455740.8</v>
      </c>
      <c r="R18">
        <v>253435.8</v>
      </c>
      <c r="S18">
        <v>371579.2</v>
      </c>
      <c r="T18">
        <v>3780204.6</v>
      </c>
      <c r="U18">
        <v>3694262.4</v>
      </c>
      <c r="V18">
        <v>6495.2</v>
      </c>
      <c r="W18">
        <v>1096856.6000000001</v>
      </c>
      <c r="Y18">
        <v>0.63168480457970877</v>
      </c>
      <c r="Z18">
        <v>1.420364257646725</v>
      </c>
      <c r="AA18">
        <v>1.41549083639402</v>
      </c>
      <c r="AB18">
        <v>0.49973849781090401</v>
      </c>
      <c r="AC18">
        <v>0.91415748301660638</v>
      </c>
      <c r="AD18">
        <v>1.174830979399849</v>
      </c>
      <c r="AE18">
        <v>1.5816695630201141</v>
      </c>
      <c r="AF18">
        <v>1.209220991423354</v>
      </c>
      <c r="AG18">
        <v>2.0122600061236882</v>
      </c>
      <c r="AH18">
        <v>3.6109292204491737E-2</v>
      </c>
      <c r="AI18">
        <v>2.1534389318316238</v>
      </c>
      <c r="AK18">
        <v>0.63168480457970877</v>
      </c>
      <c r="AL18">
        <v>0.37605276020476602</v>
      </c>
      <c r="AM18">
        <v>0.37310100420145309</v>
      </c>
      <c r="AN18">
        <v>0.49973849781090401</v>
      </c>
      <c r="AO18">
        <v>0.29298068020725621</v>
      </c>
      <c r="AP18">
        <v>1.174830979399849</v>
      </c>
      <c r="AQ18">
        <v>0.41338118942221619</v>
      </c>
      <c r="AR18">
        <v>0.78995364700676873</v>
      </c>
      <c r="AS18">
        <v>0.35932735069654881</v>
      </c>
      <c r="AT18">
        <v>3.6109292204491737E-2</v>
      </c>
      <c r="AU18">
        <v>0.9011912878020667</v>
      </c>
      <c r="AW18">
        <v>0.15182264220202341</v>
      </c>
      <c r="AY18">
        <f t="shared" si="3"/>
        <v>-1.78083743152472</v>
      </c>
      <c r="AZ18">
        <f t="shared" si="1"/>
        <v>-1.78083743152472</v>
      </c>
      <c r="BA18">
        <f t="shared" si="1"/>
        <v>-1.78083743152472</v>
      </c>
      <c r="BB18" t="str">
        <f t="shared" si="1"/>
        <v/>
      </c>
    </row>
    <row r="19" spans="1:54" x14ac:dyDescent="0.3">
      <c r="A19">
        <v>22</v>
      </c>
      <c r="B19" t="s">
        <v>84</v>
      </c>
      <c r="C19" t="s">
        <v>85</v>
      </c>
      <c r="D19" t="s">
        <v>86</v>
      </c>
      <c r="F19" s="2">
        <f t="shared" ref="F19:L34" si="4">F671</f>
        <v>0</v>
      </c>
      <c r="G19" s="2">
        <f t="shared" si="4"/>
        <v>0</v>
      </c>
      <c r="H19" s="4">
        <f t="shared" si="4"/>
        <v>0</v>
      </c>
      <c r="I19">
        <f t="shared" si="4"/>
        <v>1</v>
      </c>
      <c r="J19">
        <f t="shared" si="4"/>
        <v>0</v>
      </c>
      <c r="K19">
        <f t="shared" si="4"/>
        <v>3</v>
      </c>
      <c r="L19">
        <f t="shared" si="4"/>
        <v>0</v>
      </c>
      <c r="M19">
        <v>6218015.5999999996</v>
      </c>
      <c r="N19">
        <v>4970847</v>
      </c>
      <c r="O19">
        <v>5032584.2</v>
      </c>
      <c r="P19">
        <v>14902021.800000001</v>
      </c>
      <c r="Q19">
        <v>12272485.6</v>
      </c>
      <c r="R19">
        <v>15785104.199999999</v>
      </c>
      <c r="S19">
        <v>9139234.5999999996</v>
      </c>
      <c r="T19">
        <v>4656903.2</v>
      </c>
      <c r="U19">
        <v>3535795.6</v>
      </c>
      <c r="V19">
        <v>15292114.800000001</v>
      </c>
      <c r="W19">
        <v>10783053</v>
      </c>
      <c r="Y19">
        <v>5.5338825114187786</v>
      </c>
      <c r="Z19">
        <v>4.1683639199240137</v>
      </c>
      <c r="AA19">
        <v>4.1450245505780909</v>
      </c>
      <c r="AB19">
        <v>14.997369647998131</v>
      </c>
      <c r="AC19">
        <v>12.18111970961909</v>
      </c>
      <c r="AD19">
        <v>11.863851237995551</v>
      </c>
      <c r="AE19">
        <v>7.0657430649502206</v>
      </c>
      <c r="AF19">
        <v>2.2673893067752942</v>
      </c>
      <c r="AG19">
        <v>2.0803037543315441</v>
      </c>
      <c r="AH19">
        <v>7.8964071658090687</v>
      </c>
      <c r="AI19">
        <v>7.7116804319084622</v>
      </c>
      <c r="AK19">
        <v>5.5338825114187786</v>
      </c>
      <c r="AL19">
        <v>1.407271584589034</v>
      </c>
      <c r="AM19">
        <v>1.421104345156345</v>
      </c>
      <c r="AN19">
        <v>14.997369647998131</v>
      </c>
      <c r="AO19">
        <v>4.3846519946237086</v>
      </c>
      <c r="AP19">
        <v>11.863851237995551</v>
      </c>
      <c r="AQ19">
        <v>2.2369088977808129</v>
      </c>
      <c r="AR19">
        <v>1.175240845768712</v>
      </c>
      <c r="AS19">
        <v>0.48598279538564382</v>
      </c>
      <c r="AT19">
        <v>7.8964071658090687</v>
      </c>
      <c r="AU19">
        <v>4.1236614587949587</v>
      </c>
      <c r="AW19">
        <v>0.25335647579049692</v>
      </c>
      <c r="AY19">
        <f t="shared" si="3"/>
        <v>-0.43496458158080009</v>
      </c>
      <c r="AZ19" t="str">
        <f t="shared" si="1"/>
        <v/>
      </c>
      <c r="BA19">
        <f t="shared" si="1"/>
        <v>-0.43496458158080009</v>
      </c>
      <c r="BB19" t="str">
        <f t="shared" si="1"/>
        <v/>
      </c>
    </row>
    <row r="20" spans="1:54" x14ac:dyDescent="0.3">
      <c r="A20">
        <v>22</v>
      </c>
      <c r="B20" t="s">
        <v>87</v>
      </c>
      <c r="C20" t="s">
        <v>85</v>
      </c>
      <c r="D20" t="s">
        <v>86</v>
      </c>
      <c r="F20" s="2">
        <f t="shared" si="4"/>
        <v>0</v>
      </c>
      <c r="G20" s="2">
        <f t="shared" si="4"/>
        <v>1</v>
      </c>
      <c r="H20" s="4">
        <f t="shared" si="4"/>
        <v>1</v>
      </c>
      <c r="I20">
        <f t="shared" si="4"/>
        <v>0</v>
      </c>
      <c r="J20">
        <f t="shared" si="4"/>
        <v>1</v>
      </c>
      <c r="K20">
        <f t="shared" si="4"/>
        <v>3</v>
      </c>
      <c r="L20">
        <f t="shared" si="4"/>
        <v>3</v>
      </c>
      <c r="M20">
        <v>572109.80000000005</v>
      </c>
      <c r="N20">
        <v>375399.8</v>
      </c>
      <c r="O20">
        <v>376361.2</v>
      </c>
      <c r="P20">
        <v>531781.6</v>
      </c>
      <c r="Q20">
        <v>233361</v>
      </c>
      <c r="R20">
        <v>425951</v>
      </c>
      <c r="S20">
        <v>38913</v>
      </c>
      <c r="T20">
        <v>4641178.5999999996</v>
      </c>
      <c r="U20">
        <v>3424636</v>
      </c>
      <c r="V20">
        <v>2057883</v>
      </c>
      <c r="W20">
        <v>144039.79999999999</v>
      </c>
      <c r="Y20">
        <v>0.86310513981152326</v>
      </c>
      <c r="Z20">
        <v>0.72605632420163602</v>
      </c>
      <c r="AA20">
        <v>0.719505776790902</v>
      </c>
      <c r="AB20">
        <v>0.99012395880417903</v>
      </c>
      <c r="AC20">
        <v>0.69231325580039993</v>
      </c>
      <c r="AD20">
        <v>0.56537936320528392</v>
      </c>
      <c r="AE20">
        <v>0.36841998080490163</v>
      </c>
      <c r="AF20">
        <v>2.2563526255777111</v>
      </c>
      <c r="AG20">
        <v>1.9913478666218001</v>
      </c>
      <c r="AH20">
        <v>3.219615143991541</v>
      </c>
      <c r="AI20">
        <v>0.71819693683646624</v>
      </c>
      <c r="AK20">
        <v>0.86310513981152326</v>
      </c>
      <c r="AL20">
        <v>0.35999269118765359</v>
      </c>
      <c r="AM20">
        <v>0.35623068477725611</v>
      </c>
      <c r="AN20">
        <v>0.99012395880417903</v>
      </c>
      <c r="AO20">
        <v>0.336414199398132</v>
      </c>
      <c r="AP20">
        <v>0.56537936320528392</v>
      </c>
      <c r="AQ20">
        <v>0.27266689799726013</v>
      </c>
      <c r="AR20">
        <v>1.175473155966029</v>
      </c>
      <c r="AS20">
        <v>0.46497319956542932</v>
      </c>
      <c r="AT20">
        <v>3.219615143991541</v>
      </c>
      <c r="AU20">
        <v>0.5324600182007998</v>
      </c>
      <c r="AW20">
        <v>0.2620028539909981</v>
      </c>
      <c r="AY20">
        <f t="shared" si="3"/>
        <v>1.1716154359808</v>
      </c>
      <c r="AZ20">
        <f t="shared" si="1"/>
        <v>1.1716154359808</v>
      </c>
      <c r="BA20" t="str">
        <f t="shared" si="1"/>
        <v/>
      </c>
      <c r="BB20">
        <f t="shared" si="1"/>
        <v>1.1716154359808</v>
      </c>
    </row>
    <row r="21" spans="1:54" x14ac:dyDescent="0.3">
      <c r="A21">
        <v>22</v>
      </c>
      <c r="B21" t="s">
        <v>88</v>
      </c>
      <c r="C21" t="s">
        <v>85</v>
      </c>
      <c r="D21" t="s">
        <v>86</v>
      </c>
      <c r="F21" s="2">
        <f t="shared" si="4"/>
        <v>0</v>
      </c>
      <c r="G21" s="2">
        <f t="shared" si="4"/>
        <v>1</v>
      </c>
      <c r="H21" s="4">
        <f t="shared" si="4"/>
        <v>0</v>
      </c>
      <c r="I21">
        <f t="shared" si="4"/>
        <v>1</v>
      </c>
      <c r="J21">
        <f t="shared" si="4"/>
        <v>0</v>
      </c>
      <c r="K21">
        <f t="shared" si="4"/>
        <v>3</v>
      </c>
      <c r="L21">
        <f t="shared" si="4"/>
        <v>0</v>
      </c>
      <c r="M21">
        <v>4386124.8</v>
      </c>
      <c r="N21">
        <v>4898778.8</v>
      </c>
      <c r="O21">
        <v>4936795</v>
      </c>
      <c r="P21">
        <v>2573293.2000000002</v>
      </c>
      <c r="Q21">
        <v>2389757.6</v>
      </c>
      <c r="R21">
        <v>7628471.2000000002</v>
      </c>
      <c r="S21">
        <v>8091236.4000000004</v>
      </c>
      <c r="T21">
        <v>4391893.8</v>
      </c>
      <c r="U21">
        <v>4340319</v>
      </c>
      <c r="V21">
        <v>7755154.4000000004</v>
      </c>
      <c r="W21">
        <v>6857088.2000000002</v>
      </c>
      <c r="Y21">
        <v>3.798284321383107</v>
      </c>
      <c r="Z21">
        <v>3.7115428557503041</v>
      </c>
      <c r="AA21">
        <v>3.7024462998029781</v>
      </c>
      <c r="AB21">
        <v>3.309970437997253</v>
      </c>
      <c r="AC21">
        <v>2.8607170159695672</v>
      </c>
      <c r="AD21">
        <v>6.5563190351938827</v>
      </c>
      <c r="AE21">
        <v>6.2991033005760979</v>
      </c>
      <c r="AF21">
        <v>2.0920142513816251</v>
      </c>
      <c r="AG21">
        <v>2.6586655606166461</v>
      </c>
      <c r="AH21">
        <v>5.0069715323741546</v>
      </c>
      <c r="AI21">
        <v>5.834879924438428</v>
      </c>
      <c r="AK21">
        <v>3.798284321383107</v>
      </c>
      <c r="AL21">
        <v>1.146848145592958</v>
      </c>
      <c r="AM21">
        <v>1.1540015853941441</v>
      </c>
      <c r="AN21">
        <v>3.309970437997253</v>
      </c>
      <c r="AO21">
        <v>0.98505068899830805</v>
      </c>
      <c r="AP21">
        <v>6.5563190351938827</v>
      </c>
      <c r="AQ21">
        <v>1.9532558309845629</v>
      </c>
      <c r="AR21">
        <v>1.1897223815903999</v>
      </c>
      <c r="AS21">
        <v>0.52568115380126978</v>
      </c>
      <c r="AT21">
        <v>5.0069715323741546</v>
      </c>
      <c r="AU21">
        <v>3.2586116676102388</v>
      </c>
      <c r="AW21">
        <v>0.25144066020147882</v>
      </c>
      <c r="AY21">
        <f t="shared" si="3"/>
        <v>-0.15744722534399999</v>
      </c>
      <c r="AZ21" t="str">
        <f t="shared" si="1"/>
        <v/>
      </c>
      <c r="BA21">
        <f t="shared" si="1"/>
        <v>-0.15744722534399999</v>
      </c>
      <c r="BB21" t="str">
        <f t="shared" si="1"/>
        <v/>
      </c>
    </row>
    <row r="22" spans="1:54" x14ac:dyDescent="0.3">
      <c r="A22">
        <v>22</v>
      </c>
      <c r="B22" t="s">
        <v>89</v>
      </c>
      <c r="C22" t="s">
        <v>85</v>
      </c>
      <c r="D22" t="s">
        <v>86</v>
      </c>
      <c r="F22" s="2">
        <f t="shared" si="4"/>
        <v>0</v>
      </c>
      <c r="G22" s="2">
        <f t="shared" si="4"/>
        <v>0</v>
      </c>
      <c r="H22" s="4">
        <f t="shared" si="4"/>
        <v>0</v>
      </c>
      <c r="I22">
        <f t="shared" si="4"/>
        <v>1</v>
      </c>
      <c r="J22">
        <f t="shared" si="4"/>
        <v>0</v>
      </c>
      <c r="K22">
        <f t="shared" si="4"/>
        <v>3</v>
      </c>
      <c r="L22">
        <f t="shared" si="4"/>
        <v>0</v>
      </c>
      <c r="M22">
        <v>1288357.8</v>
      </c>
      <c r="N22">
        <v>2659404.2000000002</v>
      </c>
      <c r="O22">
        <v>2669487.2000000002</v>
      </c>
      <c r="P22">
        <v>8049014.7999999998</v>
      </c>
      <c r="Q22">
        <v>3624053</v>
      </c>
      <c r="R22">
        <v>2096160</v>
      </c>
      <c r="S22">
        <v>3421796</v>
      </c>
      <c r="T22">
        <v>4381979.4000000004</v>
      </c>
      <c r="U22">
        <v>4302166.5999999996</v>
      </c>
      <c r="V22">
        <v>3344334.4</v>
      </c>
      <c r="W22">
        <v>4294176</v>
      </c>
      <c r="Y22">
        <v>1.417731428402476</v>
      </c>
      <c r="Z22">
        <v>2.263770412595477</v>
      </c>
      <c r="AA22">
        <v>2.23096954037901</v>
      </c>
      <c r="AB22">
        <v>3.451849415595643</v>
      </c>
      <c r="AC22">
        <v>2.1843790255836208</v>
      </c>
      <c r="AD22">
        <v>2.1539125774055718</v>
      </c>
      <c r="AE22">
        <v>2.9282179444329808</v>
      </c>
      <c r="AF22">
        <v>2.0876278611947781</v>
      </c>
      <c r="AG22">
        <v>2.643064298923127</v>
      </c>
      <c r="AH22">
        <v>3.5898200020077642</v>
      </c>
      <c r="AI22">
        <v>4.2717618803842923</v>
      </c>
      <c r="AK22">
        <v>1.417731428402476</v>
      </c>
      <c r="AL22">
        <v>0.67810444139176984</v>
      </c>
      <c r="AM22">
        <v>0.67064864099957044</v>
      </c>
      <c r="AN22">
        <v>3.451849415595643</v>
      </c>
      <c r="AO22">
        <v>0.86830799099407163</v>
      </c>
      <c r="AP22">
        <v>2.1539125774055718</v>
      </c>
      <c r="AQ22">
        <v>0.90270746899768706</v>
      </c>
      <c r="AR22">
        <v>1.1848605055944059</v>
      </c>
      <c r="AS22">
        <v>0.52885358784114944</v>
      </c>
      <c r="AT22">
        <v>3.5898200020077642</v>
      </c>
      <c r="AU22">
        <v>2.1441282072104508</v>
      </c>
      <c r="AW22">
        <v>0.25197390877874559</v>
      </c>
      <c r="AY22">
        <f t="shared" si="3"/>
        <v>-0.57920362905600009</v>
      </c>
      <c r="AZ22" t="str">
        <f t="shared" si="1"/>
        <v/>
      </c>
      <c r="BA22">
        <f t="shared" si="1"/>
        <v>-0.57920362905600009</v>
      </c>
      <c r="BB22" t="str">
        <f t="shared" si="1"/>
        <v/>
      </c>
    </row>
    <row r="23" spans="1:54" x14ac:dyDescent="0.3">
      <c r="A23">
        <v>22</v>
      </c>
      <c r="B23" t="s">
        <v>90</v>
      </c>
      <c r="C23" t="s">
        <v>85</v>
      </c>
      <c r="D23" t="s">
        <v>86</v>
      </c>
      <c r="F23" s="2">
        <f t="shared" si="4"/>
        <v>0</v>
      </c>
      <c r="G23" s="2">
        <f t="shared" si="4"/>
        <v>1</v>
      </c>
      <c r="H23" s="4">
        <f t="shared" si="4"/>
        <v>0</v>
      </c>
      <c r="I23">
        <f t="shared" si="4"/>
        <v>1</v>
      </c>
      <c r="J23">
        <f t="shared" si="4"/>
        <v>0</v>
      </c>
      <c r="K23">
        <f t="shared" si="4"/>
        <v>3</v>
      </c>
      <c r="L23">
        <f t="shared" si="4"/>
        <v>0</v>
      </c>
      <c r="M23">
        <v>878753.2</v>
      </c>
      <c r="N23">
        <v>2407616.2000000002</v>
      </c>
      <c r="O23">
        <v>2435830.7999999998</v>
      </c>
      <c r="P23">
        <v>1835525</v>
      </c>
      <c r="Q23">
        <v>1559869.6</v>
      </c>
      <c r="R23">
        <v>1062859</v>
      </c>
      <c r="S23">
        <v>2651037.7999999998</v>
      </c>
      <c r="T23">
        <v>4322342.5999999996</v>
      </c>
      <c r="U23">
        <v>4372043.2</v>
      </c>
      <c r="V23">
        <v>4812924.4000000004</v>
      </c>
      <c r="W23">
        <v>7918890.4000000004</v>
      </c>
      <c r="Y23">
        <v>1.091920927795581</v>
      </c>
      <c r="Z23">
        <v>2.0864723442238762</v>
      </c>
      <c r="AA23">
        <v>2.0856565673486331</v>
      </c>
      <c r="AB23">
        <v>2.1087557033984918</v>
      </c>
      <c r="AC23">
        <v>1.4317396122089121</v>
      </c>
      <c r="AD23">
        <v>1.190519742202014</v>
      </c>
      <c r="AE23">
        <v>2.3719839093741029</v>
      </c>
      <c r="AF23">
        <v>2.0479712698026562</v>
      </c>
      <c r="AG23">
        <v>2.720299576374237</v>
      </c>
      <c r="AH23">
        <v>4.1322233782149853</v>
      </c>
      <c r="AI23">
        <v>5.0129242108087064</v>
      </c>
      <c r="AK23">
        <v>1.091920927795581</v>
      </c>
      <c r="AL23">
        <v>0.60244403440738092</v>
      </c>
      <c r="AM23">
        <v>0.61313900559907775</v>
      </c>
      <c r="AN23">
        <v>2.1087557033984918</v>
      </c>
      <c r="AO23">
        <v>0.53893707640818322</v>
      </c>
      <c r="AP23">
        <v>1.190519742202014</v>
      </c>
      <c r="AQ23">
        <v>0.71696185078471897</v>
      </c>
      <c r="AR23">
        <v>1.1759506808128211</v>
      </c>
      <c r="AS23">
        <v>0.53257830280344931</v>
      </c>
      <c r="AT23">
        <v>4.1322233782149853</v>
      </c>
      <c r="AU23">
        <v>2.059613201010507</v>
      </c>
      <c r="AW23">
        <v>0.25558411960955713</v>
      </c>
      <c r="AY23">
        <f t="shared" si="3"/>
        <v>-0.57920362905600009</v>
      </c>
      <c r="AZ23" t="str">
        <f t="shared" si="1"/>
        <v/>
      </c>
      <c r="BA23">
        <f t="shared" si="1"/>
        <v>-0.57920362905600009</v>
      </c>
      <c r="BB23" t="str">
        <f t="shared" si="1"/>
        <v/>
      </c>
    </row>
    <row r="24" spans="1:54" x14ac:dyDescent="0.3">
      <c r="A24">
        <v>22</v>
      </c>
      <c r="B24" t="s">
        <v>91</v>
      </c>
      <c r="C24" t="s">
        <v>85</v>
      </c>
      <c r="D24" t="s">
        <v>86</v>
      </c>
      <c r="F24" s="2">
        <f t="shared" si="4"/>
        <v>0</v>
      </c>
      <c r="G24" s="2">
        <f t="shared" si="4"/>
        <v>0</v>
      </c>
      <c r="H24" s="4">
        <f t="shared" si="4"/>
        <v>0</v>
      </c>
      <c r="I24">
        <f t="shared" si="4"/>
        <v>1</v>
      </c>
      <c r="J24">
        <f t="shared" si="4"/>
        <v>0</v>
      </c>
      <c r="K24">
        <f t="shared" si="4"/>
        <v>3</v>
      </c>
      <c r="L24">
        <f t="shared" si="4"/>
        <v>0</v>
      </c>
      <c r="M24">
        <v>1877990.2</v>
      </c>
      <c r="N24">
        <v>1532692.2</v>
      </c>
      <c r="O24">
        <v>1528208.2</v>
      </c>
      <c r="P24">
        <v>1753422.2</v>
      </c>
      <c r="Q24">
        <v>690166.2</v>
      </c>
      <c r="R24">
        <v>1693590.8</v>
      </c>
      <c r="S24">
        <v>570337.6</v>
      </c>
      <c r="T24">
        <v>4319504.5999999996</v>
      </c>
      <c r="U24">
        <v>4354862.8</v>
      </c>
      <c r="V24">
        <v>6489848.2000000002</v>
      </c>
      <c r="W24">
        <v>1839385</v>
      </c>
      <c r="Y24">
        <v>1.8522874647867871</v>
      </c>
      <c r="Z24">
        <v>1.440654512390029</v>
      </c>
      <c r="AA24">
        <v>1.413597848778591</v>
      </c>
      <c r="AB24">
        <v>2.1625081479956858</v>
      </c>
      <c r="AC24">
        <v>1.0884584512095901</v>
      </c>
      <c r="AD24">
        <v>1.852346387400758</v>
      </c>
      <c r="AE24">
        <v>0.89165125000290568</v>
      </c>
      <c r="AF24">
        <v>2.0473028085660192</v>
      </c>
      <c r="AG24">
        <v>2.69247112890007</v>
      </c>
      <c r="AH24">
        <v>4.6607220302103087</v>
      </c>
      <c r="AI24">
        <v>2.4572816104162478</v>
      </c>
      <c r="AK24">
        <v>1.8522874647867871</v>
      </c>
      <c r="AL24">
        <v>0.60433972339378672</v>
      </c>
      <c r="AM24">
        <v>0.58988276621093971</v>
      </c>
      <c r="AN24">
        <v>2.1625081479956858</v>
      </c>
      <c r="AO24">
        <v>0.46365770380944021</v>
      </c>
      <c r="AP24">
        <v>1.852346387400758</v>
      </c>
      <c r="AQ24">
        <v>0.45020694043487308</v>
      </c>
      <c r="AR24">
        <v>1.1785356551758011</v>
      </c>
      <c r="AS24">
        <v>0.53443175463471559</v>
      </c>
      <c r="AT24">
        <v>4.6607220302103087</v>
      </c>
      <c r="AU24">
        <v>1.054360054992139</v>
      </c>
      <c r="AW24">
        <v>0.26165711060166352</v>
      </c>
      <c r="AY24">
        <f t="shared" si="3"/>
        <v>-0.15744722534399999</v>
      </c>
      <c r="AZ24" t="str">
        <f t="shared" si="1"/>
        <v/>
      </c>
      <c r="BA24">
        <f t="shared" si="1"/>
        <v>-0.15744722534399999</v>
      </c>
      <c r="BB24" t="str">
        <f t="shared" si="1"/>
        <v/>
      </c>
    </row>
    <row r="25" spans="1:54" x14ac:dyDescent="0.3">
      <c r="A25">
        <v>22</v>
      </c>
      <c r="B25" t="s">
        <v>92</v>
      </c>
      <c r="C25" t="s">
        <v>85</v>
      </c>
      <c r="D25" t="s">
        <v>86</v>
      </c>
      <c r="F25" s="2">
        <f t="shared" si="4"/>
        <v>0</v>
      </c>
      <c r="G25" s="2">
        <f t="shared" si="4"/>
        <v>0</v>
      </c>
      <c r="H25" s="4">
        <f t="shared" si="4"/>
        <v>1</v>
      </c>
      <c r="I25">
        <f t="shared" si="4"/>
        <v>0</v>
      </c>
      <c r="J25">
        <f t="shared" si="4"/>
        <v>1</v>
      </c>
      <c r="K25">
        <f t="shared" si="4"/>
        <v>3</v>
      </c>
      <c r="L25">
        <f t="shared" si="4"/>
        <v>3</v>
      </c>
      <c r="M25">
        <v>371955.6</v>
      </c>
      <c r="N25">
        <v>343398.40000000002</v>
      </c>
      <c r="O25">
        <v>344526.2</v>
      </c>
      <c r="P25">
        <v>240817.6</v>
      </c>
      <c r="Q25">
        <v>216188.2</v>
      </c>
      <c r="R25">
        <v>47009</v>
      </c>
      <c r="S25">
        <v>46935</v>
      </c>
      <c r="T25">
        <v>4421463</v>
      </c>
      <c r="U25">
        <v>3322838.8</v>
      </c>
      <c r="V25">
        <v>381348.6</v>
      </c>
      <c r="W25">
        <v>126769.8</v>
      </c>
      <c r="Y25">
        <v>0.59020720438566054</v>
      </c>
      <c r="Z25">
        <v>0.72027434040792282</v>
      </c>
      <c r="AA25">
        <v>0.71575341399293391</v>
      </c>
      <c r="AB25">
        <v>0.56077694280538704</v>
      </c>
      <c r="AC25">
        <v>0.68932518961373712</v>
      </c>
      <c r="AD25">
        <v>0.1646505987853743</v>
      </c>
      <c r="AE25">
        <v>0.41145684900693602</v>
      </c>
      <c r="AF25">
        <v>2.0887700140243401</v>
      </c>
      <c r="AG25">
        <v>1.909568029548973</v>
      </c>
      <c r="AH25">
        <v>0.99688295661471782</v>
      </c>
      <c r="AI25">
        <v>0.69518710398115213</v>
      </c>
      <c r="AK25">
        <v>0.59020720438566054</v>
      </c>
      <c r="AL25">
        <v>0.35896786721423268</v>
      </c>
      <c r="AM25">
        <v>0.35671639720676462</v>
      </c>
      <c r="AN25">
        <v>0.56077694280538704</v>
      </c>
      <c r="AO25">
        <v>0.34021705599734559</v>
      </c>
      <c r="AP25">
        <v>0.1646505987853743</v>
      </c>
      <c r="AQ25">
        <v>0.2966579012107104</v>
      </c>
      <c r="AR25">
        <v>1.205090027221013</v>
      </c>
      <c r="AS25">
        <v>0.46823987663956362</v>
      </c>
      <c r="AT25">
        <v>0.99688295661471782</v>
      </c>
      <c r="AU25">
        <v>0.46012854657601571</v>
      </c>
      <c r="AW25">
        <v>0.25425583901815119</v>
      </c>
      <c r="AY25">
        <f t="shared" si="3"/>
        <v>1.1716154359808</v>
      </c>
      <c r="AZ25">
        <f t="shared" si="1"/>
        <v>1.1716154359808</v>
      </c>
      <c r="BA25" t="str">
        <f t="shared" si="1"/>
        <v/>
      </c>
      <c r="BB25">
        <f t="shared" si="1"/>
        <v>1.1716154359808</v>
      </c>
    </row>
    <row r="26" spans="1:54" x14ac:dyDescent="0.3">
      <c r="A26">
        <v>22</v>
      </c>
      <c r="B26" t="s">
        <v>93</v>
      </c>
      <c r="C26" t="s">
        <v>85</v>
      </c>
      <c r="D26" t="s">
        <v>86</v>
      </c>
      <c r="F26" s="2">
        <f t="shared" si="4"/>
        <v>0</v>
      </c>
      <c r="G26" s="2">
        <f t="shared" si="4"/>
        <v>1</v>
      </c>
      <c r="H26" s="4">
        <f t="shared" si="4"/>
        <v>0</v>
      </c>
      <c r="I26">
        <f t="shared" si="4"/>
        <v>1</v>
      </c>
      <c r="J26">
        <f t="shared" si="4"/>
        <v>0</v>
      </c>
      <c r="K26">
        <f t="shared" si="4"/>
        <v>3</v>
      </c>
      <c r="L26">
        <f t="shared" si="4"/>
        <v>0</v>
      </c>
      <c r="M26">
        <v>1837465.8</v>
      </c>
      <c r="N26">
        <v>1961636.6</v>
      </c>
      <c r="O26">
        <v>1970028.8</v>
      </c>
      <c r="P26">
        <v>2405833.6</v>
      </c>
      <c r="Q26">
        <v>735914</v>
      </c>
      <c r="R26">
        <v>2353739.6</v>
      </c>
      <c r="S26">
        <v>1387952.4</v>
      </c>
      <c r="T26">
        <v>4447722.5999999996</v>
      </c>
      <c r="U26">
        <v>3388569.4</v>
      </c>
      <c r="V26">
        <v>6130407.5999999996</v>
      </c>
      <c r="W26">
        <v>3647126.4</v>
      </c>
      <c r="Y26">
        <v>1.8619550895877179</v>
      </c>
      <c r="Z26">
        <v>1.9083053978043609</v>
      </c>
      <c r="AA26">
        <v>1.9068231832236049</v>
      </c>
      <c r="AB26">
        <v>1.821630810794886</v>
      </c>
      <c r="AC26">
        <v>1.182193825411378</v>
      </c>
      <c r="AD26">
        <v>2.8043022186029698</v>
      </c>
      <c r="AE26">
        <v>1.969739871809725</v>
      </c>
      <c r="AF26">
        <v>2.1053077162243432</v>
      </c>
      <c r="AG26">
        <v>1.979288062383421</v>
      </c>
      <c r="AH26">
        <v>4.6699027067981662</v>
      </c>
      <c r="AI26">
        <v>3.568705750547815</v>
      </c>
      <c r="AK26">
        <v>1.8619550895877179</v>
      </c>
      <c r="AL26">
        <v>0.65141927119111642</v>
      </c>
      <c r="AM26">
        <v>0.64733125519705936</v>
      </c>
      <c r="AN26">
        <v>1.821630810794886</v>
      </c>
      <c r="AO26">
        <v>0.44481173660606138</v>
      </c>
      <c r="AP26">
        <v>2.8043022186029698</v>
      </c>
      <c r="AQ26">
        <v>0.74761529519455505</v>
      </c>
      <c r="AR26">
        <v>1.2287392846192231</v>
      </c>
      <c r="AS26">
        <v>0.47823875264730298</v>
      </c>
      <c r="AT26">
        <v>4.6699027067981662</v>
      </c>
      <c r="AU26">
        <v>1.607650221989025</v>
      </c>
      <c r="AW26">
        <v>0.25485864438815042</v>
      </c>
      <c r="AY26">
        <f t="shared" si="3"/>
        <v>-0.43496458158080009</v>
      </c>
      <c r="AZ26" t="str">
        <f t="shared" si="1"/>
        <v/>
      </c>
      <c r="BA26">
        <f t="shared" si="1"/>
        <v>-0.43496458158080009</v>
      </c>
      <c r="BB26" t="str">
        <f t="shared" si="1"/>
        <v/>
      </c>
    </row>
    <row r="27" spans="1:54" x14ac:dyDescent="0.3">
      <c r="A27">
        <v>23</v>
      </c>
      <c r="B27" t="s">
        <v>94</v>
      </c>
      <c r="C27" t="s">
        <v>95</v>
      </c>
      <c r="D27" t="s">
        <v>96</v>
      </c>
      <c r="F27" s="2">
        <f t="shared" si="4"/>
        <v>0</v>
      </c>
      <c r="G27" s="2">
        <f t="shared" si="4"/>
        <v>0</v>
      </c>
      <c r="H27" s="4">
        <f t="shared" si="4"/>
        <v>0</v>
      </c>
      <c r="I27">
        <f t="shared" si="4"/>
        <v>1</v>
      </c>
      <c r="J27">
        <f t="shared" si="4"/>
        <v>0</v>
      </c>
      <c r="K27">
        <f t="shared" si="4"/>
        <v>4</v>
      </c>
      <c r="L27">
        <f t="shared" si="4"/>
        <v>0</v>
      </c>
      <c r="M27">
        <v>2025390.8</v>
      </c>
      <c r="N27">
        <v>2417411.7999999998</v>
      </c>
      <c r="O27">
        <v>2448181.6</v>
      </c>
      <c r="P27">
        <v>2641017.4</v>
      </c>
      <c r="Q27">
        <v>1077174</v>
      </c>
      <c r="R27">
        <v>1830487.8</v>
      </c>
      <c r="S27">
        <v>1955223.6</v>
      </c>
      <c r="T27">
        <v>4660083.8</v>
      </c>
      <c r="U27">
        <v>4898481.5999999996</v>
      </c>
      <c r="V27">
        <v>3086489.6000000001</v>
      </c>
      <c r="W27">
        <v>1006300.8</v>
      </c>
      <c r="Y27">
        <v>2.350738857989199</v>
      </c>
      <c r="Z27">
        <v>2.3825731222517792</v>
      </c>
      <c r="AA27">
        <v>2.3929658307577482</v>
      </c>
      <c r="AB27">
        <v>3.8535206808068319</v>
      </c>
      <c r="AC27">
        <v>1.7780752256163399</v>
      </c>
      <c r="AD27">
        <v>2.6554194516036662</v>
      </c>
      <c r="AE27">
        <v>2.8355781410355121</v>
      </c>
      <c r="AF27">
        <v>2.988672702142503</v>
      </c>
      <c r="AG27">
        <v>4.0205791621934619</v>
      </c>
      <c r="AH27">
        <v>4.140839192608837</v>
      </c>
      <c r="AI27">
        <v>3.652631698234472</v>
      </c>
      <c r="AK27">
        <v>2.350738857989199</v>
      </c>
      <c r="AL27">
        <v>0.75679183880565692</v>
      </c>
      <c r="AM27">
        <v>0.77275882937246931</v>
      </c>
      <c r="AN27">
        <v>3.8535206808068319</v>
      </c>
      <c r="AO27">
        <v>0.7972427161992528</v>
      </c>
      <c r="AP27">
        <v>2.6554194516036662</v>
      </c>
      <c r="AQ27">
        <v>0.9468115712050349</v>
      </c>
      <c r="AR27">
        <v>1.5390505551593381</v>
      </c>
      <c r="AS27">
        <v>0.65036543640308087</v>
      </c>
      <c r="AT27">
        <v>4.140839192608837</v>
      </c>
      <c r="AU27">
        <v>2.360099732596427</v>
      </c>
      <c r="AW27">
        <v>0.17088914699852459</v>
      </c>
      <c r="AY27">
        <f t="shared" si="3"/>
        <v>-0.90542080000000014</v>
      </c>
      <c r="AZ27" t="str">
        <f t="shared" si="1"/>
        <v/>
      </c>
      <c r="BA27">
        <f t="shared" si="1"/>
        <v>-0.90542080000000014</v>
      </c>
      <c r="BB27" t="str">
        <f t="shared" si="1"/>
        <v/>
      </c>
    </row>
    <row r="28" spans="1:54" x14ac:dyDescent="0.3">
      <c r="A28">
        <v>23</v>
      </c>
      <c r="B28" t="s">
        <v>97</v>
      </c>
      <c r="C28" t="s">
        <v>95</v>
      </c>
      <c r="D28" t="s">
        <v>96</v>
      </c>
      <c r="F28" s="2">
        <f t="shared" si="4"/>
        <v>0</v>
      </c>
      <c r="G28" s="2">
        <f t="shared" si="4"/>
        <v>1</v>
      </c>
      <c r="H28" s="4">
        <f t="shared" si="4"/>
        <v>0</v>
      </c>
      <c r="I28">
        <f t="shared" si="4"/>
        <v>1</v>
      </c>
      <c r="J28">
        <f t="shared" si="4"/>
        <v>0</v>
      </c>
      <c r="K28">
        <f t="shared" si="4"/>
        <v>4</v>
      </c>
      <c r="L28">
        <f t="shared" si="4"/>
        <v>0</v>
      </c>
      <c r="M28">
        <v>510392.8</v>
      </c>
      <c r="N28">
        <v>1771405</v>
      </c>
      <c r="O28">
        <v>1787645</v>
      </c>
      <c r="P28">
        <v>376094.8</v>
      </c>
      <c r="Q28">
        <v>699980.4</v>
      </c>
      <c r="R28">
        <v>129116.6</v>
      </c>
      <c r="S28">
        <v>1408142.6</v>
      </c>
      <c r="T28">
        <v>4658087</v>
      </c>
      <c r="U28">
        <v>4880113.4000000004</v>
      </c>
      <c r="V28">
        <v>306763.40000000002</v>
      </c>
      <c r="W28">
        <v>826311.8</v>
      </c>
      <c r="Y28">
        <v>0.88180121318437155</v>
      </c>
      <c r="Z28">
        <v>1.9294861203990881</v>
      </c>
      <c r="AA28">
        <v>1.909121377556585</v>
      </c>
      <c r="AB28">
        <v>0.90087532520410607</v>
      </c>
      <c r="AC28">
        <v>1.2634584908315449</v>
      </c>
      <c r="AD28">
        <v>0.27119363639503707</v>
      </c>
      <c r="AE28">
        <v>2.3281247089733368</v>
      </c>
      <c r="AF28">
        <v>3.00803961098427</v>
      </c>
      <c r="AG28">
        <v>4.0343259761459196</v>
      </c>
      <c r="AH28">
        <v>0.87235854400787505</v>
      </c>
      <c r="AI28">
        <v>3.24696115400875</v>
      </c>
      <c r="AK28">
        <v>0.88180121318437155</v>
      </c>
      <c r="AL28">
        <v>0.56118754580384123</v>
      </c>
      <c r="AM28">
        <v>0.55224952502176161</v>
      </c>
      <c r="AN28">
        <v>0.90087532520410607</v>
      </c>
      <c r="AO28">
        <v>0.43393275500275202</v>
      </c>
      <c r="AP28">
        <v>0.27119363639503707</v>
      </c>
      <c r="AQ28">
        <v>0.7174362449906766</v>
      </c>
      <c r="AR28">
        <v>1.5600052995956499</v>
      </c>
      <c r="AS28">
        <v>0.64992960341041905</v>
      </c>
      <c r="AT28">
        <v>0.87235854400787505</v>
      </c>
      <c r="AU28">
        <v>1.957267376000527</v>
      </c>
      <c r="AW28">
        <v>0.1883718749857507</v>
      </c>
      <c r="AY28">
        <f t="shared" si="3"/>
        <v>-0.8169472000000001</v>
      </c>
      <c r="AZ28" t="str">
        <f t="shared" si="1"/>
        <v/>
      </c>
      <c r="BA28">
        <f t="shared" si="1"/>
        <v>-0.8169472000000001</v>
      </c>
      <c r="BB28" t="str">
        <f t="shared" si="1"/>
        <v/>
      </c>
    </row>
    <row r="29" spans="1:54" x14ac:dyDescent="0.3">
      <c r="A29">
        <v>23</v>
      </c>
      <c r="B29" t="s">
        <v>98</v>
      </c>
      <c r="C29" t="s">
        <v>95</v>
      </c>
      <c r="D29" t="s">
        <v>96</v>
      </c>
      <c r="F29" s="2">
        <f t="shared" si="4"/>
        <v>0</v>
      </c>
      <c r="G29" s="2">
        <f t="shared" si="4"/>
        <v>1</v>
      </c>
      <c r="H29" s="4">
        <f t="shared" si="4"/>
        <v>0</v>
      </c>
      <c r="I29">
        <f t="shared" si="4"/>
        <v>0</v>
      </c>
      <c r="J29">
        <f t="shared" si="4"/>
        <v>1</v>
      </c>
      <c r="K29">
        <f t="shared" si="4"/>
        <v>4</v>
      </c>
      <c r="L29">
        <f t="shared" si="4"/>
        <v>0</v>
      </c>
      <c r="M29">
        <v>1949791.8</v>
      </c>
      <c r="N29">
        <v>1413022.6</v>
      </c>
      <c r="O29">
        <v>1426411.8</v>
      </c>
      <c r="P29">
        <v>2545954.4</v>
      </c>
      <c r="Q29">
        <v>536500</v>
      </c>
      <c r="R29">
        <v>1544494.4</v>
      </c>
      <c r="S29">
        <v>445657.2</v>
      </c>
      <c r="T29">
        <v>5350565.4000000004</v>
      </c>
      <c r="U29">
        <v>4283061.8</v>
      </c>
      <c r="V29">
        <v>5329729.2</v>
      </c>
      <c r="W29">
        <v>453540</v>
      </c>
      <c r="Y29">
        <v>2.0804840830154721</v>
      </c>
      <c r="Z29">
        <v>1.5697723647695969</v>
      </c>
      <c r="AA29">
        <v>1.5693556051817721</v>
      </c>
      <c r="AB29">
        <v>3.2560810094000772</v>
      </c>
      <c r="AC29">
        <v>1.074591560999397</v>
      </c>
      <c r="AD29">
        <v>3.0020891707972619</v>
      </c>
      <c r="AE29">
        <v>1.443631858669687</v>
      </c>
      <c r="AF29">
        <v>3.5033131579868502</v>
      </c>
      <c r="AG29">
        <v>3.186796005920042</v>
      </c>
      <c r="AH29">
        <v>4.505714692582842</v>
      </c>
      <c r="AI29">
        <v>2.0898886467562989</v>
      </c>
      <c r="AK29">
        <v>2.0804840830154721</v>
      </c>
      <c r="AL29">
        <v>0.52174919981043788</v>
      </c>
      <c r="AM29">
        <v>0.52390199740184473</v>
      </c>
      <c r="AN29">
        <v>3.2560810094000772</v>
      </c>
      <c r="AO29">
        <v>0.44287297060363928</v>
      </c>
      <c r="AP29">
        <v>3.0020891707972619</v>
      </c>
      <c r="AQ29">
        <v>0.63342477441765366</v>
      </c>
      <c r="AR29">
        <v>1.8294510169886049</v>
      </c>
      <c r="AS29">
        <v>0.52512874579988422</v>
      </c>
      <c r="AT29">
        <v>4.505714692582842</v>
      </c>
      <c r="AU29">
        <v>1.072462900774553</v>
      </c>
      <c r="AW29">
        <v>0.1730984290014021</v>
      </c>
      <c r="AY29">
        <f t="shared" si="3"/>
        <v>0.64</v>
      </c>
      <c r="AZ29" t="str">
        <f t="shared" si="1"/>
        <v/>
      </c>
      <c r="BA29" t="str">
        <f t="shared" si="1"/>
        <v/>
      </c>
      <c r="BB29">
        <f t="shared" si="1"/>
        <v>0.64</v>
      </c>
    </row>
    <row r="30" spans="1:54" x14ac:dyDescent="0.3">
      <c r="A30">
        <v>23</v>
      </c>
      <c r="B30" t="s">
        <v>99</v>
      </c>
      <c r="C30" t="s">
        <v>95</v>
      </c>
      <c r="D30" t="s">
        <v>96</v>
      </c>
      <c r="F30" s="2">
        <f t="shared" si="4"/>
        <v>0</v>
      </c>
      <c r="G30" s="2">
        <f t="shared" si="4"/>
        <v>0</v>
      </c>
      <c r="H30" s="4">
        <f t="shared" si="4"/>
        <v>0</v>
      </c>
      <c r="I30">
        <f t="shared" si="4"/>
        <v>0</v>
      </c>
      <c r="J30">
        <f t="shared" si="4"/>
        <v>1</v>
      </c>
      <c r="K30">
        <f t="shared" si="4"/>
        <v>4</v>
      </c>
      <c r="L30">
        <f t="shared" si="4"/>
        <v>0</v>
      </c>
      <c r="M30">
        <v>1020647.2</v>
      </c>
      <c r="N30">
        <v>1108751.6000000001</v>
      </c>
      <c r="O30">
        <v>1110957</v>
      </c>
      <c r="P30">
        <v>238307</v>
      </c>
      <c r="Q30">
        <v>375245.2</v>
      </c>
      <c r="R30">
        <v>153050.6</v>
      </c>
      <c r="S30">
        <v>297636.40000000002</v>
      </c>
      <c r="T30">
        <v>5344374.2</v>
      </c>
      <c r="U30">
        <v>4279875.8</v>
      </c>
      <c r="V30">
        <v>69272.600000000006</v>
      </c>
      <c r="W30">
        <v>382042.4</v>
      </c>
      <c r="Y30">
        <v>1.082548665779177</v>
      </c>
      <c r="Z30">
        <v>1.3228310298174619</v>
      </c>
      <c r="AA30">
        <v>1.325995939609129</v>
      </c>
      <c r="AB30">
        <v>0.73336667580879289</v>
      </c>
      <c r="AC30">
        <v>0.87385637980769393</v>
      </c>
      <c r="AD30">
        <v>0.90459768481086944</v>
      </c>
      <c r="AE30">
        <v>1.2268725526053459</v>
      </c>
      <c r="AF30">
        <v>3.468135499407071</v>
      </c>
      <c r="AG30">
        <v>3.16640091969166</v>
      </c>
      <c r="AH30">
        <v>0.23895596141228451</v>
      </c>
      <c r="AI30">
        <v>1.780398009787314</v>
      </c>
      <c r="AK30">
        <v>1.082548665779177</v>
      </c>
      <c r="AL30">
        <v>0.46350567182525992</v>
      </c>
      <c r="AM30">
        <v>0.46440594641026112</v>
      </c>
      <c r="AN30">
        <v>0.73336667580879289</v>
      </c>
      <c r="AO30">
        <v>0.34389435858465728</v>
      </c>
      <c r="AP30">
        <v>0.90459768481086944</v>
      </c>
      <c r="AQ30">
        <v>0.52650894297985362</v>
      </c>
      <c r="AR30">
        <v>1.8166969457990489</v>
      </c>
      <c r="AS30">
        <v>0.52498108898289497</v>
      </c>
      <c r="AT30">
        <v>0.23895596141228451</v>
      </c>
      <c r="AU30">
        <v>0.9072647313820198</v>
      </c>
      <c r="AW30">
        <v>0.168878089019563</v>
      </c>
      <c r="AY30">
        <f t="shared" si="3"/>
        <v>0.64</v>
      </c>
      <c r="AZ30" t="str">
        <f t="shared" si="1"/>
        <v/>
      </c>
      <c r="BA30" t="str">
        <f t="shared" si="1"/>
        <v/>
      </c>
      <c r="BB30">
        <f t="shared" si="1"/>
        <v>0.64</v>
      </c>
    </row>
    <row r="31" spans="1:54" x14ac:dyDescent="0.3">
      <c r="A31">
        <v>23</v>
      </c>
      <c r="B31" t="s">
        <v>100</v>
      </c>
      <c r="C31" t="s">
        <v>95</v>
      </c>
      <c r="D31" t="s">
        <v>96</v>
      </c>
      <c r="F31" s="2">
        <f t="shared" si="4"/>
        <v>0</v>
      </c>
      <c r="G31" s="2">
        <f t="shared" si="4"/>
        <v>1</v>
      </c>
      <c r="H31" s="4">
        <f t="shared" si="4"/>
        <v>1</v>
      </c>
      <c r="I31">
        <f t="shared" si="4"/>
        <v>0</v>
      </c>
      <c r="J31">
        <f t="shared" si="4"/>
        <v>1</v>
      </c>
      <c r="K31">
        <f t="shared" si="4"/>
        <v>4</v>
      </c>
      <c r="L31">
        <f t="shared" si="4"/>
        <v>4</v>
      </c>
      <c r="M31">
        <v>2208859.6</v>
      </c>
      <c r="N31">
        <v>1395690.4</v>
      </c>
      <c r="O31">
        <v>1406959.2</v>
      </c>
      <c r="P31">
        <v>869035.6</v>
      </c>
      <c r="Q31">
        <v>705756</v>
      </c>
      <c r="R31">
        <v>692113</v>
      </c>
      <c r="S31">
        <v>632107</v>
      </c>
      <c r="T31">
        <v>4485341.8</v>
      </c>
      <c r="U31">
        <v>4128020.4</v>
      </c>
      <c r="V31">
        <v>2299098.2000000002</v>
      </c>
      <c r="W31">
        <v>620746.4</v>
      </c>
      <c r="Y31">
        <v>2.4002732974011449</v>
      </c>
      <c r="Z31">
        <v>1.6195911792339761</v>
      </c>
      <c r="AA31">
        <v>1.6168017360032541</v>
      </c>
      <c r="AB31">
        <v>1.645134562003659</v>
      </c>
      <c r="AC31">
        <v>1.2549218773841859</v>
      </c>
      <c r="AD31">
        <v>2.1086916058091441</v>
      </c>
      <c r="AE31">
        <v>1.9480968808406041</v>
      </c>
      <c r="AF31">
        <v>2.7734829070046541</v>
      </c>
      <c r="AG31">
        <v>3.092244983511045</v>
      </c>
      <c r="AH31">
        <v>3.619329616776668</v>
      </c>
      <c r="AI31">
        <v>2.2364540620008482</v>
      </c>
      <c r="AK31">
        <v>2.4002732974011449</v>
      </c>
      <c r="AL31">
        <v>0.49353697883198039</v>
      </c>
      <c r="AM31">
        <v>0.49655599237885328</v>
      </c>
      <c r="AN31">
        <v>1.645134562003659</v>
      </c>
      <c r="AO31">
        <v>0.61572239279630592</v>
      </c>
      <c r="AP31">
        <v>2.1086916058091441</v>
      </c>
      <c r="AQ31">
        <v>0.82305755201959985</v>
      </c>
      <c r="AR31">
        <v>1.4375535945990121</v>
      </c>
      <c r="AS31">
        <v>0.54776761154644193</v>
      </c>
      <c r="AT31">
        <v>3.619329616776668</v>
      </c>
      <c r="AU31">
        <v>1.182713983615395</v>
      </c>
      <c r="AW31">
        <v>0.17125035141361869</v>
      </c>
      <c r="AY31">
        <f t="shared" si="3"/>
        <v>0.64000000000000024</v>
      </c>
      <c r="AZ31">
        <f t="shared" si="1"/>
        <v>0.64000000000000024</v>
      </c>
      <c r="BA31" t="str">
        <f t="shared" si="1"/>
        <v/>
      </c>
      <c r="BB31">
        <f t="shared" si="1"/>
        <v>0.64000000000000024</v>
      </c>
    </row>
    <row r="32" spans="1:54" x14ac:dyDescent="0.3">
      <c r="A32">
        <v>23</v>
      </c>
      <c r="B32" t="s">
        <v>101</v>
      </c>
      <c r="C32" t="s">
        <v>95</v>
      </c>
      <c r="D32" t="s">
        <v>96</v>
      </c>
      <c r="F32" s="2">
        <f t="shared" si="4"/>
        <v>0</v>
      </c>
      <c r="G32" s="2">
        <f t="shared" si="4"/>
        <v>0</v>
      </c>
      <c r="H32" s="4">
        <f t="shared" si="4"/>
        <v>0</v>
      </c>
      <c r="I32">
        <f t="shared" si="4"/>
        <v>0</v>
      </c>
      <c r="J32">
        <f t="shared" si="4"/>
        <v>1</v>
      </c>
      <c r="K32">
        <f t="shared" si="4"/>
        <v>4</v>
      </c>
      <c r="L32">
        <f t="shared" si="4"/>
        <v>0</v>
      </c>
      <c r="M32">
        <v>896596.6</v>
      </c>
      <c r="N32">
        <v>1155752.6000000001</v>
      </c>
      <c r="O32">
        <v>1161357.8</v>
      </c>
      <c r="P32">
        <v>357592.6</v>
      </c>
      <c r="Q32">
        <v>360608.2</v>
      </c>
      <c r="R32">
        <v>274926.2</v>
      </c>
      <c r="S32">
        <v>316385.40000000002</v>
      </c>
      <c r="T32">
        <v>4488895</v>
      </c>
      <c r="U32">
        <v>4112672.8</v>
      </c>
      <c r="V32">
        <v>213845.8</v>
      </c>
      <c r="W32">
        <v>355729.6</v>
      </c>
      <c r="Y32">
        <v>1.1160009854007511</v>
      </c>
      <c r="Z32">
        <v>1.375406904250849</v>
      </c>
      <c r="AA32">
        <v>1.3738248569774441</v>
      </c>
      <c r="AB32">
        <v>0.83367815400124523</v>
      </c>
      <c r="AC32">
        <v>0.83641388936084693</v>
      </c>
      <c r="AD32">
        <v>1.3515244114096281</v>
      </c>
      <c r="AE32">
        <v>1.5085973441484379</v>
      </c>
      <c r="AF32">
        <v>2.7483728199615149</v>
      </c>
      <c r="AG32">
        <v>3.0580077723832799</v>
      </c>
      <c r="AH32">
        <v>0.84981950618093838</v>
      </c>
      <c r="AI32">
        <v>1.7171441703685559</v>
      </c>
      <c r="AK32">
        <v>1.1160009854007511</v>
      </c>
      <c r="AL32">
        <v>0.46652936621103441</v>
      </c>
      <c r="AM32">
        <v>0.46861135039944202</v>
      </c>
      <c r="AN32">
        <v>0.83367815400124523</v>
      </c>
      <c r="AO32">
        <v>0.32875577078084461</v>
      </c>
      <c r="AP32">
        <v>1.3515244114096281</v>
      </c>
      <c r="AQ32">
        <v>0.51171038398751989</v>
      </c>
      <c r="AR32">
        <v>1.42042030118173</v>
      </c>
      <c r="AS32">
        <v>0.53769434498390178</v>
      </c>
      <c r="AT32">
        <v>0.84981950618093838</v>
      </c>
      <c r="AU32">
        <v>0.89219435539562253</v>
      </c>
      <c r="AW32">
        <v>0.16800767839886241</v>
      </c>
      <c r="AY32">
        <f t="shared" si="3"/>
        <v>0.64000000000000024</v>
      </c>
      <c r="AZ32" t="str">
        <f t="shared" si="1"/>
        <v/>
      </c>
      <c r="BA32" t="str">
        <f t="shared" si="1"/>
        <v/>
      </c>
      <c r="BB32">
        <f t="shared" si="1"/>
        <v>0.64000000000000024</v>
      </c>
    </row>
    <row r="33" spans="1:54" x14ac:dyDescent="0.3">
      <c r="A33">
        <v>23</v>
      </c>
      <c r="B33" t="s">
        <v>102</v>
      </c>
      <c r="C33" t="s">
        <v>95</v>
      </c>
      <c r="D33" t="s">
        <v>96</v>
      </c>
      <c r="F33" s="2">
        <f t="shared" si="4"/>
        <v>0</v>
      </c>
      <c r="G33" s="2">
        <f t="shared" si="4"/>
        <v>0</v>
      </c>
      <c r="H33" s="4">
        <f t="shared" si="4"/>
        <v>0</v>
      </c>
      <c r="I33">
        <f t="shared" si="4"/>
        <v>1</v>
      </c>
      <c r="J33">
        <f t="shared" si="4"/>
        <v>0</v>
      </c>
      <c r="K33">
        <f t="shared" si="4"/>
        <v>4</v>
      </c>
      <c r="L33">
        <f t="shared" si="4"/>
        <v>0</v>
      </c>
      <c r="M33">
        <v>3045439.2</v>
      </c>
      <c r="N33">
        <v>1084453.6000000001</v>
      </c>
      <c r="O33">
        <v>1087208</v>
      </c>
      <c r="P33">
        <v>535062</v>
      </c>
      <c r="Q33">
        <v>275262.40000000002</v>
      </c>
      <c r="R33">
        <v>531586.4</v>
      </c>
      <c r="S33">
        <v>269344.2</v>
      </c>
      <c r="T33">
        <v>5304660</v>
      </c>
      <c r="U33">
        <v>3845911.2</v>
      </c>
      <c r="V33">
        <v>1574101</v>
      </c>
      <c r="W33">
        <v>186628</v>
      </c>
      <c r="Y33">
        <v>2.8021475768066009</v>
      </c>
      <c r="Z33">
        <v>1.2869225059403111</v>
      </c>
      <c r="AA33">
        <v>1.2787417054176331</v>
      </c>
      <c r="AB33">
        <v>1.048248204402626</v>
      </c>
      <c r="AC33">
        <v>0.6796922321838792</v>
      </c>
      <c r="AD33">
        <v>1.772698434791528</v>
      </c>
      <c r="AE33">
        <v>1.395969887962565</v>
      </c>
      <c r="AF33">
        <v>3.3923807656625291</v>
      </c>
      <c r="AG33">
        <v>2.6623109793523332</v>
      </c>
      <c r="AH33">
        <v>3.4693034780095329</v>
      </c>
      <c r="AI33">
        <v>1.071001265000086</v>
      </c>
      <c r="AK33">
        <v>2.8021475768066009</v>
      </c>
      <c r="AL33">
        <v>0.41557075636228552</v>
      </c>
      <c r="AM33">
        <v>0.41294087199494239</v>
      </c>
      <c r="AN33">
        <v>1.048248204402626</v>
      </c>
      <c r="AO33">
        <v>0.28182718499447212</v>
      </c>
      <c r="AP33">
        <v>1.772698434791528</v>
      </c>
      <c r="AQ33">
        <v>0.48025125077692787</v>
      </c>
      <c r="AR33">
        <v>1.757028130849358</v>
      </c>
      <c r="AS33">
        <v>0.45682296300074088</v>
      </c>
      <c r="AT33">
        <v>3.4693034780095329</v>
      </c>
      <c r="AU33">
        <v>0.57295567101100464</v>
      </c>
      <c r="AW33">
        <v>0.1710525733768008</v>
      </c>
      <c r="AY33">
        <f t="shared" si="3"/>
        <v>-0.37457920000000011</v>
      </c>
      <c r="AZ33" t="str">
        <f t="shared" si="1"/>
        <v/>
      </c>
      <c r="BA33">
        <f t="shared" si="1"/>
        <v>-0.37457920000000011</v>
      </c>
      <c r="BB33" t="str">
        <f t="shared" si="1"/>
        <v/>
      </c>
    </row>
    <row r="34" spans="1:54" x14ac:dyDescent="0.3">
      <c r="A34">
        <v>23</v>
      </c>
      <c r="B34" t="s">
        <v>103</v>
      </c>
      <c r="C34" t="s">
        <v>95</v>
      </c>
      <c r="D34" t="s">
        <v>96</v>
      </c>
      <c r="F34" s="2">
        <f t="shared" si="4"/>
        <v>0</v>
      </c>
      <c r="G34" s="2">
        <f t="shared" si="4"/>
        <v>1</v>
      </c>
      <c r="H34" s="4">
        <f t="shared" si="4"/>
        <v>0</v>
      </c>
      <c r="I34">
        <f t="shared" si="4"/>
        <v>1</v>
      </c>
      <c r="J34">
        <f t="shared" si="4"/>
        <v>0</v>
      </c>
      <c r="K34">
        <f t="shared" si="4"/>
        <v>4</v>
      </c>
      <c r="L34">
        <f t="shared" si="4"/>
        <v>0</v>
      </c>
      <c r="M34">
        <v>2290113.4</v>
      </c>
      <c r="N34">
        <v>1020884.8</v>
      </c>
      <c r="O34">
        <v>1024157.8</v>
      </c>
      <c r="P34">
        <v>270661.59999999998</v>
      </c>
      <c r="Q34">
        <v>256502.39999999999</v>
      </c>
      <c r="R34">
        <v>266982.40000000002</v>
      </c>
      <c r="S34">
        <v>248127</v>
      </c>
      <c r="T34">
        <v>5285159.8</v>
      </c>
      <c r="U34">
        <v>3841527.8</v>
      </c>
      <c r="V34">
        <v>40982.6</v>
      </c>
      <c r="W34">
        <v>172076.6</v>
      </c>
      <c r="Y34">
        <v>1.9566404078039339</v>
      </c>
      <c r="Z34">
        <v>1.232202222535852</v>
      </c>
      <c r="AA34">
        <v>1.2273873603786341</v>
      </c>
      <c r="AB34">
        <v>0.59093081920291302</v>
      </c>
      <c r="AC34">
        <v>0.6835868768161163</v>
      </c>
      <c r="AD34">
        <v>1.233753152401186</v>
      </c>
      <c r="AE34">
        <v>1.393824572023004</v>
      </c>
      <c r="AF34">
        <v>3.3709943478228519</v>
      </c>
      <c r="AG34">
        <v>2.661687022040133</v>
      </c>
      <c r="AH34">
        <v>0.22077175879385319</v>
      </c>
      <c r="AI34">
        <v>0.9893802764127031</v>
      </c>
      <c r="AK34">
        <v>1.9566404078039339</v>
      </c>
      <c r="AL34">
        <v>0.4491782713797875</v>
      </c>
      <c r="AM34">
        <v>0.44674887039000172</v>
      </c>
      <c r="AN34">
        <v>0.59093081920291302</v>
      </c>
      <c r="AO34">
        <v>0.28856002319371332</v>
      </c>
      <c r="AP34">
        <v>1.233753152401186</v>
      </c>
      <c r="AQ34">
        <v>0.48691092977533118</v>
      </c>
      <c r="AR34">
        <v>1.7318754138308581</v>
      </c>
      <c r="AS34">
        <v>0.4519076126278378</v>
      </c>
      <c r="AT34">
        <v>0.22077175879385319</v>
      </c>
      <c r="AU34">
        <v>0.54318177079549057</v>
      </c>
      <c r="AW34">
        <v>0.17300961498403919</v>
      </c>
      <c r="AY34">
        <f t="shared" si="3"/>
        <v>-0.4630528000000001</v>
      </c>
      <c r="AZ34" t="str">
        <f t="shared" si="1"/>
        <v/>
      </c>
      <c r="BA34">
        <f t="shared" si="1"/>
        <v>-0.4630528000000001</v>
      </c>
      <c r="BB34" t="str">
        <f t="shared" si="1"/>
        <v/>
      </c>
    </row>
    <row r="35" spans="1:54" x14ac:dyDescent="0.3">
      <c r="A35">
        <v>23</v>
      </c>
      <c r="B35" t="s">
        <v>104</v>
      </c>
      <c r="C35" t="s">
        <v>95</v>
      </c>
      <c r="D35" t="s">
        <v>96</v>
      </c>
      <c r="F35" s="2">
        <f t="shared" ref="F35:L50" si="5">F687</f>
        <v>0</v>
      </c>
      <c r="G35" s="2">
        <f t="shared" si="5"/>
        <v>1</v>
      </c>
      <c r="H35" s="4">
        <f t="shared" si="5"/>
        <v>0</v>
      </c>
      <c r="I35">
        <f t="shared" si="5"/>
        <v>1</v>
      </c>
      <c r="J35">
        <f t="shared" si="5"/>
        <v>0</v>
      </c>
      <c r="K35">
        <f t="shared" si="5"/>
        <v>4</v>
      </c>
      <c r="L35">
        <f t="shared" si="5"/>
        <v>0</v>
      </c>
      <c r="M35">
        <v>8055849.7999999998</v>
      </c>
      <c r="N35">
        <v>4183309.2</v>
      </c>
      <c r="O35">
        <v>4172247.8</v>
      </c>
      <c r="P35">
        <v>44794298</v>
      </c>
      <c r="Q35">
        <v>1691971</v>
      </c>
      <c r="R35">
        <v>12997115.6</v>
      </c>
      <c r="S35">
        <v>3100593</v>
      </c>
      <c r="T35">
        <v>8289557.2000000002</v>
      </c>
      <c r="U35">
        <v>5718713.7999999998</v>
      </c>
      <c r="V35">
        <v>74116162.400000006</v>
      </c>
      <c r="W35">
        <v>3112563.4</v>
      </c>
      <c r="Y35">
        <v>7.5490837977966292</v>
      </c>
      <c r="Z35">
        <v>3.587140999024268</v>
      </c>
      <c r="AA35">
        <v>3.5521865227958189</v>
      </c>
      <c r="AB35">
        <v>39.712169708398868</v>
      </c>
      <c r="AC35">
        <v>2.1440543533884919</v>
      </c>
      <c r="AD35">
        <v>10.116943057393661</v>
      </c>
      <c r="AE35">
        <v>3.5916734378435651</v>
      </c>
      <c r="AF35">
        <v>6.9215524033876132</v>
      </c>
      <c r="AG35">
        <v>4.8906878568464887</v>
      </c>
      <c r="AH35">
        <v>32.952083857986153</v>
      </c>
      <c r="AI35">
        <v>5.1958657101960846</v>
      </c>
      <c r="AK35">
        <v>7.5490837977966292</v>
      </c>
      <c r="AL35">
        <v>1.4372731794253919</v>
      </c>
      <c r="AM35">
        <v>1.416881049214862</v>
      </c>
      <c r="AN35">
        <v>39.712169708398868</v>
      </c>
      <c r="AO35">
        <v>0.93156821639859122</v>
      </c>
      <c r="AP35">
        <v>10.116943057393661</v>
      </c>
      <c r="AQ35">
        <v>1.2375573987956161</v>
      </c>
      <c r="AR35">
        <v>3.6438916325918398</v>
      </c>
      <c r="AS35">
        <v>0.78843848867109045</v>
      </c>
      <c r="AT35">
        <v>32.952083857986153</v>
      </c>
      <c r="AU35">
        <v>3.3276127553894179</v>
      </c>
      <c r="AW35">
        <v>0.16887546400539569</v>
      </c>
      <c r="AY35">
        <f t="shared" si="3"/>
        <v>-0.4630528000000001</v>
      </c>
      <c r="AZ35" t="str">
        <f t="shared" si="1"/>
        <v/>
      </c>
      <c r="BA35">
        <f t="shared" si="1"/>
        <v>-0.4630528000000001</v>
      </c>
      <c r="BB35" t="str">
        <f t="shared" si="1"/>
        <v/>
      </c>
    </row>
    <row r="36" spans="1:54" x14ac:dyDescent="0.3">
      <c r="A36">
        <v>23</v>
      </c>
      <c r="B36" t="s">
        <v>105</v>
      </c>
      <c r="C36" t="s">
        <v>95</v>
      </c>
      <c r="D36" t="s">
        <v>96</v>
      </c>
      <c r="F36" s="2">
        <f t="shared" si="5"/>
        <v>0</v>
      </c>
      <c r="G36" s="2">
        <f t="shared" si="5"/>
        <v>0</v>
      </c>
      <c r="H36" s="4">
        <f t="shared" si="5"/>
        <v>0</v>
      </c>
      <c r="I36">
        <f t="shared" si="5"/>
        <v>1</v>
      </c>
      <c r="J36">
        <f t="shared" si="5"/>
        <v>0</v>
      </c>
      <c r="K36">
        <f t="shared" si="5"/>
        <v>4</v>
      </c>
      <c r="L36">
        <f t="shared" si="5"/>
        <v>0</v>
      </c>
      <c r="M36">
        <v>11188592.4</v>
      </c>
      <c r="N36">
        <v>5214032.2</v>
      </c>
      <c r="O36">
        <v>5237368.2</v>
      </c>
      <c r="P36">
        <v>65436608.200000003</v>
      </c>
      <c r="Q36">
        <v>2154572</v>
      </c>
      <c r="R36">
        <v>13756660.6</v>
      </c>
      <c r="S36">
        <v>3957497.8</v>
      </c>
      <c r="T36">
        <v>8299787.7999999998</v>
      </c>
      <c r="U36">
        <v>5758703.4000000004</v>
      </c>
      <c r="V36">
        <v>97544876.200000003</v>
      </c>
      <c r="W36">
        <v>4119413.2</v>
      </c>
      <c r="Y36">
        <v>9.9698617112007923</v>
      </c>
      <c r="Z36">
        <v>4.2558809481910433</v>
      </c>
      <c r="AA36">
        <v>4.2882116420078091</v>
      </c>
      <c r="AB36">
        <v>57.259746589581482</v>
      </c>
      <c r="AC36">
        <v>2.545056053192821</v>
      </c>
      <c r="AD36">
        <v>11.27048645538744</v>
      </c>
      <c r="AE36">
        <v>4.2721956528606828</v>
      </c>
      <c r="AF36">
        <v>6.9279974524280989</v>
      </c>
      <c r="AG36">
        <v>4.9382605941500506</v>
      </c>
      <c r="AH36">
        <v>43.670282749598847</v>
      </c>
      <c r="AI36">
        <v>6.4064084429759536</v>
      </c>
      <c r="AK36">
        <v>9.9698617112007923</v>
      </c>
      <c r="AL36">
        <v>1.6638134383945731</v>
      </c>
      <c r="AM36">
        <v>1.680718031013384</v>
      </c>
      <c r="AN36">
        <v>57.259746589581482</v>
      </c>
      <c r="AO36">
        <v>1.090832464181585</v>
      </c>
      <c r="AP36">
        <v>11.27048645538744</v>
      </c>
      <c r="AQ36">
        <v>1.4138354246388189</v>
      </c>
      <c r="AR36">
        <v>3.6574476530309772</v>
      </c>
      <c r="AS36">
        <v>0.81816404552664612</v>
      </c>
      <c r="AT36">
        <v>43.670282749598847</v>
      </c>
      <c r="AU36">
        <v>4.4040950773749499</v>
      </c>
      <c r="AW36">
        <v>0.1718994515831582</v>
      </c>
      <c r="AY36">
        <f t="shared" si="3"/>
        <v>-0.37457920000000011</v>
      </c>
      <c r="AZ36" t="str">
        <f t="shared" si="1"/>
        <v/>
      </c>
      <c r="BA36">
        <f t="shared" si="1"/>
        <v>-0.37457920000000011</v>
      </c>
      <c r="BB36" t="str">
        <f t="shared" si="1"/>
        <v/>
      </c>
    </row>
    <row r="37" spans="1:54" x14ac:dyDescent="0.3">
      <c r="A37">
        <v>23</v>
      </c>
      <c r="B37" t="s">
        <v>106</v>
      </c>
      <c r="C37" t="s">
        <v>95</v>
      </c>
      <c r="D37" t="s">
        <v>96</v>
      </c>
      <c r="F37" s="2">
        <f t="shared" si="5"/>
        <v>0</v>
      </c>
      <c r="G37" s="2">
        <f t="shared" si="5"/>
        <v>0</v>
      </c>
      <c r="H37" s="4">
        <f t="shared" si="5"/>
        <v>0</v>
      </c>
      <c r="I37">
        <f t="shared" si="5"/>
        <v>0</v>
      </c>
      <c r="J37">
        <f t="shared" si="5"/>
        <v>1</v>
      </c>
      <c r="K37">
        <f t="shared" si="5"/>
        <v>4</v>
      </c>
      <c r="L37">
        <f t="shared" si="5"/>
        <v>0</v>
      </c>
      <c r="M37">
        <v>2119756</v>
      </c>
      <c r="N37">
        <v>1420527.8</v>
      </c>
      <c r="O37">
        <v>1431220.2</v>
      </c>
      <c r="P37">
        <v>2798305.8</v>
      </c>
      <c r="Q37">
        <v>581952.6</v>
      </c>
      <c r="R37">
        <v>2394989.4</v>
      </c>
      <c r="S37">
        <v>490736.8</v>
      </c>
      <c r="T37">
        <v>5026362.5999999996</v>
      </c>
      <c r="U37">
        <v>4445904.4000000004</v>
      </c>
      <c r="V37">
        <v>15958521.4</v>
      </c>
      <c r="W37">
        <v>1181607.8</v>
      </c>
      <c r="Y37">
        <v>2.2240033731795852</v>
      </c>
      <c r="Z37">
        <v>1.581204102991614</v>
      </c>
      <c r="AA37">
        <v>1.588042167841923</v>
      </c>
      <c r="AB37">
        <v>3.3616858431953012</v>
      </c>
      <c r="AC37">
        <v>1.1235518047818911</v>
      </c>
      <c r="AD37">
        <v>3.7923380649881442</v>
      </c>
      <c r="AE37">
        <v>1.5879030731623061</v>
      </c>
      <c r="AF37">
        <v>3.3249272337998259</v>
      </c>
      <c r="AG37">
        <v>3.3999499262194148</v>
      </c>
      <c r="AH37">
        <v>8.2413360534002997</v>
      </c>
      <c r="AI37">
        <v>2.4821761163650078</v>
      </c>
      <c r="AK37">
        <v>2.2240033731795852</v>
      </c>
      <c r="AL37">
        <v>0.54552005478180943</v>
      </c>
      <c r="AM37">
        <v>0.55435932119144127</v>
      </c>
      <c r="AN37">
        <v>3.3616858431953012</v>
      </c>
      <c r="AO37">
        <v>0.38535869238548909</v>
      </c>
      <c r="AP37">
        <v>3.7923380649881442</v>
      </c>
      <c r="AQ37">
        <v>0.56315011740662158</v>
      </c>
      <c r="AR37">
        <v>1.6883321332046759</v>
      </c>
      <c r="AS37">
        <v>0.56449841181747618</v>
      </c>
      <c r="AT37">
        <v>8.2413360534002997</v>
      </c>
      <c r="AU37">
        <v>1.155992741195951</v>
      </c>
      <c r="AW37">
        <v>0.17044569420395411</v>
      </c>
      <c r="AY37">
        <f t="shared" si="3"/>
        <v>0.64000000000000024</v>
      </c>
      <c r="AZ37" t="str">
        <f t="shared" si="1"/>
        <v/>
      </c>
      <c r="BA37" t="str">
        <f t="shared" si="1"/>
        <v/>
      </c>
      <c r="BB37">
        <f t="shared" si="1"/>
        <v>0.64000000000000024</v>
      </c>
    </row>
    <row r="38" spans="1:54" x14ac:dyDescent="0.3">
      <c r="A38">
        <v>23</v>
      </c>
      <c r="B38" t="s">
        <v>107</v>
      </c>
      <c r="C38" t="s">
        <v>95</v>
      </c>
      <c r="D38" t="s">
        <v>96</v>
      </c>
      <c r="F38" s="2">
        <f t="shared" si="5"/>
        <v>0</v>
      </c>
      <c r="G38" s="2">
        <f t="shared" si="5"/>
        <v>1</v>
      </c>
      <c r="H38" s="4">
        <f t="shared" si="5"/>
        <v>1</v>
      </c>
      <c r="I38">
        <f t="shared" si="5"/>
        <v>0</v>
      </c>
      <c r="J38">
        <f t="shared" si="5"/>
        <v>1</v>
      </c>
      <c r="K38">
        <f t="shared" si="5"/>
        <v>4</v>
      </c>
      <c r="L38">
        <f t="shared" si="5"/>
        <v>4</v>
      </c>
      <c r="M38">
        <v>3176321.4</v>
      </c>
      <c r="N38">
        <v>1781658.4</v>
      </c>
      <c r="O38">
        <v>1814264.2</v>
      </c>
      <c r="P38">
        <v>8110191.4000000004</v>
      </c>
      <c r="Q38">
        <v>708207</v>
      </c>
      <c r="R38">
        <v>5959335.2000000002</v>
      </c>
      <c r="S38">
        <v>592937.4</v>
      </c>
      <c r="T38">
        <v>5031203.2</v>
      </c>
      <c r="U38">
        <v>4469122.2</v>
      </c>
      <c r="V38">
        <v>24978322.199999999</v>
      </c>
      <c r="W38">
        <v>1296550.2</v>
      </c>
      <c r="Y38">
        <v>3.0914081039954908</v>
      </c>
      <c r="Z38">
        <v>1.8715278573799881</v>
      </c>
      <c r="AA38">
        <v>1.8888081727665851</v>
      </c>
      <c r="AB38">
        <v>7.9514062530011866</v>
      </c>
      <c r="AC38">
        <v>1.2572973789705431</v>
      </c>
      <c r="AD38">
        <v>7.3501186811947274</v>
      </c>
      <c r="AE38">
        <v>1.657273676176555</v>
      </c>
      <c r="AF38">
        <v>3.3354231331846682</v>
      </c>
      <c r="AG38">
        <v>3.4233950820635068</v>
      </c>
      <c r="AH38">
        <v>11.03484180599917</v>
      </c>
      <c r="AI38">
        <v>2.8227476860047318</v>
      </c>
      <c r="AK38">
        <v>3.0914081039954908</v>
      </c>
      <c r="AL38">
        <v>0.61671019460773091</v>
      </c>
      <c r="AM38">
        <v>0.63429788718931379</v>
      </c>
      <c r="AN38">
        <v>7.9514062530011866</v>
      </c>
      <c r="AO38">
        <v>0.42629231559112668</v>
      </c>
      <c r="AP38">
        <v>7.3501186811947274</v>
      </c>
      <c r="AQ38">
        <v>0.57957235977519306</v>
      </c>
      <c r="AR38">
        <v>1.699876922392286</v>
      </c>
      <c r="AS38">
        <v>0.5731827605515718</v>
      </c>
      <c r="AT38">
        <v>11.03484180599917</v>
      </c>
      <c r="AU38">
        <v>1.4557846910087391</v>
      </c>
      <c r="AW38">
        <v>0.1765059657976962</v>
      </c>
      <c r="AY38">
        <f t="shared" si="3"/>
        <v>0.64000000000000024</v>
      </c>
      <c r="AZ38">
        <f t="shared" si="1"/>
        <v>0.64000000000000024</v>
      </c>
      <c r="BA38" t="str">
        <f t="shared" si="1"/>
        <v/>
      </c>
      <c r="BB38">
        <f t="shared" si="1"/>
        <v>0.64000000000000024</v>
      </c>
    </row>
    <row r="39" spans="1:54" x14ac:dyDescent="0.3">
      <c r="A39">
        <v>23</v>
      </c>
      <c r="B39" t="s">
        <v>108</v>
      </c>
      <c r="C39" t="s">
        <v>95</v>
      </c>
      <c r="D39" t="s">
        <v>96</v>
      </c>
      <c r="F39" s="2">
        <f t="shared" si="5"/>
        <v>0</v>
      </c>
      <c r="G39" s="2">
        <f t="shared" si="5"/>
        <v>0</v>
      </c>
      <c r="H39" s="4">
        <f t="shared" si="5"/>
        <v>0</v>
      </c>
      <c r="I39">
        <f t="shared" si="5"/>
        <v>0</v>
      </c>
      <c r="J39">
        <f t="shared" si="5"/>
        <v>1</v>
      </c>
      <c r="K39">
        <f t="shared" si="5"/>
        <v>4</v>
      </c>
      <c r="L39">
        <f t="shared" si="5"/>
        <v>0</v>
      </c>
      <c r="M39">
        <v>2509577.6</v>
      </c>
      <c r="N39">
        <v>1517241.2</v>
      </c>
      <c r="O39">
        <v>1515513.4</v>
      </c>
      <c r="P39">
        <v>8535142.8000000007</v>
      </c>
      <c r="Q39">
        <v>835101.8</v>
      </c>
      <c r="R39">
        <v>5751810.2000000002</v>
      </c>
      <c r="S39">
        <v>730426</v>
      </c>
      <c r="T39">
        <v>5993899</v>
      </c>
      <c r="U39">
        <v>4241100.5999999996</v>
      </c>
      <c r="V39">
        <v>8420866.5999999996</v>
      </c>
      <c r="W39">
        <v>1319105.8</v>
      </c>
      <c r="Y39">
        <v>2.5969032426131888</v>
      </c>
      <c r="Z39">
        <v>1.740808784647379</v>
      </c>
      <c r="AA39">
        <v>1.727041844034102</v>
      </c>
      <c r="AB39">
        <v>7.2427171680086762</v>
      </c>
      <c r="AC39">
        <v>1.3352334181836341</v>
      </c>
      <c r="AD39">
        <v>6.8574480777955618</v>
      </c>
      <c r="AE39">
        <v>2.0060826966189782</v>
      </c>
      <c r="AF39">
        <v>4.2857557698269373</v>
      </c>
      <c r="AG39">
        <v>3.2089289252064188</v>
      </c>
      <c r="AH39">
        <v>5.6480427977978254</v>
      </c>
      <c r="AI39">
        <v>2.4453232942149041</v>
      </c>
      <c r="AK39">
        <v>2.5969032426131888</v>
      </c>
      <c r="AL39">
        <v>0.67899674579966818</v>
      </c>
      <c r="AM39">
        <v>0.67482818840071557</v>
      </c>
      <c r="AN39">
        <v>7.2427171680086762</v>
      </c>
      <c r="AO39">
        <v>0.59486229860340245</v>
      </c>
      <c r="AP39">
        <v>6.8574480777955618</v>
      </c>
      <c r="AQ39">
        <v>0.71713085699593648</v>
      </c>
      <c r="AR39">
        <v>2.2000601154053578</v>
      </c>
      <c r="AS39">
        <v>0.54676637038355691</v>
      </c>
      <c r="AT39">
        <v>5.6480427977978254</v>
      </c>
      <c r="AU39">
        <v>1.194824646785855</v>
      </c>
      <c r="AW39">
        <v>0.1691813949961215</v>
      </c>
      <c r="AY39">
        <f t="shared" si="3"/>
        <v>0.64</v>
      </c>
      <c r="AZ39" t="str">
        <f t="shared" si="1"/>
        <v/>
      </c>
      <c r="BA39" t="str">
        <f t="shared" si="1"/>
        <v/>
      </c>
      <c r="BB39">
        <f t="shared" si="1"/>
        <v>0.64</v>
      </c>
    </row>
    <row r="40" spans="1:54" x14ac:dyDescent="0.3">
      <c r="A40">
        <v>23</v>
      </c>
      <c r="B40" t="s">
        <v>109</v>
      </c>
      <c r="C40" t="s">
        <v>95</v>
      </c>
      <c r="D40" t="s">
        <v>96</v>
      </c>
      <c r="F40" s="2">
        <f t="shared" si="5"/>
        <v>0</v>
      </c>
      <c r="G40" s="2">
        <f t="shared" si="5"/>
        <v>1</v>
      </c>
      <c r="H40" s="4">
        <f t="shared" si="5"/>
        <v>0</v>
      </c>
      <c r="I40">
        <f t="shared" si="5"/>
        <v>0</v>
      </c>
      <c r="J40">
        <f t="shared" si="5"/>
        <v>1</v>
      </c>
      <c r="K40">
        <f t="shared" si="5"/>
        <v>4</v>
      </c>
      <c r="L40">
        <f t="shared" si="5"/>
        <v>0</v>
      </c>
      <c r="M40">
        <v>2722210.4</v>
      </c>
      <c r="N40">
        <v>1838694</v>
      </c>
      <c r="O40">
        <v>1844701.6</v>
      </c>
      <c r="P40">
        <v>13103222.199999999</v>
      </c>
      <c r="Q40">
        <v>842156</v>
      </c>
      <c r="R40">
        <v>8635362.4000000004</v>
      </c>
      <c r="S40">
        <v>695765.6</v>
      </c>
      <c r="T40">
        <v>5991858.4000000004</v>
      </c>
      <c r="U40">
        <v>4246757.2</v>
      </c>
      <c r="V40">
        <v>12723913.6</v>
      </c>
      <c r="W40">
        <v>1351065.2</v>
      </c>
      <c r="Y40">
        <v>2.9003515239804978</v>
      </c>
      <c r="Z40">
        <v>2.0192511484026912</v>
      </c>
      <c r="AA40">
        <v>2.012424405664206</v>
      </c>
      <c r="AB40">
        <v>10.722919631603871</v>
      </c>
      <c r="AC40">
        <v>1.316581509792013</v>
      </c>
      <c r="AD40">
        <v>9.8168194765923538</v>
      </c>
      <c r="AE40">
        <v>1.9867545184562909</v>
      </c>
      <c r="AF40">
        <v>4.2807979546021668</v>
      </c>
      <c r="AG40">
        <v>3.2198901779018341</v>
      </c>
      <c r="AH40">
        <v>6.9553097415831866</v>
      </c>
      <c r="AI40">
        <v>2.735011326393578</v>
      </c>
      <c r="AK40">
        <v>2.9003515239804978</v>
      </c>
      <c r="AL40">
        <v>0.64106734921224418</v>
      </c>
      <c r="AM40">
        <v>0.63973988757934419</v>
      </c>
      <c r="AN40">
        <v>10.722919631603871</v>
      </c>
      <c r="AO40">
        <v>0.50951130099711006</v>
      </c>
      <c r="AP40">
        <v>9.8168194765923538</v>
      </c>
      <c r="AQ40">
        <v>0.68866485240869224</v>
      </c>
      <c r="AR40">
        <v>2.2047914223978302</v>
      </c>
      <c r="AS40">
        <v>0.55300768238957976</v>
      </c>
      <c r="AT40">
        <v>6.9553097415831866</v>
      </c>
      <c r="AU40">
        <v>1.3729039637721141</v>
      </c>
      <c r="AW40">
        <v>0.17557915699435389</v>
      </c>
      <c r="AY40">
        <f t="shared" si="3"/>
        <v>0.64</v>
      </c>
      <c r="AZ40" t="str">
        <f t="shared" si="1"/>
        <v/>
      </c>
      <c r="BA40" t="str">
        <f t="shared" si="1"/>
        <v/>
      </c>
      <c r="BB40">
        <f t="shared" si="1"/>
        <v>0.64</v>
      </c>
    </row>
    <row r="41" spans="1:54" x14ac:dyDescent="0.3">
      <c r="A41">
        <v>23</v>
      </c>
      <c r="B41" t="s">
        <v>110</v>
      </c>
      <c r="C41" t="s">
        <v>95</v>
      </c>
      <c r="D41" t="s">
        <v>96</v>
      </c>
      <c r="F41" s="2">
        <f t="shared" si="5"/>
        <v>0</v>
      </c>
      <c r="G41" s="2">
        <f t="shared" si="5"/>
        <v>1</v>
      </c>
      <c r="H41" s="4">
        <f t="shared" si="5"/>
        <v>0</v>
      </c>
      <c r="I41">
        <f t="shared" si="5"/>
        <v>1</v>
      </c>
      <c r="J41">
        <f t="shared" si="5"/>
        <v>0</v>
      </c>
      <c r="K41">
        <f t="shared" si="5"/>
        <v>4</v>
      </c>
      <c r="L41">
        <f t="shared" si="5"/>
        <v>0</v>
      </c>
      <c r="M41">
        <v>584782.4</v>
      </c>
      <c r="N41">
        <v>802592.6</v>
      </c>
      <c r="O41">
        <v>802998.6</v>
      </c>
      <c r="P41">
        <v>281783.40000000002</v>
      </c>
      <c r="Q41">
        <v>232819.4</v>
      </c>
      <c r="R41">
        <v>276818.40000000002</v>
      </c>
      <c r="S41">
        <v>225868.4</v>
      </c>
      <c r="T41">
        <v>3746597.2</v>
      </c>
      <c r="U41">
        <v>3596486.8</v>
      </c>
      <c r="V41">
        <v>41970.2</v>
      </c>
      <c r="W41">
        <v>120587</v>
      </c>
      <c r="Y41">
        <v>0.74869535659672692</v>
      </c>
      <c r="Z41">
        <v>1.07569398334017</v>
      </c>
      <c r="AA41">
        <v>1.0814457561820749</v>
      </c>
      <c r="AB41">
        <v>0.53857884799945166</v>
      </c>
      <c r="AC41">
        <v>0.63852929256390778</v>
      </c>
      <c r="AD41">
        <v>1.251183259207755</v>
      </c>
      <c r="AE41">
        <v>1.3474087661947121</v>
      </c>
      <c r="AF41">
        <v>1.8637543364078739</v>
      </c>
      <c r="AG41">
        <v>2.4214469959493732</v>
      </c>
      <c r="AH41">
        <v>0.19834927581250669</v>
      </c>
      <c r="AI41">
        <v>0.80832664702320467</v>
      </c>
      <c r="AK41">
        <v>0.74869535659672692</v>
      </c>
      <c r="AL41">
        <v>0.41620220856275408</v>
      </c>
      <c r="AM41">
        <v>0.41633479718584571</v>
      </c>
      <c r="AN41">
        <v>0.53857884799945166</v>
      </c>
      <c r="AO41">
        <v>0.27564609539113011</v>
      </c>
      <c r="AP41">
        <v>1.251183259207755</v>
      </c>
      <c r="AQ41">
        <v>0.47515529459342359</v>
      </c>
      <c r="AR41">
        <v>0.99845377661986279</v>
      </c>
      <c r="AS41">
        <v>0.43244526800699529</v>
      </c>
      <c r="AT41">
        <v>0.19834927581250669</v>
      </c>
      <c r="AU41">
        <v>0.41527430141577498</v>
      </c>
      <c r="AW41">
        <v>0.17219225158914919</v>
      </c>
      <c r="AY41">
        <f t="shared" si="3"/>
        <v>-0.8169472000000001</v>
      </c>
      <c r="AZ41" t="str">
        <f t="shared" si="1"/>
        <v/>
      </c>
      <c r="BA41">
        <f t="shared" si="1"/>
        <v>-0.8169472000000001</v>
      </c>
      <c r="BB41" t="str">
        <f t="shared" si="1"/>
        <v/>
      </c>
    </row>
    <row r="42" spans="1:54" x14ac:dyDescent="0.3">
      <c r="A42">
        <v>23</v>
      </c>
      <c r="B42" t="s">
        <v>111</v>
      </c>
      <c r="C42" t="s">
        <v>95</v>
      </c>
      <c r="D42" t="s">
        <v>96</v>
      </c>
      <c r="F42" s="2">
        <f t="shared" si="5"/>
        <v>0</v>
      </c>
      <c r="G42" s="2">
        <f t="shared" si="5"/>
        <v>0</v>
      </c>
      <c r="H42" s="4">
        <f t="shared" si="5"/>
        <v>0</v>
      </c>
      <c r="I42">
        <f t="shared" si="5"/>
        <v>1</v>
      </c>
      <c r="J42">
        <f t="shared" si="5"/>
        <v>0</v>
      </c>
      <c r="K42">
        <f t="shared" si="5"/>
        <v>4</v>
      </c>
      <c r="L42">
        <f t="shared" si="5"/>
        <v>0</v>
      </c>
      <c r="M42">
        <v>668118.80000000005</v>
      </c>
      <c r="N42">
        <v>1021388.8</v>
      </c>
      <c r="O42">
        <v>1023879.6</v>
      </c>
      <c r="P42">
        <v>275748.8</v>
      </c>
      <c r="Q42">
        <v>276407.40000000002</v>
      </c>
      <c r="R42">
        <v>268625.8</v>
      </c>
      <c r="S42">
        <v>269697.8</v>
      </c>
      <c r="T42">
        <v>3752541.2</v>
      </c>
      <c r="U42">
        <v>3604486.6</v>
      </c>
      <c r="V42">
        <v>58445</v>
      </c>
      <c r="W42">
        <v>206818.6</v>
      </c>
      <c r="Y42">
        <v>0.80918179799336942</v>
      </c>
      <c r="Z42">
        <v>1.2486948551726531</v>
      </c>
      <c r="AA42">
        <v>1.2584928446332919</v>
      </c>
      <c r="AB42">
        <v>0.48950855959556072</v>
      </c>
      <c r="AC42">
        <v>0.68475067020044666</v>
      </c>
      <c r="AD42">
        <v>1.1942274456261659</v>
      </c>
      <c r="AE42">
        <v>1.4217115244013261</v>
      </c>
      <c r="AF42">
        <v>1.87608740379801</v>
      </c>
      <c r="AG42">
        <v>2.4471941386349498</v>
      </c>
      <c r="AH42">
        <v>0.298915930383373</v>
      </c>
      <c r="AI42">
        <v>1.14411102560116</v>
      </c>
      <c r="AK42">
        <v>0.80918179799336942</v>
      </c>
      <c r="AL42">
        <v>0.41667826119810342</v>
      </c>
      <c r="AM42">
        <v>0.42150228302925818</v>
      </c>
      <c r="AN42">
        <v>0.48950855959556072</v>
      </c>
      <c r="AO42">
        <v>0.27037265900289642</v>
      </c>
      <c r="AP42">
        <v>1.1942274456261659</v>
      </c>
      <c r="AQ42">
        <v>0.47773798239650211</v>
      </c>
      <c r="AR42">
        <v>1.0184836365864609</v>
      </c>
      <c r="AS42">
        <v>0.43616502624936399</v>
      </c>
      <c r="AT42">
        <v>0.298915930383373</v>
      </c>
      <c r="AU42">
        <v>0.61546308898832647</v>
      </c>
      <c r="AW42">
        <v>0.17373135499656189</v>
      </c>
      <c r="AY42">
        <f t="shared" si="3"/>
        <v>-0.90542080000000014</v>
      </c>
      <c r="AZ42" t="str">
        <f t="shared" si="1"/>
        <v/>
      </c>
      <c r="BA42">
        <f t="shared" si="1"/>
        <v>-0.90542080000000014</v>
      </c>
      <c r="BB42" t="str">
        <f t="shared" si="1"/>
        <v/>
      </c>
    </row>
    <row r="43" spans="1:54" x14ac:dyDescent="0.3">
      <c r="A43">
        <v>24</v>
      </c>
      <c r="B43" t="s">
        <v>112</v>
      </c>
      <c r="C43" t="s">
        <v>113</v>
      </c>
      <c r="D43" t="s">
        <v>114</v>
      </c>
      <c r="F43" s="2">
        <f t="shared" si="5"/>
        <v>0</v>
      </c>
      <c r="G43" s="2">
        <f t="shared" si="5"/>
        <v>0</v>
      </c>
      <c r="H43" s="4">
        <f t="shared" si="5"/>
        <v>1</v>
      </c>
      <c r="I43">
        <f t="shared" si="5"/>
        <v>0</v>
      </c>
      <c r="J43">
        <f t="shared" si="5"/>
        <v>1</v>
      </c>
      <c r="K43">
        <f t="shared" si="5"/>
        <v>3</v>
      </c>
      <c r="L43">
        <f t="shared" si="5"/>
        <v>3</v>
      </c>
      <c r="M43">
        <v>1465680.2</v>
      </c>
      <c r="N43">
        <v>805049.4</v>
      </c>
      <c r="O43">
        <v>815944.2</v>
      </c>
      <c r="P43">
        <v>2004888.8</v>
      </c>
      <c r="Q43">
        <v>476337.4</v>
      </c>
      <c r="R43">
        <v>1414445.2</v>
      </c>
      <c r="S43">
        <v>334578.2</v>
      </c>
      <c r="T43">
        <v>3393315.6</v>
      </c>
      <c r="U43">
        <v>3056123.6</v>
      </c>
      <c r="V43">
        <v>7725292.4000000004</v>
      </c>
      <c r="W43">
        <v>723007.4</v>
      </c>
      <c r="Y43">
        <v>1.8832671461976129</v>
      </c>
      <c r="Z43">
        <v>1.026723678607959</v>
      </c>
      <c r="AA43">
        <v>1.028276514820754</v>
      </c>
      <c r="AB43">
        <v>2.910865058994387</v>
      </c>
      <c r="AC43">
        <v>0.98903841241262858</v>
      </c>
      <c r="AD43">
        <v>1.4749705751892179</v>
      </c>
      <c r="AE43">
        <v>0.63640860971063373</v>
      </c>
      <c r="AF43">
        <v>1.318618849816267</v>
      </c>
      <c r="AG43">
        <v>1.657720554003026</v>
      </c>
      <c r="AH43">
        <v>5.3269510905956849</v>
      </c>
      <c r="AI43">
        <v>1.966945430799387</v>
      </c>
      <c r="AK43">
        <v>1.8832671461976129</v>
      </c>
      <c r="AL43">
        <v>0.36909336539683862</v>
      </c>
      <c r="AM43">
        <v>0.37285966420313338</v>
      </c>
      <c r="AN43">
        <v>2.910865058994387</v>
      </c>
      <c r="AO43">
        <v>0.33776951481704598</v>
      </c>
      <c r="AP43">
        <v>1.4749705751892179</v>
      </c>
      <c r="AQ43">
        <v>0.28441083978395898</v>
      </c>
      <c r="AR43">
        <v>0.68534743261989206</v>
      </c>
      <c r="AS43">
        <v>0.31706292699091138</v>
      </c>
      <c r="AT43">
        <v>5.3269510905956849</v>
      </c>
      <c r="AU43">
        <v>0.98962419220479203</v>
      </c>
      <c r="AW43">
        <v>0.1728841537958942</v>
      </c>
      <c r="AY43">
        <f t="shared" si="3"/>
        <v>0.35491840000000002</v>
      </c>
      <c r="AZ43">
        <f t="shared" si="1"/>
        <v>0.35491840000000002</v>
      </c>
      <c r="BA43" t="str">
        <f t="shared" si="1"/>
        <v/>
      </c>
      <c r="BB43">
        <f t="shared" si="1"/>
        <v>0.35491840000000002</v>
      </c>
    </row>
    <row r="44" spans="1:54" x14ac:dyDescent="0.3">
      <c r="A44">
        <v>24</v>
      </c>
      <c r="B44" t="s">
        <v>115</v>
      </c>
      <c r="C44" t="s">
        <v>113</v>
      </c>
      <c r="D44" t="s">
        <v>114</v>
      </c>
      <c r="F44" s="2">
        <f t="shared" si="5"/>
        <v>0</v>
      </c>
      <c r="G44" s="2">
        <f t="shared" si="5"/>
        <v>1</v>
      </c>
      <c r="H44" s="4">
        <f t="shared" si="5"/>
        <v>0</v>
      </c>
      <c r="I44">
        <f t="shared" si="5"/>
        <v>1</v>
      </c>
      <c r="J44">
        <f t="shared" si="5"/>
        <v>0</v>
      </c>
      <c r="K44">
        <f t="shared" si="5"/>
        <v>3</v>
      </c>
      <c r="L44">
        <f t="shared" si="5"/>
        <v>0</v>
      </c>
      <c r="M44">
        <v>7040893.2000000002</v>
      </c>
      <c r="N44">
        <v>5399619</v>
      </c>
      <c r="O44">
        <v>5410234</v>
      </c>
      <c r="P44">
        <v>6888278.7999999998</v>
      </c>
      <c r="Q44">
        <v>2892020.8</v>
      </c>
      <c r="R44">
        <v>15975768.6</v>
      </c>
      <c r="S44">
        <v>5961358.5999999996</v>
      </c>
      <c r="T44">
        <v>7598860.4000000004</v>
      </c>
      <c r="U44">
        <v>5364939.4000000004</v>
      </c>
      <c r="V44">
        <v>20961509</v>
      </c>
      <c r="W44">
        <v>8566116</v>
      </c>
      <c r="Y44">
        <v>5.3655166317941623</v>
      </c>
      <c r="Z44">
        <v>3.869592783797998</v>
      </c>
      <c r="AA44">
        <v>3.8553330146358351</v>
      </c>
      <c r="AB44">
        <v>5.809440096194157</v>
      </c>
      <c r="AC44">
        <v>2.4168438928085378</v>
      </c>
      <c r="AD44">
        <v>11.07348213099176</v>
      </c>
      <c r="AE44">
        <v>4.5262428173329683</v>
      </c>
      <c r="AF44">
        <v>4.4555263160145842</v>
      </c>
      <c r="AG44">
        <v>3.3906536157708609</v>
      </c>
      <c r="AH44">
        <v>9.1083717477973547</v>
      </c>
      <c r="AI44">
        <v>6.6866568983648902</v>
      </c>
      <c r="AK44">
        <v>5.3655166317941623</v>
      </c>
      <c r="AL44">
        <v>1.064161949383561</v>
      </c>
      <c r="AM44">
        <v>1.0626050606020729</v>
      </c>
      <c r="AN44">
        <v>5.809440096194157</v>
      </c>
      <c r="AO44">
        <v>0.79658949861768635</v>
      </c>
      <c r="AP44">
        <v>11.07348213099176</v>
      </c>
      <c r="AQ44">
        <v>1.292390807147604</v>
      </c>
      <c r="AR44">
        <v>2.4164645610144362</v>
      </c>
      <c r="AS44">
        <v>0.54860095516778529</v>
      </c>
      <c r="AT44">
        <v>9.1083717477973547</v>
      </c>
      <c r="AU44">
        <v>3.696341958583798</v>
      </c>
      <c r="AW44">
        <v>0.16846107819583259</v>
      </c>
      <c r="AY44">
        <f t="shared" si="3"/>
        <v>-0.44544000000000022</v>
      </c>
      <c r="AZ44" t="str">
        <f t="shared" si="1"/>
        <v/>
      </c>
      <c r="BA44">
        <f t="shared" si="1"/>
        <v>-0.44544000000000022</v>
      </c>
      <c r="BB44" t="str">
        <f t="shared" si="1"/>
        <v/>
      </c>
    </row>
    <row r="45" spans="1:54" x14ac:dyDescent="0.3">
      <c r="A45">
        <v>24</v>
      </c>
      <c r="B45" t="s">
        <v>116</v>
      </c>
      <c r="C45" t="s">
        <v>113</v>
      </c>
      <c r="D45" t="s">
        <v>114</v>
      </c>
      <c r="F45" s="2">
        <f t="shared" si="5"/>
        <v>0</v>
      </c>
      <c r="G45" s="2">
        <f t="shared" si="5"/>
        <v>1</v>
      </c>
      <c r="H45" s="4">
        <f t="shared" si="5"/>
        <v>0</v>
      </c>
      <c r="I45">
        <f t="shared" si="5"/>
        <v>0</v>
      </c>
      <c r="J45">
        <f t="shared" si="5"/>
        <v>1</v>
      </c>
      <c r="K45">
        <f t="shared" si="5"/>
        <v>3</v>
      </c>
      <c r="L45">
        <f t="shared" si="5"/>
        <v>0</v>
      </c>
      <c r="M45">
        <v>2754637.4</v>
      </c>
      <c r="N45">
        <v>1799316.4</v>
      </c>
      <c r="O45">
        <v>1810572.4</v>
      </c>
      <c r="P45">
        <v>4808313.4000000004</v>
      </c>
      <c r="Q45">
        <v>1307351.8</v>
      </c>
      <c r="R45">
        <v>4566077.4000000004</v>
      </c>
      <c r="S45">
        <v>1402055.2</v>
      </c>
      <c r="T45">
        <v>7454517.4000000004</v>
      </c>
      <c r="U45">
        <v>5233509.4000000004</v>
      </c>
      <c r="V45">
        <v>13585854.4</v>
      </c>
      <c r="W45">
        <v>4335244.8</v>
      </c>
      <c r="Y45">
        <v>2.4998164651915431</v>
      </c>
      <c r="Z45">
        <v>1.6166424389346501</v>
      </c>
      <c r="AA45">
        <v>1.623421894211788</v>
      </c>
      <c r="AB45">
        <v>3.02000415539369</v>
      </c>
      <c r="AC45">
        <v>1.5223260569910051</v>
      </c>
      <c r="AD45">
        <v>3.3911896100034942</v>
      </c>
      <c r="AE45">
        <v>1.4895690464298239</v>
      </c>
      <c r="AF45">
        <v>4.3044887861935424</v>
      </c>
      <c r="AG45">
        <v>3.2625815919600432</v>
      </c>
      <c r="AH45">
        <v>6.4857893483946096</v>
      </c>
      <c r="AI45">
        <v>3.5806077393237499</v>
      </c>
      <c r="AK45">
        <v>2.4998164651915431</v>
      </c>
      <c r="AL45">
        <v>0.52564956640126181</v>
      </c>
      <c r="AM45">
        <v>0.53114738863660027</v>
      </c>
      <c r="AN45">
        <v>3.02000415539369</v>
      </c>
      <c r="AO45">
        <v>0.5990523510030471</v>
      </c>
      <c r="AP45">
        <v>3.3911896100034942</v>
      </c>
      <c r="AQ45">
        <v>0.47153445598669352</v>
      </c>
      <c r="AR45">
        <v>2.3179091488011179</v>
      </c>
      <c r="AS45">
        <v>0.51440833642845973</v>
      </c>
      <c r="AT45">
        <v>6.4857893483946096</v>
      </c>
      <c r="AU45">
        <v>1.6226624393719249</v>
      </c>
      <c r="AW45">
        <v>0.16889497202355411</v>
      </c>
      <c r="AY45">
        <f t="shared" si="3"/>
        <v>0.43929600000000019</v>
      </c>
      <c r="AZ45" t="str">
        <f t="shared" si="1"/>
        <v/>
      </c>
      <c r="BA45" t="str">
        <f t="shared" si="1"/>
        <v/>
      </c>
      <c r="BB45">
        <f t="shared" si="1"/>
        <v>0.43929600000000019</v>
      </c>
    </row>
    <row r="46" spans="1:54" x14ac:dyDescent="0.3">
      <c r="A46">
        <v>24</v>
      </c>
      <c r="B46" t="s">
        <v>117</v>
      </c>
      <c r="C46" t="s">
        <v>113</v>
      </c>
      <c r="D46" t="s">
        <v>114</v>
      </c>
      <c r="F46" s="2">
        <f t="shared" si="5"/>
        <v>0</v>
      </c>
      <c r="G46" s="2">
        <f t="shared" si="5"/>
        <v>0</v>
      </c>
      <c r="H46" s="4">
        <f t="shared" si="5"/>
        <v>0</v>
      </c>
      <c r="I46">
        <f t="shared" si="5"/>
        <v>1</v>
      </c>
      <c r="J46">
        <f t="shared" si="5"/>
        <v>0</v>
      </c>
      <c r="K46">
        <f t="shared" si="5"/>
        <v>3</v>
      </c>
      <c r="L46">
        <f t="shared" si="5"/>
        <v>0</v>
      </c>
      <c r="M46">
        <v>414114.2</v>
      </c>
      <c r="N46">
        <v>1132188</v>
      </c>
      <c r="O46">
        <v>1134426</v>
      </c>
      <c r="P46">
        <v>355969</v>
      </c>
      <c r="Q46">
        <v>403845.8</v>
      </c>
      <c r="R46">
        <v>185834.8</v>
      </c>
      <c r="S46">
        <v>435973.8</v>
      </c>
      <c r="T46">
        <v>3528815.8</v>
      </c>
      <c r="U46">
        <v>3138964.6</v>
      </c>
      <c r="V46">
        <v>708200.2</v>
      </c>
      <c r="W46">
        <v>1285818.2</v>
      </c>
      <c r="Y46">
        <v>0.76132976879598568</v>
      </c>
      <c r="Z46">
        <v>1.252791887393687</v>
      </c>
      <c r="AA46">
        <v>1.2429733516881241</v>
      </c>
      <c r="AB46">
        <v>0.815539512806572</v>
      </c>
      <c r="AC46">
        <v>0.88454890381544826</v>
      </c>
      <c r="AD46">
        <v>0.3262721764040179</v>
      </c>
      <c r="AE46">
        <v>0.82572339584585275</v>
      </c>
      <c r="AF46">
        <v>1.4613838016171941</v>
      </c>
      <c r="AG46">
        <v>1.738413496443536</v>
      </c>
      <c r="AH46">
        <v>1.924475001206156</v>
      </c>
      <c r="AI46">
        <v>2.397476729052141</v>
      </c>
      <c r="AK46">
        <v>0.76132976879598568</v>
      </c>
      <c r="AL46">
        <v>0.42445672516478228</v>
      </c>
      <c r="AM46">
        <v>0.42158945935079828</v>
      </c>
      <c r="AN46">
        <v>0.815539512806572</v>
      </c>
      <c r="AO46">
        <v>0.32496401041280482</v>
      </c>
      <c r="AP46">
        <v>0.3262721764040179</v>
      </c>
      <c r="AQ46">
        <v>0.33345953061943873</v>
      </c>
      <c r="AR46">
        <v>0.75955065820598977</v>
      </c>
      <c r="AS46">
        <v>0.34966940002050251</v>
      </c>
      <c r="AT46">
        <v>1.924475001206156</v>
      </c>
      <c r="AU46">
        <v>1.0612462868331931</v>
      </c>
      <c r="AW46">
        <v>0.17232436538906759</v>
      </c>
      <c r="AY46">
        <f t="shared" si="3"/>
        <v>-0.3487744000000001</v>
      </c>
      <c r="AZ46" t="str">
        <f t="shared" si="1"/>
        <v/>
      </c>
      <c r="BA46">
        <f t="shared" si="1"/>
        <v>-0.3487744000000001</v>
      </c>
      <c r="BB46" t="str">
        <f t="shared" si="1"/>
        <v/>
      </c>
    </row>
    <row r="47" spans="1:54" x14ac:dyDescent="0.3">
      <c r="A47">
        <v>24</v>
      </c>
      <c r="B47" t="s">
        <v>118</v>
      </c>
      <c r="C47" t="s">
        <v>113</v>
      </c>
      <c r="D47" t="s">
        <v>114</v>
      </c>
      <c r="F47" s="2">
        <f t="shared" si="5"/>
        <v>0</v>
      </c>
      <c r="G47" s="2">
        <f t="shared" si="5"/>
        <v>1</v>
      </c>
      <c r="H47" s="4">
        <f t="shared" si="5"/>
        <v>0</v>
      </c>
      <c r="I47">
        <f t="shared" si="5"/>
        <v>1</v>
      </c>
      <c r="J47">
        <f t="shared" si="5"/>
        <v>0</v>
      </c>
      <c r="K47">
        <f t="shared" si="5"/>
        <v>3</v>
      </c>
      <c r="L47">
        <f t="shared" si="5"/>
        <v>0</v>
      </c>
      <c r="M47">
        <v>328897.59999999998</v>
      </c>
      <c r="N47">
        <v>1175844</v>
      </c>
      <c r="O47">
        <v>1179043</v>
      </c>
      <c r="P47">
        <v>235216.4</v>
      </c>
      <c r="Q47">
        <v>841246</v>
      </c>
      <c r="R47">
        <v>67910.8</v>
      </c>
      <c r="S47">
        <v>513179.2</v>
      </c>
      <c r="T47">
        <v>3395854.4</v>
      </c>
      <c r="U47">
        <v>3040677.6</v>
      </c>
      <c r="V47">
        <v>335678.2</v>
      </c>
      <c r="W47">
        <v>2919618.6</v>
      </c>
      <c r="Y47">
        <v>0.64632433220976959</v>
      </c>
      <c r="Z47">
        <v>1.3152244817814791</v>
      </c>
      <c r="AA47">
        <v>1.3181697225663811</v>
      </c>
      <c r="AB47">
        <v>0.70386871501104908</v>
      </c>
      <c r="AC47">
        <v>1.427648837998277</v>
      </c>
      <c r="AD47">
        <v>0.16830096500925709</v>
      </c>
      <c r="AE47">
        <v>0.8627094359719194</v>
      </c>
      <c r="AF47">
        <v>1.341037543013226</v>
      </c>
      <c r="AG47">
        <v>1.657714379404206</v>
      </c>
      <c r="AH47">
        <v>1.278414458176121</v>
      </c>
      <c r="AI47">
        <v>3.138751976611093</v>
      </c>
      <c r="AK47">
        <v>0.64632433220976959</v>
      </c>
      <c r="AL47">
        <v>0.41281773418886591</v>
      </c>
      <c r="AM47">
        <v>0.42415867359377452</v>
      </c>
      <c r="AN47">
        <v>0.70386871501104908</v>
      </c>
      <c r="AO47">
        <v>0.50554947900818659</v>
      </c>
      <c r="AP47">
        <v>0.16830096500925709</v>
      </c>
      <c r="AQ47">
        <v>0.35847965423017741</v>
      </c>
      <c r="AR47">
        <v>0.69477982959942897</v>
      </c>
      <c r="AS47">
        <v>0.31624637418426571</v>
      </c>
      <c r="AT47">
        <v>1.278414458176121</v>
      </c>
      <c r="AU47">
        <v>1.3687355590169319</v>
      </c>
      <c r="AW47">
        <v>0.1691882771905511</v>
      </c>
      <c r="AY47">
        <f t="shared" si="3"/>
        <v>-0.3487744000000001</v>
      </c>
      <c r="AZ47" t="str">
        <f t="shared" si="1"/>
        <v/>
      </c>
      <c r="BA47">
        <f t="shared" si="1"/>
        <v>-0.3487744000000001</v>
      </c>
      <c r="BB47" t="str">
        <f t="shared" si="1"/>
        <v/>
      </c>
    </row>
    <row r="48" spans="1:54" x14ac:dyDescent="0.3">
      <c r="A48">
        <v>24</v>
      </c>
      <c r="B48" t="s">
        <v>119</v>
      </c>
      <c r="C48" t="s">
        <v>113</v>
      </c>
      <c r="D48" t="s">
        <v>114</v>
      </c>
      <c r="F48" s="2">
        <f t="shared" si="5"/>
        <v>0</v>
      </c>
      <c r="G48" s="2">
        <f t="shared" si="5"/>
        <v>0</v>
      </c>
      <c r="H48" s="4">
        <f t="shared" si="5"/>
        <v>0</v>
      </c>
      <c r="I48">
        <f t="shared" si="5"/>
        <v>0</v>
      </c>
      <c r="J48">
        <f t="shared" si="5"/>
        <v>1</v>
      </c>
      <c r="K48">
        <f t="shared" si="5"/>
        <v>3</v>
      </c>
      <c r="L48">
        <f t="shared" si="5"/>
        <v>0</v>
      </c>
      <c r="M48">
        <v>2180548</v>
      </c>
      <c r="N48">
        <v>1906806.2</v>
      </c>
      <c r="O48">
        <v>1900528.4</v>
      </c>
      <c r="P48">
        <v>7568929</v>
      </c>
      <c r="Q48">
        <v>730118.6</v>
      </c>
      <c r="R48">
        <v>5117375.4000000004</v>
      </c>
      <c r="S48">
        <v>1296124.8</v>
      </c>
      <c r="T48">
        <v>7570115.2000000002</v>
      </c>
      <c r="U48">
        <v>5299455.4000000004</v>
      </c>
      <c r="V48">
        <v>9604938.1999999993</v>
      </c>
      <c r="W48">
        <v>3261385.8</v>
      </c>
      <c r="Y48">
        <v>2.0511728064157069</v>
      </c>
      <c r="Z48">
        <v>1.6830187790328639</v>
      </c>
      <c r="AA48">
        <v>1.680694400845095</v>
      </c>
      <c r="AB48">
        <v>3.4601500323915388</v>
      </c>
      <c r="AC48">
        <v>1.1473309944034551</v>
      </c>
      <c r="AD48">
        <v>3.2746273079887032</v>
      </c>
      <c r="AE48">
        <v>1.5746321988408449</v>
      </c>
      <c r="AF48">
        <v>4.4402490578126166</v>
      </c>
      <c r="AG48">
        <v>3.321300752612296</v>
      </c>
      <c r="AH48">
        <v>5.4834959247964434</v>
      </c>
      <c r="AI48">
        <v>3.2539854233851662</v>
      </c>
      <c r="AK48">
        <v>2.0511728064157069</v>
      </c>
      <c r="AL48">
        <v>0.55903959701536221</v>
      </c>
      <c r="AM48">
        <v>0.55622004381148149</v>
      </c>
      <c r="AN48">
        <v>3.4601500323915388</v>
      </c>
      <c r="AO48">
        <v>0.39575311961816623</v>
      </c>
      <c r="AP48">
        <v>3.2746273079887032</v>
      </c>
      <c r="AQ48">
        <v>0.59275355761637916</v>
      </c>
      <c r="AR48">
        <v>2.4040571854216979</v>
      </c>
      <c r="AS48">
        <v>0.52904407181777058</v>
      </c>
      <c r="AT48">
        <v>5.4834959247964434</v>
      </c>
      <c r="AU48">
        <v>1.4732557336101311</v>
      </c>
      <c r="AW48">
        <v>0.16874885940924281</v>
      </c>
      <c r="AY48">
        <f t="shared" si="3"/>
        <v>0.43929600000000019</v>
      </c>
      <c r="AZ48" t="str">
        <f t="shared" si="1"/>
        <v/>
      </c>
      <c r="BA48" t="str">
        <f t="shared" si="1"/>
        <v/>
      </c>
      <c r="BB48">
        <f t="shared" si="1"/>
        <v>0.43929600000000019</v>
      </c>
    </row>
    <row r="49" spans="1:54" x14ac:dyDescent="0.3">
      <c r="A49">
        <v>24</v>
      </c>
      <c r="B49" t="s">
        <v>120</v>
      </c>
      <c r="C49" t="s">
        <v>113</v>
      </c>
      <c r="D49" t="s">
        <v>114</v>
      </c>
      <c r="F49" s="2">
        <f t="shared" si="5"/>
        <v>0</v>
      </c>
      <c r="G49" s="2">
        <f t="shared" si="5"/>
        <v>0</v>
      </c>
      <c r="H49" s="4">
        <f t="shared" si="5"/>
        <v>0</v>
      </c>
      <c r="I49">
        <f t="shared" si="5"/>
        <v>1</v>
      </c>
      <c r="J49">
        <f t="shared" si="5"/>
        <v>0</v>
      </c>
      <c r="K49">
        <f t="shared" si="5"/>
        <v>3</v>
      </c>
      <c r="L49">
        <f t="shared" si="5"/>
        <v>0</v>
      </c>
      <c r="M49">
        <v>6904071</v>
      </c>
      <c r="N49">
        <v>5904663</v>
      </c>
      <c r="O49">
        <v>5942701.5999999996</v>
      </c>
      <c r="P49">
        <v>4053004.4</v>
      </c>
      <c r="Q49">
        <v>2822786.6</v>
      </c>
      <c r="R49">
        <v>10738918.4</v>
      </c>
      <c r="S49">
        <v>5843174.2000000002</v>
      </c>
      <c r="T49">
        <v>7483609.4000000004</v>
      </c>
      <c r="U49">
        <v>5350332.8</v>
      </c>
      <c r="V49">
        <v>43890192.200000003</v>
      </c>
      <c r="W49">
        <v>13638870.199999999</v>
      </c>
      <c r="Y49">
        <v>5.5449085137923246</v>
      </c>
      <c r="Z49">
        <v>4.2192252838169226</v>
      </c>
      <c r="AA49">
        <v>4.2050319499685429</v>
      </c>
      <c r="AB49">
        <v>4.1357669960067138</v>
      </c>
      <c r="AC49">
        <v>2.373822393990122</v>
      </c>
      <c r="AD49">
        <v>7.8163307443959642</v>
      </c>
      <c r="AE49">
        <v>4.3235092621063824</v>
      </c>
      <c r="AF49">
        <v>4.3393663174007084</v>
      </c>
      <c r="AG49">
        <v>3.3483876433805562</v>
      </c>
      <c r="AH49">
        <v>16.562372747599149</v>
      </c>
      <c r="AI49">
        <v>8.5610757436254055</v>
      </c>
      <c r="AK49">
        <v>5.5449085137923246</v>
      </c>
      <c r="AL49">
        <v>1.2580062170163731</v>
      </c>
      <c r="AM49">
        <v>1.256825440016109</v>
      </c>
      <c r="AN49">
        <v>4.1357669960067138</v>
      </c>
      <c r="AO49">
        <v>0.69575116899213751</v>
      </c>
      <c r="AP49">
        <v>7.8163307443959642</v>
      </c>
      <c r="AQ49">
        <v>1.081207226379775</v>
      </c>
      <c r="AR49">
        <v>2.343479935009964</v>
      </c>
      <c r="AS49">
        <v>0.53753793718060483</v>
      </c>
      <c r="AT49">
        <v>16.562372747599149</v>
      </c>
      <c r="AU49">
        <v>4.5445035084150733</v>
      </c>
      <c r="AW49">
        <v>0.17339524619746949</v>
      </c>
      <c r="AY49">
        <f t="shared" si="3"/>
        <v>-0.44544000000000022</v>
      </c>
      <c r="AZ49" t="str">
        <f t="shared" si="1"/>
        <v/>
      </c>
      <c r="BA49">
        <f t="shared" si="1"/>
        <v>-0.44544000000000022</v>
      </c>
      <c r="BB49" t="str">
        <f t="shared" si="1"/>
        <v/>
      </c>
    </row>
    <row r="50" spans="1:54" x14ac:dyDescent="0.3">
      <c r="A50">
        <v>24</v>
      </c>
      <c r="B50" t="s">
        <v>121</v>
      </c>
      <c r="C50" t="s">
        <v>113</v>
      </c>
      <c r="D50" t="s">
        <v>114</v>
      </c>
      <c r="F50" s="2">
        <f t="shared" si="5"/>
        <v>0</v>
      </c>
      <c r="G50" s="2">
        <f t="shared" si="5"/>
        <v>1</v>
      </c>
      <c r="H50" s="4">
        <f t="shared" si="5"/>
        <v>1</v>
      </c>
      <c r="I50">
        <f t="shared" si="5"/>
        <v>0</v>
      </c>
      <c r="J50">
        <f t="shared" si="5"/>
        <v>1</v>
      </c>
      <c r="K50">
        <f t="shared" si="5"/>
        <v>3</v>
      </c>
      <c r="L50">
        <f t="shared" si="5"/>
        <v>3</v>
      </c>
      <c r="M50">
        <v>1297565.2</v>
      </c>
      <c r="N50">
        <v>880414.8</v>
      </c>
      <c r="O50">
        <v>886395.2</v>
      </c>
      <c r="P50">
        <v>962221.8</v>
      </c>
      <c r="Q50">
        <v>404700</v>
      </c>
      <c r="R50">
        <v>840370</v>
      </c>
      <c r="S50">
        <v>284102.8</v>
      </c>
      <c r="T50">
        <v>3530230</v>
      </c>
      <c r="U50">
        <v>3141473</v>
      </c>
      <c r="V50">
        <v>3234570.4</v>
      </c>
      <c r="W50">
        <v>1021632.6</v>
      </c>
      <c r="Y50">
        <v>1.5075613487977531</v>
      </c>
      <c r="Z50">
        <v>1.0711788525222801</v>
      </c>
      <c r="AA50">
        <v>1.0694553749985061</v>
      </c>
      <c r="AB50">
        <v>1.635102005401859</v>
      </c>
      <c r="AC50">
        <v>0.92611343438038607</v>
      </c>
      <c r="AD50">
        <v>1.1456236068042931</v>
      </c>
      <c r="AE50">
        <v>0.56096501883585004</v>
      </c>
      <c r="AF50">
        <v>1.454746530367993</v>
      </c>
      <c r="AG50">
        <v>1.7377314780838791</v>
      </c>
      <c r="AH50">
        <v>3.7296489431988449</v>
      </c>
      <c r="AI50">
        <v>2.048700253036805</v>
      </c>
      <c r="AK50">
        <v>1.5075613487977531</v>
      </c>
      <c r="AL50">
        <v>0.39455368418712172</v>
      </c>
      <c r="AM50">
        <v>0.39578456841409199</v>
      </c>
      <c r="AN50">
        <v>1.635102005401859</v>
      </c>
      <c r="AO50">
        <v>0.33062863639206619</v>
      </c>
      <c r="AP50">
        <v>1.1456236068042931</v>
      </c>
      <c r="AQ50">
        <v>0.25479577220976352</v>
      </c>
      <c r="AR50">
        <v>0.75502935695694762</v>
      </c>
      <c r="AS50">
        <v>0.34442581062903632</v>
      </c>
      <c r="AT50">
        <v>3.7296489431988449</v>
      </c>
      <c r="AU50">
        <v>0.98825577560346578</v>
      </c>
      <c r="AW50">
        <v>0.16966538239503279</v>
      </c>
      <c r="AY50">
        <f t="shared" si="3"/>
        <v>0.35491840000000002</v>
      </c>
      <c r="AZ50">
        <f t="shared" si="1"/>
        <v>0.35491840000000002</v>
      </c>
      <c r="BA50" t="str">
        <f t="shared" si="1"/>
        <v/>
      </c>
      <c r="BB50">
        <f t="shared" si="1"/>
        <v>0.35491840000000002</v>
      </c>
    </row>
    <row r="51" spans="1:54" x14ac:dyDescent="0.3">
      <c r="A51">
        <v>24</v>
      </c>
      <c r="B51" t="s">
        <v>122</v>
      </c>
      <c r="C51" t="s">
        <v>123</v>
      </c>
      <c r="D51" t="s">
        <v>114</v>
      </c>
      <c r="F51" s="2">
        <f t="shared" ref="F51:L58" si="6">F703</f>
        <v>0</v>
      </c>
      <c r="G51" s="2">
        <f t="shared" si="6"/>
        <v>0</v>
      </c>
      <c r="H51" s="4">
        <f t="shared" si="6"/>
        <v>0</v>
      </c>
      <c r="I51">
        <f t="shared" si="6"/>
        <v>0</v>
      </c>
      <c r="J51">
        <f t="shared" si="6"/>
        <v>1</v>
      </c>
      <c r="K51">
        <f t="shared" si="6"/>
        <v>3</v>
      </c>
      <c r="L51">
        <f t="shared" si="6"/>
        <v>0</v>
      </c>
      <c r="M51">
        <v>1465680.2</v>
      </c>
      <c r="N51">
        <v>1124819.8</v>
      </c>
      <c r="O51">
        <v>1134206</v>
      </c>
      <c r="P51">
        <v>2004888.8</v>
      </c>
      <c r="Q51">
        <v>638493.6</v>
      </c>
      <c r="R51">
        <v>1414445.2</v>
      </c>
      <c r="S51">
        <v>743868.2</v>
      </c>
      <c r="T51">
        <v>3393315.6</v>
      </c>
      <c r="U51">
        <v>3238713.8</v>
      </c>
      <c r="V51">
        <v>7725292.4000000004</v>
      </c>
      <c r="W51">
        <v>1393392.6</v>
      </c>
      <c r="Y51">
        <v>1.875800208200235</v>
      </c>
      <c r="Z51">
        <v>1.340713146631606</v>
      </c>
      <c r="AA51">
        <v>1.3227043185965159</v>
      </c>
      <c r="AB51">
        <v>2.9175002042029519</v>
      </c>
      <c r="AC51">
        <v>1.262807075789897</v>
      </c>
      <c r="AD51">
        <v>1.4863185505964791</v>
      </c>
      <c r="AE51">
        <v>1.105391064833384</v>
      </c>
      <c r="AF51">
        <v>1.329221997596324</v>
      </c>
      <c r="AG51">
        <v>1.90242897340795</v>
      </c>
      <c r="AH51">
        <v>5.251042491593398</v>
      </c>
      <c r="AI51">
        <v>2.2610851336037738</v>
      </c>
      <c r="AK51">
        <v>1.875800208200235</v>
      </c>
      <c r="AL51">
        <v>0.62732319618808108</v>
      </c>
      <c r="AM51">
        <v>0.61358707378385591</v>
      </c>
      <c r="AN51">
        <v>2.9175002042029519</v>
      </c>
      <c r="AO51">
        <v>0.59663015199475922</v>
      </c>
      <c r="AP51">
        <v>1.4863185505964791</v>
      </c>
      <c r="AQ51">
        <v>0.6578040107851848</v>
      </c>
      <c r="AR51">
        <v>0.6903698287904263</v>
      </c>
      <c r="AS51">
        <v>0.41718631198164069</v>
      </c>
      <c r="AT51">
        <v>5.251042491593398</v>
      </c>
      <c r="AU51">
        <v>1.2053862884175031</v>
      </c>
      <c r="AW51">
        <v>0.26140779738780112</v>
      </c>
      <c r="AY51">
        <f t="shared" si="3"/>
        <v>0.1009254400000001</v>
      </c>
      <c r="AZ51" t="str">
        <f t="shared" si="1"/>
        <v/>
      </c>
      <c r="BA51" t="str">
        <f t="shared" si="1"/>
        <v/>
      </c>
      <c r="BB51">
        <f t="shared" si="1"/>
        <v>0.1009254400000001</v>
      </c>
    </row>
    <row r="52" spans="1:54" x14ac:dyDescent="0.3">
      <c r="A52">
        <v>24</v>
      </c>
      <c r="B52" t="s">
        <v>124</v>
      </c>
      <c r="C52" t="s">
        <v>123</v>
      </c>
      <c r="D52" t="s">
        <v>114</v>
      </c>
      <c r="F52" s="2">
        <f t="shared" si="6"/>
        <v>0</v>
      </c>
      <c r="G52" s="2">
        <f t="shared" si="6"/>
        <v>1</v>
      </c>
      <c r="H52" s="4">
        <f t="shared" si="6"/>
        <v>0</v>
      </c>
      <c r="I52">
        <f t="shared" si="6"/>
        <v>1</v>
      </c>
      <c r="J52">
        <f t="shared" si="6"/>
        <v>0</v>
      </c>
      <c r="K52">
        <f t="shared" si="6"/>
        <v>3</v>
      </c>
      <c r="L52">
        <f t="shared" si="6"/>
        <v>0</v>
      </c>
      <c r="M52">
        <v>7040893.2000000002</v>
      </c>
      <c r="N52">
        <v>4359268.2</v>
      </c>
      <c r="O52">
        <v>4432171.4000000004</v>
      </c>
      <c r="P52">
        <v>6888278.7999999998</v>
      </c>
      <c r="Q52">
        <v>2816742.4</v>
      </c>
      <c r="R52">
        <v>15975768.6</v>
      </c>
      <c r="S52">
        <v>4446979.4000000004</v>
      </c>
      <c r="T52">
        <v>7598860.4000000004</v>
      </c>
      <c r="U52">
        <v>4888923.8</v>
      </c>
      <c r="V52">
        <v>20961509</v>
      </c>
      <c r="W52">
        <v>6765857.4000000004</v>
      </c>
      <c r="Y52">
        <v>5.352029979985673</v>
      </c>
      <c r="Z52">
        <v>3.385833228414413</v>
      </c>
      <c r="AA52">
        <v>3.3868531681713652</v>
      </c>
      <c r="AB52">
        <v>5.8871245308022484</v>
      </c>
      <c r="AC52">
        <v>2.9894178697839382</v>
      </c>
      <c r="AD52">
        <v>10.99542220658623</v>
      </c>
      <c r="AE52">
        <v>3.8335500821936881</v>
      </c>
      <c r="AF52">
        <v>4.4245150311850008</v>
      </c>
      <c r="AG52">
        <v>3.0888871951145118</v>
      </c>
      <c r="AH52">
        <v>8.9031832059961751</v>
      </c>
      <c r="AI52">
        <v>5.6975294351694172</v>
      </c>
      <c r="AK52">
        <v>5.352029979985673</v>
      </c>
      <c r="AL52">
        <v>1.3358493404113689</v>
      </c>
      <c r="AM52">
        <v>1.346864204807207</v>
      </c>
      <c r="AN52">
        <v>5.8871245308022484</v>
      </c>
      <c r="AO52">
        <v>1.476703444198938</v>
      </c>
      <c r="AP52">
        <v>10.99542220658623</v>
      </c>
      <c r="AQ52">
        <v>1.5890297360019761</v>
      </c>
      <c r="AR52">
        <v>2.403758728003595</v>
      </c>
      <c r="AS52">
        <v>0.59618320857407525</v>
      </c>
      <c r="AT52">
        <v>8.9031832059961751</v>
      </c>
      <c r="AU52">
        <v>3.2980258919880732</v>
      </c>
      <c r="AW52">
        <v>0.2604346718057059</v>
      </c>
      <c r="AY52">
        <f t="shared" si="3"/>
        <v>-0.49152000000000018</v>
      </c>
      <c r="AZ52" t="str">
        <f t="shared" si="1"/>
        <v/>
      </c>
      <c r="BA52">
        <f t="shared" si="1"/>
        <v>-0.49152000000000018</v>
      </c>
      <c r="BB52" t="str">
        <f t="shared" si="1"/>
        <v/>
      </c>
    </row>
    <row r="53" spans="1:54" x14ac:dyDescent="0.3">
      <c r="A53">
        <v>24</v>
      </c>
      <c r="B53" t="s">
        <v>125</v>
      </c>
      <c r="C53" t="s">
        <v>123</v>
      </c>
      <c r="D53" t="s">
        <v>114</v>
      </c>
      <c r="F53" s="2">
        <f t="shared" si="6"/>
        <v>0</v>
      </c>
      <c r="G53" s="2">
        <f t="shared" si="6"/>
        <v>1</v>
      </c>
      <c r="H53" s="4">
        <f t="shared" si="6"/>
        <v>1</v>
      </c>
      <c r="I53">
        <f t="shared" si="6"/>
        <v>0</v>
      </c>
      <c r="J53">
        <f t="shared" si="6"/>
        <v>1</v>
      </c>
      <c r="K53">
        <f t="shared" si="6"/>
        <v>3</v>
      </c>
      <c r="L53">
        <f t="shared" si="6"/>
        <v>3</v>
      </c>
      <c r="M53">
        <v>2754637.4</v>
      </c>
      <c r="N53">
        <v>1510129.2</v>
      </c>
      <c r="O53">
        <v>1520585.6</v>
      </c>
      <c r="P53">
        <v>4808313.4000000004</v>
      </c>
      <c r="Q53">
        <v>986819.6</v>
      </c>
      <c r="R53">
        <v>4566077.4000000004</v>
      </c>
      <c r="S53">
        <v>938520.4</v>
      </c>
      <c r="T53">
        <v>7454517.4000000004</v>
      </c>
      <c r="U53">
        <v>4792575.2</v>
      </c>
      <c r="V53">
        <v>13585854.4</v>
      </c>
      <c r="W53">
        <v>2527237.6</v>
      </c>
      <c r="Y53">
        <v>2.5740458369953561</v>
      </c>
      <c r="Z53">
        <v>1.546872618410271</v>
      </c>
      <c r="AA53">
        <v>1.5283245002385231</v>
      </c>
      <c r="AB53">
        <v>3.0606953974056519</v>
      </c>
      <c r="AC53">
        <v>1.3806651113787669</v>
      </c>
      <c r="AD53">
        <v>3.399330322386231</v>
      </c>
      <c r="AE53">
        <v>1.1805923533975149</v>
      </c>
      <c r="AF53">
        <v>4.3109836327726949</v>
      </c>
      <c r="AG53">
        <v>3.0301190219353891</v>
      </c>
      <c r="AH53">
        <v>6.4299255006015299</v>
      </c>
      <c r="AI53">
        <v>2.9771284107933749</v>
      </c>
      <c r="AK53">
        <v>2.5740458369953561</v>
      </c>
      <c r="AL53">
        <v>0.56562804500572383</v>
      </c>
      <c r="AM53">
        <v>0.55463914321735497</v>
      </c>
      <c r="AN53">
        <v>3.0606953974056519</v>
      </c>
      <c r="AO53">
        <v>0.57232618619455022</v>
      </c>
      <c r="AP53">
        <v>3.399330322386231</v>
      </c>
      <c r="AQ53">
        <v>0.51881142060738061</v>
      </c>
      <c r="AR53">
        <v>2.31890628838446</v>
      </c>
      <c r="AS53">
        <v>0.57593786338111386</v>
      </c>
      <c r="AT53">
        <v>6.4299255006015299</v>
      </c>
      <c r="AU53">
        <v>1.4280938466195949</v>
      </c>
      <c r="AW53">
        <v>0.25798310100799421</v>
      </c>
      <c r="AY53">
        <f t="shared" si="3"/>
        <v>2.0070399999999999</v>
      </c>
      <c r="AZ53">
        <f t="shared" si="1"/>
        <v>2.0070399999999999</v>
      </c>
      <c r="BA53" t="str">
        <f t="shared" si="1"/>
        <v/>
      </c>
      <c r="BB53">
        <f t="shared" si="1"/>
        <v>2.0070399999999999</v>
      </c>
    </row>
    <row r="54" spans="1:54" x14ac:dyDescent="0.3">
      <c r="A54">
        <v>24</v>
      </c>
      <c r="B54" t="s">
        <v>126</v>
      </c>
      <c r="C54" t="s">
        <v>123</v>
      </c>
      <c r="D54" t="s">
        <v>114</v>
      </c>
      <c r="F54" s="2">
        <f t="shared" si="6"/>
        <v>0</v>
      </c>
      <c r="G54" s="2">
        <f t="shared" si="6"/>
        <v>0</v>
      </c>
      <c r="H54" s="4">
        <f t="shared" si="6"/>
        <v>0</v>
      </c>
      <c r="I54">
        <f t="shared" si="6"/>
        <v>1</v>
      </c>
      <c r="J54">
        <f t="shared" si="6"/>
        <v>0</v>
      </c>
      <c r="K54">
        <f t="shared" si="6"/>
        <v>3</v>
      </c>
      <c r="L54">
        <f t="shared" si="6"/>
        <v>0</v>
      </c>
      <c r="M54">
        <v>414114.2</v>
      </c>
      <c r="N54">
        <v>854492.6</v>
      </c>
      <c r="O54">
        <v>857323.4</v>
      </c>
      <c r="P54">
        <v>355969</v>
      </c>
      <c r="Q54">
        <v>337812.8</v>
      </c>
      <c r="R54">
        <v>185834.8</v>
      </c>
      <c r="S54">
        <v>273393.59999999998</v>
      </c>
      <c r="T54">
        <v>3528815.8</v>
      </c>
      <c r="U54">
        <v>3255513.4</v>
      </c>
      <c r="V54">
        <v>708200.2</v>
      </c>
      <c r="W54">
        <v>748984.6</v>
      </c>
      <c r="Y54">
        <v>0.82745489559601992</v>
      </c>
      <c r="Z54">
        <v>1.15462049562484</v>
      </c>
      <c r="AA54">
        <v>1.127844906621613</v>
      </c>
      <c r="AB54">
        <v>0.85411789379431868</v>
      </c>
      <c r="AC54">
        <v>0.91482868376770055</v>
      </c>
      <c r="AD54">
        <v>0.32656258700881152</v>
      </c>
      <c r="AE54">
        <v>0.63246453619794918</v>
      </c>
      <c r="AF54">
        <v>1.469513929798268</v>
      </c>
      <c r="AG54">
        <v>1.929911813803483</v>
      </c>
      <c r="AH54">
        <v>1.95537896361202</v>
      </c>
      <c r="AI54">
        <v>1.905772162007634</v>
      </c>
      <c r="AK54">
        <v>0.82745489559601992</v>
      </c>
      <c r="AL54">
        <v>0.46374376901658249</v>
      </c>
      <c r="AM54">
        <v>0.44661560860695321</v>
      </c>
      <c r="AN54">
        <v>0.85411789379431868</v>
      </c>
      <c r="AO54">
        <v>0.41077336518792429</v>
      </c>
      <c r="AP54">
        <v>0.32656258700881152</v>
      </c>
      <c r="AQ54">
        <v>0.33999565341509869</v>
      </c>
      <c r="AR54">
        <v>0.76430286179529505</v>
      </c>
      <c r="AS54">
        <v>0.41984548603650179</v>
      </c>
      <c r="AT54">
        <v>1.95537896361202</v>
      </c>
      <c r="AU54">
        <v>0.97023477820912374</v>
      </c>
      <c r="AW54">
        <v>0.26499453238211568</v>
      </c>
      <c r="AY54">
        <f t="shared" si="3"/>
        <v>-1.6164454399999999</v>
      </c>
      <c r="AZ54" t="str">
        <f t="shared" si="1"/>
        <v/>
      </c>
      <c r="BA54">
        <f t="shared" si="1"/>
        <v>-1.6164454399999999</v>
      </c>
      <c r="BB54" t="str">
        <f t="shared" si="1"/>
        <v/>
      </c>
    </row>
    <row r="55" spans="1:54" x14ac:dyDescent="0.3">
      <c r="A55">
        <v>24</v>
      </c>
      <c r="B55" t="s">
        <v>127</v>
      </c>
      <c r="C55" t="s">
        <v>123</v>
      </c>
      <c r="D55" t="s">
        <v>114</v>
      </c>
      <c r="F55" s="2">
        <f t="shared" si="6"/>
        <v>0</v>
      </c>
      <c r="G55" s="2">
        <f t="shared" si="6"/>
        <v>1</v>
      </c>
      <c r="H55" s="4">
        <f t="shared" si="6"/>
        <v>0</v>
      </c>
      <c r="I55">
        <f t="shared" si="6"/>
        <v>1</v>
      </c>
      <c r="J55">
        <f t="shared" si="6"/>
        <v>0</v>
      </c>
      <c r="K55">
        <f t="shared" si="6"/>
        <v>3</v>
      </c>
      <c r="L55">
        <f t="shared" si="6"/>
        <v>0</v>
      </c>
      <c r="M55">
        <v>328897.59999999998</v>
      </c>
      <c r="N55">
        <v>1206677.3999999999</v>
      </c>
      <c r="O55">
        <v>1210380.3999999999</v>
      </c>
      <c r="P55">
        <v>235216.4</v>
      </c>
      <c r="Q55">
        <v>487755.2</v>
      </c>
      <c r="R55">
        <v>67910.8</v>
      </c>
      <c r="S55">
        <v>466434.8</v>
      </c>
      <c r="T55">
        <v>3395854.4</v>
      </c>
      <c r="U55">
        <v>3229876</v>
      </c>
      <c r="V55">
        <v>335678.2</v>
      </c>
      <c r="W55">
        <v>2335593.6</v>
      </c>
      <c r="Y55">
        <v>0.6445134612149559</v>
      </c>
      <c r="Z55">
        <v>1.380152620573063</v>
      </c>
      <c r="AA55">
        <v>1.36745210775407</v>
      </c>
      <c r="AB55">
        <v>0.68507822180399669</v>
      </c>
      <c r="AC55">
        <v>1.0819303691736419</v>
      </c>
      <c r="AD55">
        <v>0.17151644981931891</v>
      </c>
      <c r="AE55">
        <v>0.86877323139924556</v>
      </c>
      <c r="AF55">
        <v>1.3389893500017931</v>
      </c>
      <c r="AG55">
        <v>1.896594831196126</v>
      </c>
      <c r="AH55">
        <v>1.2523030134150761</v>
      </c>
      <c r="AI55">
        <v>2.6377389766159469</v>
      </c>
      <c r="AK55">
        <v>0.6445134612149559</v>
      </c>
      <c r="AL55">
        <v>0.49294119382975621</v>
      </c>
      <c r="AM55">
        <v>0.4865344994235784</v>
      </c>
      <c r="AN55">
        <v>0.68507822180399669</v>
      </c>
      <c r="AO55">
        <v>0.42553420560434457</v>
      </c>
      <c r="AP55">
        <v>0.17151644981931891</v>
      </c>
      <c r="AQ55">
        <v>0.40660365399671722</v>
      </c>
      <c r="AR55">
        <v>0.69106809819350024</v>
      </c>
      <c r="AS55">
        <v>0.41392250801436598</v>
      </c>
      <c r="AT55">
        <v>1.2523030134150761</v>
      </c>
      <c r="AU55">
        <v>1.198181711987127</v>
      </c>
      <c r="AW55">
        <v>0.25438085241476072</v>
      </c>
      <c r="AY55">
        <f t="shared" si="3"/>
        <v>-1.6164454399999999</v>
      </c>
      <c r="AZ55" t="str">
        <f t="shared" si="1"/>
        <v/>
      </c>
      <c r="BA55">
        <f t="shared" si="1"/>
        <v>-1.6164454399999999</v>
      </c>
      <c r="BB55" t="str">
        <f t="shared" si="1"/>
        <v/>
      </c>
    </row>
    <row r="56" spans="1:54" x14ac:dyDescent="0.3">
      <c r="A56">
        <v>24</v>
      </c>
      <c r="B56" t="s">
        <v>128</v>
      </c>
      <c r="C56" t="s">
        <v>123</v>
      </c>
      <c r="D56" t="s">
        <v>114</v>
      </c>
      <c r="F56" s="2">
        <f t="shared" si="6"/>
        <v>0</v>
      </c>
      <c r="G56" s="2">
        <f t="shared" si="6"/>
        <v>0</v>
      </c>
      <c r="H56" s="4">
        <f t="shared" si="6"/>
        <v>1</v>
      </c>
      <c r="I56">
        <f t="shared" si="6"/>
        <v>0</v>
      </c>
      <c r="J56">
        <f t="shared" si="6"/>
        <v>1</v>
      </c>
      <c r="K56">
        <f t="shared" si="6"/>
        <v>3</v>
      </c>
      <c r="L56">
        <f t="shared" si="6"/>
        <v>3</v>
      </c>
      <c r="M56">
        <v>2180548</v>
      </c>
      <c r="N56">
        <v>1396337</v>
      </c>
      <c r="O56">
        <v>1414690.4</v>
      </c>
      <c r="P56">
        <v>7568929</v>
      </c>
      <c r="Q56">
        <v>489701.8</v>
      </c>
      <c r="R56">
        <v>5117375.4000000004</v>
      </c>
      <c r="S56">
        <v>1027304.8</v>
      </c>
      <c r="T56">
        <v>7570115.2000000002</v>
      </c>
      <c r="U56">
        <v>4815083.2</v>
      </c>
      <c r="V56">
        <v>9604938.1999999993</v>
      </c>
      <c r="W56">
        <v>1943140.2</v>
      </c>
      <c r="Y56">
        <v>2.0619330727844498</v>
      </c>
      <c r="Z56">
        <v>1.445652486744802</v>
      </c>
      <c r="AA56">
        <v>1.439547537174076</v>
      </c>
      <c r="AB56">
        <v>3.4679398697975561</v>
      </c>
      <c r="AC56">
        <v>1.0448471434065141</v>
      </c>
      <c r="AD56">
        <v>3.293667371000629</v>
      </c>
      <c r="AE56">
        <v>1.2585168525576591</v>
      </c>
      <c r="AF56">
        <v>4.4055587125709277</v>
      </c>
      <c r="AG56">
        <v>3.0483927134191622</v>
      </c>
      <c r="AH56">
        <v>5.3329174141981639</v>
      </c>
      <c r="AI56">
        <v>2.6812318095588119</v>
      </c>
      <c r="AK56">
        <v>2.0619330727844498</v>
      </c>
      <c r="AL56">
        <v>0.51426378098549319</v>
      </c>
      <c r="AM56">
        <v>0.50914763896726067</v>
      </c>
      <c r="AN56">
        <v>3.4679398697975561</v>
      </c>
      <c r="AO56">
        <v>0.42962482820730657</v>
      </c>
      <c r="AP56">
        <v>3.293667371000629</v>
      </c>
      <c r="AQ56">
        <v>0.53497076235944407</v>
      </c>
      <c r="AR56">
        <v>2.3873305717832412</v>
      </c>
      <c r="AS56">
        <v>0.57222837893059475</v>
      </c>
      <c r="AT56">
        <v>5.3329174141981639</v>
      </c>
      <c r="AU56">
        <v>1.2294094279874119</v>
      </c>
      <c r="AW56">
        <v>0.25205076580168678</v>
      </c>
      <c r="AY56">
        <f t="shared" si="3"/>
        <v>2.0070399999999999</v>
      </c>
      <c r="AZ56">
        <f t="shared" si="1"/>
        <v>2.0070399999999999</v>
      </c>
      <c r="BA56" t="str">
        <f t="shared" si="1"/>
        <v/>
      </c>
      <c r="BB56">
        <f t="shared" si="1"/>
        <v>2.0070399999999999</v>
      </c>
    </row>
    <row r="57" spans="1:54" x14ac:dyDescent="0.3">
      <c r="A57">
        <v>24</v>
      </c>
      <c r="B57" t="s">
        <v>129</v>
      </c>
      <c r="C57" t="s">
        <v>123</v>
      </c>
      <c r="D57" t="s">
        <v>114</v>
      </c>
      <c r="F57" s="2">
        <f t="shared" si="6"/>
        <v>0</v>
      </c>
      <c r="G57" s="2">
        <f t="shared" si="6"/>
        <v>0</v>
      </c>
      <c r="H57" s="4">
        <f t="shared" si="6"/>
        <v>0</v>
      </c>
      <c r="I57">
        <f t="shared" si="6"/>
        <v>1</v>
      </c>
      <c r="J57">
        <f t="shared" si="6"/>
        <v>0</v>
      </c>
      <c r="K57">
        <f t="shared" si="6"/>
        <v>3</v>
      </c>
      <c r="L57">
        <f t="shared" si="6"/>
        <v>0</v>
      </c>
      <c r="M57">
        <v>6904071</v>
      </c>
      <c r="N57">
        <v>4831305.5999999996</v>
      </c>
      <c r="O57">
        <v>4867597.2</v>
      </c>
      <c r="P57">
        <v>4053004.4</v>
      </c>
      <c r="Q57">
        <v>1956938.8</v>
      </c>
      <c r="R57">
        <v>10738918.4</v>
      </c>
      <c r="S57">
        <v>4501764.2</v>
      </c>
      <c r="T57">
        <v>7483609.4000000004</v>
      </c>
      <c r="U57">
        <v>4875124.8</v>
      </c>
      <c r="V57">
        <v>43890192.200000003</v>
      </c>
      <c r="W57">
        <v>8151999.5999999996</v>
      </c>
      <c r="Y57">
        <v>5.5842430263874121</v>
      </c>
      <c r="Z57">
        <v>3.6302834013942631</v>
      </c>
      <c r="AA57">
        <v>3.6149752850411461</v>
      </c>
      <c r="AB57">
        <v>4.160417592007434</v>
      </c>
      <c r="AC57">
        <v>2.1749366231902969</v>
      </c>
      <c r="AD57">
        <v>7.9559581053792501</v>
      </c>
      <c r="AE57">
        <v>3.6114238906069658</v>
      </c>
      <c r="AF57">
        <v>4.3283183387480673</v>
      </c>
      <c r="AG57">
        <v>3.0908567480393692</v>
      </c>
      <c r="AH57">
        <v>16.101308347599119</v>
      </c>
      <c r="AI57">
        <v>5.8625016601290554</v>
      </c>
      <c r="AK57">
        <v>5.5842430263874121</v>
      </c>
      <c r="AL57">
        <v>1.4293810395756741</v>
      </c>
      <c r="AM57">
        <v>1.4255992880091071</v>
      </c>
      <c r="AN57">
        <v>4.160417592007434</v>
      </c>
      <c r="AO57">
        <v>0.9549823855981231</v>
      </c>
      <c r="AP57">
        <v>7.9559581053792501</v>
      </c>
      <c r="AQ57">
        <v>1.2660691787954419</v>
      </c>
      <c r="AR57">
        <v>2.3332712953444572</v>
      </c>
      <c r="AS57">
        <v>0.59133437053533267</v>
      </c>
      <c r="AT57">
        <v>16.101308347599119</v>
      </c>
      <c r="AU57">
        <v>3.065909222955816</v>
      </c>
      <c r="AW57">
        <v>0.25713253577705469</v>
      </c>
      <c r="AY57">
        <f t="shared" si="3"/>
        <v>-0.49152000000000018</v>
      </c>
      <c r="AZ57" t="str">
        <f t="shared" si="1"/>
        <v/>
      </c>
      <c r="BA57">
        <f t="shared" si="1"/>
        <v>-0.49152000000000018</v>
      </c>
      <c r="BB57" t="str">
        <f t="shared" si="1"/>
        <v/>
      </c>
    </row>
    <row r="58" spans="1:54" x14ac:dyDescent="0.3">
      <c r="A58">
        <v>24</v>
      </c>
      <c r="B58" t="s">
        <v>130</v>
      </c>
      <c r="C58" t="s">
        <v>123</v>
      </c>
      <c r="D58" t="s">
        <v>114</v>
      </c>
      <c r="F58" s="2">
        <f t="shared" si="6"/>
        <v>0</v>
      </c>
      <c r="G58" s="2">
        <f t="shared" si="6"/>
        <v>1</v>
      </c>
      <c r="H58" s="4">
        <f t="shared" si="6"/>
        <v>0</v>
      </c>
      <c r="I58">
        <f t="shared" si="6"/>
        <v>0</v>
      </c>
      <c r="J58">
        <f t="shared" si="6"/>
        <v>1</v>
      </c>
      <c r="K58">
        <f t="shared" si="6"/>
        <v>3</v>
      </c>
      <c r="L58">
        <f t="shared" si="6"/>
        <v>0</v>
      </c>
      <c r="M58">
        <v>1297565.2</v>
      </c>
      <c r="N58">
        <v>1060821.2</v>
      </c>
      <c r="O58">
        <v>1074950.2</v>
      </c>
      <c r="P58">
        <v>962221.8</v>
      </c>
      <c r="Q58">
        <v>486520</v>
      </c>
      <c r="R58">
        <v>840370</v>
      </c>
      <c r="S58">
        <v>414314.4</v>
      </c>
      <c r="T58">
        <v>3530230</v>
      </c>
      <c r="U58">
        <v>3244486.4</v>
      </c>
      <c r="V58">
        <v>3234570.4</v>
      </c>
      <c r="W58">
        <v>1423480.8</v>
      </c>
      <c r="Y58">
        <v>1.5410966690047641</v>
      </c>
      <c r="Z58">
        <v>1.304387233604211</v>
      </c>
      <c r="AA58">
        <v>1.2947374174138531</v>
      </c>
      <c r="AB58">
        <v>1.5891548712039369</v>
      </c>
      <c r="AC58">
        <v>1.108887097198749</v>
      </c>
      <c r="AD58">
        <v>1.155075284384657</v>
      </c>
      <c r="AE58">
        <v>0.79576517080422493</v>
      </c>
      <c r="AF58">
        <v>1.473258982785046</v>
      </c>
      <c r="AG58">
        <v>1.920048963127192</v>
      </c>
      <c r="AH58">
        <v>3.689251019014046</v>
      </c>
      <c r="AI58">
        <v>2.383046873635613</v>
      </c>
      <c r="AK58">
        <v>1.5410966690047641</v>
      </c>
      <c r="AL58">
        <v>0.49093631502473728</v>
      </c>
      <c r="AM58">
        <v>0.48727921399986368</v>
      </c>
      <c r="AN58">
        <v>1.5891548712039369</v>
      </c>
      <c r="AO58">
        <v>0.47437912320019682</v>
      </c>
      <c r="AP58">
        <v>1.155075284384657</v>
      </c>
      <c r="AQ58">
        <v>0.40682856061030181</v>
      </c>
      <c r="AR58">
        <v>0.76670205577975137</v>
      </c>
      <c r="AS58">
        <v>0.42050185952102759</v>
      </c>
      <c r="AT58">
        <v>3.689251019014046</v>
      </c>
      <c r="AU58">
        <v>1.1194388606236321</v>
      </c>
      <c r="AW58">
        <v>0.25582910720258939</v>
      </c>
      <c r="AY58">
        <f t="shared" si="3"/>
        <v>0.1009254400000001</v>
      </c>
      <c r="AZ58" t="str">
        <f t="shared" si="1"/>
        <v/>
      </c>
      <c r="BA58" t="str">
        <f t="shared" si="1"/>
        <v/>
      </c>
      <c r="BB58">
        <f t="shared" si="1"/>
        <v>0.1009254400000001</v>
      </c>
    </row>
    <row r="59" spans="1:54" x14ac:dyDescent="0.3">
      <c r="F59" s="2"/>
      <c r="G59" s="2"/>
      <c r="H59" s="4"/>
    </row>
    <row r="60" spans="1:54" x14ac:dyDescent="0.3">
      <c r="F60" s="2"/>
      <c r="G60" s="2"/>
      <c r="H60" s="4"/>
    </row>
    <row r="61" spans="1:54" x14ac:dyDescent="0.3">
      <c r="F61" s="2"/>
      <c r="G61" s="2"/>
      <c r="H61" s="4"/>
    </row>
    <row r="62" spans="1:54" x14ac:dyDescent="0.3">
      <c r="F62" s="2"/>
      <c r="G62" s="2"/>
      <c r="H62" s="4"/>
    </row>
    <row r="63" spans="1:54" x14ac:dyDescent="0.3">
      <c r="F63" s="2"/>
      <c r="G63" s="2"/>
      <c r="H63" s="4"/>
    </row>
    <row r="64" spans="1:54" x14ac:dyDescent="0.3">
      <c r="F64" s="2"/>
      <c r="G64" s="2"/>
      <c r="H64" s="4"/>
    </row>
    <row r="65" spans="6:8" x14ac:dyDescent="0.3">
      <c r="F65" s="2"/>
      <c r="G65" s="2"/>
      <c r="H65" s="4"/>
    </row>
    <row r="66" spans="6:8" x14ac:dyDescent="0.3">
      <c r="F66" s="2"/>
      <c r="G66" s="2"/>
      <c r="H66" s="4"/>
    </row>
    <row r="67" spans="6:8" x14ac:dyDescent="0.3">
      <c r="F67" s="2"/>
      <c r="G67" s="2"/>
      <c r="H67" s="4"/>
    </row>
    <row r="68" spans="6:8" x14ac:dyDescent="0.3">
      <c r="F68" s="2"/>
      <c r="G68" s="2"/>
      <c r="H68" s="4"/>
    </row>
    <row r="69" spans="6:8" x14ac:dyDescent="0.3">
      <c r="F69" s="2"/>
      <c r="G69" s="2"/>
      <c r="H69" s="4"/>
    </row>
    <row r="70" spans="6:8" x14ac:dyDescent="0.3">
      <c r="F70" s="2"/>
      <c r="G70" s="2"/>
      <c r="H70" s="4"/>
    </row>
    <row r="71" spans="6:8" x14ac:dyDescent="0.3">
      <c r="F71" s="2"/>
      <c r="G71" s="2"/>
      <c r="H71" s="4"/>
    </row>
    <row r="72" spans="6:8" x14ac:dyDescent="0.3">
      <c r="F72" s="2"/>
      <c r="G72" s="2"/>
      <c r="H72" s="4"/>
    </row>
    <row r="73" spans="6:8" x14ac:dyDescent="0.3">
      <c r="F73" s="2"/>
      <c r="G73" s="2"/>
      <c r="H73" s="4"/>
    </row>
    <row r="74" spans="6:8" x14ac:dyDescent="0.3">
      <c r="F74" s="2"/>
      <c r="G74" s="2"/>
      <c r="H74" s="4"/>
    </row>
    <row r="75" spans="6:8" x14ac:dyDescent="0.3">
      <c r="F75" s="2"/>
      <c r="G75" s="2"/>
      <c r="H75" s="4"/>
    </row>
    <row r="76" spans="6:8" x14ac:dyDescent="0.3">
      <c r="F76" s="2"/>
      <c r="G76" s="2"/>
      <c r="H76" s="4"/>
    </row>
    <row r="77" spans="6:8" x14ac:dyDescent="0.3">
      <c r="F77" s="2"/>
      <c r="G77" s="2"/>
      <c r="H77" s="4"/>
    </row>
    <row r="78" spans="6:8" x14ac:dyDescent="0.3">
      <c r="F78" s="2"/>
      <c r="G78" s="2"/>
      <c r="H78" s="4"/>
    </row>
    <row r="79" spans="6:8" x14ac:dyDescent="0.3">
      <c r="F79" s="2"/>
      <c r="G79" s="2"/>
      <c r="H79" s="4"/>
    </row>
    <row r="80" spans="6:8" x14ac:dyDescent="0.3">
      <c r="F80" s="2"/>
      <c r="G80" s="2"/>
      <c r="H80" s="4"/>
    </row>
    <row r="81" spans="6:8" x14ac:dyDescent="0.3">
      <c r="F81" s="2"/>
      <c r="G81" s="2"/>
      <c r="H81" s="4"/>
    </row>
    <row r="82" spans="6:8" x14ac:dyDescent="0.3">
      <c r="F82" s="2"/>
      <c r="G82" s="2"/>
      <c r="H82" s="4"/>
    </row>
    <row r="83" spans="6:8" x14ac:dyDescent="0.3">
      <c r="F83" s="2"/>
      <c r="G83" s="2"/>
      <c r="H83" s="4"/>
    </row>
    <row r="84" spans="6:8" x14ac:dyDescent="0.3">
      <c r="F84" s="2"/>
      <c r="G84" s="2"/>
      <c r="H84" s="4"/>
    </row>
    <row r="85" spans="6:8" x14ac:dyDescent="0.3">
      <c r="F85" s="2"/>
      <c r="G85" s="2"/>
      <c r="H85" s="4"/>
    </row>
    <row r="86" spans="6:8" x14ac:dyDescent="0.3">
      <c r="F86" s="2"/>
      <c r="G86" s="2"/>
      <c r="H86" s="4"/>
    </row>
    <row r="87" spans="6:8" x14ac:dyDescent="0.3">
      <c r="F87" s="2"/>
      <c r="G87" s="2"/>
      <c r="H87" s="4"/>
    </row>
    <row r="88" spans="6:8" x14ac:dyDescent="0.3">
      <c r="F88" s="2"/>
      <c r="G88" s="2"/>
      <c r="H88" s="4"/>
    </row>
    <row r="89" spans="6:8" x14ac:dyDescent="0.3">
      <c r="F89" s="2"/>
      <c r="G89" s="2"/>
      <c r="H89" s="4"/>
    </row>
    <row r="90" spans="6:8" x14ac:dyDescent="0.3">
      <c r="F90" s="2"/>
      <c r="G90" s="2"/>
      <c r="H90" s="4"/>
    </row>
    <row r="91" spans="6:8" x14ac:dyDescent="0.3">
      <c r="F91" s="2"/>
      <c r="G91" s="2"/>
      <c r="H91" s="4"/>
    </row>
    <row r="92" spans="6:8" x14ac:dyDescent="0.3">
      <c r="F92" s="2"/>
      <c r="G92" s="2"/>
      <c r="H92" s="4"/>
    </row>
    <row r="93" spans="6:8" x14ac:dyDescent="0.3">
      <c r="F93" s="2"/>
      <c r="G93" s="2"/>
      <c r="H93" s="4"/>
    </row>
    <row r="94" spans="6:8" x14ac:dyDescent="0.3">
      <c r="F94" s="2"/>
      <c r="G94" s="2"/>
      <c r="H94" s="4"/>
    </row>
    <row r="95" spans="6:8" x14ac:dyDescent="0.3">
      <c r="F95" s="2"/>
      <c r="G95" s="2"/>
      <c r="H95" s="4"/>
    </row>
    <row r="96" spans="6:8" x14ac:dyDescent="0.3">
      <c r="F96" s="2"/>
      <c r="G96" s="2"/>
      <c r="H96" s="4"/>
    </row>
    <row r="97" spans="6:8" x14ac:dyDescent="0.3">
      <c r="F97" s="2"/>
      <c r="G97" s="2"/>
      <c r="H97" s="4"/>
    </row>
    <row r="98" spans="6:8" x14ac:dyDescent="0.3">
      <c r="F98" s="2"/>
      <c r="G98" s="2"/>
      <c r="H98" s="4"/>
    </row>
    <row r="99" spans="6:8" x14ac:dyDescent="0.3">
      <c r="F99" s="2"/>
      <c r="G99" s="2"/>
      <c r="H99" s="4"/>
    </row>
    <row r="100" spans="6:8" x14ac:dyDescent="0.3">
      <c r="F100" s="2"/>
      <c r="G100" s="2"/>
      <c r="H100" s="4"/>
    </row>
    <row r="101" spans="6:8" x14ac:dyDescent="0.3">
      <c r="F101" s="2"/>
      <c r="G101" s="2"/>
      <c r="H101" s="4"/>
    </row>
    <row r="102" spans="6:8" x14ac:dyDescent="0.3">
      <c r="F102" s="2"/>
      <c r="G102" s="2"/>
      <c r="H102" s="4"/>
    </row>
    <row r="103" spans="6:8" x14ac:dyDescent="0.3">
      <c r="F103" s="2"/>
      <c r="G103" s="2"/>
      <c r="H103" s="4"/>
    </row>
    <row r="104" spans="6:8" x14ac:dyDescent="0.3">
      <c r="F104" s="2"/>
      <c r="G104" s="2"/>
      <c r="H104" s="4"/>
    </row>
    <row r="105" spans="6:8" x14ac:dyDescent="0.3">
      <c r="F105" s="2"/>
      <c r="G105" s="2"/>
      <c r="H105" s="4"/>
    </row>
    <row r="106" spans="6:8" x14ac:dyDescent="0.3">
      <c r="F106" s="2"/>
      <c r="G106" s="2"/>
      <c r="H106" s="4"/>
    </row>
    <row r="107" spans="6:8" x14ac:dyDescent="0.3">
      <c r="F107" s="2"/>
      <c r="G107" s="2"/>
      <c r="H107" s="4"/>
    </row>
    <row r="108" spans="6:8" x14ac:dyDescent="0.3">
      <c r="F108" s="2"/>
      <c r="G108" s="2"/>
      <c r="H108" s="4"/>
    </row>
    <row r="109" spans="6:8" x14ac:dyDescent="0.3">
      <c r="F109" s="2"/>
      <c r="G109" s="2"/>
      <c r="H109" s="4"/>
    </row>
    <row r="110" spans="6:8" x14ac:dyDescent="0.3">
      <c r="F110" s="2"/>
      <c r="G110" s="2"/>
      <c r="H110" s="4"/>
    </row>
    <row r="111" spans="6:8" x14ac:dyDescent="0.3">
      <c r="F111" s="2"/>
      <c r="G111" s="2"/>
      <c r="H111" s="4"/>
    </row>
    <row r="112" spans="6:8" x14ac:dyDescent="0.3">
      <c r="F112" s="2"/>
      <c r="G112" s="2"/>
      <c r="H112" s="4"/>
    </row>
    <row r="113" spans="6:8" x14ac:dyDescent="0.3">
      <c r="F113" s="2"/>
      <c r="G113" s="2"/>
      <c r="H113" s="4"/>
    </row>
    <row r="114" spans="6:8" x14ac:dyDescent="0.3">
      <c r="F114" s="2"/>
      <c r="G114" s="2"/>
      <c r="H114" s="4"/>
    </row>
    <row r="115" spans="6:8" x14ac:dyDescent="0.3">
      <c r="F115" s="2"/>
      <c r="G115" s="2"/>
      <c r="H115" s="4"/>
    </row>
    <row r="116" spans="6:8" x14ac:dyDescent="0.3">
      <c r="F116" s="2"/>
      <c r="G116" s="2"/>
      <c r="H116" s="4"/>
    </row>
    <row r="117" spans="6:8" x14ac:dyDescent="0.3">
      <c r="F117" s="2"/>
      <c r="G117" s="2"/>
      <c r="H117" s="4"/>
    </row>
    <row r="118" spans="6:8" x14ac:dyDescent="0.3">
      <c r="F118" s="2"/>
      <c r="G118" s="2"/>
      <c r="H118" s="4"/>
    </row>
    <row r="119" spans="6:8" x14ac:dyDescent="0.3">
      <c r="F119" s="2"/>
      <c r="G119" s="2"/>
      <c r="H119" s="4"/>
    </row>
    <row r="120" spans="6:8" x14ac:dyDescent="0.3">
      <c r="F120" s="2"/>
      <c r="G120" s="2"/>
      <c r="H120" s="4"/>
    </row>
    <row r="121" spans="6:8" x14ac:dyDescent="0.3">
      <c r="F121" s="2"/>
      <c r="G121" s="2"/>
      <c r="H121" s="4"/>
    </row>
    <row r="122" spans="6:8" x14ac:dyDescent="0.3">
      <c r="F122" s="2"/>
      <c r="G122" s="2"/>
      <c r="H122" s="4"/>
    </row>
    <row r="123" spans="6:8" x14ac:dyDescent="0.3">
      <c r="F123" s="2"/>
      <c r="G123" s="2"/>
      <c r="H123" s="4"/>
    </row>
    <row r="124" spans="6:8" x14ac:dyDescent="0.3">
      <c r="F124" s="2"/>
      <c r="G124" s="2"/>
      <c r="H124" s="4"/>
    </row>
    <row r="125" spans="6:8" x14ac:dyDescent="0.3">
      <c r="F125" s="2"/>
      <c r="G125" s="2"/>
      <c r="H125" s="4"/>
    </row>
    <row r="126" spans="6:8" x14ac:dyDescent="0.3">
      <c r="F126" s="2"/>
      <c r="G126" s="2"/>
      <c r="H126" s="4"/>
    </row>
    <row r="127" spans="6:8" x14ac:dyDescent="0.3">
      <c r="F127" s="2"/>
      <c r="G127" s="2"/>
      <c r="H127" s="4"/>
    </row>
    <row r="128" spans="6:8" x14ac:dyDescent="0.3">
      <c r="F128" s="2"/>
      <c r="G128" s="2"/>
      <c r="H128" s="4"/>
    </row>
    <row r="129" spans="6:8" x14ac:dyDescent="0.3">
      <c r="F129" s="2"/>
      <c r="G129" s="2"/>
      <c r="H129" s="4"/>
    </row>
    <row r="130" spans="6:8" x14ac:dyDescent="0.3">
      <c r="F130" s="2"/>
      <c r="G130" s="2"/>
      <c r="H130" s="4"/>
    </row>
    <row r="131" spans="6:8" x14ac:dyDescent="0.3">
      <c r="F131" s="2"/>
      <c r="G131" s="2"/>
      <c r="H131" s="4"/>
    </row>
    <row r="132" spans="6:8" x14ac:dyDescent="0.3">
      <c r="F132" s="2"/>
      <c r="G132" s="2"/>
      <c r="H132" s="4"/>
    </row>
    <row r="133" spans="6:8" x14ac:dyDescent="0.3">
      <c r="F133" s="2"/>
      <c r="G133" s="2"/>
      <c r="H133" s="4"/>
    </row>
    <row r="134" spans="6:8" x14ac:dyDescent="0.3">
      <c r="F134" s="2"/>
      <c r="G134" s="2"/>
      <c r="H134" s="4"/>
    </row>
    <row r="135" spans="6:8" x14ac:dyDescent="0.3">
      <c r="F135" s="2"/>
      <c r="G135" s="2"/>
      <c r="H135" s="4"/>
    </row>
    <row r="136" spans="6:8" x14ac:dyDescent="0.3">
      <c r="F136" s="2"/>
      <c r="G136" s="2"/>
      <c r="H136" s="4"/>
    </row>
    <row r="137" spans="6:8" x14ac:dyDescent="0.3">
      <c r="F137" s="2"/>
      <c r="G137" s="2"/>
      <c r="H137" s="4"/>
    </row>
    <row r="138" spans="6:8" x14ac:dyDescent="0.3">
      <c r="F138" s="2"/>
      <c r="G138" s="2"/>
      <c r="H138" s="4"/>
    </row>
    <row r="139" spans="6:8" x14ac:dyDescent="0.3">
      <c r="F139" s="2"/>
      <c r="G139" s="2"/>
      <c r="H139" s="4"/>
    </row>
    <row r="140" spans="6:8" x14ac:dyDescent="0.3">
      <c r="F140" s="2"/>
      <c r="G140" s="2"/>
      <c r="H140" s="4"/>
    </row>
    <row r="141" spans="6:8" x14ac:dyDescent="0.3">
      <c r="F141" s="2"/>
      <c r="G141" s="2"/>
      <c r="H141" s="4"/>
    </row>
    <row r="142" spans="6:8" x14ac:dyDescent="0.3">
      <c r="F142" s="2"/>
      <c r="G142" s="2"/>
      <c r="H142" s="4"/>
    </row>
    <row r="143" spans="6:8" x14ac:dyDescent="0.3">
      <c r="F143" s="2"/>
      <c r="G143" s="2"/>
      <c r="H143" s="4"/>
    </row>
    <row r="144" spans="6:8" x14ac:dyDescent="0.3">
      <c r="F144" s="2"/>
      <c r="G144" s="2"/>
      <c r="H144" s="4"/>
    </row>
    <row r="145" spans="6:8" x14ac:dyDescent="0.3">
      <c r="F145" s="2"/>
      <c r="G145" s="2"/>
      <c r="H145" s="4"/>
    </row>
    <row r="146" spans="6:8" x14ac:dyDescent="0.3">
      <c r="F146" s="2"/>
      <c r="G146" s="2"/>
      <c r="H146" s="4"/>
    </row>
    <row r="147" spans="6:8" x14ac:dyDescent="0.3">
      <c r="F147" s="2"/>
      <c r="G147" s="2"/>
      <c r="H147" s="4"/>
    </row>
    <row r="148" spans="6:8" x14ac:dyDescent="0.3">
      <c r="F148" s="2"/>
      <c r="G148" s="2"/>
      <c r="H148" s="4"/>
    </row>
    <row r="149" spans="6:8" x14ac:dyDescent="0.3">
      <c r="F149" s="2"/>
      <c r="G149" s="2"/>
      <c r="H149" s="4"/>
    </row>
    <row r="150" spans="6:8" x14ac:dyDescent="0.3">
      <c r="F150" s="2"/>
      <c r="G150" s="2"/>
      <c r="H150" s="4"/>
    </row>
    <row r="151" spans="6:8" x14ac:dyDescent="0.3">
      <c r="F151" s="2"/>
      <c r="G151" s="2"/>
      <c r="H151" s="4"/>
    </row>
    <row r="152" spans="6:8" x14ac:dyDescent="0.3">
      <c r="F152" s="2"/>
      <c r="G152" s="2"/>
      <c r="H152" s="4"/>
    </row>
    <row r="153" spans="6:8" x14ac:dyDescent="0.3">
      <c r="F153" s="2"/>
      <c r="G153" s="2"/>
      <c r="H153" s="4"/>
    </row>
    <row r="154" spans="6:8" x14ac:dyDescent="0.3">
      <c r="F154" s="2"/>
      <c r="G154" s="2"/>
      <c r="H154" s="4"/>
    </row>
    <row r="155" spans="6:8" x14ac:dyDescent="0.3">
      <c r="F155" s="2"/>
      <c r="G155" s="2"/>
      <c r="H155" s="4"/>
    </row>
    <row r="156" spans="6:8" x14ac:dyDescent="0.3">
      <c r="F156" s="2"/>
      <c r="G156" s="2"/>
      <c r="H156" s="4"/>
    </row>
    <row r="157" spans="6:8" x14ac:dyDescent="0.3">
      <c r="F157" s="2"/>
      <c r="G157" s="2"/>
      <c r="H157" s="4"/>
    </row>
    <row r="158" spans="6:8" x14ac:dyDescent="0.3">
      <c r="F158" s="2"/>
      <c r="G158" s="2"/>
      <c r="H158" s="4"/>
    </row>
    <row r="159" spans="6:8" x14ac:dyDescent="0.3">
      <c r="F159" s="2"/>
      <c r="G159" s="2"/>
      <c r="H159" s="4"/>
    </row>
    <row r="160" spans="6:8" x14ac:dyDescent="0.3">
      <c r="F160" s="2"/>
      <c r="G160" s="2"/>
      <c r="H160" s="4"/>
    </row>
    <row r="161" spans="6:8" x14ac:dyDescent="0.3">
      <c r="F161" s="2"/>
      <c r="G161" s="2"/>
      <c r="H161" s="4"/>
    </row>
    <row r="162" spans="6:8" x14ac:dyDescent="0.3">
      <c r="F162" s="2"/>
      <c r="G162" s="2"/>
      <c r="H162" s="4"/>
    </row>
    <row r="163" spans="6:8" x14ac:dyDescent="0.3">
      <c r="F163" s="2"/>
      <c r="G163" s="2"/>
      <c r="H163" s="4"/>
    </row>
    <row r="164" spans="6:8" x14ac:dyDescent="0.3">
      <c r="F164" s="2"/>
      <c r="G164" s="2"/>
      <c r="H164" s="4"/>
    </row>
    <row r="165" spans="6:8" x14ac:dyDescent="0.3">
      <c r="F165" s="2"/>
      <c r="G165" s="2"/>
      <c r="H165" s="4"/>
    </row>
    <row r="166" spans="6:8" x14ac:dyDescent="0.3">
      <c r="F166" s="2"/>
      <c r="G166" s="2"/>
      <c r="H166" s="4"/>
    </row>
    <row r="167" spans="6:8" x14ac:dyDescent="0.3">
      <c r="F167" s="2"/>
      <c r="G167" s="2"/>
      <c r="H167" s="4"/>
    </row>
    <row r="168" spans="6:8" x14ac:dyDescent="0.3">
      <c r="F168" s="2"/>
      <c r="G168" s="2"/>
      <c r="H168" s="4"/>
    </row>
    <row r="169" spans="6:8" x14ac:dyDescent="0.3">
      <c r="F169" s="2"/>
      <c r="G169" s="2"/>
      <c r="H169" s="4"/>
    </row>
    <row r="170" spans="6:8" x14ac:dyDescent="0.3">
      <c r="F170" s="2"/>
      <c r="G170" s="2"/>
      <c r="H170" s="4"/>
    </row>
    <row r="171" spans="6:8" x14ac:dyDescent="0.3">
      <c r="F171" s="2"/>
      <c r="G171" s="2"/>
      <c r="H171" s="4"/>
    </row>
    <row r="172" spans="6:8" x14ac:dyDescent="0.3">
      <c r="F172" s="2"/>
      <c r="G172" s="2"/>
      <c r="H172" s="4"/>
    </row>
    <row r="173" spans="6:8" x14ac:dyDescent="0.3">
      <c r="F173" s="2"/>
      <c r="G173" s="2"/>
      <c r="H173" s="4"/>
    </row>
    <row r="174" spans="6:8" x14ac:dyDescent="0.3">
      <c r="F174" s="2"/>
      <c r="G174" s="2"/>
      <c r="H174" s="4"/>
    </row>
    <row r="175" spans="6:8" x14ac:dyDescent="0.3">
      <c r="F175" s="2"/>
      <c r="G175" s="2"/>
      <c r="H175" s="4"/>
    </row>
    <row r="176" spans="6:8" x14ac:dyDescent="0.3">
      <c r="F176" s="2"/>
      <c r="G176" s="2"/>
      <c r="H176" s="4"/>
    </row>
    <row r="177" spans="6:8" x14ac:dyDescent="0.3">
      <c r="F177" s="2"/>
      <c r="G177" s="2"/>
      <c r="H177" s="4"/>
    </row>
    <row r="178" spans="6:8" x14ac:dyDescent="0.3">
      <c r="F178" s="2"/>
      <c r="G178" s="2"/>
      <c r="H178" s="4"/>
    </row>
    <row r="179" spans="6:8" x14ac:dyDescent="0.3">
      <c r="F179" s="2"/>
      <c r="G179" s="2"/>
      <c r="H179" s="4"/>
    </row>
    <row r="180" spans="6:8" x14ac:dyDescent="0.3">
      <c r="F180" s="2"/>
      <c r="G180" s="2"/>
      <c r="H180" s="4"/>
    </row>
    <row r="181" spans="6:8" x14ac:dyDescent="0.3">
      <c r="F181" s="2"/>
      <c r="G181" s="2"/>
      <c r="H181" s="4"/>
    </row>
    <row r="182" spans="6:8" x14ac:dyDescent="0.3">
      <c r="F182" s="2"/>
      <c r="G182" s="2"/>
      <c r="H182" s="4"/>
    </row>
    <row r="183" spans="6:8" x14ac:dyDescent="0.3">
      <c r="F183" s="2"/>
      <c r="G183" s="2"/>
      <c r="H183" s="4"/>
    </row>
    <row r="184" spans="6:8" x14ac:dyDescent="0.3">
      <c r="F184" s="2"/>
      <c r="G184" s="2"/>
      <c r="H184" s="4"/>
    </row>
    <row r="185" spans="6:8" x14ac:dyDescent="0.3">
      <c r="F185" s="2"/>
      <c r="G185" s="2"/>
      <c r="H185" s="4"/>
    </row>
    <row r="186" spans="6:8" x14ac:dyDescent="0.3">
      <c r="F186" s="2"/>
      <c r="G186" s="2"/>
      <c r="H186" s="4"/>
    </row>
    <row r="187" spans="6:8" x14ac:dyDescent="0.3">
      <c r="F187" s="2"/>
      <c r="G187" s="2"/>
      <c r="H187" s="4"/>
    </row>
    <row r="188" spans="6:8" x14ac:dyDescent="0.3">
      <c r="F188" s="2"/>
      <c r="G188" s="2"/>
      <c r="H188" s="4"/>
    </row>
    <row r="189" spans="6:8" x14ac:dyDescent="0.3">
      <c r="F189" s="2"/>
      <c r="G189" s="2"/>
      <c r="H189" s="4"/>
    </row>
    <row r="190" spans="6:8" x14ac:dyDescent="0.3">
      <c r="F190" s="2"/>
      <c r="G190" s="2"/>
      <c r="H190" s="4"/>
    </row>
    <row r="191" spans="6:8" x14ac:dyDescent="0.3">
      <c r="F191" s="2"/>
      <c r="G191" s="2"/>
      <c r="H191" s="4"/>
    </row>
    <row r="192" spans="6:8" x14ac:dyDescent="0.3">
      <c r="F192" s="2"/>
      <c r="G192" s="2"/>
      <c r="H192" s="4"/>
    </row>
    <row r="193" spans="6:8" x14ac:dyDescent="0.3">
      <c r="F193" s="2"/>
      <c r="G193" s="2"/>
      <c r="H193" s="4"/>
    </row>
    <row r="194" spans="6:8" x14ac:dyDescent="0.3">
      <c r="F194" s="2"/>
      <c r="G194" s="2"/>
      <c r="H194" s="4"/>
    </row>
    <row r="195" spans="6:8" x14ac:dyDescent="0.3">
      <c r="F195" s="2"/>
      <c r="G195" s="2"/>
      <c r="H195" s="4"/>
    </row>
    <row r="196" spans="6:8" x14ac:dyDescent="0.3">
      <c r="F196" s="2"/>
      <c r="G196" s="2"/>
      <c r="H196" s="4"/>
    </row>
    <row r="197" spans="6:8" x14ac:dyDescent="0.3">
      <c r="F197" s="2"/>
      <c r="G197" s="2"/>
      <c r="H197" s="4"/>
    </row>
    <row r="198" spans="6:8" x14ac:dyDescent="0.3">
      <c r="F198" s="2"/>
      <c r="G198" s="2"/>
      <c r="H198" s="4"/>
    </row>
    <row r="199" spans="6:8" x14ac:dyDescent="0.3">
      <c r="F199" s="2"/>
      <c r="G199" s="2"/>
      <c r="H199" s="4"/>
    </row>
    <row r="200" spans="6:8" x14ac:dyDescent="0.3">
      <c r="F200" s="2"/>
      <c r="G200" s="2"/>
      <c r="H200" s="4"/>
    </row>
    <row r="201" spans="6:8" x14ac:dyDescent="0.3">
      <c r="F201" s="2"/>
      <c r="G201" s="2"/>
      <c r="H201" s="4"/>
    </row>
    <row r="202" spans="6:8" x14ac:dyDescent="0.3">
      <c r="F202" s="2"/>
      <c r="G202" s="2"/>
      <c r="H202" s="4"/>
    </row>
    <row r="203" spans="6:8" x14ac:dyDescent="0.3">
      <c r="F203" s="2"/>
      <c r="G203" s="2"/>
      <c r="H203" s="4"/>
    </row>
    <row r="204" spans="6:8" x14ac:dyDescent="0.3">
      <c r="F204" s="2"/>
      <c r="G204" s="2"/>
      <c r="H204" s="4"/>
    </row>
    <row r="205" spans="6:8" x14ac:dyDescent="0.3">
      <c r="F205" s="2"/>
      <c r="G205" s="2"/>
      <c r="H205" s="4"/>
    </row>
    <row r="206" spans="6:8" x14ac:dyDescent="0.3">
      <c r="F206" s="2"/>
      <c r="G206" s="2"/>
      <c r="H206" s="4"/>
    </row>
    <row r="207" spans="6:8" x14ac:dyDescent="0.3">
      <c r="F207" s="2"/>
      <c r="G207" s="2"/>
      <c r="H207" s="4"/>
    </row>
    <row r="208" spans="6:8" x14ac:dyDescent="0.3">
      <c r="F208" s="2"/>
      <c r="G208" s="2"/>
      <c r="H208" s="4"/>
    </row>
    <row r="209" spans="6:8" x14ac:dyDescent="0.3">
      <c r="F209" s="2"/>
      <c r="G209" s="2"/>
      <c r="H209" s="4"/>
    </row>
    <row r="210" spans="6:8" x14ac:dyDescent="0.3">
      <c r="F210" s="2"/>
      <c r="G210" s="2"/>
      <c r="H210" s="4"/>
    </row>
    <row r="211" spans="6:8" x14ac:dyDescent="0.3">
      <c r="F211" s="2"/>
      <c r="G211" s="2"/>
      <c r="H211" s="4"/>
    </row>
    <row r="212" spans="6:8" x14ac:dyDescent="0.3">
      <c r="F212" s="2"/>
      <c r="G212" s="2"/>
      <c r="H212" s="4"/>
    </row>
    <row r="213" spans="6:8" x14ac:dyDescent="0.3">
      <c r="F213" s="2"/>
      <c r="G213" s="2"/>
      <c r="H213" s="4"/>
    </row>
    <row r="214" spans="6:8" x14ac:dyDescent="0.3">
      <c r="F214" s="2"/>
      <c r="G214" s="2"/>
      <c r="H214" s="4"/>
    </row>
    <row r="215" spans="6:8" x14ac:dyDescent="0.3">
      <c r="F215" s="2"/>
      <c r="G215" s="2"/>
      <c r="H215" s="4"/>
    </row>
    <row r="216" spans="6:8" x14ac:dyDescent="0.3">
      <c r="F216" s="2"/>
      <c r="G216" s="2"/>
      <c r="H216" s="4"/>
    </row>
    <row r="217" spans="6:8" x14ac:dyDescent="0.3">
      <c r="F217" s="2"/>
      <c r="G217" s="2"/>
      <c r="H217" s="4"/>
    </row>
    <row r="218" spans="6:8" x14ac:dyDescent="0.3">
      <c r="F218" s="2"/>
      <c r="G218" s="2"/>
      <c r="H218" s="4"/>
    </row>
    <row r="219" spans="6:8" x14ac:dyDescent="0.3">
      <c r="F219" s="2"/>
      <c r="G219" s="2"/>
      <c r="H219" s="4"/>
    </row>
    <row r="220" spans="6:8" x14ac:dyDescent="0.3">
      <c r="F220" s="2"/>
      <c r="G220" s="2"/>
      <c r="H220" s="4"/>
    </row>
    <row r="221" spans="6:8" x14ac:dyDescent="0.3">
      <c r="F221" s="2"/>
      <c r="G221" s="2"/>
      <c r="H221" s="4"/>
    </row>
    <row r="222" spans="6:8" x14ac:dyDescent="0.3">
      <c r="F222" s="2"/>
      <c r="G222" s="2"/>
      <c r="H222" s="4"/>
    </row>
    <row r="223" spans="6:8" x14ac:dyDescent="0.3">
      <c r="F223" s="2"/>
      <c r="G223" s="2"/>
      <c r="H223" s="4"/>
    </row>
    <row r="224" spans="6:8" x14ac:dyDescent="0.3">
      <c r="F224" s="2"/>
      <c r="G224" s="2"/>
      <c r="H224" s="4"/>
    </row>
    <row r="225" spans="6:8" x14ac:dyDescent="0.3">
      <c r="F225" s="2"/>
      <c r="G225" s="2"/>
      <c r="H225" s="4"/>
    </row>
    <row r="226" spans="6:8" x14ac:dyDescent="0.3">
      <c r="F226" s="2"/>
      <c r="G226" s="2"/>
      <c r="H226" s="4"/>
    </row>
    <row r="227" spans="6:8" x14ac:dyDescent="0.3">
      <c r="F227" s="2"/>
      <c r="G227" s="2"/>
      <c r="H227" s="4"/>
    </row>
    <row r="228" spans="6:8" x14ac:dyDescent="0.3">
      <c r="F228" s="2"/>
      <c r="G228" s="2"/>
      <c r="H228" s="4"/>
    </row>
    <row r="229" spans="6:8" x14ac:dyDescent="0.3">
      <c r="F229" s="2"/>
      <c r="G229" s="2"/>
      <c r="H229" s="4"/>
    </row>
    <row r="230" spans="6:8" x14ac:dyDescent="0.3">
      <c r="F230" s="2"/>
      <c r="G230" s="2"/>
      <c r="H230" s="4"/>
    </row>
    <row r="231" spans="6:8" x14ac:dyDescent="0.3">
      <c r="F231" s="2"/>
      <c r="G231" s="2"/>
      <c r="H231" s="4"/>
    </row>
    <row r="232" spans="6:8" x14ac:dyDescent="0.3">
      <c r="F232" s="2"/>
      <c r="G232" s="2"/>
      <c r="H232" s="4"/>
    </row>
    <row r="233" spans="6:8" x14ac:dyDescent="0.3">
      <c r="F233" s="2"/>
      <c r="G233" s="2"/>
      <c r="H233" s="4"/>
    </row>
    <row r="234" spans="6:8" x14ac:dyDescent="0.3">
      <c r="F234" s="2"/>
      <c r="G234" s="2"/>
      <c r="H234" s="4"/>
    </row>
    <row r="235" spans="6:8" x14ac:dyDescent="0.3">
      <c r="F235" s="2"/>
      <c r="G235" s="2"/>
      <c r="H235" s="4"/>
    </row>
    <row r="236" spans="6:8" x14ac:dyDescent="0.3">
      <c r="F236" s="2"/>
      <c r="G236" s="2"/>
      <c r="H236" s="4"/>
    </row>
    <row r="237" spans="6:8" x14ac:dyDescent="0.3">
      <c r="F237" s="2"/>
      <c r="G237" s="2"/>
      <c r="H237" s="4"/>
    </row>
    <row r="238" spans="6:8" x14ac:dyDescent="0.3">
      <c r="F238" s="2"/>
      <c r="G238" s="2"/>
      <c r="H238" s="4"/>
    </row>
    <row r="239" spans="6:8" x14ac:dyDescent="0.3">
      <c r="F239" s="2"/>
      <c r="G239" s="2"/>
      <c r="H239" s="4"/>
    </row>
    <row r="240" spans="6:8" x14ac:dyDescent="0.3">
      <c r="F240" s="2"/>
      <c r="G240" s="2"/>
      <c r="H240" s="4"/>
    </row>
    <row r="241" spans="6:8" x14ac:dyDescent="0.3">
      <c r="F241" s="2"/>
      <c r="G241" s="2"/>
      <c r="H241" s="4"/>
    </row>
    <row r="242" spans="6:8" x14ac:dyDescent="0.3">
      <c r="F242" s="2"/>
      <c r="G242" s="2"/>
      <c r="H242" s="4"/>
    </row>
    <row r="243" spans="6:8" x14ac:dyDescent="0.3">
      <c r="F243" s="2"/>
      <c r="G243" s="2"/>
      <c r="H243" s="4"/>
    </row>
    <row r="244" spans="6:8" x14ac:dyDescent="0.3">
      <c r="F244" s="2"/>
      <c r="G244" s="2"/>
      <c r="H244" s="4"/>
    </row>
    <row r="245" spans="6:8" x14ac:dyDescent="0.3">
      <c r="F245" s="2"/>
      <c r="G245" s="2"/>
      <c r="H245" s="4"/>
    </row>
    <row r="246" spans="6:8" x14ac:dyDescent="0.3">
      <c r="F246" s="2"/>
      <c r="G246" s="2"/>
      <c r="H246" s="4"/>
    </row>
    <row r="247" spans="6:8" x14ac:dyDescent="0.3">
      <c r="F247" s="2"/>
      <c r="G247" s="2"/>
      <c r="H247" s="4"/>
    </row>
    <row r="248" spans="6:8" x14ac:dyDescent="0.3">
      <c r="F248" s="2"/>
      <c r="G248" s="2"/>
      <c r="H248" s="4"/>
    </row>
    <row r="249" spans="6:8" x14ac:dyDescent="0.3">
      <c r="F249" s="2"/>
      <c r="G249" s="2"/>
      <c r="H249" s="4"/>
    </row>
    <row r="250" spans="6:8" x14ac:dyDescent="0.3">
      <c r="F250" s="2"/>
      <c r="G250" s="2"/>
      <c r="H250" s="4"/>
    </row>
    <row r="251" spans="6:8" x14ac:dyDescent="0.3">
      <c r="F251" s="2"/>
      <c r="G251" s="2"/>
      <c r="H251" s="4"/>
    </row>
    <row r="252" spans="6:8" x14ac:dyDescent="0.3">
      <c r="F252" s="2"/>
      <c r="G252" s="2"/>
      <c r="H252" s="4"/>
    </row>
    <row r="253" spans="6:8" x14ac:dyDescent="0.3">
      <c r="F253" s="2"/>
      <c r="G253" s="2"/>
      <c r="H253" s="4"/>
    </row>
    <row r="254" spans="6:8" x14ac:dyDescent="0.3">
      <c r="F254" s="2"/>
      <c r="G254" s="2"/>
      <c r="H254" s="4"/>
    </row>
    <row r="255" spans="6:8" x14ac:dyDescent="0.3">
      <c r="F255" s="2"/>
      <c r="G255" s="2"/>
      <c r="H255" s="4"/>
    </row>
    <row r="256" spans="6:8" x14ac:dyDescent="0.3">
      <c r="F256" s="2"/>
      <c r="G256" s="2"/>
      <c r="H256" s="4"/>
    </row>
    <row r="257" spans="6:8" x14ac:dyDescent="0.3">
      <c r="F257" s="2"/>
      <c r="G257" s="2"/>
      <c r="H257" s="4"/>
    </row>
    <row r="258" spans="6:8" x14ac:dyDescent="0.3">
      <c r="F258" s="2"/>
      <c r="G258" s="2"/>
      <c r="H258" s="4"/>
    </row>
    <row r="259" spans="6:8" x14ac:dyDescent="0.3">
      <c r="F259" s="2"/>
      <c r="G259" s="2"/>
      <c r="H259" s="4"/>
    </row>
    <row r="260" spans="6:8" x14ac:dyDescent="0.3">
      <c r="F260" s="2"/>
      <c r="G260" s="2"/>
      <c r="H260" s="4"/>
    </row>
    <row r="261" spans="6:8" x14ac:dyDescent="0.3">
      <c r="F261" s="2"/>
      <c r="G261" s="2"/>
      <c r="H261" s="4"/>
    </row>
    <row r="262" spans="6:8" x14ac:dyDescent="0.3">
      <c r="F262" s="2"/>
      <c r="G262" s="2"/>
      <c r="H262" s="4"/>
    </row>
    <row r="263" spans="6:8" x14ac:dyDescent="0.3">
      <c r="F263" s="2"/>
      <c r="G263" s="2"/>
      <c r="H263" s="4"/>
    </row>
    <row r="264" spans="6:8" x14ac:dyDescent="0.3">
      <c r="F264" s="2"/>
      <c r="G264" s="2"/>
      <c r="H264" s="4"/>
    </row>
    <row r="265" spans="6:8" x14ac:dyDescent="0.3">
      <c r="F265" s="2"/>
      <c r="G265" s="2"/>
      <c r="H265" s="4"/>
    </row>
    <row r="266" spans="6:8" x14ac:dyDescent="0.3">
      <c r="F266" s="2"/>
      <c r="G266" s="2"/>
      <c r="H266" s="4"/>
    </row>
    <row r="267" spans="6:8" x14ac:dyDescent="0.3">
      <c r="F267" s="2"/>
      <c r="G267" s="2"/>
      <c r="H267" s="4"/>
    </row>
    <row r="268" spans="6:8" x14ac:dyDescent="0.3">
      <c r="F268" s="2"/>
      <c r="G268" s="2"/>
      <c r="H268" s="4"/>
    </row>
    <row r="269" spans="6:8" x14ac:dyDescent="0.3">
      <c r="F269" s="2"/>
      <c r="G269" s="2"/>
      <c r="H269" s="4"/>
    </row>
    <row r="270" spans="6:8" x14ac:dyDescent="0.3">
      <c r="F270" s="2"/>
      <c r="G270" s="2"/>
      <c r="H270" s="4"/>
    </row>
    <row r="271" spans="6:8" x14ac:dyDescent="0.3">
      <c r="F271" s="2"/>
      <c r="G271" s="2"/>
      <c r="H271" s="4"/>
    </row>
    <row r="272" spans="6:8" x14ac:dyDescent="0.3">
      <c r="F272" s="2"/>
      <c r="G272" s="2"/>
      <c r="H272" s="4"/>
    </row>
    <row r="273" spans="6:8" x14ac:dyDescent="0.3">
      <c r="F273" s="2"/>
      <c r="G273" s="2"/>
      <c r="H273" s="4"/>
    </row>
    <row r="274" spans="6:8" x14ac:dyDescent="0.3">
      <c r="F274" s="2"/>
      <c r="G274" s="2"/>
      <c r="H274" s="4"/>
    </row>
    <row r="275" spans="6:8" x14ac:dyDescent="0.3">
      <c r="F275" s="2"/>
      <c r="G275" s="2"/>
      <c r="H275" s="4"/>
    </row>
    <row r="276" spans="6:8" x14ac:dyDescent="0.3">
      <c r="F276" s="2"/>
      <c r="G276" s="2"/>
      <c r="H276" s="4"/>
    </row>
    <row r="277" spans="6:8" x14ac:dyDescent="0.3">
      <c r="F277" s="2"/>
      <c r="G277" s="2"/>
      <c r="H277" s="4"/>
    </row>
    <row r="278" spans="6:8" x14ac:dyDescent="0.3">
      <c r="F278" s="2"/>
      <c r="G278" s="2"/>
      <c r="H278" s="4"/>
    </row>
    <row r="279" spans="6:8" x14ac:dyDescent="0.3">
      <c r="F279" s="2"/>
      <c r="G279" s="2"/>
      <c r="H279" s="4"/>
    </row>
    <row r="280" spans="6:8" x14ac:dyDescent="0.3">
      <c r="F280" s="2"/>
      <c r="G280" s="2"/>
      <c r="H280" s="4"/>
    </row>
    <row r="281" spans="6:8" x14ac:dyDescent="0.3">
      <c r="F281" s="2"/>
      <c r="G281" s="2"/>
      <c r="H281" s="4"/>
    </row>
    <row r="282" spans="6:8" x14ac:dyDescent="0.3">
      <c r="F282" s="2"/>
      <c r="G282" s="2"/>
      <c r="H282" s="4"/>
    </row>
    <row r="283" spans="6:8" x14ac:dyDescent="0.3">
      <c r="F283" s="2"/>
      <c r="G283" s="2"/>
      <c r="H283" s="4"/>
    </row>
    <row r="284" spans="6:8" x14ac:dyDescent="0.3">
      <c r="F284" s="2"/>
      <c r="G284" s="2"/>
      <c r="H284" s="4"/>
    </row>
    <row r="285" spans="6:8" x14ac:dyDescent="0.3">
      <c r="F285" s="2"/>
      <c r="G285" s="2"/>
      <c r="H285" s="4"/>
    </row>
    <row r="286" spans="6:8" x14ac:dyDescent="0.3">
      <c r="F286" s="2"/>
      <c r="G286" s="2"/>
      <c r="H286" s="4"/>
    </row>
    <row r="287" spans="6:8" x14ac:dyDescent="0.3">
      <c r="F287" s="2"/>
      <c r="G287" s="2"/>
      <c r="H287" s="4"/>
    </row>
    <row r="288" spans="6:8" x14ac:dyDescent="0.3">
      <c r="F288" s="2"/>
      <c r="G288" s="2"/>
      <c r="H288" s="4"/>
    </row>
    <row r="289" spans="6:49" x14ac:dyDescent="0.3">
      <c r="F289" s="2"/>
      <c r="G289" s="2"/>
      <c r="H289" s="4"/>
    </row>
    <row r="290" spans="6:49" x14ac:dyDescent="0.3">
      <c r="F290" s="2"/>
      <c r="G290" s="2"/>
      <c r="H290" s="4"/>
    </row>
    <row r="292" spans="6:49" x14ac:dyDescent="0.3">
      <c r="K292" s="35" t="s">
        <v>60</v>
      </c>
      <c r="L292" s="5">
        <f>X292</f>
        <v>0.8</v>
      </c>
      <c r="M292" s="6" t="s">
        <v>2</v>
      </c>
      <c r="N292" s="6" t="s">
        <v>3</v>
      </c>
      <c r="O292" s="6" t="s">
        <v>4</v>
      </c>
      <c r="P292" s="6" t="s">
        <v>5</v>
      </c>
      <c r="Q292" s="6" t="s">
        <v>6</v>
      </c>
      <c r="R292" s="6" t="s">
        <v>7</v>
      </c>
      <c r="S292" s="6" t="s">
        <v>8</v>
      </c>
      <c r="T292" s="6" t="s">
        <v>9</v>
      </c>
      <c r="U292" s="6" t="s">
        <v>10</v>
      </c>
      <c r="V292" s="6" t="s">
        <v>11</v>
      </c>
      <c r="W292" s="6" t="s">
        <v>12</v>
      </c>
      <c r="X292" s="7">
        <v>0.8</v>
      </c>
      <c r="Y292" s="6" t="s">
        <v>2</v>
      </c>
      <c r="Z292" s="6" t="s">
        <v>3</v>
      </c>
      <c r="AA292" s="6" t="s">
        <v>4</v>
      </c>
      <c r="AB292" s="6" t="s">
        <v>5</v>
      </c>
      <c r="AC292" s="6" t="s">
        <v>6</v>
      </c>
      <c r="AD292" s="6" t="s">
        <v>7</v>
      </c>
      <c r="AE292" s="6" t="s">
        <v>8</v>
      </c>
      <c r="AF292" s="6" t="s">
        <v>9</v>
      </c>
      <c r="AG292" s="6" t="s">
        <v>10</v>
      </c>
      <c r="AH292" s="6" t="s">
        <v>11</v>
      </c>
      <c r="AI292" s="6" t="s">
        <v>12</v>
      </c>
      <c r="AJ292" s="5">
        <f t="shared" ref="AJ292:AJ303" si="7">X292</f>
        <v>0.8</v>
      </c>
      <c r="AK292" s="6" t="s">
        <v>2</v>
      </c>
      <c r="AL292" s="6" t="s">
        <v>3</v>
      </c>
      <c r="AM292" s="6" t="s">
        <v>4</v>
      </c>
      <c r="AN292" s="6" t="s">
        <v>5</v>
      </c>
      <c r="AO292" s="6" t="s">
        <v>6</v>
      </c>
      <c r="AP292" s="6" t="s">
        <v>7</v>
      </c>
      <c r="AQ292" s="6" t="s">
        <v>8</v>
      </c>
      <c r="AR292" s="6" t="s">
        <v>9</v>
      </c>
      <c r="AS292" s="6" t="s">
        <v>10</v>
      </c>
      <c r="AT292" s="6" t="s">
        <v>11</v>
      </c>
      <c r="AU292" s="6" t="s">
        <v>12</v>
      </c>
    </row>
    <row r="293" spans="6:49" x14ac:dyDescent="0.3">
      <c r="L293" s="8" t="s">
        <v>15</v>
      </c>
      <c r="M293" s="9">
        <f t="shared" ref="M293:W293" si="8">AVERAGE(M3:M290)</f>
        <v>3187319.6607142841</v>
      </c>
      <c r="N293" s="9">
        <f t="shared" si="8"/>
        <v>2832531.2142857136</v>
      </c>
      <c r="O293" s="9">
        <f t="shared" si="8"/>
        <v>2857638.160714285</v>
      </c>
      <c r="P293" s="9">
        <f t="shared" si="8"/>
        <v>5860348.5107142851</v>
      </c>
      <c r="Q293" s="9">
        <f t="shared" si="8"/>
        <v>1607805.221428571</v>
      </c>
      <c r="R293" s="9">
        <f t="shared" si="8"/>
        <v>4327424.1071428573</v>
      </c>
      <c r="S293" s="9">
        <f t="shared" si="8"/>
        <v>2147295.3250000002</v>
      </c>
      <c r="T293" s="9">
        <f t="shared" si="8"/>
        <v>4984023.2642857144</v>
      </c>
      <c r="U293" s="9">
        <f t="shared" si="8"/>
        <v>4086688.2642857144</v>
      </c>
      <c r="V293" s="9">
        <f t="shared" si="8"/>
        <v>11982927.153571429</v>
      </c>
      <c r="W293" s="9">
        <f t="shared" si="8"/>
        <v>3341978.0857142848</v>
      </c>
      <c r="X293" s="9" t="s">
        <v>15</v>
      </c>
      <c r="Y293" s="9">
        <f t="shared" ref="Y293:AI293" si="9">AVERAGE(Y3:Y290)</f>
        <v>3.055285107603622</v>
      </c>
      <c r="Z293" s="9">
        <f t="shared" si="9"/>
        <v>2.4672783787447514</v>
      </c>
      <c r="AA293" s="9">
        <f t="shared" si="9"/>
        <v>2.4642360512389652</v>
      </c>
      <c r="AB293" s="9">
        <f t="shared" si="9"/>
        <v>5.2187609541335913</v>
      </c>
      <c r="AC293" s="9">
        <f t="shared" si="9"/>
        <v>1.9059155663513854</v>
      </c>
      <c r="AD293" s="9">
        <f t="shared" si="9"/>
        <v>4.1078407743274239</v>
      </c>
      <c r="AE293" s="9">
        <f t="shared" si="9"/>
        <v>2.4808184806825015</v>
      </c>
      <c r="AF293" s="9">
        <f t="shared" si="9"/>
        <v>2.6644737701499248</v>
      </c>
      <c r="AG293" s="9">
        <f t="shared" si="9"/>
        <v>2.6582410945135053</v>
      </c>
      <c r="AH293" s="9">
        <f t="shared" si="9"/>
        <v>6.2862027316539253</v>
      </c>
      <c r="AI293" s="9">
        <f t="shared" si="9"/>
        <v>3.8905153661432057</v>
      </c>
      <c r="AJ293" s="8" t="str">
        <f t="shared" si="7"/>
        <v>ALL</v>
      </c>
      <c r="AK293" s="9">
        <f t="shared" ref="AK293:AU293" si="10">AVERAGE(AK3:AK290)</f>
        <v>3.055285107603622</v>
      </c>
      <c r="AL293" s="9">
        <f t="shared" si="10"/>
        <v>0.81561151844507518</v>
      </c>
      <c r="AM293" s="9">
        <f t="shared" si="10"/>
        <v>0.82115231904442332</v>
      </c>
      <c r="AN293" s="9">
        <f t="shared" si="10"/>
        <v>5.2187609541335913</v>
      </c>
      <c r="AO293" s="9">
        <f t="shared" si="10"/>
        <v>0.71073976364007507</v>
      </c>
      <c r="AP293" s="9">
        <f t="shared" si="10"/>
        <v>4.1078407743274239</v>
      </c>
      <c r="AQ293" s="9">
        <f t="shared" si="10"/>
        <v>0.82658342064491319</v>
      </c>
      <c r="AR293" s="9">
        <f t="shared" si="10"/>
        <v>1.4531952794441685</v>
      </c>
      <c r="AS293" s="9">
        <f t="shared" si="10"/>
        <v>0.48867573588941016</v>
      </c>
      <c r="AT293" s="9">
        <f t="shared" si="10"/>
        <v>6.2862027316539253</v>
      </c>
      <c r="AU293" s="9">
        <f t="shared" si="10"/>
        <v>2.2621867935171127</v>
      </c>
    </row>
    <row r="294" spans="6:49" x14ac:dyDescent="0.3">
      <c r="L294" s="8" t="str">
        <f>"Target; Gain &gt; "&amp;L292</f>
        <v>Target; Gain &gt; 0.8</v>
      </c>
      <c r="M294" s="9">
        <f>AVERAGEIF($AZ3:$AZ290,"&gt;"&amp;$X292,M3:M290)</f>
        <v>1469812.7</v>
      </c>
      <c r="N294" s="9">
        <f t="shared" ref="N294:W294" si="11">AVERAGEIF($AZ3:$AZ290,"&gt;"&amp;$X292,N3:N290)</f>
        <v>906316.1</v>
      </c>
      <c r="O294" s="9">
        <f t="shared" si="11"/>
        <v>914040.85</v>
      </c>
      <c r="P294" s="9">
        <f t="shared" si="11"/>
        <v>3287460.4000000004</v>
      </c>
      <c r="Q294" s="9">
        <f t="shared" si="11"/>
        <v>481517.65</v>
      </c>
      <c r="R294" s="9">
        <f t="shared" si="11"/>
        <v>2539103.2000000002</v>
      </c>
      <c r="S294" s="9">
        <f t="shared" si="11"/>
        <v>512918.30000000005</v>
      </c>
      <c r="T294" s="9">
        <f t="shared" si="11"/>
        <v>6021818.5499999998</v>
      </c>
      <c r="U294" s="9">
        <f t="shared" si="11"/>
        <v>4088783.3</v>
      </c>
      <c r="V294" s="9">
        <f t="shared" si="11"/>
        <v>6407506.0499999998</v>
      </c>
      <c r="W294" s="9">
        <f t="shared" si="11"/>
        <v>1185296.8500000001</v>
      </c>
      <c r="X294" s="9" t="str">
        <f>"Target; Gain &gt; "&amp;X292</f>
        <v>Target; Gain &gt; 0.8</v>
      </c>
      <c r="Y294" s="9">
        <f t="shared" ref="Y294:AI294" si="12">AVERAGEIF($AZ3:$AZ290,"&gt;"&amp;$X292,Y3:Y290)</f>
        <v>1.5223228134942475</v>
      </c>
      <c r="Z294" s="9">
        <f t="shared" si="12"/>
        <v>1.109713942441158</v>
      </c>
      <c r="AA294" s="9">
        <f t="shared" si="12"/>
        <v>1.1007828070491088</v>
      </c>
      <c r="AB294" s="9">
        <f t="shared" si="12"/>
        <v>2.0198840422031936</v>
      </c>
      <c r="AC294" s="9">
        <f t="shared" si="12"/>
        <v>0.95178767504985451</v>
      </c>
      <c r="AD294" s="9">
        <f t="shared" si="12"/>
        <v>1.8557569138443797</v>
      </c>
      <c r="AE294" s="9">
        <f t="shared" si="12"/>
        <v>0.80474650894175292</v>
      </c>
      <c r="AF294" s="9">
        <f t="shared" si="12"/>
        <v>3.2654162462364185</v>
      </c>
      <c r="AG294" s="9">
        <f t="shared" si="12"/>
        <v>2.494856907881331</v>
      </c>
      <c r="AH294" s="9">
        <f t="shared" si="12"/>
        <v>3.9948352538514884</v>
      </c>
      <c r="AI294" s="9">
        <f t="shared" si="12"/>
        <v>1.7679360652924512</v>
      </c>
      <c r="AJ294" s="8" t="str">
        <f t="shared" si="7"/>
        <v>Target; Gain &gt; 0.8</v>
      </c>
      <c r="AK294" s="9">
        <f t="shared" ref="AK294:AU294" si="13">AVERAGEIF($AZ3:$AZ290,"&gt;"&amp;$X292,AK3:AK290)</f>
        <v>1.5223228134942475</v>
      </c>
      <c r="AL294" s="9">
        <f t="shared" si="13"/>
        <v>0.44971309609827581</v>
      </c>
      <c r="AM294" s="9">
        <f t="shared" si="13"/>
        <v>0.44418346604215908</v>
      </c>
      <c r="AN294" s="9">
        <f t="shared" si="13"/>
        <v>2.0198840422031936</v>
      </c>
      <c r="AO294" s="9">
        <f t="shared" si="13"/>
        <v>0.41964556744933362</v>
      </c>
      <c r="AP294" s="9">
        <f t="shared" si="13"/>
        <v>1.8557569138443797</v>
      </c>
      <c r="AQ294" s="9">
        <f t="shared" si="13"/>
        <v>0.4057767455436988</v>
      </c>
      <c r="AR294" s="9">
        <f t="shared" si="13"/>
        <v>1.771700010838686</v>
      </c>
      <c r="AS294" s="9">
        <f t="shared" si="13"/>
        <v>0.52034482962917539</v>
      </c>
      <c r="AT294" s="9">
        <f t="shared" si="13"/>
        <v>3.9948352538514884</v>
      </c>
      <c r="AU294" s="9">
        <f t="shared" si="13"/>
        <v>0.91252295984595566</v>
      </c>
    </row>
    <row r="295" spans="6:49" x14ac:dyDescent="0.3">
      <c r="L295" s="8" t="str">
        <f>"Gain &gt; "&amp;L292</f>
        <v>Gain &gt; 0.8</v>
      </c>
      <c r="M295" s="9">
        <f t="shared" ref="M295:W295" si="14" xml:space="preserve"> AVERAGEIF($AY3:$AY290,"&gt;"&amp;$X292,M3:M290)</f>
        <v>1479520</v>
      </c>
      <c r="N295" s="9">
        <f t="shared" si="14"/>
        <v>897038.96666666667</v>
      </c>
      <c r="O295" s="9">
        <f t="shared" si="14"/>
        <v>905311.06666666677</v>
      </c>
      <c r="P295" s="9">
        <f t="shared" si="14"/>
        <v>3329949.7333333329</v>
      </c>
      <c r="Q295" s="9">
        <f t="shared" si="14"/>
        <v>452509.5</v>
      </c>
      <c r="R295" s="9">
        <f t="shared" si="14"/>
        <v>2377330.2000000002</v>
      </c>
      <c r="S295" s="9">
        <f t="shared" si="14"/>
        <v>467507.46666666662</v>
      </c>
      <c r="T295" s="9">
        <f t="shared" si="14"/>
        <v>5556725.4666666668</v>
      </c>
      <c r="U295" s="9">
        <f t="shared" si="14"/>
        <v>3840793.1666666665</v>
      </c>
      <c r="V295" s="9">
        <f t="shared" si="14"/>
        <v>6779408.6333333328</v>
      </c>
      <c r="W295" s="9">
        <f t="shared" si="14"/>
        <v>967502.96666666667</v>
      </c>
      <c r="X295" s="9" t="str">
        <f>"Gain &gt; "&amp;X292</f>
        <v>Gain &gt; 0.8</v>
      </c>
      <c r="Y295" s="9">
        <f t="shared" ref="Y295:AI295" si="15" xml:space="preserve"> AVERAGEIF($AY3:$AY290,"&gt;"&amp;$X292,Y3:Y290)</f>
        <v>1.6246989205925884</v>
      </c>
      <c r="Z295" s="9">
        <f t="shared" si="15"/>
        <v>1.1131381035898811</v>
      </c>
      <c r="AA295" s="9">
        <f t="shared" si="15"/>
        <v>1.105568950570887</v>
      </c>
      <c r="AB295" s="9">
        <f t="shared" si="15"/>
        <v>2.3734205271680064</v>
      </c>
      <c r="AC295" s="9">
        <f t="shared" si="15"/>
        <v>0.92348157334296666</v>
      </c>
      <c r="AD295" s="9">
        <f t="shared" si="15"/>
        <v>2.2780632106626091</v>
      </c>
      <c r="AE295" s="9">
        <f t="shared" si="15"/>
        <v>0.95623390431671096</v>
      </c>
      <c r="AF295" s="9">
        <f t="shared" si="15"/>
        <v>2.8281751259249481</v>
      </c>
      <c r="AG295" s="9">
        <f t="shared" si="15"/>
        <v>2.2554774307917493</v>
      </c>
      <c r="AH295" s="9">
        <f t="shared" si="15"/>
        <v>4.3411913995378804</v>
      </c>
      <c r="AI295" s="9">
        <f t="shared" si="15"/>
        <v>1.6544113091134929</v>
      </c>
      <c r="AJ295" s="8" t="str">
        <f t="shared" si="7"/>
        <v>Gain &gt; 0.8</v>
      </c>
      <c r="AK295" s="9">
        <f t="shared" ref="AK295:AU295" si="16" xml:space="preserve"> AVERAGEIF($AY3:$AY290,"&gt;"&amp;$X292,AK3:AK290)</f>
        <v>1.6246989205925884</v>
      </c>
      <c r="AL295" s="9">
        <f t="shared" si="16"/>
        <v>0.42705385826605685</v>
      </c>
      <c r="AM295" s="9">
        <f t="shared" si="16"/>
        <v>0.42324910172416513</v>
      </c>
      <c r="AN295" s="9">
        <f t="shared" si="16"/>
        <v>2.3734205271680064</v>
      </c>
      <c r="AO295" s="9">
        <f t="shared" si="16"/>
        <v>0.38162203947043355</v>
      </c>
      <c r="AP295" s="9">
        <f t="shared" si="16"/>
        <v>2.2780632106626091</v>
      </c>
      <c r="AQ295" s="9">
        <f t="shared" si="16"/>
        <v>0.40369827795657326</v>
      </c>
      <c r="AR295" s="9">
        <f t="shared" si="16"/>
        <v>1.5473524172285884</v>
      </c>
      <c r="AS295" s="9">
        <f t="shared" si="16"/>
        <v>0.46069695109423875</v>
      </c>
      <c r="AT295" s="9">
        <f t="shared" si="16"/>
        <v>4.3411913995378804</v>
      </c>
      <c r="AU295" s="9">
        <f t="shared" si="16"/>
        <v>0.86198652725822</v>
      </c>
      <c r="AW295" s="10"/>
    </row>
    <row r="296" spans="6:49" x14ac:dyDescent="0.3">
      <c r="L296" t="s">
        <v>16</v>
      </c>
      <c r="M296" s="9">
        <f>AVERAGEIF($H3:$H290,"=1",M3:M290)</f>
        <v>1550486.5</v>
      </c>
      <c r="N296" s="9">
        <f t="shared" ref="N296:W296" si="17">AVERAGEIF($H3:$H290,"=1",N3:N290)</f>
        <v>1192264.3800000001</v>
      </c>
      <c r="O296" s="9">
        <f t="shared" si="17"/>
        <v>1202690.58</v>
      </c>
      <c r="P296" s="9">
        <f t="shared" si="17"/>
        <v>2636482.4400000004</v>
      </c>
      <c r="Q296" s="9">
        <f t="shared" si="17"/>
        <v>587361.57999999996</v>
      </c>
      <c r="R296" s="9">
        <f t="shared" si="17"/>
        <v>2019735.14</v>
      </c>
      <c r="S296" s="9">
        <f t="shared" si="17"/>
        <v>579854.55999999994</v>
      </c>
      <c r="T296" s="9">
        <f t="shared" si="17"/>
        <v>4849319.66</v>
      </c>
      <c r="U296" s="9">
        <f t="shared" si="17"/>
        <v>3887359.6400000006</v>
      </c>
      <c r="V296" s="9">
        <f t="shared" si="17"/>
        <v>6527000.1799999997</v>
      </c>
      <c r="W296" s="9">
        <f t="shared" si="17"/>
        <v>1145274.94</v>
      </c>
      <c r="X296" s="9" t="s">
        <v>16</v>
      </c>
      <c r="Y296" s="9">
        <f>AVERAGEIF($H3:$H290,"=1",Y3:Y290)</f>
        <v>1.7003671114763708</v>
      </c>
      <c r="Z296" s="9">
        <f t="shared" ref="Z296:AI296" si="18">AVERAGEIF($H3:$H290,"=1",Z3:Z290)</f>
        <v>1.3286161957599689</v>
      </c>
      <c r="AA296" s="9">
        <f t="shared" si="18"/>
        <v>1.3227926520991606</v>
      </c>
      <c r="AB296" s="9">
        <f t="shared" si="18"/>
        <v>2.4308733897830828</v>
      </c>
      <c r="AC296" s="9">
        <f t="shared" si="18"/>
        <v>1.0709523668570911</v>
      </c>
      <c r="AD296" s="9">
        <f t="shared" si="18"/>
        <v>2.1758240539173133</v>
      </c>
      <c r="AE296" s="9">
        <f t="shared" si="18"/>
        <v>1.14661800677306</v>
      </c>
      <c r="AF296" s="9">
        <f t="shared" si="18"/>
        <v>2.4671190271747769</v>
      </c>
      <c r="AG296" s="9">
        <f t="shared" si="18"/>
        <v>2.4251222611556296</v>
      </c>
      <c r="AH296" s="9">
        <f t="shared" si="18"/>
        <v>4.2624719923373782</v>
      </c>
      <c r="AI296" s="9">
        <f t="shared" si="18"/>
        <v>2.1993735238607042</v>
      </c>
      <c r="AJ296" s="10" t="str">
        <f t="shared" si="7"/>
        <v>Target</v>
      </c>
      <c r="AK296" s="9">
        <f>AVERAGEIF($H3:$H290,"=1",AK3:AK290)</f>
        <v>1.7003671114763708</v>
      </c>
      <c r="AL296" s="9">
        <f t="shared" ref="AL296:AU296" si="19">AVERAGEIF($H3:$H290,"=1",AL3:AL290)</f>
        <v>0.45317606078111561</v>
      </c>
      <c r="AM296" s="9">
        <f t="shared" si="19"/>
        <v>0.45274248573696241</v>
      </c>
      <c r="AN296" s="9">
        <f t="shared" si="19"/>
        <v>2.4308733897830828</v>
      </c>
      <c r="AO296" s="9">
        <f t="shared" si="19"/>
        <v>0.41458399847964761</v>
      </c>
      <c r="AP296" s="9">
        <f t="shared" si="19"/>
        <v>2.1758240539173133</v>
      </c>
      <c r="AQ296" s="9">
        <f t="shared" si="19"/>
        <v>0.44718141941819339</v>
      </c>
      <c r="AR296" s="9">
        <f t="shared" si="19"/>
        <v>1.3426102713739965</v>
      </c>
      <c r="AS296" s="9">
        <f t="shared" si="19"/>
        <v>0.46083428547368382</v>
      </c>
      <c r="AT296" s="9">
        <f t="shared" si="19"/>
        <v>4.2624719923373782</v>
      </c>
      <c r="AU296" s="9">
        <f t="shared" si="19"/>
        <v>1.1325917753798422</v>
      </c>
      <c r="AW296" s="10"/>
    </row>
    <row r="297" spans="6:49" x14ac:dyDescent="0.3">
      <c r="L297" t="str">
        <f t="shared" ref="L297:L303" si="20">X297</f>
        <v>Gain &gt; 0</v>
      </c>
      <c r="M297" s="9">
        <f>AVERAGEIF($J3:$J290,"=1",M3:M290)</f>
        <v>2690282.6307692309</v>
      </c>
      <c r="N297" s="9">
        <f t="shared" ref="N297:W297" si="21">AVERAGEIF($J3:$J290,"=1",N3:N290)</f>
        <v>2199294.4769230769</v>
      </c>
      <c r="O297" s="9">
        <f t="shared" si="21"/>
        <v>2222600.4461538466</v>
      </c>
      <c r="P297" s="9">
        <f t="shared" si="21"/>
        <v>4646795.038461538</v>
      </c>
      <c r="Q297" s="9">
        <f t="shared" si="21"/>
        <v>1215549.2230769233</v>
      </c>
      <c r="R297" s="9">
        <f t="shared" si="21"/>
        <v>3462416.9000000013</v>
      </c>
      <c r="S297" s="9">
        <f t="shared" si="21"/>
        <v>1355274.3461538458</v>
      </c>
      <c r="T297" s="9">
        <f t="shared" si="21"/>
        <v>5034753.0692307698</v>
      </c>
      <c r="U297" s="9">
        <f t="shared" si="21"/>
        <v>3979820.4923076928</v>
      </c>
      <c r="V297" s="9">
        <f t="shared" si="21"/>
        <v>9708059.4307692293</v>
      </c>
      <c r="W297" s="9">
        <f t="shared" si="21"/>
        <v>2260202.1538461535</v>
      </c>
      <c r="X297" s="9" t="s">
        <v>17</v>
      </c>
      <c r="Y297" s="9">
        <f>AVERAGEIF($J3:$J290,"=1",Y3:Y290)</f>
        <v>2.7249361563191852</v>
      </c>
      <c r="Z297" s="9">
        <f t="shared" ref="Z297:AI297" si="22">AVERAGEIF($J3:$J290,"=1",Z3:Z290)</f>
        <v>2.0606309789017989</v>
      </c>
      <c r="AA297" s="9">
        <f t="shared" si="22"/>
        <v>2.0612189172104438</v>
      </c>
      <c r="AB297" s="9">
        <f t="shared" si="22"/>
        <v>4.0107495943400036</v>
      </c>
      <c r="AC297" s="9">
        <f t="shared" si="22"/>
        <v>1.5769070045583733</v>
      </c>
      <c r="AD297" s="9">
        <f t="shared" si="22"/>
        <v>3.8169343219971497</v>
      </c>
      <c r="AE297" s="9">
        <f t="shared" si="22"/>
        <v>1.9395913409754244</v>
      </c>
      <c r="AF297" s="9">
        <f t="shared" si="22"/>
        <v>2.701925725940292</v>
      </c>
      <c r="AG297" s="9">
        <f t="shared" si="22"/>
        <v>2.5717671832333928</v>
      </c>
      <c r="AH297" s="9">
        <f t="shared" si="22"/>
        <v>5.4370464376921657</v>
      </c>
      <c r="AI297" s="9">
        <f t="shared" si="22"/>
        <v>3.1214839457467076</v>
      </c>
      <c r="AJ297" s="10" t="str">
        <f t="shared" si="7"/>
        <v>Gain &gt; 0</v>
      </c>
      <c r="AK297" s="9">
        <f>AVERAGEIF($J3:$J290,"=1",AK3:AK290)</f>
        <v>2.7249361563191852</v>
      </c>
      <c r="AL297" s="9">
        <f t="shared" ref="AL297:AU297" si="23">AVERAGEIF($J3:$J290,"=1",AL3:AL290)</f>
        <v>0.69551558465105834</v>
      </c>
      <c r="AM297" s="9">
        <f t="shared" si="23"/>
        <v>0.70192395788796524</v>
      </c>
      <c r="AN297" s="9">
        <f t="shared" si="23"/>
        <v>4.0107495943400036</v>
      </c>
      <c r="AO297" s="9">
        <f t="shared" si="23"/>
        <v>0.59333641397757819</v>
      </c>
      <c r="AP297" s="9">
        <f t="shared" si="23"/>
        <v>3.8169343219971497</v>
      </c>
      <c r="AQ297" s="9">
        <f t="shared" si="23"/>
        <v>0.68716990888306806</v>
      </c>
      <c r="AR297" s="9">
        <f t="shared" si="23"/>
        <v>1.4573351494278397</v>
      </c>
      <c r="AS297" s="9">
        <f t="shared" si="23"/>
        <v>0.47474124086259589</v>
      </c>
      <c r="AT297" s="9">
        <f t="shared" si="23"/>
        <v>5.4370464376921657</v>
      </c>
      <c r="AU297" s="9">
        <f t="shared" si="23"/>
        <v>1.799109503076985</v>
      </c>
      <c r="AW297" s="10"/>
    </row>
    <row r="298" spans="6:49" x14ac:dyDescent="0.3">
      <c r="L298" t="str">
        <f t="shared" si="20"/>
        <v>Gain &lt;=0</v>
      </c>
      <c r="M298" s="9">
        <f>AVERAGEIF($I3:$I290,"=1",M3:M290)</f>
        <v>3618085.0866666664</v>
      </c>
      <c r="N298" s="9">
        <f t="shared" ref="N298:W298" si="24">AVERAGEIF($I3:$I290,"=1",N3:N290)</f>
        <v>3381336.3866666663</v>
      </c>
      <c r="O298" s="9">
        <f t="shared" si="24"/>
        <v>3408004.18</v>
      </c>
      <c r="P298" s="9">
        <f t="shared" si="24"/>
        <v>6912094.8533333354</v>
      </c>
      <c r="Q298" s="9">
        <f t="shared" si="24"/>
        <v>1947760.4199999997</v>
      </c>
      <c r="R298" s="9">
        <f t="shared" si="24"/>
        <v>5077097.0200000005</v>
      </c>
      <c r="S298" s="9">
        <f t="shared" si="24"/>
        <v>2833713.5066666668</v>
      </c>
      <c r="T298" s="9">
        <f t="shared" si="24"/>
        <v>4940057.4333333345</v>
      </c>
      <c r="U298" s="9">
        <f t="shared" si="24"/>
        <v>4179306.9999999991</v>
      </c>
      <c r="V298" s="9">
        <f t="shared" si="24"/>
        <v>13954479.179999998</v>
      </c>
      <c r="W298" s="9">
        <f t="shared" si="24"/>
        <v>4279517.2266666666</v>
      </c>
      <c r="X298" s="9" t="s">
        <v>18</v>
      </c>
      <c r="Y298" s="9">
        <f>AVERAGEIF($I3:$I290,"=1",Y3:Y290)</f>
        <v>3.341587532050132</v>
      </c>
      <c r="Z298" s="9">
        <f t="shared" ref="Z298:AI298" si="25">AVERAGEIF($I3:$I290,"=1",Z3:Z290)</f>
        <v>2.8197061252753102</v>
      </c>
      <c r="AA298" s="9">
        <f t="shared" si="25"/>
        <v>2.8135175673970183</v>
      </c>
      <c r="AB298" s="9">
        <f t="shared" si="25"/>
        <v>6.2657041326213694</v>
      </c>
      <c r="AC298" s="9">
        <f t="shared" si="25"/>
        <v>2.191056319905329</v>
      </c>
      <c r="AD298" s="9">
        <f t="shared" si="25"/>
        <v>4.3599596996803305</v>
      </c>
      <c r="AE298" s="9">
        <f t="shared" si="25"/>
        <v>2.9498820017619689</v>
      </c>
      <c r="AF298" s="9">
        <f t="shared" si="25"/>
        <v>2.6320154084649401</v>
      </c>
      <c r="AG298" s="9">
        <f t="shared" si="25"/>
        <v>2.7331851509562708</v>
      </c>
      <c r="AH298" s="9">
        <f t="shared" si="25"/>
        <v>7.022138186420781</v>
      </c>
      <c r="AI298" s="9">
        <f t="shared" si="25"/>
        <v>4.5570092638201691</v>
      </c>
      <c r="AJ298" s="10" t="str">
        <f t="shared" si="7"/>
        <v>Gain &lt;=0</v>
      </c>
      <c r="AK298" s="9">
        <f>AVERAGEIF($I3:$I290,"=1",AK3:AK290)</f>
        <v>3.341587532050132</v>
      </c>
      <c r="AL298" s="9">
        <f t="shared" ref="AL298:AU298" si="26">AVERAGEIF($I3:$I290,"=1",AL3:AL290)</f>
        <v>0.91969466106655717</v>
      </c>
      <c r="AM298" s="9">
        <f t="shared" si="26"/>
        <v>0.92448356538002063</v>
      </c>
      <c r="AN298" s="9">
        <f t="shared" si="26"/>
        <v>6.2657041326213694</v>
      </c>
      <c r="AO298" s="9">
        <f t="shared" si="26"/>
        <v>0.81248933334757278</v>
      </c>
      <c r="AP298" s="9">
        <f t="shared" si="26"/>
        <v>4.3599596996803305</v>
      </c>
      <c r="AQ298" s="9">
        <f t="shared" si="26"/>
        <v>0.94740846417184588</v>
      </c>
      <c r="AR298" s="9">
        <f t="shared" si="26"/>
        <v>1.4496073921249866</v>
      </c>
      <c r="AS298" s="9">
        <f t="shared" si="26"/>
        <v>0.50075229824598255</v>
      </c>
      <c r="AT298" s="9">
        <f t="shared" si="26"/>
        <v>7.022138186420781</v>
      </c>
      <c r="AU298" s="9">
        <f t="shared" si="26"/>
        <v>2.663520445231891</v>
      </c>
    </row>
    <row r="299" spans="6:49" x14ac:dyDescent="0.3">
      <c r="L299" t="str">
        <f t="shared" si="20"/>
        <v>Target;Gain &gt; 0.8; #pref=2</v>
      </c>
      <c r="M299" s="9" t="e">
        <f t="shared" ref="M299:W299" si="27">AVERAGEIFS(M3:M290, $H$3:$H$290, "=1",$K3:$K290,"=2",$AY3:$AY290,"&gt;"&amp;$X$292)</f>
        <v>#DIV/0!</v>
      </c>
      <c r="N299" s="9" t="e">
        <f t="shared" si="27"/>
        <v>#DIV/0!</v>
      </c>
      <c r="O299" s="9" t="e">
        <f t="shared" si="27"/>
        <v>#DIV/0!</v>
      </c>
      <c r="P299" s="9" t="e">
        <f t="shared" si="27"/>
        <v>#DIV/0!</v>
      </c>
      <c r="Q299" s="9" t="e">
        <f t="shared" si="27"/>
        <v>#DIV/0!</v>
      </c>
      <c r="R299" s="9" t="e">
        <f t="shared" si="27"/>
        <v>#DIV/0!</v>
      </c>
      <c r="S299" s="9" t="e">
        <f t="shared" si="27"/>
        <v>#DIV/0!</v>
      </c>
      <c r="T299" s="9" t="e">
        <f t="shared" si="27"/>
        <v>#DIV/0!</v>
      </c>
      <c r="U299" s="9" t="e">
        <f t="shared" si="27"/>
        <v>#DIV/0!</v>
      </c>
      <c r="V299" s="9" t="e">
        <f t="shared" si="27"/>
        <v>#DIV/0!</v>
      </c>
      <c r="W299" s="9" t="e">
        <f t="shared" si="27"/>
        <v>#DIV/0!</v>
      </c>
      <c r="X299" s="9" t="str">
        <f>"Target;Gain &gt; "&amp;X292&amp;"; #pref=2"</f>
        <v>Target;Gain &gt; 0.8; #pref=2</v>
      </c>
      <c r="Y299" s="9" t="e">
        <f t="shared" ref="Y299:AI299" si="28">AVERAGEIFS(Y3:Y290, $H$3:$H$290, "=1",$K3:$K290,"=2",$AY3:$AY290,"&gt;"&amp;$X$292)</f>
        <v>#DIV/0!</v>
      </c>
      <c r="Z299" s="9" t="e">
        <f t="shared" si="28"/>
        <v>#DIV/0!</v>
      </c>
      <c r="AA299" s="9" t="e">
        <f t="shared" si="28"/>
        <v>#DIV/0!</v>
      </c>
      <c r="AB299" s="9" t="e">
        <f t="shared" si="28"/>
        <v>#DIV/0!</v>
      </c>
      <c r="AC299" s="9" t="e">
        <f t="shared" si="28"/>
        <v>#DIV/0!</v>
      </c>
      <c r="AD299" s="9" t="e">
        <f t="shared" si="28"/>
        <v>#DIV/0!</v>
      </c>
      <c r="AE299" s="9" t="e">
        <f t="shared" si="28"/>
        <v>#DIV/0!</v>
      </c>
      <c r="AF299" s="9" t="e">
        <f t="shared" si="28"/>
        <v>#DIV/0!</v>
      </c>
      <c r="AG299" s="9" t="e">
        <f t="shared" si="28"/>
        <v>#DIV/0!</v>
      </c>
      <c r="AH299" s="9" t="e">
        <f t="shared" si="28"/>
        <v>#DIV/0!</v>
      </c>
      <c r="AI299" s="9" t="e">
        <f t="shared" si="28"/>
        <v>#DIV/0!</v>
      </c>
      <c r="AJ299" s="10" t="str">
        <f t="shared" si="7"/>
        <v>Target;Gain &gt; 0.8; #pref=2</v>
      </c>
      <c r="AK299" s="9" t="e">
        <f t="shared" ref="AK299:AU299" si="29">AVERAGEIFS(AK3:AK290, $H$3:$H$290, "=1",$K3:$K290,"=2",$AY3:$AY290,"&gt;"&amp;$X$292)</f>
        <v>#DIV/0!</v>
      </c>
      <c r="AL299" s="9" t="e">
        <f t="shared" si="29"/>
        <v>#DIV/0!</v>
      </c>
      <c r="AM299" s="9" t="e">
        <f t="shared" si="29"/>
        <v>#DIV/0!</v>
      </c>
      <c r="AN299" s="9" t="e">
        <f t="shared" si="29"/>
        <v>#DIV/0!</v>
      </c>
      <c r="AO299" s="9" t="e">
        <f t="shared" si="29"/>
        <v>#DIV/0!</v>
      </c>
      <c r="AP299" s="9" t="e">
        <f t="shared" si="29"/>
        <v>#DIV/0!</v>
      </c>
      <c r="AQ299" s="9" t="e">
        <f t="shared" si="29"/>
        <v>#DIV/0!</v>
      </c>
      <c r="AR299" s="9" t="e">
        <f t="shared" si="29"/>
        <v>#DIV/0!</v>
      </c>
      <c r="AS299" s="9" t="e">
        <f t="shared" si="29"/>
        <v>#DIV/0!</v>
      </c>
      <c r="AT299" s="9" t="e">
        <f t="shared" si="29"/>
        <v>#DIV/0!</v>
      </c>
      <c r="AU299" s="9" t="e">
        <f t="shared" si="29"/>
        <v>#DIV/0!</v>
      </c>
    </row>
    <row r="300" spans="6:49" x14ac:dyDescent="0.3">
      <c r="L300" t="str">
        <f t="shared" si="20"/>
        <v>Target; Gain &gt; 0.8; #pref=3</v>
      </c>
      <c r="M300" s="9">
        <f t="shared" ref="M300:W300" si="30">AVERAGEIFS(M3:M290, $H$3:$H$290, "=1",$K3:$K290,"=3",$AY3:$AY290,"&gt;"&amp;$X$292)</f>
        <v>1469812.7</v>
      </c>
      <c r="N300" s="9">
        <f t="shared" si="30"/>
        <v>906316.1</v>
      </c>
      <c r="O300" s="9">
        <f t="shared" si="30"/>
        <v>914040.85</v>
      </c>
      <c r="P300" s="9">
        <f t="shared" si="30"/>
        <v>3287460.4000000004</v>
      </c>
      <c r="Q300" s="9">
        <f t="shared" si="30"/>
        <v>481517.65</v>
      </c>
      <c r="R300" s="9">
        <f t="shared" si="30"/>
        <v>2539103.2000000002</v>
      </c>
      <c r="S300" s="9">
        <f t="shared" si="30"/>
        <v>512918.30000000005</v>
      </c>
      <c r="T300" s="9">
        <f t="shared" si="30"/>
        <v>6021818.5499999998</v>
      </c>
      <c r="U300" s="9">
        <f t="shared" si="30"/>
        <v>4088783.3</v>
      </c>
      <c r="V300" s="9">
        <f t="shared" si="30"/>
        <v>6407506.0499999998</v>
      </c>
      <c r="W300" s="9">
        <f t="shared" si="30"/>
        <v>1185296.8500000001</v>
      </c>
      <c r="X300" s="9" t="str">
        <f>"Target; Gain &gt; "&amp;X292&amp;"; #pref=3"</f>
        <v>Target; Gain &gt; 0.8; #pref=3</v>
      </c>
      <c r="Y300" s="9">
        <f t="shared" ref="Y300:AI300" si="31">AVERAGEIFS(Y3:Y290, $H$3:$H$290, "=1",$K3:$K290,"=3",$AY3:$AY290,"&gt;"&amp;$X$292)</f>
        <v>1.5223228134942475</v>
      </c>
      <c r="Z300" s="9">
        <f t="shared" si="31"/>
        <v>1.109713942441158</v>
      </c>
      <c r="AA300" s="9">
        <f t="shared" si="31"/>
        <v>1.1007828070491088</v>
      </c>
      <c r="AB300" s="9">
        <f t="shared" si="31"/>
        <v>2.0198840422031936</v>
      </c>
      <c r="AC300" s="9">
        <f t="shared" si="31"/>
        <v>0.95178767504985451</v>
      </c>
      <c r="AD300" s="9">
        <f t="shared" si="31"/>
        <v>1.8557569138443797</v>
      </c>
      <c r="AE300" s="9">
        <f t="shared" si="31"/>
        <v>0.80474650894175292</v>
      </c>
      <c r="AF300" s="9">
        <f t="shared" si="31"/>
        <v>3.2654162462364185</v>
      </c>
      <c r="AG300" s="9">
        <f t="shared" si="31"/>
        <v>2.494856907881331</v>
      </c>
      <c r="AH300" s="9">
        <f t="shared" si="31"/>
        <v>3.9948352538514884</v>
      </c>
      <c r="AI300" s="9">
        <f t="shared" si="31"/>
        <v>1.7679360652924512</v>
      </c>
      <c r="AJ300" s="10" t="str">
        <f t="shared" si="7"/>
        <v>Target; Gain &gt; 0.8; #pref=3</v>
      </c>
      <c r="AK300" s="9">
        <f t="shared" ref="AK300:AU300" si="32">AVERAGEIFS(AK3:AK290, $H$3:$H$290, "=1",$K3:$K290,"=3",$AY3:$AY290,"&gt;"&amp;$X$292)</f>
        <v>1.5223228134942475</v>
      </c>
      <c r="AL300" s="9">
        <f t="shared" si="32"/>
        <v>0.44971309609827581</v>
      </c>
      <c r="AM300" s="9">
        <f t="shared" si="32"/>
        <v>0.44418346604215908</v>
      </c>
      <c r="AN300" s="9">
        <f t="shared" si="32"/>
        <v>2.0198840422031936</v>
      </c>
      <c r="AO300" s="9">
        <f t="shared" si="32"/>
        <v>0.41964556744933362</v>
      </c>
      <c r="AP300" s="9">
        <f t="shared" si="32"/>
        <v>1.8557569138443797</v>
      </c>
      <c r="AQ300" s="9">
        <f t="shared" si="32"/>
        <v>0.4057767455436988</v>
      </c>
      <c r="AR300" s="9">
        <f t="shared" si="32"/>
        <v>1.771700010838686</v>
      </c>
      <c r="AS300" s="9">
        <f t="shared" si="32"/>
        <v>0.52034482962917539</v>
      </c>
      <c r="AT300" s="9">
        <f t="shared" si="32"/>
        <v>3.9948352538514884</v>
      </c>
      <c r="AU300" s="9">
        <f t="shared" si="32"/>
        <v>0.91252295984595566</v>
      </c>
    </row>
    <row r="301" spans="6:49" x14ac:dyDescent="0.3">
      <c r="L301" t="str">
        <f t="shared" si="20"/>
        <v>Target; Gain &gt; 0.8; #pref=4</v>
      </c>
      <c r="M301" s="9" t="e">
        <f t="shared" ref="M301:W301" si="33">AVERAGEIFS(M3:M290, $H$3:$H$290, "=1",$K3:$K290,"=4",$AY3:$AY290,"&gt;"&amp;$X$292)</f>
        <v>#DIV/0!</v>
      </c>
      <c r="N301" s="9" t="e">
        <f t="shared" si="33"/>
        <v>#DIV/0!</v>
      </c>
      <c r="O301" s="9" t="e">
        <f t="shared" si="33"/>
        <v>#DIV/0!</v>
      </c>
      <c r="P301" s="9" t="e">
        <f t="shared" si="33"/>
        <v>#DIV/0!</v>
      </c>
      <c r="Q301" s="9" t="e">
        <f t="shared" si="33"/>
        <v>#DIV/0!</v>
      </c>
      <c r="R301" s="9" t="e">
        <f t="shared" si="33"/>
        <v>#DIV/0!</v>
      </c>
      <c r="S301" s="9" t="e">
        <f t="shared" si="33"/>
        <v>#DIV/0!</v>
      </c>
      <c r="T301" s="9" t="e">
        <f t="shared" si="33"/>
        <v>#DIV/0!</v>
      </c>
      <c r="U301" s="9" t="e">
        <f t="shared" si="33"/>
        <v>#DIV/0!</v>
      </c>
      <c r="V301" s="9" t="e">
        <f t="shared" si="33"/>
        <v>#DIV/0!</v>
      </c>
      <c r="W301" s="9" t="e">
        <f t="shared" si="33"/>
        <v>#DIV/0!</v>
      </c>
      <c r="X301" s="9" t="str">
        <f>"Target; Gain &gt; "&amp;X292&amp;"; #pref=4"</f>
        <v>Target; Gain &gt; 0.8; #pref=4</v>
      </c>
      <c r="Y301" s="9" t="e">
        <f t="shared" ref="Y301:AI301" si="34">AVERAGEIFS(Y3:Y290, $H$3:$H$290, "=1",$K3:$K290,"=4",$AY3:$AY290,"&gt;"&amp;$X$292)</f>
        <v>#DIV/0!</v>
      </c>
      <c r="Z301" s="9" t="e">
        <f t="shared" si="34"/>
        <v>#DIV/0!</v>
      </c>
      <c r="AA301" s="9" t="e">
        <f t="shared" si="34"/>
        <v>#DIV/0!</v>
      </c>
      <c r="AB301" s="9" t="e">
        <f t="shared" si="34"/>
        <v>#DIV/0!</v>
      </c>
      <c r="AC301" s="9" t="e">
        <f t="shared" si="34"/>
        <v>#DIV/0!</v>
      </c>
      <c r="AD301" s="9" t="e">
        <f t="shared" si="34"/>
        <v>#DIV/0!</v>
      </c>
      <c r="AE301" s="9" t="e">
        <f t="shared" si="34"/>
        <v>#DIV/0!</v>
      </c>
      <c r="AF301" s="9" t="e">
        <f t="shared" si="34"/>
        <v>#DIV/0!</v>
      </c>
      <c r="AG301" s="9" t="e">
        <f t="shared" si="34"/>
        <v>#DIV/0!</v>
      </c>
      <c r="AH301" s="9" t="e">
        <f t="shared" si="34"/>
        <v>#DIV/0!</v>
      </c>
      <c r="AI301" s="9" t="e">
        <f t="shared" si="34"/>
        <v>#DIV/0!</v>
      </c>
      <c r="AJ301" s="10" t="str">
        <f t="shared" si="7"/>
        <v>Target; Gain &gt; 0.8; #pref=4</v>
      </c>
      <c r="AK301" s="9" t="e">
        <f t="shared" ref="AK301:AU301" si="35">AVERAGEIFS(AK3:AK290, $H$3:$H$290, "=1",$K3:$K290,"=4",$AY3:$AY290,"&gt;"&amp;$X$292)</f>
        <v>#DIV/0!</v>
      </c>
      <c r="AL301" s="9" t="e">
        <f t="shared" si="35"/>
        <v>#DIV/0!</v>
      </c>
      <c r="AM301" s="9" t="e">
        <f t="shared" si="35"/>
        <v>#DIV/0!</v>
      </c>
      <c r="AN301" s="9" t="e">
        <f t="shared" si="35"/>
        <v>#DIV/0!</v>
      </c>
      <c r="AO301" s="9" t="e">
        <f t="shared" si="35"/>
        <v>#DIV/0!</v>
      </c>
      <c r="AP301" s="9" t="e">
        <f t="shared" si="35"/>
        <v>#DIV/0!</v>
      </c>
      <c r="AQ301" s="9" t="e">
        <f t="shared" si="35"/>
        <v>#DIV/0!</v>
      </c>
      <c r="AR301" s="9" t="e">
        <f t="shared" si="35"/>
        <v>#DIV/0!</v>
      </c>
      <c r="AS301" s="9" t="e">
        <f t="shared" si="35"/>
        <v>#DIV/0!</v>
      </c>
      <c r="AT301" s="9" t="e">
        <f t="shared" si="35"/>
        <v>#DIV/0!</v>
      </c>
      <c r="AU301" s="9" t="e">
        <f t="shared" si="35"/>
        <v>#DIV/0!</v>
      </c>
    </row>
    <row r="302" spans="6:49" x14ac:dyDescent="0.3">
      <c r="L302" s="9" t="str">
        <f t="shared" si="20"/>
        <v>Target; Gain &gt; 0</v>
      </c>
      <c r="M302" s="9">
        <f>AVERAGEIFS(M3:M290,$H3:$H290,"=1",$J3:$J290,"=1")</f>
        <v>1753459.6500000001</v>
      </c>
      <c r="N302" s="9">
        <f t="shared" ref="N302:W302" si="36">AVERAGEIFS(N3:N290,$H3:$H290,"=1",$J3:$J290,"=1")</f>
        <v>1061009.6749999998</v>
      </c>
      <c r="O302" s="9">
        <f t="shared" si="36"/>
        <v>1072465.7750000001</v>
      </c>
      <c r="P302" s="9">
        <f t="shared" si="36"/>
        <v>3137022.4000000004</v>
      </c>
      <c r="Q302" s="9">
        <f t="shared" si="36"/>
        <v>527633.875</v>
      </c>
      <c r="R302" s="9">
        <f t="shared" si="36"/>
        <v>2382834.5250000004</v>
      </c>
      <c r="S302" s="9">
        <f t="shared" si="36"/>
        <v>486924.82499999995</v>
      </c>
      <c r="T302" s="9">
        <f t="shared" si="36"/>
        <v>5065920.6000000006</v>
      </c>
      <c r="U302" s="9">
        <f t="shared" si="36"/>
        <v>3893734.05</v>
      </c>
      <c r="V302" s="9">
        <f t="shared" si="36"/>
        <v>7983413.4249999989</v>
      </c>
      <c r="W302" s="9">
        <f t="shared" si="36"/>
        <v>1050390.5</v>
      </c>
      <c r="X302" s="9" t="s">
        <v>51</v>
      </c>
      <c r="Y302" s="9">
        <f>AVERAGEIFS(Y3:Y290,$H3:$H290,"=1",$J3:$J290,"=1")</f>
        <v>1.8714751437961239</v>
      </c>
      <c r="Z302" s="9">
        <f t="shared" ref="Z302:AI302" si="37">AVERAGEIFS(Z3:Z290,$H3:$H290,"=1",$J3:$J290,"=1")</f>
        <v>1.2534846671886042</v>
      </c>
      <c r="AA302" s="9">
        <f t="shared" si="37"/>
        <v>1.2508091283481915</v>
      </c>
      <c r="AB302" s="9">
        <f t="shared" si="37"/>
        <v>2.7777555060267334</v>
      </c>
      <c r="AC302" s="9">
        <f t="shared" si="37"/>
        <v>1.029315225418395</v>
      </c>
      <c r="AD302" s="9">
        <f t="shared" si="37"/>
        <v>2.4378040155468628</v>
      </c>
      <c r="AE302" s="9">
        <f t="shared" si="37"/>
        <v>1.0027162776663316</v>
      </c>
      <c r="AF302" s="9">
        <f t="shared" si="37"/>
        <v>2.742992050664907</v>
      </c>
      <c r="AG302" s="9">
        <f t="shared" si="37"/>
        <v>2.4863149661483477</v>
      </c>
      <c r="AH302" s="9">
        <f t="shared" si="37"/>
        <v>4.96126405899704</v>
      </c>
      <c r="AI302" s="9">
        <f t="shared" si="37"/>
        <v>2.018323961626447</v>
      </c>
      <c r="AJ302" s="9" t="str">
        <f t="shared" si="7"/>
        <v>Target; Gain &gt; 0</v>
      </c>
      <c r="AK302" s="9">
        <f>AVERAGEIFS(AK3:AK290,$H3:$H290,"=1",$J3:$J290,"=1")</f>
        <v>1.8714751437961239</v>
      </c>
      <c r="AL302" s="9">
        <f t="shared" ref="AL302:AU302" si="38">AVERAGEIFS(AL3:AL290,$H3:$H290,"=1",$J3:$J290,"=1")</f>
        <v>0.4590933259270969</v>
      </c>
      <c r="AM302" s="9">
        <f t="shared" si="38"/>
        <v>0.45952899704425365</v>
      </c>
      <c r="AN302" s="9">
        <f t="shared" si="38"/>
        <v>2.7777555060267334</v>
      </c>
      <c r="AO302" s="9">
        <f t="shared" si="38"/>
        <v>0.42362439117423495</v>
      </c>
      <c r="AP302" s="9">
        <f t="shared" si="38"/>
        <v>2.4378040155468628</v>
      </c>
      <c r="AQ302" s="9">
        <f t="shared" si="38"/>
        <v>0.44561793824541379</v>
      </c>
      <c r="AR302" s="9">
        <f t="shared" si="38"/>
        <v>1.4580759187403602</v>
      </c>
      <c r="AS302" s="9">
        <f t="shared" si="38"/>
        <v>0.48297730352933294</v>
      </c>
      <c r="AT302" s="9">
        <f t="shared" si="38"/>
        <v>4.96126405899704</v>
      </c>
      <c r="AU302" s="9">
        <f t="shared" si="38"/>
        <v>1.0333088102270267</v>
      </c>
      <c r="AW302" s="10"/>
    </row>
    <row r="303" spans="6:49" x14ac:dyDescent="0.3">
      <c r="L303" s="9" t="str">
        <f t="shared" si="20"/>
        <v>Target; Gain &lt;= 0</v>
      </c>
      <c r="M303" s="9">
        <f>AVERAGEIFS(M3:M290,$H3:$H290,"=1",$J3:$J290,"=0")</f>
        <v>738593.9</v>
      </c>
      <c r="N303" s="9">
        <f t="shared" ref="N303:W303" si="39">AVERAGEIFS(N3:N290,$H3:$H290,"=1",$J3:$J290,"=0")</f>
        <v>1717283.2000000002</v>
      </c>
      <c r="O303" s="9">
        <f t="shared" si="39"/>
        <v>1723589.8</v>
      </c>
      <c r="P303" s="9">
        <f t="shared" si="39"/>
        <v>634322.60000000009</v>
      </c>
      <c r="Q303" s="9">
        <f t="shared" si="39"/>
        <v>826272.4</v>
      </c>
      <c r="R303" s="9">
        <f t="shared" si="39"/>
        <v>567337.6</v>
      </c>
      <c r="S303" s="9">
        <f t="shared" si="39"/>
        <v>951573.5</v>
      </c>
      <c r="T303" s="9">
        <f t="shared" si="39"/>
        <v>3982915.9000000004</v>
      </c>
      <c r="U303" s="9">
        <f t="shared" si="39"/>
        <v>3861862</v>
      </c>
      <c r="V303" s="9">
        <f t="shared" si="39"/>
        <v>701347.2</v>
      </c>
      <c r="W303" s="9">
        <f t="shared" si="39"/>
        <v>1524812.7000000002</v>
      </c>
      <c r="X303" s="9" t="s">
        <v>131</v>
      </c>
      <c r="Y303" s="9">
        <f>AVERAGEIFS(Y3:Y290,$H3:$H290,"=1",$J3:$J290,"=0")</f>
        <v>1.0159349821973593</v>
      </c>
      <c r="Z303" s="9">
        <f t="shared" ref="Z303:AI303" si="40">AVERAGEIFS(Z3:Z290,$H3:$H290,"=1",$J3:$J290,"=0")</f>
        <v>1.629142310045427</v>
      </c>
      <c r="AA303" s="9">
        <f t="shared" si="40"/>
        <v>1.610726747103036</v>
      </c>
      <c r="AB303" s="9">
        <f t="shared" si="40"/>
        <v>1.0433449248084801</v>
      </c>
      <c r="AC303" s="9">
        <f t="shared" si="40"/>
        <v>1.2375009326118742</v>
      </c>
      <c r="AD303" s="9">
        <f t="shared" si="40"/>
        <v>1.127904207399115</v>
      </c>
      <c r="AE303" s="9">
        <f t="shared" si="40"/>
        <v>1.722224923199974</v>
      </c>
      <c r="AF303" s="9">
        <f t="shared" si="40"/>
        <v>1.363626933214255</v>
      </c>
      <c r="AG303" s="9">
        <f t="shared" si="40"/>
        <v>2.1803514411847571</v>
      </c>
      <c r="AH303" s="9">
        <f t="shared" si="40"/>
        <v>1.46730372569873</v>
      </c>
      <c r="AI303" s="9">
        <f t="shared" si="40"/>
        <v>2.9235717727977315</v>
      </c>
      <c r="AJ303" s="9" t="str">
        <f t="shared" si="7"/>
        <v>Target; Gain &lt;= 0</v>
      </c>
      <c r="AK303" s="9">
        <f>AVERAGEIFS(AK3:AK290,$H3:$H290,"=1",$J3:$J290,"=0")</f>
        <v>1.0159349821973593</v>
      </c>
      <c r="AL303" s="9">
        <f t="shared" ref="AL303:AU303" si="41">AVERAGEIFS(AL3:AL290,$H3:$H290,"=1",$J3:$J290,"=0")</f>
        <v>0.42950700019719079</v>
      </c>
      <c r="AM303" s="9">
        <f t="shared" si="41"/>
        <v>0.42559644050779749</v>
      </c>
      <c r="AN303" s="9">
        <f t="shared" si="41"/>
        <v>1.0433449248084801</v>
      </c>
      <c r="AO303" s="9">
        <f t="shared" si="41"/>
        <v>0.37842242770129819</v>
      </c>
      <c r="AP303" s="9">
        <f t="shared" si="41"/>
        <v>1.127904207399115</v>
      </c>
      <c r="AQ303" s="9">
        <f t="shared" si="41"/>
        <v>0.45343534410931163</v>
      </c>
      <c r="AR303" s="9">
        <f t="shared" si="41"/>
        <v>0.88074768190854225</v>
      </c>
      <c r="AS303" s="9">
        <f t="shared" si="41"/>
        <v>0.37226221325108777</v>
      </c>
      <c r="AT303" s="9">
        <f t="shared" si="41"/>
        <v>1.46730372569873</v>
      </c>
      <c r="AU303" s="9">
        <f t="shared" si="41"/>
        <v>1.5297236359911039</v>
      </c>
      <c r="AW303" s="10"/>
    </row>
    <row r="304" spans="6:49" x14ac:dyDescent="0.3">
      <c r="L304" s="11">
        <f>L292</f>
        <v>0.8</v>
      </c>
      <c r="M304" s="11"/>
      <c r="N304" s="12" t="str">
        <f>N292</f>
        <v>BNL Causal</v>
      </c>
      <c r="O304" s="12" t="str">
        <f>O292</f>
        <v>BNL Causal HM</v>
      </c>
      <c r="P304" s="12" t="str">
        <f>Q292</f>
        <v>SFS Causal</v>
      </c>
      <c r="Q304" s="12" t="str">
        <f>S292</f>
        <v>SaLSa Causal</v>
      </c>
      <c r="R304" s="12" t="str">
        <f>U292</f>
        <v>D&amp;C Causal</v>
      </c>
      <c r="S304" s="12" t="str">
        <f>W292</f>
        <v>BBS Causal</v>
      </c>
      <c r="T304" s="12"/>
      <c r="U304" s="11">
        <f>X292</f>
        <v>0.8</v>
      </c>
      <c r="V304" s="12" t="str">
        <f>Z292</f>
        <v>BNL Causal</v>
      </c>
      <c r="W304" s="12" t="str">
        <f>AA292</f>
        <v>BNL Causal HM</v>
      </c>
      <c r="X304" s="12" t="str">
        <f>AC292</f>
        <v>SFS Causal</v>
      </c>
      <c r="Y304" s="12" t="str">
        <f>AE292</f>
        <v>SaLSa Causal</v>
      </c>
      <c r="Z304" s="12" t="str">
        <f>AG292</f>
        <v>D&amp;C Causal</v>
      </c>
      <c r="AA304" s="12" t="str">
        <f>AI292</f>
        <v>BBS Causal</v>
      </c>
      <c r="AB304" s="13"/>
      <c r="AC304" s="11">
        <f>AJ292</f>
        <v>0.8</v>
      </c>
      <c r="AD304" s="12" t="str">
        <f>AL292</f>
        <v>BNL Causal</v>
      </c>
      <c r="AE304" s="12" t="str">
        <f>AM292</f>
        <v>BNL Causal HM</v>
      </c>
      <c r="AF304" s="12" t="str">
        <f>AO292</f>
        <v>SFS Causal</v>
      </c>
      <c r="AG304" s="12" t="str">
        <f>AQ292</f>
        <v>SaLSa Causal</v>
      </c>
      <c r="AH304" s="12" t="str">
        <f>AS292</f>
        <v>D&amp;C Causal</v>
      </c>
      <c r="AI304" s="12" t="str">
        <f>AU292</f>
        <v>BBS Causal</v>
      </c>
      <c r="AK304" s="12"/>
      <c r="AL304" s="12"/>
      <c r="AM304" s="12"/>
      <c r="AN304" s="13"/>
      <c r="AO304" s="13"/>
      <c r="AP304" s="13"/>
      <c r="AQ304" s="13"/>
      <c r="AR304" s="13"/>
      <c r="AS304" s="13"/>
      <c r="AT304" s="13"/>
      <c r="AU304" s="13"/>
    </row>
    <row r="305" spans="7:49" x14ac:dyDescent="0.3">
      <c r="L305" t="str">
        <f>L293</f>
        <v>ALL</v>
      </c>
      <c r="N305" s="9">
        <f>N293</f>
        <v>2832531.2142857136</v>
      </c>
      <c r="O305" s="9">
        <f>O293</f>
        <v>2857638.160714285</v>
      </c>
      <c r="P305" s="9">
        <f>Q293</f>
        <v>1607805.221428571</v>
      </c>
      <c r="Q305" s="9">
        <f>S293</f>
        <v>2147295.3250000002</v>
      </c>
      <c r="R305" s="9">
        <f>U293</f>
        <v>4086688.2642857144</v>
      </c>
      <c r="S305" s="9">
        <f>W293</f>
        <v>3341978.0857142848</v>
      </c>
      <c r="T305" s="9"/>
      <c r="U305" s="9" t="str">
        <f>X293</f>
        <v>ALL</v>
      </c>
      <c r="V305" s="9">
        <f>Z293</f>
        <v>2.4672783787447514</v>
      </c>
      <c r="W305" s="9">
        <f>AA293</f>
        <v>2.4642360512389652</v>
      </c>
      <c r="X305" s="9">
        <f>AC293</f>
        <v>1.9059155663513854</v>
      </c>
      <c r="Y305" s="9">
        <f>AE293</f>
        <v>2.4808184806825015</v>
      </c>
      <c r="Z305" s="9">
        <f>AG293</f>
        <v>2.6582410945135053</v>
      </c>
      <c r="AA305" s="9">
        <f>AI293</f>
        <v>3.8905153661432057</v>
      </c>
      <c r="AB305" s="13"/>
      <c r="AC305" s="9" t="str">
        <f>AJ293</f>
        <v>ALL</v>
      </c>
      <c r="AD305" s="9">
        <f>AL293</f>
        <v>0.81561151844507518</v>
      </c>
      <c r="AE305" s="9">
        <f>AM293</f>
        <v>0.82115231904442332</v>
      </c>
      <c r="AF305" s="9">
        <f>AO293</f>
        <v>0.71073976364007507</v>
      </c>
      <c r="AG305" s="9">
        <f>AQ293</f>
        <v>0.82658342064491319</v>
      </c>
      <c r="AH305" s="9">
        <f>AS293</f>
        <v>0.48867573588941016</v>
      </c>
      <c r="AI305" s="9">
        <f>AU293</f>
        <v>2.2621867935171127</v>
      </c>
      <c r="AK305" s="9"/>
      <c r="AL305" s="9"/>
      <c r="AM305" s="9"/>
      <c r="AN305" s="13"/>
      <c r="AO305" s="13"/>
      <c r="AP305" s="13"/>
      <c r="AQ305" s="13"/>
      <c r="AR305" s="13"/>
      <c r="AS305" s="13"/>
      <c r="AT305" s="13"/>
      <c r="AU305" s="13"/>
    </row>
    <row r="306" spans="7:49" x14ac:dyDescent="0.3">
      <c r="L306" t="str">
        <f>L295</f>
        <v>Gain &gt; 0.8</v>
      </c>
      <c r="N306" s="9">
        <f t="shared" ref="N306:O313" si="42">N295</f>
        <v>897038.96666666667</v>
      </c>
      <c r="O306" s="9">
        <f t="shared" si="42"/>
        <v>905311.06666666677</v>
      </c>
      <c r="P306" s="9">
        <f t="shared" ref="P306:P313" si="43">Q295</f>
        <v>452509.5</v>
      </c>
      <c r="Q306" s="9">
        <f t="shared" ref="Q306:Q313" si="44">S295</f>
        <v>467507.46666666662</v>
      </c>
      <c r="R306" s="9">
        <f>U295</f>
        <v>3840793.1666666665</v>
      </c>
      <c r="S306" s="9">
        <f t="shared" ref="S306:S313" si="45">W295</f>
        <v>967502.96666666667</v>
      </c>
      <c r="T306" s="9"/>
      <c r="U306" s="9" t="str">
        <f t="shared" ref="U306:U313" si="46">X295</f>
        <v>Gain &gt; 0.8</v>
      </c>
      <c r="V306" s="9">
        <f t="shared" ref="V306:W313" si="47">Z295</f>
        <v>1.1131381035898811</v>
      </c>
      <c r="W306" s="9">
        <f t="shared" si="47"/>
        <v>1.105568950570887</v>
      </c>
      <c r="X306" s="9">
        <f t="shared" ref="X306:X313" si="48">AC295</f>
        <v>0.92348157334296666</v>
      </c>
      <c r="Y306" s="9">
        <f t="shared" ref="Y306:Y313" si="49">AE295</f>
        <v>0.95623390431671096</v>
      </c>
      <c r="Z306" s="9">
        <f t="shared" ref="Z306:Z313" si="50">AG295</f>
        <v>2.2554774307917493</v>
      </c>
      <c r="AA306" s="9">
        <f t="shared" ref="AA306:AA313" si="51">AI295</f>
        <v>1.6544113091134929</v>
      </c>
      <c r="AB306" s="13"/>
      <c r="AC306" s="9" t="str">
        <f t="shared" ref="AC306:AC313" si="52">AJ295</f>
        <v>Gain &gt; 0.8</v>
      </c>
      <c r="AD306" s="9">
        <f t="shared" ref="AD306:AE313" si="53">AL295</f>
        <v>0.42705385826605685</v>
      </c>
      <c r="AE306" s="9">
        <f t="shared" si="53"/>
        <v>0.42324910172416513</v>
      </c>
      <c r="AF306" s="9">
        <f t="shared" ref="AF306:AF313" si="54">AO295</f>
        <v>0.38162203947043355</v>
      </c>
      <c r="AG306" s="9">
        <f t="shared" ref="AG306:AG313" si="55">AQ295</f>
        <v>0.40369827795657326</v>
      </c>
      <c r="AH306" s="9">
        <f t="shared" ref="AH306:AH313" si="56">AS295</f>
        <v>0.46069695109423875</v>
      </c>
      <c r="AI306" s="9">
        <f t="shared" ref="AI306:AI313" si="57">AU295</f>
        <v>0.86198652725822</v>
      </c>
      <c r="AK306" s="9"/>
      <c r="AL306" s="9"/>
      <c r="AM306" s="9"/>
      <c r="AN306" s="13"/>
      <c r="AO306" s="13"/>
      <c r="AP306" s="13"/>
      <c r="AQ306" s="13"/>
      <c r="AR306" s="13"/>
      <c r="AS306" s="13"/>
      <c r="AT306" s="13"/>
      <c r="AU306" s="13"/>
    </row>
    <row r="307" spans="7:49" x14ac:dyDescent="0.3">
      <c r="L307" t="str">
        <f>L296</f>
        <v>Target</v>
      </c>
      <c r="N307" s="9">
        <f t="shared" si="42"/>
        <v>1192264.3800000001</v>
      </c>
      <c r="O307" s="9">
        <f t="shared" si="42"/>
        <v>1202690.58</v>
      </c>
      <c r="P307" s="9">
        <f t="shared" si="43"/>
        <v>587361.57999999996</v>
      </c>
      <c r="Q307" s="9">
        <f t="shared" si="44"/>
        <v>579854.55999999994</v>
      </c>
      <c r="R307" s="9">
        <f>U296</f>
        <v>3887359.6400000006</v>
      </c>
      <c r="S307" s="9">
        <f t="shared" si="45"/>
        <v>1145274.94</v>
      </c>
      <c r="T307" s="9"/>
      <c r="U307" s="9" t="str">
        <f t="shared" si="46"/>
        <v>Target</v>
      </c>
      <c r="V307" s="9">
        <f t="shared" si="47"/>
        <v>1.3286161957599689</v>
      </c>
      <c r="W307" s="9">
        <f t="shared" si="47"/>
        <v>1.3227926520991606</v>
      </c>
      <c r="X307" s="9">
        <f t="shared" si="48"/>
        <v>1.0709523668570911</v>
      </c>
      <c r="Y307" s="9">
        <f t="shared" si="49"/>
        <v>1.14661800677306</v>
      </c>
      <c r="Z307" s="9">
        <f t="shared" si="50"/>
        <v>2.4251222611556296</v>
      </c>
      <c r="AA307" s="9">
        <f t="shared" si="51"/>
        <v>2.1993735238607042</v>
      </c>
      <c r="AB307" s="13"/>
      <c r="AC307" s="9" t="str">
        <f t="shared" si="52"/>
        <v>Target</v>
      </c>
      <c r="AD307" s="9">
        <f t="shared" si="53"/>
        <v>0.45317606078111561</v>
      </c>
      <c r="AE307" s="9">
        <f t="shared" si="53"/>
        <v>0.45274248573696241</v>
      </c>
      <c r="AF307" s="9">
        <f t="shared" si="54"/>
        <v>0.41458399847964761</v>
      </c>
      <c r="AG307" s="9">
        <f t="shared" si="55"/>
        <v>0.44718141941819339</v>
      </c>
      <c r="AH307" s="9">
        <f t="shared" si="56"/>
        <v>0.46083428547368382</v>
      </c>
      <c r="AI307" s="9">
        <f t="shared" si="57"/>
        <v>1.1325917753798422</v>
      </c>
      <c r="AK307" s="9"/>
      <c r="AL307" s="9"/>
      <c r="AM307" s="9"/>
      <c r="AN307" s="13"/>
      <c r="AO307" s="13"/>
      <c r="AP307" s="13"/>
      <c r="AQ307" s="13"/>
      <c r="AR307" s="13"/>
      <c r="AS307" s="13"/>
      <c r="AT307" s="13"/>
      <c r="AU307" s="13"/>
    </row>
    <row r="308" spans="7:49" x14ac:dyDescent="0.3">
      <c r="L308" t="str">
        <f>L297</f>
        <v>Gain &gt; 0</v>
      </c>
      <c r="N308" s="9">
        <f t="shared" si="42"/>
        <v>2199294.4769230769</v>
      </c>
      <c r="O308" s="9">
        <f t="shared" si="42"/>
        <v>2222600.4461538466</v>
      </c>
      <c r="P308" s="9">
        <f t="shared" si="43"/>
        <v>1215549.2230769233</v>
      </c>
      <c r="Q308" s="9">
        <f t="shared" si="44"/>
        <v>1355274.3461538458</v>
      </c>
      <c r="R308" s="9">
        <f>U297</f>
        <v>3979820.4923076928</v>
      </c>
      <c r="S308" s="9">
        <f t="shared" si="45"/>
        <v>2260202.1538461535</v>
      </c>
      <c r="T308" s="9"/>
      <c r="U308" s="9" t="str">
        <f t="shared" si="46"/>
        <v>Gain &gt; 0</v>
      </c>
      <c r="V308" s="9">
        <f t="shared" si="47"/>
        <v>2.0606309789017989</v>
      </c>
      <c r="W308" s="9">
        <f t="shared" si="47"/>
        <v>2.0612189172104438</v>
      </c>
      <c r="X308" s="9">
        <f t="shared" si="48"/>
        <v>1.5769070045583733</v>
      </c>
      <c r="Y308" s="9">
        <f t="shared" si="49"/>
        <v>1.9395913409754244</v>
      </c>
      <c r="Z308" s="9">
        <f t="shared" si="50"/>
        <v>2.5717671832333928</v>
      </c>
      <c r="AA308" s="9">
        <f t="shared" si="51"/>
        <v>3.1214839457467076</v>
      </c>
      <c r="AB308" s="13"/>
      <c r="AC308" s="9" t="str">
        <f t="shared" si="52"/>
        <v>Gain &gt; 0</v>
      </c>
      <c r="AD308" s="9">
        <f t="shared" si="53"/>
        <v>0.69551558465105834</v>
      </c>
      <c r="AE308" s="9">
        <f t="shared" si="53"/>
        <v>0.70192395788796524</v>
      </c>
      <c r="AF308" s="9">
        <f t="shared" si="54"/>
        <v>0.59333641397757819</v>
      </c>
      <c r="AG308" s="9">
        <f t="shared" si="55"/>
        <v>0.68716990888306806</v>
      </c>
      <c r="AH308" s="9">
        <f t="shared" si="56"/>
        <v>0.47474124086259589</v>
      </c>
      <c r="AI308" s="9">
        <f t="shared" si="57"/>
        <v>1.799109503076985</v>
      </c>
      <c r="AK308" s="9"/>
      <c r="AL308" s="9"/>
      <c r="AM308" s="9"/>
      <c r="AN308" s="13"/>
      <c r="AO308" s="13"/>
      <c r="AP308" s="13"/>
      <c r="AQ308" s="13"/>
      <c r="AR308" s="13"/>
      <c r="AS308" s="13"/>
      <c r="AT308" s="13"/>
      <c r="AU308" s="13"/>
    </row>
    <row r="309" spans="7:49" x14ac:dyDescent="0.3">
      <c r="L309" t="str">
        <f t="shared" ref="L309" si="58">L298</f>
        <v>Gain &lt;=0</v>
      </c>
      <c r="N309" s="9">
        <f t="shared" si="42"/>
        <v>3381336.3866666663</v>
      </c>
      <c r="O309" s="9">
        <f t="shared" si="42"/>
        <v>3408004.18</v>
      </c>
      <c r="P309" s="9">
        <f t="shared" si="43"/>
        <v>1947760.4199999997</v>
      </c>
      <c r="Q309" s="9">
        <f t="shared" si="44"/>
        <v>2833713.5066666668</v>
      </c>
      <c r="R309" s="9">
        <f>U298</f>
        <v>4179306.9999999991</v>
      </c>
      <c r="S309" s="9">
        <f t="shared" si="45"/>
        <v>4279517.2266666666</v>
      </c>
      <c r="T309" s="9"/>
      <c r="U309" s="9" t="str">
        <f t="shared" si="46"/>
        <v>Gain &lt;=0</v>
      </c>
      <c r="V309" s="9">
        <f t="shared" si="47"/>
        <v>2.8197061252753102</v>
      </c>
      <c r="W309" s="9">
        <f t="shared" si="47"/>
        <v>2.8135175673970183</v>
      </c>
      <c r="X309" s="9">
        <f t="shared" si="48"/>
        <v>2.191056319905329</v>
      </c>
      <c r="Y309" s="9">
        <f t="shared" si="49"/>
        <v>2.9498820017619689</v>
      </c>
      <c r="Z309" s="9">
        <f t="shared" si="50"/>
        <v>2.7331851509562708</v>
      </c>
      <c r="AA309" s="9">
        <f t="shared" si="51"/>
        <v>4.5570092638201691</v>
      </c>
      <c r="AB309" s="13"/>
      <c r="AC309" s="9" t="str">
        <f t="shared" si="52"/>
        <v>Gain &lt;=0</v>
      </c>
      <c r="AD309" s="9">
        <f t="shared" si="53"/>
        <v>0.91969466106655717</v>
      </c>
      <c r="AE309" s="9">
        <f t="shared" si="53"/>
        <v>0.92448356538002063</v>
      </c>
      <c r="AF309" s="9">
        <f t="shared" si="54"/>
        <v>0.81248933334757278</v>
      </c>
      <c r="AG309" s="9">
        <f t="shared" si="55"/>
        <v>0.94740846417184588</v>
      </c>
      <c r="AH309" s="9">
        <f t="shared" si="56"/>
        <v>0.50075229824598255</v>
      </c>
      <c r="AI309" s="9">
        <f t="shared" si="57"/>
        <v>2.663520445231891</v>
      </c>
      <c r="AK309" s="9"/>
      <c r="AL309" s="9"/>
      <c r="AM309" s="9"/>
      <c r="AN309" s="13"/>
      <c r="AO309" s="13"/>
      <c r="AP309" s="13"/>
      <c r="AQ309" s="13"/>
      <c r="AR309" s="13"/>
      <c r="AS309" s="13"/>
      <c r="AT309" s="13"/>
      <c r="AU309" s="13"/>
    </row>
    <row r="310" spans="7:49" x14ac:dyDescent="0.3">
      <c r="L310" t="str">
        <f>L299</f>
        <v>Target;Gain &gt; 0.8; #pref=2</v>
      </c>
      <c r="N310" s="9" t="e">
        <f t="shared" si="42"/>
        <v>#DIV/0!</v>
      </c>
      <c r="O310" s="9" t="e">
        <f t="shared" si="42"/>
        <v>#DIV/0!</v>
      </c>
      <c r="P310" s="9" t="e">
        <f t="shared" si="43"/>
        <v>#DIV/0!</v>
      </c>
      <c r="Q310" s="9" t="e">
        <f t="shared" si="44"/>
        <v>#DIV/0!</v>
      </c>
      <c r="R310" s="9" t="e">
        <f t="shared" ref="R310" si="59">U299</f>
        <v>#DIV/0!</v>
      </c>
      <c r="S310" s="9" t="e">
        <f t="shared" si="45"/>
        <v>#DIV/0!</v>
      </c>
      <c r="T310" s="9"/>
      <c r="U310" s="9" t="str">
        <f t="shared" si="46"/>
        <v>Target;Gain &gt; 0.8; #pref=2</v>
      </c>
      <c r="V310" s="9" t="e">
        <f t="shared" si="47"/>
        <v>#DIV/0!</v>
      </c>
      <c r="W310" s="9" t="e">
        <f t="shared" si="47"/>
        <v>#DIV/0!</v>
      </c>
      <c r="X310" s="9" t="e">
        <f t="shared" si="48"/>
        <v>#DIV/0!</v>
      </c>
      <c r="Y310" s="9" t="e">
        <f t="shared" si="49"/>
        <v>#DIV/0!</v>
      </c>
      <c r="Z310" s="9" t="e">
        <f t="shared" si="50"/>
        <v>#DIV/0!</v>
      </c>
      <c r="AA310" s="9" t="e">
        <f t="shared" si="51"/>
        <v>#DIV/0!</v>
      </c>
      <c r="AB310" s="13"/>
      <c r="AC310" s="9" t="str">
        <f t="shared" si="52"/>
        <v>Target;Gain &gt; 0.8; #pref=2</v>
      </c>
      <c r="AD310" s="9" t="e">
        <f t="shared" si="53"/>
        <v>#DIV/0!</v>
      </c>
      <c r="AE310" s="9" t="e">
        <f t="shared" si="53"/>
        <v>#DIV/0!</v>
      </c>
      <c r="AF310" s="9" t="e">
        <f t="shared" si="54"/>
        <v>#DIV/0!</v>
      </c>
      <c r="AG310" s="9" t="e">
        <f t="shared" si="55"/>
        <v>#DIV/0!</v>
      </c>
      <c r="AH310" s="9" t="e">
        <f t="shared" si="56"/>
        <v>#DIV/0!</v>
      </c>
      <c r="AI310" s="9" t="e">
        <f t="shared" si="57"/>
        <v>#DIV/0!</v>
      </c>
      <c r="AK310" s="9"/>
      <c r="AL310" s="9"/>
      <c r="AM310" s="9"/>
      <c r="AN310" s="13"/>
      <c r="AO310" s="13"/>
      <c r="AP310" s="13"/>
      <c r="AQ310" s="13"/>
      <c r="AR310" s="13"/>
      <c r="AS310" s="13"/>
      <c r="AT310" s="13"/>
      <c r="AU310" s="13"/>
    </row>
    <row r="311" spans="7:49" x14ac:dyDescent="0.3">
      <c r="L311" t="str">
        <f>L300</f>
        <v>Target; Gain &gt; 0.8; #pref=3</v>
      </c>
      <c r="N311" s="9">
        <f t="shared" si="42"/>
        <v>906316.1</v>
      </c>
      <c r="O311" s="9">
        <f t="shared" si="42"/>
        <v>914040.85</v>
      </c>
      <c r="P311" s="9">
        <f t="shared" si="43"/>
        <v>481517.65</v>
      </c>
      <c r="Q311" s="9">
        <f t="shared" si="44"/>
        <v>512918.30000000005</v>
      </c>
      <c r="R311" s="9">
        <f>U300</f>
        <v>4088783.3</v>
      </c>
      <c r="S311" s="9">
        <f t="shared" si="45"/>
        <v>1185296.8500000001</v>
      </c>
      <c r="T311" s="9"/>
      <c r="U311" s="9" t="str">
        <f t="shared" si="46"/>
        <v>Target; Gain &gt; 0.8; #pref=3</v>
      </c>
      <c r="V311" s="9">
        <f t="shared" si="47"/>
        <v>1.109713942441158</v>
      </c>
      <c r="W311" s="9">
        <f t="shared" si="47"/>
        <v>1.1007828070491088</v>
      </c>
      <c r="X311" s="9">
        <f t="shared" si="48"/>
        <v>0.95178767504985451</v>
      </c>
      <c r="Y311" s="9">
        <f t="shared" si="49"/>
        <v>0.80474650894175292</v>
      </c>
      <c r="Z311" s="9">
        <f t="shared" si="50"/>
        <v>2.494856907881331</v>
      </c>
      <c r="AA311" s="9">
        <f t="shared" si="51"/>
        <v>1.7679360652924512</v>
      </c>
      <c r="AB311" s="13"/>
      <c r="AC311" s="9" t="str">
        <f t="shared" si="52"/>
        <v>Target; Gain &gt; 0.8; #pref=3</v>
      </c>
      <c r="AD311" s="9">
        <f t="shared" si="53"/>
        <v>0.44971309609827581</v>
      </c>
      <c r="AE311" s="9">
        <f t="shared" si="53"/>
        <v>0.44418346604215908</v>
      </c>
      <c r="AF311" s="9">
        <f t="shared" si="54"/>
        <v>0.41964556744933362</v>
      </c>
      <c r="AG311" s="9">
        <f t="shared" si="55"/>
        <v>0.4057767455436988</v>
      </c>
      <c r="AH311" s="9">
        <f t="shared" si="56"/>
        <v>0.52034482962917539</v>
      </c>
      <c r="AI311" s="9">
        <f t="shared" si="57"/>
        <v>0.91252295984595566</v>
      </c>
      <c r="AK311" s="9"/>
      <c r="AL311" s="9"/>
      <c r="AM311" s="9"/>
      <c r="AN311" s="13"/>
      <c r="AO311" s="13"/>
      <c r="AP311" s="13"/>
      <c r="AQ311" s="13"/>
      <c r="AR311" s="13"/>
      <c r="AS311" s="13"/>
      <c r="AT311" s="13"/>
      <c r="AU311" s="13"/>
    </row>
    <row r="312" spans="7:49" x14ac:dyDescent="0.3">
      <c r="L312" t="str">
        <f>L301</f>
        <v>Target; Gain &gt; 0.8; #pref=4</v>
      </c>
      <c r="N312" s="9" t="e">
        <f t="shared" si="42"/>
        <v>#DIV/0!</v>
      </c>
      <c r="O312" s="9" t="e">
        <f t="shared" si="42"/>
        <v>#DIV/0!</v>
      </c>
      <c r="P312" s="9" t="e">
        <f t="shared" si="43"/>
        <v>#DIV/0!</v>
      </c>
      <c r="Q312" s="9" t="e">
        <f t="shared" si="44"/>
        <v>#DIV/0!</v>
      </c>
      <c r="R312" s="9" t="e">
        <f>U301</f>
        <v>#DIV/0!</v>
      </c>
      <c r="S312" s="9" t="e">
        <f t="shared" si="45"/>
        <v>#DIV/0!</v>
      </c>
      <c r="T312" s="9"/>
      <c r="U312" s="9" t="str">
        <f t="shared" si="46"/>
        <v>Target; Gain &gt; 0.8; #pref=4</v>
      </c>
      <c r="V312" s="9" t="e">
        <f t="shared" si="47"/>
        <v>#DIV/0!</v>
      </c>
      <c r="W312" s="9" t="e">
        <f t="shared" si="47"/>
        <v>#DIV/0!</v>
      </c>
      <c r="X312" s="9" t="e">
        <f t="shared" si="48"/>
        <v>#DIV/0!</v>
      </c>
      <c r="Y312" s="9" t="e">
        <f t="shared" si="49"/>
        <v>#DIV/0!</v>
      </c>
      <c r="Z312" s="9" t="e">
        <f t="shared" si="50"/>
        <v>#DIV/0!</v>
      </c>
      <c r="AA312" s="9" t="e">
        <f t="shared" si="51"/>
        <v>#DIV/0!</v>
      </c>
      <c r="AB312" s="13"/>
      <c r="AC312" s="9" t="str">
        <f t="shared" si="52"/>
        <v>Target; Gain &gt; 0.8; #pref=4</v>
      </c>
      <c r="AD312" s="9" t="e">
        <f t="shared" si="53"/>
        <v>#DIV/0!</v>
      </c>
      <c r="AE312" s="9" t="e">
        <f t="shared" si="53"/>
        <v>#DIV/0!</v>
      </c>
      <c r="AF312" s="9" t="e">
        <f t="shared" si="54"/>
        <v>#DIV/0!</v>
      </c>
      <c r="AG312" s="9" t="e">
        <f t="shared" si="55"/>
        <v>#DIV/0!</v>
      </c>
      <c r="AH312" s="9" t="e">
        <f t="shared" si="56"/>
        <v>#DIV/0!</v>
      </c>
      <c r="AI312" s="9" t="e">
        <f t="shared" si="57"/>
        <v>#DIV/0!</v>
      </c>
      <c r="AK312" s="9"/>
      <c r="AL312" s="9"/>
      <c r="AM312" s="9"/>
      <c r="AN312" s="13"/>
      <c r="AO312" s="13"/>
      <c r="AP312" s="13"/>
      <c r="AQ312" s="13"/>
      <c r="AR312" s="13"/>
      <c r="AS312" s="13"/>
      <c r="AT312" s="13"/>
      <c r="AU312" s="13"/>
    </row>
    <row r="313" spans="7:49" x14ac:dyDescent="0.3">
      <c r="L313" t="str">
        <f>L302</f>
        <v>Target; Gain &gt; 0</v>
      </c>
      <c r="N313" s="9">
        <f t="shared" si="42"/>
        <v>1061009.6749999998</v>
      </c>
      <c r="O313" s="9">
        <f t="shared" si="42"/>
        <v>1072465.7750000001</v>
      </c>
      <c r="P313" s="9">
        <f t="shared" si="43"/>
        <v>527633.875</v>
      </c>
      <c r="Q313" s="9">
        <f t="shared" si="44"/>
        <v>486924.82499999995</v>
      </c>
      <c r="R313" s="9">
        <f>U302</f>
        <v>3893734.05</v>
      </c>
      <c r="S313" s="9">
        <f t="shared" si="45"/>
        <v>1050390.5</v>
      </c>
      <c r="T313" s="9"/>
      <c r="U313" s="9" t="str">
        <f t="shared" si="46"/>
        <v>Target; Gain &gt; 0</v>
      </c>
      <c r="V313" s="9">
        <f t="shared" si="47"/>
        <v>1.2534846671886042</v>
      </c>
      <c r="W313" s="9">
        <f t="shared" si="47"/>
        <v>1.2508091283481915</v>
      </c>
      <c r="X313" s="9">
        <f t="shared" si="48"/>
        <v>1.029315225418395</v>
      </c>
      <c r="Y313" s="9">
        <f t="shared" si="49"/>
        <v>1.0027162776663316</v>
      </c>
      <c r="Z313" s="9">
        <f t="shared" si="50"/>
        <v>2.4863149661483477</v>
      </c>
      <c r="AA313" s="9">
        <f t="shared" si="51"/>
        <v>2.018323961626447</v>
      </c>
      <c r="AB313" s="13"/>
      <c r="AC313" s="9" t="str">
        <f t="shared" si="52"/>
        <v>Target; Gain &gt; 0</v>
      </c>
      <c r="AD313" s="9">
        <f t="shared" si="53"/>
        <v>0.4590933259270969</v>
      </c>
      <c r="AE313" s="9">
        <f t="shared" si="53"/>
        <v>0.45952899704425365</v>
      </c>
      <c r="AF313" s="9">
        <f t="shared" si="54"/>
        <v>0.42362439117423495</v>
      </c>
      <c r="AG313" s="9">
        <f t="shared" si="55"/>
        <v>0.44561793824541379</v>
      </c>
      <c r="AH313" s="9">
        <f t="shared" si="56"/>
        <v>0.48297730352933294</v>
      </c>
      <c r="AI313" s="9">
        <f t="shared" si="57"/>
        <v>1.0333088102270267</v>
      </c>
      <c r="AK313" s="9"/>
      <c r="AL313" s="9"/>
      <c r="AM313" s="9"/>
      <c r="AN313" s="13"/>
      <c r="AO313" s="13"/>
      <c r="AP313" s="13"/>
      <c r="AQ313" s="13"/>
      <c r="AR313" s="13"/>
      <c r="AS313" s="13"/>
      <c r="AT313" s="13"/>
      <c r="AU313" s="13"/>
    </row>
    <row r="314" spans="7:49" x14ac:dyDescent="0.3">
      <c r="L314" t="str">
        <f>L303</f>
        <v>Target; Gain &lt;= 0</v>
      </c>
      <c r="N314" s="9">
        <f t="shared" ref="N314:O314" si="60">N303</f>
        <v>1717283.2000000002</v>
      </c>
      <c r="O314" s="9">
        <f t="shared" si="60"/>
        <v>1723589.8</v>
      </c>
      <c r="P314" s="9">
        <f t="shared" ref="P314" si="61">Q303</f>
        <v>826272.4</v>
      </c>
      <c r="Q314" s="9">
        <f t="shared" ref="Q314" si="62">S303</f>
        <v>951573.5</v>
      </c>
      <c r="R314" s="9">
        <f>U303</f>
        <v>3861862</v>
      </c>
      <c r="S314" s="9">
        <f t="shared" ref="S314" si="63">W303</f>
        <v>1524812.7000000002</v>
      </c>
      <c r="T314" s="9"/>
      <c r="U314" s="9" t="str">
        <f t="shared" ref="U314" si="64">X303</f>
        <v>Target; Gain &lt;= 0</v>
      </c>
      <c r="V314" s="9">
        <f t="shared" ref="V314:W314" si="65">Z303</f>
        <v>1.629142310045427</v>
      </c>
      <c r="W314" s="9">
        <f t="shared" si="65"/>
        <v>1.610726747103036</v>
      </c>
      <c r="X314" s="9">
        <f t="shared" ref="X314" si="66">AC303</f>
        <v>1.2375009326118742</v>
      </c>
      <c r="Y314" s="9">
        <f t="shared" ref="Y314" si="67">AE303</f>
        <v>1.722224923199974</v>
      </c>
      <c r="Z314" s="9">
        <f t="shared" ref="Z314" si="68">AG303</f>
        <v>2.1803514411847571</v>
      </c>
      <c r="AA314" s="9">
        <f t="shared" ref="AA314" si="69">AI303</f>
        <v>2.9235717727977315</v>
      </c>
      <c r="AB314" s="13"/>
      <c r="AC314" s="9" t="str">
        <f t="shared" ref="AC314" si="70">AJ303</f>
        <v>Target; Gain &lt;= 0</v>
      </c>
      <c r="AD314" s="9">
        <f t="shared" ref="AD314:AE314" si="71">AL303</f>
        <v>0.42950700019719079</v>
      </c>
      <c r="AE314" s="9">
        <f t="shared" si="71"/>
        <v>0.42559644050779749</v>
      </c>
      <c r="AF314" s="9">
        <f t="shared" ref="AF314" si="72">AO303</f>
        <v>0.37842242770129819</v>
      </c>
      <c r="AG314" s="9">
        <f t="shared" ref="AG314" si="73">AQ303</f>
        <v>0.45343534410931163</v>
      </c>
      <c r="AH314" s="9">
        <f t="shared" ref="AH314" si="74">AS303</f>
        <v>0.37226221325108777</v>
      </c>
      <c r="AI314" s="9">
        <f t="shared" ref="AI314" si="75">AU303</f>
        <v>1.5297236359911039</v>
      </c>
      <c r="AK314" s="9"/>
      <c r="AL314" s="9"/>
      <c r="AM314" s="9"/>
      <c r="AN314" s="13"/>
      <c r="AO314" s="13"/>
      <c r="AP314" s="13"/>
      <c r="AQ314" s="13"/>
      <c r="AR314" s="13"/>
      <c r="AS314" s="13"/>
      <c r="AT314" s="13"/>
      <c r="AU314" s="13"/>
    </row>
    <row r="315" spans="7:49" x14ac:dyDescent="0.3"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  <c r="AA315" s="8"/>
      <c r="AB315" s="8"/>
      <c r="AC315" s="8"/>
      <c r="AK315" s="8"/>
      <c r="AL315" s="8"/>
      <c r="AM315" s="8"/>
      <c r="AN315" s="8"/>
      <c r="AO315" s="8"/>
    </row>
    <row r="316" spans="7:49" x14ac:dyDescent="0.3">
      <c r="K316" s="35" t="s">
        <v>61</v>
      </c>
      <c r="L316" s="5">
        <f>X316</f>
        <v>0.8</v>
      </c>
      <c r="M316" s="6" t="s">
        <v>2</v>
      </c>
      <c r="N316" s="6" t="s">
        <v>3</v>
      </c>
      <c r="O316" s="6" t="s">
        <v>4</v>
      </c>
      <c r="P316" s="6" t="s">
        <v>5</v>
      </c>
      <c r="Q316" s="6" t="s">
        <v>6</v>
      </c>
      <c r="R316" s="6" t="s">
        <v>7</v>
      </c>
      <c r="S316" s="6" t="s">
        <v>8</v>
      </c>
      <c r="T316" s="6" t="s">
        <v>9</v>
      </c>
      <c r="U316" s="6" t="s">
        <v>10</v>
      </c>
      <c r="V316" s="6" t="s">
        <v>11</v>
      </c>
      <c r="W316" s="6" t="s">
        <v>12</v>
      </c>
      <c r="X316" s="7">
        <f>X292</f>
        <v>0.8</v>
      </c>
      <c r="Y316" s="6" t="s">
        <v>2</v>
      </c>
      <c r="Z316" s="6" t="s">
        <v>3</v>
      </c>
      <c r="AA316" s="6" t="s">
        <v>4</v>
      </c>
      <c r="AB316" s="6" t="s">
        <v>5</v>
      </c>
      <c r="AC316" s="6" t="s">
        <v>6</v>
      </c>
      <c r="AD316" s="6" t="s">
        <v>7</v>
      </c>
      <c r="AE316" s="6" t="s">
        <v>8</v>
      </c>
      <c r="AF316" s="6" t="s">
        <v>9</v>
      </c>
      <c r="AG316" s="6" t="s">
        <v>10</v>
      </c>
      <c r="AH316" s="6" t="s">
        <v>11</v>
      </c>
      <c r="AI316" s="6" t="s">
        <v>12</v>
      </c>
      <c r="AJ316" s="5">
        <f t="shared" ref="AJ316:AJ327" si="76">X316</f>
        <v>0.8</v>
      </c>
      <c r="AK316" s="6" t="s">
        <v>2</v>
      </c>
      <c r="AL316" s="6" t="s">
        <v>3</v>
      </c>
      <c r="AM316" s="6" t="s">
        <v>4</v>
      </c>
      <c r="AN316" s="6" t="s">
        <v>5</v>
      </c>
      <c r="AO316" s="6" t="s">
        <v>6</v>
      </c>
      <c r="AP316" s="6" t="s">
        <v>7</v>
      </c>
      <c r="AQ316" s="6" t="s">
        <v>8</v>
      </c>
      <c r="AR316" s="6" t="s">
        <v>9</v>
      </c>
      <c r="AS316" s="6" t="s">
        <v>10</v>
      </c>
      <c r="AT316" s="6" t="s">
        <v>11</v>
      </c>
      <c r="AU316" s="6" t="s">
        <v>12</v>
      </c>
    </row>
    <row r="317" spans="7:49" x14ac:dyDescent="0.3">
      <c r="L317" s="8" t="s">
        <v>15</v>
      </c>
      <c r="M317" s="9">
        <f>MEDIAN(M3:M290)</f>
        <v>2180548</v>
      </c>
      <c r="N317" s="9">
        <f t="shared" ref="N317:W317" si="77">MEDIAN(N3:N290)</f>
        <v>1776531.7</v>
      </c>
      <c r="O317" s="9">
        <f t="shared" si="77"/>
        <v>1799108.7</v>
      </c>
      <c r="P317" s="9">
        <f t="shared" si="77"/>
        <v>2559623.7999999998</v>
      </c>
      <c r="Q317" s="9">
        <f t="shared" si="77"/>
        <v>776888.8</v>
      </c>
      <c r="R317" s="9">
        <f t="shared" si="77"/>
        <v>1762039.3</v>
      </c>
      <c r="S317" s="9">
        <f t="shared" si="77"/>
        <v>771585.8</v>
      </c>
      <c r="T317" s="9">
        <f t="shared" si="77"/>
        <v>4576408.5999999996</v>
      </c>
      <c r="U317" s="9">
        <f t="shared" si="77"/>
        <v>4052249.4000000004</v>
      </c>
      <c r="V317" s="9">
        <f t="shared" si="77"/>
        <v>6310127.9000000004</v>
      </c>
      <c r="W317" s="9">
        <f t="shared" si="77"/>
        <v>1631432.9</v>
      </c>
      <c r="X317" s="9" t="s">
        <v>15</v>
      </c>
      <c r="Y317" s="9">
        <f>MEDIAN(Y3:Y290)</f>
        <v>2.1223361940006722</v>
      </c>
      <c r="Z317" s="9">
        <f t="shared" ref="Z317:AI317" si="78">MEDIAN(Z3:Z290)</f>
        <v>1.7119137818401216</v>
      </c>
      <c r="AA317" s="9">
        <f t="shared" si="78"/>
        <v>1.7038681224395984</v>
      </c>
      <c r="AB317" s="9">
        <f t="shared" si="78"/>
        <v>2.9967766111949459</v>
      </c>
      <c r="AC317" s="9">
        <f t="shared" si="78"/>
        <v>1.290020000311779</v>
      </c>
      <c r="AD317" s="9">
        <f t="shared" si="78"/>
        <v>2.8109758468926884</v>
      </c>
      <c r="AE317" s="9">
        <f t="shared" si="78"/>
        <v>1.7440811386157291</v>
      </c>
      <c r="AF317" s="9">
        <f t="shared" si="78"/>
        <v>2.0986609838029842</v>
      </c>
      <c r="AG317" s="9">
        <f t="shared" si="78"/>
        <v>2.6508649297698863</v>
      </c>
      <c r="AH317" s="9">
        <f t="shared" si="78"/>
        <v>4.665312368504237</v>
      </c>
      <c r="AI317" s="9">
        <f t="shared" si="78"/>
        <v>3.0197870821168182</v>
      </c>
      <c r="AJ317" s="8" t="str">
        <f t="shared" si="76"/>
        <v>ALL</v>
      </c>
      <c r="AK317" s="9">
        <f>MEDIAN(AK3:AK290)</f>
        <v>2.1223361940006722</v>
      </c>
      <c r="AL317" s="9">
        <f t="shared" ref="AL317:AU317" si="79">MEDIAN(AL3:AL290)</f>
        <v>0.58403603970655238</v>
      </c>
      <c r="AM317" s="9">
        <f t="shared" si="79"/>
        <v>0.57305140501121055</v>
      </c>
      <c r="AN317" s="9">
        <f t="shared" si="79"/>
        <v>2.9967766111949459</v>
      </c>
      <c r="AO317" s="9">
        <f t="shared" si="79"/>
        <v>0.46912164919776844</v>
      </c>
      <c r="AP317" s="9">
        <f t="shared" si="79"/>
        <v>2.8109758468926884</v>
      </c>
      <c r="AQ317" s="9">
        <f t="shared" si="79"/>
        <v>0.57702233578893358</v>
      </c>
      <c r="AR317" s="9">
        <f t="shared" si="79"/>
        <v>1.1816980803851034</v>
      </c>
      <c r="AS317" s="9">
        <f t="shared" si="79"/>
        <v>0.48334604890551414</v>
      </c>
      <c r="AT317" s="9">
        <f t="shared" si="79"/>
        <v>4.665312368504237</v>
      </c>
      <c r="AU317" s="9">
        <f t="shared" si="79"/>
        <v>1.441939268814167</v>
      </c>
    </row>
    <row r="318" spans="7:49" x14ac:dyDescent="0.3">
      <c r="L318" s="8" t="str">
        <f>"Target; Gain &gt; "&amp;L316</f>
        <v>Target; Gain &gt; 0.8</v>
      </c>
      <c r="M318" s="9" cm="1">
        <f t="array" ref="M318">MEDIAN(_xlfn._xlws.FILTER(M3:M290, ($AZ3:$AZ290 &gt; $X292)*($AZ3:$AZ290 &lt;&gt; "")))</f>
        <v>1376328.9</v>
      </c>
      <c r="N318" s="9" cm="1">
        <f t="array" ref="N318">MEDIAN(_xlfn._xlws.FILTER(N3:N290, ($AZ3:$AZ290 &gt; $X292)*($AZ3:$AZ290 &lt;&gt; "")))</f>
        <v>885868.39999999991</v>
      </c>
      <c r="O318" s="9" cm="1">
        <f t="array" ref="O318">MEDIAN(_xlfn._xlws.FILTER(O3:O290, ($AZ3:$AZ290 &gt; $X292)*($AZ3:$AZ290 &lt;&gt; "")))</f>
        <v>895525.8</v>
      </c>
      <c r="P318" s="9" cm="1">
        <f t="array" ref="P318">MEDIAN(_xlfn._xlws.FILTER(P3:P290, ($AZ3:$AZ290 &gt; $X292)*($AZ3:$AZ290 &lt;&gt; "")))</f>
        <v>2670047.5000000005</v>
      </c>
      <c r="Q318" s="9" cm="1">
        <f t="array" ref="Q318">MEDIAN(_xlfn._xlws.FILTER(Q3:Q290, ($AZ3:$AZ290 &gt; $X292)*($AZ3:$AZ290 &lt;&gt; "")))</f>
        <v>361531.4</v>
      </c>
      <c r="R318" s="9" cm="1">
        <f t="array" ref="R318">MEDIAN(_xlfn._xlws.FILTER(R3:R290, ($AZ3:$AZ290 &gt; $X292)*($AZ3:$AZ290 &lt;&gt; "")))</f>
        <v>2496014.2000000002</v>
      </c>
      <c r="S318" s="9" cm="1">
        <f t="array" ref="S318">MEDIAN(_xlfn._xlws.FILTER(S3:S290, ($AZ3:$AZ290 &gt; $X292)*($AZ3:$AZ290 &lt;&gt; "")))</f>
        <v>492727.7</v>
      </c>
      <c r="T318" s="9" cm="1">
        <f t="array" ref="T318">MEDIAN(_xlfn._xlws.FILTER(T3:T290, ($AZ3:$AZ290 &gt; $X292)*($AZ3:$AZ290 &lt;&gt; "")))</f>
        <v>6047848</v>
      </c>
      <c r="U318" s="9" cm="1">
        <f t="array" ref="U318">MEDIAN(_xlfn._xlws.FILTER(U3:U290, ($AZ3:$AZ290 &gt; $X292)*($AZ3:$AZ290 &lt;&gt; "")))</f>
        <v>4108605.6</v>
      </c>
      <c r="V318" s="9" cm="1">
        <f t="array" ref="V318">MEDIAN(_xlfn._xlws.FILTER(V3:V290, ($AZ3:$AZ290 &gt; $X292)*($AZ3:$AZ290 &lt;&gt; "")))</f>
        <v>5831410.5999999996</v>
      </c>
      <c r="W318" s="9" cm="1">
        <f t="array" ref="W318">MEDIAN(_xlfn._xlws.FILTER(W3:W290, ($AZ3:$AZ290 &gt; $X292)*($AZ3:$AZ290 &lt;&gt; "")))</f>
        <v>1043590</v>
      </c>
      <c r="X318" s="9" t="str">
        <f>"Target; Gain &gt; "&amp;X316</f>
        <v>Target; Gain &gt; 0.8</v>
      </c>
      <c r="Y318" s="9" cm="1">
        <f t="array" ref="Y318">MEDIAN(_xlfn._xlws.FILTER(Y3:Y290, ($AZ3:$AZ290 &gt; $X292)*($AZ3:$AZ290 &lt;&gt; "")))</f>
        <v>1.4625191062979865</v>
      </c>
      <c r="Z318" s="9" cm="1">
        <f t="array" ref="Z318">MEDIAN(_xlfn._xlws.FILTER(Z3:Z290, ($AZ3:$AZ290 &gt; $X292)*($AZ3:$AZ290 &lt;&gt; "")))</f>
        <v>1.0858544054732189</v>
      </c>
      <c r="AA318" s="9" cm="1">
        <f t="array" ref="AA318">MEDIAN(_xlfn._xlws.FILTER(AA3:AA290, ($AZ3:$AZ290 &gt; $X292)*($AZ3:$AZ290 &lt;&gt; "")))</f>
        <v>1.0795266569824891</v>
      </c>
      <c r="AB318" s="9" cm="1">
        <f t="array" ref="AB318">MEDIAN(_xlfn._xlws.FILTER(AB3:AB290, ($AZ3:$AZ290 &gt; $X292)*($AZ3:$AZ290 &lt;&gt; "")))</f>
        <v>2.0254096781049151</v>
      </c>
      <c r="AC318" s="9" cm="1">
        <f t="array" ref="AC318">MEDIAN(_xlfn._xlws.FILTER(AC3:AC290, ($AZ3:$AZ290 &gt; $X292)*($AZ3:$AZ290 &lt;&gt; "")))</f>
        <v>0.868580199603457</v>
      </c>
      <c r="AD318" s="9" cm="1">
        <f t="array" ref="AD318">MEDIAN(_xlfn._xlws.FILTER(AD3:AD290, ($AZ3:$AZ290 &gt; $X292)*($AZ3:$AZ290 &lt;&gt; "")))</f>
        <v>1.9295233671029564</v>
      </c>
      <c r="AE318" s="9" cm="1">
        <f t="array" ref="AE318">MEDIAN(_xlfn._xlws.FILTER(AE3:AE290, ($AZ3:$AZ290 &gt; $X292)*($AZ3:$AZ290 &lt;&gt; "")))</f>
        <v>0.7960246012022254</v>
      </c>
      <c r="AF318" s="9" cm="1">
        <f t="array" ref="AF318">MEDIAN(_xlfn._xlws.FILTER(AF3:AF290, ($AZ3:$AZ290 &gt; $X292)*($AZ3:$AZ290 &lt;&gt; "")))</f>
        <v>3.283668129175203</v>
      </c>
      <c r="AG318" s="9" cm="1">
        <f t="array" ref="AG318">MEDIAN(_xlfn._xlws.FILTER(AG3:AG290, ($AZ3:$AZ290 &gt; $X292)*($AZ3:$AZ290 &lt;&gt; "")))</f>
        <v>2.5107334442785945</v>
      </c>
      <c r="AH318" s="9" cm="1">
        <f t="array" ref="AH318">MEDIAN(_xlfn._xlws.FILTER(AH3:AH290, ($AZ3:$AZ290 &gt; $X292)*($AZ3:$AZ290 &lt;&gt; "")))</f>
        <v>4.2762662790948527</v>
      </c>
      <c r="AI318" s="9" cm="1">
        <f t="array" ref="AI318">MEDIAN(_xlfn._xlws.FILTER(AI3:AI290, ($AZ3:$AZ290 &gt; $X292)*($AZ3:$AZ290 &lt;&gt; "")))</f>
        <v>1.6997143731976392</v>
      </c>
      <c r="AJ318" s="8" t="str">
        <f t="shared" si="76"/>
        <v>Target; Gain &gt; 0.8</v>
      </c>
      <c r="AK318" s="9" cm="1">
        <f t="array" ref="AK318">MEDIAN(_xlfn._xlws.FILTER(AK3:AK290, ($AZ3:$AZ290 &gt; $X292)*($AZ3:$AZ290 &lt;&gt; "")))</f>
        <v>1.4625191062979865</v>
      </c>
      <c r="AL318" s="9" cm="1">
        <f t="array" ref="AL318">MEDIAN(_xlfn._xlws.FILTER(AL3:AL290, ($AZ3:$AZ290 &gt; $X292)*($AZ3:$AZ290 &lt;&gt; "")))</f>
        <v>0.43712823608657336</v>
      </c>
      <c r="AM318" s="9" cm="1">
        <f t="array" ref="AM318">MEDIAN(_xlfn._xlws.FILTER(AM3:AM290, ($AZ3:$AZ290 &gt; $X292)*($AZ3:$AZ290 &lt;&gt; "")))</f>
        <v>0.43293201808701265</v>
      </c>
      <c r="AN318" s="9" cm="1">
        <f t="array" ref="AN318">MEDIAN(_xlfn._xlws.FILTER(AN3:AN290, ($AZ3:$AZ290 &gt; $X292)*($AZ3:$AZ290 &lt;&gt; "")))</f>
        <v>2.0254096781049151</v>
      </c>
      <c r="AO318" s="9" cm="1">
        <f t="array" ref="AO318">MEDIAN(_xlfn._xlws.FILTER(AO3:AO290, ($AZ3:$AZ290 &gt; $X292)*($AZ3:$AZ290 &lt;&gt; "")))</f>
        <v>0.38492094210232608</v>
      </c>
      <c r="AP318" s="9" cm="1">
        <f t="array" ref="AP318">MEDIAN(_xlfn._xlws.FILTER(AP3:AP290, ($AZ3:$AZ290 &gt; $X292)*($AZ3:$AZ290 &lt;&gt; "")))</f>
        <v>1.9295233671029564</v>
      </c>
      <c r="AQ318" s="9" cm="1">
        <f t="array" ref="AQ318">MEDIAN(_xlfn._xlws.FILTER(AQ3:AQ290, ($AZ3:$AZ290 &gt; $X292)*($AZ3:$AZ290 &lt;&gt; "")))</f>
        <v>0.40773466090904553</v>
      </c>
      <c r="AR318" s="9" cm="1">
        <f t="array" ref="AR318">MEDIAN(_xlfn._xlws.FILTER(AR3:AR290, ($AZ3:$AZ290 &gt; $X292)*($AZ3:$AZ290 &lt;&gt; "")))</f>
        <v>1.7619981578027364</v>
      </c>
      <c r="AS318" s="9" cm="1">
        <f t="array" ref="AS318">MEDIAN(_xlfn._xlws.FILTER(AS3:AS290, ($AZ3:$AZ290 &gt; $X292)*($AZ3:$AZ290 &lt;&gt; "")))</f>
        <v>0.52023412778507916</v>
      </c>
      <c r="AT318" s="9" cm="1">
        <f t="array" ref="AT318">MEDIAN(_xlfn._xlws.FILTER(AT3:AT290, ($AZ3:$AZ290 &gt; $X292)*($AZ3:$AZ290 &lt;&gt; "")))</f>
        <v>4.2762662790948527</v>
      </c>
      <c r="AU318" s="9" cm="1">
        <f t="array" ref="AU318">MEDIAN(_xlfn._xlws.FILTER(AU3:AU290, ($AZ3:$AZ290 &gt; $X292)*($AZ3:$AZ290 &lt;&gt; "")))</f>
        <v>0.88093472309410581</v>
      </c>
    </row>
    <row r="319" spans="7:49" x14ac:dyDescent="0.3">
      <c r="L319" s="8" t="str">
        <f>"Gain &gt; "&amp;L316</f>
        <v>Gain &gt; 0.8</v>
      </c>
      <c r="M319" s="9" cm="1">
        <f t="array" ref="M319">MEDIAN(_xlfn._xlws.FILTER(M3:M290, $AY3:$AY290&gt;$X292))</f>
        <v>1498934.6</v>
      </c>
      <c r="N319" s="9" cm="1">
        <f t="array" ref="N319">MEDIAN(_xlfn._xlws.FILTER(N3:N290, $AY3:$AY290&gt;$X292))</f>
        <v>878484.7</v>
      </c>
      <c r="O319" s="9" cm="1">
        <f t="array" ref="O319">MEDIAN(_xlfn._xlws.FILTER(O3:O290, $AY3:$AY290&gt;$X292))</f>
        <v>887851.5</v>
      </c>
      <c r="P319" s="9" cm="1">
        <f t="array" ref="P319">MEDIAN(_xlfn._xlws.FILTER(P3:P290, $AY3:$AY290&gt;$X292))</f>
        <v>3414928.4</v>
      </c>
      <c r="Q319" s="9" cm="1">
        <f t="array" ref="Q319">MEDIAN(_xlfn._xlws.FILTER(Q3:Q290, $AY3:$AY290&gt;$X292))</f>
        <v>394493.2</v>
      </c>
      <c r="R319" s="9" cm="1">
        <f t="array" ref="R319">MEDIAN(_xlfn._xlws.FILTER(R3:R290, $AY3:$AY290&gt;$X292))</f>
        <v>2053784.2</v>
      </c>
      <c r="S319" s="9" cm="1">
        <f t="array" ref="S319">MEDIAN(_xlfn._xlws.FILTER(S3:S290, $AY3:$AY290&gt;$X292))</f>
        <v>376685.80000000005</v>
      </c>
      <c r="T319" s="9" cm="1">
        <f t="array" ref="T319">MEDIAN(_xlfn._xlws.FILTER(T3:T290, $AY3:$AY290&gt;$X292))</f>
        <v>4659194.0999999996</v>
      </c>
      <c r="U319" s="9" cm="1">
        <f t="array" ref="U319">MEDIAN(_xlfn._xlws.FILTER(U3:U290, $AY3:$AY290&gt;$X292))</f>
        <v>3455592</v>
      </c>
      <c r="V319" s="9" cm="1">
        <f t="array" ref="V319">MEDIAN(_xlfn._xlws.FILTER(V3:V290, $AY3:$AY290&gt;$X292))</f>
        <v>7523213.8000000007</v>
      </c>
      <c r="W319" s="9" cm="1">
        <f t="array" ref="W319">MEDIAN(_xlfn._xlws.FILTER(W3:W290, $AY3:$AY290&gt;$X292))</f>
        <v>531915.19999999995</v>
      </c>
      <c r="X319" s="9" t="str">
        <f>"Gain &gt; "&amp;X316</f>
        <v>Gain &gt; 0.8</v>
      </c>
      <c r="Y319" s="9" cm="1">
        <f t="array" ref="Y319">MEDIAN(_xlfn._xlws.FILTER(Y3:Y290, $AY3:$AY290&gt;$X292))</f>
        <v>1.8294511347892697</v>
      </c>
      <c r="Z319" s="9" cm="1">
        <f t="array" ref="Z319">MEDIAN(_xlfn._xlws.FILTER(Z3:Z290, $AY3:$AY290&gt;$X292))</f>
        <v>1.1199864258873276</v>
      </c>
      <c r="AA319" s="9" cm="1">
        <f t="array" ref="AA319">MEDIAN(_xlfn._xlws.FILTER(AA3:AA290, $AY3:$AY290&gt;$X292))</f>
        <v>1.1151412376144436</v>
      </c>
      <c r="AB319" s="9" cm="1">
        <f t="array" ref="AB319">MEDIAN(_xlfn._xlws.FILTER(AB3:AB290, $AY3:$AY290&gt;$X292))</f>
        <v>3.017122232200927</v>
      </c>
      <c r="AC319" s="9" cm="1">
        <f t="array" ref="AC319">MEDIAN(_xlfn._xlws.FILTER(AC3:AC290, $AY3:$AY290&gt;$X292))</f>
        <v>0.86686936992919073</v>
      </c>
      <c r="AD319" s="9" cm="1">
        <f t="array" ref="AD319">MEDIAN(_xlfn._xlws.FILTER(AD3:AD290, $AY3:$AY290&gt;$X292))</f>
        <v>3.0933776187011972</v>
      </c>
      <c r="AE319" s="9" cm="1">
        <f t="array" ref="AE319">MEDIAN(_xlfn._xlws.FILTER(AE3:AE290, $AY3:$AY290&gt;$X292))</f>
        <v>1.1226674277859274</v>
      </c>
      <c r="AF319" s="9" cm="1">
        <f t="array" ref="AF319">MEDIAN(_xlfn._xlws.FILTER(AF3:AF290, $AY3:$AY290&gt;$X292))</f>
        <v>2.1725613198010256</v>
      </c>
      <c r="AG319" s="9" cm="1">
        <f t="array" ref="AG319">MEDIAN(_xlfn._xlws.FILTER(AG3:AG290, $AY3:$AY290&gt;$X292))</f>
        <v>1.9880401675531174</v>
      </c>
      <c r="AH319" s="9" cm="1">
        <f t="array" ref="AH319">MEDIAN(_xlfn._xlws.FILTER(AH3:AH290, $AY3:$AY290&gt;$X292))</f>
        <v>5.0339036909106651</v>
      </c>
      <c r="AI319" s="9" cm="1">
        <f t="array" ref="AI319">MEDIAN(_xlfn._xlws.FILTER(AI3:AI290, $AY3:$AY290&gt;$X292))</f>
        <v>1.4273617967555765</v>
      </c>
      <c r="AJ319" s="8" t="str">
        <f t="shared" si="76"/>
        <v>Gain &gt; 0.8</v>
      </c>
      <c r="AK319" s="9" cm="1">
        <f t="array" ref="AK319">MEDIAN(_xlfn._xlws.FILTER(AK3:AK290, $AY3:$AY290&gt;$X292))</f>
        <v>1.8294511347892697</v>
      </c>
      <c r="AL319" s="9" cm="1">
        <f t="array" ref="AL319">MEDIAN(_xlfn._xlws.FILTER(AL3:AL290, $AY3:$AY290&gt;$X292))</f>
        <v>0.38173538260161877</v>
      </c>
      <c r="AM319" s="9" cm="1">
        <f t="array" ref="AM319">MEDIAN(_xlfn._xlws.FILTER(AM3:AM290, $AY3:$AY290&gt;$X292))</f>
        <v>0.38138037308817729</v>
      </c>
      <c r="AN319" s="9" cm="1">
        <f t="array" ref="AN319">MEDIAN(_xlfn._xlws.FILTER(AN3:AN290, $AY3:$AY290&gt;$X292))</f>
        <v>3.017122232200927</v>
      </c>
      <c r="AO319" s="9" cm="1">
        <f t="array" ref="AO319">MEDIAN(_xlfn._xlws.FILTER(AO3:AO290, $AY3:$AY290&gt;$X292))</f>
        <v>0.33831562769773882</v>
      </c>
      <c r="AP319" s="9" cm="1">
        <f t="array" ref="AP319">MEDIAN(_xlfn._xlws.FILTER(AP3:AP290, $AY3:$AY290&gt;$X292))</f>
        <v>3.0933776187011972</v>
      </c>
      <c r="AQ319" s="9" cm="1">
        <f t="array" ref="AQ319">MEDIAN(_xlfn._xlws.FILTER(AQ3:AQ290, $AY3:$AY290&gt;$X292))</f>
        <v>0.39954134278232228</v>
      </c>
      <c r="AR319" s="9" cm="1">
        <f t="array" ref="AR319">MEDIAN(_xlfn._xlws.FILTER(AR3:AR290, $AY3:$AY290&gt;$X292))</f>
        <v>1.190281591593521</v>
      </c>
      <c r="AS319" s="9" cm="1">
        <f t="array" ref="AS319">MEDIAN(_xlfn._xlws.FILTER(AS3:AS290, $AY3:$AY290&gt;$X292))</f>
        <v>0.46660653810249647</v>
      </c>
      <c r="AT319" s="9" cm="1">
        <f t="array" ref="AT319">MEDIAN(_xlfn._xlws.FILTER(AT3:AT290, $AY3:$AY290&gt;$X292))</f>
        <v>5.0339036909106651</v>
      </c>
      <c r="AU319" s="9" cm="1">
        <f t="array" ref="AU319">MEDIAN(_xlfn._xlws.FILTER(AU3:AU290, $AY3:$AY290&gt;$X292))</f>
        <v>0.76091366208274858</v>
      </c>
      <c r="AW319" s="10"/>
    </row>
    <row r="320" spans="7:49" x14ac:dyDescent="0.3">
      <c r="L320" t="s">
        <v>16</v>
      </c>
      <c r="M320" s="9" cm="1">
        <f t="array" ref="M320">MEDIAN(_xlfn._xlws.FILTER(M3:M290, $H3:$H290=1))</f>
        <v>1381622.7</v>
      </c>
      <c r="N320" s="9" cm="1">
        <f t="array" ref="N320">MEDIAN(_xlfn._xlws.FILTER(N3:N290, $H3:$H290=1))</f>
        <v>1382368.6</v>
      </c>
      <c r="O320" s="9" cm="1">
        <f t="array" ref="O320">MEDIAN(_xlfn._xlws.FILTER(O3:O290, $H3:$H290=1))</f>
        <v>1388196.1</v>
      </c>
      <c r="P320" s="9" cm="1">
        <f t="array" ref="P320">MEDIAN(_xlfn._xlws.FILTER(P3:P290, $H3:$H290=1))</f>
        <v>983172.3</v>
      </c>
      <c r="Q320" s="9" cm="1">
        <f t="array" ref="Q320">MEDIAN(_xlfn._xlws.FILTER(Q3:Q290, $H3:$H290=1))</f>
        <v>483019.6</v>
      </c>
      <c r="R320" s="9" cm="1">
        <f t="array" ref="R320">MEDIAN(_xlfn._xlws.FILTER(R3:R290, $H3:$H290=1))</f>
        <v>860804.7</v>
      </c>
      <c r="S320" s="9" cm="1">
        <f t="array" ref="S320">MEDIAN(_xlfn._xlws.FILTER(S3:S290, $H3:$H290=1))</f>
        <v>482258.30000000005</v>
      </c>
      <c r="T320" s="9" cm="1">
        <f t="array" ref="T320">MEDIAN(_xlfn._xlws.FILTER(T3:T290, $H3:$H290=1))</f>
        <v>4453402.4000000004</v>
      </c>
      <c r="U320" s="9" cm="1">
        <f t="array" ref="U320">MEDIAN(_xlfn._xlws.FILTER(U3:U290, $H3:$H290=1))</f>
        <v>3861862</v>
      </c>
      <c r="V320" s="9" cm="1">
        <f t="array" ref="V320">MEDIAN(_xlfn._xlws.FILTER(V3:V290, $H3:$H290=1))</f>
        <v>2766834.3</v>
      </c>
      <c r="W320" s="9" cm="1">
        <f t="array" ref="W320">MEDIAN(_xlfn._xlws.FILTER(W3:W290, $H3:$H290=1))</f>
        <v>1059244.6000000001</v>
      </c>
      <c r="X320" s="9" t="s">
        <v>16</v>
      </c>
      <c r="Y320" s="9" cm="1">
        <f t="array" ref="Y320">MEDIAN(_xlfn._xlws.FILTER(Y3:Y290, $H3:$H290=1))</f>
        <v>1.695414247497683</v>
      </c>
      <c r="Z320" s="9" cm="1">
        <f t="array" ref="Z320">MEDIAN(_xlfn._xlws.FILTER(Z3:Z290, $H3:$H290=1))</f>
        <v>1.4330083721957636</v>
      </c>
      <c r="AA320" s="9" cm="1">
        <f t="array" ref="AA320">MEDIAN(_xlfn._xlws.FILTER(AA3:AA290, $H3:$H290=1))</f>
        <v>1.427519186784048</v>
      </c>
      <c r="AB320" s="9" cm="1">
        <f t="array" ref="AB320">MEDIAN(_xlfn._xlws.FILTER(AB3:AB290, $H3:$H290=1))</f>
        <v>1.640118283702759</v>
      </c>
      <c r="AC320" s="9" cm="1">
        <f t="array" ref="AC320">MEDIAN(_xlfn._xlws.FILTER(AC3:AC290, $H3:$H290=1))</f>
        <v>1.0169427779095712</v>
      </c>
      <c r="AD320" s="9" cm="1">
        <f t="array" ref="AD320">MEDIAN(_xlfn._xlws.FILTER(AD3:AD290, $H3:$H290=1))</f>
        <v>1.3249007772945336</v>
      </c>
      <c r="AE320" s="9" cm="1">
        <f t="array" ref="AE320">MEDIAN(_xlfn._xlws.FILTER(AE3:AE290, $H3:$H290=1))</f>
        <v>1.219554602977587</v>
      </c>
      <c r="AF320" s="9" cm="1">
        <f t="array" ref="AF320">MEDIAN(_xlfn._xlws.FILTER(AF3:AF290, $H3:$H290=1))</f>
        <v>2.1725613198010256</v>
      </c>
      <c r="AG320" s="9" cm="1">
        <f t="array" ref="AG320">MEDIAN(_xlfn._xlws.FILTER(AG3:AG290, $H3:$H290=1))</f>
        <v>2.1803514411847571</v>
      </c>
      <c r="AH320" s="9" cm="1">
        <f t="array" ref="AH320">MEDIAN(_xlfn._xlws.FILTER(AH3:AH290, $H3:$H290=1))</f>
        <v>3.6744892799877564</v>
      </c>
      <c r="AI320" s="9" cm="1">
        <f t="array" ref="AI320">MEDIAN(_xlfn._xlws.FILTER(AI3:AI290, $H3:$H290=1))</f>
        <v>2.194946496916236</v>
      </c>
      <c r="AJ320" s="10" t="str">
        <f t="shared" si="76"/>
        <v>Target</v>
      </c>
      <c r="AK320" s="9" cm="1">
        <f t="array" ref="AK320">MEDIAN(_xlfn._xlws.FILTER(AK3:AK290, $H3:$H290=1))</f>
        <v>1.695414247497683</v>
      </c>
      <c r="AL320" s="9" cm="1">
        <f t="array" ref="AL320">MEDIAN(_xlfn._xlws.FILTER(AL3:AL290, $H3:$H290=1))</f>
        <v>0.43875746218836864</v>
      </c>
      <c r="AM320" s="9" cm="1">
        <f t="array" ref="AM320">MEDIAN(_xlfn._xlws.FILTER(AM3:AM290, $H3:$H290=1))</f>
        <v>0.43693822261411697</v>
      </c>
      <c r="AN320" s="9" cm="1">
        <f t="array" ref="AN320">MEDIAN(_xlfn._xlws.FILTER(AN3:AN290, $H3:$H290=1))</f>
        <v>1.640118283702759</v>
      </c>
      <c r="AO320" s="9" cm="1">
        <f t="array" ref="AO320">MEDIAN(_xlfn._xlws.FILTER(AO3:AO290, $H3:$H290=1))</f>
        <v>0.38325468579423616</v>
      </c>
      <c r="AP320" s="9" cm="1">
        <f t="array" ref="AP320">MEDIAN(_xlfn._xlws.FILTER(AP3:AP290, $H3:$H290=1))</f>
        <v>1.3249007772945336</v>
      </c>
      <c r="AQ320" s="9" cm="1">
        <f t="array" ref="AQ320">MEDIAN(_xlfn._xlws.FILTER(AQ3:AQ290, $H3:$H290=1))</f>
        <v>0.45343534410931163</v>
      </c>
      <c r="AR320" s="9" cm="1">
        <f t="array" ref="AR320">MEDIAN(_xlfn._xlws.FILTER(AR3:AR290, $H3:$H290=1))</f>
        <v>1.190281591593521</v>
      </c>
      <c r="AS320" s="9" cm="1">
        <f t="array" ref="AS320">MEDIAN(_xlfn._xlws.FILTER(AS3:AS290, $H3:$H290=1))</f>
        <v>0.46660653810249647</v>
      </c>
      <c r="AT320" s="9" cm="1">
        <f t="array" ref="AT320">MEDIAN(_xlfn._xlws.FILTER(AT3:AT290, $H3:$H290=1))</f>
        <v>3.6744892799877564</v>
      </c>
      <c r="AU320" s="9" cm="1">
        <f t="array" ref="AU320">MEDIAN(_xlfn._xlws.FILTER(AU3:AU290, $H3:$H290=1))</f>
        <v>1.0861690879100936</v>
      </c>
      <c r="AW320" s="10"/>
    </row>
    <row r="321" spans="12:49" x14ac:dyDescent="0.3">
      <c r="L321" t="str">
        <f t="shared" ref="L321:L327" si="80">X321</f>
        <v>Gain &gt; 0</v>
      </c>
      <c r="M321" s="9" cm="1">
        <f t="array" ref="M321">MEDIAN(_xlfn._xlws.FILTER(M3:M290, $J3:$J290=1))</f>
        <v>2180548</v>
      </c>
      <c r="N321" s="9" cm="1">
        <f t="array" ref="N321">MEDIAN(_xlfn._xlws.FILTER(N3:N290, $J3:$J290=1))</f>
        <v>1416775.2000000002</v>
      </c>
      <c r="O321" s="9" cm="1">
        <f t="array" ref="O321">MEDIAN(_xlfn._xlws.FILTER(O3:O290, $J3:$J290=1))</f>
        <v>1428816</v>
      </c>
      <c r="P321" s="9" cm="1">
        <f t="array" ref="P321">MEDIAN(_xlfn._xlws.FILTER(P3:P290, $J3:$J290=1))</f>
        <v>3101780.9</v>
      </c>
      <c r="Q321" s="9" cm="1">
        <f t="array" ref="Q321">MEDIAN(_xlfn._xlws.FILTER(Q3:Q290, $J3:$J290=1))</f>
        <v>610223.1</v>
      </c>
      <c r="R321" s="9" cm="1">
        <f t="array" ref="R321">MEDIAN(_xlfn._xlws.FILTER(R3:R290, $J3:$J290=1))</f>
        <v>1969741.9</v>
      </c>
      <c r="S321" s="9" cm="1">
        <f t="array" ref="S321">MEDIAN(_xlfn._xlws.FILTER(S3:S290, $J3:$J290=1))</f>
        <v>612522.19999999995</v>
      </c>
      <c r="T321" s="9" cm="1">
        <f t="array" ref="T321">MEDIAN(_xlfn._xlws.FILTER(T3:T290, $J3:$J290=1))</f>
        <v>4659194.0999999996</v>
      </c>
      <c r="U321" s="9" cm="1">
        <f t="array" ref="U321">MEDIAN(_xlfn._xlws.FILTER(U3:U290, $J3:$J290=1))</f>
        <v>4037228.3</v>
      </c>
      <c r="V321" s="9" cm="1">
        <f t="array" ref="V321">MEDIAN(_xlfn._xlws.FILTER(V3:V290, $J3:$J290=1))</f>
        <v>7725292.4000000004</v>
      </c>
      <c r="W321" s="9" cm="1">
        <f t="array" ref="W321">MEDIAN(_xlfn._xlws.FILTER(W3:W290, $J3:$J290=1))</f>
        <v>1239079</v>
      </c>
      <c r="X321" s="9" t="s">
        <v>17</v>
      </c>
      <c r="Y321" s="9" cm="1">
        <f t="array" ref="Y321">MEDIAN(_xlfn._xlws.FILTER(Y3:Y290, $J3:$J290=1))</f>
        <v>2.1223361940006722</v>
      </c>
      <c r="Z321" s="9" cm="1">
        <f t="array" ref="Z321">MEDIAN(_xlfn._xlws.FILTER(Z3:Z290, $J3:$J290=1))</f>
        <v>1.5754882338806055</v>
      </c>
      <c r="AA321" s="9" cm="1">
        <f t="array" ref="AA321">MEDIAN(_xlfn._xlws.FILTER(AA3:AA290, $J3:$J290=1))</f>
        <v>1.5786988865118476</v>
      </c>
      <c r="AB321" s="9" cm="1">
        <f t="array" ref="AB321">MEDIAN(_xlfn._xlws.FILTER(AB3:AB290, $J3:$J290=1))</f>
        <v>3.0403497763996707</v>
      </c>
      <c r="AC321" s="9" cm="1">
        <f t="array" ref="AC321">MEDIAN(_xlfn._xlws.FILTER(AC3:AC290, $J3:$J290=1))</f>
        <v>1.1354413995926731</v>
      </c>
      <c r="AD321" s="9" cm="1">
        <f t="array" ref="AD321">MEDIAN(_xlfn._xlws.FILTER(AD3:AD290, $J3:$J290=1))</f>
        <v>3.0215563725971148</v>
      </c>
      <c r="AE321" s="9" cm="1">
        <f t="array" ref="AE321">MEDIAN(_xlfn._xlws.FILTER(AE3:AE290, $J3:$J290=1))</f>
        <v>1.4716219671943689</v>
      </c>
      <c r="AF321" s="9" cm="1">
        <f t="array" ref="AF321">MEDIAN(_xlfn._xlws.FILTER(AF3:AF290, $J3:$J290=1))</f>
        <v>2.2543717231892515</v>
      </c>
      <c r="AG321" s="9" cm="1">
        <f t="array" ref="AG321">MEDIAN(_xlfn._xlws.FILTER(AG3:AG290, $J3:$J290=1))</f>
        <v>2.7473116014793053</v>
      </c>
      <c r="AH321" s="9" cm="1">
        <f t="array" ref="AH321">MEDIAN(_xlfn._xlws.FILTER(AH3:AH290, $J3:$J290=1))</f>
        <v>5.2889967910945419</v>
      </c>
      <c r="AI321" s="9" cm="1">
        <f t="array" ref="AI321">MEDIAN(_xlfn._xlws.FILTER(AI3:AI290, $J3:$J290=1))</f>
        <v>2.4141850839252585</v>
      </c>
      <c r="AJ321" s="10" t="str">
        <f t="shared" si="76"/>
        <v>Gain &gt; 0</v>
      </c>
      <c r="AK321" s="9" cm="1">
        <f t="array" ref="AK321">MEDIAN(_xlfn._xlws.FILTER(AK3:AK290, $J3:$J290=1))</f>
        <v>2.1223361940006722</v>
      </c>
      <c r="AL321" s="9" cm="1">
        <f t="array" ref="AL321">MEDIAN(_xlfn._xlws.FILTER(AL3:AL290, $J3:$J290=1))</f>
        <v>0.53069534921087325</v>
      </c>
      <c r="AM321" s="9" cm="1">
        <f t="array" ref="AM321">MEDIAN(_xlfn._xlws.FILTER(AM3:AM290, $J3:$J290=1))</f>
        <v>0.53401736029773028</v>
      </c>
      <c r="AN321" s="9" cm="1">
        <f t="array" ref="AN321">MEDIAN(_xlfn._xlws.FILTER(AN3:AN290, $J3:$J290=1))</f>
        <v>3.0403497763996707</v>
      </c>
      <c r="AO321" s="9" cm="1">
        <f t="array" ref="AO321">MEDIAN(_xlfn._xlws.FILTER(AO3:AO290, $J3:$J290=1))</f>
        <v>0.43624889940547296</v>
      </c>
      <c r="AP321" s="9" cm="1">
        <f t="array" ref="AP321">MEDIAN(_xlfn._xlws.FILTER(AP3:AP290, $J3:$J290=1))</f>
        <v>3.0215563725971148</v>
      </c>
      <c r="AQ321" s="9" cm="1">
        <f t="array" ref="AQ321">MEDIAN(_xlfn._xlws.FILTER(AQ3:AQ290, $J3:$J290=1))</f>
        <v>0.54906043988303277</v>
      </c>
      <c r="AR321" s="9" cm="1">
        <f t="array" ref="AR321">MEDIAN(_xlfn._xlws.FILTER(AR3:AR290, $J3:$J290=1))</f>
        <v>1.2340604376106059</v>
      </c>
      <c r="AS321" s="9" cm="1">
        <f t="array" ref="AS321">MEDIAN(_xlfn._xlws.FILTER(AS3:AS290, $J3:$J290=1))</f>
        <v>0.49755881942692215</v>
      </c>
      <c r="AT321" s="9" cm="1">
        <f t="array" ref="AT321">MEDIAN(_xlfn._xlws.FILTER(AT3:AT290, $J3:$J290=1))</f>
        <v>5.2889967910945419</v>
      </c>
      <c r="AU321" s="9" cm="1">
        <f t="array" ref="AU321">MEDIAN(_xlfn._xlws.FILTER(AU3:AU290, $J3:$J290=1))</f>
        <v>1.1887693152006249</v>
      </c>
      <c r="AW321" s="10"/>
    </row>
    <row r="322" spans="12:49" x14ac:dyDescent="0.3">
      <c r="L322" t="str">
        <f t="shared" si="80"/>
        <v>Gain &lt;=0</v>
      </c>
      <c r="M322" s="9" cm="1">
        <f t="array" ref="M322">MEDIAN(_xlfn._xlws.FILTER(M3:M290, $I3:$I290=1))</f>
        <v>2157752.1</v>
      </c>
      <c r="N322" s="9" cm="1">
        <f t="array" ref="N322">MEDIAN(_xlfn._xlws.FILTER(N3:N290, $I3:$I290=1))</f>
        <v>2538408</v>
      </c>
      <c r="O322" s="9" cm="1">
        <f t="array" ref="O322">MEDIAN(_xlfn._xlws.FILTER(O3:O290, $I3:$I290=1))</f>
        <v>2558834.4000000004</v>
      </c>
      <c r="P322" s="9" cm="1">
        <f t="array" ref="P322">MEDIAN(_xlfn._xlws.FILTER(P3:P290, $I3:$I290=1))</f>
        <v>2120679.2999999998</v>
      </c>
      <c r="Q322" s="9" cm="1">
        <f t="array" ref="Q322">MEDIAN(_xlfn._xlws.FILTER(Q3:Q290, $I3:$I290=1))</f>
        <v>1183132.6000000001</v>
      </c>
      <c r="R322" s="9" cm="1">
        <f t="array" ref="R322">MEDIAN(_xlfn._xlws.FILTER(R3:R290, $I3:$I290=1))</f>
        <v>1762039.3</v>
      </c>
      <c r="S322" s="9" cm="1">
        <f t="array" ref="S322">MEDIAN(_xlfn._xlws.FILTER(S3:S290, $I3:$I290=1))</f>
        <v>1480464.3</v>
      </c>
      <c r="T322" s="9" cm="1">
        <f t="array" ref="T322">MEDIAN(_xlfn._xlws.FILTER(T3:T290, $I3:$I290=1))</f>
        <v>4386936.5999999996</v>
      </c>
      <c r="U322" s="9" cm="1">
        <f t="array" ref="U322">MEDIAN(_xlfn._xlws.FILTER(U3:U290, $I3:$I290=1))</f>
        <v>4052249.4000000004</v>
      </c>
      <c r="V322" s="9" cm="1">
        <f t="array" ref="V322">MEDIAN(_xlfn._xlws.FILTER(V3:V290, $I3:$I290=1))</f>
        <v>4078629.4000000004</v>
      </c>
      <c r="W322" s="9" cm="1">
        <f t="array" ref="W322">MEDIAN(_xlfn._xlws.FILTER(W3:W290, $I3:$I290=1))</f>
        <v>2910992.4000000004</v>
      </c>
      <c r="X322" s="9" t="s">
        <v>18</v>
      </c>
      <c r="Y322" s="9" cm="1">
        <f t="array" ref="Y322">MEDIAN(_xlfn._xlws.FILTER(Y3:Y290, $I3:$I290=1))</f>
        <v>2.1536896328965662</v>
      </c>
      <c r="Z322" s="9" cm="1">
        <f t="array" ref="Z322">MEDIAN(_xlfn._xlws.FILTER(Z3:Z290, $I3:$I290=1))</f>
        <v>2.3231717674236281</v>
      </c>
      <c r="AA322" s="9" cm="1">
        <f t="array" ref="AA322">MEDIAN(_xlfn._xlws.FILTER(AA3:AA290, $I3:$I290=1))</f>
        <v>2.3119676855683791</v>
      </c>
      <c r="AB322" s="9" cm="1">
        <f t="array" ref="AB322">MEDIAN(_xlfn._xlws.FILTER(AB3:AB290, $I3:$I290=1))</f>
        <v>2.2649806575995166</v>
      </c>
      <c r="AC322" s="9" cm="1">
        <f t="array" ref="AC322">MEDIAN(_xlfn._xlws.FILTER(AC3:AC290, $I3:$I290=1))</f>
        <v>1.5706784742040325</v>
      </c>
      <c r="AD322" s="9" cm="1">
        <f t="array" ref="AD322">MEDIAN(_xlfn._xlws.FILTER(AD3:AD290, $I3:$I290=1))</f>
        <v>2.0031294824031649</v>
      </c>
      <c r="AE322" s="9" cm="1">
        <f t="array" ref="AE322">MEDIAN(_xlfn._xlws.FILTER(AE3:AE290, $I3:$I290=1))</f>
        <v>2.2299079448683186</v>
      </c>
      <c r="AF322" s="9" cm="1">
        <f t="array" ref="AF322">MEDIAN(_xlfn._xlws.FILTER(AF3:AF290, $I3:$I290=1))</f>
        <v>2.0677995654987171</v>
      </c>
      <c r="AG322" s="9" cm="1">
        <f t="array" ref="AG322">MEDIAN(_xlfn._xlws.FILTER(AG3:AG290, $I3:$I290=1))</f>
        <v>2.6508649297698863</v>
      </c>
      <c r="AH322" s="9" cm="1">
        <f t="array" ref="AH322">MEDIAN(_xlfn._xlws.FILTER(AH3:AH290, $I3:$I290=1))</f>
        <v>4.1365312854119107</v>
      </c>
      <c r="AI322" s="9" cm="1">
        <f t="array" ref="AI322">MEDIAN(_xlfn._xlws.FILTER(AI3:AI290, $I3:$I290=1))</f>
        <v>3.8370828235638328</v>
      </c>
      <c r="AJ322" s="10" t="str">
        <f t="shared" si="76"/>
        <v>Gain &lt;=0</v>
      </c>
      <c r="AK322" s="9" cm="1">
        <f t="array" ref="AK322">MEDIAN(_xlfn._xlws.FILTER(AK3:AK290, $I3:$I290=1))</f>
        <v>2.1536896328965662</v>
      </c>
      <c r="AL322" s="9" cm="1">
        <f t="array" ref="AL322">MEDIAN(_xlfn._xlws.FILTER(AL3:AL290, $I3:$I290=1))</f>
        <v>0.69379443336511026</v>
      </c>
      <c r="AM322" s="9" cm="1">
        <f t="array" ref="AM322">MEDIAN(_xlfn._xlws.FILTER(AM3:AM290, $I3:$I290=1))</f>
        <v>0.68270129719749084</v>
      </c>
      <c r="AN322" s="9" cm="1">
        <f t="array" ref="AN322">MEDIAN(_xlfn._xlws.FILTER(AN3:AN290, $I3:$I290=1))</f>
        <v>2.2649806575995166</v>
      </c>
      <c r="AO322" s="9" cm="1">
        <f t="array" ref="AO322">MEDIAN(_xlfn._xlws.FILTER(AO3:AO290, $I3:$I290=1))</f>
        <v>0.52224327770818491</v>
      </c>
      <c r="AP322" s="9" cm="1">
        <f t="array" ref="AP322">MEDIAN(_xlfn._xlws.FILTER(AP3:AP290, $I3:$I290=1))</f>
        <v>2.0031294824031649</v>
      </c>
      <c r="AQ322" s="9" cm="1">
        <f t="array" ref="AQ322">MEDIAN(_xlfn._xlws.FILTER(AQ3:AQ290, $I3:$I290=1))</f>
        <v>0.71719904788769773</v>
      </c>
      <c r="AR322" s="9" cm="1">
        <f t="array" ref="AR322">MEDIAN(_xlfn._xlws.FILTER(AR3:AR290, $I3:$I290=1))</f>
        <v>1.1772431679943112</v>
      </c>
      <c r="AS322" s="9" cm="1">
        <f t="array" ref="AS322">MEDIAN(_xlfn._xlws.FILTER(AS3:AS290, $I3:$I290=1))</f>
        <v>0.4821107740164734</v>
      </c>
      <c r="AT322" s="9" cm="1">
        <f t="array" ref="AT322">MEDIAN(_xlfn._xlws.FILTER(AT3:AT290, $I3:$I290=1))</f>
        <v>4.1365312854119107</v>
      </c>
      <c r="AU322" s="9" cm="1">
        <f t="array" ref="AU322">MEDIAN(_xlfn._xlws.FILTER(AU3:AU290, $I3:$I290=1))</f>
        <v>2.240004114015028</v>
      </c>
    </row>
    <row r="323" spans="12:49" x14ac:dyDescent="0.3">
      <c r="L323" t="str">
        <f t="shared" si="80"/>
        <v>Target;Gain &gt; 0.8; #pref=2</v>
      </c>
      <c r="M323" s="9" t="e" cm="1" vm="1">
        <f t="array" ref="M323">AVERAGE(_xlfn._xlws.FILTER(M3:M290, ($H$3:$H$290=1)*($K3:$K290=2)*($AY3:$AY290&gt;$X$292)))</f>
        <v>#VALUE!</v>
      </c>
      <c r="N323" s="9" t="e" cm="1" vm="1">
        <f t="array" ref="N323">AVERAGE(_xlfn._xlws.FILTER(N3:N290, ($H$3:$H$290=1)*($K3:$K290=2)*($AY3:$AY290&gt;$X$292)))</f>
        <v>#VALUE!</v>
      </c>
      <c r="O323" s="9" t="e" cm="1" vm="1">
        <f t="array" ref="O323">AVERAGE(_xlfn._xlws.FILTER(O3:O290, ($H$3:$H$290=1)*($K3:$K290=2)*($AY3:$AY290&gt;$X$292)))</f>
        <v>#VALUE!</v>
      </c>
      <c r="P323" s="9" t="e" cm="1" vm="1">
        <f t="array" ref="P323">AVERAGE(_xlfn._xlws.FILTER(P3:P290, ($H$3:$H$290=1)*($K3:$K290=2)*($AY3:$AY290&gt;$X$292)))</f>
        <v>#VALUE!</v>
      </c>
      <c r="Q323" s="9" t="e" cm="1" vm="1">
        <f t="array" ref="Q323">AVERAGE(_xlfn._xlws.FILTER(Q3:Q290, ($H$3:$H$290=1)*($K3:$K290=2)*($AY3:$AY290&gt;$X$292)))</f>
        <v>#VALUE!</v>
      </c>
      <c r="R323" s="9" t="e" cm="1" vm="1">
        <f t="array" ref="R323">AVERAGE(_xlfn._xlws.FILTER(R3:R290, ($H$3:$H$290=1)*($K3:$K290=2)*($AY3:$AY290&gt;$X$292)))</f>
        <v>#VALUE!</v>
      </c>
      <c r="S323" s="9" t="e" cm="1" vm="1">
        <f t="array" ref="S323">AVERAGE(_xlfn._xlws.FILTER(S3:S290, ($H$3:$H$290=1)*($K3:$K290=2)*($AY3:$AY290&gt;$X$292)))</f>
        <v>#VALUE!</v>
      </c>
      <c r="T323" s="9" t="e" cm="1" vm="1">
        <f t="array" ref="T323">AVERAGE(_xlfn._xlws.FILTER(T3:T290, ($H$3:$H$290=1)*($K3:$K290=2)*($AY3:$AY290&gt;$X$292)))</f>
        <v>#VALUE!</v>
      </c>
      <c r="U323" s="9" t="e" cm="1" vm="1">
        <f t="array" ref="U323">AVERAGE(_xlfn._xlws.FILTER(U3:U290, ($H$3:$H$290=1)*($K3:$K290=2)*($AY3:$AY290&gt;$X$292)))</f>
        <v>#VALUE!</v>
      </c>
      <c r="V323" s="9" t="e" cm="1" vm="1">
        <f t="array" ref="V323">AVERAGE(_xlfn._xlws.FILTER(V3:V290, ($H$3:$H$290=1)*($K3:$K290=2)*($AY3:$AY290&gt;$X$292)))</f>
        <v>#VALUE!</v>
      </c>
      <c r="W323" s="9" t="e" cm="1" vm="1">
        <f t="array" ref="W323">AVERAGE(_xlfn._xlws.FILTER(W3:W290, ($H$3:$H$290=1)*($K3:$K290=2)*($AY3:$AY290&gt;$X$292)))</f>
        <v>#VALUE!</v>
      </c>
      <c r="X323" s="9" t="str">
        <f>"Target;Gain &gt; "&amp;X316&amp;"; #pref=2"</f>
        <v>Target;Gain &gt; 0.8; #pref=2</v>
      </c>
      <c r="Y323" s="9" t="e" cm="1" vm="1">
        <f t="array" ref="Y323">AVERAGE(_xlfn._xlws.FILTER(Y3:Y290, ($H$3:$H$290=1)*($K3:$K290=2)*($AY3:$AY290&gt;$X$292)))</f>
        <v>#VALUE!</v>
      </c>
      <c r="Z323" s="9" t="e" cm="1" vm="1">
        <f t="array" ref="Z323">AVERAGE(_xlfn._xlws.FILTER(Z3:Z290, ($H$3:$H$290=1)*($K3:$K290=2)*($AY3:$AY290&gt;$X$292)))</f>
        <v>#VALUE!</v>
      </c>
      <c r="AA323" s="9" t="e" cm="1" vm="1">
        <f t="array" ref="AA323">AVERAGE(_xlfn._xlws.FILTER(AA3:AA290, ($H$3:$H$290=1)*($K3:$K290=2)*($AY3:$AY290&gt;$X$292)))</f>
        <v>#VALUE!</v>
      </c>
      <c r="AB323" s="9" t="e" cm="1" vm="1">
        <f t="array" ref="AB323">AVERAGE(_xlfn._xlws.FILTER(AB3:AB290, ($H$3:$H$290=1)*($K3:$K290=2)*($AY3:$AY290&gt;$X$292)))</f>
        <v>#VALUE!</v>
      </c>
      <c r="AC323" s="9" t="e" cm="1" vm="1">
        <f t="array" ref="AC323">AVERAGE(_xlfn._xlws.FILTER(AC3:AC290, ($H$3:$H$290=1)*($K3:$K290=2)*($AY3:$AY290&gt;$X$292)))</f>
        <v>#VALUE!</v>
      </c>
      <c r="AD323" s="9" t="e" cm="1" vm="1">
        <f t="array" ref="AD323">AVERAGE(_xlfn._xlws.FILTER(AD3:AD290, ($H$3:$H$290=1)*($K3:$K290=2)*($AY3:$AY290&gt;$X$292)))</f>
        <v>#VALUE!</v>
      </c>
      <c r="AE323" s="9" t="e" cm="1" vm="1">
        <f t="array" ref="AE323">AVERAGE(_xlfn._xlws.FILTER(AE3:AE290, ($H$3:$H$290=1)*($K3:$K290=2)*($AY3:$AY290&gt;$X$292)))</f>
        <v>#VALUE!</v>
      </c>
      <c r="AF323" s="9" t="e" cm="1" vm="1">
        <f t="array" ref="AF323">AVERAGE(_xlfn._xlws.FILTER(AF3:AF290, ($H$3:$H$290=1)*($K3:$K290=2)*($AY3:$AY290&gt;$X$292)))</f>
        <v>#VALUE!</v>
      </c>
      <c r="AG323" s="9" t="e" cm="1" vm="1">
        <f t="array" ref="AG323">AVERAGE(_xlfn._xlws.FILTER(AG3:AG290, ($H$3:$H$290=1)*($K3:$K290=2)*($AY3:$AY290&gt;$X$292)))</f>
        <v>#VALUE!</v>
      </c>
      <c r="AH323" s="9" t="e" cm="1" vm="1">
        <f t="array" ref="AH323">AVERAGE(_xlfn._xlws.FILTER(AH3:AH290, ($H$3:$H$290=1)*($K3:$K290=2)*($AY3:$AY290&gt;$X$292)))</f>
        <v>#VALUE!</v>
      </c>
      <c r="AI323" s="9" t="e" cm="1" vm="1">
        <f t="array" ref="AI323">AVERAGE(_xlfn._xlws.FILTER(AI3:AI290, ($H$3:$H$290=1)*($K3:$K290=2)*($AY3:$AY290&gt;$X$292)))</f>
        <v>#VALUE!</v>
      </c>
      <c r="AJ323" s="10" t="str">
        <f t="shared" si="76"/>
        <v>Target;Gain &gt; 0.8; #pref=2</v>
      </c>
      <c r="AK323" s="9" t="e" cm="1" vm="1">
        <f t="array" ref="AK323">AVERAGE(_xlfn._xlws.FILTER(AK3:AK290, ($H$3:$H$290=1)*($K3:$K290=2)*($AY3:$AY290&gt;$X$292)))</f>
        <v>#VALUE!</v>
      </c>
      <c r="AL323" s="9" t="e" cm="1" vm="1">
        <f t="array" ref="AL323">AVERAGE(_xlfn._xlws.FILTER(AL3:AL290, ($H$3:$H$290=1)*($K3:$K290=2)*($AY3:$AY290&gt;$X$292)))</f>
        <v>#VALUE!</v>
      </c>
      <c r="AM323" s="9" t="e" cm="1" vm="1">
        <f t="array" ref="AM323">AVERAGE(_xlfn._xlws.FILTER(AM3:AM290, ($H$3:$H$290=1)*($K3:$K290=2)*($AY3:$AY290&gt;$X$292)))</f>
        <v>#VALUE!</v>
      </c>
      <c r="AN323" s="9" t="e" cm="1" vm="1">
        <f t="array" ref="AN323">AVERAGE(_xlfn._xlws.FILTER(AN3:AN290, ($H$3:$H$290=1)*($K3:$K290=2)*($AY3:$AY290&gt;$X$292)))</f>
        <v>#VALUE!</v>
      </c>
      <c r="AO323" s="9" t="e" cm="1" vm="1">
        <f t="array" ref="AO323">AVERAGE(_xlfn._xlws.FILTER(AO3:AO290, ($H$3:$H$290=1)*($K3:$K290=2)*($AY3:$AY290&gt;$X$292)))</f>
        <v>#VALUE!</v>
      </c>
      <c r="AP323" s="9" t="e" cm="1" vm="1">
        <f t="array" ref="AP323">AVERAGE(_xlfn._xlws.FILTER(AP3:AP290, ($H$3:$H$290=1)*($K3:$K290=2)*($AY3:$AY290&gt;$X$292)))</f>
        <v>#VALUE!</v>
      </c>
      <c r="AQ323" s="9" t="e" cm="1" vm="1">
        <f t="array" ref="AQ323">AVERAGE(_xlfn._xlws.FILTER(AQ3:AQ290, ($H$3:$H$290=1)*($K3:$K290=2)*($AY3:$AY290&gt;$X$292)))</f>
        <v>#VALUE!</v>
      </c>
      <c r="AR323" s="9" t="e" cm="1" vm="1">
        <f t="array" ref="AR323">AVERAGE(_xlfn._xlws.FILTER(AR3:AR290, ($H$3:$H$290=1)*($K3:$K290=2)*($AY3:$AY290&gt;$X$292)))</f>
        <v>#VALUE!</v>
      </c>
      <c r="AS323" s="9" t="e" cm="1" vm="1">
        <f t="array" ref="AS323">AVERAGE(_xlfn._xlws.FILTER(AS3:AS290, ($H$3:$H$290=1)*($K3:$K290=2)*($AY3:$AY290&gt;$X$292)))</f>
        <v>#VALUE!</v>
      </c>
      <c r="AT323" s="9" t="e" cm="1" vm="1">
        <f t="array" ref="AT323">AVERAGE(_xlfn._xlws.FILTER(AT3:AT290, ($H$3:$H$290=1)*($K3:$K290=2)*($AY3:$AY290&gt;$X$292)))</f>
        <v>#VALUE!</v>
      </c>
      <c r="AU323" s="9" t="e" cm="1" vm="1">
        <f t="array" ref="AU323">AVERAGE(_xlfn._xlws.FILTER(AU3:AU290, ($H$3:$H$290=1)*($K3:$K290=2)*($AY3:$AY290&gt;$X$292)))</f>
        <v>#VALUE!</v>
      </c>
    </row>
    <row r="324" spans="12:49" x14ac:dyDescent="0.3">
      <c r="L324" t="str">
        <f t="shared" si="80"/>
        <v>Target; Gain &gt; 0.8; #pref=3</v>
      </c>
      <c r="M324" s="9" cm="1">
        <f t="array" ref="M324">MEDIAN(_xlfn._xlws.FILTER(M3:M290, ($H$3:$H$290=1)*($K3:$K290=3)*($AY3:$AY290&gt;$X$292)))</f>
        <v>1376328.9</v>
      </c>
      <c r="N324" s="9" cm="1">
        <f t="array" ref="N324">MEDIAN(_xlfn._xlws.FILTER(N3:N290, ($H$3:$H$290=1)*($K3:$K290=3)*($AY3:$AY290&gt;$X$292)))</f>
        <v>885868.39999999991</v>
      </c>
      <c r="O324" s="9" cm="1">
        <f t="array" ref="O324">MEDIAN(_xlfn._xlws.FILTER(O3:O290, ($H$3:$H$290=1)*($K3:$K290=3)*($AY3:$AY290&gt;$X$292)))</f>
        <v>895525.8</v>
      </c>
      <c r="P324" s="9" cm="1">
        <f t="array" ref="P324">MEDIAN(_xlfn._xlws.FILTER(P3:P290, ($H$3:$H$290=1)*($K3:$K290=3)*($AY3:$AY290&gt;$X$292)))</f>
        <v>2670047.5000000005</v>
      </c>
      <c r="Q324" s="9" cm="1">
        <f t="array" ref="Q324">MEDIAN(_xlfn._xlws.FILTER(Q3:Q290, ($H$3:$H$290=1)*($K3:$K290=3)*($AY3:$AY290&gt;$X$292)))</f>
        <v>361531.4</v>
      </c>
      <c r="R324" s="9" cm="1">
        <f t="array" ref="R324">MEDIAN(_xlfn._xlws.FILTER(R3:R290, ($H$3:$H$290=1)*($K3:$K290=3)*($AY3:$AY290&gt;$X$292)))</f>
        <v>2496014.2000000002</v>
      </c>
      <c r="S324" s="9" cm="1">
        <f t="array" ref="S324">MEDIAN(_xlfn._xlws.FILTER(S3:S290, ($H$3:$H$290=1)*($K3:$K290=3)*($AY3:$AY290&gt;$X$292)))</f>
        <v>492727.7</v>
      </c>
      <c r="T324" s="9" cm="1">
        <f t="array" ref="T324">MEDIAN(_xlfn._xlws.FILTER(T3:T290, ($H$3:$H$290=1)*($K3:$K290=3)*($AY3:$AY290&gt;$X$292)))</f>
        <v>6047848</v>
      </c>
      <c r="U324" s="9" cm="1">
        <f t="array" ref="U324">MEDIAN(_xlfn._xlws.FILTER(U3:U290, ($H$3:$H$290=1)*($K3:$K290=3)*($AY3:$AY290&gt;$X$292)))</f>
        <v>4108605.6</v>
      </c>
      <c r="V324" s="9" cm="1">
        <f t="array" ref="V324">MEDIAN(_xlfn._xlws.FILTER(V3:V290, ($H$3:$H$290=1)*($K3:$K290=3)*($AY3:$AY290&gt;$X$292)))</f>
        <v>5831410.5999999996</v>
      </c>
      <c r="W324" s="9" cm="1">
        <f t="array" ref="W324">MEDIAN(_xlfn._xlws.FILTER(W3:W290, ($H$3:$H$290=1)*($K3:$K290=3)*($AY3:$AY290&gt;$X$292)))</f>
        <v>1043590</v>
      </c>
      <c r="X324" s="9" t="str">
        <f>"Target; Gain &gt; "&amp;X316&amp;"; #pref=3"</f>
        <v>Target; Gain &gt; 0.8; #pref=3</v>
      </c>
      <c r="Y324" s="9" cm="1">
        <f t="array" ref="Y324">MEDIAN(_xlfn._xlws.FILTER(Y3:Y290, ($H$3:$H$290=1)*($K3:$K290=3)*($AY3:$AY290&gt;$X$292)))</f>
        <v>1.4625191062979865</v>
      </c>
      <c r="Z324" s="9" cm="1">
        <f t="array" ref="Z324">MEDIAN(_xlfn._xlws.FILTER(Z3:Z290, ($H$3:$H$290=1)*($K3:$K290=3)*($AY3:$AY290&gt;$X$292)))</f>
        <v>1.0858544054732189</v>
      </c>
      <c r="AA324" s="9" cm="1">
        <f t="array" ref="AA324">MEDIAN(_xlfn._xlws.FILTER(AA3:AA290, ($H$3:$H$290=1)*($K3:$K290=3)*($AY3:$AY290&gt;$X$292)))</f>
        <v>1.0795266569824891</v>
      </c>
      <c r="AB324" s="9" cm="1">
        <f t="array" ref="AB324">MEDIAN(_xlfn._xlws.FILTER(AB3:AB290, ($H$3:$H$290=1)*($K3:$K290=3)*($AY3:$AY290&gt;$X$292)))</f>
        <v>2.0254096781049151</v>
      </c>
      <c r="AC324" s="9" cm="1">
        <f t="array" ref="AC324">MEDIAN(_xlfn._xlws.FILTER(AC3:AC290, ($H$3:$H$290=1)*($K3:$K290=3)*($AY3:$AY290&gt;$X$292)))</f>
        <v>0.868580199603457</v>
      </c>
      <c r="AD324" s="9" cm="1">
        <f t="array" ref="AD324">MEDIAN(_xlfn._xlws.FILTER(AD3:AD290, ($H$3:$H$290=1)*($K3:$K290=3)*($AY3:$AY290&gt;$X$292)))</f>
        <v>1.9295233671029564</v>
      </c>
      <c r="AE324" s="9" cm="1">
        <f t="array" ref="AE324">MEDIAN(_xlfn._xlws.FILTER(AE3:AE290, ($H$3:$H$290=1)*($K3:$K290=3)*($AY3:$AY290&gt;$X$292)))</f>
        <v>0.7960246012022254</v>
      </c>
      <c r="AF324" s="9" cm="1">
        <f t="array" ref="AF324">MEDIAN(_xlfn._xlws.FILTER(AF3:AF290, ($H$3:$H$290=1)*($K3:$K290=3)*($AY3:$AY290&gt;$X$292)))</f>
        <v>3.283668129175203</v>
      </c>
      <c r="AG324" s="9" cm="1">
        <f t="array" ref="AG324">MEDIAN(_xlfn._xlws.FILTER(AG3:AG290, ($H$3:$H$290=1)*($K3:$K290=3)*($AY3:$AY290&gt;$X$292)))</f>
        <v>2.5107334442785945</v>
      </c>
      <c r="AH324" s="9" cm="1">
        <f t="array" ref="AH324">MEDIAN(_xlfn._xlws.FILTER(AH3:AH290, ($H$3:$H$290=1)*($K3:$K290=3)*($AY3:$AY290&gt;$X$292)))</f>
        <v>4.2762662790948527</v>
      </c>
      <c r="AI324" s="9" cm="1">
        <f t="array" ref="AI324">MEDIAN(_xlfn._xlws.FILTER(AI3:AI290, ($H$3:$H$290=1)*($K3:$K290=3)*($AY3:$AY290&gt;$X$292)))</f>
        <v>1.6997143731976392</v>
      </c>
      <c r="AJ324" s="10" t="str">
        <f t="shared" si="76"/>
        <v>Target; Gain &gt; 0.8; #pref=3</v>
      </c>
      <c r="AK324" s="9" cm="1">
        <f t="array" ref="AK324">MEDIAN(_xlfn._xlws.FILTER(AK3:AK290, ($H$3:$H$290=1)*($K3:$K290=3)*($AY3:$AY290&gt;$X$292)))</f>
        <v>1.4625191062979865</v>
      </c>
      <c r="AL324" s="9" cm="1">
        <f t="array" ref="AL324">MEDIAN(_xlfn._xlws.FILTER(AL3:AL290, ($H$3:$H$290=1)*($K3:$K290=3)*($AY3:$AY290&gt;$X$292)))</f>
        <v>0.43712823608657336</v>
      </c>
      <c r="AM324" s="9" cm="1">
        <f t="array" ref="AM324">MEDIAN(_xlfn._xlws.FILTER(AM3:AM290, ($H$3:$H$290=1)*($K3:$K290=3)*($AY3:$AY290&gt;$X$292)))</f>
        <v>0.43293201808701265</v>
      </c>
      <c r="AN324" s="9" cm="1">
        <f t="array" ref="AN324">MEDIAN(_xlfn._xlws.FILTER(AN3:AN290, ($H$3:$H$290=1)*($K3:$K290=3)*($AY3:$AY290&gt;$X$292)))</f>
        <v>2.0254096781049151</v>
      </c>
      <c r="AO324" s="9" cm="1">
        <f t="array" ref="AO324">MEDIAN(_xlfn._xlws.FILTER(AO3:AO290, ($H$3:$H$290=1)*($K3:$K290=3)*($AY3:$AY290&gt;$X$292)))</f>
        <v>0.38492094210232608</v>
      </c>
      <c r="AP324" s="9" cm="1">
        <f t="array" ref="AP324">MEDIAN(_xlfn._xlws.FILTER(AP3:AP290, ($H$3:$H$290=1)*($K3:$K290=3)*($AY3:$AY290&gt;$X$292)))</f>
        <v>1.9295233671029564</v>
      </c>
      <c r="AQ324" s="9" cm="1">
        <f t="array" ref="AQ324">MEDIAN(_xlfn._xlws.FILTER(AQ3:AQ290, ($H$3:$H$290=1)*($K3:$K290=3)*($AY3:$AY290&gt;$X$292)))</f>
        <v>0.40773466090904553</v>
      </c>
      <c r="AR324" s="9" cm="1">
        <f t="array" ref="AR324">MEDIAN(_xlfn._xlws.FILTER(AR3:AR290, ($H$3:$H$290=1)*($K3:$K290=3)*($AY3:$AY290&gt;$X$292)))</f>
        <v>1.7619981578027364</v>
      </c>
      <c r="AS324" s="9" cm="1">
        <f t="array" ref="AS324">MEDIAN(_xlfn._xlws.FILTER(AS3:AS290, ($H$3:$H$290=1)*($K3:$K290=3)*($AY3:$AY290&gt;$X$292)))</f>
        <v>0.52023412778507916</v>
      </c>
      <c r="AT324" s="9" cm="1">
        <f t="array" ref="AT324">MEDIAN(_xlfn._xlws.FILTER(AT3:AT290, ($H$3:$H$290=1)*($K3:$K290=3)*($AY3:$AY290&gt;$X$292)))</f>
        <v>4.2762662790948527</v>
      </c>
      <c r="AU324" s="9" cm="1">
        <f t="array" ref="AU324">MEDIAN(_xlfn._xlws.FILTER(AU3:AU290, ($H$3:$H$290=1)*($K3:$K290=3)*($AY3:$AY290&gt;$X$292)))</f>
        <v>0.88093472309410581</v>
      </c>
    </row>
    <row r="325" spans="12:49" x14ac:dyDescent="0.3">
      <c r="L325" t="str">
        <f t="shared" si="80"/>
        <v>Target; Gain &gt; 0.8; #pref=4</v>
      </c>
      <c r="M325" s="9" t="e" cm="1" vm="1">
        <f t="array" ref="M325">MEDIAN(_xlfn._xlws.FILTER(M3:M290, ($H$3:$H$290=1)*($K3:$K290=4)*($AY3:$AY290&gt;$X$292)))</f>
        <v>#VALUE!</v>
      </c>
      <c r="N325" s="9" t="e" cm="1" vm="1">
        <f t="array" ref="N325">MEDIAN(_xlfn._xlws.FILTER(N3:N290, ($H$3:$H$290=1)*($K3:$K290=4)*($AY3:$AY290&gt;$X$292)))</f>
        <v>#VALUE!</v>
      </c>
      <c r="O325" s="9" t="e" cm="1" vm="1">
        <f t="array" ref="O325">MEDIAN(_xlfn._xlws.FILTER(O3:O290, ($H$3:$H$290=1)*($K3:$K290=4)*($AY3:$AY290&gt;$X$292)))</f>
        <v>#VALUE!</v>
      </c>
      <c r="P325" s="9" t="e" cm="1" vm="1">
        <f t="array" ref="P325">MEDIAN(_xlfn._xlws.FILTER(P3:P290, ($H$3:$H$290=1)*($K3:$K290=4)*($AY3:$AY290&gt;$X$292)))</f>
        <v>#VALUE!</v>
      </c>
      <c r="Q325" s="9" t="e" cm="1" vm="1">
        <f t="array" ref="Q325">MEDIAN(_xlfn._xlws.FILTER(Q3:Q290, ($H$3:$H$290=1)*($K3:$K290=4)*($AY3:$AY290&gt;$X$292)))</f>
        <v>#VALUE!</v>
      </c>
      <c r="R325" s="9" t="e" cm="1" vm="1">
        <f t="array" ref="R325">MEDIAN(_xlfn._xlws.FILTER(R3:R290, ($H$3:$H$290=1)*($K3:$K290=4)*($AY3:$AY290&gt;$X$292)))</f>
        <v>#VALUE!</v>
      </c>
      <c r="S325" s="9" t="e" cm="1" vm="1">
        <f t="array" ref="S325">MEDIAN(_xlfn._xlws.FILTER(S3:S290, ($H$3:$H$290=1)*($K3:$K290=4)*($AY3:$AY290&gt;$X$292)))</f>
        <v>#VALUE!</v>
      </c>
      <c r="T325" s="9" t="e" cm="1" vm="1">
        <f t="array" ref="T325">MEDIAN(_xlfn._xlws.FILTER(T3:T290, ($H$3:$H$290=1)*($K3:$K290=4)*($AY3:$AY290&gt;$X$292)))</f>
        <v>#VALUE!</v>
      </c>
      <c r="U325" s="9" t="e" cm="1" vm="1">
        <f t="array" ref="U325">MEDIAN(_xlfn._xlws.FILTER(U3:U290, ($H$3:$H$290=1)*($K3:$K290=4)*($AY3:$AY290&gt;$X$292)))</f>
        <v>#VALUE!</v>
      </c>
      <c r="V325" s="9" t="e" cm="1" vm="1">
        <f t="array" ref="V325">MEDIAN(_xlfn._xlws.FILTER(V3:V290, ($H$3:$H$290=1)*($K3:$K290=4)*($AY3:$AY290&gt;$X$292)))</f>
        <v>#VALUE!</v>
      </c>
      <c r="W325" s="9" t="e" cm="1" vm="1">
        <f t="array" ref="W325">MEDIAN(_xlfn._xlws.FILTER(W3:W290, ($H$3:$H$290=1)*($K3:$K290=4)*($AY3:$AY290&gt;$X$292)))</f>
        <v>#VALUE!</v>
      </c>
      <c r="X325" s="9" t="str">
        <f>"Target; Gain &gt; "&amp;X316&amp;"; #pref=4"</f>
        <v>Target; Gain &gt; 0.8; #pref=4</v>
      </c>
      <c r="Y325" s="9" t="e" cm="1" vm="1">
        <f t="array" ref="Y325">MEDIAN(_xlfn._xlws.FILTER(Y3:Y290, ($H$3:$H$290=1)*($K3:$K290=4)*($AY3:$AY290&gt;$X$292)))</f>
        <v>#VALUE!</v>
      </c>
      <c r="Z325" s="9" t="e" cm="1" vm="1">
        <f t="array" ref="Z325">MEDIAN(_xlfn._xlws.FILTER(Z3:Z290, ($H$3:$H$290=1)*($K3:$K290=4)*($AY3:$AY290&gt;$X$292)))</f>
        <v>#VALUE!</v>
      </c>
      <c r="AA325" s="9" t="e" cm="1" vm="1">
        <f t="array" ref="AA325">MEDIAN(_xlfn._xlws.FILTER(AA3:AA290, ($H$3:$H$290=1)*($K3:$K290=4)*($AY3:$AY290&gt;$X$292)))</f>
        <v>#VALUE!</v>
      </c>
      <c r="AB325" s="9" t="e" cm="1" vm="1">
        <f t="array" ref="AB325">MEDIAN(_xlfn._xlws.FILTER(AB3:AB290, ($H$3:$H$290=1)*($K3:$K290=4)*($AY3:$AY290&gt;$X$292)))</f>
        <v>#VALUE!</v>
      </c>
      <c r="AC325" s="9" t="e" cm="1" vm="1">
        <f t="array" ref="AC325">MEDIAN(_xlfn._xlws.FILTER(AC3:AC290, ($H$3:$H$290=1)*($K3:$K290=4)*($AY3:$AY290&gt;$X$292)))</f>
        <v>#VALUE!</v>
      </c>
      <c r="AD325" s="9" t="e" cm="1" vm="1">
        <f t="array" ref="AD325">MEDIAN(_xlfn._xlws.FILTER(AD3:AD290, ($H$3:$H$290=1)*($K3:$K290=4)*($AY3:$AY290&gt;$X$292)))</f>
        <v>#VALUE!</v>
      </c>
      <c r="AE325" s="9" t="e" cm="1" vm="1">
        <f t="array" ref="AE325">MEDIAN(_xlfn._xlws.FILTER(AE3:AE290, ($H$3:$H$290=1)*($K3:$K290=4)*($AY3:$AY290&gt;$X$292)))</f>
        <v>#VALUE!</v>
      </c>
      <c r="AF325" s="9" t="e" cm="1" vm="1">
        <f t="array" ref="AF325">MEDIAN(_xlfn._xlws.FILTER(AF3:AF290, ($H$3:$H$290=1)*($K3:$K290=4)*($AY3:$AY290&gt;$X$292)))</f>
        <v>#VALUE!</v>
      </c>
      <c r="AG325" s="9" t="e" cm="1" vm="1">
        <f t="array" ref="AG325">MEDIAN(_xlfn._xlws.FILTER(AG3:AG290, ($H$3:$H$290=1)*($K3:$K290=4)*($AY3:$AY290&gt;$X$292)))</f>
        <v>#VALUE!</v>
      </c>
      <c r="AH325" s="9" t="e" cm="1" vm="1">
        <f t="array" ref="AH325">MEDIAN(_xlfn._xlws.FILTER(AH3:AH290, ($H$3:$H$290=1)*($K3:$K290=4)*($AY3:$AY290&gt;$X$292)))</f>
        <v>#VALUE!</v>
      </c>
      <c r="AI325" s="9" t="e" cm="1" vm="1">
        <f t="array" ref="AI325">MEDIAN(_xlfn._xlws.FILTER(AI3:AI290, ($H$3:$H$290=1)*($K3:$K290=4)*($AY3:$AY290&gt;$X$292)))</f>
        <v>#VALUE!</v>
      </c>
      <c r="AJ325" s="10" t="str">
        <f t="shared" si="76"/>
        <v>Target; Gain &gt; 0.8; #pref=4</v>
      </c>
      <c r="AK325" s="9" t="e" cm="1" vm="1">
        <f t="array" ref="AK325">MEDIAN(_xlfn._xlws.FILTER(AK3:AK290, ($H$3:$H$290=1)*($K3:$K290=4)*($AY3:$AY290&gt;$X$292)))</f>
        <v>#VALUE!</v>
      </c>
      <c r="AL325" s="9" t="e" cm="1" vm="1">
        <f t="array" ref="AL325">MEDIAN(_xlfn._xlws.FILTER(AL3:AL290, ($H$3:$H$290=1)*($K3:$K290=4)*($AY3:$AY290&gt;$X$292)))</f>
        <v>#VALUE!</v>
      </c>
      <c r="AM325" s="9" t="e" cm="1" vm="1">
        <f t="array" ref="AM325">MEDIAN(_xlfn._xlws.FILTER(AM3:AM290, ($H$3:$H$290=1)*($K3:$K290=4)*($AY3:$AY290&gt;$X$292)))</f>
        <v>#VALUE!</v>
      </c>
      <c r="AN325" s="9" t="e" cm="1" vm="1">
        <f t="array" ref="AN325">MEDIAN(_xlfn._xlws.FILTER(AN3:AN290, ($H$3:$H$290=1)*($K3:$K290=4)*($AY3:$AY290&gt;$X$292)))</f>
        <v>#VALUE!</v>
      </c>
      <c r="AO325" s="9" t="e" cm="1" vm="1">
        <f t="array" ref="AO325">MEDIAN(_xlfn._xlws.FILTER(AO3:AO290, ($H$3:$H$290=1)*($K3:$K290=4)*($AY3:$AY290&gt;$X$292)))</f>
        <v>#VALUE!</v>
      </c>
      <c r="AP325" s="9" t="e" cm="1" vm="1">
        <f t="array" ref="AP325">MEDIAN(_xlfn._xlws.FILTER(AP3:AP290, ($H$3:$H$290=1)*($K3:$K290=4)*($AY3:$AY290&gt;$X$292)))</f>
        <v>#VALUE!</v>
      </c>
      <c r="AQ325" s="9" t="e" cm="1" vm="1">
        <f t="array" ref="AQ325">MEDIAN(_xlfn._xlws.FILTER(AQ3:AQ290, ($H$3:$H$290=1)*($K3:$K290=4)*($AY3:$AY290&gt;$X$292)))</f>
        <v>#VALUE!</v>
      </c>
      <c r="AR325" s="9" t="e" cm="1" vm="1">
        <f t="array" ref="AR325">MEDIAN(_xlfn._xlws.FILTER(AR3:AR290, ($H$3:$H$290=1)*($K3:$K290=4)*($AY3:$AY290&gt;$X$292)))</f>
        <v>#VALUE!</v>
      </c>
      <c r="AS325" s="9" t="e" cm="1" vm="1">
        <f t="array" ref="AS325">MEDIAN(_xlfn._xlws.FILTER(AS3:AS290, ($H$3:$H$290=1)*($K3:$K290=4)*($AY3:$AY290&gt;$X$292)))</f>
        <v>#VALUE!</v>
      </c>
      <c r="AT325" s="9" t="e" cm="1" vm="1">
        <f t="array" ref="AT325">MEDIAN(_xlfn._xlws.FILTER(AT3:AT290, ($H$3:$H$290=1)*($K3:$K290=4)*($AY3:$AY290&gt;$X$292)))</f>
        <v>#VALUE!</v>
      </c>
      <c r="AU325" s="9" t="e" cm="1" vm="1">
        <f t="array" ref="AU325">MEDIAN(_xlfn._xlws.FILTER(AU3:AU290, ($H$3:$H$290=1)*($K3:$K290=4)*($AY3:$AY290&gt;$X$292)))</f>
        <v>#VALUE!</v>
      </c>
    </row>
    <row r="326" spans="12:49" x14ac:dyDescent="0.3">
      <c r="L326" s="9" t="str">
        <f t="shared" si="80"/>
        <v>Target; Gain &gt; 0</v>
      </c>
      <c r="M326" s="9" cm="1">
        <f t="array" ref="M326">MEDIAN(_xlfn._xlws.FILTER(M3:M290, ($H3:$H290=1)*($J3:$J290=1)))</f>
        <v>1823114.1</v>
      </c>
      <c r="N326" s="9" cm="1">
        <f t="array" ref="N326">MEDIAN(_xlfn._xlws.FILTER(N3:N290, ($H3:$H290=1)*($J3:$J290=1)))</f>
        <v>1138052.6000000001</v>
      </c>
      <c r="O326" s="9" cm="1">
        <f t="array" ref="O326">MEDIAN(_xlfn._xlws.FILTER(O3:O290, ($H3:$H290=1)*($J3:$J290=1)))</f>
        <v>1146677.2</v>
      </c>
      <c r="P326" s="9" cm="1">
        <f t="array" ref="P326">MEDIAN(_xlfn._xlws.FILTER(P3:P290, ($H3:$H290=1)*($J3:$J290=1)))</f>
        <v>1483555.3</v>
      </c>
      <c r="Q326" s="9" cm="1">
        <f t="array" ref="Q326">MEDIAN(_xlfn._xlws.FILTER(Q3:Q290, ($H3:$H290=1)*($J3:$J290=1)))</f>
        <v>483019.6</v>
      </c>
      <c r="R326" s="9" cm="1">
        <f t="array" ref="R326">MEDIAN(_xlfn._xlws.FILTER(R3:R290, ($H3:$H290=1)*($J3:$J290=1)))</f>
        <v>1127407.6000000001</v>
      </c>
      <c r="S326" s="9" cm="1">
        <f t="array" ref="S326">MEDIAN(_xlfn._xlws.FILTER(S3:S290, ($H3:$H290=1)*($J3:$J290=1)))</f>
        <v>463757.80000000005</v>
      </c>
      <c r="T326" s="9" cm="1">
        <f t="array" ref="T326">MEDIAN(_xlfn._xlws.FILTER(T3:T290, ($H3:$H290=1)*($J3:$J290=1)))</f>
        <v>4563260.1999999993</v>
      </c>
      <c r="U326" s="9" cm="1">
        <f t="array" ref="U326">MEDIAN(_xlfn._xlws.FILTER(U3:U290, ($H3:$H290=1)*($J3:$J290=1)))</f>
        <v>3776328.2</v>
      </c>
      <c r="V326" s="9" cm="1">
        <f t="array" ref="V326">MEDIAN(_xlfn._xlws.FILTER(V3:V290, ($H3:$H290=1)*($J3:$J290=1)))</f>
        <v>5479931.4000000004</v>
      </c>
      <c r="W326" s="9" cm="1">
        <f t="array" ref="W326">MEDIAN(_xlfn._xlws.FILTER(W3:W290, ($H3:$H290=1)*($J3:$J290=1)))</f>
        <v>872320</v>
      </c>
      <c r="X326" s="9" t="s">
        <v>51</v>
      </c>
      <c r="Y326" s="9" cm="1">
        <f t="array" ref="Y326">MEDIAN(_xlfn._xlws.FILTER(Y3:Y290, ($H3:$H290=1)*($J3:$J290=1)))</f>
        <v>1.9726001094910313</v>
      </c>
      <c r="Z326" s="9" cm="1">
        <f t="array" ref="Z326">MEDIAN(_xlfn._xlws.FILTER(Z3:Z290, ($H3:$H290=1)*($J3:$J290=1)))</f>
        <v>1.2584156696335409</v>
      </c>
      <c r="AA326" s="9" cm="1">
        <f t="array" ref="AA326">MEDIAN(_xlfn._xlws.FILTER(AA3:AA290, ($H3:$H290=1)*($J3:$J290=1)))</f>
        <v>1.254501456086291</v>
      </c>
      <c r="AB326" s="9" cm="1">
        <f t="array" ref="AB326">MEDIAN(_xlfn._xlws.FILTER(AB3:AB290, ($H3:$H290=1)*($J3:$J290=1)))</f>
        <v>2.2779998104990229</v>
      </c>
      <c r="AC326" s="9" cm="1">
        <f t="array" ref="AC326">MEDIAN(_xlfn._xlws.FILTER(AC3:AC290, ($H3:$H290=1)*($J3:$J290=1)))</f>
        <v>1.0169427779095712</v>
      </c>
      <c r="AD326" s="9" cm="1">
        <f t="array" ref="AD326">MEDIAN(_xlfn._xlws.FILTER(AD3:AD290, ($H3:$H290=1)*($J3:$J290=1)))</f>
        <v>1.791831090499181</v>
      </c>
      <c r="AE326" s="9" cm="1">
        <f t="array" ref="AE326">MEDIAN(_xlfn._xlws.FILTER(AE3:AE290, ($H3:$H290=1)*($J3:$J290=1)))</f>
        <v>0.90850048155407426</v>
      </c>
      <c r="AF326" s="9" cm="1">
        <f t="array" ref="AF326">MEDIAN(_xlfn._xlws.FILTER(AF3:AF290, ($H3:$H290=1)*($J3:$J290=1)))</f>
        <v>2.5149177662911826</v>
      </c>
      <c r="AG326" s="9" cm="1">
        <f t="array" ref="AG326">MEDIAN(_xlfn._xlws.FILTER(AG3:AG290, ($H3:$H290=1)*($J3:$J290=1)))</f>
        <v>2.5107334442785945</v>
      </c>
      <c r="AH326" s="9" cm="1">
        <f t="array" ref="AH326">MEDIAN(_xlfn._xlws.FILTER(AH3:AH290, ($H3:$H290=1)*($J3:$J290=1)))</f>
        <v>4.5283000168972647</v>
      </c>
      <c r="AI326" s="9" cm="1">
        <f t="array" ref="AI326">MEDIAN(_xlfn._xlws.FILTER(AI3:AI290, ($H3:$H290=1)*($J3:$J290=1)))</f>
        <v>2.1425771575188266</v>
      </c>
      <c r="AJ326" s="9" t="str">
        <f t="shared" si="76"/>
        <v>Target; Gain &gt; 0</v>
      </c>
      <c r="AK326" s="9" cm="1">
        <f t="array" ref="AK326">MEDIAN(_xlfn._xlws.FILTER(AK3:AK290, ($H3:$H290=1)*($J3:$J290=1)))</f>
        <v>1.9726001094910313</v>
      </c>
      <c r="AL326" s="9" cm="1">
        <f t="array" ref="AL326">MEDIAN(_xlfn._xlws.FILTER(AL3:AL290, ($H3:$H290=1)*($J3:$J290=1)))</f>
        <v>0.44404533150955106</v>
      </c>
      <c r="AM326" s="9" cm="1">
        <f t="array" ref="AM326">MEDIAN(_xlfn._xlws.FILTER(AM3:AM290, ($H3:$H290=1)*($J3:$J290=1)))</f>
        <v>0.44617028039647266</v>
      </c>
      <c r="AN326" s="9" cm="1">
        <f t="array" ref="AN326">MEDIAN(_xlfn._xlws.FILTER(AN3:AN290, ($H3:$H290=1)*($J3:$J290=1)))</f>
        <v>2.2779998104990229</v>
      </c>
      <c r="AO326" s="9" cm="1">
        <f t="array" ref="AO326">MEDIAN(_xlfn._xlws.FILTER(AO3:AO290, ($H3:$H290=1)*($J3:$J290=1)))</f>
        <v>0.38325468579423616</v>
      </c>
      <c r="AP326" s="9" cm="1">
        <f t="array" ref="AP326">MEDIAN(_xlfn._xlws.FILTER(AP3:AP290, ($H3:$H290=1)*($J3:$J290=1)))</f>
        <v>1.791831090499181</v>
      </c>
      <c r="AQ326" s="9" cm="1">
        <f t="array" ref="AQ326">MEDIAN(_xlfn._xlws.FILTER(AQ3:AQ290, ($H3:$H290=1)*($J3:$J290=1)))</f>
        <v>0.40773466090904553</v>
      </c>
      <c r="AR326" s="9" cm="1">
        <f t="array" ref="AR326">MEDIAN(_xlfn._xlws.FILTER(AR3:AR290, ($H3:$H290=1)*($J3:$J290=1)))</f>
        <v>1.3213218109100127</v>
      </c>
      <c r="AS326" s="9" cm="1">
        <f t="array" ref="AS326">MEDIAN(_xlfn._xlws.FILTER(AS3:AS290, ($H3:$H290=1)*($J3:$J290=1)))</f>
        <v>0.50800374409300275</v>
      </c>
      <c r="AT326" s="9" cm="1">
        <f t="array" ref="AT326">MEDIAN(_xlfn._xlws.FILTER(AT3:AT290, ($H3:$H290=1)*($J3:$J290=1)))</f>
        <v>4.5283000168972647</v>
      </c>
      <c r="AU326" s="9" cm="1">
        <f t="array" ref="AU326">MEDIAN(_xlfn._xlws.FILTER(AU3:AU290, ($H3:$H290=1)*($J3:$J290=1)))</f>
        <v>1.0861690879100936</v>
      </c>
      <c r="AW326" s="10"/>
    </row>
    <row r="327" spans="12:49" x14ac:dyDescent="0.3">
      <c r="L327" s="9" t="str">
        <f t="shared" si="80"/>
        <v>Target; Gain &lt;= 0</v>
      </c>
      <c r="M327" s="9" cm="1">
        <f t="array" ref="M327">MEDIAN(_xlfn._xlws.FILTER(M3:M290, ($H3:$H290=1)*($J3:$J290=0)))</f>
        <v>738593.9</v>
      </c>
      <c r="N327" s="9" cm="1">
        <f t="array" ref="N327">MEDIAN(_xlfn._xlws.FILTER(N3:N290, ($H3:$H290=1)*($J3:$J290=0)))</f>
        <v>1717283.2000000002</v>
      </c>
      <c r="O327" s="9" cm="1">
        <f t="array" ref="O327">MEDIAN(_xlfn._xlws.FILTER(O3:O290, ($H3:$H290=1)*($J3:$J290=0)))</f>
        <v>1723589.8</v>
      </c>
      <c r="P327" s="9" cm="1">
        <f t="array" ref="P327">MEDIAN(_xlfn._xlws.FILTER(P3:P290, ($H3:$H290=1)*($J3:$J290=0)))</f>
        <v>634322.60000000009</v>
      </c>
      <c r="Q327" s="9" cm="1">
        <f t="array" ref="Q327">MEDIAN(_xlfn._xlws.FILTER(Q3:Q290, ($H3:$H290=1)*($J3:$J290=0)))</f>
        <v>826272.39999999991</v>
      </c>
      <c r="R327" s="9" cm="1">
        <f t="array" ref="R327">MEDIAN(_xlfn._xlws.FILTER(R3:R290, ($H3:$H290=1)*($J3:$J290=0)))</f>
        <v>567337.60000000009</v>
      </c>
      <c r="S327" s="9" cm="1">
        <f t="array" ref="S327">MEDIAN(_xlfn._xlws.FILTER(S3:S290, ($H3:$H290=1)*($J3:$J290=0)))</f>
        <v>951573.5</v>
      </c>
      <c r="T327" s="9" cm="1">
        <f t="array" ref="T327">MEDIAN(_xlfn._xlws.FILTER(T3:T290, ($H3:$H290=1)*($J3:$J290=0)))</f>
        <v>3982915.9000000004</v>
      </c>
      <c r="U327" s="9" cm="1">
        <f t="array" ref="U327">MEDIAN(_xlfn._xlws.FILTER(U3:U290, ($H3:$H290=1)*($J3:$J290=0)))</f>
        <v>3861862</v>
      </c>
      <c r="V327" s="9" cm="1">
        <f t="array" ref="V327">MEDIAN(_xlfn._xlws.FILTER(V3:V290, ($H3:$H290=1)*($J3:$J290=0)))</f>
        <v>701347.2</v>
      </c>
      <c r="W327" s="9" cm="1">
        <f t="array" ref="W327">MEDIAN(_xlfn._xlws.FILTER(W3:W290, ($H3:$H290=1)*($J3:$J290=0)))</f>
        <v>1524812.7000000002</v>
      </c>
      <c r="X327" s="9" t="s">
        <v>131</v>
      </c>
      <c r="Y327" s="9" cm="1">
        <f t="array" ref="Y327">MEDIAN(_xlfn._xlws.FILTER(Y3:Y290, ($H3:$H290=1)*($J3:$J290=0)))</f>
        <v>1.0159349821973593</v>
      </c>
      <c r="Z327" s="9" cm="1">
        <f t="array" ref="Z327">MEDIAN(_xlfn._xlws.FILTER(Z3:Z290, ($H3:$H290=1)*($J3:$J290=0)))</f>
        <v>1.629142310045427</v>
      </c>
      <c r="AA327" s="9" cm="1">
        <f t="array" ref="AA327">MEDIAN(_xlfn._xlws.FILTER(AA3:AA290, ($H3:$H290=1)*($J3:$J290=0)))</f>
        <v>1.610726747103036</v>
      </c>
      <c r="AB327" s="9" cm="1">
        <f t="array" ref="AB327">MEDIAN(_xlfn._xlws.FILTER(AB3:AB290, ($H3:$H290=1)*($J3:$J290=0)))</f>
        <v>1.0433449248084801</v>
      </c>
      <c r="AC327" s="9" cm="1">
        <f t="array" ref="AC327">MEDIAN(_xlfn._xlws.FILTER(AC3:AC290, ($H3:$H290=1)*($J3:$J290=0)))</f>
        <v>1.2375009326118742</v>
      </c>
      <c r="AD327" s="9" cm="1">
        <f t="array" ref="AD327">MEDIAN(_xlfn._xlws.FILTER(AD3:AD290, ($H3:$H290=1)*($J3:$J290=0)))</f>
        <v>1.127904207399115</v>
      </c>
      <c r="AE327" s="9" cm="1">
        <f t="array" ref="AE327">MEDIAN(_xlfn._xlws.FILTER(AE3:AE290, ($H3:$H290=1)*($J3:$J290=0)))</f>
        <v>1.722224923199974</v>
      </c>
      <c r="AF327" s="9" cm="1">
        <f t="array" ref="AF327">MEDIAN(_xlfn._xlws.FILTER(AF3:AF290, ($H3:$H290=1)*($J3:$J290=0)))</f>
        <v>1.363626933214255</v>
      </c>
      <c r="AG327" s="9" cm="1">
        <f t="array" ref="AG327">MEDIAN(_xlfn._xlws.FILTER(AG3:AG290, ($H3:$H290=1)*($J3:$J290=0)))</f>
        <v>2.1803514411847571</v>
      </c>
      <c r="AH327" s="9" cm="1">
        <f t="array" ref="AH327">MEDIAN(_xlfn._xlws.FILTER(AH3:AH290, ($H3:$H290=1)*($J3:$J290=0)))</f>
        <v>1.4673037256987298</v>
      </c>
      <c r="AI327" s="9" cm="1">
        <f t="array" ref="AI327">MEDIAN(_xlfn._xlws.FILTER(AI3:AI290, ($H3:$H290=1)*($J3:$J290=0)))</f>
        <v>2.9235717727977315</v>
      </c>
      <c r="AJ327" s="9" t="str">
        <f t="shared" si="76"/>
        <v>Target; Gain &lt;= 0</v>
      </c>
      <c r="AK327" s="9" cm="1">
        <f t="array" ref="AK327">MEDIAN(_xlfn._xlws.FILTER(AK3:AK290, ($H3:$H290=1)*($J3:$J290=0)))</f>
        <v>1.0159349821973593</v>
      </c>
      <c r="AL327" s="9" cm="1">
        <f t="array" ref="AL327">MEDIAN(_xlfn._xlws.FILTER(AL3:AL290, ($H3:$H290=1)*($J3:$J290=0)))</f>
        <v>0.42950700019719079</v>
      </c>
      <c r="AM327" s="9" cm="1">
        <f t="array" ref="AM327">MEDIAN(_xlfn._xlws.FILTER(AM3:AM290, ($H3:$H290=1)*($J3:$J290=0)))</f>
        <v>0.42559644050779749</v>
      </c>
      <c r="AN327" s="9" cm="1">
        <f t="array" ref="AN327">MEDIAN(_xlfn._xlws.FILTER(AN3:AN290, ($H3:$H290=1)*($J3:$J290=0)))</f>
        <v>1.0433449248084801</v>
      </c>
      <c r="AO327" s="9" cm="1">
        <f t="array" ref="AO327">MEDIAN(_xlfn._xlws.FILTER(AO3:AO290, ($H3:$H290=1)*($J3:$J290=0)))</f>
        <v>0.37842242770129819</v>
      </c>
      <c r="AP327" s="9" cm="1">
        <f t="array" ref="AP327">MEDIAN(_xlfn._xlws.FILTER(AP3:AP290, ($H3:$H290=1)*($J3:$J290=0)))</f>
        <v>1.127904207399115</v>
      </c>
      <c r="AQ327" s="9" cm="1">
        <f t="array" ref="AQ327">MEDIAN(_xlfn._xlws.FILTER(AQ3:AQ290, ($H3:$H290=1)*($J3:$J290=0)))</f>
        <v>0.45343534410931163</v>
      </c>
      <c r="AR327" s="9" cm="1">
        <f t="array" ref="AR327">MEDIAN(_xlfn._xlws.FILTER(AR3:AR290, ($H3:$H290=1)*($J3:$J290=0)))</f>
        <v>0.88074768190854225</v>
      </c>
      <c r="AS327" s="9" cm="1">
        <f t="array" ref="AS327">MEDIAN(_xlfn._xlws.FILTER(AS3:AS290, ($H3:$H290=1)*($J3:$J290=0)))</f>
        <v>0.37226221325108777</v>
      </c>
      <c r="AT327" s="9" cm="1">
        <f t="array" ref="AT327">MEDIAN(_xlfn._xlws.FILTER(AT3:AT290, ($H3:$H290=1)*($J3:$J290=0)))</f>
        <v>1.4673037256987298</v>
      </c>
      <c r="AU327" s="9" cm="1">
        <f t="array" ref="AU327">MEDIAN(_xlfn._xlws.FILTER(AU3:AU290, ($H3:$H290=1)*($J3:$J290=0)))</f>
        <v>1.5297236359911039</v>
      </c>
      <c r="AW327" s="10"/>
    </row>
    <row r="328" spans="12:49" x14ac:dyDescent="0.3">
      <c r="L328" s="11">
        <f>L316</f>
        <v>0.8</v>
      </c>
      <c r="M328" s="11"/>
      <c r="N328" s="12" t="str">
        <f>N316</f>
        <v>BNL Causal</v>
      </c>
      <c r="O328" s="12" t="str">
        <f>O316</f>
        <v>BNL Causal HM</v>
      </c>
      <c r="P328" s="12" t="str">
        <f>Q316</f>
        <v>SFS Causal</v>
      </c>
      <c r="Q328" s="12" t="str">
        <f>S316</f>
        <v>SaLSa Causal</v>
      </c>
      <c r="R328" s="12" t="str">
        <f>U316</f>
        <v>D&amp;C Causal</v>
      </c>
      <c r="S328" s="12" t="str">
        <f>W316</f>
        <v>BBS Causal</v>
      </c>
      <c r="T328" s="12"/>
      <c r="U328" s="11">
        <f>X316</f>
        <v>0.8</v>
      </c>
      <c r="V328" s="12" t="str">
        <f>Z316</f>
        <v>BNL Causal</v>
      </c>
      <c r="W328" s="12" t="str">
        <f>AA316</f>
        <v>BNL Causal HM</v>
      </c>
      <c r="X328" s="12" t="str">
        <f>AC316</f>
        <v>SFS Causal</v>
      </c>
      <c r="Y328" s="12" t="str">
        <f>AE316</f>
        <v>SaLSa Causal</v>
      </c>
      <c r="Z328" s="12" t="str">
        <f>AG316</f>
        <v>D&amp;C Causal</v>
      </c>
      <c r="AA328" s="12" t="str">
        <f>AI316</f>
        <v>BBS Causal</v>
      </c>
      <c r="AB328" s="13"/>
      <c r="AC328" s="11">
        <f>AJ316</f>
        <v>0.8</v>
      </c>
      <c r="AD328" s="12" t="str">
        <f>AL316</f>
        <v>BNL Causal</v>
      </c>
      <c r="AE328" s="12" t="str">
        <f>AM316</f>
        <v>BNL Causal HM</v>
      </c>
      <c r="AF328" s="12" t="str">
        <f>AO316</f>
        <v>SFS Causal</v>
      </c>
      <c r="AG328" s="12" t="str">
        <f>AQ316</f>
        <v>SaLSa Causal</v>
      </c>
      <c r="AH328" s="12" t="str">
        <f>AS316</f>
        <v>D&amp;C Causal</v>
      </c>
      <c r="AI328" s="12" t="str">
        <f>AU316</f>
        <v>BBS Causal</v>
      </c>
      <c r="AK328" s="12"/>
      <c r="AL328" s="12"/>
      <c r="AM328" s="12"/>
      <c r="AN328" s="13"/>
      <c r="AO328" s="13"/>
      <c r="AP328" s="13"/>
      <c r="AQ328" s="13"/>
      <c r="AR328" s="13"/>
      <c r="AS328" s="13"/>
      <c r="AT328" s="13"/>
      <c r="AU328" s="13"/>
    </row>
    <row r="329" spans="12:49" x14ac:dyDescent="0.3">
      <c r="L329" t="str">
        <f>L317</f>
        <v>ALL</v>
      </c>
      <c r="N329" s="9">
        <f>N317</f>
        <v>1776531.7</v>
      </c>
      <c r="O329" s="9">
        <f>O317</f>
        <v>1799108.7</v>
      </c>
      <c r="P329" s="9">
        <f>Q317</f>
        <v>776888.8</v>
      </c>
      <c r="Q329" s="9">
        <f>S317</f>
        <v>771585.8</v>
      </c>
      <c r="R329" s="9">
        <f>U317</f>
        <v>4052249.4000000004</v>
      </c>
      <c r="S329" s="9">
        <f>W317</f>
        <v>1631432.9</v>
      </c>
      <c r="T329" s="9"/>
      <c r="U329" s="9" t="str">
        <f>X317</f>
        <v>ALL</v>
      </c>
      <c r="V329" s="9">
        <f>Z317</f>
        <v>1.7119137818401216</v>
      </c>
      <c r="W329" s="9">
        <f>AA317</f>
        <v>1.7038681224395984</v>
      </c>
      <c r="X329" s="9">
        <f>AC317</f>
        <v>1.290020000311779</v>
      </c>
      <c r="Y329" s="9">
        <f>AE317</f>
        <v>1.7440811386157291</v>
      </c>
      <c r="Z329" s="9">
        <f>AG317</f>
        <v>2.6508649297698863</v>
      </c>
      <c r="AA329" s="9">
        <f>AI317</f>
        <v>3.0197870821168182</v>
      </c>
      <c r="AB329" s="13"/>
      <c r="AC329" s="9" t="str">
        <f>AJ317</f>
        <v>ALL</v>
      </c>
      <c r="AD329" s="9">
        <f>AL317</f>
        <v>0.58403603970655238</v>
      </c>
      <c r="AE329" s="9">
        <f>AM317</f>
        <v>0.57305140501121055</v>
      </c>
      <c r="AF329" s="9">
        <f>AO317</f>
        <v>0.46912164919776844</v>
      </c>
      <c r="AG329" s="9">
        <f>AQ317</f>
        <v>0.57702233578893358</v>
      </c>
      <c r="AH329" s="9">
        <f>AS317</f>
        <v>0.48334604890551414</v>
      </c>
      <c r="AI329" s="9">
        <f>AU317</f>
        <v>1.441939268814167</v>
      </c>
      <c r="AK329" s="9"/>
      <c r="AL329" s="9"/>
      <c r="AM329" s="9"/>
      <c r="AN329" s="13"/>
      <c r="AO329" s="13"/>
      <c r="AP329" s="13"/>
      <c r="AQ329" s="13"/>
      <c r="AR329" s="13"/>
      <c r="AS329" s="13"/>
      <c r="AT329" s="13"/>
      <c r="AU329" s="13"/>
    </row>
    <row r="330" spans="12:49" x14ac:dyDescent="0.3">
      <c r="L330" t="str">
        <f>L319</f>
        <v>Gain &gt; 0.8</v>
      </c>
      <c r="N330" s="9">
        <f t="shared" ref="N330:O337" si="81">N319</f>
        <v>878484.7</v>
      </c>
      <c r="O330" s="9">
        <f t="shared" si="81"/>
        <v>887851.5</v>
      </c>
      <c r="P330" s="9">
        <f t="shared" ref="P330:P337" si="82">Q319</f>
        <v>394493.2</v>
      </c>
      <c r="Q330" s="9">
        <f t="shared" ref="Q330:Q337" si="83">S319</f>
        <v>376685.80000000005</v>
      </c>
      <c r="R330" s="9">
        <f>U319</f>
        <v>3455592</v>
      </c>
      <c r="S330" s="9">
        <f t="shared" ref="S330:S337" si="84">W319</f>
        <v>531915.19999999995</v>
      </c>
      <c r="T330" s="9"/>
      <c r="U330" s="9" t="str">
        <f t="shared" ref="U330:U337" si="85">X319</f>
        <v>Gain &gt; 0.8</v>
      </c>
      <c r="V330" s="9">
        <f t="shared" ref="V330:W337" si="86">Z319</f>
        <v>1.1199864258873276</v>
      </c>
      <c r="W330" s="9">
        <f t="shared" si="86"/>
        <v>1.1151412376144436</v>
      </c>
      <c r="X330" s="9">
        <f t="shared" ref="X330:X337" si="87">AC319</f>
        <v>0.86686936992919073</v>
      </c>
      <c r="Y330" s="9">
        <f t="shared" ref="Y330:Y337" si="88">AE319</f>
        <v>1.1226674277859274</v>
      </c>
      <c r="Z330" s="9">
        <f t="shared" ref="Z330:Z337" si="89">AG319</f>
        <v>1.9880401675531174</v>
      </c>
      <c r="AA330" s="9">
        <f t="shared" ref="AA330:AA337" si="90">AI319</f>
        <v>1.4273617967555765</v>
      </c>
      <c r="AB330" s="13"/>
      <c r="AC330" s="9" t="str">
        <f t="shared" ref="AC330:AC337" si="91">AJ319</f>
        <v>Gain &gt; 0.8</v>
      </c>
      <c r="AD330" s="9">
        <f t="shared" ref="AD330:AE337" si="92">AL319</f>
        <v>0.38173538260161877</v>
      </c>
      <c r="AE330" s="9">
        <f t="shared" si="92"/>
        <v>0.38138037308817729</v>
      </c>
      <c r="AF330" s="9">
        <f t="shared" ref="AF330:AF337" si="93">AO319</f>
        <v>0.33831562769773882</v>
      </c>
      <c r="AG330" s="9">
        <f t="shared" ref="AG330:AG337" si="94">AQ319</f>
        <v>0.39954134278232228</v>
      </c>
      <c r="AH330" s="9">
        <f t="shared" ref="AH330:AH337" si="95">AS319</f>
        <v>0.46660653810249647</v>
      </c>
      <c r="AI330" s="9">
        <f t="shared" ref="AI330:AI337" si="96">AU319</f>
        <v>0.76091366208274858</v>
      </c>
      <c r="AK330" s="9"/>
      <c r="AL330" s="9"/>
      <c r="AM330" s="9"/>
      <c r="AN330" s="13"/>
      <c r="AO330" s="13"/>
      <c r="AP330" s="13"/>
      <c r="AQ330" s="13"/>
      <c r="AR330" s="13"/>
      <c r="AS330" s="13"/>
      <c r="AT330" s="13"/>
      <c r="AU330" s="13"/>
    </row>
    <row r="331" spans="12:49" x14ac:dyDescent="0.3">
      <c r="L331" t="str">
        <f>L320</f>
        <v>Target</v>
      </c>
      <c r="N331" s="9">
        <f t="shared" si="81"/>
        <v>1382368.6</v>
      </c>
      <c r="O331" s="9">
        <f t="shared" si="81"/>
        <v>1388196.1</v>
      </c>
      <c r="P331" s="9">
        <f t="shared" si="82"/>
        <v>483019.6</v>
      </c>
      <c r="Q331" s="9">
        <f t="shared" si="83"/>
        <v>482258.30000000005</v>
      </c>
      <c r="R331" s="9">
        <f>U320</f>
        <v>3861862</v>
      </c>
      <c r="S331" s="9">
        <f t="shared" si="84"/>
        <v>1059244.6000000001</v>
      </c>
      <c r="T331" s="9"/>
      <c r="U331" s="9" t="str">
        <f t="shared" si="85"/>
        <v>Target</v>
      </c>
      <c r="V331" s="9">
        <f t="shared" si="86"/>
        <v>1.4330083721957636</v>
      </c>
      <c r="W331" s="9">
        <f t="shared" si="86"/>
        <v>1.427519186784048</v>
      </c>
      <c r="X331" s="9">
        <f t="shared" si="87"/>
        <v>1.0169427779095712</v>
      </c>
      <c r="Y331" s="9">
        <f t="shared" si="88"/>
        <v>1.219554602977587</v>
      </c>
      <c r="Z331" s="9">
        <f t="shared" si="89"/>
        <v>2.1803514411847571</v>
      </c>
      <c r="AA331" s="9">
        <f t="shared" si="90"/>
        <v>2.194946496916236</v>
      </c>
      <c r="AB331" s="13"/>
      <c r="AC331" s="9" t="str">
        <f t="shared" si="91"/>
        <v>Target</v>
      </c>
      <c r="AD331" s="9">
        <f t="shared" si="92"/>
        <v>0.43875746218836864</v>
      </c>
      <c r="AE331" s="9">
        <f t="shared" si="92"/>
        <v>0.43693822261411697</v>
      </c>
      <c r="AF331" s="9">
        <f t="shared" si="93"/>
        <v>0.38325468579423616</v>
      </c>
      <c r="AG331" s="9">
        <f t="shared" si="94"/>
        <v>0.45343534410931163</v>
      </c>
      <c r="AH331" s="9">
        <f t="shared" si="95"/>
        <v>0.46660653810249647</v>
      </c>
      <c r="AI331" s="9">
        <f t="shared" si="96"/>
        <v>1.0861690879100936</v>
      </c>
      <c r="AK331" s="9"/>
      <c r="AL331" s="9"/>
      <c r="AM331" s="9"/>
      <c r="AN331" s="13"/>
      <c r="AO331" s="13"/>
      <c r="AP331" s="13"/>
      <c r="AQ331" s="13"/>
      <c r="AR331" s="13"/>
      <c r="AS331" s="13"/>
      <c r="AT331" s="13"/>
      <c r="AU331" s="13"/>
    </row>
    <row r="332" spans="12:49" x14ac:dyDescent="0.3">
      <c r="L332" t="str">
        <f>L321</f>
        <v>Gain &gt; 0</v>
      </c>
      <c r="N332" s="9">
        <f t="shared" si="81"/>
        <v>1416775.2000000002</v>
      </c>
      <c r="O332" s="9">
        <f t="shared" si="81"/>
        <v>1428816</v>
      </c>
      <c r="P332" s="9">
        <f t="shared" si="82"/>
        <v>610223.1</v>
      </c>
      <c r="Q332" s="9">
        <f t="shared" si="83"/>
        <v>612522.19999999995</v>
      </c>
      <c r="R332" s="9">
        <f>U321</f>
        <v>4037228.3</v>
      </c>
      <c r="S332" s="9">
        <f t="shared" si="84"/>
        <v>1239079</v>
      </c>
      <c r="T332" s="9"/>
      <c r="U332" s="9" t="str">
        <f t="shared" si="85"/>
        <v>Gain &gt; 0</v>
      </c>
      <c r="V332" s="9">
        <f t="shared" si="86"/>
        <v>1.5754882338806055</v>
      </c>
      <c r="W332" s="9">
        <f t="shared" si="86"/>
        <v>1.5786988865118476</v>
      </c>
      <c r="X332" s="9">
        <f t="shared" si="87"/>
        <v>1.1354413995926731</v>
      </c>
      <c r="Y332" s="9">
        <f t="shared" si="88"/>
        <v>1.4716219671943689</v>
      </c>
      <c r="Z332" s="9">
        <f t="shared" si="89"/>
        <v>2.7473116014793053</v>
      </c>
      <c r="AA332" s="9">
        <f t="shared" si="90"/>
        <v>2.4141850839252585</v>
      </c>
      <c r="AB332" s="13"/>
      <c r="AC332" s="9" t="str">
        <f t="shared" si="91"/>
        <v>Gain &gt; 0</v>
      </c>
      <c r="AD332" s="9">
        <f t="shared" si="92"/>
        <v>0.53069534921087325</v>
      </c>
      <c r="AE332" s="9">
        <f t="shared" si="92"/>
        <v>0.53401736029773028</v>
      </c>
      <c r="AF332" s="9">
        <f t="shared" si="93"/>
        <v>0.43624889940547296</v>
      </c>
      <c r="AG332" s="9">
        <f t="shared" si="94"/>
        <v>0.54906043988303277</v>
      </c>
      <c r="AH332" s="9">
        <f t="shared" si="95"/>
        <v>0.49755881942692215</v>
      </c>
      <c r="AI332" s="9">
        <f t="shared" si="96"/>
        <v>1.1887693152006249</v>
      </c>
      <c r="AK332" s="9"/>
      <c r="AL332" s="9"/>
      <c r="AM332" s="9"/>
      <c r="AN332" s="13"/>
      <c r="AO332" s="13"/>
      <c r="AP332" s="13"/>
      <c r="AQ332" s="13"/>
      <c r="AR332" s="13"/>
      <c r="AS332" s="13"/>
      <c r="AT332" s="13"/>
      <c r="AU332" s="13"/>
    </row>
    <row r="333" spans="12:49" x14ac:dyDescent="0.3">
      <c r="L333" t="str">
        <f t="shared" ref="L333" si="97">L322</f>
        <v>Gain &lt;=0</v>
      </c>
      <c r="N333" s="9">
        <f t="shared" si="81"/>
        <v>2538408</v>
      </c>
      <c r="O333" s="9">
        <f t="shared" si="81"/>
        <v>2558834.4000000004</v>
      </c>
      <c r="P333" s="9">
        <f t="shared" si="82"/>
        <v>1183132.6000000001</v>
      </c>
      <c r="Q333" s="9">
        <f t="shared" si="83"/>
        <v>1480464.3</v>
      </c>
      <c r="R333" s="9">
        <f>U322</f>
        <v>4052249.4000000004</v>
      </c>
      <c r="S333" s="9">
        <f t="shared" si="84"/>
        <v>2910992.4000000004</v>
      </c>
      <c r="T333" s="9"/>
      <c r="U333" s="9" t="str">
        <f t="shared" si="85"/>
        <v>Gain &lt;=0</v>
      </c>
      <c r="V333" s="9">
        <f t="shared" si="86"/>
        <v>2.3231717674236281</v>
      </c>
      <c r="W333" s="9">
        <f t="shared" si="86"/>
        <v>2.3119676855683791</v>
      </c>
      <c r="X333" s="9">
        <f t="shared" si="87"/>
        <v>1.5706784742040325</v>
      </c>
      <c r="Y333" s="9">
        <f t="shared" si="88"/>
        <v>2.2299079448683186</v>
      </c>
      <c r="Z333" s="9">
        <f t="shared" si="89"/>
        <v>2.6508649297698863</v>
      </c>
      <c r="AA333" s="9">
        <f t="shared" si="90"/>
        <v>3.8370828235638328</v>
      </c>
      <c r="AB333" s="13"/>
      <c r="AC333" s="9" t="str">
        <f t="shared" si="91"/>
        <v>Gain &lt;=0</v>
      </c>
      <c r="AD333" s="9">
        <f t="shared" si="92"/>
        <v>0.69379443336511026</v>
      </c>
      <c r="AE333" s="9">
        <f t="shared" si="92"/>
        <v>0.68270129719749084</v>
      </c>
      <c r="AF333" s="9">
        <f t="shared" si="93"/>
        <v>0.52224327770818491</v>
      </c>
      <c r="AG333" s="9">
        <f t="shared" si="94"/>
        <v>0.71719904788769773</v>
      </c>
      <c r="AH333" s="9">
        <f t="shared" si="95"/>
        <v>0.4821107740164734</v>
      </c>
      <c r="AI333" s="9">
        <f t="shared" si="96"/>
        <v>2.240004114015028</v>
      </c>
      <c r="AK333" s="9"/>
      <c r="AL333" s="9"/>
      <c r="AM333" s="9"/>
      <c r="AN333" s="13"/>
      <c r="AO333" s="13"/>
      <c r="AP333" s="13"/>
      <c r="AQ333" s="13"/>
      <c r="AR333" s="13"/>
      <c r="AS333" s="13"/>
      <c r="AT333" s="13"/>
      <c r="AU333" s="13"/>
    </row>
    <row r="334" spans="12:49" x14ac:dyDescent="0.3">
      <c r="L334" t="str">
        <f>L323</f>
        <v>Target;Gain &gt; 0.8; #pref=2</v>
      </c>
      <c r="N334" s="9" t="e" vm="2">
        <f t="shared" si="81"/>
        <v>#VALUE!</v>
      </c>
      <c r="O334" s="9" t="e" vm="2">
        <f t="shared" si="81"/>
        <v>#VALUE!</v>
      </c>
      <c r="P334" s="9" t="e" vm="2">
        <f t="shared" si="82"/>
        <v>#VALUE!</v>
      </c>
      <c r="Q334" s="9" t="e" vm="2">
        <f t="shared" si="83"/>
        <v>#VALUE!</v>
      </c>
      <c r="R334" s="9" t="e" vm="2">
        <f t="shared" ref="R334" si="98">U323</f>
        <v>#VALUE!</v>
      </c>
      <c r="S334" s="9" t="e" vm="2">
        <f t="shared" si="84"/>
        <v>#VALUE!</v>
      </c>
      <c r="T334" s="9"/>
      <c r="U334" s="9" t="str">
        <f t="shared" si="85"/>
        <v>Target;Gain &gt; 0.8; #pref=2</v>
      </c>
      <c r="V334" s="9" t="e" vm="2">
        <f t="shared" si="86"/>
        <v>#VALUE!</v>
      </c>
      <c r="W334" s="9" t="e" vm="2">
        <f t="shared" si="86"/>
        <v>#VALUE!</v>
      </c>
      <c r="X334" s="9" t="e" vm="2">
        <f t="shared" si="87"/>
        <v>#VALUE!</v>
      </c>
      <c r="Y334" s="9" t="e" vm="2">
        <f t="shared" si="88"/>
        <v>#VALUE!</v>
      </c>
      <c r="Z334" s="9" t="e" vm="2">
        <f t="shared" si="89"/>
        <v>#VALUE!</v>
      </c>
      <c r="AA334" s="9" t="e" vm="2">
        <f t="shared" si="90"/>
        <v>#VALUE!</v>
      </c>
      <c r="AB334" s="13"/>
      <c r="AC334" s="9" t="str">
        <f t="shared" si="91"/>
        <v>Target;Gain &gt; 0.8; #pref=2</v>
      </c>
      <c r="AD334" s="9" t="e" vm="2">
        <f t="shared" si="92"/>
        <v>#VALUE!</v>
      </c>
      <c r="AE334" s="9" t="e" vm="2">
        <f t="shared" si="92"/>
        <v>#VALUE!</v>
      </c>
      <c r="AF334" s="9" t="e" vm="2">
        <f t="shared" si="93"/>
        <v>#VALUE!</v>
      </c>
      <c r="AG334" s="9" t="e" vm="2">
        <f t="shared" si="94"/>
        <v>#VALUE!</v>
      </c>
      <c r="AH334" s="9" t="e" vm="2">
        <f t="shared" si="95"/>
        <v>#VALUE!</v>
      </c>
      <c r="AI334" s="9" t="e" vm="2">
        <f t="shared" si="96"/>
        <v>#VALUE!</v>
      </c>
      <c r="AK334" s="9"/>
      <c r="AL334" s="9"/>
      <c r="AM334" s="9"/>
      <c r="AN334" s="13"/>
      <c r="AO334" s="13"/>
      <c r="AP334" s="13"/>
      <c r="AQ334" s="13"/>
      <c r="AR334" s="13"/>
      <c r="AS334" s="13"/>
      <c r="AT334" s="13"/>
      <c r="AU334" s="13"/>
    </row>
    <row r="335" spans="12:49" x14ac:dyDescent="0.3">
      <c r="L335" t="str">
        <f>L324</f>
        <v>Target; Gain &gt; 0.8; #pref=3</v>
      </c>
      <c r="N335" s="9">
        <f t="shared" si="81"/>
        <v>885868.39999999991</v>
      </c>
      <c r="O335" s="9">
        <f t="shared" si="81"/>
        <v>895525.8</v>
      </c>
      <c r="P335" s="9">
        <f t="shared" si="82"/>
        <v>361531.4</v>
      </c>
      <c r="Q335" s="9">
        <f t="shared" si="83"/>
        <v>492727.7</v>
      </c>
      <c r="R335" s="9">
        <f>U324</f>
        <v>4108605.6</v>
      </c>
      <c r="S335" s="9">
        <f t="shared" si="84"/>
        <v>1043590</v>
      </c>
      <c r="T335" s="9"/>
      <c r="U335" s="9" t="str">
        <f t="shared" si="85"/>
        <v>Target; Gain &gt; 0.8; #pref=3</v>
      </c>
      <c r="V335" s="9">
        <f t="shared" si="86"/>
        <v>1.0858544054732189</v>
      </c>
      <c r="W335" s="9">
        <f t="shared" si="86"/>
        <v>1.0795266569824891</v>
      </c>
      <c r="X335" s="9">
        <f t="shared" si="87"/>
        <v>0.868580199603457</v>
      </c>
      <c r="Y335" s="9">
        <f t="shared" si="88"/>
        <v>0.7960246012022254</v>
      </c>
      <c r="Z335" s="9">
        <f t="shared" si="89"/>
        <v>2.5107334442785945</v>
      </c>
      <c r="AA335" s="9">
        <f t="shared" si="90"/>
        <v>1.6997143731976392</v>
      </c>
      <c r="AB335" s="13"/>
      <c r="AC335" s="9" t="str">
        <f t="shared" si="91"/>
        <v>Target; Gain &gt; 0.8; #pref=3</v>
      </c>
      <c r="AD335" s="9">
        <f t="shared" si="92"/>
        <v>0.43712823608657336</v>
      </c>
      <c r="AE335" s="9">
        <f t="shared" si="92"/>
        <v>0.43293201808701265</v>
      </c>
      <c r="AF335" s="9">
        <f t="shared" si="93"/>
        <v>0.38492094210232608</v>
      </c>
      <c r="AG335" s="9">
        <f t="shared" si="94"/>
        <v>0.40773466090904553</v>
      </c>
      <c r="AH335" s="9">
        <f t="shared" si="95"/>
        <v>0.52023412778507916</v>
      </c>
      <c r="AI335" s="9">
        <f t="shared" si="96"/>
        <v>0.88093472309410581</v>
      </c>
      <c r="AK335" s="9"/>
      <c r="AL335" s="9"/>
      <c r="AM335" s="9"/>
      <c r="AN335" s="13"/>
      <c r="AO335" s="13"/>
      <c r="AP335" s="13"/>
      <c r="AQ335" s="13"/>
      <c r="AR335" s="13"/>
      <c r="AS335" s="13"/>
      <c r="AT335" s="13"/>
      <c r="AU335" s="13"/>
    </row>
    <row r="336" spans="12:49" x14ac:dyDescent="0.3">
      <c r="L336" t="str">
        <f>L325</f>
        <v>Target; Gain &gt; 0.8; #pref=4</v>
      </c>
      <c r="N336" s="9" t="e" vm="2">
        <f t="shared" si="81"/>
        <v>#VALUE!</v>
      </c>
      <c r="O336" s="9" t="e" vm="2">
        <f t="shared" si="81"/>
        <v>#VALUE!</v>
      </c>
      <c r="P336" s="9" t="e" vm="2">
        <f t="shared" si="82"/>
        <v>#VALUE!</v>
      </c>
      <c r="Q336" s="9" t="e" vm="2">
        <f t="shared" si="83"/>
        <v>#VALUE!</v>
      </c>
      <c r="R336" s="9" t="e" vm="2">
        <f>U325</f>
        <v>#VALUE!</v>
      </c>
      <c r="S336" s="9" t="e" vm="2">
        <f t="shared" si="84"/>
        <v>#VALUE!</v>
      </c>
      <c r="T336" s="9"/>
      <c r="U336" s="9" t="str">
        <f t="shared" si="85"/>
        <v>Target; Gain &gt; 0.8; #pref=4</v>
      </c>
      <c r="V336" s="9" t="e" vm="2">
        <f t="shared" si="86"/>
        <v>#VALUE!</v>
      </c>
      <c r="W336" s="9" t="e" vm="2">
        <f t="shared" si="86"/>
        <v>#VALUE!</v>
      </c>
      <c r="X336" s="9" t="e" vm="2">
        <f t="shared" si="87"/>
        <v>#VALUE!</v>
      </c>
      <c r="Y336" s="9" t="e" vm="2">
        <f t="shared" si="88"/>
        <v>#VALUE!</v>
      </c>
      <c r="Z336" s="9" t="e" vm="2">
        <f t="shared" si="89"/>
        <v>#VALUE!</v>
      </c>
      <c r="AA336" s="9" t="e" vm="2">
        <f t="shared" si="90"/>
        <v>#VALUE!</v>
      </c>
      <c r="AB336" s="13"/>
      <c r="AC336" s="9" t="str">
        <f t="shared" si="91"/>
        <v>Target; Gain &gt; 0.8; #pref=4</v>
      </c>
      <c r="AD336" s="9" t="e" vm="2">
        <f t="shared" si="92"/>
        <v>#VALUE!</v>
      </c>
      <c r="AE336" s="9" t="e" vm="2">
        <f t="shared" si="92"/>
        <v>#VALUE!</v>
      </c>
      <c r="AF336" s="9" t="e" vm="2">
        <f t="shared" si="93"/>
        <v>#VALUE!</v>
      </c>
      <c r="AG336" s="9" t="e" vm="2">
        <f t="shared" si="94"/>
        <v>#VALUE!</v>
      </c>
      <c r="AH336" s="9" t="e" vm="2">
        <f t="shared" si="95"/>
        <v>#VALUE!</v>
      </c>
      <c r="AI336" s="9" t="e" vm="2">
        <f t="shared" si="96"/>
        <v>#VALUE!</v>
      </c>
      <c r="AK336" s="9"/>
      <c r="AL336" s="9"/>
      <c r="AM336" s="9"/>
      <c r="AN336" s="13"/>
      <c r="AO336" s="13"/>
      <c r="AP336" s="13"/>
      <c r="AQ336" s="13"/>
      <c r="AR336" s="13"/>
      <c r="AS336" s="13"/>
      <c r="AT336" s="13"/>
      <c r="AU336" s="13"/>
    </row>
    <row r="337" spans="1:54" x14ac:dyDescent="0.3">
      <c r="L337" t="str">
        <f>L326</f>
        <v>Target; Gain &gt; 0</v>
      </c>
      <c r="N337" s="9">
        <f t="shared" si="81"/>
        <v>1138052.6000000001</v>
      </c>
      <c r="O337" s="9">
        <f t="shared" si="81"/>
        <v>1146677.2</v>
      </c>
      <c r="P337" s="9">
        <f t="shared" si="82"/>
        <v>483019.6</v>
      </c>
      <c r="Q337" s="9">
        <f t="shared" si="83"/>
        <v>463757.80000000005</v>
      </c>
      <c r="R337" s="9">
        <f>U326</f>
        <v>3776328.2</v>
      </c>
      <c r="S337" s="9">
        <f t="shared" si="84"/>
        <v>872320</v>
      </c>
      <c r="T337" s="9"/>
      <c r="U337" s="9" t="str">
        <f t="shared" si="85"/>
        <v>Target; Gain &gt; 0</v>
      </c>
      <c r="V337" s="9">
        <f t="shared" si="86"/>
        <v>1.2584156696335409</v>
      </c>
      <c r="W337" s="9">
        <f t="shared" si="86"/>
        <v>1.254501456086291</v>
      </c>
      <c r="X337" s="9">
        <f t="shared" si="87"/>
        <v>1.0169427779095712</v>
      </c>
      <c r="Y337" s="9">
        <f t="shared" si="88"/>
        <v>0.90850048155407426</v>
      </c>
      <c r="Z337" s="9">
        <f t="shared" si="89"/>
        <v>2.5107334442785945</v>
      </c>
      <c r="AA337" s="9">
        <f t="shared" si="90"/>
        <v>2.1425771575188266</v>
      </c>
      <c r="AB337" s="13"/>
      <c r="AC337" s="9" t="str">
        <f t="shared" si="91"/>
        <v>Target; Gain &gt; 0</v>
      </c>
      <c r="AD337" s="9">
        <f t="shared" si="92"/>
        <v>0.44404533150955106</v>
      </c>
      <c r="AE337" s="9">
        <f t="shared" si="92"/>
        <v>0.44617028039647266</v>
      </c>
      <c r="AF337" s="9">
        <f t="shared" si="93"/>
        <v>0.38325468579423616</v>
      </c>
      <c r="AG337" s="9">
        <f t="shared" si="94"/>
        <v>0.40773466090904553</v>
      </c>
      <c r="AH337" s="9">
        <f t="shared" si="95"/>
        <v>0.50800374409300275</v>
      </c>
      <c r="AI337" s="9">
        <f t="shared" si="96"/>
        <v>1.0861690879100936</v>
      </c>
      <c r="AK337" s="9"/>
      <c r="AL337" s="9"/>
      <c r="AM337" s="9"/>
      <c r="AN337" s="13"/>
      <c r="AO337" s="13"/>
      <c r="AP337" s="13"/>
      <c r="AQ337" s="13"/>
      <c r="AR337" s="13"/>
      <c r="AS337" s="13"/>
      <c r="AT337" s="13"/>
      <c r="AU337" s="13"/>
    </row>
    <row r="338" spans="1:54" x14ac:dyDescent="0.3">
      <c r="L338" t="str">
        <f>L327</f>
        <v>Target; Gain &lt;= 0</v>
      </c>
      <c r="N338" s="9">
        <f t="shared" ref="N338:O338" si="99">N327</f>
        <v>1717283.2000000002</v>
      </c>
      <c r="O338" s="9">
        <f t="shared" si="99"/>
        <v>1723589.8</v>
      </c>
      <c r="P338" s="9">
        <f t="shared" ref="P338" si="100">Q327</f>
        <v>826272.39999999991</v>
      </c>
      <c r="Q338" s="9">
        <f t="shared" ref="Q338" si="101">S327</f>
        <v>951573.5</v>
      </c>
      <c r="R338" s="9">
        <f>U327</f>
        <v>3861862</v>
      </c>
      <c r="S338" s="9">
        <f t="shared" ref="S338" si="102">W327</f>
        <v>1524812.7000000002</v>
      </c>
      <c r="T338" s="9"/>
      <c r="U338" s="9" t="str">
        <f t="shared" ref="U338" si="103">X327</f>
        <v>Target; Gain &lt;= 0</v>
      </c>
      <c r="V338" s="9">
        <f t="shared" ref="V338:W338" si="104">Z327</f>
        <v>1.629142310045427</v>
      </c>
      <c r="W338" s="9">
        <f t="shared" si="104"/>
        <v>1.610726747103036</v>
      </c>
      <c r="X338" s="9">
        <f t="shared" ref="X338" si="105">AC327</f>
        <v>1.2375009326118742</v>
      </c>
      <c r="Y338" s="9">
        <f t="shared" ref="Y338" si="106">AE327</f>
        <v>1.722224923199974</v>
      </c>
      <c r="Z338" s="9">
        <f t="shared" ref="Z338" si="107">AG327</f>
        <v>2.1803514411847571</v>
      </c>
      <c r="AA338" s="9">
        <f t="shared" ref="AA338" si="108">AI327</f>
        <v>2.9235717727977315</v>
      </c>
      <c r="AB338" s="13"/>
      <c r="AC338" s="9" t="str">
        <f t="shared" ref="AC338" si="109">AJ327</f>
        <v>Target; Gain &lt;= 0</v>
      </c>
      <c r="AD338" s="9">
        <f t="shared" ref="AD338:AE338" si="110">AL327</f>
        <v>0.42950700019719079</v>
      </c>
      <c r="AE338" s="9">
        <f t="shared" si="110"/>
        <v>0.42559644050779749</v>
      </c>
      <c r="AF338" s="9">
        <f t="shared" ref="AF338" si="111">AO327</f>
        <v>0.37842242770129819</v>
      </c>
      <c r="AG338" s="9">
        <f t="shared" ref="AG338" si="112">AQ327</f>
        <v>0.45343534410931163</v>
      </c>
      <c r="AH338" s="9">
        <f t="shared" ref="AH338" si="113">AS327</f>
        <v>0.37226221325108777</v>
      </c>
      <c r="AI338" s="9">
        <f t="shared" ref="AI338" si="114">AU327</f>
        <v>1.5297236359911039</v>
      </c>
      <c r="AK338" s="9"/>
      <c r="AL338" s="9"/>
      <c r="AM338" s="9"/>
      <c r="AN338" s="13"/>
      <c r="AO338" s="13"/>
      <c r="AP338" s="13"/>
      <c r="AQ338" s="13"/>
      <c r="AR338" s="13"/>
      <c r="AS338" s="13"/>
      <c r="AT338" s="13"/>
      <c r="AU338" s="13"/>
    </row>
    <row r="339" spans="1:54" x14ac:dyDescent="0.3"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  <c r="AA339" s="8"/>
      <c r="AB339" s="8"/>
      <c r="AC339" s="8"/>
      <c r="AK339" s="8"/>
      <c r="AL339" s="8"/>
      <c r="AM339" s="8"/>
      <c r="AN339" s="8"/>
      <c r="AO339" s="8"/>
    </row>
    <row r="340" spans="1:54" x14ac:dyDescent="0.3">
      <c r="BB340" t="s">
        <v>19</v>
      </c>
    </row>
    <row r="341" spans="1:54" x14ac:dyDescent="0.3">
      <c r="M341" s="47" t="s">
        <v>20</v>
      </c>
      <c r="N341" s="47"/>
      <c r="O341" s="47"/>
      <c r="P341" s="47"/>
      <c r="Q341" s="47"/>
      <c r="R341" s="47"/>
      <c r="T341" s="47" t="s">
        <v>58</v>
      </c>
      <c r="U341" s="47"/>
      <c r="V341" s="47"/>
      <c r="W341" s="47"/>
      <c r="X341" s="47"/>
      <c r="Y341" s="47"/>
      <c r="AA341" s="47" t="s">
        <v>59</v>
      </c>
      <c r="AB341" s="47"/>
      <c r="AC341" s="47"/>
      <c r="AD341" s="47"/>
      <c r="AE341" s="47"/>
      <c r="AF341" s="47"/>
      <c r="AG341" s="1"/>
      <c r="AH341" s="1" t="s">
        <v>65</v>
      </c>
      <c r="AI341" s="1"/>
      <c r="AJ341" s="47" t="s">
        <v>21</v>
      </c>
      <c r="AK341" s="47"/>
      <c r="AL341" s="47"/>
      <c r="AM341" s="47"/>
      <c r="AN341" s="47"/>
      <c r="AO341" s="47"/>
      <c r="AP341" s="47"/>
      <c r="AQ341" s="47"/>
      <c r="AR341" s="1"/>
      <c r="AS341" s="47" t="s">
        <v>22</v>
      </c>
      <c r="AT341" s="47"/>
      <c r="AU341" s="47"/>
      <c r="AV341" s="47"/>
      <c r="AW341" s="47"/>
      <c r="AX341" s="47"/>
      <c r="AY341" s="47"/>
      <c r="AZ341" s="47"/>
      <c r="BB341" s="4" t="s">
        <v>44</v>
      </c>
    </row>
    <row r="342" spans="1:54" x14ac:dyDescent="0.3">
      <c r="F342" s="2" t="s">
        <v>23</v>
      </c>
      <c r="G342" s="2" t="s">
        <v>24</v>
      </c>
      <c r="H342" t="str">
        <f>H654</f>
        <v>Target (or sym)</v>
      </c>
      <c r="I342" s="14" t="s">
        <v>18</v>
      </c>
      <c r="J342" t="s">
        <v>17</v>
      </c>
      <c r="K342" t="s">
        <v>25</v>
      </c>
      <c r="L342" t="s">
        <v>26</v>
      </c>
      <c r="M342" s="3" t="s">
        <v>3</v>
      </c>
      <c r="N342" s="3" t="s">
        <v>4</v>
      </c>
      <c r="O342" s="3" t="s">
        <v>6</v>
      </c>
      <c r="P342" s="3" t="s">
        <v>8</v>
      </c>
      <c r="Q342" s="3" t="s">
        <v>10</v>
      </c>
      <c r="R342" s="3" t="s">
        <v>12</v>
      </c>
      <c r="T342" s="3" t="s">
        <v>3</v>
      </c>
      <c r="U342" s="3" t="s">
        <v>4</v>
      </c>
      <c r="V342" s="3" t="s">
        <v>6</v>
      </c>
      <c r="W342" s="3" t="s">
        <v>8</v>
      </c>
      <c r="X342" s="3" t="s">
        <v>10</v>
      </c>
      <c r="Y342" s="3" t="s">
        <v>12</v>
      </c>
      <c r="AA342" s="3" t="s">
        <v>3</v>
      </c>
      <c r="AB342" s="3" t="s">
        <v>4</v>
      </c>
      <c r="AC342" s="3" t="s">
        <v>6</v>
      </c>
      <c r="AD342" s="3" t="s">
        <v>8</v>
      </c>
      <c r="AE342" s="3" t="s">
        <v>10</v>
      </c>
      <c r="AF342" s="3" t="s">
        <v>12</v>
      </c>
      <c r="AG342" s="15"/>
      <c r="AH342" s="36" t="s">
        <v>64</v>
      </c>
      <c r="AJ342" s="36" t="s">
        <v>27</v>
      </c>
      <c r="AK342" s="36" t="s">
        <v>28</v>
      </c>
      <c r="AL342" s="36" t="s">
        <v>29</v>
      </c>
      <c r="AM342" s="36" t="s">
        <v>30</v>
      </c>
      <c r="AN342" s="36" t="s">
        <v>31</v>
      </c>
      <c r="AO342" s="36" t="s">
        <v>32</v>
      </c>
      <c r="AP342" s="36" t="s">
        <v>33</v>
      </c>
      <c r="AQ342" s="36" t="s">
        <v>34</v>
      </c>
      <c r="AS342" s="36" t="s">
        <v>27</v>
      </c>
      <c r="AT342" s="36" t="s">
        <v>28</v>
      </c>
      <c r="AU342" s="36" t="s">
        <v>29</v>
      </c>
      <c r="AV342" s="36" t="s">
        <v>30</v>
      </c>
      <c r="AW342" s="36" t="s">
        <v>31</v>
      </c>
      <c r="AX342" s="36" t="s">
        <v>32</v>
      </c>
      <c r="AY342" s="36" t="s">
        <v>33</v>
      </c>
      <c r="AZ342" s="36" t="s">
        <v>34</v>
      </c>
      <c r="BB342" s="3" t="s">
        <v>14</v>
      </c>
    </row>
    <row r="343" spans="1:54" x14ac:dyDescent="0.3">
      <c r="A343">
        <v>21</v>
      </c>
      <c r="B343" t="s">
        <v>66</v>
      </c>
      <c r="C343" t="s">
        <v>67</v>
      </c>
      <c r="D343" t="s">
        <v>68</v>
      </c>
      <c r="F343" s="2">
        <v>0</v>
      </c>
      <c r="G343" s="2">
        <f>MOD(LEN(B343)-LEN(SUBSTITUTE(B343,"N","")),2)</f>
        <v>0</v>
      </c>
      <c r="H343" s="4">
        <f>H655</f>
        <v>1</v>
      </c>
      <c r="I343" s="14">
        <f>1-J343</f>
        <v>1</v>
      </c>
      <c r="J343">
        <f t="shared" ref="J343:J398" si="115">IF(BB343&gt;0,1,0)</f>
        <v>0</v>
      </c>
      <c r="K343">
        <f>LEN(D343) - LEN(SUBSTITUTE(D343, ",", "")) + 1</f>
        <v>4</v>
      </c>
      <c r="L343">
        <f>L655</f>
        <v>4</v>
      </c>
      <c r="M343" s="8">
        <f t="shared" ref="M343:M374" si="116">(N3-M3)/M3</f>
        <v>1.0975325614595073</v>
      </c>
      <c r="N343" s="8">
        <f t="shared" ref="N343:N374" si="117">(O3-M3)/M3</f>
        <v>1.1099490646139509</v>
      </c>
      <c r="O343" s="8">
        <f t="shared" ref="O343:O374" si="118">(Q3-P3)/P3</f>
        <v>0.19189007559633139</v>
      </c>
      <c r="P343" s="8">
        <f t="shared" ref="P343:P374" si="119">(S3-R3)/R3</f>
        <v>0.73797018154204186</v>
      </c>
      <c r="Q343" s="8">
        <f t="shared" ref="Q343:Q374" si="120">(U3-T3)/T3</f>
        <v>-3.7309963964301474E-2</v>
      </c>
      <c r="R343" s="8">
        <f t="shared" ref="R343:R374" si="121">(W3-V3)/V3</f>
        <v>0.39863194306371191</v>
      </c>
      <c r="T343" s="8">
        <f t="shared" ref="T343:T374" si="122">(Z3-Y3)/Y3</f>
        <v>0.31262665481110502</v>
      </c>
      <c r="U343" s="8">
        <f t="shared" ref="U343:U374" si="123">(AA3-Y3)/Y3</f>
        <v>0.28980274155359048</v>
      </c>
      <c r="V343" s="8">
        <f t="shared" ref="V343:V374" si="124">(AC3-AB3)/AB3</f>
        <v>-1.6451020738097955E-2</v>
      </c>
      <c r="W343" s="8">
        <f t="shared" ref="W343:W374" si="125">(AE3-AD3)/AD3</f>
        <v>0.72323697274340337</v>
      </c>
      <c r="X343" s="8">
        <f t="shared" ref="X343:X374" si="126">(AG3-AF3)/AF3</f>
        <v>0.54703031463521479</v>
      </c>
      <c r="Y343" s="8">
        <f t="shared" ref="Y343:Y374" si="127">(AI3-AH3)/AH3</f>
        <v>0.2743512022075188</v>
      </c>
      <c r="AA343" s="8">
        <f t="shared" ref="AA343:AA374" si="128">(AL3-AK3)/AK3</f>
        <v>-0.6550733045525039</v>
      </c>
      <c r="AB343" s="8">
        <f t="shared" ref="AB343:AB374" si="129">(AM3-AK3)/AK3</f>
        <v>-0.65855096130478441</v>
      </c>
      <c r="AC343" s="8">
        <f t="shared" ref="AC343:AC374" si="130">(AO3-AN3)/AN3</f>
        <v>-0.70770107434772223</v>
      </c>
      <c r="AD343" s="8">
        <f t="shared" ref="AD343:AD374" si="131">(AQ3-AP3)/AP3</f>
        <v>-0.5434784458617884</v>
      </c>
      <c r="AE343" s="8">
        <f t="shared" ref="AE343:AE374" si="132">(AS3-AR3)/AR3</f>
        <v>-0.60351977775048771</v>
      </c>
      <c r="AF343" s="8">
        <f t="shared" ref="AF343:AF374" si="133">(AU3-AT3)/AT3</f>
        <v>-0.25538818186413254</v>
      </c>
      <c r="AG343" s="8"/>
      <c r="AH343">
        <v>8.9718803525277959</v>
      </c>
      <c r="AJ343">
        <v>-0.13361536958766429</v>
      </c>
      <c r="AK343">
        <v>-4</v>
      </c>
      <c r="AL343">
        <v>-0.97628030636398011</v>
      </c>
      <c r="AM343">
        <v>-4</v>
      </c>
      <c r="AN343">
        <v>0</v>
      </c>
      <c r="AO343">
        <v>0</v>
      </c>
      <c r="AP343">
        <v>0</v>
      </c>
      <c r="AQ343">
        <v>0</v>
      </c>
      <c r="AS343">
        <v>-0.13361536958766429</v>
      </c>
      <c r="AT343">
        <v>-4</v>
      </c>
      <c r="AU343">
        <v>-0.97628030636398011</v>
      </c>
      <c r="AV343">
        <v>-4</v>
      </c>
      <c r="AW343">
        <v>-0.14031567077463561</v>
      </c>
      <c r="AX343">
        <v>-1.78083743152472</v>
      </c>
      <c r="AY343">
        <v>-0.56967641812522418</v>
      </c>
      <c r="AZ343">
        <v>-1.78083743152472</v>
      </c>
      <c r="BB343">
        <f>IF($BB$341=0,AH343,IF($BB$341=1,AS343,IF($BB$341=2,AT343,IF($BB$341=3,AU343,IF($BB$341=4,AV343,IF($BB$341="1L",AW343,IF($BB$341="2L",AX343,IF($BB$341="3L",AY343,AZ343))))))))</f>
        <v>-1.78083743152472</v>
      </c>
    </row>
    <row r="344" spans="1:54" x14ac:dyDescent="0.3">
      <c r="A344">
        <v>21</v>
      </c>
      <c r="B344" t="s">
        <v>69</v>
      </c>
      <c r="C344" t="s">
        <v>67</v>
      </c>
      <c r="D344" t="s">
        <v>68</v>
      </c>
      <c r="F344" s="2">
        <v>0</v>
      </c>
      <c r="G344" s="2">
        <f t="shared" ref="G344:G398" si="134">MOD(LEN(B344)-LEN(SUBSTITUTE(B344,"N","")),2)</f>
        <v>1</v>
      </c>
      <c r="H344" s="4">
        <f t="shared" ref="H344:H398" si="135">H656</f>
        <v>0</v>
      </c>
      <c r="I344" s="14">
        <f t="shared" ref="I344:I398" si="136">1-J344</f>
        <v>1</v>
      </c>
      <c r="J344">
        <f t="shared" si="115"/>
        <v>0</v>
      </c>
      <c r="K344">
        <f t="shared" ref="K344:K398" si="137">LEN(D344) - LEN(SUBSTITUTE(D344, ",", "")) + 1</f>
        <v>4</v>
      </c>
      <c r="L344">
        <f t="shared" ref="L344:L398" si="138">L656</f>
        <v>0</v>
      </c>
      <c r="M344" s="8">
        <f t="shared" si="116"/>
        <v>-0.20326384327495431</v>
      </c>
      <c r="N344" s="8">
        <f t="shared" si="117"/>
        <v>-0.17963855347726534</v>
      </c>
      <c r="O344" s="8">
        <f t="shared" si="118"/>
        <v>-0.77136122296736997</v>
      </c>
      <c r="P344" s="8">
        <f t="shared" si="119"/>
        <v>-0.55980690221980989</v>
      </c>
      <c r="Q344" s="8">
        <f t="shared" si="120"/>
        <v>-0.16959996602625033</v>
      </c>
      <c r="R344" s="8">
        <f t="shared" si="121"/>
        <v>-0.58413025035173349</v>
      </c>
      <c r="T344" s="8">
        <f t="shared" si="122"/>
        <v>-0.31696572753568591</v>
      </c>
      <c r="U344" s="8">
        <f t="shared" si="123"/>
        <v>-0.30358895668394431</v>
      </c>
      <c r="V344" s="8">
        <f t="shared" si="124"/>
        <v>-0.61231475348319642</v>
      </c>
      <c r="W344" s="8">
        <f t="shared" si="125"/>
        <v>-0.49182649924516431</v>
      </c>
      <c r="X344" s="8">
        <f t="shared" si="126"/>
        <v>0.15485370215696526</v>
      </c>
      <c r="Y344" s="8">
        <f t="shared" si="127"/>
        <v>0.13387393017907004</v>
      </c>
      <c r="AA344" s="8">
        <f t="shared" si="128"/>
        <v>-0.77038053205784573</v>
      </c>
      <c r="AB344" s="8">
        <f t="shared" si="129"/>
        <v>-0.75723829026799927</v>
      </c>
      <c r="AC344" s="8">
        <f t="shared" si="130"/>
        <v>-0.88139776630376854</v>
      </c>
      <c r="AD344" s="8">
        <f t="shared" si="131"/>
        <v>-0.85844689568232302</v>
      </c>
      <c r="AE344" s="8">
        <f t="shared" si="132"/>
        <v>-0.58022906318297773</v>
      </c>
      <c r="AF344" s="8">
        <f t="shared" si="133"/>
        <v>-0.19088796641302139</v>
      </c>
      <c r="AG344" s="8"/>
      <c r="AH344">
        <v>-13.58901205289356</v>
      </c>
      <c r="AJ344">
        <v>5.0240388855887899E-2</v>
      </c>
      <c r="AK344">
        <v>-2</v>
      </c>
      <c r="AL344">
        <v>-5.7001514146218381E-2</v>
      </c>
      <c r="AM344">
        <v>-2</v>
      </c>
      <c r="AN344">
        <v>0</v>
      </c>
      <c r="AO344">
        <v>0</v>
      </c>
      <c r="AP344">
        <v>0</v>
      </c>
      <c r="AQ344">
        <v>0</v>
      </c>
      <c r="AS344">
        <v>5.0240388855887899E-2</v>
      </c>
      <c r="AT344">
        <v>-2</v>
      </c>
      <c r="AU344">
        <v>-5.7001514146218381E-2</v>
      </c>
      <c r="AV344">
        <v>-2</v>
      </c>
      <c r="AW344">
        <v>4.7992631150834457E-2</v>
      </c>
      <c r="AX344">
        <v>-0.69911935413387216</v>
      </c>
      <c r="AY344">
        <v>8.4229818876832063E-2</v>
      </c>
      <c r="AZ344">
        <v>-0.69911935413387216</v>
      </c>
      <c r="BB344">
        <f t="shared" ref="BB344:BB398" si="139">IF($BB$341=0,AH344,IF($BB$341=1,AS344,IF($BB$341=2,AT344,IF($BB$341=3,AU344,IF($BB$341=4,AV344,IF($BB$341="1L",AW344,IF($BB$341="2L",AX344,IF($BB$341="3L",AY344,AZ344))))))))</f>
        <v>-0.69911935413387216</v>
      </c>
    </row>
    <row r="345" spans="1:54" x14ac:dyDescent="0.3">
      <c r="A345">
        <v>21</v>
      </c>
      <c r="B345" t="s">
        <v>70</v>
      </c>
      <c r="C345" t="s">
        <v>67</v>
      </c>
      <c r="D345" t="s">
        <v>68</v>
      </c>
      <c r="F345" s="2">
        <v>0</v>
      </c>
      <c r="G345" s="2">
        <f t="shared" si="134"/>
        <v>1</v>
      </c>
      <c r="H345" s="4">
        <f t="shared" si="135"/>
        <v>0</v>
      </c>
      <c r="I345" s="14">
        <f t="shared" si="136"/>
        <v>1</v>
      </c>
      <c r="J345">
        <f t="shared" si="115"/>
        <v>0</v>
      </c>
      <c r="K345">
        <f t="shared" si="137"/>
        <v>4</v>
      </c>
      <c r="L345">
        <f t="shared" si="138"/>
        <v>0</v>
      </c>
      <c r="M345" s="8">
        <f t="shared" si="116"/>
        <v>-5.9028118157407106E-2</v>
      </c>
      <c r="N345" s="8">
        <f t="shared" si="117"/>
        <v>-5.4394361197532326E-2</v>
      </c>
      <c r="O345" s="8">
        <f t="shared" si="118"/>
        <v>-8.5495516785291631E-2</v>
      </c>
      <c r="P345" s="8">
        <f t="shared" si="119"/>
        <v>0.29677428565773428</v>
      </c>
      <c r="Q345" s="8">
        <f t="shared" si="120"/>
        <v>-6.7703904006787205E-2</v>
      </c>
      <c r="R345" s="8">
        <f t="shared" si="121"/>
        <v>-0.24393718469066497</v>
      </c>
      <c r="T345" s="8">
        <f t="shared" si="122"/>
        <v>-0.20021430452965527</v>
      </c>
      <c r="U345" s="8">
        <f t="shared" si="123"/>
        <v>-0.20320049518392969</v>
      </c>
      <c r="V345" s="8">
        <f t="shared" si="124"/>
        <v>-0.24693125275900163</v>
      </c>
      <c r="W345" s="8">
        <f t="shared" si="125"/>
        <v>4.9900897295246695E-2</v>
      </c>
      <c r="X345" s="8">
        <f t="shared" si="126"/>
        <v>0.37362387606468006</v>
      </c>
      <c r="Y345" s="8">
        <f t="shared" si="127"/>
        <v>7.3212781327403484E-2</v>
      </c>
      <c r="AA345" s="8">
        <f t="shared" si="128"/>
        <v>-0.72445542081568648</v>
      </c>
      <c r="AB345" s="8">
        <f t="shared" si="129"/>
        <v>-0.72353292615053466</v>
      </c>
      <c r="AC345" s="8">
        <f t="shared" si="130"/>
        <v>-0.70769261864460609</v>
      </c>
      <c r="AD345" s="8">
        <f t="shared" si="131"/>
        <v>-0.6705758093171853</v>
      </c>
      <c r="AE345" s="8">
        <f t="shared" si="132"/>
        <v>-0.58029182643060384</v>
      </c>
      <c r="AF345" s="8">
        <f t="shared" si="133"/>
        <v>-0.34509748710281862</v>
      </c>
      <c r="AG345" s="8"/>
      <c r="AH345">
        <v>-8.6183148759670836</v>
      </c>
      <c r="AJ345">
        <v>-9.2737464552413162E-2</v>
      </c>
      <c r="AK345">
        <v>0</v>
      </c>
      <c r="AL345">
        <v>-0.2404780157294584</v>
      </c>
      <c r="AM345">
        <v>0</v>
      </c>
      <c r="AN345">
        <v>0</v>
      </c>
      <c r="AO345">
        <v>0</v>
      </c>
      <c r="AP345">
        <v>0</v>
      </c>
      <c r="AQ345">
        <v>0</v>
      </c>
      <c r="AS345">
        <v>-9.2737464552413162E-2</v>
      </c>
      <c r="AT345">
        <v>0</v>
      </c>
      <c r="AU345">
        <v>-0.2404780157294584</v>
      </c>
      <c r="AV345">
        <v>0</v>
      </c>
      <c r="AW345">
        <v>-8.0812625901081847E-2</v>
      </c>
      <c r="AX345">
        <v>-0.27759816103428048</v>
      </c>
      <c r="AY345">
        <v>-0.2162238079838702</v>
      </c>
      <c r="AZ345">
        <v>-0.27759816103428048</v>
      </c>
      <c r="BB345">
        <f t="shared" si="139"/>
        <v>-0.27759816103428048</v>
      </c>
    </row>
    <row r="346" spans="1:54" x14ac:dyDescent="0.3">
      <c r="A346">
        <v>21</v>
      </c>
      <c r="B346" t="s">
        <v>71</v>
      </c>
      <c r="C346" t="s">
        <v>67</v>
      </c>
      <c r="D346" t="s">
        <v>68</v>
      </c>
      <c r="F346" s="2">
        <v>0</v>
      </c>
      <c r="G346" s="2">
        <f t="shared" si="134"/>
        <v>0</v>
      </c>
      <c r="H346" s="4">
        <f t="shared" si="135"/>
        <v>0</v>
      </c>
      <c r="I346" s="14">
        <f t="shared" si="136"/>
        <v>0</v>
      </c>
      <c r="J346">
        <f t="shared" si="115"/>
        <v>1</v>
      </c>
      <c r="K346">
        <f t="shared" si="137"/>
        <v>4</v>
      </c>
      <c r="L346">
        <f t="shared" si="138"/>
        <v>0</v>
      </c>
      <c r="M346" s="8">
        <f t="shared" si="116"/>
        <v>-0.33940879291826542</v>
      </c>
      <c r="N346" s="8">
        <f t="shared" si="117"/>
        <v>-0.3309139083052075</v>
      </c>
      <c r="O346" s="8">
        <f t="shared" si="118"/>
        <v>-0.24955175966349241</v>
      </c>
      <c r="P346" s="8">
        <f t="shared" si="119"/>
        <v>-0.18122919173623059</v>
      </c>
      <c r="Q346" s="8">
        <f t="shared" si="120"/>
        <v>-0.28743820097158085</v>
      </c>
      <c r="R346" s="8">
        <f t="shared" si="121"/>
        <v>-0.88929975908253311</v>
      </c>
      <c r="T346" s="8">
        <f t="shared" si="122"/>
        <v>-0.35835181213423972</v>
      </c>
      <c r="U346" s="8">
        <f t="shared" si="123"/>
        <v>-0.35690040101100939</v>
      </c>
      <c r="V346" s="8">
        <f t="shared" si="124"/>
        <v>-0.30407078920102326</v>
      </c>
      <c r="W346" s="8">
        <f t="shared" si="125"/>
        <v>-0.2176300042980342</v>
      </c>
      <c r="X346" s="8">
        <f t="shared" si="126"/>
        <v>-0.13586552349721068</v>
      </c>
      <c r="Y346" s="8">
        <f t="shared" si="127"/>
        <v>-0.42556585264567542</v>
      </c>
      <c r="AA346" s="8">
        <f t="shared" si="128"/>
        <v>-0.80390767463166113</v>
      </c>
      <c r="AB346" s="8">
        <f t="shared" si="129"/>
        <v>-0.80049572155739246</v>
      </c>
      <c r="AC346" s="8">
        <f t="shared" si="130"/>
        <v>-0.7965154106400415</v>
      </c>
      <c r="AD346" s="8">
        <f t="shared" si="131"/>
        <v>-0.77946176765626529</v>
      </c>
      <c r="AE346" s="8">
        <f t="shared" si="132"/>
        <v>-0.6710793799305701</v>
      </c>
      <c r="AF346" s="8">
        <f t="shared" si="133"/>
        <v>-0.67833629380911586</v>
      </c>
      <c r="AG346" s="8"/>
      <c r="AH346">
        <v>-5.760638833173152</v>
      </c>
      <c r="AJ346">
        <v>9.1118293891139124E-2</v>
      </c>
      <c r="AK346">
        <v>2</v>
      </c>
      <c r="AL346">
        <v>0.67880077648830317</v>
      </c>
      <c r="AM346">
        <v>2</v>
      </c>
      <c r="AN346">
        <v>0</v>
      </c>
      <c r="AO346">
        <v>0</v>
      </c>
      <c r="AP346">
        <v>0</v>
      </c>
      <c r="AQ346">
        <v>0</v>
      </c>
      <c r="AS346">
        <v>9.1118293891139124E-2</v>
      </c>
      <c r="AT346">
        <v>2</v>
      </c>
      <c r="AU346">
        <v>0.67880077648830317</v>
      </c>
      <c r="AV346">
        <v>2</v>
      </c>
      <c r="AW346">
        <v>9.4339143148037194E-2</v>
      </c>
      <c r="AX346">
        <v>0.67736803605479445</v>
      </c>
      <c r="AY346">
        <v>0.36302730258048121</v>
      </c>
      <c r="AZ346">
        <v>0.67736803605479445</v>
      </c>
      <c r="BB346">
        <f t="shared" si="139"/>
        <v>0.67736803605479445</v>
      </c>
    </row>
    <row r="347" spans="1:54" x14ac:dyDescent="0.3">
      <c r="A347">
        <v>21</v>
      </c>
      <c r="B347" t="s">
        <v>72</v>
      </c>
      <c r="C347" t="s">
        <v>67</v>
      </c>
      <c r="D347" t="s">
        <v>68</v>
      </c>
      <c r="F347" s="2">
        <v>0</v>
      </c>
      <c r="G347" s="2">
        <f t="shared" si="134"/>
        <v>1</v>
      </c>
      <c r="H347" s="4">
        <f t="shared" si="135"/>
        <v>0</v>
      </c>
      <c r="I347" s="14">
        <f t="shared" si="136"/>
        <v>0</v>
      </c>
      <c r="J347">
        <f t="shared" si="115"/>
        <v>1</v>
      </c>
      <c r="K347">
        <f t="shared" si="137"/>
        <v>4</v>
      </c>
      <c r="L347">
        <f t="shared" si="138"/>
        <v>0</v>
      </c>
      <c r="M347" s="8">
        <f t="shared" si="116"/>
        <v>-0.31888035073734555</v>
      </c>
      <c r="N347" s="8">
        <f t="shared" si="117"/>
        <v>-0.31043762455161417</v>
      </c>
      <c r="O347" s="8">
        <f t="shared" si="118"/>
        <v>-0.87660451960146313</v>
      </c>
      <c r="P347" s="8">
        <f t="shared" si="119"/>
        <v>-0.69122930143993366</v>
      </c>
      <c r="Q347" s="8">
        <f t="shared" si="120"/>
        <v>-0.25456665444285409</v>
      </c>
      <c r="R347" s="8">
        <f t="shared" si="121"/>
        <v>-0.92068120487779115</v>
      </c>
      <c r="T347" s="8">
        <f t="shared" si="122"/>
        <v>-0.35744440234358582</v>
      </c>
      <c r="U347" s="8">
        <f t="shared" si="123"/>
        <v>-0.3610132210642687</v>
      </c>
      <c r="V347" s="8">
        <f t="shared" si="124"/>
        <v>-0.71704004393538356</v>
      </c>
      <c r="W347" s="8">
        <f t="shared" si="125"/>
        <v>-0.63197021613498461</v>
      </c>
      <c r="X347" s="8">
        <f t="shared" si="126"/>
        <v>-2.740424754094491E-2</v>
      </c>
      <c r="Y347" s="8">
        <f t="shared" si="127"/>
        <v>-0.68074286475640089</v>
      </c>
      <c r="AA347" s="8">
        <f t="shared" si="128"/>
        <v>-0.78190733638858911</v>
      </c>
      <c r="AB347" s="8">
        <f t="shared" si="129"/>
        <v>-0.78247472678694396</v>
      </c>
      <c r="AC347" s="8">
        <f t="shared" si="130"/>
        <v>-0.90819933617767712</v>
      </c>
      <c r="AD347" s="8">
        <f t="shared" si="131"/>
        <v>-0.87803648327023565</v>
      </c>
      <c r="AE347" s="8">
        <f t="shared" si="132"/>
        <v>-0.68898691716176819</v>
      </c>
      <c r="AF347" s="8">
        <f t="shared" si="133"/>
        <v>-0.83201979543777227</v>
      </c>
      <c r="AG347" s="8"/>
      <c r="AH347">
        <v>36.156430383649543</v>
      </c>
      <c r="AJ347">
        <v>0.13361536958766429</v>
      </c>
      <c r="AK347">
        <v>4</v>
      </c>
      <c r="AL347">
        <v>0.97628030636398011</v>
      </c>
      <c r="AM347">
        <v>4</v>
      </c>
      <c r="AN347">
        <v>0</v>
      </c>
      <c r="AO347">
        <v>0</v>
      </c>
      <c r="AP347">
        <v>0</v>
      </c>
      <c r="AQ347">
        <v>0</v>
      </c>
      <c r="AS347">
        <v>0.13361536958766429</v>
      </c>
      <c r="AT347">
        <v>4</v>
      </c>
      <c r="AU347">
        <v>0.97628030636398011</v>
      </c>
      <c r="AV347">
        <v>4</v>
      </c>
      <c r="AW347">
        <v>0.1051000791046169</v>
      </c>
      <c r="AX347">
        <v>1.497176194406153</v>
      </c>
      <c r="AY347">
        <v>0.42379886462859467</v>
      </c>
      <c r="AZ347">
        <v>1.497176194406153</v>
      </c>
      <c r="BB347">
        <f t="shared" si="139"/>
        <v>1.497176194406153</v>
      </c>
    </row>
    <row r="348" spans="1:54" x14ac:dyDescent="0.3">
      <c r="A348">
        <v>21</v>
      </c>
      <c r="B348" t="s">
        <v>73</v>
      </c>
      <c r="C348" t="s">
        <v>67</v>
      </c>
      <c r="D348" t="s">
        <v>68</v>
      </c>
      <c r="F348" s="2">
        <v>0</v>
      </c>
      <c r="G348" s="2">
        <f t="shared" si="134"/>
        <v>0</v>
      </c>
      <c r="H348" s="4">
        <f t="shared" si="135"/>
        <v>0</v>
      </c>
      <c r="I348" s="14">
        <f t="shared" si="136"/>
        <v>0</v>
      </c>
      <c r="J348">
        <f t="shared" si="115"/>
        <v>1</v>
      </c>
      <c r="K348">
        <f t="shared" si="137"/>
        <v>4</v>
      </c>
      <c r="L348">
        <f t="shared" si="138"/>
        <v>0</v>
      </c>
      <c r="M348" s="8">
        <f t="shared" si="116"/>
        <v>0.90798702227367689</v>
      </c>
      <c r="N348" s="8">
        <f t="shared" si="117"/>
        <v>0.9143834613008488</v>
      </c>
      <c r="O348" s="8">
        <f t="shared" si="118"/>
        <v>-7.9243592646449118E-2</v>
      </c>
      <c r="P348" s="8">
        <f t="shared" si="119"/>
        <v>1.1981065680526271</v>
      </c>
      <c r="Q348" s="8">
        <f t="shared" si="120"/>
        <v>0.18188229208795437</v>
      </c>
      <c r="R348" s="8">
        <f t="shared" si="121"/>
        <v>-0.57553552973290656</v>
      </c>
      <c r="T348" s="8">
        <f t="shared" si="122"/>
        <v>0.28260227505818813</v>
      </c>
      <c r="U348" s="8">
        <f t="shared" si="123"/>
        <v>0.27311507564641968</v>
      </c>
      <c r="V348" s="8">
        <f t="shared" si="124"/>
        <v>-0.50141315605337333</v>
      </c>
      <c r="W348" s="8">
        <f t="shared" si="125"/>
        <v>-1.0528517213683218E-2</v>
      </c>
      <c r="X348" s="8">
        <f t="shared" si="126"/>
        <v>1.2390715254971585</v>
      </c>
      <c r="Y348" s="8">
        <f t="shared" si="127"/>
        <v>0.25742038227838498</v>
      </c>
      <c r="AA348" s="8">
        <f t="shared" si="128"/>
        <v>-0.66260320852580179</v>
      </c>
      <c r="AB348" s="8">
        <f t="shared" si="129"/>
        <v>-0.66315231900691851</v>
      </c>
      <c r="AC348" s="8">
        <f t="shared" si="130"/>
        <v>-0.85447850951166449</v>
      </c>
      <c r="AD348" s="8">
        <f t="shared" si="131"/>
        <v>-0.77113869335877083</v>
      </c>
      <c r="AE348" s="8">
        <f t="shared" si="132"/>
        <v>-0.43466819914520494</v>
      </c>
      <c r="AF348" s="8">
        <f t="shared" si="133"/>
        <v>-9.4380991776173484E-2</v>
      </c>
      <c r="AG348" s="8"/>
      <c r="AH348">
        <v>-13.225219435980311</v>
      </c>
      <c r="AJ348">
        <v>-5.0240388855887899E-2</v>
      </c>
      <c r="AK348">
        <v>2</v>
      </c>
      <c r="AL348">
        <v>5.7001514146218381E-2</v>
      </c>
      <c r="AM348">
        <v>2</v>
      </c>
      <c r="AN348">
        <v>0</v>
      </c>
      <c r="AO348">
        <v>0</v>
      </c>
      <c r="AP348">
        <v>0</v>
      </c>
      <c r="AQ348">
        <v>0</v>
      </c>
      <c r="AS348">
        <v>-5.0240388855887899E-2</v>
      </c>
      <c r="AT348">
        <v>2</v>
      </c>
      <c r="AU348">
        <v>5.7001514146218381E-2</v>
      </c>
      <c r="AV348">
        <v>2</v>
      </c>
      <c r="AW348">
        <v>-3.5667870387840299E-2</v>
      </c>
      <c r="AX348">
        <v>0.66648166738427805</v>
      </c>
      <c r="AY348">
        <v>-2.2566844730253E-2</v>
      </c>
      <c r="AZ348">
        <v>0.66648166738427805</v>
      </c>
      <c r="BB348">
        <f t="shared" si="139"/>
        <v>0.66648166738427805</v>
      </c>
    </row>
    <row r="349" spans="1:54" x14ac:dyDescent="0.3">
      <c r="A349">
        <v>21</v>
      </c>
      <c r="B349" t="s">
        <v>74</v>
      </c>
      <c r="C349" t="s">
        <v>67</v>
      </c>
      <c r="D349" t="s">
        <v>68</v>
      </c>
      <c r="F349" s="2">
        <v>0</v>
      </c>
      <c r="G349" s="2">
        <f t="shared" si="134"/>
        <v>0</v>
      </c>
      <c r="H349" s="4">
        <f t="shared" si="135"/>
        <v>0</v>
      </c>
      <c r="I349" s="14">
        <f t="shared" si="136"/>
        <v>0</v>
      </c>
      <c r="J349">
        <f t="shared" si="115"/>
        <v>1</v>
      </c>
      <c r="K349">
        <f t="shared" si="137"/>
        <v>4</v>
      </c>
      <c r="L349">
        <f t="shared" si="138"/>
        <v>0</v>
      </c>
      <c r="M349" s="8">
        <f t="shared" si="116"/>
        <v>-0.23693177753876943</v>
      </c>
      <c r="N349" s="8">
        <f t="shared" si="117"/>
        <v>-0.23044287676247605</v>
      </c>
      <c r="O349" s="8">
        <f t="shared" si="118"/>
        <v>-0.67636294106066519</v>
      </c>
      <c r="P349" s="8">
        <f t="shared" si="119"/>
        <v>-0.45102331620916669</v>
      </c>
      <c r="Q349" s="8">
        <f t="shared" si="120"/>
        <v>-0.26028494067247698</v>
      </c>
      <c r="R349" s="8">
        <f t="shared" si="121"/>
        <v>-0.42438023090053578</v>
      </c>
      <c r="T349" s="8">
        <f t="shared" si="122"/>
        <v>-0.24122907545202338</v>
      </c>
      <c r="U349" s="8">
        <f t="shared" si="123"/>
        <v>-0.2434000607118896</v>
      </c>
      <c r="V349" s="8">
        <f t="shared" si="124"/>
        <v>-0.4888704115523162</v>
      </c>
      <c r="W349" s="8">
        <f t="shared" si="125"/>
        <v>-0.14910884515188413</v>
      </c>
      <c r="X349" s="8">
        <f t="shared" si="126"/>
        <v>-6.2139138994125313E-2</v>
      </c>
      <c r="Y349" s="8">
        <f t="shared" si="127"/>
        <v>-0.3795956345365501</v>
      </c>
      <c r="AA349" s="8">
        <f t="shared" si="128"/>
        <v>-0.75245170173674802</v>
      </c>
      <c r="AB349" s="8">
        <f t="shared" si="129"/>
        <v>-0.75192208056850918</v>
      </c>
      <c r="AC349" s="8">
        <f t="shared" si="130"/>
        <v>-0.82870153019302073</v>
      </c>
      <c r="AD349" s="8">
        <f t="shared" si="131"/>
        <v>-0.75677028053270778</v>
      </c>
      <c r="AE349" s="8">
        <f t="shared" si="132"/>
        <v>-0.68010350576511525</v>
      </c>
      <c r="AF349" s="8">
        <f t="shared" si="133"/>
        <v>-0.65389368979184326</v>
      </c>
      <c r="AG349" s="8"/>
      <c r="AH349">
        <v>10.01397791662566</v>
      </c>
      <c r="AJ349">
        <v>9.2737464552413162E-2</v>
      </c>
      <c r="AK349">
        <v>0</v>
      </c>
      <c r="AL349">
        <v>0.2404780157294584</v>
      </c>
      <c r="AM349">
        <v>0</v>
      </c>
      <c r="AN349">
        <v>0</v>
      </c>
      <c r="AO349">
        <v>0</v>
      </c>
      <c r="AP349">
        <v>0</v>
      </c>
      <c r="AQ349">
        <v>0</v>
      </c>
      <c r="AS349">
        <v>9.2737464552413162E-2</v>
      </c>
      <c r="AT349">
        <v>0</v>
      </c>
      <c r="AU349">
        <v>0.2404780157294584</v>
      </c>
      <c r="AV349">
        <v>0</v>
      </c>
      <c r="AW349">
        <v>8.1644398014438777E-2</v>
      </c>
      <c r="AX349">
        <v>0.4369877280856474</v>
      </c>
      <c r="AY349">
        <v>0.22921596027499599</v>
      </c>
      <c r="AZ349">
        <v>0.4369877280856474</v>
      </c>
      <c r="BB349">
        <f t="shared" si="139"/>
        <v>0.4369877280856474</v>
      </c>
    </row>
    <row r="350" spans="1:54" x14ac:dyDescent="0.3">
      <c r="A350">
        <v>21</v>
      </c>
      <c r="B350" t="s">
        <v>75</v>
      </c>
      <c r="C350" t="s">
        <v>67</v>
      </c>
      <c r="D350" t="s">
        <v>68</v>
      </c>
      <c r="F350" s="2">
        <v>0</v>
      </c>
      <c r="G350" s="2">
        <f t="shared" si="134"/>
        <v>1</v>
      </c>
      <c r="H350" s="4">
        <f t="shared" si="135"/>
        <v>0</v>
      </c>
      <c r="I350" s="14">
        <f t="shared" si="136"/>
        <v>1</v>
      </c>
      <c r="J350">
        <f t="shared" si="115"/>
        <v>0</v>
      </c>
      <c r="K350">
        <f t="shared" si="137"/>
        <v>4</v>
      </c>
      <c r="L350">
        <f t="shared" si="138"/>
        <v>0</v>
      </c>
      <c r="M350" s="8">
        <f t="shared" si="116"/>
        <v>1.6842686394856832</v>
      </c>
      <c r="N350" s="8">
        <f t="shared" si="117"/>
        <v>1.6848236566466428</v>
      </c>
      <c r="O350" s="8">
        <f t="shared" si="118"/>
        <v>0.35838786614492324</v>
      </c>
      <c r="P350" s="8">
        <f t="shared" si="119"/>
        <v>0.8502756804059306</v>
      </c>
      <c r="Q350" s="8">
        <f t="shared" si="120"/>
        <v>-7.8579945821209141E-3</v>
      </c>
      <c r="R350" s="8">
        <f t="shared" si="121"/>
        <v>4.0098805465480449</v>
      </c>
      <c r="T350" s="8">
        <f t="shared" si="122"/>
        <v>0.81598016159918962</v>
      </c>
      <c r="U350" s="8">
        <f t="shared" si="123"/>
        <v>0.79652312010478066</v>
      </c>
      <c r="V350" s="8">
        <f t="shared" si="124"/>
        <v>9.1478201824483393E-2</v>
      </c>
      <c r="W350" s="8">
        <f t="shared" si="125"/>
        <v>0.1351935150531561</v>
      </c>
      <c r="X350" s="8">
        <f t="shared" si="126"/>
        <v>0.70539505599296315</v>
      </c>
      <c r="Y350" s="8">
        <f t="shared" si="127"/>
        <v>1.3809409027506367</v>
      </c>
      <c r="AA350" s="8">
        <f t="shared" si="128"/>
        <v>-0.57020098586727164</v>
      </c>
      <c r="AB350" s="8">
        <f t="shared" si="129"/>
        <v>-0.57912456768629184</v>
      </c>
      <c r="AC350" s="8">
        <f t="shared" si="130"/>
        <v>-0.6810331839266619</v>
      </c>
      <c r="AD350" s="8">
        <f t="shared" si="131"/>
        <v>-0.71191790469991412</v>
      </c>
      <c r="AE350" s="8">
        <f t="shared" si="132"/>
        <v>-0.53313575703791838</v>
      </c>
      <c r="AF350" s="8">
        <f t="shared" si="133"/>
        <v>0.46336847852310536</v>
      </c>
      <c r="AG350" s="8"/>
      <c r="AH350">
        <v>-13.94910345478889</v>
      </c>
      <c r="AJ350">
        <v>-9.1118293891139124E-2</v>
      </c>
      <c r="AK350">
        <v>-2</v>
      </c>
      <c r="AL350">
        <v>-0.67880077648830317</v>
      </c>
      <c r="AM350">
        <v>-2</v>
      </c>
      <c r="AN350">
        <v>0</v>
      </c>
      <c r="AO350">
        <v>0</v>
      </c>
      <c r="AP350">
        <v>0</v>
      </c>
      <c r="AQ350">
        <v>0</v>
      </c>
      <c r="AS350">
        <v>-9.1118293891139124E-2</v>
      </c>
      <c r="AT350">
        <v>-2</v>
      </c>
      <c r="AU350">
        <v>-0.67880077648830317</v>
      </c>
      <c r="AV350">
        <v>-2</v>
      </c>
      <c r="AW350">
        <v>-7.2280084354369528E-2</v>
      </c>
      <c r="AX350">
        <v>-0.52045867923799993</v>
      </c>
      <c r="AY350">
        <v>-0.29180487552155671</v>
      </c>
      <c r="AZ350">
        <v>-0.52045867923799993</v>
      </c>
      <c r="BB350">
        <f t="shared" si="139"/>
        <v>-0.52045867923799993</v>
      </c>
    </row>
    <row r="351" spans="1:54" x14ac:dyDescent="0.3">
      <c r="A351">
        <v>21</v>
      </c>
      <c r="B351" t="s">
        <v>76</v>
      </c>
      <c r="C351" t="s">
        <v>67</v>
      </c>
      <c r="D351" t="s">
        <v>68</v>
      </c>
      <c r="F351" s="2">
        <v>0</v>
      </c>
      <c r="G351" s="2">
        <f t="shared" si="134"/>
        <v>1</v>
      </c>
      <c r="H351" s="4">
        <f t="shared" si="135"/>
        <v>0</v>
      </c>
      <c r="I351" s="14">
        <f t="shared" si="136"/>
        <v>1</v>
      </c>
      <c r="J351">
        <f t="shared" si="115"/>
        <v>0</v>
      </c>
      <c r="K351">
        <f t="shared" si="137"/>
        <v>4</v>
      </c>
      <c r="L351">
        <f t="shared" si="138"/>
        <v>0</v>
      </c>
      <c r="M351" s="8">
        <f t="shared" si="116"/>
        <v>0.52715537156609205</v>
      </c>
      <c r="N351" s="8">
        <f t="shared" si="117"/>
        <v>0.54659567442558799</v>
      </c>
      <c r="O351" s="8">
        <f t="shared" si="118"/>
        <v>-0.44085764257542776</v>
      </c>
      <c r="P351" s="8">
        <f t="shared" si="119"/>
        <v>-0.1048992407761515</v>
      </c>
      <c r="Q351" s="8">
        <f t="shared" si="120"/>
        <v>1.0810951333830149E-3</v>
      </c>
      <c r="R351" s="8">
        <f t="shared" si="121"/>
        <v>-0.46533228931216458</v>
      </c>
      <c r="T351" s="8">
        <f t="shared" si="122"/>
        <v>9.2748551342312205E-2</v>
      </c>
      <c r="U351" s="8">
        <f t="shared" si="123"/>
        <v>9.5818789134619928E-2</v>
      </c>
      <c r="V351" s="8">
        <f t="shared" si="124"/>
        <v>-0.49395918042405618</v>
      </c>
      <c r="W351" s="8">
        <f t="shared" si="125"/>
        <v>-0.15914554421523286</v>
      </c>
      <c r="X351" s="8">
        <f t="shared" si="126"/>
        <v>0.64439491194142839</v>
      </c>
      <c r="Y351" s="8">
        <f t="shared" si="127"/>
        <v>0.11705881367597318</v>
      </c>
      <c r="AA351" s="8">
        <f t="shared" si="128"/>
        <v>-0.67590228453206969</v>
      </c>
      <c r="AB351" s="8">
        <f t="shared" si="129"/>
        <v>-0.66689970547729949</v>
      </c>
      <c r="AC351" s="8">
        <f t="shared" si="130"/>
        <v>-0.8183201378738163</v>
      </c>
      <c r="AD351" s="8">
        <f t="shared" si="131"/>
        <v>-0.73919835438041437</v>
      </c>
      <c r="AE351" s="8">
        <f t="shared" si="132"/>
        <v>-0.56157962575556319</v>
      </c>
      <c r="AF351" s="8">
        <f t="shared" si="133"/>
        <v>-0.19020481945988488</v>
      </c>
      <c r="AG351" s="8"/>
      <c r="AH351">
        <v>-13.94910345478889</v>
      </c>
      <c r="AJ351">
        <v>-9.1118293891139124E-2</v>
      </c>
      <c r="AK351">
        <v>-2</v>
      </c>
      <c r="AL351">
        <v>-0.67880077648830317</v>
      </c>
      <c r="AM351">
        <v>-2</v>
      </c>
      <c r="AN351">
        <v>0</v>
      </c>
      <c r="AO351">
        <v>0</v>
      </c>
      <c r="AP351">
        <v>0</v>
      </c>
      <c r="AQ351">
        <v>0</v>
      </c>
      <c r="AS351">
        <v>-9.1118293891139124E-2</v>
      </c>
      <c r="AT351">
        <v>-2</v>
      </c>
      <c r="AU351">
        <v>-0.67880077648830317</v>
      </c>
      <c r="AV351">
        <v>-2</v>
      </c>
      <c r="AW351">
        <v>-7.2280084354369528E-2</v>
      </c>
      <c r="AX351">
        <v>-0.52045867923799993</v>
      </c>
      <c r="AY351">
        <v>-0.29180487552155671</v>
      </c>
      <c r="AZ351">
        <v>-0.52045867923799993</v>
      </c>
      <c r="BB351">
        <f t="shared" si="139"/>
        <v>-0.52045867923799993</v>
      </c>
    </row>
    <row r="352" spans="1:54" x14ac:dyDescent="0.3">
      <c r="A352">
        <v>21</v>
      </c>
      <c r="B352" t="s">
        <v>77</v>
      </c>
      <c r="C352" t="s">
        <v>67</v>
      </c>
      <c r="D352" t="s">
        <v>68</v>
      </c>
      <c r="F352" s="2">
        <v>0</v>
      </c>
      <c r="G352" s="2">
        <f t="shared" si="134"/>
        <v>0</v>
      </c>
      <c r="H352" s="4">
        <f t="shared" si="135"/>
        <v>0</v>
      </c>
      <c r="I352" s="14">
        <f t="shared" si="136"/>
        <v>0</v>
      </c>
      <c r="J352">
        <f t="shared" si="115"/>
        <v>1</v>
      </c>
      <c r="K352">
        <f t="shared" si="137"/>
        <v>4</v>
      </c>
      <c r="L352">
        <f t="shared" si="138"/>
        <v>0</v>
      </c>
      <c r="M352" s="8">
        <f t="shared" si="116"/>
        <v>-0.21207954470060061</v>
      </c>
      <c r="N352" s="8">
        <f t="shared" si="117"/>
        <v>-0.19232935487404057</v>
      </c>
      <c r="O352" s="8">
        <f t="shared" si="118"/>
        <v>-0.67581511952445317</v>
      </c>
      <c r="P352" s="8">
        <f t="shared" si="119"/>
        <v>-0.57434130821585017</v>
      </c>
      <c r="Q352" s="8">
        <f t="shared" si="120"/>
        <v>-0.19701710222094435</v>
      </c>
      <c r="R352" s="8">
        <f t="shared" si="121"/>
        <v>-0.71941537955210344</v>
      </c>
      <c r="T352" s="8">
        <f t="shared" si="122"/>
        <v>-0.35454746383003283</v>
      </c>
      <c r="U352" s="8">
        <f t="shared" si="123"/>
        <v>-0.34669422216779605</v>
      </c>
      <c r="V352" s="8">
        <f t="shared" si="124"/>
        <v>-0.62117375295570676</v>
      </c>
      <c r="W352" s="8">
        <f t="shared" si="125"/>
        <v>-0.51693724298889476</v>
      </c>
      <c r="X352" s="8">
        <f t="shared" si="126"/>
        <v>9.4172538026512417E-2</v>
      </c>
      <c r="Y352" s="8">
        <f t="shared" si="127"/>
        <v>-0.38800226689053569</v>
      </c>
      <c r="AA352" s="8">
        <f t="shared" si="128"/>
        <v>-0.72629807895643461</v>
      </c>
      <c r="AB352" s="8">
        <f t="shared" si="129"/>
        <v>-0.71710917311002764</v>
      </c>
      <c r="AC352" s="8">
        <f t="shared" si="130"/>
        <v>-0.83511328017527953</v>
      </c>
      <c r="AD352" s="8">
        <f t="shared" si="131"/>
        <v>-0.81758058646534559</v>
      </c>
      <c r="AE352" s="8">
        <f t="shared" si="132"/>
        <v>-0.61940018869174218</v>
      </c>
      <c r="AF352" s="8">
        <f t="shared" si="133"/>
        <v>-0.58761561136027907</v>
      </c>
      <c r="AG352" s="8"/>
      <c r="AH352">
        <v>10.01397791662566</v>
      </c>
      <c r="AJ352">
        <v>9.2737464552413162E-2</v>
      </c>
      <c r="AK352">
        <v>0</v>
      </c>
      <c r="AL352">
        <v>0.2404780157294584</v>
      </c>
      <c r="AM352">
        <v>0</v>
      </c>
      <c r="AN352">
        <v>0</v>
      </c>
      <c r="AO352">
        <v>0</v>
      </c>
      <c r="AP352">
        <v>0</v>
      </c>
      <c r="AQ352">
        <v>0</v>
      </c>
      <c r="AS352">
        <v>9.2737464552413162E-2</v>
      </c>
      <c r="AT352">
        <v>0</v>
      </c>
      <c r="AU352">
        <v>0.2404780157294584</v>
      </c>
      <c r="AV352">
        <v>0</v>
      </c>
      <c r="AW352">
        <v>8.1644398014438777E-2</v>
      </c>
      <c r="AX352">
        <v>0.4369877280856474</v>
      </c>
      <c r="AY352">
        <v>0.22921596027499599</v>
      </c>
      <c r="AZ352">
        <v>0.4369877280856474</v>
      </c>
      <c r="BB352">
        <f t="shared" si="139"/>
        <v>0.4369877280856474</v>
      </c>
    </row>
    <row r="353" spans="1:54" x14ac:dyDescent="0.3">
      <c r="A353">
        <v>21</v>
      </c>
      <c r="B353" t="s">
        <v>78</v>
      </c>
      <c r="C353" t="s">
        <v>67</v>
      </c>
      <c r="D353" t="s">
        <v>68</v>
      </c>
      <c r="F353" s="2">
        <v>0</v>
      </c>
      <c r="G353" s="2">
        <f t="shared" si="134"/>
        <v>0</v>
      </c>
      <c r="H353" s="4">
        <f t="shared" si="135"/>
        <v>0</v>
      </c>
      <c r="I353" s="14">
        <f t="shared" si="136"/>
        <v>0</v>
      </c>
      <c r="J353">
        <f t="shared" si="115"/>
        <v>1</v>
      </c>
      <c r="K353">
        <f t="shared" si="137"/>
        <v>4</v>
      </c>
      <c r="L353">
        <f t="shared" si="138"/>
        <v>0</v>
      </c>
      <c r="M353" s="8">
        <f t="shared" si="116"/>
        <v>0.18110984279274087</v>
      </c>
      <c r="N353" s="8">
        <f t="shared" si="117"/>
        <v>0.18814971086974666</v>
      </c>
      <c r="O353" s="8">
        <f t="shared" si="118"/>
        <v>-0.36127019173079433</v>
      </c>
      <c r="P353" s="8">
        <f t="shared" si="119"/>
        <v>-0.3026886047916767</v>
      </c>
      <c r="Q353" s="8">
        <f t="shared" si="120"/>
        <v>-6.1450577203858901E-2</v>
      </c>
      <c r="R353" s="8">
        <f t="shared" si="121"/>
        <v>-0.24235099691092182</v>
      </c>
      <c r="T353" s="8">
        <f t="shared" si="122"/>
        <v>-1.3430362939035547E-2</v>
      </c>
      <c r="U353" s="8">
        <f t="shared" si="123"/>
        <v>-1.5852354363230819E-2</v>
      </c>
      <c r="V353" s="8">
        <f t="shared" si="124"/>
        <v>-0.32213562867971018</v>
      </c>
      <c r="W353" s="8">
        <f t="shared" si="125"/>
        <v>-0.1855844282883605</v>
      </c>
      <c r="X353" s="8">
        <f t="shared" si="126"/>
        <v>0.39361772685906277</v>
      </c>
      <c r="Y353" s="8">
        <f t="shared" si="127"/>
        <v>0.13869380221574862</v>
      </c>
      <c r="AA353" s="8">
        <f t="shared" si="128"/>
        <v>-0.75668644636682159</v>
      </c>
      <c r="AB353" s="8">
        <f t="shared" si="129"/>
        <v>-0.75428015679763127</v>
      </c>
      <c r="AC353" s="8">
        <f t="shared" si="130"/>
        <v>-0.80181083534237263</v>
      </c>
      <c r="AD353" s="8">
        <f t="shared" si="131"/>
        <v>-0.77641208226419844</v>
      </c>
      <c r="AE353" s="8">
        <f t="shared" si="132"/>
        <v>-0.5839031261006844</v>
      </c>
      <c r="AF353" s="8">
        <f t="shared" si="133"/>
        <v>-0.29633350580899748</v>
      </c>
      <c r="AG353" s="8"/>
      <c r="AH353">
        <v>-13.225219435980311</v>
      </c>
      <c r="AJ353">
        <v>-5.0240388855887899E-2</v>
      </c>
      <c r="AK353">
        <v>2</v>
      </c>
      <c r="AL353">
        <v>5.7001514146218381E-2</v>
      </c>
      <c r="AM353">
        <v>2</v>
      </c>
      <c r="AN353">
        <v>0</v>
      </c>
      <c r="AO353">
        <v>0</v>
      </c>
      <c r="AP353">
        <v>0</v>
      </c>
      <c r="AQ353">
        <v>0</v>
      </c>
      <c r="AS353">
        <v>-5.0240388855887899E-2</v>
      </c>
      <c r="AT353">
        <v>2</v>
      </c>
      <c r="AU353">
        <v>5.7001514146218381E-2</v>
      </c>
      <c r="AV353">
        <v>2</v>
      </c>
      <c r="AW353">
        <v>-3.5667870387840299E-2</v>
      </c>
      <c r="AX353">
        <v>0.66648166738427805</v>
      </c>
      <c r="AY353">
        <v>-2.2566844730253E-2</v>
      </c>
      <c r="AZ353">
        <v>0.66648166738427805</v>
      </c>
      <c r="BB353">
        <f t="shared" si="139"/>
        <v>0.66648166738427805</v>
      </c>
    </row>
    <row r="354" spans="1:54" x14ac:dyDescent="0.3">
      <c r="A354">
        <v>21</v>
      </c>
      <c r="B354" t="s">
        <v>79</v>
      </c>
      <c r="C354" t="s">
        <v>67</v>
      </c>
      <c r="D354" t="s">
        <v>68</v>
      </c>
      <c r="F354" s="2">
        <v>0</v>
      </c>
      <c r="G354" s="2">
        <f t="shared" si="134"/>
        <v>1</v>
      </c>
      <c r="H354" s="4">
        <f t="shared" si="135"/>
        <v>0</v>
      </c>
      <c r="I354" s="14">
        <f t="shared" si="136"/>
        <v>0</v>
      </c>
      <c r="J354">
        <f t="shared" si="115"/>
        <v>1</v>
      </c>
      <c r="K354">
        <f t="shared" si="137"/>
        <v>4</v>
      </c>
      <c r="L354">
        <f t="shared" si="138"/>
        <v>0</v>
      </c>
      <c r="M354" s="8">
        <f t="shared" si="116"/>
        <v>-0.48232147269780834</v>
      </c>
      <c r="N354" s="8">
        <f t="shared" si="117"/>
        <v>-0.47765109077296991</v>
      </c>
      <c r="O354" s="8">
        <f t="shared" si="118"/>
        <v>-0.89231060157434983</v>
      </c>
      <c r="P354" s="8">
        <f t="shared" si="119"/>
        <v>-0.88611157893860382</v>
      </c>
      <c r="Q354" s="8">
        <f t="shared" si="120"/>
        <v>-0.30000666540060483</v>
      </c>
      <c r="R354" s="8">
        <f t="shared" si="121"/>
        <v>-0.93822658838142892</v>
      </c>
      <c r="T354" s="8">
        <f t="shared" si="122"/>
        <v>-0.41556145391793792</v>
      </c>
      <c r="U354" s="8">
        <f t="shared" si="123"/>
        <v>-0.41736827885054162</v>
      </c>
      <c r="V354" s="8">
        <f t="shared" si="124"/>
        <v>-0.7202597215388391</v>
      </c>
      <c r="W354" s="8">
        <f t="shared" si="125"/>
        <v>-0.56636022707256339</v>
      </c>
      <c r="X354" s="8">
        <f t="shared" si="126"/>
        <v>-0.15965141766883897</v>
      </c>
      <c r="Y354" s="8">
        <f t="shared" si="127"/>
        <v>-0.75273445795988414</v>
      </c>
      <c r="AA354" s="8">
        <f t="shared" si="128"/>
        <v>-0.79996319837308139</v>
      </c>
      <c r="AB354" s="8">
        <f t="shared" si="129"/>
        <v>-0.79981586361713097</v>
      </c>
      <c r="AC354" s="8">
        <f t="shared" si="130"/>
        <v>-0.89287513263141627</v>
      </c>
      <c r="AD354" s="8">
        <f t="shared" si="131"/>
        <v>-0.86688651326768573</v>
      </c>
      <c r="AE354" s="8">
        <f t="shared" si="132"/>
        <v>-0.68953341422447667</v>
      </c>
      <c r="AF354" s="8">
        <f t="shared" si="133"/>
        <v>-0.86593635104318689</v>
      </c>
      <c r="AG354" s="8"/>
      <c r="AH354">
        <v>36.156430383649543</v>
      </c>
      <c r="AJ354">
        <v>0.13361536958766429</v>
      </c>
      <c r="AK354">
        <v>4</v>
      </c>
      <c r="AL354">
        <v>0.97628030636398011</v>
      </c>
      <c r="AM354">
        <v>4</v>
      </c>
      <c r="AN354">
        <v>0</v>
      </c>
      <c r="AO354">
        <v>0</v>
      </c>
      <c r="AP354">
        <v>0</v>
      </c>
      <c r="AQ354">
        <v>0</v>
      </c>
      <c r="AS354">
        <v>0.13361536958766429</v>
      </c>
      <c r="AT354">
        <v>4</v>
      </c>
      <c r="AU354">
        <v>0.97628030636398011</v>
      </c>
      <c r="AV354">
        <v>4</v>
      </c>
      <c r="AW354">
        <v>0.1051000791046169</v>
      </c>
      <c r="AX354">
        <v>1.497176194406153</v>
      </c>
      <c r="AY354">
        <v>0.42379886462859467</v>
      </c>
      <c r="AZ354">
        <v>1.497176194406153</v>
      </c>
      <c r="BB354">
        <f t="shared" si="139"/>
        <v>1.497176194406153</v>
      </c>
    </row>
    <row r="355" spans="1:54" x14ac:dyDescent="0.3">
      <c r="A355">
        <v>21</v>
      </c>
      <c r="B355" t="s">
        <v>80</v>
      </c>
      <c r="C355" t="s">
        <v>67</v>
      </c>
      <c r="D355" t="s">
        <v>68</v>
      </c>
      <c r="F355" s="2">
        <v>0</v>
      </c>
      <c r="G355" s="2">
        <f t="shared" si="134"/>
        <v>0</v>
      </c>
      <c r="H355" s="4">
        <f t="shared" si="135"/>
        <v>0</v>
      </c>
      <c r="I355" s="14">
        <f t="shared" si="136"/>
        <v>0</v>
      </c>
      <c r="J355">
        <f t="shared" si="115"/>
        <v>1</v>
      </c>
      <c r="K355">
        <f t="shared" si="137"/>
        <v>4</v>
      </c>
      <c r="L355">
        <f t="shared" si="138"/>
        <v>0</v>
      </c>
      <c r="M355" s="8">
        <f t="shared" si="116"/>
        <v>-0.26777977023372257</v>
      </c>
      <c r="N355" s="8">
        <f t="shared" si="117"/>
        <v>-0.25124264308302618</v>
      </c>
      <c r="O355" s="8">
        <f t="shared" si="118"/>
        <v>-0.70189117695930958</v>
      </c>
      <c r="P355" s="8">
        <f t="shared" si="119"/>
        <v>-0.59205735918863722</v>
      </c>
      <c r="Q355" s="8">
        <f t="shared" si="120"/>
        <v>-0.20640368574824669</v>
      </c>
      <c r="R355" s="8">
        <f t="shared" si="121"/>
        <v>-0.65567302098403502</v>
      </c>
      <c r="T355" s="8">
        <f t="shared" si="122"/>
        <v>-0.35159447552711293</v>
      </c>
      <c r="U355" s="8">
        <f t="shared" si="123"/>
        <v>-0.34285754718297495</v>
      </c>
      <c r="V355" s="8">
        <f t="shared" si="124"/>
        <v>-0.45273604577881188</v>
      </c>
      <c r="W355" s="8">
        <f t="shared" si="125"/>
        <v>-0.45065873976649001</v>
      </c>
      <c r="X355" s="8">
        <f t="shared" si="126"/>
        <v>7.9669092409838826E-2</v>
      </c>
      <c r="Y355" s="8">
        <f t="shared" si="127"/>
        <v>-0.1512988926298702</v>
      </c>
      <c r="AA355" s="8">
        <f t="shared" si="128"/>
        <v>-0.77571797760426942</v>
      </c>
      <c r="AB355" s="8">
        <f t="shared" si="129"/>
        <v>-0.7670058877150695</v>
      </c>
      <c r="AC355" s="8">
        <f t="shared" si="130"/>
        <v>-0.80951650780070106</v>
      </c>
      <c r="AD355" s="8">
        <f t="shared" si="131"/>
        <v>-0.81118555533736869</v>
      </c>
      <c r="AE355" s="8">
        <f t="shared" si="132"/>
        <v>-0.60820005823972112</v>
      </c>
      <c r="AF355" s="8">
        <f t="shared" si="133"/>
        <v>-0.42011737620572015</v>
      </c>
      <c r="AG355" s="8"/>
      <c r="AH355">
        <v>-5.760638833173152</v>
      </c>
      <c r="AJ355">
        <v>9.1118293891139124E-2</v>
      </c>
      <c r="AK355">
        <v>2</v>
      </c>
      <c r="AL355">
        <v>0.67880077648830317</v>
      </c>
      <c r="AM355">
        <v>2</v>
      </c>
      <c r="AN355">
        <v>0</v>
      </c>
      <c r="AO355">
        <v>0</v>
      </c>
      <c r="AP355">
        <v>0</v>
      </c>
      <c r="AQ355">
        <v>0</v>
      </c>
      <c r="AS355">
        <v>9.1118293891139124E-2</v>
      </c>
      <c r="AT355">
        <v>2</v>
      </c>
      <c r="AU355">
        <v>0.67880077648830317</v>
      </c>
      <c r="AV355">
        <v>2</v>
      </c>
      <c r="AW355">
        <v>9.4339143148037194E-2</v>
      </c>
      <c r="AX355">
        <v>0.67736803605479445</v>
      </c>
      <c r="AY355">
        <v>0.36302730258048121</v>
      </c>
      <c r="AZ355">
        <v>0.67736803605479445</v>
      </c>
      <c r="BB355">
        <f t="shared" si="139"/>
        <v>0.67736803605479445</v>
      </c>
    </row>
    <row r="356" spans="1:54" x14ac:dyDescent="0.3">
      <c r="A356">
        <v>21</v>
      </c>
      <c r="B356" t="s">
        <v>81</v>
      </c>
      <c r="C356" t="s">
        <v>67</v>
      </c>
      <c r="D356" t="s">
        <v>68</v>
      </c>
      <c r="F356" s="2">
        <v>0</v>
      </c>
      <c r="G356" s="2">
        <f t="shared" si="134"/>
        <v>1</v>
      </c>
      <c r="H356" s="4">
        <f t="shared" si="135"/>
        <v>0</v>
      </c>
      <c r="I356" s="14">
        <f t="shared" si="136"/>
        <v>1</v>
      </c>
      <c r="J356">
        <f t="shared" si="115"/>
        <v>0</v>
      </c>
      <c r="K356">
        <f t="shared" si="137"/>
        <v>4</v>
      </c>
      <c r="L356">
        <f t="shared" si="138"/>
        <v>0</v>
      </c>
      <c r="M356" s="8">
        <f t="shared" si="116"/>
        <v>0.95088003947163702</v>
      </c>
      <c r="N356" s="8">
        <f t="shared" si="117"/>
        <v>0.94867727977504857</v>
      </c>
      <c r="O356" s="8">
        <f t="shared" si="118"/>
        <v>0.40618726857368287</v>
      </c>
      <c r="P356" s="8">
        <f t="shared" si="119"/>
        <v>0.51321662694471437</v>
      </c>
      <c r="Q356" s="8">
        <f t="shared" si="120"/>
        <v>0.15553212933864416</v>
      </c>
      <c r="R356" s="8">
        <f t="shared" si="121"/>
        <v>-0.32905635301264602</v>
      </c>
      <c r="T356" s="8">
        <f t="shared" si="122"/>
        <v>0.34041951369713103</v>
      </c>
      <c r="U356" s="8">
        <f t="shared" si="123"/>
        <v>0.33053514253824628</v>
      </c>
      <c r="V356" s="8">
        <f t="shared" si="124"/>
        <v>0.11652079786247639</v>
      </c>
      <c r="W356" s="8">
        <f t="shared" si="125"/>
        <v>0.17963713969815703</v>
      </c>
      <c r="X356" s="8">
        <f t="shared" si="126"/>
        <v>1.1592560336537265</v>
      </c>
      <c r="Y356" s="8">
        <f t="shared" si="127"/>
        <v>0.4943191452362371</v>
      </c>
      <c r="AA356" s="8">
        <f t="shared" si="128"/>
        <v>-0.57724164252570775</v>
      </c>
      <c r="AB356" s="8">
        <f t="shared" si="129"/>
        <v>-0.5822979919994552</v>
      </c>
      <c r="AC356" s="8">
        <f t="shared" si="130"/>
        <v>-0.60859689774747494</v>
      </c>
      <c r="AD356" s="8">
        <f t="shared" si="131"/>
        <v>-0.61456683059371475</v>
      </c>
      <c r="AE356" s="8">
        <f t="shared" si="132"/>
        <v>-0.4582698282414111</v>
      </c>
      <c r="AF356" s="8">
        <f t="shared" si="133"/>
        <v>6.0593295888862489E-2</v>
      </c>
      <c r="AG356" s="8"/>
      <c r="AH356">
        <v>-8.6183148759670853</v>
      </c>
      <c r="AJ356">
        <v>-9.2737464552413162E-2</v>
      </c>
      <c r="AK356">
        <v>0</v>
      </c>
      <c r="AL356">
        <v>-0.2404780157294584</v>
      </c>
      <c r="AM356">
        <v>0</v>
      </c>
      <c r="AN356">
        <v>0</v>
      </c>
      <c r="AO356">
        <v>0</v>
      </c>
      <c r="AP356">
        <v>0</v>
      </c>
      <c r="AQ356">
        <v>0</v>
      </c>
      <c r="AS356">
        <v>-9.2737464552413162E-2</v>
      </c>
      <c r="AT356">
        <v>0</v>
      </c>
      <c r="AU356">
        <v>-0.2404780157294584</v>
      </c>
      <c r="AV356">
        <v>0</v>
      </c>
      <c r="AW356">
        <v>-8.0812625901081847E-2</v>
      </c>
      <c r="AX356">
        <v>-0.27759816103428048</v>
      </c>
      <c r="AY356">
        <v>-0.2162238079838702</v>
      </c>
      <c r="AZ356">
        <v>-0.27759816103428048</v>
      </c>
      <c r="BB356">
        <f t="shared" si="139"/>
        <v>-0.27759816103428048</v>
      </c>
    </row>
    <row r="357" spans="1:54" x14ac:dyDescent="0.3">
      <c r="A357">
        <v>21</v>
      </c>
      <c r="B357" t="s">
        <v>82</v>
      </c>
      <c r="C357" t="s">
        <v>67</v>
      </c>
      <c r="D357" t="s">
        <v>68</v>
      </c>
      <c r="F357" s="2">
        <v>0</v>
      </c>
      <c r="G357" s="2">
        <f t="shared" si="134"/>
        <v>1</v>
      </c>
      <c r="H357" s="4">
        <f t="shared" si="135"/>
        <v>0</v>
      </c>
      <c r="I357" s="14">
        <f t="shared" si="136"/>
        <v>1</v>
      </c>
      <c r="J357">
        <f t="shared" si="115"/>
        <v>0</v>
      </c>
      <c r="K357">
        <f t="shared" si="137"/>
        <v>4</v>
      </c>
      <c r="L357">
        <f t="shared" si="138"/>
        <v>0</v>
      </c>
      <c r="M357" s="8">
        <f t="shared" si="116"/>
        <v>-0.39731030572401815</v>
      </c>
      <c r="N357" s="8">
        <f t="shared" si="117"/>
        <v>-0.39102154929955668</v>
      </c>
      <c r="O357" s="8">
        <f t="shared" si="118"/>
        <v>-0.79135113089433018</v>
      </c>
      <c r="P357" s="8">
        <f t="shared" si="119"/>
        <v>-0.76677353650622926</v>
      </c>
      <c r="Q357" s="8">
        <f t="shared" si="120"/>
        <v>-0.24278229760170761</v>
      </c>
      <c r="R357" s="8">
        <f t="shared" si="121"/>
        <v>-0.48748445562724563</v>
      </c>
      <c r="T357" s="8">
        <f t="shared" si="122"/>
        <v>-0.39926563407009813</v>
      </c>
      <c r="U357" s="8">
        <f t="shared" si="123"/>
        <v>-0.39893515747624536</v>
      </c>
      <c r="V357" s="8">
        <f t="shared" si="124"/>
        <v>-0.66086974839206569</v>
      </c>
      <c r="W357" s="8">
        <f t="shared" si="125"/>
        <v>-0.5171084646694355</v>
      </c>
      <c r="X357" s="8">
        <f t="shared" si="126"/>
        <v>-1.3438880347251395E-2</v>
      </c>
      <c r="Y357" s="8">
        <f t="shared" si="127"/>
        <v>-7.8654003355680707E-2</v>
      </c>
      <c r="AA357" s="8">
        <f t="shared" si="128"/>
        <v>-0.8438176548449482</v>
      </c>
      <c r="AB357" s="8">
        <f t="shared" si="129"/>
        <v>-0.84067992196359942</v>
      </c>
      <c r="AC357" s="8">
        <f t="shared" si="130"/>
        <v>-0.90277936759662991</v>
      </c>
      <c r="AD357" s="8">
        <f t="shared" si="131"/>
        <v>-0.87345825099931396</v>
      </c>
      <c r="AE357" s="8">
        <f t="shared" si="132"/>
        <v>-0.65274779181883336</v>
      </c>
      <c r="AF357" s="8">
        <f t="shared" si="133"/>
        <v>-0.45987957098929599</v>
      </c>
      <c r="AG357" s="8"/>
      <c r="AH357">
        <v>-13.58901205289356</v>
      </c>
      <c r="AJ357">
        <v>5.0240388855887899E-2</v>
      </c>
      <c r="AK357">
        <v>-2</v>
      </c>
      <c r="AL357">
        <v>-5.7001514146218381E-2</v>
      </c>
      <c r="AM357">
        <v>-2</v>
      </c>
      <c r="AN357">
        <v>0</v>
      </c>
      <c r="AO357">
        <v>0</v>
      </c>
      <c r="AP357">
        <v>0</v>
      </c>
      <c r="AQ357">
        <v>0</v>
      </c>
      <c r="AS357">
        <v>5.0240388855887899E-2</v>
      </c>
      <c r="AT357">
        <v>-2</v>
      </c>
      <c r="AU357">
        <v>-5.7001514146218381E-2</v>
      </c>
      <c r="AV357">
        <v>-2</v>
      </c>
      <c r="AW357">
        <v>4.7992631150834457E-2</v>
      </c>
      <c r="AX357">
        <v>-0.69911935413387216</v>
      </c>
      <c r="AY357">
        <v>8.4229818876832063E-2</v>
      </c>
      <c r="AZ357">
        <v>-0.69911935413387216</v>
      </c>
      <c r="BB357">
        <f t="shared" si="139"/>
        <v>-0.69911935413387216</v>
      </c>
    </row>
    <row r="358" spans="1:54" x14ac:dyDescent="0.3">
      <c r="A358">
        <v>21</v>
      </c>
      <c r="B358" t="s">
        <v>83</v>
      </c>
      <c r="C358" t="s">
        <v>67</v>
      </c>
      <c r="D358" t="s">
        <v>68</v>
      </c>
      <c r="F358" s="2">
        <v>0</v>
      </c>
      <c r="G358" s="2">
        <f t="shared" si="134"/>
        <v>0</v>
      </c>
      <c r="H358" s="4">
        <f t="shared" si="135"/>
        <v>1</v>
      </c>
      <c r="I358" s="14">
        <f t="shared" si="136"/>
        <v>1</v>
      </c>
      <c r="J358">
        <f t="shared" si="115"/>
        <v>0</v>
      </c>
      <c r="K358">
        <f t="shared" si="137"/>
        <v>4</v>
      </c>
      <c r="L358">
        <f t="shared" si="138"/>
        <v>4</v>
      </c>
      <c r="M358" s="8">
        <f t="shared" si="116"/>
        <v>1.7800726977358108</v>
      </c>
      <c r="N358" s="8">
        <f t="shared" si="117"/>
        <v>1.7808569397908418</v>
      </c>
      <c r="O358" s="8">
        <f t="shared" si="118"/>
        <v>0.72288169168282135</v>
      </c>
      <c r="P358" s="8">
        <f t="shared" si="119"/>
        <v>0.46616697404234142</v>
      </c>
      <c r="Q358" s="8">
        <f t="shared" si="120"/>
        <v>-2.2734801179809205E-2</v>
      </c>
      <c r="R358" s="8">
        <f t="shared" si="121"/>
        <v>167.87187461510041</v>
      </c>
      <c r="T358" s="8">
        <f t="shared" si="122"/>
        <v>1.2485332041377246</v>
      </c>
      <c r="U358" s="8">
        <f t="shared" si="123"/>
        <v>1.2408182469037168</v>
      </c>
      <c r="V358" s="8">
        <f t="shared" si="124"/>
        <v>0.82927168313239363</v>
      </c>
      <c r="W358" s="8">
        <f t="shared" si="125"/>
        <v>0.34629541674845393</v>
      </c>
      <c r="X358" s="8">
        <f t="shared" si="126"/>
        <v>0.66409615810182898</v>
      </c>
      <c r="Y358" s="8">
        <f t="shared" si="127"/>
        <v>58.63669738072992</v>
      </c>
      <c r="AA358" s="8">
        <f t="shared" si="128"/>
        <v>-0.40468290913698235</v>
      </c>
      <c r="AB358" s="8">
        <f t="shared" si="129"/>
        <v>-0.40935573960862381</v>
      </c>
      <c r="AC358" s="8">
        <f t="shared" si="130"/>
        <v>-0.41373201886455996</v>
      </c>
      <c r="AD358" s="8">
        <f t="shared" si="131"/>
        <v>-0.64813560701864714</v>
      </c>
      <c r="AE358" s="8">
        <f t="shared" si="132"/>
        <v>-0.54512856284911881</v>
      </c>
      <c r="AF358" s="8">
        <f t="shared" si="133"/>
        <v>23.957323524883851</v>
      </c>
      <c r="AG358" s="8"/>
      <c r="AH358">
        <v>8.9718803525277977</v>
      </c>
      <c r="AJ358">
        <v>-0.13361536958766429</v>
      </c>
      <c r="AK358">
        <v>-4</v>
      </c>
      <c r="AL358">
        <v>-0.97628030636398011</v>
      </c>
      <c r="AM358">
        <v>-4</v>
      </c>
      <c r="AN358">
        <v>0</v>
      </c>
      <c r="AO358">
        <v>0</v>
      </c>
      <c r="AP358">
        <v>0</v>
      </c>
      <c r="AQ358">
        <v>0</v>
      </c>
      <c r="AS358">
        <v>-0.13361536958766429</v>
      </c>
      <c r="AT358">
        <v>-4</v>
      </c>
      <c r="AU358">
        <v>-0.97628030636398011</v>
      </c>
      <c r="AV358">
        <v>-4</v>
      </c>
      <c r="AW358">
        <v>-0.14031567077463561</v>
      </c>
      <c r="AX358">
        <v>-1.78083743152472</v>
      </c>
      <c r="AY358">
        <v>-0.56967641812522418</v>
      </c>
      <c r="AZ358">
        <v>-1.78083743152472</v>
      </c>
      <c r="BB358">
        <f t="shared" si="139"/>
        <v>-1.78083743152472</v>
      </c>
    </row>
    <row r="359" spans="1:54" x14ac:dyDescent="0.3">
      <c r="A359">
        <v>22</v>
      </c>
      <c r="B359" t="s">
        <v>84</v>
      </c>
      <c r="C359" t="s">
        <v>85</v>
      </c>
      <c r="D359" t="s">
        <v>86</v>
      </c>
      <c r="F359" s="2">
        <v>0</v>
      </c>
      <c r="G359" s="2">
        <f t="shared" si="134"/>
        <v>0</v>
      </c>
      <c r="H359" s="4">
        <f t="shared" si="135"/>
        <v>0</v>
      </c>
      <c r="I359" s="14">
        <f t="shared" si="136"/>
        <v>1</v>
      </c>
      <c r="J359">
        <f t="shared" si="115"/>
        <v>0</v>
      </c>
      <c r="K359">
        <f t="shared" si="137"/>
        <v>3</v>
      </c>
      <c r="L359">
        <f t="shared" si="138"/>
        <v>0</v>
      </c>
      <c r="M359" s="8">
        <f t="shared" si="116"/>
        <v>-0.20057341123428504</v>
      </c>
      <c r="N359" s="8">
        <f t="shared" si="117"/>
        <v>-0.19064464875256978</v>
      </c>
      <c r="O359" s="8">
        <f t="shared" si="118"/>
        <v>-0.17645499619387223</v>
      </c>
      <c r="P359" s="8">
        <f t="shared" si="119"/>
        <v>-0.4210215856541511</v>
      </c>
      <c r="Q359" s="8">
        <f t="shared" si="120"/>
        <v>-0.24074101432900732</v>
      </c>
      <c r="R359" s="8">
        <f t="shared" si="121"/>
        <v>-0.29486188529005813</v>
      </c>
      <c r="T359" s="8">
        <f t="shared" si="122"/>
        <v>-0.24675597804563307</v>
      </c>
      <c r="U359" s="8">
        <f t="shared" si="123"/>
        <v>-0.25097351777434318</v>
      </c>
      <c r="V359" s="8">
        <f t="shared" si="124"/>
        <v>-0.18778292490476542</v>
      </c>
      <c r="W359" s="8">
        <f t="shared" si="125"/>
        <v>-0.40443091174969853</v>
      </c>
      <c r="X359" s="8">
        <f t="shared" si="126"/>
        <v>-8.25114381040392E-2</v>
      </c>
      <c r="Y359" s="8">
        <f t="shared" si="127"/>
        <v>-2.3393770106037749E-2</v>
      </c>
      <c r="AA359" s="8">
        <f t="shared" si="128"/>
        <v>-0.74569904914222018</v>
      </c>
      <c r="AB359" s="8">
        <f t="shared" si="129"/>
        <v>-0.74319940074188495</v>
      </c>
      <c r="AC359" s="8">
        <f t="shared" si="130"/>
        <v>-0.7076385994654083</v>
      </c>
      <c r="AD359" s="8">
        <f t="shared" si="131"/>
        <v>-0.81145170713058024</v>
      </c>
      <c r="AE359" s="8">
        <f t="shared" si="132"/>
        <v>-0.58648238177276091</v>
      </c>
      <c r="AF359" s="8">
        <f t="shared" si="133"/>
        <v>-0.47778003689448212</v>
      </c>
      <c r="AG359" s="8"/>
      <c r="AH359">
        <v>-10.9742526553904</v>
      </c>
      <c r="AJ359">
        <v>-0.35410743905183822</v>
      </c>
      <c r="AK359">
        <v>-2</v>
      </c>
      <c r="AL359">
        <v>-3.6765820233750341</v>
      </c>
      <c r="AM359">
        <v>-2</v>
      </c>
      <c r="AN359">
        <v>0.562293708151134</v>
      </c>
      <c r="AO359">
        <v>12</v>
      </c>
      <c r="AP359">
        <v>0</v>
      </c>
      <c r="AQ359">
        <v>12</v>
      </c>
      <c r="AS359">
        <v>-0.35410743905183822</v>
      </c>
      <c r="AT359">
        <v>-2</v>
      </c>
      <c r="AU359">
        <v>-3.6765820233750341</v>
      </c>
      <c r="AV359">
        <v>-2</v>
      </c>
      <c r="AW359">
        <v>-0.17011976795739131</v>
      </c>
      <c r="AX359">
        <v>-0.43496458158080009</v>
      </c>
      <c r="AY359">
        <v>152.54144017642429</v>
      </c>
      <c r="AZ359">
        <v>-0.43496458158080009</v>
      </c>
      <c r="BB359">
        <f t="shared" si="139"/>
        <v>-0.43496458158080009</v>
      </c>
    </row>
    <row r="360" spans="1:54" x14ac:dyDescent="0.3">
      <c r="A360">
        <v>22</v>
      </c>
      <c r="B360" t="s">
        <v>87</v>
      </c>
      <c r="C360" t="s">
        <v>85</v>
      </c>
      <c r="D360" t="s">
        <v>86</v>
      </c>
      <c r="F360" s="2">
        <v>0</v>
      </c>
      <c r="G360" s="2">
        <f t="shared" si="134"/>
        <v>1</v>
      </c>
      <c r="H360" s="4">
        <f t="shared" si="135"/>
        <v>1</v>
      </c>
      <c r="I360" s="14">
        <f t="shared" si="136"/>
        <v>0</v>
      </c>
      <c r="J360">
        <f t="shared" si="115"/>
        <v>1</v>
      </c>
      <c r="K360">
        <f t="shared" si="137"/>
        <v>3</v>
      </c>
      <c r="L360">
        <f t="shared" si="138"/>
        <v>3</v>
      </c>
      <c r="M360" s="8">
        <f t="shared" si="116"/>
        <v>-0.34383259996595067</v>
      </c>
      <c r="N360" s="8">
        <f t="shared" si="117"/>
        <v>-0.34215215331043103</v>
      </c>
      <c r="O360" s="8">
        <f t="shared" si="118"/>
        <v>-0.56117135305170396</v>
      </c>
      <c r="P360" s="8">
        <f t="shared" si="119"/>
        <v>-0.90864442154144487</v>
      </c>
      <c r="Q360" s="8">
        <f t="shared" si="120"/>
        <v>-0.26211932460431486</v>
      </c>
      <c r="R360" s="8">
        <f t="shared" si="121"/>
        <v>-0.93000583609466625</v>
      </c>
      <c r="T360" s="8">
        <f t="shared" si="122"/>
        <v>-0.15878577161504873</v>
      </c>
      <c r="U360" s="8">
        <f t="shared" si="123"/>
        <v>-0.16637528430427276</v>
      </c>
      <c r="V360" s="8">
        <f t="shared" si="124"/>
        <v>-0.30078123083038977</v>
      </c>
      <c r="W360" s="8">
        <f t="shared" si="125"/>
        <v>-0.34836676967437913</v>
      </c>
      <c r="X360" s="8">
        <f t="shared" si="126"/>
        <v>-0.11744829064032482</v>
      </c>
      <c r="Y360" s="8">
        <f t="shared" si="127"/>
        <v>-0.77693081169133882</v>
      </c>
      <c r="AA360" s="8">
        <f t="shared" si="128"/>
        <v>-0.58290980486309529</v>
      </c>
      <c r="AB360" s="8">
        <f t="shared" si="129"/>
        <v>-0.58726849332047037</v>
      </c>
      <c r="AC360" s="8">
        <f t="shared" si="130"/>
        <v>-0.6602302202600614</v>
      </c>
      <c r="AD360" s="8">
        <f t="shared" si="131"/>
        <v>-0.51772753704443697</v>
      </c>
      <c r="AE360" s="8">
        <f t="shared" si="132"/>
        <v>-0.60443741551604857</v>
      </c>
      <c r="AF360" s="8">
        <f t="shared" si="133"/>
        <v>-0.83461997959772338</v>
      </c>
      <c r="AG360" s="8"/>
      <c r="AH360">
        <v>32.400562723917318</v>
      </c>
      <c r="AJ360">
        <v>0.72799238287099821</v>
      </c>
      <c r="AK360">
        <v>4</v>
      </c>
      <c r="AL360">
        <v>-1.5499807887209369</v>
      </c>
      <c r="AM360">
        <v>4</v>
      </c>
      <c r="AN360">
        <v>-0.562293708151134</v>
      </c>
      <c r="AO360">
        <v>-12</v>
      </c>
      <c r="AP360">
        <v>0</v>
      </c>
      <c r="AQ360">
        <v>-12</v>
      </c>
      <c r="AS360">
        <v>0.72799238287099821</v>
      </c>
      <c r="AT360">
        <v>4</v>
      </c>
      <c r="AU360">
        <v>-1.5499807887209369</v>
      </c>
      <c r="AV360">
        <v>4</v>
      </c>
      <c r="AW360">
        <v>0.34977787436440921</v>
      </c>
      <c r="AX360">
        <v>1.1716154359808</v>
      </c>
      <c r="AY360">
        <v>-156.9876440353672</v>
      </c>
      <c r="AZ360">
        <v>1.1716154359808</v>
      </c>
      <c r="BB360">
        <f t="shared" si="139"/>
        <v>1.1716154359808</v>
      </c>
    </row>
    <row r="361" spans="1:54" x14ac:dyDescent="0.3">
      <c r="A361">
        <v>22</v>
      </c>
      <c r="B361" t="s">
        <v>88</v>
      </c>
      <c r="C361" t="s">
        <v>85</v>
      </c>
      <c r="D361" t="s">
        <v>86</v>
      </c>
      <c r="F361" s="2">
        <v>0</v>
      </c>
      <c r="G361" s="2">
        <f t="shared" si="134"/>
        <v>1</v>
      </c>
      <c r="H361" s="4">
        <f t="shared" si="135"/>
        <v>0</v>
      </c>
      <c r="I361" s="14">
        <f t="shared" si="136"/>
        <v>1</v>
      </c>
      <c r="J361">
        <f t="shared" si="115"/>
        <v>0</v>
      </c>
      <c r="K361">
        <f t="shared" si="137"/>
        <v>3</v>
      </c>
      <c r="L361">
        <f t="shared" si="138"/>
        <v>0</v>
      </c>
      <c r="M361" s="8">
        <f t="shared" si="116"/>
        <v>0.1168808511786988</v>
      </c>
      <c r="N361" s="8">
        <f t="shared" si="117"/>
        <v>0.12554822881464756</v>
      </c>
      <c r="O361" s="8">
        <f t="shared" si="118"/>
        <v>-7.1323236699183779E-2</v>
      </c>
      <c r="P361" s="8">
        <f t="shared" si="119"/>
        <v>6.0662901893108044E-2</v>
      </c>
      <c r="Q361" s="8">
        <f t="shared" si="120"/>
        <v>-1.1743180128809084E-2</v>
      </c>
      <c r="R361" s="8">
        <f t="shared" si="121"/>
        <v>-0.11580249130823239</v>
      </c>
      <c r="T361" s="8">
        <f t="shared" si="122"/>
        <v>-2.2837012264847228E-2</v>
      </c>
      <c r="U361" s="8">
        <f t="shared" si="123"/>
        <v>-2.5231924066503382E-2</v>
      </c>
      <c r="V361" s="8">
        <f t="shared" si="124"/>
        <v>-0.13572732157073683</v>
      </c>
      <c r="W361" s="8">
        <f t="shared" si="125"/>
        <v>-3.9231729456279951E-2</v>
      </c>
      <c r="X361" s="8">
        <f t="shared" si="126"/>
        <v>0.27086398138100087</v>
      </c>
      <c r="Y361" s="8">
        <f t="shared" si="127"/>
        <v>0.16535112826409545</v>
      </c>
      <c r="AA361" s="8">
        <f t="shared" si="128"/>
        <v>-0.69806153290406003</v>
      </c>
      <c r="AB361" s="8">
        <f t="shared" si="129"/>
        <v>-0.6961781984309362</v>
      </c>
      <c r="AC361" s="8">
        <f t="shared" si="130"/>
        <v>-0.70239894662191382</v>
      </c>
      <c r="AD361" s="8">
        <f t="shared" si="131"/>
        <v>-0.70208041730434168</v>
      </c>
      <c r="AE361" s="8">
        <f t="shared" si="132"/>
        <v>-0.5581480503892442</v>
      </c>
      <c r="AF361" s="8">
        <f t="shared" si="133"/>
        <v>-0.34918510190428353</v>
      </c>
      <c r="AG361" s="8"/>
      <c r="AH361">
        <v>-9.5256410495469694</v>
      </c>
      <c r="AJ361">
        <v>-1.9125304652966021E-2</v>
      </c>
      <c r="AK361">
        <v>0</v>
      </c>
      <c r="AL361">
        <v>-1.5499807887209369</v>
      </c>
      <c r="AM361">
        <v>0</v>
      </c>
      <c r="AN361">
        <v>-0.21101583172308289</v>
      </c>
      <c r="AO361">
        <v>-4</v>
      </c>
      <c r="AP361">
        <v>0</v>
      </c>
      <c r="AQ361">
        <v>-4</v>
      </c>
      <c r="AS361">
        <v>-1.9125304652966021E-2</v>
      </c>
      <c r="AT361">
        <v>0</v>
      </c>
      <c r="AU361">
        <v>-1.5499807887209369</v>
      </c>
      <c r="AV361">
        <v>0</v>
      </c>
      <c r="AW361">
        <v>-3.5885246703234758E-2</v>
      </c>
      <c r="AX361">
        <v>-0.15744722534399999</v>
      </c>
      <c r="AY361">
        <v>243.7024152652337</v>
      </c>
      <c r="AZ361">
        <v>-0.15744722534399999</v>
      </c>
      <c r="BB361">
        <f t="shared" si="139"/>
        <v>-0.15744722534399999</v>
      </c>
    </row>
    <row r="362" spans="1:54" x14ac:dyDescent="0.3">
      <c r="A362">
        <v>22</v>
      </c>
      <c r="B362" t="s">
        <v>89</v>
      </c>
      <c r="C362" t="s">
        <v>85</v>
      </c>
      <c r="D362" t="s">
        <v>86</v>
      </c>
      <c r="F362" s="2">
        <v>0</v>
      </c>
      <c r="G362" s="2">
        <f t="shared" si="134"/>
        <v>0</v>
      </c>
      <c r="H362" s="4">
        <f t="shared" si="135"/>
        <v>0</v>
      </c>
      <c r="I362" s="14">
        <f t="shared" si="136"/>
        <v>1</v>
      </c>
      <c r="J362">
        <f t="shared" si="115"/>
        <v>0</v>
      </c>
      <c r="K362">
        <f t="shared" si="137"/>
        <v>3</v>
      </c>
      <c r="L362">
        <f t="shared" si="138"/>
        <v>0</v>
      </c>
      <c r="M362" s="8">
        <f t="shared" si="116"/>
        <v>1.0641813943300533</v>
      </c>
      <c r="N362" s="8">
        <f t="shared" si="117"/>
        <v>1.0720076363879663</v>
      </c>
      <c r="O362" s="8">
        <f t="shared" si="118"/>
        <v>-0.54975197709911028</v>
      </c>
      <c r="P362" s="8">
        <f t="shared" si="119"/>
        <v>0.63241164796580418</v>
      </c>
      <c r="Q362" s="8">
        <f t="shared" si="120"/>
        <v>-1.8213869284734827E-2</v>
      </c>
      <c r="R362" s="8">
        <f t="shared" si="121"/>
        <v>0.2840151391559409</v>
      </c>
      <c r="T362" s="8">
        <f t="shared" si="122"/>
        <v>0.59675546950830605</v>
      </c>
      <c r="U362" s="8">
        <f t="shared" si="123"/>
        <v>0.57361930171281073</v>
      </c>
      <c r="V362" s="8">
        <f t="shared" si="124"/>
        <v>-0.36718588716110329</v>
      </c>
      <c r="W362" s="8">
        <f t="shared" si="125"/>
        <v>0.35948783397702905</v>
      </c>
      <c r="X362" s="8">
        <f t="shared" si="126"/>
        <v>0.26606103896815453</v>
      </c>
      <c r="Y362" s="8">
        <f t="shared" si="127"/>
        <v>0.18996547960486102</v>
      </c>
      <c r="AA362" s="8">
        <f t="shared" si="128"/>
        <v>-0.52169753184080181</v>
      </c>
      <c r="AB362" s="8">
        <f t="shared" si="129"/>
        <v>-0.52695649714468928</v>
      </c>
      <c r="AC362" s="8">
        <f t="shared" si="130"/>
        <v>-0.74845137013480101</v>
      </c>
      <c r="AD362" s="8">
        <f t="shared" si="131"/>
        <v>-0.58089874284265741</v>
      </c>
      <c r="AE362" s="8">
        <f t="shared" si="132"/>
        <v>-0.55365751044605815</v>
      </c>
      <c r="AF362" s="8">
        <f t="shared" si="133"/>
        <v>-0.40271985614564154</v>
      </c>
      <c r="AG362" s="8"/>
      <c r="AH362">
        <v>-11.90066901897994</v>
      </c>
      <c r="AJ362">
        <v>-0.35475963916619402</v>
      </c>
      <c r="AK362">
        <v>-2</v>
      </c>
      <c r="AL362">
        <v>-3.6765820233750341</v>
      </c>
      <c r="AM362">
        <v>-2</v>
      </c>
      <c r="AN362">
        <v>0.21101583172308289</v>
      </c>
      <c r="AO362">
        <v>4</v>
      </c>
      <c r="AP362">
        <v>0</v>
      </c>
      <c r="AQ362">
        <v>4</v>
      </c>
      <c r="AS362">
        <v>-0.35475963916619402</v>
      </c>
      <c r="AT362">
        <v>-2</v>
      </c>
      <c r="AU362">
        <v>-3.6765820233750341</v>
      </c>
      <c r="AV362">
        <v>-2</v>
      </c>
      <c r="AW362">
        <v>-0.14377285970378309</v>
      </c>
      <c r="AX362">
        <v>-0.57920362905600009</v>
      </c>
      <c r="AY362">
        <v>-239.25621140629079</v>
      </c>
      <c r="AZ362">
        <v>-0.57920362905600009</v>
      </c>
      <c r="BB362">
        <f t="shared" si="139"/>
        <v>-0.57920362905600009</v>
      </c>
    </row>
    <row r="363" spans="1:54" x14ac:dyDescent="0.3">
      <c r="A363">
        <v>22</v>
      </c>
      <c r="B363" t="s">
        <v>90</v>
      </c>
      <c r="C363" t="s">
        <v>85</v>
      </c>
      <c r="D363" t="s">
        <v>86</v>
      </c>
      <c r="F363" s="2">
        <v>0</v>
      </c>
      <c r="G363" s="2">
        <f t="shared" si="134"/>
        <v>1</v>
      </c>
      <c r="H363" s="4">
        <f t="shared" si="135"/>
        <v>0</v>
      </c>
      <c r="I363" s="14">
        <f t="shared" si="136"/>
        <v>1</v>
      </c>
      <c r="J363">
        <f t="shared" si="115"/>
        <v>0</v>
      </c>
      <c r="K363">
        <f t="shared" si="137"/>
        <v>3</v>
      </c>
      <c r="L363">
        <f t="shared" si="138"/>
        <v>0</v>
      </c>
      <c r="M363" s="8">
        <f t="shared" si="116"/>
        <v>1.7398093116474573</v>
      </c>
      <c r="N363" s="8">
        <f t="shared" si="117"/>
        <v>1.7719168476427738</v>
      </c>
      <c r="O363" s="8">
        <f t="shared" si="118"/>
        <v>-0.15017795998420067</v>
      </c>
      <c r="P363" s="8">
        <f t="shared" si="119"/>
        <v>1.4942516363882696</v>
      </c>
      <c r="Q363" s="8">
        <f t="shared" si="120"/>
        <v>1.1498533225941082E-2</v>
      </c>
      <c r="R363" s="8">
        <f t="shared" si="121"/>
        <v>0.64533862198209468</v>
      </c>
      <c r="T363" s="8">
        <f t="shared" si="122"/>
        <v>0.91082732376614506</v>
      </c>
      <c r="U363" s="8">
        <f t="shared" si="123"/>
        <v>0.91008022124756804</v>
      </c>
      <c r="V363" s="8">
        <f t="shared" si="124"/>
        <v>-0.32105003443428454</v>
      </c>
      <c r="W363" s="8">
        <f t="shared" si="125"/>
        <v>0.99239359524338866</v>
      </c>
      <c r="X363" s="8">
        <f t="shared" si="126"/>
        <v>0.32828991133081997</v>
      </c>
      <c r="Y363" s="8">
        <f t="shared" si="127"/>
        <v>0.2131300154867623</v>
      </c>
      <c r="AA363" s="8">
        <f t="shared" si="128"/>
        <v>-0.4482713728881248</v>
      </c>
      <c r="AB363" s="8">
        <f t="shared" si="129"/>
        <v>-0.43847673399125131</v>
      </c>
      <c r="AC363" s="8">
        <f t="shared" si="130"/>
        <v>-0.74442887076031294</v>
      </c>
      <c r="AD363" s="8">
        <f t="shared" si="131"/>
        <v>-0.39777407684259897</v>
      </c>
      <c r="AE363" s="8">
        <f t="shared" si="132"/>
        <v>-0.54710830012417744</v>
      </c>
      <c r="AF363" s="8">
        <f t="shared" si="133"/>
        <v>-0.50157263717427414</v>
      </c>
      <c r="AG363" s="8"/>
      <c r="AH363">
        <v>-11.90066901897994</v>
      </c>
      <c r="AJ363">
        <v>-0.35475963916619402</v>
      </c>
      <c r="AK363">
        <v>-2</v>
      </c>
      <c r="AL363">
        <v>-3.6765820233750341</v>
      </c>
      <c r="AM363">
        <v>-2</v>
      </c>
      <c r="AN363">
        <v>0.21101583172308289</v>
      </c>
      <c r="AO363">
        <v>4</v>
      </c>
      <c r="AP363">
        <v>0</v>
      </c>
      <c r="AQ363">
        <v>4</v>
      </c>
      <c r="AS363">
        <v>-0.35475963916619402</v>
      </c>
      <c r="AT363">
        <v>-2</v>
      </c>
      <c r="AU363">
        <v>-3.6765820233750341</v>
      </c>
      <c r="AV363">
        <v>-2</v>
      </c>
      <c r="AW363">
        <v>-0.14377285970378309</v>
      </c>
      <c r="AX363">
        <v>-0.57920362905600009</v>
      </c>
      <c r="AY363">
        <v>-239.25621140629079</v>
      </c>
      <c r="AZ363">
        <v>-0.57920362905600009</v>
      </c>
      <c r="BB363">
        <f t="shared" si="139"/>
        <v>-0.57920362905600009</v>
      </c>
    </row>
    <row r="364" spans="1:54" x14ac:dyDescent="0.3">
      <c r="A364">
        <v>22</v>
      </c>
      <c r="B364" t="s">
        <v>91</v>
      </c>
      <c r="C364" t="s">
        <v>85</v>
      </c>
      <c r="D364" t="s">
        <v>86</v>
      </c>
      <c r="F364" s="2">
        <v>0</v>
      </c>
      <c r="G364" s="2">
        <f t="shared" si="134"/>
        <v>0</v>
      </c>
      <c r="H364" s="4">
        <f t="shared" si="135"/>
        <v>0</v>
      </c>
      <c r="I364" s="14">
        <f t="shared" si="136"/>
        <v>1</v>
      </c>
      <c r="J364">
        <f t="shared" si="115"/>
        <v>0</v>
      </c>
      <c r="K364">
        <f t="shared" si="137"/>
        <v>3</v>
      </c>
      <c r="L364">
        <f t="shared" si="138"/>
        <v>0</v>
      </c>
      <c r="M364" s="8">
        <f t="shared" si="116"/>
        <v>-0.18386570920338136</v>
      </c>
      <c r="N364" s="8">
        <f t="shared" si="117"/>
        <v>-0.18625336809531806</v>
      </c>
      <c r="O364" s="8">
        <f t="shared" si="118"/>
        <v>-0.60638903739213523</v>
      </c>
      <c r="P364" s="8">
        <f t="shared" si="119"/>
        <v>-0.66323766047855248</v>
      </c>
      <c r="Q364" s="8">
        <f t="shared" si="120"/>
        <v>8.1857072220736116E-3</v>
      </c>
      <c r="R364" s="8">
        <f t="shared" si="121"/>
        <v>-0.71657503483671625</v>
      </c>
      <c r="T364" s="8">
        <f t="shared" si="122"/>
        <v>-0.22222951902562291</v>
      </c>
      <c r="U364" s="8">
        <f t="shared" si="123"/>
        <v>-0.23683668131862715</v>
      </c>
      <c r="V364" s="8">
        <f t="shared" si="124"/>
        <v>-0.49666850863964396</v>
      </c>
      <c r="W364" s="8">
        <f t="shared" si="125"/>
        <v>-0.51863687263477487</v>
      </c>
      <c r="X364" s="8">
        <f t="shared" si="126"/>
        <v>0.31513087249948257</v>
      </c>
      <c r="Y364" s="8">
        <f t="shared" si="127"/>
        <v>-0.47276804012588447</v>
      </c>
      <c r="AA364" s="8">
        <f t="shared" si="128"/>
        <v>-0.67373329740513521</v>
      </c>
      <c r="AB364" s="8">
        <f t="shared" si="129"/>
        <v>-0.68153821832463801</v>
      </c>
      <c r="AC364" s="8">
        <f t="shared" si="130"/>
        <v>-0.7855926211241423</v>
      </c>
      <c r="AD364" s="8">
        <f t="shared" si="131"/>
        <v>-0.75695315762911342</v>
      </c>
      <c r="AE364" s="8">
        <f t="shared" si="132"/>
        <v>-0.54652898935417027</v>
      </c>
      <c r="AF364" s="8">
        <f t="shared" si="133"/>
        <v>-0.7737775288554245</v>
      </c>
      <c r="AG364" s="8"/>
      <c r="AH364">
        <v>-9.5256410495469677</v>
      </c>
      <c r="AJ364">
        <v>-1.9125304652966021E-2</v>
      </c>
      <c r="AK364">
        <v>0</v>
      </c>
      <c r="AL364">
        <v>-1.5499807887209369</v>
      </c>
      <c r="AM364">
        <v>0</v>
      </c>
      <c r="AN364">
        <v>-0.21101583172308289</v>
      </c>
      <c r="AO364">
        <v>-4</v>
      </c>
      <c r="AP364">
        <v>0</v>
      </c>
      <c r="AQ364">
        <v>-4</v>
      </c>
      <c r="AS364">
        <v>-1.9125304652966021E-2</v>
      </c>
      <c r="AT364">
        <v>0</v>
      </c>
      <c r="AU364">
        <v>-1.5499807887209369</v>
      </c>
      <c r="AV364">
        <v>0</v>
      </c>
      <c r="AW364">
        <v>-3.5885246703234758E-2</v>
      </c>
      <c r="AX364">
        <v>-0.15744722534399999</v>
      </c>
      <c r="AY364">
        <v>243.7024152652337</v>
      </c>
      <c r="AZ364">
        <v>-0.15744722534399999</v>
      </c>
      <c r="BB364">
        <f t="shared" si="139"/>
        <v>-0.15744722534399999</v>
      </c>
    </row>
    <row r="365" spans="1:54" x14ac:dyDescent="0.3">
      <c r="A365">
        <v>22</v>
      </c>
      <c r="B365" t="s">
        <v>92</v>
      </c>
      <c r="C365" t="s">
        <v>85</v>
      </c>
      <c r="D365" t="s">
        <v>86</v>
      </c>
      <c r="F365" s="2">
        <v>0</v>
      </c>
      <c r="G365" s="2">
        <f t="shared" si="134"/>
        <v>0</v>
      </c>
      <c r="H365" s="4">
        <f t="shared" si="135"/>
        <v>1</v>
      </c>
      <c r="I365" s="14">
        <f t="shared" si="136"/>
        <v>0</v>
      </c>
      <c r="J365">
        <f t="shared" si="115"/>
        <v>1</v>
      </c>
      <c r="K365">
        <f t="shared" si="137"/>
        <v>3</v>
      </c>
      <c r="L365">
        <f t="shared" si="138"/>
        <v>3</v>
      </c>
      <c r="M365" s="8">
        <f t="shared" si="116"/>
        <v>-7.6775830233500861E-2</v>
      </c>
      <c r="N365" s="8">
        <f t="shared" si="117"/>
        <v>-7.3743747909696664E-2</v>
      </c>
      <c r="O365" s="8">
        <f t="shared" si="118"/>
        <v>-0.10227408627940812</v>
      </c>
      <c r="P365" s="8">
        <f t="shared" si="119"/>
        <v>-1.5741666489395647E-3</v>
      </c>
      <c r="Q365" s="8">
        <f t="shared" si="120"/>
        <v>-0.24847526712312196</v>
      </c>
      <c r="R365" s="8">
        <f t="shared" si="121"/>
        <v>-0.66757502190908791</v>
      </c>
      <c r="T365" s="8">
        <f t="shared" si="122"/>
        <v>0.22037537843620117</v>
      </c>
      <c r="U365" s="8">
        <f t="shared" si="123"/>
        <v>0.21271548140106639</v>
      </c>
      <c r="V365" s="8">
        <f t="shared" si="124"/>
        <v>0.2292324041806435</v>
      </c>
      <c r="W365" s="8">
        <f t="shared" si="125"/>
        <v>1.4989696487121746</v>
      </c>
      <c r="X365" s="8">
        <f t="shared" si="126"/>
        <v>-8.5793066384607222E-2</v>
      </c>
      <c r="Y365" s="8">
        <f t="shared" si="127"/>
        <v>-0.30263919212550766</v>
      </c>
      <c r="AA365" s="8">
        <f t="shared" si="128"/>
        <v>-0.39179348447994983</v>
      </c>
      <c r="AB365" s="8">
        <f t="shared" si="129"/>
        <v>-0.39560819563687577</v>
      </c>
      <c r="AC365" s="8">
        <f t="shared" si="130"/>
        <v>-0.39331126152343415</v>
      </c>
      <c r="AD365" s="8">
        <f t="shared" si="131"/>
        <v>0.80174201247461319</v>
      </c>
      <c r="AE365" s="8">
        <f t="shared" si="132"/>
        <v>-0.61144821875312994</v>
      </c>
      <c r="AF365" s="8">
        <f t="shared" si="133"/>
        <v>-0.53843272821259658</v>
      </c>
      <c r="AG365" s="8"/>
      <c r="AH365">
        <v>32.400562723917311</v>
      </c>
      <c r="AJ365">
        <v>0.72799238287099821</v>
      </c>
      <c r="AK365">
        <v>4</v>
      </c>
      <c r="AL365">
        <v>-1.5499807887209369</v>
      </c>
      <c r="AM365">
        <v>4</v>
      </c>
      <c r="AN365">
        <v>-0.562293708151134</v>
      </c>
      <c r="AO365">
        <v>-12</v>
      </c>
      <c r="AP365">
        <v>0</v>
      </c>
      <c r="AQ365">
        <v>-12</v>
      </c>
      <c r="AS365">
        <v>0.72799238287099821</v>
      </c>
      <c r="AT365">
        <v>4</v>
      </c>
      <c r="AU365">
        <v>-1.5499807887209369</v>
      </c>
      <c r="AV365">
        <v>4</v>
      </c>
      <c r="AW365">
        <v>0.34977787436440921</v>
      </c>
      <c r="AX365">
        <v>1.1716154359808</v>
      </c>
      <c r="AY365">
        <v>-156.9876440353672</v>
      </c>
      <c r="AZ365">
        <v>1.1716154359808</v>
      </c>
      <c r="BB365">
        <f t="shared" si="139"/>
        <v>1.1716154359808</v>
      </c>
    </row>
    <row r="366" spans="1:54" x14ac:dyDescent="0.3">
      <c r="A366">
        <v>22</v>
      </c>
      <c r="B366" t="s">
        <v>93</v>
      </c>
      <c r="C366" t="s">
        <v>85</v>
      </c>
      <c r="D366" t="s">
        <v>86</v>
      </c>
      <c r="F366" s="2">
        <v>0</v>
      </c>
      <c r="G366" s="2">
        <f t="shared" si="134"/>
        <v>1</v>
      </c>
      <c r="H366" s="4">
        <f t="shared" si="135"/>
        <v>0</v>
      </c>
      <c r="I366" s="14">
        <f t="shared" si="136"/>
        <v>1</v>
      </c>
      <c r="J366">
        <f t="shared" si="115"/>
        <v>0</v>
      </c>
      <c r="K366">
        <f t="shared" si="137"/>
        <v>3</v>
      </c>
      <c r="L366">
        <f t="shared" si="138"/>
        <v>0</v>
      </c>
      <c r="M366" s="8">
        <f t="shared" si="116"/>
        <v>6.7577203341689429E-2</v>
      </c>
      <c r="N366" s="8">
        <f t="shared" si="117"/>
        <v>7.2144472022281997E-2</v>
      </c>
      <c r="O366" s="8">
        <f t="shared" si="118"/>
        <v>-0.69411267678695654</v>
      </c>
      <c r="P366" s="8">
        <f t="shared" si="119"/>
        <v>-0.41032032600377721</v>
      </c>
      <c r="Q366" s="8">
        <f t="shared" si="120"/>
        <v>-0.23813382606190409</v>
      </c>
      <c r="R366" s="8">
        <f t="shared" si="121"/>
        <v>-0.40507603442224621</v>
      </c>
      <c r="T366" s="8">
        <f t="shared" si="122"/>
        <v>2.4893354558248808E-2</v>
      </c>
      <c r="U366" s="8">
        <f t="shared" si="123"/>
        <v>2.4097301748465822E-2</v>
      </c>
      <c r="V366" s="8">
        <f t="shared" si="124"/>
        <v>-0.35102446752340755</v>
      </c>
      <c r="W366" s="8">
        <f t="shared" si="125"/>
        <v>-0.29760071552095479</v>
      </c>
      <c r="X366" s="8">
        <f t="shared" si="126"/>
        <v>-5.985806866605025E-2</v>
      </c>
      <c r="Y366" s="8">
        <f t="shared" si="127"/>
        <v>-0.23580725882089454</v>
      </c>
      <c r="AA366" s="8">
        <f t="shared" si="128"/>
        <v>-0.65014232897778623</v>
      </c>
      <c r="AB366" s="8">
        <f t="shared" si="129"/>
        <v>-0.65233787924477049</v>
      </c>
      <c r="AC366" s="8">
        <f t="shared" si="130"/>
        <v>-0.75581674729581261</v>
      </c>
      <c r="AD366" s="8">
        <f t="shared" si="131"/>
        <v>-0.73340416370422534</v>
      </c>
      <c r="AE366" s="8">
        <f t="shared" si="132"/>
        <v>-0.61078907573504859</v>
      </c>
      <c r="AF366" s="8">
        <f t="shared" si="133"/>
        <v>-0.65574224498324052</v>
      </c>
      <c r="AG366" s="8"/>
      <c r="AH366">
        <v>-10.9742526553904</v>
      </c>
      <c r="AJ366">
        <v>-0.35410743905183822</v>
      </c>
      <c r="AK366">
        <v>-2</v>
      </c>
      <c r="AL366">
        <v>-3.6765820233750341</v>
      </c>
      <c r="AM366">
        <v>-2</v>
      </c>
      <c r="AN366">
        <v>0.562293708151134</v>
      </c>
      <c r="AO366">
        <v>12</v>
      </c>
      <c r="AP366">
        <v>0</v>
      </c>
      <c r="AQ366">
        <v>12</v>
      </c>
      <c r="AS366">
        <v>-0.35410743905183822</v>
      </c>
      <c r="AT366">
        <v>-2</v>
      </c>
      <c r="AU366">
        <v>-3.6765820233750341</v>
      </c>
      <c r="AV366">
        <v>-2</v>
      </c>
      <c r="AW366">
        <v>-0.17011976795739131</v>
      </c>
      <c r="AX366">
        <v>-0.43496458158080009</v>
      </c>
      <c r="AY366">
        <v>152.54144017642429</v>
      </c>
      <c r="AZ366">
        <v>-0.43496458158080009</v>
      </c>
      <c r="BB366">
        <f t="shared" si="139"/>
        <v>-0.43496458158080009</v>
      </c>
    </row>
    <row r="367" spans="1:54" x14ac:dyDescent="0.3">
      <c r="A367">
        <v>23</v>
      </c>
      <c r="B367" t="s">
        <v>94</v>
      </c>
      <c r="C367" t="s">
        <v>95</v>
      </c>
      <c r="D367" t="s">
        <v>96</v>
      </c>
      <c r="F367" s="2">
        <v>0</v>
      </c>
      <c r="G367" s="2">
        <f t="shared" si="134"/>
        <v>0</v>
      </c>
      <c r="H367" s="4">
        <f t="shared" si="135"/>
        <v>0</v>
      </c>
      <c r="I367" s="14">
        <f t="shared" si="136"/>
        <v>1</v>
      </c>
      <c r="J367">
        <f t="shared" si="115"/>
        <v>0</v>
      </c>
      <c r="K367">
        <f t="shared" si="137"/>
        <v>4</v>
      </c>
      <c r="L367">
        <f t="shared" si="138"/>
        <v>0</v>
      </c>
      <c r="M367" s="8">
        <f t="shared" si="116"/>
        <v>0.1935532638935655</v>
      </c>
      <c r="N367" s="8">
        <f t="shared" si="117"/>
        <v>0.20874529498208447</v>
      </c>
      <c r="O367" s="8">
        <f t="shared" si="118"/>
        <v>-0.59213672730819567</v>
      </c>
      <c r="P367" s="8">
        <f t="shared" si="119"/>
        <v>6.8143475198250453E-2</v>
      </c>
      <c r="Q367" s="8">
        <f t="shared" si="120"/>
        <v>5.1157406225184152E-2</v>
      </c>
      <c r="R367" s="8">
        <f t="shared" si="121"/>
        <v>-0.67396591908166481</v>
      </c>
      <c r="T367" s="8">
        <f t="shared" si="122"/>
        <v>1.3542237647703211E-2</v>
      </c>
      <c r="U367" s="8">
        <f t="shared" si="123"/>
        <v>1.7963276790629867E-2</v>
      </c>
      <c r="V367" s="8">
        <f t="shared" si="124"/>
        <v>-0.53858422650425342</v>
      </c>
      <c r="W367" s="8">
        <f t="shared" si="125"/>
        <v>6.7845661566967919E-2</v>
      </c>
      <c r="X367" s="8">
        <f t="shared" si="126"/>
        <v>0.34527248812197187</v>
      </c>
      <c r="Y367" s="8">
        <f t="shared" si="127"/>
        <v>-0.11790061667832639</v>
      </c>
      <c r="AA367" s="8">
        <f t="shared" si="128"/>
        <v>-0.67806213938497195</v>
      </c>
      <c r="AB367" s="8">
        <f t="shared" si="129"/>
        <v>-0.6712698108740669</v>
      </c>
      <c r="AC367" s="8">
        <f t="shared" si="130"/>
        <v>-0.79311316008499277</v>
      </c>
      <c r="AD367" s="8">
        <f t="shared" si="131"/>
        <v>-0.64344180327773282</v>
      </c>
      <c r="AE367" s="8">
        <f t="shared" si="132"/>
        <v>-0.57742425404879016</v>
      </c>
      <c r="AF367" s="8">
        <f t="shared" si="133"/>
        <v>-0.43004313309025111</v>
      </c>
      <c r="AG367" s="8"/>
      <c r="AH367">
        <v>-2.11556000373408</v>
      </c>
      <c r="AJ367">
        <v>-0.1042488771239702</v>
      </c>
      <c r="AK367">
        <v>-1</v>
      </c>
      <c r="AL367">
        <v>-1.9990966006761279</v>
      </c>
      <c r="AM367">
        <v>-1</v>
      </c>
      <c r="AN367">
        <v>-0.20849775424794029</v>
      </c>
      <c r="AO367">
        <v>-2</v>
      </c>
      <c r="AP367">
        <v>0</v>
      </c>
      <c r="AQ367">
        <v>-2</v>
      </c>
      <c r="AS367">
        <v>-0.1042488771239702</v>
      </c>
      <c r="AT367">
        <v>-1</v>
      </c>
      <c r="AU367">
        <v>-1.9990966006761279</v>
      </c>
      <c r="AV367">
        <v>-1</v>
      </c>
      <c r="AW367">
        <v>-0.76915916467397794</v>
      </c>
      <c r="AX367">
        <v>-0.90542080000000014</v>
      </c>
      <c r="AY367">
        <v>-4.8322502030723822</v>
      </c>
      <c r="AZ367">
        <v>-0.90542080000000014</v>
      </c>
      <c r="BB367">
        <f t="shared" si="139"/>
        <v>-0.90542080000000014</v>
      </c>
    </row>
    <row r="368" spans="1:54" x14ac:dyDescent="0.3">
      <c r="A368">
        <v>23</v>
      </c>
      <c r="B368" t="s">
        <v>97</v>
      </c>
      <c r="C368" t="s">
        <v>95</v>
      </c>
      <c r="D368" t="s">
        <v>96</v>
      </c>
      <c r="F368" s="2">
        <v>0</v>
      </c>
      <c r="G368" s="2">
        <f t="shared" si="134"/>
        <v>1</v>
      </c>
      <c r="H368" s="4">
        <f t="shared" si="135"/>
        <v>0</v>
      </c>
      <c r="I368" s="14">
        <f t="shared" si="136"/>
        <v>1</v>
      </c>
      <c r="J368">
        <f t="shared" si="115"/>
        <v>0</v>
      </c>
      <c r="K368">
        <f t="shared" si="137"/>
        <v>4</v>
      </c>
      <c r="L368">
        <f t="shared" si="138"/>
        <v>0</v>
      </c>
      <c r="M368" s="8">
        <f t="shared" si="116"/>
        <v>2.4706700407999485</v>
      </c>
      <c r="N368" s="8">
        <f t="shared" si="117"/>
        <v>2.502488671470287</v>
      </c>
      <c r="O368" s="8">
        <f t="shared" si="118"/>
        <v>0.86118074485475482</v>
      </c>
      <c r="P368" s="8">
        <f t="shared" si="119"/>
        <v>9.9059764584879098</v>
      </c>
      <c r="Q368" s="8">
        <f t="shared" si="120"/>
        <v>4.7664717297036398E-2</v>
      </c>
      <c r="R368" s="8">
        <f t="shared" si="121"/>
        <v>1.6936453305707264</v>
      </c>
      <c r="T368" s="8">
        <f t="shared" si="122"/>
        <v>1.1881191492482799</v>
      </c>
      <c r="U368" s="8">
        <f t="shared" si="123"/>
        <v>1.1650246665712127</v>
      </c>
      <c r="V368" s="8">
        <f t="shared" si="124"/>
        <v>0.40247873982483706</v>
      </c>
      <c r="W368" s="8">
        <f t="shared" si="125"/>
        <v>7.5847320752838367</v>
      </c>
      <c r="X368" s="8">
        <f t="shared" si="126"/>
        <v>0.34118113385675636</v>
      </c>
      <c r="Y368" s="8">
        <f t="shared" si="127"/>
        <v>2.7220488941292915</v>
      </c>
      <c r="AA368" s="8">
        <f t="shared" si="128"/>
        <v>-0.36358950587369487</v>
      </c>
      <c r="AB368" s="8">
        <f t="shared" si="129"/>
        <v>-0.37372560077631189</v>
      </c>
      <c r="AC368" s="8">
        <f t="shared" si="130"/>
        <v>-0.51832096754960133</v>
      </c>
      <c r="AD368" s="8">
        <f t="shared" si="131"/>
        <v>1.645475957797238</v>
      </c>
      <c r="AE368" s="8">
        <f t="shared" si="132"/>
        <v>-0.58337987468447738</v>
      </c>
      <c r="AF368" s="8">
        <f t="shared" si="133"/>
        <v>1.243650147573792</v>
      </c>
      <c r="AG368" s="8"/>
      <c r="AH368">
        <v>4.9948913177926872</v>
      </c>
      <c r="AJ368">
        <v>-0.1042488771239702</v>
      </c>
      <c r="AK368">
        <v>-1</v>
      </c>
      <c r="AL368">
        <v>-1.9990966006761279</v>
      </c>
      <c r="AM368">
        <v>-1</v>
      </c>
      <c r="AN368">
        <v>-0.20849775424794029</v>
      </c>
      <c r="AO368">
        <v>-2</v>
      </c>
      <c r="AP368">
        <v>0</v>
      </c>
      <c r="AQ368">
        <v>-2</v>
      </c>
      <c r="AS368">
        <v>-0.1042488771239702</v>
      </c>
      <c r="AT368">
        <v>-1</v>
      </c>
      <c r="AU368">
        <v>-1.9990966006761279</v>
      </c>
      <c r="AV368">
        <v>-1</v>
      </c>
      <c r="AW368">
        <v>-0.61961209376452053</v>
      </c>
      <c r="AX368">
        <v>-0.8169472000000001</v>
      </c>
      <c r="AY368">
        <v>-1.728686916667469</v>
      </c>
      <c r="AZ368">
        <v>-0.8169472000000001</v>
      </c>
      <c r="BB368">
        <f t="shared" si="139"/>
        <v>-0.8169472000000001</v>
      </c>
    </row>
    <row r="369" spans="1:54" x14ac:dyDescent="0.3">
      <c r="A369">
        <v>23</v>
      </c>
      <c r="B369" t="s">
        <v>98</v>
      </c>
      <c r="C369" t="s">
        <v>95</v>
      </c>
      <c r="D369" t="s">
        <v>96</v>
      </c>
      <c r="F369" s="2">
        <v>0</v>
      </c>
      <c r="G369" s="2">
        <f t="shared" si="134"/>
        <v>1</v>
      </c>
      <c r="H369" s="4">
        <f t="shared" si="135"/>
        <v>0</v>
      </c>
      <c r="I369" s="14">
        <f t="shared" si="136"/>
        <v>0</v>
      </c>
      <c r="J369">
        <f t="shared" si="115"/>
        <v>1</v>
      </c>
      <c r="K369">
        <f t="shared" si="137"/>
        <v>4</v>
      </c>
      <c r="L369">
        <f t="shared" si="138"/>
        <v>0</v>
      </c>
      <c r="M369" s="8">
        <f t="shared" si="116"/>
        <v>-0.27529564951498919</v>
      </c>
      <c r="N369" s="8">
        <f t="shared" si="117"/>
        <v>-0.26842865992153625</v>
      </c>
      <c r="O369" s="8">
        <f t="shared" si="118"/>
        <v>-0.78927352351636781</v>
      </c>
      <c r="P369" s="8">
        <f t="shared" si="119"/>
        <v>-0.71145431152097416</v>
      </c>
      <c r="Q369" s="8">
        <f t="shared" si="120"/>
        <v>-0.19951229827038475</v>
      </c>
      <c r="R369" s="8">
        <f t="shared" si="121"/>
        <v>-0.91490374407765407</v>
      </c>
      <c r="T369" s="8">
        <f t="shared" si="122"/>
        <v>-0.24547734943765831</v>
      </c>
      <c r="U369" s="8">
        <f t="shared" si="123"/>
        <v>-0.24567766800352822</v>
      </c>
      <c r="V369" s="8">
        <f t="shared" si="124"/>
        <v>-0.66997394785414532</v>
      </c>
      <c r="W369" s="8">
        <f t="shared" si="125"/>
        <v>-0.51912425762946168</v>
      </c>
      <c r="X369" s="8">
        <f t="shared" si="126"/>
        <v>-9.0347947155455591E-2</v>
      </c>
      <c r="Y369" s="8">
        <f t="shared" si="127"/>
        <v>-0.53616933398011102</v>
      </c>
      <c r="AA369" s="8">
        <f t="shared" si="128"/>
        <v>-0.7492174037427819</v>
      </c>
      <c r="AB369" s="8">
        <f t="shared" si="129"/>
        <v>-0.74818264572228954</v>
      </c>
      <c r="AC369" s="8">
        <f t="shared" si="130"/>
        <v>-0.86398588692200962</v>
      </c>
      <c r="AD369" s="8">
        <f t="shared" si="131"/>
        <v>-0.7890053431526034</v>
      </c>
      <c r="AE369" s="8">
        <f t="shared" si="132"/>
        <v>-0.71295829135437572</v>
      </c>
      <c r="AF369" s="8">
        <f t="shared" si="133"/>
        <v>-0.76197718365523548</v>
      </c>
      <c r="AG369" s="8"/>
      <c r="AH369">
        <v>-0.12869244557454451</v>
      </c>
      <c r="AJ369">
        <v>0.1042488771239702</v>
      </c>
      <c r="AK369">
        <v>1</v>
      </c>
      <c r="AL369">
        <v>-1.9990966006761279</v>
      </c>
      <c r="AM369">
        <v>1</v>
      </c>
      <c r="AN369">
        <v>0.20849775424794029</v>
      </c>
      <c r="AO369">
        <v>2</v>
      </c>
      <c r="AP369">
        <v>0</v>
      </c>
      <c r="AQ369">
        <v>2</v>
      </c>
      <c r="AS369">
        <v>0.1042488771239702</v>
      </c>
      <c r="AT369">
        <v>1</v>
      </c>
      <c r="AU369">
        <v>-1.9990966006761279</v>
      </c>
      <c r="AV369">
        <v>1</v>
      </c>
      <c r="AW369">
        <v>0.56154351434918071</v>
      </c>
      <c r="AX369">
        <v>0.64</v>
      </c>
      <c r="AY369">
        <v>0.5235846697886245</v>
      </c>
      <c r="AZ369">
        <v>0.64</v>
      </c>
      <c r="BB369">
        <f t="shared" si="139"/>
        <v>0.64</v>
      </c>
    </row>
    <row r="370" spans="1:54" x14ac:dyDescent="0.3">
      <c r="A370">
        <v>23</v>
      </c>
      <c r="B370" t="s">
        <v>99</v>
      </c>
      <c r="C370" t="s">
        <v>95</v>
      </c>
      <c r="D370" t="s">
        <v>96</v>
      </c>
      <c r="F370" s="2">
        <v>0</v>
      </c>
      <c r="G370" s="2">
        <f t="shared" si="134"/>
        <v>0</v>
      </c>
      <c r="H370" s="4">
        <f t="shared" si="135"/>
        <v>0</v>
      </c>
      <c r="I370" s="14">
        <f t="shared" si="136"/>
        <v>0</v>
      </c>
      <c r="J370">
        <f t="shared" si="115"/>
        <v>1</v>
      </c>
      <c r="K370">
        <f t="shared" si="137"/>
        <v>4</v>
      </c>
      <c r="L370">
        <f t="shared" si="138"/>
        <v>0</v>
      </c>
      <c r="M370" s="8">
        <f t="shared" si="116"/>
        <v>8.6322090532360396E-2</v>
      </c>
      <c r="N370" s="8">
        <f t="shared" si="117"/>
        <v>8.8482876355316556E-2</v>
      </c>
      <c r="O370" s="8">
        <f t="shared" si="118"/>
        <v>0.57462936464308645</v>
      </c>
      <c r="P370" s="8">
        <f t="shared" si="119"/>
        <v>0.94469280094295616</v>
      </c>
      <c r="Q370" s="8">
        <f t="shared" si="120"/>
        <v>-0.19918111272971872</v>
      </c>
      <c r="R370" s="8">
        <f t="shared" si="121"/>
        <v>4.5150579016811845</v>
      </c>
      <c r="T370" s="8">
        <f t="shared" si="122"/>
        <v>0.22195987269111725</v>
      </c>
      <c r="U370" s="8">
        <f t="shared" si="123"/>
        <v>0.22488344545206013</v>
      </c>
      <c r="V370" s="8">
        <f t="shared" si="124"/>
        <v>0.19156815905762567</v>
      </c>
      <c r="W370" s="8">
        <f t="shared" si="125"/>
        <v>0.35626320209061413</v>
      </c>
      <c r="X370" s="8">
        <f t="shared" si="126"/>
        <v>-8.7001958189637324E-2</v>
      </c>
      <c r="Y370" s="8">
        <f t="shared" si="127"/>
        <v>6.4507369444342535</v>
      </c>
      <c r="AA370" s="8">
        <f t="shared" si="128"/>
        <v>-0.57183848959654271</v>
      </c>
      <c r="AB370" s="8">
        <f t="shared" si="129"/>
        <v>-0.57100686454959548</v>
      </c>
      <c r="AC370" s="8">
        <f t="shared" si="130"/>
        <v>-0.53107446802734304</v>
      </c>
      <c r="AD370" s="8">
        <f t="shared" si="131"/>
        <v>-0.41796341973842821</v>
      </c>
      <c r="AE370" s="8">
        <f t="shared" si="132"/>
        <v>-0.71102440052157989</v>
      </c>
      <c r="AF370" s="8">
        <f t="shared" si="133"/>
        <v>2.7967863451486092</v>
      </c>
      <c r="AG370" s="8"/>
      <c r="AH370">
        <v>5.5963751554541874</v>
      </c>
      <c r="AJ370">
        <v>0.1042488771239702</v>
      </c>
      <c r="AK370">
        <v>1</v>
      </c>
      <c r="AL370">
        <v>-1.9990966006761279</v>
      </c>
      <c r="AM370">
        <v>1</v>
      </c>
      <c r="AN370">
        <v>0.20849775424794029</v>
      </c>
      <c r="AO370">
        <v>2</v>
      </c>
      <c r="AP370">
        <v>0</v>
      </c>
      <c r="AQ370">
        <v>2</v>
      </c>
      <c r="AS370">
        <v>0.1042488771239702</v>
      </c>
      <c r="AT370">
        <v>1</v>
      </c>
      <c r="AU370">
        <v>-1.9990966006761279</v>
      </c>
      <c r="AV370">
        <v>1</v>
      </c>
      <c r="AW370">
        <v>0.52890532834239012</v>
      </c>
      <c r="AX370">
        <v>0.64</v>
      </c>
      <c r="AY370">
        <v>-0.15375842499427739</v>
      </c>
      <c r="AZ370">
        <v>0.64</v>
      </c>
      <c r="BB370">
        <f t="shared" si="139"/>
        <v>0.64</v>
      </c>
    </row>
    <row r="371" spans="1:54" x14ac:dyDescent="0.3">
      <c r="A371">
        <v>23</v>
      </c>
      <c r="B371" t="s">
        <v>100</v>
      </c>
      <c r="C371" t="s">
        <v>95</v>
      </c>
      <c r="D371" t="s">
        <v>96</v>
      </c>
      <c r="F371" s="2">
        <v>0</v>
      </c>
      <c r="G371" s="2">
        <f t="shared" si="134"/>
        <v>1</v>
      </c>
      <c r="H371" s="4">
        <f t="shared" si="135"/>
        <v>1</v>
      </c>
      <c r="I371" s="14">
        <f t="shared" si="136"/>
        <v>0</v>
      </c>
      <c r="J371">
        <f t="shared" si="115"/>
        <v>1</v>
      </c>
      <c r="K371">
        <f t="shared" si="137"/>
        <v>4</v>
      </c>
      <c r="L371">
        <f t="shared" si="138"/>
        <v>4</v>
      </c>
      <c r="M371" s="8">
        <f t="shared" si="116"/>
        <v>-0.36813983106938991</v>
      </c>
      <c r="N371" s="8">
        <f t="shared" si="117"/>
        <v>-0.36303819400744169</v>
      </c>
      <c r="O371" s="8">
        <f t="shared" si="118"/>
        <v>-0.18788597383122163</v>
      </c>
      <c r="P371" s="8">
        <f t="shared" si="119"/>
        <v>-8.6699715219913515E-2</v>
      </c>
      <c r="Q371" s="8">
        <f t="shared" si="120"/>
        <v>-7.9664252120094828E-2</v>
      </c>
      <c r="R371" s="8">
        <f t="shared" si="121"/>
        <v>-0.73000439911614046</v>
      </c>
      <c r="T371" s="8">
        <f t="shared" si="122"/>
        <v>-0.32524717873270476</v>
      </c>
      <c r="U371" s="8">
        <f t="shared" si="123"/>
        <v>-0.32640931440856397</v>
      </c>
      <c r="V371" s="8">
        <f t="shared" si="124"/>
        <v>-0.23719195598457388</v>
      </c>
      <c r="W371" s="8">
        <f t="shared" si="125"/>
        <v>-7.6158469321035122E-2</v>
      </c>
      <c r="X371" s="8">
        <f t="shared" si="126"/>
        <v>0.11493205013138236</v>
      </c>
      <c r="Y371" s="8">
        <f t="shared" si="127"/>
        <v>-0.38208057878060642</v>
      </c>
      <c r="AA371" s="8">
        <f t="shared" si="128"/>
        <v>-0.79438300656581518</v>
      </c>
      <c r="AB371" s="8">
        <f t="shared" si="129"/>
        <v>-0.7931252274828493</v>
      </c>
      <c r="AC371" s="8">
        <f t="shared" si="130"/>
        <v>-0.62573128848110826</v>
      </c>
      <c r="AD371" s="8">
        <f t="shared" si="131"/>
        <v>-0.60968329851923642</v>
      </c>
      <c r="AE371" s="8">
        <f t="shared" si="132"/>
        <v>-0.61895847667562265</v>
      </c>
      <c r="AF371" s="8">
        <f t="shared" si="133"/>
        <v>-0.67322291450517124</v>
      </c>
      <c r="AG371" s="8"/>
      <c r="AH371">
        <v>-1.7400610248953481</v>
      </c>
      <c r="AJ371">
        <v>0.1042488771239702</v>
      </c>
      <c r="AK371">
        <v>1</v>
      </c>
      <c r="AL371">
        <v>-1.9990966006761279</v>
      </c>
      <c r="AM371">
        <v>1</v>
      </c>
      <c r="AN371">
        <v>0.20849775424794029</v>
      </c>
      <c r="AO371">
        <v>2</v>
      </c>
      <c r="AP371">
        <v>0</v>
      </c>
      <c r="AQ371">
        <v>2</v>
      </c>
      <c r="AS371">
        <v>0.1042488771239702</v>
      </c>
      <c r="AT371">
        <v>1</v>
      </c>
      <c r="AU371">
        <v>-1.9990966006761279</v>
      </c>
      <c r="AV371">
        <v>1</v>
      </c>
      <c r="AW371">
        <v>0.4809452568905212</v>
      </c>
      <c r="AX371">
        <v>0.64000000000000024</v>
      </c>
      <c r="AY371">
        <v>-1.1490779325324461</v>
      </c>
      <c r="AZ371">
        <v>0.64000000000000024</v>
      </c>
      <c r="BB371">
        <f t="shared" si="139"/>
        <v>0.64000000000000024</v>
      </c>
    </row>
    <row r="372" spans="1:54" x14ac:dyDescent="0.3">
      <c r="A372">
        <v>23</v>
      </c>
      <c r="B372" t="s">
        <v>101</v>
      </c>
      <c r="C372" t="s">
        <v>95</v>
      </c>
      <c r="D372" t="s">
        <v>96</v>
      </c>
      <c r="F372" s="2">
        <v>0</v>
      </c>
      <c r="G372" s="2">
        <f t="shared" si="134"/>
        <v>0</v>
      </c>
      <c r="H372" s="4">
        <f t="shared" si="135"/>
        <v>0</v>
      </c>
      <c r="I372" s="14">
        <f t="shared" si="136"/>
        <v>0</v>
      </c>
      <c r="J372">
        <f t="shared" si="115"/>
        <v>1</v>
      </c>
      <c r="K372">
        <f t="shared" si="137"/>
        <v>4</v>
      </c>
      <c r="L372">
        <f t="shared" si="138"/>
        <v>0</v>
      </c>
      <c r="M372" s="8">
        <f t="shared" si="116"/>
        <v>0.2890441476133192</v>
      </c>
      <c r="N372" s="8">
        <f t="shared" si="117"/>
        <v>0.2952957885407998</v>
      </c>
      <c r="O372" s="8">
        <f t="shared" si="118"/>
        <v>8.4330604156798404E-3</v>
      </c>
      <c r="P372" s="8">
        <f t="shared" si="119"/>
        <v>0.15080119683027668</v>
      </c>
      <c r="Q372" s="8">
        <f t="shared" si="120"/>
        <v>-8.3811762137452575E-2</v>
      </c>
      <c r="R372" s="8">
        <f t="shared" si="121"/>
        <v>0.66348649353880229</v>
      </c>
      <c r="T372" s="8">
        <f t="shared" si="122"/>
        <v>0.23244237437384194</v>
      </c>
      <c r="U372" s="8">
        <f t="shared" si="123"/>
        <v>0.23102477054185533</v>
      </c>
      <c r="V372" s="8">
        <f t="shared" si="124"/>
        <v>3.2815245865224058E-3</v>
      </c>
      <c r="W372" s="8">
        <f t="shared" si="125"/>
        <v>0.11621908669410133</v>
      </c>
      <c r="X372" s="8">
        <f t="shared" si="126"/>
        <v>0.11266118998589891</v>
      </c>
      <c r="Y372" s="8">
        <f t="shared" si="127"/>
        <v>1.0205986775772502</v>
      </c>
      <c r="AA372" s="8">
        <f t="shared" si="128"/>
        <v>-0.58196330261885409</v>
      </c>
      <c r="AB372" s="8">
        <f t="shared" si="129"/>
        <v>-0.58009772703635587</v>
      </c>
      <c r="AC372" s="8">
        <f t="shared" si="130"/>
        <v>-0.60565624851391564</v>
      </c>
      <c r="AD372" s="8">
        <f t="shared" si="131"/>
        <v>-0.62138280324969453</v>
      </c>
      <c r="AE372" s="8">
        <f t="shared" si="132"/>
        <v>-0.62145405515778485</v>
      </c>
      <c r="AF372" s="8">
        <f t="shared" si="133"/>
        <v>4.9863352048854899E-2</v>
      </c>
      <c r="AG372" s="8"/>
      <c r="AH372">
        <v>4.3941548987553896</v>
      </c>
      <c r="AJ372">
        <v>0.1042488771239702</v>
      </c>
      <c r="AK372">
        <v>1</v>
      </c>
      <c r="AL372">
        <v>-1.9990966006761279</v>
      </c>
      <c r="AM372">
        <v>1</v>
      </c>
      <c r="AN372">
        <v>0.20849775424794029</v>
      </c>
      <c r="AO372">
        <v>2</v>
      </c>
      <c r="AP372">
        <v>0</v>
      </c>
      <c r="AQ372">
        <v>2</v>
      </c>
      <c r="AS372">
        <v>0.1042488771239702</v>
      </c>
      <c r="AT372">
        <v>1</v>
      </c>
      <c r="AU372">
        <v>-1.9990966006761279</v>
      </c>
      <c r="AV372">
        <v>1</v>
      </c>
      <c r="AW372">
        <v>0.51358344289731184</v>
      </c>
      <c r="AX372">
        <v>0.64000000000000024</v>
      </c>
      <c r="AY372">
        <v>-0.47173483774954378</v>
      </c>
      <c r="AZ372">
        <v>0.64000000000000024</v>
      </c>
      <c r="BB372">
        <f t="shared" si="139"/>
        <v>0.64000000000000024</v>
      </c>
    </row>
    <row r="373" spans="1:54" x14ac:dyDescent="0.3">
      <c r="A373">
        <v>23</v>
      </c>
      <c r="B373" t="s">
        <v>102</v>
      </c>
      <c r="C373" t="s">
        <v>95</v>
      </c>
      <c r="D373" t="s">
        <v>96</v>
      </c>
      <c r="F373" s="2">
        <v>0</v>
      </c>
      <c r="G373" s="2">
        <f t="shared" si="134"/>
        <v>0</v>
      </c>
      <c r="H373" s="4">
        <f t="shared" si="135"/>
        <v>0</v>
      </c>
      <c r="I373" s="14">
        <f t="shared" si="136"/>
        <v>1</v>
      </c>
      <c r="J373">
        <f t="shared" si="115"/>
        <v>0</v>
      </c>
      <c r="K373">
        <f t="shared" si="137"/>
        <v>4</v>
      </c>
      <c r="L373">
        <f t="shared" si="138"/>
        <v>0</v>
      </c>
      <c r="M373" s="8">
        <f t="shared" si="116"/>
        <v>-0.64390896393531682</v>
      </c>
      <c r="N373" s="8">
        <f t="shared" si="117"/>
        <v>-0.64300452952730103</v>
      </c>
      <c r="O373" s="8">
        <f t="shared" si="118"/>
        <v>-0.48555045957290927</v>
      </c>
      <c r="P373" s="8">
        <f t="shared" si="119"/>
        <v>-0.49331999464245135</v>
      </c>
      <c r="Q373" s="8">
        <f t="shared" si="120"/>
        <v>-0.27499383560869117</v>
      </c>
      <c r="R373" s="8">
        <f t="shared" si="121"/>
        <v>-0.88143835751327271</v>
      </c>
      <c r="T373" s="8">
        <f t="shared" si="122"/>
        <v>-0.54073707016997263</v>
      </c>
      <c r="U373" s="8">
        <f t="shared" si="123"/>
        <v>-0.54365654542901698</v>
      </c>
      <c r="V373" s="8">
        <f t="shared" si="124"/>
        <v>-0.35159227620979222</v>
      </c>
      <c r="W373" s="8">
        <f t="shared" si="125"/>
        <v>-0.21251699636845833</v>
      </c>
      <c r="X373" s="8">
        <f t="shared" si="126"/>
        <v>-0.21520867990407141</v>
      </c>
      <c r="Y373" s="8">
        <f t="shared" si="127"/>
        <v>-0.6912921363643405</v>
      </c>
      <c r="AA373" s="8">
        <f t="shared" si="128"/>
        <v>-0.85169562095802231</v>
      </c>
      <c r="AB373" s="8">
        <f t="shared" si="129"/>
        <v>-0.85263414553435468</v>
      </c>
      <c r="AC373" s="8">
        <f t="shared" si="130"/>
        <v>-0.73114460505555612</v>
      </c>
      <c r="AD373" s="8">
        <f t="shared" si="131"/>
        <v>-0.72908463089301134</v>
      </c>
      <c r="AE373" s="8">
        <f t="shared" si="132"/>
        <v>-0.74000247635198091</v>
      </c>
      <c r="AF373" s="8">
        <f t="shared" si="133"/>
        <v>-0.83484994188524242</v>
      </c>
      <c r="AG373" s="8"/>
      <c r="AH373">
        <v>-7.8749700504754996</v>
      </c>
      <c r="AJ373">
        <v>-0.1042488771239702</v>
      </c>
      <c r="AK373">
        <v>-1</v>
      </c>
      <c r="AL373">
        <v>-1.9990966006761279</v>
      </c>
      <c r="AM373">
        <v>-1</v>
      </c>
      <c r="AN373">
        <v>-0.20849775424794029</v>
      </c>
      <c r="AO373">
        <v>-2</v>
      </c>
      <c r="AP373">
        <v>0</v>
      </c>
      <c r="AQ373">
        <v>-2</v>
      </c>
      <c r="AS373">
        <v>-0.1042488771239702</v>
      </c>
      <c r="AT373">
        <v>-1</v>
      </c>
      <c r="AU373">
        <v>-1.9990966006761279</v>
      </c>
      <c r="AV373">
        <v>-1</v>
      </c>
      <c r="AW373">
        <v>-0.27332960656572403</v>
      </c>
      <c r="AX373">
        <v>-0.37457920000000011</v>
      </c>
      <c r="AY373">
        <v>5.4577434658162041</v>
      </c>
      <c r="AZ373">
        <v>-0.37457920000000011</v>
      </c>
      <c r="BB373">
        <f t="shared" si="139"/>
        <v>-0.37457920000000011</v>
      </c>
    </row>
    <row r="374" spans="1:54" x14ac:dyDescent="0.3">
      <c r="A374">
        <v>23</v>
      </c>
      <c r="B374" t="s">
        <v>103</v>
      </c>
      <c r="C374" t="s">
        <v>95</v>
      </c>
      <c r="D374" t="s">
        <v>96</v>
      </c>
      <c r="F374" s="2">
        <v>0</v>
      </c>
      <c r="G374" s="2">
        <f t="shared" si="134"/>
        <v>1</v>
      </c>
      <c r="H374" s="4">
        <f t="shared" si="135"/>
        <v>0</v>
      </c>
      <c r="I374" s="14">
        <f t="shared" si="136"/>
        <v>1</v>
      </c>
      <c r="J374">
        <f t="shared" si="115"/>
        <v>0</v>
      </c>
      <c r="K374">
        <f t="shared" si="137"/>
        <v>4</v>
      </c>
      <c r="L374">
        <f t="shared" si="138"/>
        <v>0</v>
      </c>
      <c r="M374" s="8">
        <f t="shared" si="116"/>
        <v>-0.55422085212024863</v>
      </c>
      <c r="N374" s="8">
        <f t="shared" si="117"/>
        <v>-0.55279166525116175</v>
      </c>
      <c r="O374" s="8">
        <f t="shared" si="118"/>
        <v>-5.2313294534577434E-2</v>
      </c>
      <c r="P374" s="8">
        <f t="shared" si="119"/>
        <v>-7.0624131028861906E-2</v>
      </c>
      <c r="Q374" s="8">
        <f t="shared" si="120"/>
        <v>-0.27314822155424706</v>
      </c>
      <c r="R374" s="8">
        <f t="shared" si="121"/>
        <v>3.1987721618442948</v>
      </c>
      <c r="T374" s="8">
        <f t="shared" si="122"/>
        <v>-0.37024594932145272</v>
      </c>
      <c r="U374" s="8">
        <f t="shared" si="123"/>
        <v>-0.37270672961506934</v>
      </c>
      <c r="V374" s="8">
        <f t="shared" si="124"/>
        <v>0.15679679346929978</v>
      </c>
      <c r="W374" s="8">
        <f t="shared" si="125"/>
        <v>0.12974347365214819</v>
      </c>
      <c r="X374" s="8">
        <f t="shared" si="126"/>
        <v>-0.21041486653361588</v>
      </c>
      <c r="Y374" s="8">
        <f t="shared" si="127"/>
        <v>3.4814621300206348</v>
      </c>
      <c r="AA374" s="8">
        <f t="shared" si="128"/>
        <v>-0.77043391847154497</v>
      </c>
      <c r="AB374" s="8">
        <f t="shared" si="129"/>
        <v>-0.77167553700303193</v>
      </c>
      <c r="AC374" s="8">
        <f t="shared" si="130"/>
        <v>-0.51168560884513969</v>
      </c>
      <c r="AD374" s="8">
        <f t="shared" si="131"/>
        <v>-0.60534169349218425</v>
      </c>
      <c r="AE374" s="8">
        <f t="shared" si="132"/>
        <v>-0.73906459493628851</v>
      </c>
      <c r="AF374" s="8">
        <f t="shared" si="133"/>
        <v>1.4603770598334973</v>
      </c>
      <c r="AG374" s="8"/>
      <c r="AH374">
        <v>-3.1261378473227941</v>
      </c>
      <c r="AJ374">
        <v>-0.1042488771239702</v>
      </c>
      <c r="AK374">
        <v>-1</v>
      </c>
      <c r="AL374">
        <v>-1.9990966006761279</v>
      </c>
      <c r="AM374">
        <v>-1</v>
      </c>
      <c r="AN374">
        <v>-0.20849775424794029</v>
      </c>
      <c r="AO374">
        <v>-2</v>
      </c>
      <c r="AP374">
        <v>0</v>
      </c>
      <c r="AQ374">
        <v>-2</v>
      </c>
      <c r="AS374">
        <v>-0.1042488771239702</v>
      </c>
      <c r="AT374">
        <v>-1</v>
      </c>
      <c r="AU374">
        <v>-1.9990966006761279</v>
      </c>
      <c r="AV374">
        <v>-1</v>
      </c>
      <c r="AW374">
        <v>-0.42287667747518132</v>
      </c>
      <c r="AX374">
        <v>-0.4630528000000001</v>
      </c>
      <c r="AY374">
        <v>2.3541801794112902</v>
      </c>
      <c r="AZ374">
        <v>-0.4630528000000001</v>
      </c>
      <c r="BB374">
        <f t="shared" si="139"/>
        <v>-0.4630528000000001</v>
      </c>
    </row>
    <row r="375" spans="1:54" x14ac:dyDescent="0.3">
      <c r="A375">
        <v>23</v>
      </c>
      <c r="B375" t="s">
        <v>104</v>
      </c>
      <c r="C375" t="s">
        <v>95</v>
      </c>
      <c r="D375" t="s">
        <v>96</v>
      </c>
      <c r="F375" s="2">
        <v>0</v>
      </c>
      <c r="G375" s="2">
        <f t="shared" si="134"/>
        <v>1</v>
      </c>
      <c r="H375" s="4">
        <f t="shared" si="135"/>
        <v>0</v>
      </c>
      <c r="I375" s="14">
        <f t="shared" si="136"/>
        <v>1</v>
      </c>
      <c r="J375">
        <f t="shared" si="115"/>
        <v>0</v>
      </c>
      <c r="K375">
        <f t="shared" si="137"/>
        <v>4</v>
      </c>
      <c r="L375">
        <f t="shared" si="138"/>
        <v>0</v>
      </c>
      <c r="M375" s="8">
        <f t="shared" ref="M375:M398" si="140">(N35-M35)/M35</f>
        <v>-0.48071161902745502</v>
      </c>
      <c r="N375" s="8">
        <f t="shared" ref="N375:N398" si="141">(O35-M35)/M35</f>
        <v>-0.48208470818311433</v>
      </c>
      <c r="O375" s="8">
        <f t="shared" ref="O375:O398" si="142">(Q35-P35)/P35</f>
        <v>-0.96222798267761667</v>
      </c>
      <c r="P375" s="8">
        <f t="shared" ref="P375:P398" si="143">(S35-R35)/R35</f>
        <v>-0.76143991517625653</v>
      </c>
      <c r="Q375" s="8">
        <f t="shared" ref="Q375:Q398" si="144">(U35-T35)/T35</f>
        <v>-0.31013036498499585</v>
      </c>
      <c r="R375" s="8">
        <f t="shared" ref="R375:R398" si="145">(W35-V35)/V35</f>
        <v>-0.95800425576270787</v>
      </c>
      <c r="T375" s="8">
        <f t="shared" ref="T375:T398" si="146">(Z35-Y35)/Y35</f>
        <v>-0.52482432370518184</v>
      </c>
      <c r="U375" s="8">
        <f t="shared" ref="U375:U398" si="147">(AA35-Y35)/Y35</f>
        <v>-0.52945461754807854</v>
      </c>
      <c r="V375" s="8">
        <f t="shared" ref="V375:V398" si="148">(AC35-AB35)/AB35</f>
        <v>-0.94601014326006372</v>
      </c>
      <c r="W375" s="8">
        <f t="shared" ref="W375:W398" si="149">(AE35-AD35)/AD35</f>
        <v>-0.64498431814156554</v>
      </c>
      <c r="X375" s="8">
        <f t="shared" ref="X375:X398" si="150">(AG35-AF35)/AF35</f>
        <v>-0.29341171289076123</v>
      </c>
      <c r="Y375" s="8">
        <f t="shared" ref="Y375:Y398" si="151">(AI35-AH35)/AH35</f>
        <v>-0.84232057272648531</v>
      </c>
      <c r="AA375" s="8">
        <f t="shared" ref="AA375:AA398" si="152">(AL35-AK35)/AK35</f>
        <v>-0.80960958734556732</v>
      </c>
      <c r="AB375" s="8">
        <f t="shared" ref="AB375:AB398" si="153">(AM35-AK35)/AK35</f>
        <v>-0.81231085954716631</v>
      </c>
      <c r="AC375" s="8">
        <f t="shared" ref="AC375:AC398" si="154">(AO35-AN35)/AN35</f>
        <v>-0.97654199649027063</v>
      </c>
      <c r="AD375" s="8">
        <f t="shared" ref="AD375:AD398" si="155">(AQ35-AP35)/AP35</f>
        <v>-0.8776747687740335</v>
      </c>
      <c r="AE375" s="8">
        <f t="shared" ref="AE375:AE398" si="156">(AS35-AR35)/AR35</f>
        <v>-0.78362735005094342</v>
      </c>
      <c r="AF375" s="8">
        <f t="shared" ref="AF375:AF398" si="157">(AU35-AT35)/AT35</f>
        <v>-0.89901662153657858</v>
      </c>
      <c r="AG375" s="8"/>
      <c r="AH375">
        <v>-3.1261378473227941</v>
      </c>
      <c r="AJ375">
        <v>-0.1042488771239702</v>
      </c>
      <c r="AK375">
        <v>-1</v>
      </c>
      <c r="AL375">
        <v>-1.9990966006761279</v>
      </c>
      <c r="AM375">
        <v>-1</v>
      </c>
      <c r="AN375">
        <v>-0.20849775424794029</v>
      </c>
      <c r="AO375">
        <v>-2</v>
      </c>
      <c r="AP375">
        <v>0</v>
      </c>
      <c r="AQ375">
        <v>-2</v>
      </c>
      <c r="AS375">
        <v>-0.1042488771239702</v>
      </c>
      <c r="AT375">
        <v>-1</v>
      </c>
      <c r="AU375">
        <v>-1.9990966006761279</v>
      </c>
      <c r="AV375">
        <v>-1</v>
      </c>
      <c r="AW375">
        <v>-0.42287667747518132</v>
      </c>
      <c r="AX375">
        <v>-0.4630528000000001</v>
      </c>
      <c r="AY375">
        <v>2.3541801794112902</v>
      </c>
      <c r="AZ375">
        <v>-0.4630528000000001</v>
      </c>
      <c r="BB375">
        <f t="shared" si="139"/>
        <v>-0.4630528000000001</v>
      </c>
    </row>
    <row r="376" spans="1:54" x14ac:dyDescent="0.3">
      <c r="A376">
        <v>23</v>
      </c>
      <c r="B376" t="s">
        <v>105</v>
      </c>
      <c r="C376" t="s">
        <v>95</v>
      </c>
      <c r="D376" t="s">
        <v>96</v>
      </c>
      <c r="F376" s="2">
        <v>0</v>
      </c>
      <c r="G376" s="2">
        <f t="shared" si="134"/>
        <v>0</v>
      </c>
      <c r="H376" s="4">
        <f t="shared" si="135"/>
        <v>0</v>
      </c>
      <c r="I376" s="14">
        <f t="shared" si="136"/>
        <v>1</v>
      </c>
      <c r="J376">
        <f t="shared" si="115"/>
        <v>0</v>
      </c>
      <c r="K376">
        <f t="shared" si="137"/>
        <v>4</v>
      </c>
      <c r="L376">
        <f t="shared" si="138"/>
        <v>0</v>
      </c>
      <c r="M376" s="8">
        <f t="shared" si="140"/>
        <v>-0.53398675958559361</v>
      </c>
      <c r="N376" s="8">
        <f t="shared" si="141"/>
        <v>-0.53190106380137681</v>
      </c>
      <c r="O376" s="8">
        <f t="shared" si="142"/>
        <v>-0.96707390466488141</v>
      </c>
      <c r="P376" s="8">
        <f t="shared" si="143"/>
        <v>-0.71232133182089274</v>
      </c>
      <c r="Q376" s="8">
        <f t="shared" si="144"/>
        <v>-0.30616257442148093</v>
      </c>
      <c r="R376" s="8">
        <f t="shared" si="145"/>
        <v>-0.95776904579227906</v>
      </c>
      <c r="T376" s="8">
        <f t="shared" si="146"/>
        <v>-0.57312537811736053</v>
      </c>
      <c r="U376" s="8">
        <f t="shared" si="147"/>
        <v>-0.56988253536253641</v>
      </c>
      <c r="V376" s="8">
        <f t="shared" si="148"/>
        <v>-0.95555243945742674</v>
      </c>
      <c r="W376" s="8">
        <f t="shared" si="149"/>
        <v>-0.6209395512987359</v>
      </c>
      <c r="X376" s="8">
        <f t="shared" si="150"/>
        <v>-0.28720230801769314</v>
      </c>
      <c r="Y376" s="8">
        <f t="shared" si="151"/>
        <v>-0.85330050460837004</v>
      </c>
      <c r="AA376" s="8">
        <f t="shared" si="152"/>
        <v>-0.83311569542380548</v>
      </c>
      <c r="AB376" s="8">
        <f t="shared" si="153"/>
        <v>-0.83142012600584458</v>
      </c>
      <c r="AC376" s="8">
        <f t="shared" si="154"/>
        <v>-0.98094940112116968</v>
      </c>
      <c r="AD376" s="8">
        <f t="shared" si="155"/>
        <v>-0.87455417916207268</v>
      </c>
      <c r="AE376" s="8">
        <f t="shared" si="156"/>
        <v>-0.77630191238728408</v>
      </c>
      <c r="AF376" s="8">
        <f t="shared" si="157"/>
        <v>-0.89915121221844152</v>
      </c>
      <c r="AG376" s="8"/>
      <c r="AH376">
        <v>-7.8749700504754987</v>
      </c>
      <c r="AJ376">
        <v>-0.1042488771239702</v>
      </c>
      <c r="AK376">
        <v>-1</v>
      </c>
      <c r="AL376">
        <v>-1.9990966006761279</v>
      </c>
      <c r="AM376">
        <v>-1</v>
      </c>
      <c r="AN376">
        <v>-0.20849775424794029</v>
      </c>
      <c r="AO376">
        <v>-2</v>
      </c>
      <c r="AP376">
        <v>0</v>
      </c>
      <c r="AQ376">
        <v>-2</v>
      </c>
      <c r="AS376">
        <v>-0.1042488771239702</v>
      </c>
      <c r="AT376">
        <v>-1</v>
      </c>
      <c r="AU376">
        <v>-1.9990966006761279</v>
      </c>
      <c r="AV376">
        <v>-1</v>
      </c>
      <c r="AW376">
        <v>-0.27332960656572403</v>
      </c>
      <c r="AX376">
        <v>-0.37457920000000011</v>
      </c>
      <c r="AY376">
        <v>5.4577434658162041</v>
      </c>
      <c r="AZ376">
        <v>-0.37457920000000011</v>
      </c>
      <c r="BB376">
        <f t="shared" si="139"/>
        <v>-0.37457920000000011</v>
      </c>
    </row>
    <row r="377" spans="1:54" x14ac:dyDescent="0.3">
      <c r="A377">
        <v>23</v>
      </c>
      <c r="B377" t="s">
        <v>106</v>
      </c>
      <c r="C377" t="s">
        <v>95</v>
      </c>
      <c r="D377" t="s">
        <v>96</v>
      </c>
      <c r="F377" s="2">
        <v>0</v>
      </c>
      <c r="G377" s="2">
        <f t="shared" si="134"/>
        <v>0</v>
      </c>
      <c r="H377" s="4">
        <f t="shared" si="135"/>
        <v>0</v>
      </c>
      <c r="I377" s="14">
        <f t="shared" si="136"/>
        <v>0</v>
      </c>
      <c r="J377">
        <f t="shared" si="115"/>
        <v>1</v>
      </c>
      <c r="K377">
        <f t="shared" si="137"/>
        <v>4</v>
      </c>
      <c r="L377">
        <f t="shared" si="138"/>
        <v>0</v>
      </c>
      <c r="M377" s="8">
        <f t="shared" si="140"/>
        <v>-0.3298625879582367</v>
      </c>
      <c r="N377" s="8">
        <f t="shared" si="141"/>
        <v>-0.32481842249768372</v>
      </c>
      <c r="O377" s="8">
        <f t="shared" si="142"/>
        <v>-0.79203395140016497</v>
      </c>
      <c r="P377" s="8">
        <f t="shared" si="143"/>
        <v>-0.79509855033178845</v>
      </c>
      <c r="Q377" s="8">
        <f t="shared" si="144"/>
        <v>-0.11548275486531738</v>
      </c>
      <c r="R377" s="8">
        <f t="shared" si="145"/>
        <v>-0.92595756396328788</v>
      </c>
      <c r="T377" s="8">
        <f t="shared" si="146"/>
        <v>-0.28902801045170273</v>
      </c>
      <c r="U377" s="8">
        <f t="shared" si="147"/>
        <v>-0.285953345668019</v>
      </c>
      <c r="V377" s="8">
        <f t="shared" si="148"/>
        <v>-0.66577727450166813</v>
      </c>
      <c r="W377" s="8">
        <f t="shared" si="149"/>
        <v>-0.58128651877789017</v>
      </c>
      <c r="X377" s="8">
        <f t="shared" si="150"/>
        <v>2.2563709562404693E-2</v>
      </c>
      <c r="Y377" s="8">
        <f t="shared" si="151"/>
        <v>-0.69881386946466229</v>
      </c>
      <c r="AA377" s="8">
        <f t="shared" si="152"/>
        <v>-0.75471257761542987</v>
      </c>
      <c r="AB377" s="8">
        <f t="shared" si="153"/>
        <v>-0.75073809335149888</v>
      </c>
      <c r="AC377" s="8">
        <f t="shared" si="154"/>
        <v>-0.88536742861754048</v>
      </c>
      <c r="AD377" s="8">
        <f t="shared" si="155"/>
        <v>-0.85150318675284498</v>
      </c>
      <c r="AE377" s="8">
        <f t="shared" si="156"/>
        <v>-0.66564729728505245</v>
      </c>
      <c r="AF377" s="8">
        <f t="shared" si="157"/>
        <v>-0.85973236211876114</v>
      </c>
      <c r="AG377" s="8"/>
      <c r="AH377">
        <v>4.3941548987553896</v>
      </c>
      <c r="AJ377">
        <v>0.1042488771239702</v>
      </c>
      <c r="AK377">
        <v>1</v>
      </c>
      <c r="AL377">
        <v>-1.9990966006761279</v>
      </c>
      <c r="AM377">
        <v>1</v>
      </c>
      <c r="AN377">
        <v>0.20849775424794029</v>
      </c>
      <c r="AO377">
        <v>2</v>
      </c>
      <c r="AP377">
        <v>0</v>
      </c>
      <c r="AQ377">
        <v>2</v>
      </c>
      <c r="AS377">
        <v>0.1042488771239702</v>
      </c>
      <c r="AT377">
        <v>1</v>
      </c>
      <c r="AU377">
        <v>-1.9990966006761279</v>
      </c>
      <c r="AV377">
        <v>1</v>
      </c>
      <c r="AW377">
        <v>0.51358344289731184</v>
      </c>
      <c r="AX377">
        <v>0.64000000000000024</v>
      </c>
      <c r="AY377">
        <v>-0.47173483774954378</v>
      </c>
      <c r="AZ377">
        <v>0.64000000000000024</v>
      </c>
      <c r="BB377">
        <f t="shared" si="139"/>
        <v>0.64000000000000024</v>
      </c>
    </row>
    <row r="378" spans="1:54" x14ac:dyDescent="0.3">
      <c r="A378">
        <v>23</v>
      </c>
      <c r="B378" t="s">
        <v>107</v>
      </c>
      <c r="C378" t="s">
        <v>95</v>
      </c>
      <c r="D378" t="s">
        <v>96</v>
      </c>
      <c r="F378" s="2">
        <v>0</v>
      </c>
      <c r="G378" s="2">
        <f t="shared" si="134"/>
        <v>1</v>
      </c>
      <c r="H378" s="4">
        <f t="shared" si="135"/>
        <v>1</v>
      </c>
      <c r="I378" s="14">
        <f t="shared" si="136"/>
        <v>0</v>
      </c>
      <c r="J378">
        <f t="shared" si="115"/>
        <v>1</v>
      </c>
      <c r="K378">
        <f t="shared" si="137"/>
        <v>4</v>
      </c>
      <c r="L378">
        <f t="shared" si="138"/>
        <v>4</v>
      </c>
      <c r="M378" s="8">
        <f t="shared" si="140"/>
        <v>-0.43908119625425818</v>
      </c>
      <c r="N378" s="8">
        <f t="shared" si="141"/>
        <v>-0.42881592523980727</v>
      </c>
      <c r="O378" s="8">
        <f t="shared" si="142"/>
        <v>-0.91267690673736745</v>
      </c>
      <c r="P378" s="8">
        <f t="shared" si="143"/>
        <v>-0.90050276077774571</v>
      </c>
      <c r="Q378" s="8">
        <f t="shared" si="144"/>
        <v>-0.11171900192780923</v>
      </c>
      <c r="R378" s="8">
        <f t="shared" si="145"/>
        <v>-0.94809298280250387</v>
      </c>
      <c r="T378" s="8">
        <f t="shared" si="146"/>
        <v>-0.39460343169795936</v>
      </c>
      <c r="U378" s="8">
        <f t="shared" si="147"/>
        <v>-0.38901364387141424</v>
      </c>
      <c r="V378" s="8">
        <f t="shared" si="148"/>
        <v>-0.84187735615998893</v>
      </c>
      <c r="W378" s="8">
        <f t="shared" si="149"/>
        <v>-0.77452422905541807</v>
      </c>
      <c r="X378" s="8">
        <f t="shared" si="150"/>
        <v>2.6375049091550449E-2</v>
      </c>
      <c r="Y378" s="8">
        <f t="shared" si="151"/>
        <v>-0.74419681445092167</v>
      </c>
      <c r="AA378" s="8">
        <f t="shared" si="152"/>
        <v>-0.80050832052530885</v>
      </c>
      <c r="AB378" s="8">
        <f t="shared" si="153"/>
        <v>-0.79481910318811833</v>
      </c>
      <c r="AC378" s="8">
        <f t="shared" si="154"/>
        <v>-0.94638780839172609</v>
      </c>
      <c r="AD378" s="8">
        <f t="shared" si="155"/>
        <v>-0.92114789095065519</v>
      </c>
      <c r="AE378" s="8">
        <f t="shared" si="156"/>
        <v>-0.66280925812857372</v>
      </c>
      <c r="AF378" s="8">
        <f t="shared" si="157"/>
        <v>-0.86807380508007903</v>
      </c>
      <c r="AG378" s="8"/>
      <c r="AH378">
        <v>-1.7400610248953481</v>
      </c>
      <c r="AJ378">
        <v>0.1042488771239702</v>
      </c>
      <c r="AK378">
        <v>1</v>
      </c>
      <c r="AL378">
        <v>-1.9990966006761279</v>
      </c>
      <c r="AM378">
        <v>1</v>
      </c>
      <c r="AN378">
        <v>0.20849775424794029</v>
      </c>
      <c r="AO378">
        <v>2</v>
      </c>
      <c r="AP378">
        <v>0</v>
      </c>
      <c r="AQ378">
        <v>2</v>
      </c>
      <c r="AS378">
        <v>0.1042488771239702</v>
      </c>
      <c r="AT378">
        <v>1</v>
      </c>
      <c r="AU378">
        <v>-1.9990966006761279</v>
      </c>
      <c r="AV378">
        <v>1</v>
      </c>
      <c r="AW378">
        <v>0.4809452568905212</v>
      </c>
      <c r="AX378">
        <v>0.64000000000000024</v>
      </c>
      <c r="AY378">
        <v>-1.1490779325324461</v>
      </c>
      <c r="AZ378">
        <v>0.64000000000000024</v>
      </c>
      <c r="BB378">
        <f t="shared" si="139"/>
        <v>0.64000000000000024</v>
      </c>
    </row>
    <row r="379" spans="1:54" x14ac:dyDescent="0.3">
      <c r="A379">
        <v>23</v>
      </c>
      <c r="B379" t="s">
        <v>108</v>
      </c>
      <c r="C379" t="s">
        <v>95</v>
      </c>
      <c r="D379" t="s">
        <v>96</v>
      </c>
      <c r="F379" s="2">
        <v>0</v>
      </c>
      <c r="G379" s="2">
        <f t="shared" si="134"/>
        <v>0</v>
      </c>
      <c r="H379" s="4">
        <f t="shared" si="135"/>
        <v>0</v>
      </c>
      <c r="I379" s="14">
        <f t="shared" si="136"/>
        <v>0</v>
      </c>
      <c r="J379">
        <f t="shared" si="115"/>
        <v>1</v>
      </c>
      <c r="K379">
        <f t="shared" si="137"/>
        <v>4</v>
      </c>
      <c r="L379">
        <f t="shared" si="138"/>
        <v>0</v>
      </c>
      <c r="M379" s="8">
        <f t="shared" si="140"/>
        <v>-0.39541969134566712</v>
      </c>
      <c r="N379" s="8">
        <f t="shared" si="141"/>
        <v>-0.39610817374206725</v>
      </c>
      <c r="O379" s="8">
        <f t="shared" si="142"/>
        <v>-0.9021572550608058</v>
      </c>
      <c r="P379" s="8">
        <f t="shared" si="143"/>
        <v>-0.87300937016315316</v>
      </c>
      <c r="Q379" s="8">
        <f t="shared" si="144"/>
        <v>-0.29243041966506284</v>
      </c>
      <c r="R379" s="8">
        <f t="shared" si="145"/>
        <v>-0.84335272571590203</v>
      </c>
      <c r="T379" s="8">
        <f t="shared" si="146"/>
        <v>-0.32965974392805897</v>
      </c>
      <c r="U379" s="8">
        <f t="shared" si="147"/>
        <v>-0.33496103524587634</v>
      </c>
      <c r="V379" s="8">
        <f t="shared" si="148"/>
        <v>-0.81564468317478911</v>
      </c>
      <c r="W379" s="8">
        <f t="shared" si="149"/>
        <v>-0.70745929479004288</v>
      </c>
      <c r="X379" s="8">
        <f t="shared" si="150"/>
        <v>-0.25125716500266221</v>
      </c>
      <c r="Y379" s="8">
        <f t="shared" si="151"/>
        <v>-0.56704943964512156</v>
      </c>
      <c r="AA379" s="8">
        <f t="shared" si="152"/>
        <v>-0.73853598599368175</v>
      </c>
      <c r="AB379" s="8">
        <f t="shared" si="153"/>
        <v>-0.74014118919515248</v>
      </c>
      <c r="AC379" s="8">
        <f t="shared" si="154"/>
        <v>-0.91786752336113175</v>
      </c>
      <c r="AD379" s="8">
        <f t="shared" si="155"/>
        <v>-0.89542307154785339</v>
      </c>
      <c r="AE379" s="8">
        <f t="shared" si="156"/>
        <v>-0.75147662259091674</v>
      </c>
      <c r="AF379" s="8">
        <f t="shared" si="157"/>
        <v>-0.78845332984167238</v>
      </c>
      <c r="AG379" s="8"/>
      <c r="AH379">
        <v>5.5963751554541874</v>
      </c>
      <c r="AJ379">
        <v>0.1042488771239702</v>
      </c>
      <c r="AK379">
        <v>1</v>
      </c>
      <c r="AL379">
        <v>-1.9990966006761279</v>
      </c>
      <c r="AM379">
        <v>1</v>
      </c>
      <c r="AN379">
        <v>0.20849775424794029</v>
      </c>
      <c r="AO379">
        <v>2</v>
      </c>
      <c r="AP379">
        <v>0</v>
      </c>
      <c r="AQ379">
        <v>2</v>
      </c>
      <c r="AS379">
        <v>0.1042488771239702</v>
      </c>
      <c r="AT379">
        <v>1</v>
      </c>
      <c r="AU379">
        <v>-1.9990966006761279</v>
      </c>
      <c r="AV379">
        <v>1</v>
      </c>
      <c r="AW379">
        <v>0.52890532834239012</v>
      </c>
      <c r="AX379">
        <v>0.64</v>
      </c>
      <c r="AY379">
        <v>-0.15375842499427739</v>
      </c>
      <c r="AZ379">
        <v>0.64</v>
      </c>
      <c r="BB379">
        <f t="shared" si="139"/>
        <v>0.64</v>
      </c>
    </row>
    <row r="380" spans="1:54" x14ac:dyDescent="0.3">
      <c r="A380">
        <v>23</v>
      </c>
      <c r="B380" t="s">
        <v>109</v>
      </c>
      <c r="C380" t="s">
        <v>95</v>
      </c>
      <c r="D380" t="s">
        <v>96</v>
      </c>
      <c r="F380" s="2">
        <v>0</v>
      </c>
      <c r="G380" s="2">
        <f t="shared" si="134"/>
        <v>1</v>
      </c>
      <c r="H380" s="4">
        <f t="shared" si="135"/>
        <v>0</v>
      </c>
      <c r="I380" s="14">
        <f t="shared" si="136"/>
        <v>0</v>
      </c>
      <c r="J380">
        <f t="shared" si="115"/>
        <v>1</v>
      </c>
      <c r="K380">
        <f t="shared" si="137"/>
        <v>4</v>
      </c>
      <c r="L380">
        <f t="shared" si="138"/>
        <v>0</v>
      </c>
      <c r="M380" s="8">
        <f t="shared" si="140"/>
        <v>-0.32455845440896114</v>
      </c>
      <c r="N380" s="8">
        <f t="shared" si="141"/>
        <v>-0.32235157135539555</v>
      </c>
      <c r="O380" s="8">
        <f t="shared" si="142"/>
        <v>-0.93572909112386116</v>
      </c>
      <c r="P380" s="8">
        <f t="shared" si="143"/>
        <v>-0.91942832648227946</v>
      </c>
      <c r="Q380" s="8">
        <f t="shared" si="144"/>
        <v>-0.29124540059224363</v>
      </c>
      <c r="R380" s="8">
        <f t="shared" si="145"/>
        <v>-0.8938168520729346</v>
      </c>
      <c r="T380" s="8">
        <f t="shared" si="146"/>
        <v>-0.30379089165321854</v>
      </c>
      <c r="U380" s="8">
        <f t="shared" si="147"/>
        <v>-0.30614465556150366</v>
      </c>
      <c r="V380" s="8">
        <f t="shared" si="148"/>
        <v>-0.87721800078482115</v>
      </c>
      <c r="W380" s="8">
        <f t="shared" si="149"/>
        <v>-0.79761729109987267</v>
      </c>
      <c r="X380" s="8">
        <f t="shared" si="150"/>
        <v>-0.24782944393808176</v>
      </c>
      <c r="Y380" s="8">
        <f t="shared" si="151"/>
        <v>-0.60677361210213665</v>
      </c>
      <c r="AA380" s="8">
        <f t="shared" si="152"/>
        <v>-0.7789690856739907</v>
      </c>
      <c r="AB380" s="8">
        <f t="shared" si="153"/>
        <v>-0.77942677558568729</v>
      </c>
      <c r="AC380" s="8">
        <f t="shared" si="154"/>
        <v>-0.95248390191273868</v>
      </c>
      <c r="AD380" s="8">
        <f t="shared" si="155"/>
        <v>-0.92984847546083793</v>
      </c>
      <c r="AE380" s="8">
        <f t="shared" si="156"/>
        <v>-0.7491791392275311</v>
      </c>
      <c r="AF380" s="8">
        <f t="shared" si="157"/>
        <v>-0.80261066512048529</v>
      </c>
      <c r="AG380" s="8"/>
      <c r="AH380">
        <v>-0.12869244557454459</v>
      </c>
      <c r="AJ380">
        <v>0.1042488771239702</v>
      </c>
      <c r="AK380">
        <v>1</v>
      </c>
      <c r="AL380">
        <v>-1.9990966006761279</v>
      </c>
      <c r="AM380">
        <v>1</v>
      </c>
      <c r="AN380">
        <v>0.20849775424794029</v>
      </c>
      <c r="AO380">
        <v>2</v>
      </c>
      <c r="AP380">
        <v>0</v>
      </c>
      <c r="AQ380">
        <v>2</v>
      </c>
      <c r="AS380">
        <v>0.1042488771239702</v>
      </c>
      <c r="AT380">
        <v>1</v>
      </c>
      <c r="AU380">
        <v>-1.9990966006761279</v>
      </c>
      <c r="AV380">
        <v>1</v>
      </c>
      <c r="AW380">
        <v>0.56154351434918071</v>
      </c>
      <c r="AX380">
        <v>0.64</v>
      </c>
      <c r="AY380">
        <v>0.5235846697886245</v>
      </c>
      <c r="AZ380">
        <v>0.64</v>
      </c>
      <c r="BB380">
        <f t="shared" si="139"/>
        <v>0.64</v>
      </c>
    </row>
    <row r="381" spans="1:54" x14ac:dyDescent="0.3">
      <c r="A381">
        <v>23</v>
      </c>
      <c r="B381" t="s">
        <v>110</v>
      </c>
      <c r="C381" t="s">
        <v>95</v>
      </c>
      <c r="D381" t="s">
        <v>96</v>
      </c>
      <c r="F381" s="2">
        <v>0</v>
      </c>
      <c r="G381" s="2">
        <f t="shared" si="134"/>
        <v>1</v>
      </c>
      <c r="H381" s="4">
        <f t="shared" si="135"/>
        <v>0</v>
      </c>
      <c r="I381" s="14">
        <f t="shared" si="136"/>
        <v>1</v>
      </c>
      <c r="J381">
        <f t="shared" si="115"/>
        <v>0</v>
      </c>
      <c r="K381">
        <f t="shared" si="137"/>
        <v>4</v>
      </c>
      <c r="L381">
        <f t="shared" si="138"/>
        <v>0</v>
      </c>
      <c r="M381" s="8">
        <f t="shared" si="140"/>
        <v>0.37246367195729546</v>
      </c>
      <c r="N381" s="8">
        <f t="shared" si="141"/>
        <v>0.37315794729800339</v>
      </c>
      <c r="O381" s="8">
        <f t="shared" si="142"/>
        <v>-0.17376467173013038</v>
      </c>
      <c r="P381" s="8">
        <f t="shared" si="143"/>
        <v>-0.18405568415972356</v>
      </c>
      <c r="Q381" s="8">
        <f t="shared" si="144"/>
        <v>-4.0065796237716819E-2</v>
      </c>
      <c r="R381" s="8">
        <f t="shared" si="145"/>
        <v>1.8731576213599175</v>
      </c>
      <c r="T381" s="8">
        <f t="shared" si="146"/>
        <v>0.43675792011032299</v>
      </c>
      <c r="U381" s="8">
        <f t="shared" si="147"/>
        <v>0.44444031427936159</v>
      </c>
      <c r="V381" s="8">
        <f t="shared" si="148"/>
        <v>0.18558182322926631</v>
      </c>
      <c r="W381" s="8">
        <f t="shared" si="149"/>
        <v>7.6907604284832551E-2</v>
      </c>
      <c r="X381" s="8">
        <f t="shared" si="150"/>
        <v>0.29923077770881218</v>
      </c>
      <c r="Y381" s="8">
        <f t="shared" si="151"/>
        <v>3.0752689603328336</v>
      </c>
      <c r="AA381" s="8">
        <f t="shared" si="152"/>
        <v>-0.44409671451063248</v>
      </c>
      <c r="AB381" s="8">
        <f t="shared" si="153"/>
        <v>-0.44391962162241916</v>
      </c>
      <c r="AC381" s="8">
        <f t="shared" si="154"/>
        <v>-0.48819732446787301</v>
      </c>
      <c r="AD381" s="8">
        <f t="shared" si="155"/>
        <v>-0.62023525243273281</v>
      </c>
      <c r="AE381" s="8">
        <f t="shared" si="156"/>
        <v>-0.56688503951481528</v>
      </c>
      <c r="AF381" s="8">
        <f t="shared" si="157"/>
        <v>1.0936517147071445</v>
      </c>
      <c r="AG381" s="8"/>
      <c r="AH381">
        <v>4.9948913177926872</v>
      </c>
      <c r="AJ381">
        <v>-0.1042488771239702</v>
      </c>
      <c r="AK381">
        <v>-1</v>
      </c>
      <c r="AL381">
        <v>-1.9990966006761279</v>
      </c>
      <c r="AM381">
        <v>-1</v>
      </c>
      <c r="AN381">
        <v>-0.20849775424794029</v>
      </c>
      <c r="AO381">
        <v>-2</v>
      </c>
      <c r="AP381">
        <v>0</v>
      </c>
      <c r="AQ381">
        <v>-2</v>
      </c>
      <c r="AS381">
        <v>-0.1042488771239702</v>
      </c>
      <c r="AT381">
        <v>-1</v>
      </c>
      <c r="AU381">
        <v>-1.9990966006761279</v>
      </c>
      <c r="AV381">
        <v>-1</v>
      </c>
      <c r="AW381">
        <v>-0.61961209376452053</v>
      </c>
      <c r="AX381">
        <v>-0.8169472000000001</v>
      </c>
      <c r="AY381">
        <v>-1.728686916667469</v>
      </c>
      <c r="AZ381">
        <v>-0.8169472000000001</v>
      </c>
      <c r="BB381">
        <f t="shared" si="139"/>
        <v>-0.8169472000000001</v>
      </c>
    </row>
    <row r="382" spans="1:54" x14ac:dyDescent="0.3">
      <c r="A382">
        <v>23</v>
      </c>
      <c r="B382" t="s">
        <v>111</v>
      </c>
      <c r="C382" t="s">
        <v>95</v>
      </c>
      <c r="D382" t="s">
        <v>96</v>
      </c>
      <c r="F382" s="2">
        <v>0</v>
      </c>
      <c r="G382" s="2">
        <f t="shared" si="134"/>
        <v>0</v>
      </c>
      <c r="H382" s="4">
        <f t="shared" si="135"/>
        <v>0</v>
      </c>
      <c r="I382" s="14">
        <f t="shared" si="136"/>
        <v>1</v>
      </c>
      <c r="J382">
        <f t="shared" si="115"/>
        <v>0</v>
      </c>
      <c r="K382">
        <f t="shared" si="137"/>
        <v>4</v>
      </c>
      <c r="L382">
        <f t="shared" si="138"/>
        <v>0</v>
      </c>
      <c r="M382" s="8">
        <f t="shared" si="140"/>
        <v>0.52875326962809599</v>
      </c>
      <c r="N382" s="8">
        <f t="shared" si="141"/>
        <v>0.53248134912533507</v>
      </c>
      <c r="O382" s="8">
        <f t="shared" si="142"/>
        <v>2.388405679372077E-3</v>
      </c>
      <c r="P382" s="8">
        <f t="shared" si="143"/>
        <v>3.9906814609765705E-3</v>
      </c>
      <c r="Q382" s="8">
        <f t="shared" si="144"/>
        <v>-3.9454490199867784E-2</v>
      </c>
      <c r="R382" s="8">
        <f t="shared" si="145"/>
        <v>2.538687655060313</v>
      </c>
      <c r="T382" s="8">
        <f t="shared" si="146"/>
        <v>0.54315736991266961</v>
      </c>
      <c r="U382" s="8">
        <f t="shared" si="147"/>
        <v>0.55526588432183721</v>
      </c>
      <c r="V382" s="8">
        <f t="shared" si="148"/>
        <v>0.39885331273103353</v>
      </c>
      <c r="W382" s="8">
        <f t="shared" si="149"/>
        <v>0.19048639319780841</v>
      </c>
      <c r="X382" s="8">
        <f t="shared" si="150"/>
        <v>0.30441371424421565</v>
      </c>
      <c r="Y382" s="8">
        <f t="shared" si="151"/>
        <v>2.8275344647365785</v>
      </c>
      <c r="AA382" s="8">
        <f t="shared" si="152"/>
        <v>-0.48506224159837347</v>
      </c>
      <c r="AB382" s="8">
        <f t="shared" si="153"/>
        <v>-0.47910063711948198</v>
      </c>
      <c r="AC382" s="8">
        <f t="shared" si="154"/>
        <v>-0.44766510471996168</v>
      </c>
      <c r="AD382" s="8">
        <f t="shared" si="155"/>
        <v>-0.59996064054112308</v>
      </c>
      <c r="AE382" s="8">
        <f t="shared" si="156"/>
        <v>-0.57175058039105064</v>
      </c>
      <c r="AF382" s="8">
        <f t="shared" si="157"/>
        <v>1.0589839029287187</v>
      </c>
      <c r="AG382" s="8"/>
      <c r="AH382">
        <v>-2.11556000373408</v>
      </c>
      <c r="AJ382">
        <v>-0.1042488771239702</v>
      </c>
      <c r="AK382">
        <v>-1</v>
      </c>
      <c r="AL382">
        <v>-1.9990966006761279</v>
      </c>
      <c r="AM382">
        <v>-1</v>
      </c>
      <c r="AN382">
        <v>-0.20849775424794029</v>
      </c>
      <c r="AO382">
        <v>-2</v>
      </c>
      <c r="AP382">
        <v>0</v>
      </c>
      <c r="AQ382">
        <v>-2</v>
      </c>
      <c r="AS382">
        <v>-0.1042488771239702</v>
      </c>
      <c r="AT382">
        <v>-1</v>
      </c>
      <c r="AU382">
        <v>-1.9990966006761279</v>
      </c>
      <c r="AV382">
        <v>-1</v>
      </c>
      <c r="AW382">
        <v>-0.76915916467397794</v>
      </c>
      <c r="AX382">
        <v>-0.90542080000000014</v>
      </c>
      <c r="AY382">
        <v>-4.8322502030723822</v>
      </c>
      <c r="AZ382">
        <v>-0.90542080000000014</v>
      </c>
      <c r="BB382">
        <f t="shared" si="139"/>
        <v>-0.90542080000000014</v>
      </c>
    </row>
    <row r="383" spans="1:54" x14ac:dyDescent="0.3">
      <c r="A383">
        <v>24</v>
      </c>
      <c r="B383" t="s">
        <v>112</v>
      </c>
      <c r="C383" t="s">
        <v>113</v>
      </c>
      <c r="D383" t="s">
        <v>114</v>
      </c>
      <c r="F383" s="2">
        <v>0</v>
      </c>
      <c r="G383" s="2">
        <f t="shared" si="134"/>
        <v>0</v>
      </c>
      <c r="H383" s="4">
        <f t="shared" si="135"/>
        <v>1</v>
      </c>
      <c r="I383" s="14">
        <f t="shared" si="136"/>
        <v>0</v>
      </c>
      <c r="J383">
        <f t="shared" si="115"/>
        <v>1</v>
      </c>
      <c r="K383">
        <f t="shared" si="137"/>
        <v>3</v>
      </c>
      <c r="L383">
        <f t="shared" si="138"/>
        <v>3</v>
      </c>
      <c r="M383" s="8">
        <f t="shared" si="140"/>
        <v>-0.45073324999546283</v>
      </c>
      <c r="N383" s="8">
        <f t="shared" si="141"/>
        <v>-0.44329997771683072</v>
      </c>
      <c r="O383" s="8">
        <f t="shared" si="142"/>
        <v>-0.76241205996063222</v>
      </c>
      <c r="P383" s="8">
        <f t="shared" si="143"/>
        <v>-0.76345623004694707</v>
      </c>
      <c r="Q383" s="8">
        <f t="shared" si="144"/>
        <v>-9.9369478040887207E-2</v>
      </c>
      <c r="R383" s="8">
        <f t="shared" si="145"/>
        <v>-0.90641035153569072</v>
      </c>
      <c r="T383" s="8">
        <f t="shared" si="146"/>
        <v>-0.45481782513917229</v>
      </c>
      <c r="U383" s="8">
        <f t="shared" si="147"/>
        <v>-0.45399328135847167</v>
      </c>
      <c r="V383" s="8">
        <f t="shared" si="148"/>
        <v>-0.66022526212386135</v>
      </c>
      <c r="W383" s="8">
        <f t="shared" si="149"/>
        <v>-0.56852792834257626</v>
      </c>
      <c r="X383" s="8">
        <f t="shared" si="150"/>
        <v>0.25716430811982444</v>
      </c>
      <c r="Y383" s="8">
        <f t="shared" si="151"/>
        <v>-0.63075586816032991</v>
      </c>
      <c r="AA383" s="8">
        <f t="shared" si="152"/>
        <v>-0.80401433426901114</v>
      </c>
      <c r="AB383" s="8">
        <f t="shared" si="153"/>
        <v>-0.80201445931027304</v>
      </c>
      <c r="AC383" s="8">
        <f t="shared" si="154"/>
        <v>-0.88396249638114965</v>
      </c>
      <c r="AD383" s="8">
        <f t="shared" si="155"/>
        <v>-0.80717524500617699</v>
      </c>
      <c r="AE383" s="8">
        <f t="shared" si="156"/>
        <v>-0.53736905998338935</v>
      </c>
      <c r="AF383" s="8">
        <f t="shared" si="157"/>
        <v>-0.81422315028349035</v>
      </c>
      <c r="AG383" s="8"/>
      <c r="AH383">
        <v>16.756277978615429</v>
      </c>
      <c r="AJ383">
        <v>0.46464774348697119</v>
      </c>
      <c r="AK383">
        <v>2</v>
      </c>
      <c r="AL383">
        <v>-0.92929548697394238</v>
      </c>
      <c r="AM383">
        <v>2</v>
      </c>
      <c r="AN383">
        <v>0.16143439132799711</v>
      </c>
      <c r="AO383">
        <v>2</v>
      </c>
      <c r="AP383">
        <v>0</v>
      </c>
      <c r="AQ383">
        <v>2</v>
      </c>
      <c r="AS383">
        <v>0.46464774348697119</v>
      </c>
      <c r="AT383">
        <v>2</v>
      </c>
      <c r="AU383">
        <v>-0.92929548697394238</v>
      </c>
      <c r="AV383">
        <v>2</v>
      </c>
      <c r="AW383">
        <v>0.1221168942596926</v>
      </c>
      <c r="AX383">
        <v>0.35491840000000002</v>
      </c>
      <c r="AY383">
        <v>-0.39444124704567418</v>
      </c>
      <c r="AZ383">
        <v>0.35491840000000002</v>
      </c>
      <c r="BB383">
        <f t="shared" si="139"/>
        <v>0.35491840000000002</v>
      </c>
    </row>
    <row r="384" spans="1:54" x14ac:dyDescent="0.3">
      <c r="A384">
        <v>24</v>
      </c>
      <c r="B384" t="s">
        <v>115</v>
      </c>
      <c r="C384" t="s">
        <v>113</v>
      </c>
      <c r="D384" t="s">
        <v>114</v>
      </c>
      <c r="F384" s="2">
        <v>0</v>
      </c>
      <c r="G384" s="2">
        <f t="shared" si="134"/>
        <v>1</v>
      </c>
      <c r="H384" s="4">
        <f t="shared" si="135"/>
        <v>0</v>
      </c>
      <c r="I384" s="14">
        <f t="shared" si="136"/>
        <v>1</v>
      </c>
      <c r="J384">
        <f t="shared" si="115"/>
        <v>0</v>
      </c>
      <c r="K384">
        <f t="shared" si="137"/>
        <v>3</v>
      </c>
      <c r="L384">
        <f t="shared" si="138"/>
        <v>0</v>
      </c>
      <c r="M384" s="8">
        <f t="shared" si="140"/>
        <v>-0.23310596445348725</v>
      </c>
      <c r="N384" s="8">
        <f t="shared" si="141"/>
        <v>-0.2315983432329296</v>
      </c>
      <c r="O384" s="8">
        <f t="shared" si="142"/>
        <v>-0.58015334687091935</v>
      </c>
      <c r="P384" s="8">
        <f t="shared" si="143"/>
        <v>-0.62684996576627938</v>
      </c>
      <c r="Q384" s="8">
        <f t="shared" si="144"/>
        <v>-0.29398105536982888</v>
      </c>
      <c r="R384" s="8">
        <f t="shared" si="145"/>
        <v>-0.59134068067332368</v>
      </c>
      <c r="T384" s="8">
        <f t="shared" si="146"/>
        <v>-0.27880331954090803</v>
      </c>
      <c r="U384" s="8">
        <f t="shared" si="147"/>
        <v>-0.28146098890263627</v>
      </c>
      <c r="V384" s="8">
        <f t="shared" si="148"/>
        <v>-0.5839798925903642</v>
      </c>
      <c r="W384" s="8">
        <f t="shared" si="149"/>
        <v>-0.59125388348573693</v>
      </c>
      <c r="X384" s="8">
        <f t="shared" si="150"/>
        <v>-0.23900042884187012</v>
      </c>
      <c r="Y384" s="8">
        <f t="shared" si="151"/>
        <v>-0.26587791061756993</v>
      </c>
      <c r="AA384" s="8">
        <f t="shared" si="152"/>
        <v>-0.80166645219628763</v>
      </c>
      <c r="AB384" s="8">
        <f t="shared" si="153"/>
        <v>-0.80195661787618922</v>
      </c>
      <c r="AC384" s="8">
        <f t="shared" si="154"/>
        <v>-0.86288015963198528</v>
      </c>
      <c r="AD384" s="8">
        <f t="shared" si="155"/>
        <v>-0.88328957487270032</v>
      </c>
      <c r="AE384" s="8">
        <f t="shared" si="156"/>
        <v>-0.77297372201581904</v>
      </c>
      <c r="AF384" s="8">
        <f t="shared" si="157"/>
        <v>-0.59418191736874693</v>
      </c>
      <c r="AG384" s="8"/>
      <c r="AH384">
        <v>-19.00185643215962</v>
      </c>
      <c r="AJ384">
        <v>6.1061765166978352E-2</v>
      </c>
      <c r="AK384">
        <v>0</v>
      </c>
      <c r="AL384">
        <v>-0.92929548697394238</v>
      </c>
      <c r="AM384">
        <v>0</v>
      </c>
      <c r="AN384">
        <v>-0.16143439132799711</v>
      </c>
      <c r="AO384">
        <v>-2</v>
      </c>
      <c r="AP384">
        <v>0</v>
      </c>
      <c r="AQ384">
        <v>-2</v>
      </c>
      <c r="AS384">
        <v>6.1061765166978352E-2</v>
      </c>
      <c r="AT384">
        <v>0</v>
      </c>
      <c r="AU384">
        <v>-0.92929548697394238</v>
      </c>
      <c r="AV384">
        <v>0</v>
      </c>
      <c r="AW384">
        <v>-0.16412651293648001</v>
      </c>
      <c r="AX384">
        <v>-0.44544000000000022</v>
      </c>
      <c r="AY384">
        <v>2.415137170934293</v>
      </c>
      <c r="AZ384">
        <v>-0.44544000000000022</v>
      </c>
      <c r="BB384">
        <f t="shared" si="139"/>
        <v>-0.44544000000000022</v>
      </c>
    </row>
    <row r="385" spans="1:54" x14ac:dyDescent="0.3">
      <c r="A385">
        <v>24</v>
      </c>
      <c r="B385" t="s">
        <v>116</v>
      </c>
      <c r="C385" t="s">
        <v>113</v>
      </c>
      <c r="D385" t="s">
        <v>114</v>
      </c>
      <c r="F385" s="2">
        <v>0</v>
      </c>
      <c r="G385" s="2">
        <f t="shared" si="134"/>
        <v>1</v>
      </c>
      <c r="H385" s="4">
        <f t="shared" si="135"/>
        <v>0</v>
      </c>
      <c r="I385" s="14">
        <f t="shared" si="136"/>
        <v>0</v>
      </c>
      <c r="J385">
        <f t="shared" si="115"/>
        <v>1</v>
      </c>
      <c r="K385">
        <f t="shared" si="137"/>
        <v>3</v>
      </c>
      <c r="L385">
        <f t="shared" si="138"/>
        <v>0</v>
      </c>
      <c r="M385" s="8">
        <f t="shared" si="140"/>
        <v>-0.34680462844220444</v>
      </c>
      <c r="N385" s="8">
        <f t="shared" si="141"/>
        <v>-0.34271842820401699</v>
      </c>
      <c r="O385" s="8">
        <f t="shared" si="142"/>
        <v>-0.7281059508309089</v>
      </c>
      <c r="P385" s="8">
        <f t="shared" si="143"/>
        <v>-0.69294099132003328</v>
      </c>
      <c r="Q385" s="8">
        <f t="shared" si="144"/>
        <v>-0.29794121883731867</v>
      </c>
      <c r="R385" s="8">
        <f t="shared" si="145"/>
        <v>-0.68090009856133904</v>
      </c>
      <c r="T385" s="8">
        <f t="shared" si="146"/>
        <v>-0.35329554731499924</v>
      </c>
      <c r="U385" s="8">
        <f t="shared" si="147"/>
        <v>-0.35058356610696351</v>
      </c>
      <c r="V385" s="8">
        <f t="shared" si="148"/>
        <v>-0.49591921776923731</v>
      </c>
      <c r="W385" s="8">
        <f t="shared" si="149"/>
        <v>-0.56075324068113985</v>
      </c>
      <c r="X385" s="8">
        <f t="shared" si="150"/>
        <v>-0.24205132037406404</v>
      </c>
      <c r="Y385" s="8">
        <f t="shared" si="151"/>
        <v>-0.44793030624560182</v>
      </c>
      <c r="AA385" s="8">
        <f t="shared" si="152"/>
        <v>-0.78972473630739726</v>
      </c>
      <c r="AB385" s="8">
        <f t="shared" si="153"/>
        <v>-0.7875254459547284</v>
      </c>
      <c r="AC385" s="8">
        <f t="shared" si="154"/>
        <v>-0.80163856730688698</v>
      </c>
      <c r="AD385" s="8">
        <f t="shared" si="155"/>
        <v>-0.86095308425228179</v>
      </c>
      <c r="AE385" s="8">
        <f t="shared" si="156"/>
        <v>-0.77807226107437177</v>
      </c>
      <c r="AF385" s="8">
        <f t="shared" si="157"/>
        <v>-0.74981265159751553</v>
      </c>
      <c r="AG385" s="8"/>
      <c r="AH385">
        <v>-0.76135570139918474</v>
      </c>
      <c r="AJ385">
        <v>-6.1061765166978352E-2</v>
      </c>
      <c r="AK385">
        <v>0</v>
      </c>
      <c r="AL385">
        <v>-0.92929548697394238</v>
      </c>
      <c r="AM385">
        <v>0</v>
      </c>
      <c r="AN385">
        <v>0.16143439132799711</v>
      </c>
      <c r="AO385">
        <v>2</v>
      </c>
      <c r="AP385">
        <v>0</v>
      </c>
      <c r="AQ385">
        <v>2</v>
      </c>
      <c r="AS385">
        <v>-6.1061765166978352E-2</v>
      </c>
      <c r="AT385">
        <v>0</v>
      </c>
      <c r="AU385">
        <v>-0.92929548697394238</v>
      </c>
      <c r="AV385">
        <v>0</v>
      </c>
      <c r="AW385">
        <v>0.15755617388028301</v>
      </c>
      <c r="AX385">
        <v>0.43929600000000019</v>
      </c>
      <c r="AY385">
        <v>-1.9678145220503029</v>
      </c>
      <c r="AZ385">
        <v>0.43929600000000019</v>
      </c>
      <c r="BB385">
        <f t="shared" si="139"/>
        <v>0.43929600000000019</v>
      </c>
    </row>
    <row r="386" spans="1:54" x14ac:dyDescent="0.3">
      <c r="A386">
        <v>24</v>
      </c>
      <c r="B386" t="s">
        <v>117</v>
      </c>
      <c r="C386" t="s">
        <v>113</v>
      </c>
      <c r="D386" t="s">
        <v>114</v>
      </c>
      <c r="F386" s="2">
        <v>0</v>
      </c>
      <c r="G386" s="2">
        <f t="shared" si="134"/>
        <v>0</v>
      </c>
      <c r="H386" s="4">
        <f t="shared" si="135"/>
        <v>0</v>
      </c>
      <c r="I386" s="14">
        <f t="shared" si="136"/>
        <v>1</v>
      </c>
      <c r="J386">
        <f t="shared" si="115"/>
        <v>0</v>
      </c>
      <c r="K386">
        <f t="shared" si="137"/>
        <v>3</v>
      </c>
      <c r="L386">
        <f t="shared" si="138"/>
        <v>0</v>
      </c>
      <c r="M386" s="8">
        <f t="shared" si="140"/>
        <v>1.7339994619841581</v>
      </c>
      <c r="N386" s="8">
        <f t="shared" si="141"/>
        <v>1.7394037683325034</v>
      </c>
      <c r="O386" s="8">
        <f t="shared" si="142"/>
        <v>0.13449710508499332</v>
      </c>
      <c r="P386" s="8">
        <f t="shared" si="143"/>
        <v>1.3460288385167902</v>
      </c>
      <c r="Q386" s="8">
        <f t="shared" si="144"/>
        <v>-0.11047649469263875</v>
      </c>
      <c r="R386" s="8">
        <f t="shared" si="145"/>
        <v>0.81561400293306896</v>
      </c>
      <c r="T386" s="8">
        <f t="shared" si="146"/>
        <v>0.64553119914768353</v>
      </c>
      <c r="U386" s="8">
        <f t="shared" si="147"/>
        <v>0.63263463827749644</v>
      </c>
      <c r="V386" s="8">
        <f t="shared" si="148"/>
        <v>8.4618084010901595E-2</v>
      </c>
      <c r="W386" s="8">
        <f t="shared" si="149"/>
        <v>1.530780911037207</v>
      </c>
      <c r="X386" s="8">
        <f t="shared" si="150"/>
        <v>0.18956669323950071</v>
      </c>
      <c r="Y386" s="8">
        <f t="shared" si="151"/>
        <v>0.24578221465570266</v>
      </c>
      <c r="AA386" s="8">
        <f t="shared" si="152"/>
        <v>-0.44247979973770818</v>
      </c>
      <c r="AB386" s="8">
        <f t="shared" si="153"/>
        <v>-0.44624592833467408</v>
      </c>
      <c r="AC386" s="8">
        <f t="shared" si="154"/>
        <v>-0.60153492833905264</v>
      </c>
      <c r="AD386" s="8">
        <f t="shared" si="155"/>
        <v>2.202870712003599E-2</v>
      </c>
      <c r="AE386" s="8">
        <f t="shared" si="156"/>
        <v>-0.5396364992344298</v>
      </c>
      <c r="AF386" s="8">
        <f t="shared" si="157"/>
        <v>-0.44855283328281126</v>
      </c>
      <c r="AG386" s="8"/>
      <c r="AH386">
        <v>3.006934154943373</v>
      </c>
      <c r="AJ386">
        <v>-0.46464774348697119</v>
      </c>
      <c r="AK386">
        <v>-2</v>
      </c>
      <c r="AL386">
        <v>-0.92929548697394238</v>
      </c>
      <c r="AM386">
        <v>-2</v>
      </c>
      <c r="AN386">
        <v>-0.16143439132799711</v>
      </c>
      <c r="AO386">
        <v>-2</v>
      </c>
      <c r="AP386">
        <v>0</v>
      </c>
      <c r="AQ386">
        <v>-2</v>
      </c>
      <c r="AS386">
        <v>-0.46464774348697119</v>
      </c>
      <c r="AT386">
        <v>-2</v>
      </c>
      <c r="AU386">
        <v>-0.92929548697394238</v>
      </c>
      <c r="AV386">
        <v>-2</v>
      </c>
      <c r="AW386">
        <v>-0.1155465552034957</v>
      </c>
      <c r="AX386">
        <v>-0.3487744000000001</v>
      </c>
      <c r="AY386">
        <v>-5.2881401838315002E-2</v>
      </c>
      <c r="AZ386">
        <v>-0.3487744000000001</v>
      </c>
      <c r="BB386">
        <f t="shared" si="139"/>
        <v>-0.3487744000000001</v>
      </c>
    </row>
    <row r="387" spans="1:54" x14ac:dyDescent="0.3">
      <c r="A387">
        <v>24</v>
      </c>
      <c r="B387" t="s">
        <v>118</v>
      </c>
      <c r="C387" t="s">
        <v>113</v>
      </c>
      <c r="D387" t="s">
        <v>114</v>
      </c>
      <c r="F387" s="2">
        <v>0</v>
      </c>
      <c r="G387" s="2">
        <f t="shared" si="134"/>
        <v>1</v>
      </c>
      <c r="H387" s="4">
        <f t="shared" si="135"/>
        <v>0</v>
      </c>
      <c r="I387" s="14">
        <f t="shared" si="136"/>
        <v>1</v>
      </c>
      <c r="J387">
        <f t="shared" si="115"/>
        <v>0</v>
      </c>
      <c r="K387">
        <f t="shared" si="137"/>
        <v>3</v>
      </c>
      <c r="L387">
        <f t="shared" si="138"/>
        <v>0</v>
      </c>
      <c r="M387" s="8">
        <f t="shared" si="140"/>
        <v>2.5751066593371315</v>
      </c>
      <c r="N387" s="8">
        <f t="shared" si="141"/>
        <v>2.5848330909073223</v>
      </c>
      <c r="O387" s="8">
        <f t="shared" si="142"/>
        <v>2.5764768102904387</v>
      </c>
      <c r="P387" s="8">
        <f t="shared" si="143"/>
        <v>6.5566655082843965</v>
      </c>
      <c r="Q387" s="8">
        <f t="shared" si="144"/>
        <v>-0.10459129225328384</v>
      </c>
      <c r="R387" s="8">
        <f t="shared" si="145"/>
        <v>7.6976711624406944</v>
      </c>
      <c r="T387" s="8">
        <f t="shared" si="146"/>
        <v>1.034929548891891</v>
      </c>
      <c r="U387" s="8">
        <f t="shared" si="147"/>
        <v>1.0394864573016862</v>
      </c>
      <c r="V387" s="8">
        <f t="shared" si="148"/>
        <v>1.0282885253336858</v>
      </c>
      <c r="W387" s="8">
        <f t="shared" si="149"/>
        <v>4.1259922123706634</v>
      </c>
      <c r="X387" s="8">
        <f t="shared" si="150"/>
        <v>0.23614315500774669</v>
      </c>
      <c r="Y387" s="8">
        <f t="shared" si="151"/>
        <v>1.4551912382851684</v>
      </c>
      <c r="AA387" s="8">
        <f t="shared" si="152"/>
        <v>-0.36128393499057881</v>
      </c>
      <c r="AB387" s="8">
        <f t="shared" si="153"/>
        <v>-0.34373711083476505</v>
      </c>
      <c r="AC387" s="8">
        <f t="shared" si="154"/>
        <v>-0.28175600331909817</v>
      </c>
      <c r="AD387" s="8">
        <f t="shared" si="155"/>
        <v>1.1299916742037688</v>
      </c>
      <c r="AE387" s="8">
        <f t="shared" si="156"/>
        <v>-0.54482505002110437</v>
      </c>
      <c r="AF387" s="8">
        <f t="shared" si="157"/>
        <v>7.06508755929353E-2</v>
      </c>
      <c r="AG387" s="8"/>
      <c r="AH387">
        <v>3.0069341549433721</v>
      </c>
      <c r="AJ387">
        <v>-0.46464774348697119</v>
      </c>
      <c r="AK387">
        <v>-2</v>
      </c>
      <c r="AL387">
        <v>-0.92929548697394238</v>
      </c>
      <c r="AM387">
        <v>-2</v>
      </c>
      <c r="AN387">
        <v>-0.16143439132799711</v>
      </c>
      <c r="AO387">
        <v>-2</v>
      </c>
      <c r="AP387">
        <v>0</v>
      </c>
      <c r="AQ387">
        <v>-2</v>
      </c>
      <c r="AS387">
        <v>-0.46464774348697119</v>
      </c>
      <c r="AT387">
        <v>-2</v>
      </c>
      <c r="AU387">
        <v>-0.92929548697394238</v>
      </c>
      <c r="AV387">
        <v>-2</v>
      </c>
      <c r="AW387">
        <v>-0.1155465552034957</v>
      </c>
      <c r="AX387">
        <v>-0.3487744000000001</v>
      </c>
      <c r="AY387">
        <v>-5.2881401838315002E-2</v>
      </c>
      <c r="AZ387">
        <v>-0.3487744000000001</v>
      </c>
      <c r="BB387">
        <f t="shared" si="139"/>
        <v>-0.3487744000000001</v>
      </c>
    </row>
    <row r="388" spans="1:54" x14ac:dyDescent="0.3">
      <c r="A388">
        <v>24</v>
      </c>
      <c r="B388" t="s">
        <v>119</v>
      </c>
      <c r="C388" t="s">
        <v>113</v>
      </c>
      <c r="D388" t="s">
        <v>114</v>
      </c>
      <c r="F388" s="2">
        <v>0</v>
      </c>
      <c r="G388" s="2">
        <f t="shared" si="134"/>
        <v>0</v>
      </c>
      <c r="H388" s="4">
        <f t="shared" si="135"/>
        <v>0</v>
      </c>
      <c r="I388" s="14">
        <f t="shared" si="136"/>
        <v>0</v>
      </c>
      <c r="J388">
        <f t="shared" si="115"/>
        <v>1</v>
      </c>
      <c r="K388">
        <f t="shared" si="137"/>
        <v>3</v>
      </c>
      <c r="L388">
        <f t="shared" si="138"/>
        <v>0</v>
      </c>
      <c r="M388" s="8">
        <f t="shared" si="140"/>
        <v>-0.12553807574976567</v>
      </c>
      <c r="N388" s="8">
        <f t="shared" si="141"/>
        <v>-0.12841707680821524</v>
      </c>
      <c r="O388" s="8">
        <f t="shared" si="142"/>
        <v>-0.90353739610980632</v>
      </c>
      <c r="P388" s="8">
        <f t="shared" si="143"/>
        <v>-0.74672078972357592</v>
      </c>
      <c r="Q388" s="8">
        <f t="shared" si="144"/>
        <v>-0.29995049480885044</v>
      </c>
      <c r="R388" s="8">
        <f t="shared" si="145"/>
        <v>-0.66044697716014455</v>
      </c>
      <c r="T388" s="8">
        <f t="shared" si="146"/>
        <v>-0.1794846471400762</v>
      </c>
      <c r="U388" s="8">
        <f t="shared" si="147"/>
        <v>-0.1806178418570199</v>
      </c>
      <c r="V388" s="8">
        <f t="shared" si="148"/>
        <v>-0.66841582484489592</v>
      </c>
      <c r="W388" s="8">
        <f t="shared" si="149"/>
        <v>-0.51914155391075811</v>
      </c>
      <c r="X388" s="8">
        <f t="shared" si="150"/>
        <v>-0.25200124827041659</v>
      </c>
      <c r="Y388" s="8">
        <f t="shared" si="151"/>
        <v>-0.40658560378050074</v>
      </c>
      <c r="AA388" s="8">
        <f t="shared" si="152"/>
        <v>-0.72745368149051848</v>
      </c>
      <c r="AB388" s="8">
        <f t="shared" si="153"/>
        <v>-0.72882828688459433</v>
      </c>
      <c r="AC388" s="8">
        <f t="shared" si="154"/>
        <v>-0.88562544516468988</v>
      </c>
      <c r="AD388" s="8">
        <f t="shared" si="155"/>
        <v>-0.81898594805878766</v>
      </c>
      <c r="AE388" s="8">
        <f t="shared" si="156"/>
        <v>-0.77993698526561028</v>
      </c>
      <c r="AF388" s="8">
        <f t="shared" si="157"/>
        <v>-0.73132910941940377</v>
      </c>
      <c r="AG388" s="8"/>
      <c r="AH388">
        <v>-0.76135570139918385</v>
      </c>
      <c r="AJ388">
        <v>-6.1061765166978352E-2</v>
      </c>
      <c r="AK388">
        <v>0</v>
      </c>
      <c r="AL388">
        <v>-0.92929548697394238</v>
      </c>
      <c r="AM388">
        <v>0</v>
      </c>
      <c r="AN388">
        <v>0.16143439132799711</v>
      </c>
      <c r="AO388">
        <v>2</v>
      </c>
      <c r="AP388">
        <v>0</v>
      </c>
      <c r="AQ388">
        <v>2</v>
      </c>
      <c r="AS388">
        <v>-6.1061765166978352E-2</v>
      </c>
      <c r="AT388">
        <v>0</v>
      </c>
      <c r="AU388">
        <v>-0.92929548697394238</v>
      </c>
      <c r="AV388">
        <v>0</v>
      </c>
      <c r="AW388">
        <v>0.15755617388028301</v>
      </c>
      <c r="AX388">
        <v>0.43929600000000019</v>
      </c>
      <c r="AY388">
        <v>-1.9678145220503029</v>
      </c>
      <c r="AZ388">
        <v>0.43929600000000019</v>
      </c>
      <c r="BB388">
        <f t="shared" si="139"/>
        <v>0.43929600000000019</v>
      </c>
    </row>
    <row r="389" spans="1:54" x14ac:dyDescent="0.3">
      <c r="A389">
        <v>24</v>
      </c>
      <c r="B389" t="s">
        <v>120</v>
      </c>
      <c r="C389" t="s">
        <v>113</v>
      </c>
      <c r="D389" t="s">
        <v>114</v>
      </c>
      <c r="F389" s="2">
        <v>0</v>
      </c>
      <c r="G389" s="2">
        <f t="shared" si="134"/>
        <v>0</v>
      </c>
      <c r="H389" s="4">
        <f t="shared" si="135"/>
        <v>0</v>
      </c>
      <c r="I389" s="14">
        <f t="shared" si="136"/>
        <v>1</v>
      </c>
      <c r="J389">
        <f t="shared" si="115"/>
        <v>0</v>
      </c>
      <c r="K389">
        <f t="shared" si="137"/>
        <v>3</v>
      </c>
      <c r="L389">
        <f t="shared" si="138"/>
        <v>0</v>
      </c>
      <c r="M389" s="8">
        <f t="shared" si="140"/>
        <v>-0.14475633289402731</v>
      </c>
      <c r="N389" s="8">
        <f t="shared" si="141"/>
        <v>-0.139246742972371</v>
      </c>
      <c r="O389" s="8">
        <f t="shared" si="142"/>
        <v>-0.30353231296763455</v>
      </c>
      <c r="P389" s="8">
        <f t="shared" si="143"/>
        <v>-0.45588801568694293</v>
      </c>
      <c r="Q389" s="8">
        <f t="shared" si="144"/>
        <v>-0.28505985360486619</v>
      </c>
      <c r="R389" s="8">
        <f t="shared" si="145"/>
        <v>-0.68925016008473983</v>
      </c>
      <c r="T389" s="8">
        <f t="shared" si="146"/>
        <v>-0.23908117269706378</v>
      </c>
      <c r="U389" s="8">
        <f t="shared" si="147"/>
        <v>-0.24164087838257245</v>
      </c>
      <c r="V389" s="8">
        <f t="shared" si="148"/>
        <v>-0.42602608022111399</v>
      </c>
      <c r="W389" s="8">
        <f t="shared" si="149"/>
        <v>-0.4468620375095837</v>
      </c>
      <c r="X389" s="8">
        <f t="shared" si="150"/>
        <v>-0.22836944418505581</v>
      </c>
      <c r="Y389" s="8">
        <f t="shared" si="151"/>
        <v>-0.48310088934169149</v>
      </c>
      <c r="AA389" s="8">
        <f t="shared" si="152"/>
        <v>-0.77312408060706028</v>
      </c>
      <c r="AB389" s="8">
        <f t="shared" si="153"/>
        <v>-0.77333702857497111</v>
      </c>
      <c r="AC389" s="8">
        <f t="shared" si="154"/>
        <v>-0.83177215504066848</v>
      </c>
      <c r="AD389" s="8">
        <f t="shared" si="155"/>
        <v>-0.86167330148420829</v>
      </c>
      <c r="AE389" s="8">
        <f t="shared" si="156"/>
        <v>-0.77062404966641229</v>
      </c>
      <c r="AF389" s="8">
        <f t="shared" si="157"/>
        <v>-0.72561277434878191</v>
      </c>
      <c r="AG389" s="8"/>
      <c r="AH389">
        <v>-19.00185643215962</v>
      </c>
      <c r="AJ389">
        <v>6.1061765166978352E-2</v>
      </c>
      <c r="AK389">
        <v>0</v>
      </c>
      <c r="AL389">
        <v>-0.92929548697394238</v>
      </c>
      <c r="AM389">
        <v>0</v>
      </c>
      <c r="AN389">
        <v>-0.16143439132799711</v>
      </c>
      <c r="AO389">
        <v>-2</v>
      </c>
      <c r="AP389">
        <v>0</v>
      </c>
      <c r="AQ389">
        <v>-2</v>
      </c>
      <c r="AS389">
        <v>6.1061765166978352E-2</v>
      </c>
      <c r="AT389">
        <v>0</v>
      </c>
      <c r="AU389">
        <v>-0.92929548697394238</v>
      </c>
      <c r="AV389">
        <v>0</v>
      </c>
      <c r="AW389">
        <v>-0.16412651293648001</v>
      </c>
      <c r="AX389">
        <v>-0.44544000000000022</v>
      </c>
      <c r="AY389">
        <v>2.415137170934293</v>
      </c>
      <c r="AZ389">
        <v>-0.44544000000000022</v>
      </c>
      <c r="BB389">
        <f t="shared" si="139"/>
        <v>-0.44544000000000022</v>
      </c>
    </row>
    <row r="390" spans="1:54" x14ac:dyDescent="0.3">
      <c r="A390">
        <v>24</v>
      </c>
      <c r="B390" t="s">
        <v>121</v>
      </c>
      <c r="C390" t="s">
        <v>113</v>
      </c>
      <c r="D390" t="s">
        <v>114</v>
      </c>
      <c r="F390" s="2">
        <v>0</v>
      </c>
      <c r="G390" s="2">
        <f t="shared" si="134"/>
        <v>1</v>
      </c>
      <c r="H390" s="4">
        <f t="shared" si="135"/>
        <v>1</v>
      </c>
      <c r="I390" s="14">
        <f t="shared" si="136"/>
        <v>0</v>
      </c>
      <c r="J390">
        <f t="shared" si="115"/>
        <v>1</v>
      </c>
      <c r="K390">
        <f t="shared" si="137"/>
        <v>3</v>
      </c>
      <c r="L390">
        <f t="shared" si="138"/>
        <v>3</v>
      </c>
      <c r="M390" s="8">
        <f t="shared" si="140"/>
        <v>-0.32148704357977537</v>
      </c>
      <c r="N390" s="8">
        <f t="shared" si="141"/>
        <v>-0.31687810369760228</v>
      </c>
      <c r="O390" s="8">
        <f t="shared" si="142"/>
        <v>-0.57941090089623826</v>
      </c>
      <c r="P390" s="8">
        <f t="shared" si="143"/>
        <v>-0.66193129216892554</v>
      </c>
      <c r="Q390" s="8">
        <f t="shared" si="144"/>
        <v>-0.11012228664987833</v>
      </c>
      <c r="R390" s="8">
        <f t="shared" si="145"/>
        <v>-0.68415199743372412</v>
      </c>
      <c r="T390" s="8">
        <f t="shared" si="146"/>
        <v>-0.28946251283470381</v>
      </c>
      <c r="U390" s="8">
        <f t="shared" si="147"/>
        <v>-0.2906057349829424</v>
      </c>
      <c r="V390" s="8">
        <f t="shared" si="148"/>
        <v>-0.43360510150388132</v>
      </c>
      <c r="W390" s="8">
        <f t="shared" si="149"/>
        <v>-0.5103409047229247</v>
      </c>
      <c r="X390" s="8">
        <f t="shared" si="150"/>
        <v>0.19452526045503074</v>
      </c>
      <c r="Y390" s="8">
        <f t="shared" si="151"/>
        <v>-0.45069890377412408</v>
      </c>
      <c r="AA390" s="8">
        <f t="shared" si="152"/>
        <v>-0.7382834970518648</v>
      </c>
      <c r="AB390" s="8">
        <f t="shared" si="153"/>
        <v>-0.73746702332895353</v>
      </c>
      <c r="AC390" s="8">
        <f t="shared" si="154"/>
        <v>-0.7977932659248328</v>
      </c>
      <c r="AD390" s="8">
        <f t="shared" si="155"/>
        <v>-0.77759207239058725</v>
      </c>
      <c r="AE390" s="8">
        <f t="shared" si="156"/>
        <v>-0.54382461098307233</v>
      </c>
      <c r="AF390" s="8">
        <f t="shared" si="157"/>
        <v>-0.73502713240462281</v>
      </c>
      <c r="AG390" s="8"/>
      <c r="AH390">
        <v>16.756277978615429</v>
      </c>
      <c r="AJ390">
        <v>0.46464774348697119</v>
      </c>
      <c r="AK390">
        <v>2</v>
      </c>
      <c r="AL390">
        <v>-0.92929548697394238</v>
      </c>
      <c r="AM390">
        <v>2</v>
      </c>
      <c r="AN390">
        <v>0.16143439132799711</v>
      </c>
      <c r="AO390">
        <v>2</v>
      </c>
      <c r="AP390">
        <v>0</v>
      </c>
      <c r="AQ390">
        <v>2</v>
      </c>
      <c r="AS390">
        <v>0.46464774348697119</v>
      </c>
      <c r="AT390">
        <v>2</v>
      </c>
      <c r="AU390">
        <v>-0.92929548697394238</v>
      </c>
      <c r="AV390">
        <v>2</v>
      </c>
      <c r="AW390">
        <v>0.1221168942596926</v>
      </c>
      <c r="AX390">
        <v>0.35491840000000002</v>
      </c>
      <c r="AY390">
        <v>-0.39444124704567418</v>
      </c>
      <c r="AZ390">
        <v>0.35491840000000002</v>
      </c>
      <c r="BB390">
        <f t="shared" si="139"/>
        <v>0.35491840000000002</v>
      </c>
    </row>
    <row r="391" spans="1:54" x14ac:dyDescent="0.3">
      <c r="A391">
        <v>24</v>
      </c>
      <c r="B391" t="s">
        <v>122</v>
      </c>
      <c r="C391" t="s">
        <v>123</v>
      </c>
      <c r="D391" t="s">
        <v>114</v>
      </c>
      <c r="F391" s="2">
        <v>0</v>
      </c>
      <c r="G391" s="2">
        <f t="shared" si="134"/>
        <v>0</v>
      </c>
      <c r="H391" s="4">
        <f t="shared" si="135"/>
        <v>0</v>
      </c>
      <c r="I391" s="14">
        <f t="shared" si="136"/>
        <v>0</v>
      </c>
      <c r="J391">
        <f t="shared" si="115"/>
        <v>1</v>
      </c>
      <c r="K391">
        <f t="shared" si="137"/>
        <v>3</v>
      </c>
      <c r="L391">
        <f t="shared" si="138"/>
        <v>0</v>
      </c>
      <c r="M391" s="8">
        <f t="shared" si="140"/>
        <v>-0.2325612367554668</v>
      </c>
      <c r="N391" s="8">
        <f t="shared" si="141"/>
        <v>-0.22615724767244585</v>
      </c>
      <c r="O391" s="8">
        <f t="shared" si="142"/>
        <v>-0.68153166400051723</v>
      </c>
      <c r="P391" s="8">
        <f t="shared" si="143"/>
        <v>-0.47409189129419793</v>
      </c>
      <c r="Q391" s="8">
        <f t="shared" si="144"/>
        <v>-4.5560689963527197E-2</v>
      </c>
      <c r="R391" s="8">
        <f t="shared" si="145"/>
        <v>-0.81963238051675569</v>
      </c>
      <c r="T391" s="8">
        <f t="shared" si="146"/>
        <v>-0.28525802440443609</v>
      </c>
      <c r="U391" s="8">
        <f t="shared" si="147"/>
        <v>-0.29485863536308876</v>
      </c>
      <c r="V391" s="8">
        <f t="shared" si="148"/>
        <v>-0.56716127252683768</v>
      </c>
      <c r="W391" s="8">
        <f t="shared" si="149"/>
        <v>-0.25628926289739429</v>
      </c>
      <c r="X391" s="8">
        <f t="shared" si="150"/>
        <v>0.43123494559086079</v>
      </c>
      <c r="Y391" s="8">
        <f t="shared" si="151"/>
        <v>-0.56940262105598372</v>
      </c>
      <c r="AA391" s="8">
        <f t="shared" si="152"/>
        <v>-0.66557035581631796</v>
      </c>
      <c r="AB391" s="8">
        <f t="shared" si="153"/>
        <v>-0.6728931625545711</v>
      </c>
      <c r="AC391" s="8">
        <f t="shared" si="154"/>
        <v>-0.79549953376686877</v>
      </c>
      <c r="AD391" s="8">
        <f t="shared" si="155"/>
        <v>-0.55742730216130354</v>
      </c>
      <c r="AE391" s="8">
        <f t="shared" si="156"/>
        <v>-0.39570604828924988</v>
      </c>
      <c r="AF391" s="8">
        <f t="shared" si="157"/>
        <v>-0.77044819379251761</v>
      </c>
      <c r="AG391" s="8"/>
      <c r="AH391">
        <v>11.64272726890589</v>
      </c>
      <c r="AJ391">
        <v>-2.6437360799676579</v>
      </c>
      <c r="AK391">
        <v>-2</v>
      </c>
      <c r="AL391">
        <v>2.3628068418924579</v>
      </c>
      <c r="AM391">
        <v>-2</v>
      </c>
      <c r="AN391">
        <v>0.32286878265599428</v>
      </c>
      <c r="AO391">
        <v>4</v>
      </c>
      <c r="AP391">
        <v>0</v>
      </c>
      <c r="AQ391">
        <v>4</v>
      </c>
      <c r="AS391">
        <v>-2.6437360799676579</v>
      </c>
      <c r="AT391">
        <v>-2</v>
      </c>
      <c r="AU391">
        <v>2.3628068418924579</v>
      </c>
      <c r="AV391">
        <v>-2</v>
      </c>
      <c r="AW391">
        <v>-0.52982877948722873</v>
      </c>
      <c r="AX391">
        <v>0.1009254400000001</v>
      </c>
      <c r="AY391">
        <v>-1.4984272856138869</v>
      </c>
      <c r="AZ391">
        <v>0.1009254400000001</v>
      </c>
      <c r="BB391">
        <f t="shared" si="139"/>
        <v>0.1009254400000001</v>
      </c>
    </row>
    <row r="392" spans="1:54" x14ac:dyDescent="0.3">
      <c r="A392">
        <v>24</v>
      </c>
      <c r="B392" t="s">
        <v>124</v>
      </c>
      <c r="C392" t="s">
        <v>123</v>
      </c>
      <c r="D392" t="s">
        <v>114</v>
      </c>
      <c r="F392" s="2">
        <v>0</v>
      </c>
      <c r="G392" s="2">
        <f t="shared" si="134"/>
        <v>1</v>
      </c>
      <c r="H392" s="4">
        <f t="shared" si="135"/>
        <v>0</v>
      </c>
      <c r="I392" s="14">
        <f t="shared" si="136"/>
        <v>1</v>
      </c>
      <c r="J392">
        <f t="shared" si="115"/>
        <v>0</v>
      </c>
      <c r="K392">
        <f t="shared" si="137"/>
        <v>3</v>
      </c>
      <c r="L392">
        <f t="shared" si="138"/>
        <v>0</v>
      </c>
      <c r="M392" s="8">
        <f t="shared" si="140"/>
        <v>-0.38086431988486913</v>
      </c>
      <c r="N392" s="8">
        <f t="shared" si="141"/>
        <v>-0.37051006539908882</v>
      </c>
      <c r="O392" s="8">
        <f t="shared" si="142"/>
        <v>-0.59108182438840895</v>
      </c>
      <c r="P392" s="8">
        <f t="shared" si="143"/>
        <v>-0.72164222508831277</v>
      </c>
      <c r="Q392" s="8">
        <f t="shared" si="144"/>
        <v>-0.35662408010548535</v>
      </c>
      <c r="R392" s="8">
        <f t="shared" si="145"/>
        <v>-0.67722469789746531</v>
      </c>
      <c r="T392" s="8">
        <f t="shared" si="146"/>
        <v>-0.36737401676074383</v>
      </c>
      <c r="U392" s="8">
        <f t="shared" si="147"/>
        <v>-0.36718344612478582</v>
      </c>
      <c r="V392" s="8">
        <f t="shared" si="148"/>
        <v>-0.49221086556893928</v>
      </c>
      <c r="W392" s="8">
        <f t="shared" si="149"/>
        <v>-0.6513503519767162</v>
      </c>
      <c r="X392" s="8">
        <f t="shared" si="150"/>
        <v>-0.30186988328815167</v>
      </c>
      <c r="Y392" s="8">
        <f t="shared" si="151"/>
        <v>-0.36005703765230762</v>
      </c>
      <c r="AA392" s="8">
        <f t="shared" si="152"/>
        <v>-0.7504032403766645</v>
      </c>
      <c r="AB392" s="8">
        <f t="shared" si="153"/>
        <v>-0.74834516812426144</v>
      </c>
      <c r="AC392" s="8">
        <f t="shared" si="154"/>
        <v>-0.7491638852766539</v>
      </c>
      <c r="AD392" s="8">
        <f t="shared" si="155"/>
        <v>-0.85548260847590274</v>
      </c>
      <c r="AE392" s="8">
        <f t="shared" si="156"/>
        <v>-0.75197876491155746</v>
      </c>
      <c r="AF392" s="8">
        <f t="shared" si="157"/>
        <v>-0.62956778315345718</v>
      </c>
      <c r="AG392" s="8"/>
      <c r="AH392">
        <v>-14.79572724700051</v>
      </c>
      <c r="AJ392">
        <v>1.5923170626597589</v>
      </c>
      <c r="AK392">
        <v>-2</v>
      </c>
      <c r="AL392">
        <v>0.54720314936332615</v>
      </c>
      <c r="AM392">
        <v>-2</v>
      </c>
      <c r="AN392">
        <v>-0.32286878265599428</v>
      </c>
      <c r="AO392">
        <v>-4</v>
      </c>
      <c r="AP392">
        <v>0</v>
      </c>
      <c r="AQ392">
        <v>-4</v>
      </c>
      <c r="AS392">
        <v>1.5923170626597589</v>
      </c>
      <c r="AT392">
        <v>-2</v>
      </c>
      <c r="AU392">
        <v>0.54720314936332615</v>
      </c>
      <c r="AV392">
        <v>-2</v>
      </c>
      <c r="AW392">
        <v>0.3485601262284761</v>
      </c>
      <c r="AX392">
        <v>-0.49152000000000018</v>
      </c>
      <c r="AY392">
        <v>-5.7346104369007973</v>
      </c>
      <c r="AZ392">
        <v>-0.49152000000000018</v>
      </c>
      <c r="BB392">
        <f t="shared" si="139"/>
        <v>-0.49152000000000018</v>
      </c>
    </row>
    <row r="393" spans="1:54" x14ac:dyDescent="0.3">
      <c r="A393">
        <v>24</v>
      </c>
      <c r="B393" t="s">
        <v>125</v>
      </c>
      <c r="C393" t="s">
        <v>123</v>
      </c>
      <c r="D393" t="s">
        <v>114</v>
      </c>
      <c r="F393" s="2">
        <v>0</v>
      </c>
      <c r="G393" s="2">
        <f t="shared" si="134"/>
        <v>1</v>
      </c>
      <c r="H393" s="4">
        <f t="shared" si="135"/>
        <v>1</v>
      </c>
      <c r="I393" s="14">
        <f t="shared" si="136"/>
        <v>0</v>
      </c>
      <c r="J393">
        <f t="shared" si="115"/>
        <v>1</v>
      </c>
      <c r="K393">
        <f t="shared" si="137"/>
        <v>3</v>
      </c>
      <c r="L393">
        <f t="shared" si="138"/>
        <v>3</v>
      </c>
      <c r="M393" s="8">
        <f t="shared" si="140"/>
        <v>-0.45178657633850466</v>
      </c>
      <c r="N393" s="8">
        <f t="shared" si="141"/>
        <v>-0.44799065023948337</v>
      </c>
      <c r="O393" s="8">
        <f t="shared" si="142"/>
        <v>-0.79476803654270956</v>
      </c>
      <c r="P393" s="8">
        <f t="shared" si="143"/>
        <v>-0.79445806153001264</v>
      </c>
      <c r="Q393" s="8">
        <f t="shared" si="144"/>
        <v>-0.35709115119913731</v>
      </c>
      <c r="R393" s="8">
        <f t="shared" si="145"/>
        <v>-0.81398022343004062</v>
      </c>
      <c r="T393" s="8">
        <f t="shared" si="146"/>
        <v>-0.39905008831703187</v>
      </c>
      <c r="U393" s="8">
        <f t="shared" si="147"/>
        <v>-0.4062559111136449</v>
      </c>
      <c r="V393" s="8">
        <f t="shared" si="148"/>
        <v>-0.54890476440449942</v>
      </c>
      <c r="W393" s="8">
        <f t="shared" si="149"/>
        <v>-0.65269854899868229</v>
      </c>
      <c r="X393" s="8">
        <f t="shared" si="150"/>
        <v>-0.29711655620772848</v>
      </c>
      <c r="Y393" s="8">
        <f t="shared" si="151"/>
        <v>-0.53698866176367677</v>
      </c>
      <c r="AA393" s="8">
        <f t="shared" si="152"/>
        <v>-0.78025719788037162</v>
      </c>
      <c r="AB393" s="8">
        <f t="shared" si="153"/>
        <v>-0.78452631447123866</v>
      </c>
      <c r="AC393" s="8">
        <f t="shared" si="154"/>
        <v>-0.81300779336628104</v>
      </c>
      <c r="AD393" s="8">
        <f t="shared" si="155"/>
        <v>-0.84737834473138507</v>
      </c>
      <c r="AE393" s="8">
        <f t="shared" si="156"/>
        <v>-0.75163383433559994</v>
      </c>
      <c r="AF393" s="8">
        <f t="shared" si="157"/>
        <v>-0.77789885022991401</v>
      </c>
      <c r="AG393" s="8"/>
      <c r="AH393">
        <v>-3.960740939891497</v>
      </c>
      <c r="AJ393">
        <v>3.8544940149276372</v>
      </c>
      <c r="AK393">
        <v>8</v>
      </c>
      <c r="AL393">
        <v>0.54720314936332615</v>
      </c>
      <c r="AM393">
        <v>8</v>
      </c>
      <c r="AN393">
        <v>0.32286878265599428</v>
      </c>
      <c r="AO393">
        <v>4</v>
      </c>
      <c r="AP393">
        <v>0</v>
      </c>
      <c r="AQ393">
        <v>4</v>
      </c>
      <c r="AS393">
        <v>3.8544940149276372</v>
      </c>
      <c r="AT393">
        <v>8</v>
      </c>
      <c r="AU393">
        <v>0.54720314936332615</v>
      </c>
      <c r="AV393">
        <v>8</v>
      </c>
      <c r="AW393">
        <v>1.2721235076334749</v>
      </c>
      <c r="AX393">
        <v>2.0070399999999999</v>
      </c>
      <c r="AY393">
        <v>3.2436372548801522</v>
      </c>
      <c r="AZ393">
        <v>2.0070399999999999</v>
      </c>
      <c r="BB393">
        <f t="shared" si="139"/>
        <v>2.0070399999999999</v>
      </c>
    </row>
    <row r="394" spans="1:54" x14ac:dyDescent="0.3">
      <c r="A394">
        <v>24</v>
      </c>
      <c r="B394" t="s">
        <v>126</v>
      </c>
      <c r="C394" t="s">
        <v>123</v>
      </c>
      <c r="D394" t="s">
        <v>114</v>
      </c>
      <c r="F394" s="2">
        <v>0</v>
      </c>
      <c r="G394" s="2">
        <f t="shared" si="134"/>
        <v>0</v>
      </c>
      <c r="H394" s="4">
        <f t="shared" si="135"/>
        <v>0</v>
      </c>
      <c r="I394" s="14">
        <f t="shared" si="136"/>
        <v>1</v>
      </c>
      <c r="J394">
        <f t="shared" si="115"/>
        <v>0</v>
      </c>
      <c r="K394">
        <f t="shared" si="137"/>
        <v>3</v>
      </c>
      <c r="L394">
        <f t="shared" si="138"/>
        <v>0</v>
      </c>
      <c r="M394" s="8">
        <f t="shared" si="140"/>
        <v>1.063422601784725</v>
      </c>
      <c r="N394" s="8">
        <f t="shared" si="141"/>
        <v>1.0702583973213187</v>
      </c>
      <c r="O394" s="8">
        <f t="shared" si="142"/>
        <v>-5.1005003244664594E-2</v>
      </c>
      <c r="P394" s="8">
        <f t="shared" si="143"/>
        <v>0.47116471188388825</v>
      </c>
      <c r="Q394" s="8">
        <f t="shared" si="144"/>
        <v>-7.7448757739069271E-2</v>
      </c>
      <c r="R394" s="8">
        <f t="shared" si="145"/>
        <v>5.7588800455012613E-2</v>
      </c>
      <c r="T394" s="8">
        <f t="shared" si="146"/>
        <v>0.39538783536129918</v>
      </c>
      <c r="U394" s="8">
        <f t="shared" si="147"/>
        <v>0.3630288643216264</v>
      </c>
      <c r="V394" s="8">
        <f t="shared" si="148"/>
        <v>7.1080105468439833E-2</v>
      </c>
      <c r="W394" s="8">
        <f t="shared" si="149"/>
        <v>0.93673299195441395</v>
      </c>
      <c r="X394" s="8">
        <f t="shared" si="150"/>
        <v>0.31329943505089297</v>
      </c>
      <c r="Y394" s="8">
        <f t="shared" si="151"/>
        <v>-2.5369405382551124E-2</v>
      </c>
      <c r="AA394" s="8">
        <f t="shared" si="152"/>
        <v>-0.43955402102909125</v>
      </c>
      <c r="AB394" s="8">
        <f t="shared" si="153"/>
        <v>-0.46025383258473113</v>
      </c>
      <c r="AC394" s="8">
        <f t="shared" si="154"/>
        <v>-0.51906713561155859</v>
      </c>
      <c r="AD394" s="8">
        <f t="shared" si="155"/>
        <v>4.1134737844065107E-2</v>
      </c>
      <c r="AE394" s="8">
        <f t="shared" si="156"/>
        <v>-0.45068178202249104</v>
      </c>
      <c r="AF394" s="8">
        <f t="shared" si="157"/>
        <v>-0.50381240861010168</v>
      </c>
      <c r="AG394" s="8"/>
      <c r="AH394">
        <v>7.1137409179861182</v>
      </c>
      <c r="AJ394">
        <v>-2.803074997619738</v>
      </c>
      <c r="AK394">
        <v>-4</v>
      </c>
      <c r="AL394">
        <v>2.3628068418924579</v>
      </c>
      <c r="AM394">
        <v>-4</v>
      </c>
      <c r="AN394">
        <v>-0.32286878265599428</v>
      </c>
      <c r="AO394">
        <v>-4</v>
      </c>
      <c r="AP394">
        <v>0</v>
      </c>
      <c r="AQ394">
        <v>-4</v>
      </c>
      <c r="AS394">
        <v>-2.803074997619738</v>
      </c>
      <c r="AT394">
        <v>-4</v>
      </c>
      <c r="AU394">
        <v>2.3628068418924579</v>
      </c>
      <c r="AV394">
        <v>-4</v>
      </c>
      <c r="AW394">
        <v>-1.0908548543747221</v>
      </c>
      <c r="AX394">
        <v>-1.6164454399999999</v>
      </c>
      <c r="AY394">
        <v>3.9894004676345318</v>
      </c>
      <c r="AZ394">
        <v>-1.6164454399999999</v>
      </c>
      <c r="BB394">
        <f t="shared" si="139"/>
        <v>-1.6164454399999999</v>
      </c>
    </row>
    <row r="395" spans="1:54" x14ac:dyDescent="0.3">
      <c r="A395">
        <v>24</v>
      </c>
      <c r="B395" t="s">
        <v>127</v>
      </c>
      <c r="C395" t="s">
        <v>123</v>
      </c>
      <c r="D395" t="s">
        <v>114</v>
      </c>
      <c r="F395" s="2">
        <v>0</v>
      </c>
      <c r="G395" s="2">
        <f t="shared" si="134"/>
        <v>1</v>
      </c>
      <c r="H395" s="4">
        <f t="shared" si="135"/>
        <v>0</v>
      </c>
      <c r="I395" s="14">
        <f t="shared" si="136"/>
        <v>1</v>
      </c>
      <c r="J395">
        <f t="shared" si="115"/>
        <v>0</v>
      </c>
      <c r="K395">
        <f t="shared" si="137"/>
        <v>3</v>
      </c>
      <c r="L395">
        <f t="shared" si="138"/>
        <v>0</v>
      </c>
      <c r="M395" s="8">
        <f t="shared" si="140"/>
        <v>2.668854378992124</v>
      </c>
      <c r="N395" s="8">
        <f t="shared" si="141"/>
        <v>2.6801132024070715</v>
      </c>
      <c r="O395" s="8">
        <f t="shared" si="142"/>
        <v>1.0736445247865372</v>
      </c>
      <c r="P395" s="8">
        <f t="shared" si="143"/>
        <v>5.8683449466064301</v>
      </c>
      <c r="Q395" s="8">
        <f t="shared" si="144"/>
        <v>-4.8876771630727137E-2</v>
      </c>
      <c r="R395" s="8">
        <f t="shared" si="145"/>
        <v>5.9578352124147473</v>
      </c>
      <c r="T395" s="8">
        <f t="shared" si="146"/>
        <v>1.1413868035764101</v>
      </c>
      <c r="U395" s="8">
        <f t="shared" si="147"/>
        <v>1.1216812216401515</v>
      </c>
      <c r="V395" s="8">
        <f t="shared" si="148"/>
        <v>0.5792800511518611</v>
      </c>
      <c r="W395" s="8">
        <f t="shared" si="149"/>
        <v>4.0652472827792314</v>
      </c>
      <c r="X395" s="8">
        <f t="shared" si="150"/>
        <v>0.41643757748602422</v>
      </c>
      <c r="Y395" s="8">
        <f t="shared" si="151"/>
        <v>1.1063104922368079</v>
      </c>
      <c r="AA395" s="8">
        <f t="shared" si="152"/>
        <v>-0.23517316007562461</v>
      </c>
      <c r="AB395" s="8">
        <f t="shared" si="153"/>
        <v>-0.2451135178675328</v>
      </c>
      <c r="AC395" s="8">
        <f t="shared" si="154"/>
        <v>-0.37885311186247078</v>
      </c>
      <c r="AD395" s="8">
        <f t="shared" si="155"/>
        <v>1.3706394017894314</v>
      </c>
      <c r="AE395" s="8">
        <f t="shared" si="156"/>
        <v>-0.40103947918245969</v>
      </c>
      <c r="AF395" s="8">
        <f t="shared" si="157"/>
        <v>-4.3217416909633044E-2</v>
      </c>
      <c r="AG395" s="8"/>
      <c r="AH395">
        <v>7.1137409179861182</v>
      </c>
      <c r="AJ395">
        <v>-2.803074997619738</v>
      </c>
      <c r="AK395">
        <v>-4</v>
      </c>
      <c r="AL395">
        <v>2.3628068418924579</v>
      </c>
      <c r="AM395">
        <v>-4</v>
      </c>
      <c r="AN395">
        <v>-0.32286878265599428</v>
      </c>
      <c r="AO395">
        <v>-4</v>
      </c>
      <c r="AP395">
        <v>0</v>
      </c>
      <c r="AQ395">
        <v>-4</v>
      </c>
      <c r="AS395">
        <v>-2.803074997619738</v>
      </c>
      <c r="AT395">
        <v>-4</v>
      </c>
      <c r="AU395">
        <v>2.3628068418924579</v>
      </c>
      <c r="AV395">
        <v>-4</v>
      </c>
      <c r="AW395">
        <v>-1.0908548543747221</v>
      </c>
      <c r="AX395">
        <v>-1.6164454399999999</v>
      </c>
      <c r="AY395">
        <v>3.9894004676345318</v>
      </c>
      <c r="AZ395">
        <v>-1.6164454399999999</v>
      </c>
      <c r="BB395">
        <f t="shared" si="139"/>
        <v>-1.6164454399999999</v>
      </c>
    </row>
    <row r="396" spans="1:54" x14ac:dyDescent="0.3">
      <c r="A396">
        <v>24</v>
      </c>
      <c r="B396" t="s">
        <v>128</v>
      </c>
      <c r="C396" t="s">
        <v>123</v>
      </c>
      <c r="D396" t="s">
        <v>114</v>
      </c>
      <c r="F396" s="2">
        <v>0</v>
      </c>
      <c r="G396" s="2">
        <f t="shared" si="134"/>
        <v>0</v>
      </c>
      <c r="H396" s="4">
        <f t="shared" si="135"/>
        <v>1</v>
      </c>
      <c r="I396" s="14">
        <f t="shared" si="136"/>
        <v>0</v>
      </c>
      <c r="J396">
        <f t="shared" si="115"/>
        <v>1</v>
      </c>
      <c r="K396">
        <f t="shared" si="137"/>
        <v>3</v>
      </c>
      <c r="L396">
        <f t="shared" si="138"/>
        <v>3</v>
      </c>
      <c r="M396" s="8">
        <f t="shared" si="140"/>
        <v>-0.35963941174420377</v>
      </c>
      <c r="N396" s="8">
        <f t="shared" si="141"/>
        <v>-0.35122253672012727</v>
      </c>
      <c r="O396" s="8">
        <f t="shared" si="142"/>
        <v>-0.935301044573149</v>
      </c>
      <c r="P396" s="8">
        <f t="shared" si="143"/>
        <v>-0.79925162418219309</v>
      </c>
      <c r="Q396" s="8">
        <f t="shared" si="144"/>
        <v>-0.36393528066785563</v>
      </c>
      <c r="R396" s="8">
        <f t="shared" si="145"/>
        <v>-0.79769362805478539</v>
      </c>
      <c r="T396" s="8">
        <f t="shared" si="146"/>
        <v>-0.29888486400163217</v>
      </c>
      <c r="U396" s="8">
        <f t="shared" si="147"/>
        <v>-0.30184565339451086</v>
      </c>
      <c r="V396" s="8">
        <f t="shared" si="148"/>
        <v>-0.69871243947851147</v>
      </c>
      <c r="W396" s="8">
        <f t="shared" si="149"/>
        <v>-0.61789801130545963</v>
      </c>
      <c r="X396" s="8">
        <f t="shared" si="150"/>
        <v>-0.30805763529588093</v>
      </c>
      <c r="Y396" s="8">
        <f t="shared" si="151"/>
        <v>-0.4972298272573285</v>
      </c>
      <c r="AA396" s="8">
        <f t="shared" si="152"/>
        <v>-0.75059142909472443</v>
      </c>
      <c r="AB396" s="8">
        <f t="shared" si="153"/>
        <v>-0.75307266482723234</v>
      </c>
      <c r="AC396" s="8">
        <f t="shared" si="154"/>
        <v>-0.87611526025900022</v>
      </c>
      <c r="AD396" s="8">
        <f t="shared" si="155"/>
        <v>-0.83757595953081387</v>
      </c>
      <c r="AE396" s="8">
        <f t="shared" si="156"/>
        <v>-0.76030618227153901</v>
      </c>
      <c r="AF396" s="8">
        <f t="shared" si="157"/>
        <v>-0.7694677542325562</v>
      </c>
      <c r="AG396" s="8"/>
      <c r="AH396">
        <v>-3.9607409398914979</v>
      </c>
      <c r="AJ396">
        <v>3.8544940149276372</v>
      </c>
      <c r="AK396">
        <v>8</v>
      </c>
      <c r="AL396">
        <v>0.54720314936332615</v>
      </c>
      <c r="AM396">
        <v>8</v>
      </c>
      <c r="AN396">
        <v>0.32286878265599428</v>
      </c>
      <c r="AO396">
        <v>4</v>
      </c>
      <c r="AP396">
        <v>0</v>
      </c>
      <c r="AQ396">
        <v>4</v>
      </c>
      <c r="AS396">
        <v>3.8544940149276372</v>
      </c>
      <c r="AT396">
        <v>8</v>
      </c>
      <c r="AU396">
        <v>0.54720314936332615</v>
      </c>
      <c r="AV396">
        <v>8</v>
      </c>
      <c r="AW396">
        <v>1.2721235076334749</v>
      </c>
      <c r="AX396">
        <v>2.0070399999999999</v>
      </c>
      <c r="AY396">
        <v>3.2436372548801522</v>
      </c>
      <c r="AZ396">
        <v>2.0070399999999999</v>
      </c>
      <c r="BB396">
        <f t="shared" si="139"/>
        <v>2.0070399999999999</v>
      </c>
    </row>
    <row r="397" spans="1:54" x14ac:dyDescent="0.3">
      <c r="A397">
        <v>24</v>
      </c>
      <c r="B397" t="s">
        <v>129</v>
      </c>
      <c r="C397" t="s">
        <v>123</v>
      </c>
      <c r="D397" t="s">
        <v>114</v>
      </c>
      <c r="F397" s="2">
        <v>0</v>
      </c>
      <c r="G397" s="2">
        <f t="shared" si="134"/>
        <v>0</v>
      </c>
      <c r="H397" s="4">
        <f t="shared" si="135"/>
        <v>0</v>
      </c>
      <c r="I397" s="14">
        <f t="shared" si="136"/>
        <v>1</v>
      </c>
      <c r="J397">
        <f t="shared" si="115"/>
        <v>0</v>
      </c>
      <c r="K397">
        <f t="shared" si="137"/>
        <v>3</v>
      </c>
      <c r="L397">
        <f t="shared" si="138"/>
        <v>0</v>
      </c>
      <c r="M397" s="8">
        <f t="shared" si="140"/>
        <v>-0.30022365065480938</v>
      </c>
      <c r="N397" s="8">
        <f t="shared" si="141"/>
        <v>-0.29496709984587349</v>
      </c>
      <c r="O397" s="8">
        <f t="shared" si="142"/>
        <v>-0.51716341586009629</v>
      </c>
      <c r="P397" s="8">
        <f t="shared" si="143"/>
        <v>-0.580799105429463</v>
      </c>
      <c r="Q397" s="8">
        <f t="shared" si="144"/>
        <v>-0.34855969366867284</v>
      </c>
      <c r="R397" s="8">
        <f t="shared" si="145"/>
        <v>-0.81426375252920402</v>
      </c>
      <c r="T397" s="8">
        <f t="shared" si="146"/>
        <v>-0.34990590770495439</v>
      </c>
      <c r="U397" s="8">
        <f t="shared" si="147"/>
        <v>-0.35264721324641829</v>
      </c>
      <c r="V397" s="8">
        <f t="shared" si="148"/>
        <v>-0.47723117329170001</v>
      </c>
      <c r="W397" s="8">
        <f t="shared" si="149"/>
        <v>-0.5460730382472504</v>
      </c>
      <c r="X397" s="8">
        <f t="shared" si="150"/>
        <v>-0.28589893207037642</v>
      </c>
      <c r="Y397" s="8">
        <f t="shared" si="151"/>
        <v>-0.6358990503400167</v>
      </c>
      <c r="AA397" s="8">
        <f t="shared" si="152"/>
        <v>-0.74403316030098066</v>
      </c>
      <c r="AB397" s="8">
        <f t="shared" si="153"/>
        <v>-0.7447103786005238</v>
      </c>
      <c r="AC397" s="8">
        <f t="shared" si="154"/>
        <v>-0.77045996838568875</v>
      </c>
      <c r="AD397" s="8">
        <f t="shared" si="155"/>
        <v>-0.8408652783202295</v>
      </c>
      <c r="AE397" s="8">
        <f t="shared" si="156"/>
        <v>-0.74656424578007119</v>
      </c>
      <c r="AF397" s="8">
        <f t="shared" si="157"/>
        <v>-0.80958632946042686</v>
      </c>
      <c r="AG397" s="8"/>
      <c r="AH397">
        <v>-14.79572724700051</v>
      </c>
      <c r="AJ397">
        <v>1.5923170626597589</v>
      </c>
      <c r="AK397">
        <v>-2</v>
      </c>
      <c r="AL397">
        <v>0.54720314936332615</v>
      </c>
      <c r="AM397">
        <v>-2</v>
      </c>
      <c r="AN397">
        <v>-0.32286878265599428</v>
      </c>
      <c r="AO397">
        <v>-4</v>
      </c>
      <c r="AP397">
        <v>0</v>
      </c>
      <c r="AQ397">
        <v>-4</v>
      </c>
      <c r="AS397">
        <v>1.5923170626597589</v>
      </c>
      <c r="AT397">
        <v>-2</v>
      </c>
      <c r="AU397">
        <v>0.54720314936332615</v>
      </c>
      <c r="AV397">
        <v>-2</v>
      </c>
      <c r="AW397">
        <v>0.3485601262284761</v>
      </c>
      <c r="AX397">
        <v>-0.49152000000000018</v>
      </c>
      <c r="AY397">
        <v>-5.7346104369007973</v>
      </c>
      <c r="AZ397">
        <v>-0.49152000000000018</v>
      </c>
      <c r="BB397">
        <f t="shared" si="139"/>
        <v>-0.49152000000000018</v>
      </c>
    </row>
    <row r="398" spans="1:54" x14ac:dyDescent="0.3">
      <c r="A398">
        <v>24</v>
      </c>
      <c r="B398" t="s">
        <v>130</v>
      </c>
      <c r="C398" t="s">
        <v>123</v>
      </c>
      <c r="D398" t="s">
        <v>114</v>
      </c>
      <c r="F398" s="2">
        <v>0</v>
      </c>
      <c r="G398" s="2">
        <f t="shared" si="134"/>
        <v>1</v>
      </c>
      <c r="H398" s="4">
        <f t="shared" si="135"/>
        <v>0</v>
      </c>
      <c r="I398" s="14">
        <f t="shared" si="136"/>
        <v>0</v>
      </c>
      <c r="J398">
        <f t="shared" si="115"/>
        <v>1</v>
      </c>
      <c r="K398">
        <f t="shared" si="137"/>
        <v>3</v>
      </c>
      <c r="L398">
        <f t="shared" si="138"/>
        <v>0</v>
      </c>
      <c r="M398" s="8">
        <f t="shared" si="140"/>
        <v>-0.18245248870731121</v>
      </c>
      <c r="N398" s="8">
        <f t="shared" si="141"/>
        <v>-0.17156363318005138</v>
      </c>
      <c r="O398" s="8">
        <f t="shared" si="142"/>
        <v>-0.49437853102060253</v>
      </c>
      <c r="P398" s="8">
        <f t="shared" si="143"/>
        <v>-0.50698573247498124</v>
      </c>
      <c r="Q398" s="8">
        <f t="shared" si="144"/>
        <v>-8.0941921631168534E-2</v>
      </c>
      <c r="R398" s="8">
        <f t="shared" si="145"/>
        <v>-0.55991658119421361</v>
      </c>
      <c r="T398" s="8">
        <f t="shared" si="146"/>
        <v>-0.1535980449256433</v>
      </c>
      <c r="U398" s="8">
        <f t="shared" si="147"/>
        <v>-0.15985970026786775</v>
      </c>
      <c r="V398" s="8">
        <f t="shared" si="148"/>
        <v>-0.30221583982015493</v>
      </c>
      <c r="W398" s="8">
        <f t="shared" si="149"/>
        <v>-0.31107073143881464</v>
      </c>
      <c r="X398" s="8">
        <f t="shared" si="150"/>
        <v>0.3032664219684818</v>
      </c>
      <c r="Y398" s="8">
        <f t="shared" si="151"/>
        <v>-0.35405672822108936</v>
      </c>
      <c r="AA398" s="8">
        <f t="shared" si="152"/>
        <v>-0.6814370409730478</v>
      </c>
      <c r="AB398" s="8">
        <f t="shared" si="153"/>
        <v>-0.68381009199471754</v>
      </c>
      <c r="AC398" s="8">
        <f t="shared" si="154"/>
        <v>-0.7014896837330844</v>
      </c>
      <c r="AD398" s="8">
        <f t="shared" si="155"/>
        <v>-0.64779043746310305</v>
      </c>
      <c r="AE398" s="8">
        <f t="shared" si="156"/>
        <v>-0.45154463021053365</v>
      </c>
      <c r="AF398" s="8">
        <f t="shared" si="157"/>
        <v>-0.69656744557251549</v>
      </c>
      <c r="AG398" s="8"/>
      <c r="AH398">
        <v>11.64272726890589</v>
      </c>
      <c r="AJ398">
        <v>-2.6437360799676579</v>
      </c>
      <c r="AK398">
        <v>-2</v>
      </c>
      <c r="AL398">
        <v>2.3628068418924579</v>
      </c>
      <c r="AM398">
        <v>-2</v>
      </c>
      <c r="AN398">
        <v>0.32286878265599428</v>
      </c>
      <c r="AO398">
        <v>4</v>
      </c>
      <c r="AP398">
        <v>0</v>
      </c>
      <c r="AQ398">
        <v>4</v>
      </c>
      <c r="AS398">
        <v>-2.6437360799676579</v>
      </c>
      <c r="AT398">
        <v>-2</v>
      </c>
      <c r="AU398">
        <v>2.3628068418924579</v>
      </c>
      <c r="AV398">
        <v>-2</v>
      </c>
      <c r="AW398">
        <v>-0.52982877948722873</v>
      </c>
      <c r="AX398">
        <v>0.1009254400000001</v>
      </c>
      <c r="AY398">
        <v>-1.4984272856138869</v>
      </c>
      <c r="AZ398">
        <v>0.1009254400000001</v>
      </c>
      <c r="BB398">
        <f t="shared" si="139"/>
        <v>0.1009254400000001</v>
      </c>
    </row>
    <row r="399" spans="1:54" x14ac:dyDescent="0.3">
      <c r="F399" s="2"/>
      <c r="G399" s="2"/>
      <c r="H399" s="4"/>
      <c r="I399" s="14"/>
      <c r="M399" s="8"/>
      <c r="N399" s="8"/>
      <c r="O399" s="8"/>
      <c r="P399" s="8"/>
      <c r="Q399" s="8"/>
      <c r="R399" s="8"/>
      <c r="T399" s="8"/>
      <c r="U399" s="8"/>
      <c r="V399" s="8"/>
      <c r="W399" s="8"/>
      <c r="X399" s="8"/>
      <c r="Y399" s="8"/>
      <c r="AA399" s="8"/>
      <c r="AB399" s="8"/>
      <c r="AC399" s="8"/>
      <c r="AD399" s="8"/>
      <c r="AE399" s="8"/>
      <c r="AF399" s="8"/>
      <c r="AG399" s="8"/>
    </row>
    <row r="400" spans="1:54" x14ac:dyDescent="0.3">
      <c r="F400" s="2"/>
      <c r="G400" s="2"/>
      <c r="H400" s="4"/>
      <c r="I400" s="14"/>
      <c r="M400" s="8"/>
      <c r="N400" s="8"/>
      <c r="O400" s="8"/>
      <c r="P400" s="8"/>
      <c r="Q400" s="8"/>
      <c r="R400" s="8"/>
      <c r="T400" s="8"/>
      <c r="U400" s="8"/>
      <c r="V400" s="8"/>
      <c r="W400" s="8"/>
      <c r="X400" s="8"/>
      <c r="Y400" s="8"/>
      <c r="AA400" s="8"/>
      <c r="AB400" s="8"/>
      <c r="AC400" s="8"/>
      <c r="AD400" s="8"/>
      <c r="AE400" s="8"/>
      <c r="AF400" s="8"/>
      <c r="AG400" s="8"/>
    </row>
    <row r="401" spans="6:33" x14ac:dyDescent="0.3">
      <c r="F401" s="2"/>
      <c r="G401" s="2"/>
      <c r="H401" s="4"/>
      <c r="I401" s="14"/>
      <c r="M401" s="8"/>
      <c r="N401" s="8"/>
      <c r="O401" s="8"/>
      <c r="P401" s="8"/>
      <c r="Q401" s="8"/>
      <c r="R401" s="8"/>
      <c r="T401" s="8"/>
      <c r="U401" s="8"/>
      <c r="V401" s="8"/>
      <c r="W401" s="8"/>
      <c r="X401" s="8"/>
      <c r="Y401" s="8"/>
      <c r="AA401" s="8"/>
      <c r="AB401" s="8"/>
      <c r="AC401" s="8"/>
      <c r="AD401" s="8"/>
      <c r="AE401" s="8"/>
      <c r="AF401" s="8"/>
      <c r="AG401" s="8"/>
    </row>
    <row r="402" spans="6:33" x14ac:dyDescent="0.3">
      <c r="F402" s="2"/>
      <c r="G402" s="2"/>
      <c r="H402" s="4"/>
      <c r="I402" s="14"/>
      <c r="M402" s="8"/>
      <c r="N402" s="8"/>
      <c r="O402" s="8"/>
      <c r="P402" s="8"/>
      <c r="Q402" s="8"/>
      <c r="R402" s="8"/>
      <c r="T402" s="8"/>
      <c r="U402" s="8"/>
      <c r="V402" s="8"/>
      <c r="W402" s="8"/>
      <c r="X402" s="8"/>
      <c r="Y402" s="8"/>
      <c r="AA402" s="8"/>
      <c r="AB402" s="8"/>
      <c r="AC402" s="8"/>
      <c r="AD402" s="8"/>
      <c r="AE402" s="8"/>
      <c r="AF402" s="8"/>
      <c r="AG402" s="8"/>
    </row>
    <row r="403" spans="6:33" x14ac:dyDescent="0.3">
      <c r="F403" s="2"/>
      <c r="G403" s="2"/>
      <c r="H403" s="4"/>
      <c r="I403" s="14"/>
      <c r="M403" s="8"/>
      <c r="N403" s="8"/>
      <c r="O403" s="8"/>
      <c r="P403" s="8"/>
      <c r="Q403" s="8"/>
      <c r="R403" s="8"/>
      <c r="T403" s="8"/>
      <c r="U403" s="8"/>
      <c r="V403" s="8"/>
      <c r="W403" s="8"/>
      <c r="X403" s="8"/>
      <c r="Y403" s="8"/>
      <c r="AA403" s="8"/>
      <c r="AB403" s="8"/>
      <c r="AC403" s="8"/>
      <c r="AD403" s="8"/>
      <c r="AE403" s="8"/>
      <c r="AF403" s="8"/>
      <c r="AG403" s="8"/>
    </row>
    <row r="404" spans="6:33" x14ac:dyDescent="0.3">
      <c r="F404" s="2"/>
      <c r="G404" s="2"/>
      <c r="H404" s="4"/>
      <c r="I404" s="14"/>
      <c r="M404" s="8"/>
      <c r="N404" s="8"/>
      <c r="O404" s="8"/>
      <c r="P404" s="8"/>
      <c r="Q404" s="8"/>
      <c r="R404" s="8"/>
      <c r="T404" s="8"/>
      <c r="U404" s="8"/>
      <c r="V404" s="8"/>
      <c r="W404" s="8"/>
      <c r="X404" s="8"/>
      <c r="Y404" s="8"/>
      <c r="AA404" s="8"/>
      <c r="AB404" s="8"/>
      <c r="AC404" s="8"/>
      <c r="AD404" s="8"/>
      <c r="AE404" s="8"/>
      <c r="AF404" s="8"/>
      <c r="AG404" s="8"/>
    </row>
    <row r="405" spans="6:33" x14ac:dyDescent="0.3">
      <c r="F405" s="2"/>
      <c r="G405" s="2"/>
      <c r="H405" s="4"/>
      <c r="I405" s="14"/>
      <c r="M405" s="8"/>
      <c r="N405" s="8"/>
      <c r="O405" s="8"/>
      <c r="P405" s="8"/>
      <c r="Q405" s="8"/>
      <c r="R405" s="8"/>
      <c r="T405" s="8"/>
      <c r="U405" s="8"/>
      <c r="V405" s="8"/>
      <c r="W405" s="8"/>
      <c r="X405" s="8"/>
      <c r="Y405" s="8"/>
      <c r="AA405" s="8"/>
      <c r="AB405" s="8"/>
      <c r="AC405" s="8"/>
      <c r="AD405" s="8"/>
      <c r="AE405" s="8"/>
      <c r="AF405" s="8"/>
      <c r="AG405" s="8"/>
    </row>
    <row r="406" spans="6:33" x14ac:dyDescent="0.3">
      <c r="F406" s="2"/>
      <c r="G406" s="2"/>
      <c r="H406" s="4"/>
      <c r="I406" s="14"/>
      <c r="M406" s="8"/>
      <c r="N406" s="8"/>
      <c r="O406" s="8"/>
      <c r="P406" s="8"/>
      <c r="Q406" s="8"/>
      <c r="R406" s="8"/>
      <c r="T406" s="8"/>
      <c r="U406" s="8"/>
      <c r="V406" s="8"/>
      <c r="W406" s="8"/>
      <c r="X406" s="8"/>
      <c r="Y406" s="8"/>
      <c r="AA406" s="8"/>
      <c r="AB406" s="8"/>
      <c r="AC406" s="8"/>
      <c r="AD406" s="8"/>
      <c r="AE406" s="8"/>
      <c r="AF406" s="8"/>
      <c r="AG406" s="8"/>
    </row>
    <row r="407" spans="6:33" x14ac:dyDescent="0.3">
      <c r="F407" s="2"/>
      <c r="G407" s="2"/>
      <c r="H407" s="4"/>
      <c r="I407" s="14"/>
      <c r="M407" s="8"/>
      <c r="N407" s="8"/>
      <c r="O407" s="8"/>
      <c r="P407" s="8"/>
      <c r="Q407" s="8"/>
      <c r="R407" s="8"/>
      <c r="T407" s="8"/>
      <c r="U407" s="8"/>
      <c r="V407" s="8"/>
      <c r="W407" s="8"/>
      <c r="X407" s="8"/>
      <c r="Y407" s="8"/>
      <c r="AA407" s="8"/>
      <c r="AB407" s="8"/>
      <c r="AC407" s="8"/>
      <c r="AD407" s="8"/>
      <c r="AE407" s="8"/>
      <c r="AF407" s="8"/>
      <c r="AG407" s="8"/>
    </row>
    <row r="408" spans="6:33" x14ac:dyDescent="0.3">
      <c r="F408" s="2"/>
      <c r="G408" s="2"/>
      <c r="H408" s="4"/>
      <c r="I408" s="14"/>
      <c r="M408" s="8"/>
      <c r="N408" s="8"/>
      <c r="O408" s="8"/>
      <c r="P408" s="8"/>
      <c r="Q408" s="8"/>
      <c r="R408" s="8"/>
      <c r="T408" s="8"/>
      <c r="U408" s="8"/>
      <c r="V408" s="8"/>
      <c r="W408" s="8"/>
      <c r="X408" s="8"/>
      <c r="Y408" s="8"/>
      <c r="AA408" s="8"/>
      <c r="AB408" s="8"/>
      <c r="AC408" s="8"/>
      <c r="AD408" s="8"/>
      <c r="AE408" s="8"/>
      <c r="AF408" s="8"/>
      <c r="AG408" s="8"/>
    </row>
    <row r="409" spans="6:33" x14ac:dyDescent="0.3">
      <c r="F409" s="2"/>
      <c r="G409" s="2"/>
      <c r="H409" s="4"/>
      <c r="I409" s="14"/>
      <c r="M409" s="8"/>
      <c r="N409" s="8"/>
      <c r="O409" s="8"/>
      <c r="P409" s="8"/>
      <c r="Q409" s="8"/>
      <c r="R409" s="8"/>
      <c r="T409" s="8"/>
      <c r="U409" s="8"/>
      <c r="V409" s="8"/>
      <c r="W409" s="8"/>
      <c r="X409" s="8"/>
      <c r="Y409" s="8"/>
      <c r="AA409" s="8"/>
      <c r="AB409" s="8"/>
      <c r="AC409" s="8"/>
      <c r="AD409" s="8"/>
      <c r="AE409" s="8"/>
      <c r="AF409" s="8"/>
      <c r="AG409" s="8"/>
    </row>
    <row r="410" spans="6:33" x14ac:dyDescent="0.3">
      <c r="F410" s="2"/>
      <c r="G410" s="2"/>
      <c r="H410" s="4"/>
      <c r="I410" s="14"/>
      <c r="M410" s="8"/>
      <c r="N410" s="8"/>
      <c r="O410" s="8"/>
      <c r="P410" s="8"/>
      <c r="Q410" s="8"/>
      <c r="R410" s="8"/>
      <c r="T410" s="8"/>
      <c r="U410" s="8"/>
      <c r="V410" s="8"/>
      <c r="W410" s="8"/>
      <c r="X410" s="8"/>
      <c r="Y410" s="8"/>
      <c r="AA410" s="8"/>
      <c r="AB410" s="8"/>
      <c r="AC410" s="8"/>
      <c r="AD410" s="8"/>
      <c r="AE410" s="8"/>
      <c r="AF410" s="8"/>
      <c r="AG410" s="8"/>
    </row>
    <row r="411" spans="6:33" x14ac:dyDescent="0.3">
      <c r="F411" s="2"/>
      <c r="G411" s="2"/>
      <c r="H411" s="4"/>
      <c r="I411" s="14"/>
      <c r="M411" s="8"/>
      <c r="N411" s="8"/>
      <c r="O411" s="8"/>
      <c r="P411" s="8"/>
      <c r="Q411" s="8"/>
      <c r="R411" s="8"/>
      <c r="T411" s="8"/>
      <c r="U411" s="8"/>
      <c r="V411" s="8"/>
      <c r="W411" s="8"/>
      <c r="X411" s="8"/>
      <c r="Y411" s="8"/>
      <c r="AA411" s="8"/>
      <c r="AB411" s="8"/>
      <c r="AC411" s="8"/>
      <c r="AD411" s="8"/>
      <c r="AE411" s="8"/>
      <c r="AF411" s="8"/>
      <c r="AG411" s="8"/>
    </row>
    <row r="412" spans="6:33" x14ac:dyDescent="0.3">
      <c r="F412" s="2"/>
      <c r="G412" s="2"/>
      <c r="H412" s="4"/>
      <c r="I412" s="14"/>
      <c r="M412" s="8"/>
      <c r="N412" s="8"/>
      <c r="O412" s="8"/>
      <c r="P412" s="8"/>
      <c r="Q412" s="8"/>
      <c r="R412" s="8"/>
      <c r="T412" s="8"/>
      <c r="U412" s="8"/>
      <c r="V412" s="8"/>
      <c r="W412" s="8"/>
      <c r="X412" s="8"/>
      <c r="Y412" s="8"/>
      <c r="AA412" s="8"/>
      <c r="AB412" s="8"/>
      <c r="AC412" s="8"/>
      <c r="AD412" s="8"/>
      <c r="AE412" s="8"/>
      <c r="AF412" s="8"/>
      <c r="AG412" s="8"/>
    </row>
    <row r="413" spans="6:33" x14ac:dyDescent="0.3">
      <c r="F413" s="2"/>
      <c r="G413" s="2"/>
      <c r="H413" s="4"/>
      <c r="I413" s="14"/>
      <c r="M413" s="8"/>
      <c r="N413" s="8"/>
      <c r="O413" s="8"/>
      <c r="P413" s="8"/>
      <c r="Q413" s="8"/>
      <c r="R413" s="8"/>
      <c r="T413" s="8"/>
      <c r="U413" s="8"/>
      <c r="V413" s="8"/>
      <c r="W413" s="8"/>
      <c r="X413" s="8"/>
      <c r="Y413" s="8"/>
      <c r="AA413" s="8"/>
      <c r="AB413" s="8"/>
      <c r="AC413" s="8"/>
      <c r="AD413" s="8"/>
      <c r="AE413" s="8"/>
      <c r="AF413" s="8"/>
      <c r="AG413" s="8"/>
    </row>
    <row r="414" spans="6:33" x14ac:dyDescent="0.3">
      <c r="F414" s="2"/>
      <c r="G414" s="2"/>
      <c r="H414" s="4"/>
      <c r="I414" s="14"/>
      <c r="M414" s="8"/>
      <c r="N414" s="8"/>
      <c r="O414" s="8"/>
      <c r="P414" s="8"/>
      <c r="Q414" s="8"/>
      <c r="R414" s="8"/>
      <c r="T414" s="8"/>
      <c r="U414" s="8"/>
      <c r="V414" s="8"/>
      <c r="W414" s="8"/>
      <c r="X414" s="8"/>
      <c r="Y414" s="8"/>
      <c r="AA414" s="8"/>
      <c r="AB414" s="8"/>
      <c r="AC414" s="8"/>
      <c r="AD414" s="8"/>
      <c r="AE414" s="8"/>
      <c r="AF414" s="8"/>
      <c r="AG414" s="8"/>
    </row>
    <row r="415" spans="6:33" x14ac:dyDescent="0.3">
      <c r="F415" s="2"/>
      <c r="G415" s="2"/>
      <c r="H415" s="4"/>
      <c r="I415" s="14"/>
      <c r="M415" s="8"/>
      <c r="N415" s="8"/>
      <c r="O415" s="8"/>
      <c r="P415" s="8"/>
      <c r="Q415" s="8"/>
      <c r="R415" s="8"/>
      <c r="T415" s="8"/>
      <c r="U415" s="8"/>
      <c r="V415" s="8"/>
      <c r="W415" s="8"/>
      <c r="X415" s="8"/>
      <c r="Y415" s="8"/>
      <c r="AA415" s="8"/>
      <c r="AB415" s="8"/>
      <c r="AC415" s="8"/>
      <c r="AD415" s="8"/>
      <c r="AE415" s="8"/>
      <c r="AF415" s="8"/>
      <c r="AG415" s="8"/>
    </row>
    <row r="416" spans="6:33" x14ac:dyDescent="0.3">
      <c r="F416" s="2"/>
      <c r="G416" s="2"/>
      <c r="H416" s="4"/>
      <c r="I416" s="14"/>
      <c r="M416" s="8"/>
      <c r="N416" s="8"/>
      <c r="O416" s="8"/>
      <c r="P416" s="8"/>
      <c r="Q416" s="8"/>
      <c r="R416" s="8"/>
      <c r="T416" s="8"/>
      <c r="U416" s="8"/>
      <c r="V416" s="8"/>
      <c r="W416" s="8"/>
      <c r="X416" s="8"/>
      <c r="Y416" s="8"/>
      <c r="AA416" s="8"/>
      <c r="AB416" s="8"/>
      <c r="AC416" s="8"/>
      <c r="AD416" s="8"/>
      <c r="AE416" s="8"/>
      <c r="AF416" s="8"/>
      <c r="AG416" s="8"/>
    </row>
    <row r="417" spans="6:33" x14ac:dyDescent="0.3">
      <c r="F417" s="2"/>
      <c r="G417" s="2"/>
      <c r="H417" s="4"/>
      <c r="I417" s="14"/>
      <c r="M417" s="8"/>
      <c r="N417" s="8"/>
      <c r="O417" s="8"/>
      <c r="P417" s="8"/>
      <c r="Q417" s="8"/>
      <c r="R417" s="8"/>
      <c r="T417" s="8"/>
      <c r="U417" s="8"/>
      <c r="V417" s="8"/>
      <c r="W417" s="8"/>
      <c r="X417" s="8"/>
      <c r="Y417" s="8"/>
      <c r="AA417" s="8"/>
      <c r="AB417" s="8"/>
      <c r="AC417" s="8"/>
      <c r="AD417" s="8"/>
      <c r="AE417" s="8"/>
      <c r="AF417" s="8"/>
      <c r="AG417" s="8"/>
    </row>
    <row r="418" spans="6:33" x14ac:dyDescent="0.3">
      <c r="F418" s="2"/>
      <c r="G418" s="2"/>
      <c r="H418" s="4"/>
      <c r="I418" s="14"/>
      <c r="M418" s="8"/>
      <c r="N418" s="8"/>
      <c r="O418" s="8"/>
      <c r="P418" s="8"/>
      <c r="Q418" s="8"/>
      <c r="R418" s="8"/>
      <c r="T418" s="8"/>
      <c r="U418" s="8"/>
      <c r="V418" s="8"/>
      <c r="W418" s="8"/>
      <c r="X418" s="8"/>
      <c r="Y418" s="8"/>
      <c r="AA418" s="8"/>
      <c r="AB418" s="8"/>
      <c r="AC418" s="8"/>
      <c r="AD418" s="8"/>
      <c r="AE418" s="8"/>
      <c r="AF418" s="8"/>
      <c r="AG418" s="8"/>
    </row>
    <row r="419" spans="6:33" x14ac:dyDescent="0.3">
      <c r="F419" s="2"/>
      <c r="G419" s="2"/>
      <c r="H419" s="4"/>
      <c r="I419" s="14"/>
      <c r="M419" s="8"/>
      <c r="N419" s="8"/>
      <c r="O419" s="8"/>
      <c r="P419" s="8"/>
      <c r="Q419" s="8"/>
      <c r="R419" s="8"/>
      <c r="T419" s="8"/>
      <c r="U419" s="8"/>
      <c r="V419" s="8"/>
      <c r="W419" s="8"/>
      <c r="X419" s="8"/>
      <c r="Y419" s="8"/>
      <c r="AA419" s="8"/>
      <c r="AB419" s="8"/>
      <c r="AC419" s="8"/>
      <c r="AD419" s="8"/>
      <c r="AE419" s="8"/>
      <c r="AF419" s="8"/>
      <c r="AG419" s="8"/>
    </row>
    <row r="420" spans="6:33" x14ac:dyDescent="0.3">
      <c r="F420" s="2"/>
      <c r="G420" s="2"/>
      <c r="H420" s="4"/>
      <c r="I420" s="14"/>
      <c r="M420" s="8"/>
      <c r="N420" s="8"/>
      <c r="O420" s="8"/>
      <c r="P420" s="8"/>
      <c r="Q420" s="8"/>
      <c r="R420" s="8"/>
      <c r="T420" s="8"/>
      <c r="U420" s="8"/>
      <c r="V420" s="8"/>
      <c r="W420" s="8"/>
      <c r="X420" s="8"/>
      <c r="Y420" s="8"/>
      <c r="AA420" s="8"/>
      <c r="AB420" s="8"/>
      <c r="AC420" s="8"/>
      <c r="AD420" s="8"/>
      <c r="AE420" s="8"/>
      <c r="AF420" s="8"/>
      <c r="AG420" s="8"/>
    </row>
    <row r="421" spans="6:33" x14ac:dyDescent="0.3">
      <c r="F421" s="2"/>
      <c r="G421" s="2"/>
      <c r="H421" s="4"/>
      <c r="I421" s="14"/>
      <c r="M421" s="8"/>
      <c r="N421" s="8"/>
      <c r="O421" s="8"/>
      <c r="P421" s="8"/>
      <c r="Q421" s="8"/>
      <c r="R421" s="8"/>
      <c r="T421" s="8"/>
      <c r="U421" s="8"/>
      <c r="V421" s="8"/>
      <c r="W421" s="8"/>
      <c r="X421" s="8"/>
      <c r="Y421" s="8"/>
      <c r="AA421" s="8"/>
      <c r="AB421" s="8"/>
      <c r="AC421" s="8"/>
      <c r="AD421" s="8"/>
      <c r="AE421" s="8"/>
      <c r="AF421" s="8"/>
      <c r="AG421" s="8"/>
    </row>
    <row r="422" spans="6:33" x14ac:dyDescent="0.3">
      <c r="F422" s="2"/>
      <c r="G422" s="2"/>
      <c r="H422" s="4"/>
      <c r="I422" s="14"/>
      <c r="M422" s="8"/>
      <c r="N422" s="8"/>
      <c r="O422" s="8"/>
      <c r="P422" s="8"/>
      <c r="Q422" s="8"/>
      <c r="R422" s="8"/>
      <c r="T422" s="8"/>
      <c r="U422" s="8"/>
      <c r="V422" s="8"/>
      <c r="W422" s="8"/>
      <c r="X422" s="8"/>
      <c r="Y422" s="8"/>
      <c r="AA422" s="8"/>
      <c r="AB422" s="8"/>
      <c r="AC422" s="8"/>
      <c r="AD422" s="8"/>
      <c r="AE422" s="8"/>
      <c r="AF422" s="8"/>
      <c r="AG422" s="8"/>
    </row>
    <row r="423" spans="6:33" x14ac:dyDescent="0.3">
      <c r="F423" s="2"/>
      <c r="G423" s="2"/>
      <c r="H423" s="4"/>
      <c r="I423" s="14"/>
      <c r="M423" s="8"/>
      <c r="N423" s="8"/>
      <c r="O423" s="8"/>
      <c r="P423" s="8"/>
      <c r="Q423" s="8"/>
      <c r="R423" s="8"/>
      <c r="T423" s="8"/>
      <c r="U423" s="8"/>
      <c r="V423" s="8"/>
      <c r="W423" s="8"/>
      <c r="X423" s="8"/>
      <c r="Y423" s="8"/>
      <c r="AA423" s="8"/>
      <c r="AB423" s="8"/>
      <c r="AC423" s="8"/>
      <c r="AD423" s="8"/>
      <c r="AE423" s="8"/>
      <c r="AF423" s="8"/>
      <c r="AG423" s="8"/>
    </row>
    <row r="424" spans="6:33" x14ac:dyDescent="0.3">
      <c r="F424" s="2"/>
      <c r="G424" s="2"/>
      <c r="H424" s="4"/>
      <c r="I424" s="14"/>
      <c r="M424" s="8"/>
      <c r="N424" s="8"/>
      <c r="O424" s="8"/>
      <c r="P424" s="8"/>
      <c r="Q424" s="8"/>
      <c r="R424" s="8"/>
      <c r="T424" s="8"/>
      <c r="U424" s="8"/>
      <c r="V424" s="8"/>
      <c r="W424" s="8"/>
      <c r="X424" s="8"/>
      <c r="Y424" s="8"/>
      <c r="AA424" s="8"/>
      <c r="AB424" s="8"/>
      <c r="AC424" s="8"/>
      <c r="AD424" s="8"/>
      <c r="AE424" s="8"/>
      <c r="AF424" s="8"/>
      <c r="AG424" s="8"/>
    </row>
    <row r="425" spans="6:33" x14ac:dyDescent="0.3">
      <c r="F425" s="2"/>
      <c r="G425" s="2"/>
      <c r="H425" s="4"/>
      <c r="I425" s="14"/>
      <c r="M425" s="8"/>
      <c r="N425" s="8"/>
      <c r="O425" s="8"/>
      <c r="P425" s="8"/>
      <c r="Q425" s="8"/>
      <c r="R425" s="8"/>
      <c r="T425" s="8"/>
      <c r="U425" s="8"/>
      <c r="V425" s="8"/>
      <c r="W425" s="8"/>
      <c r="X425" s="8"/>
      <c r="Y425" s="8"/>
      <c r="AA425" s="8"/>
      <c r="AB425" s="8"/>
      <c r="AC425" s="8"/>
      <c r="AD425" s="8"/>
      <c r="AE425" s="8"/>
      <c r="AF425" s="8"/>
      <c r="AG425" s="8"/>
    </row>
    <row r="426" spans="6:33" x14ac:dyDescent="0.3">
      <c r="F426" s="2"/>
      <c r="G426" s="2"/>
      <c r="H426" s="4"/>
      <c r="I426" s="14"/>
      <c r="M426" s="8"/>
      <c r="N426" s="8"/>
      <c r="O426" s="8"/>
      <c r="P426" s="8"/>
      <c r="Q426" s="8"/>
      <c r="R426" s="8"/>
      <c r="T426" s="8"/>
      <c r="U426" s="8"/>
      <c r="V426" s="8"/>
      <c r="W426" s="8"/>
      <c r="X426" s="8"/>
      <c r="Y426" s="8"/>
      <c r="AA426" s="8"/>
      <c r="AB426" s="8"/>
      <c r="AC426" s="8"/>
      <c r="AD426" s="8"/>
      <c r="AE426" s="8"/>
      <c r="AF426" s="8"/>
      <c r="AG426" s="8"/>
    </row>
    <row r="427" spans="6:33" x14ac:dyDescent="0.3">
      <c r="F427" s="2"/>
      <c r="G427" s="2"/>
      <c r="H427" s="4"/>
      <c r="I427" s="14"/>
      <c r="M427" s="8"/>
      <c r="N427" s="8"/>
      <c r="O427" s="8"/>
      <c r="P427" s="8"/>
      <c r="Q427" s="8"/>
      <c r="R427" s="8"/>
      <c r="T427" s="8"/>
      <c r="U427" s="8"/>
      <c r="V427" s="8"/>
      <c r="W427" s="8"/>
      <c r="X427" s="8"/>
      <c r="Y427" s="8"/>
      <c r="AA427" s="8"/>
      <c r="AB427" s="8"/>
      <c r="AC427" s="8"/>
      <c r="AD427" s="8"/>
      <c r="AE427" s="8"/>
      <c r="AF427" s="8"/>
      <c r="AG427" s="8"/>
    </row>
    <row r="428" spans="6:33" x14ac:dyDescent="0.3">
      <c r="F428" s="2"/>
      <c r="G428" s="2"/>
      <c r="H428" s="4"/>
      <c r="I428" s="14"/>
      <c r="M428" s="8"/>
      <c r="N428" s="8"/>
      <c r="O428" s="8"/>
      <c r="P428" s="8"/>
      <c r="Q428" s="8"/>
      <c r="R428" s="8"/>
      <c r="T428" s="8"/>
      <c r="U428" s="8"/>
      <c r="V428" s="8"/>
      <c r="W428" s="8"/>
      <c r="X428" s="8"/>
      <c r="Y428" s="8"/>
      <c r="AA428" s="8"/>
      <c r="AB428" s="8"/>
      <c r="AC428" s="8"/>
      <c r="AD428" s="8"/>
      <c r="AE428" s="8"/>
      <c r="AF428" s="8"/>
      <c r="AG428" s="8"/>
    </row>
    <row r="429" spans="6:33" x14ac:dyDescent="0.3">
      <c r="F429" s="2"/>
      <c r="G429" s="2"/>
      <c r="H429" s="4"/>
      <c r="I429" s="14"/>
      <c r="M429" s="8"/>
      <c r="N429" s="8"/>
      <c r="O429" s="8"/>
      <c r="P429" s="8"/>
      <c r="Q429" s="8"/>
      <c r="R429" s="8"/>
      <c r="T429" s="8"/>
      <c r="U429" s="8"/>
      <c r="V429" s="8"/>
      <c r="W429" s="8"/>
      <c r="X429" s="8"/>
      <c r="Y429" s="8"/>
      <c r="AA429" s="8"/>
      <c r="AB429" s="8"/>
      <c r="AC429" s="8"/>
      <c r="AD429" s="8"/>
      <c r="AE429" s="8"/>
      <c r="AF429" s="8"/>
      <c r="AG429" s="8"/>
    </row>
    <row r="430" spans="6:33" x14ac:dyDescent="0.3">
      <c r="F430" s="2"/>
      <c r="G430" s="2"/>
      <c r="H430" s="4"/>
      <c r="I430" s="14"/>
      <c r="M430" s="8"/>
      <c r="N430" s="8"/>
      <c r="O430" s="8"/>
      <c r="P430" s="8"/>
      <c r="Q430" s="8"/>
      <c r="R430" s="8"/>
      <c r="T430" s="8"/>
      <c r="U430" s="8"/>
      <c r="V430" s="8"/>
      <c r="W430" s="8"/>
      <c r="X430" s="8"/>
      <c r="Y430" s="8"/>
      <c r="AA430" s="8"/>
      <c r="AB430" s="8"/>
      <c r="AC430" s="8"/>
      <c r="AD430" s="8"/>
      <c r="AE430" s="8"/>
      <c r="AF430" s="8"/>
      <c r="AG430" s="8"/>
    </row>
    <row r="431" spans="6:33" x14ac:dyDescent="0.3">
      <c r="F431" s="2"/>
      <c r="G431" s="2"/>
      <c r="H431" s="4"/>
      <c r="I431" s="14"/>
      <c r="M431" s="8"/>
      <c r="N431" s="8"/>
      <c r="O431" s="8"/>
      <c r="P431" s="8"/>
      <c r="Q431" s="8"/>
      <c r="R431" s="8"/>
      <c r="T431" s="8"/>
      <c r="U431" s="8"/>
      <c r="V431" s="8"/>
      <c r="W431" s="8"/>
      <c r="X431" s="8"/>
      <c r="Y431" s="8"/>
      <c r="AA431" s="8"/>
      <c r="AB431" s="8"/>
      <c r="AC431" s="8"/>
      <c r="AD431" s="8"/>
      <c r="AE431" s="8"/>
      <c r="AF431" s="8"/>
      <c r="AG431" s="8"/>
    </row>
    <row r="432" spans="6:33" x14ac:dyDescent="0.3">
      <c r="F432" s="2"/>
      <c r="G432" s="2"/>
      <c r="H432" s="4"/>
      <c r="I432" s="14"/>
      <c r="M432" s="8"/>
      <c r="N432" s="8"/>
      <c r="O432" s="8"/>
      <c r="P432" s="8"/>
      <c r="Q432" s="8"/>
      <c r="R432" s="8"/>
      <c r="T432" s="8"/>
      <c r="U432" s="8"/>
      <c r="V432" s="8"/>
      <c r="W432" s="8"/>
      <c r="X432" s="8"/>
      <c r="Y432" s="8"/>
      <c r="AA432" s="8"/>
      <c r="AB432" s="8"/>
      <c r="AC432" s="8"/>
      <c r="AD432" s="8"/>
      <c r="AE432" s="8"/>
      <c r="AF432" s="8"/>
      <c r="AG432" s="8"/>
    </row>
    <row r="433" spans="6:33" x14ac:dyDescent="0.3">
      <c r="F433" s="2"/>
      <c r="G433" s="2"/>
      <c r="H433" s="4"/>
      <c r="I433" s="14"/>
      <c r="M433" s="8"/>
      <c r="N433" s="8"/>
      <c r="O433" s="8"/>
      <c r="P433" s="8"/>
      <c r="Q433" s="8"/>
      <c r="R433" s="8"/>
      <c r="T433" s="8"/>
      <c r="U433" s="8"/>
      <c r="V433" s="8"/>
      <c r="W433" s="8"/>
      <c r="X433" s="8"/>
      <c r="Y433" s="8"/>
      <c r="AA433" s="8"/>
      <c r="AB433" s="8"/>
      <c r="AC433" s="8"/>
      <c r="AD433" s="8"/>
      <c r="AE433" s="8"/>
      <c r="AF433" s="8"/>
      <c r="AG433" s="8"/>
    </row>
    <row r="434" spans="6:33" x14ac:dyDescent="0.3">
      <c r="F434" s="2"/>
      <c r="G434" s="2"/>
      <c r="H434" s="4"/>
      <c r="I434" s="14"/>
      <c r="M434" s="8"/>
      <c r="N434" s="8"/>
      <c r="O434" s="8"/>
      <c r="P434" s="8"/>
      <c r="Q434" s="8"/>
      <c r="R434" s="8"/>
      <c r="T434" s="8"/>
      <c r="U434" s="8"/>
      <c r="V434" s="8"/>
      <c r="W434" s="8"/>
      <c r="X434" s="8"/>
      <c r="Y434" s="8"/>
      <c r="AA434" s="8"/>
      <c r="AB434" s="8"/>
      <c r="AC434" s="8"/>
      <c r="AD434" s="8"/>
      <c r="AE434" s="8"/>
      <c r="AF434" s="8"/>
      <c r="AG434" s="8"/>
    </row>
    <row r="435" spans="6:33" x14ac:dyDescent="0.3">
      <c r="F435" s="2"/>
      <c r="G435" s="2"/>
      <c r="H435" s="4"/>
      <c r="I435" s="14"/>
      <c r="M435" s="8"/>
      <c r="N435" s="8"/>
      <c r="O435" s="8"/>
      <c r="P435" s="8"/>
      <c r="Q435" s="8"/>
      <c r="R435" s="8"/>
      <c r="T435" s="8"/>
      <c r="U435" s="8"/>
      <c r="V435" s="8"/>
      <c r="W435" s="8"/>
      <c r="X435" s="8"/>
      <c r="Y435" s="8"/>
      <c r="AA435" s="8"/>
      <c r="AB435" s="8"/>
      <c r="AC435" s="8"/>
      <c r="AD435" s="8"/>
      <c r="AE435" s="8"/>
      <c r="AF435" s="8"/>
      <c r="AG435" s="8"/>
    </row>
    <row r="436" spans="6:33" x14ac:dyDescent="0.3">
      <c r="F436" s="2"/>
      <c r="G436" s="2"/>
      <c r="H436" s="4"/>
      <c r="I436" s="14"/>
      <c r="M436" s="8"/>
      <c r="N436" s="8"/>
      <c r="O436" s="8"/>
      <c r="P436" s="8"/>
      <c r="Q436" s="8"/>
      <c r="R436" s="8"/>
      <c r="T436" s="8"/>
      <c r="U436" s="8"/>
      <c r="V436" s="8"/>
      <c r="W436" s="8"/>
      <c r="X436" s="8"/>
      <c r="Y436" s="8"/>
      <c r="AA436" s="8"/>
      <c r="AB436" s="8"/>
      <c r="AC436" s="8"/>
      <c r="AD436" s="8"/>
      <c r="AE436" s="8"/>
      <c r="AF436" s="8"/>
      <c r="AG436" s="8"/>
    </row>
    <row r="437" spans="6:33" x14ac:dyDescent="0.3">
      <c r="F437" s="2"/>
      <c r="G437" s="2"/>
      <c r="H437" s="4"/>
      <c r="I437" s="14"/>
      <c r="M437" s="8"/>
      <c r="N437" s="8"/>
      <c r="O437" s="8"/>
      <c r="P437" s="8"/>
      <c r="Q437" s="8"/>
      <c r="R437" s="8"/>
      <c r="T437" s="8"/>
      <c r="U437" s="8"/>
      <c r="V437" s="8"/>
      <c r="W437" s="8"/>
      <c r="X437" s="8"/>
      <c r="Y437" s="8"/>
      <c r="AA437" s="8"/>
      <c r="AB437" s="8"/>
      <c r="AC437" s="8"/>
      <c r="AD437" s="8"/>
      <c r="AE437" s="8"/>
      <c r="AF437" s="8"/>
      <c r="AG437" s="8"/>
    </row>
    <row r="438" spans="6:33" x14ac:dyDescent="0.3">
      <c r="F438" s="2"/>
      <c r="G438" s="2"/>
      <c r="H438" s="4"/>
      <c r="I438" s="14"/>
      <c r="M438" s="8"/>
      <c r="N438" s="8"/>
      <c r="O438" s="8"/>
      <c r="P438" s="8"/>
      <c r="Q438" s="8"/>
      <c r="R438" s="8"/>
      <c r="T438" s="8"/>
      <c r="U438" s="8"/>
      <c r="V438" s="8"/>
      <c r="W438" s="8"/>
      <c r="X438" s="8"/>
      <c r="Y438" s="8"/>
      <c r="AA438" s="8"/>
      <c r="AB438" s="8"/>
      <c r="AC438" s="8"/>
      <c r="AD438" s="8"/>
      <c r="AE438" s="8"/>
      <c r="AF438" s="8"/>
      <c r="AG438" s="8"/>
    </row>
    <row r="439" spans="6:33" x14ac:dyDescent="0.3">
      <c r="F439" s="2"/>
      <c r="G439" s="2"/>
      <c r="H439" s="4"/>
      <c r="I439" s="14"/>
      <c r="M439" s="8"/>
      <c r="N439" s="8"/>
      <c r="O439" s="8"/>
      <c r="P439" s="8"/>
      <c r="Q439" s="8"/>
      <c r="R439" s="8"/>
      <c r="T439" s="8"/>
      <c r="U439" s="8"/>
      <c r="V439" s="8"/>
      <c r="W439" s="8"/>
      <c r="X439" s="8"/>
      <c r="Y439" s="8"/>
      <c r="AA439" s="8"/>
      <c r="AB439" s="8"/>
      <c r="AC439" s="8"/>
      <c r="AD439" s="8"/>
      <c r="AE439" s="8"/>
      <c r="AF439" s="8"/>
      <c r="AG439" s="8"/>
    </row>
    <row r="440" spans="6:33" x14ac:dyDescent="0.3">
      <c r="F440" s="2"/>
      <c r="G440" s="2"/>
      <c r="H440" s="4"/>
      <c r="I440" s="14"/>
      <c r="M440" s="8"/>
      <c r="N440" s="8"/>
      <c r="O440" s="8"/>
      <c r="P440" s="8"/>
      <c r="Q440" s="8"/>
      <c r="R440" s="8"/>
      <c r="T440" s="8"/>
      <c r="U440" s="8"/>
      <c r="V440" s="8"/>
      <c r="W440" s="8"/>
      <c r="X440" s="8"/>
      <c r="Y440" s="8"/>
      <c r="AA440" s="8"/>
      <c r="AB440" s="8"/>
      <c r="AC440" s="8"/>
      <c r="AD440" s="8"/>
      <c r="AE440" s="8"/>
      <c r="AF440" s="8"/>
      <c r="AG440" s="8"/>
    </row>
    <row r="441" spans="6:33" x14ac:dyDescent="0.3">
      <c r="F441" s="2"/>
      <c r="G441" s="2"/>
      <c r="H441" s="4"/>
      <c r="I441" s="14"/>
      <c r="M441" s="8"/>
      <c r="N441" s="8"/>
      <c r="O441" s="8"/>
      <c r="P441" s="8"/>
      <c r="Q441" s="8"/>
      <c r="R441" s="8"/>
      <c r="T441" s="8"/>
      <c r="U441" s="8"/>
      <c r="V441" s="8"/>
      <c r="W441" s="8"/>
      <c r="X441" s="8"/>
      <c r="Y441" s="8"/>
      <c r="AA441" s="8"/>
      <c r="AB441" s="8"/>
      <c r="AC441" s="8"/>
      <c r="AD441" s="8"/>
      <c r="AE441" s="8"/>
      <c r="AF441" s="8"/>
      <c r="AG441" s="8"/>
    </row>
    <row r="442" spans="6:33" x14ac:dyDescent="0.3">
      <c r="F442" s="2"/>
      <c r="G442" s="2"/>
      <c r="H442" s="4"/>
      <c r="I442" s="14"/>
      <c r="M442" s="8"/>
      <c r="N442" s="8"/>
      <c r="O442" s="8"/>
      <c r="P442" s="8"/>
      <c r="Q442" s="8"/>
      <c r="R442" s="8"/>
      <c r="T442" s="8"/>
      <c r="U442" s="8"/>
      <c r="V442" s="8"/>
      <c r="W442" s="8"/>
      <c r="X442" s="8"/>
      <c r="Y442" s="8"/>
      <c r="AA442" s="8"/>
      <c r="AB442" s="8"/>
      <c r="AC442" s="8"/>
      <c r="AD442" s="8"/>
      <c r="AE442" s="8"/>
      <c r="AF442" s="8"/>
      <c r="AG442" s="8"/>
    </row>
    <row r="443" spans="6:33" x14ac:dyDescent="0.3">
      <c r="F443" s="2"/>
      <c r="G443" s="2"/>
      <c r="H443" s="4"/>
      <c r="I443" s="14"/>
      <c r="M443" s="8"/>
      <c r="N443" s="8"/>
      <c r="O443" s="8"/>
      <c r="P443" s="8"/>
      <c r="Q443" s="8"/>
      <c r="R443" s="8"/>
      <c r="T443" s="8"/>
      <c r="U443" s="8"/>
      <c r="V443" s="8"/>
      <c r="W443" s="8"/>
      <c r="X443" s="8"/>
      <c r="Y443" s="8"/>
      <c r="AA443" s="8"/>
      <c r="AB443" s="8"/>
      <c r="AC443" s="8"/>
      <c r="AD443" s="8"/>
      <c r="AE443" s="8"/>
      <c r="AF443" s="8"/>
      <c r="AG443" s="8"/>
    </row>
    <row r="444" spans="6:33" x14ac:dyDescent="0.3">
      <c r="F444" s="2"/>
      <c r="G444" s="2"/>
      <c r="H444" s="4"/>
      <c r="I444" s="14"/>
      <c r="M444" s="8"/>
      <c r="N444" s="8"/>
      <c r="O444" s="8"/>
      <c r="P444" s="8"/>
      <c r="Q444" s="8"/>
      <c r="R444" s="8"/>
      <c r="T444" s="8"/>
      <c r="U444" s="8"/>
      <c r="V444" s="8"/>
      <c r="W444" s="8"/>
      <c r="X444" s="8"/>
      <c r="Y444" s="8"/>
      <c r="AA444" s="8"/>
      <c r="AB444" s="8"/>
      <c r="AC444" s="8"/>
      <c r="AD444" s="8"/>
      <c r="AE444" s="8"/>
      <c r="AF444" s="8"/>
      <c r="AG444" s="8"/>
    </row>
    <row r="445" spans="6:33" x14ac:dyDescent="0.3">
      <c r="F445" s="2"/>
      <c r="G445" s="2"/>
      <c r="H445" s="4"/>
      <c r="I445" s="14"/>
      <c r="M445" s="8"/>
      <c r="N445" s="8"/>
      <c r="O445" s="8"/>
      <c r="P445" s="8"/>
      <c r="Q445" s="8"/>
      <c r="R445" s="8"/>
      <c r="T445" s="8"/>
      <c r="U445" s="8"/>
      <c r="V445" s="8"/>
      <c r="W445" s="8"/>
      <c r="X445" s="8"/>
      <c r="Y445" s="8"/>
      <c r="AA445" s="8"/>
      <c r="AB445" s="8"/>
      <c r="AC445" s="8"/>
      <c r="AD445" s="8"/>
      <c r="AE445" s="8"/>
      <c r="AF445" s="8"/>
      <c r="AG445" s="8"/>
    </row>
    <row r="446" spans="6:33" x14ac:dyDescent="0.3">
      <c r="F446" s="2"/>
      <c r="G446" s="2"/>
      <c r="H446" s="4"/>
      <c r="I446" s="14"/>
      <c r="M446" s="8"/>
      <c r="N446" s="8"/>
      <c r="O446" s="8"/>
      <c r="P446" s="8"/>
      <c r="Q446" s="8"/>
      <c r="R446" s="8"/>
      <c r="T446" s="8"/>
      <c r="U446" s="8"/>
      <c r="V446" s="8"/>
      <c r="W446" s="8"/>
      <c r="X446" s="8"/>
      <c r="Y446" s="8"/>
      <c r="AA446" s="8"/>
      <c r="AB446" s="8"/>
      <c r="AC446" s="8"/>
      <c r="AD446" s="8"/>
      <c r="AE446" s="8"/>
      <c r="AF446" s="8"/>
      <c r="AG446" s="8"/>
    </row>
    <row r="447" spans="6:33" x14ac:dyDescent="0.3">
      <c r="F447" s="2"/>
      <c r="G447" s="2"/>
      <c r="H447" s="4"/>
      <c r="I447" s="14"/>
      <c r="M447" s="8"/>
      <c r="N447" s="8"/>
      <c r="O447" s="8"/>
      <c r="P447" s="8"/>
      <c r="Q447" s="8"/>
      <c r="R447" s="8"/>
      <c r="T447" s="8"/>
      <c r="U447" s="8"/>
      <c r="V447" s="8"/>
      <c r="W447" s="8"/>
      <c r="X447" s="8"/>
      <c r="Y447" s="8"/>
      <c r="AA447" s="8"/>
      <c r="AB447" s="8"/>
      <c r="AC447" s="8"/>
      <c r="AD447" s="8"/>
      <c r="AE447" s="8"/>
      <c r="AF447" s="8"/>
      <c r="AG447" s="8"/>
    </row>
    <row r="448" spans="6:33" x14ac:dyDescent="0.3">
      <c r="F448" s="2"/>
      <c r="G448" s="2"/>
      <c r="H448" s="4"/>
      <c r="I448" s="14"/>
      <c r="M448" s="8"/>
      <c r="N448" s="8"/>
      <c r="O448" s="8"/>
      <c r="P448" s="8"/>
      <c r="Q448" s="8"/>
      <c r="R448" s="8"/>
      <c r="T448" s="8"/>
      <c r="U448" s="8"/>
      <c r="V448" s="8"/>
      <c r="W448" s="8"/>
      <c r="X448" s="8"/>
      <c r="Y448" s="8"/>
      <c r="AA448" s="8"/>
      <c r="AB448" s="8"/>
      <c r="AC448" s="8"/>
      <c r="AD448" s="8"/>
      <c r="AE448" s="8"/>
      <c r="AF448" s="8"/>
      <c r="AG448" s="8"/>
    </row>
    <row r="449" spans="6:33" x14ac:dyDescent="0.3">
      <c r="F449" s="2"/>
      <c r="G449" s="2"/>
      <c r="H449" s="4"/>
      <c r="I449" s="14"/>
      <c r="M449" s="8"/>
      <c r="N449" s="8"/>
      <c r="O449" s="8"/>
      <c r="P449" s="8"/>
      <c r="Q449" s="8"/>
      <c r="R449" s="8"/>
      <c r="T449" s="8"/>
      <c r="U449" s="8"/>
      <c r="V449" s="8"/>
      <c r="W449" s="8"/>
      <c r="X449" s="8"/>
      <c r="Y449" s="8"/>
      <c r="AA449" s="8"/>
      <c r="AB449" s="8"/>
      <c r="AC449" s="8"/>
      <c r="AD449" s="8"/>
      <c r="AE449" s="8"/>
      <c r="AF449" s="8"/>
      <c r="AG449" s="8"/>
    </row>
    <row r="450" spans="6:33" x14ac:dyDescent="0.3">
      <c r="F450" s="2"/>
      <c r="G450" s="2"/>
      <c r="H450" s="4"/>
      <c r="I450" s="14"/>
      <c r="M450" s="8"/>
      <c r="N450" s="8"/>
      <c r="O450" s="8"/>
      <c r="P450" s="8"/>
      <c r="Q450" s="8"/>
      <c r="R450" s="8"/>
      <c r="T450" s="8"/>
      <c r="U450" s="8"/>
      <c r="V450" s="8"/>
      <c r="W450" s="8"/>
      <c r="X450" s="8"/>
      <c r="Y450" s="8"/>
      <c r="AA450" s="8"/>
      <c r="AB450" s="8"/>
      <c r="AC450" s="8"/>
      <c r="AD450" s="8"/>
      <c r="AE450" s="8"/>
      <c r="AF450" s="8"/>
      <c r="AG450" s="8"/>
    </row>
    <row r="451" spans="6:33" x14ac:dyDescent="0.3">
      <c r="F451" s="2"/>
      <c r="G451" s="2"/>
      <c r="H451" s="4"/>
      <c r="I451" s="14"/>
      <c r="M451" s="8"/>
      <c r="N451" s="8"/>
      <c r="O451" s="8"/>
      <c r="P451" s="8"/>
      <c r="Q451" s="8"/>
      <c r="R451" s="8"/>
      <c r="T451" s="8"/>
      <c r="U451" s="8"/>
      <c r="V451" s="8"/>
      <c r="W451" s="8"/>
      <c r="X451" s="8"/>
      <c r="Y451" s="8"/>
      <c r="AA451" s="8"/>
      <c r="AB451" s="8"/>
      <c r="AC451" s="8"/>
      <c r="AD451" s="8"/>
      <c r="AE451" s="8"/>
      <c r="AF451" s="8"/>
      <c r="AG451" s="8"/>
    </row>
    <row r="452" spans="6:33" x14ac:dyDescent="0.3">
      <c r="F452" s="2"/>
      <c r="G452" s="2"/>
      <c r="H452" s="4"/>
      <c r="I452" s="14"/>
      <c r="M452" s="8"/>
      <c r="N452" s="8"/>
      <c r="O452" s="8"/>
      <c r="P452" s="8"/>
      <c r="Q452" s="8"/>
      <c r="R452" s="8"/>
      <c r="T452" s="8"/>
      <c r="U452" s="8"/>
      <c r="V452" s="8"/>
      <c r="W452" s="8"/>
      <c r="X452" s="8"/>
      <c r="Y452" s="8"/>
      <c r="AA452" s="8"/>
      <c r="AB452" s="8"/>
      <c r="AC452" s="8"/>
      <c r="AD452" s="8"/>
      <c r="AE452" s="8"/>
      <c r="AF452" s="8"/>
      <c r="AG452" s="8"/>
    </row>
    <row r="453" spans="6:33" x14ac:dyDescent="0.3">
      <c r="F453" s="2"/>
      <c r="G453" s="2"/>
      <c r="H453" s="4"/>
      <c r="I453" s="14"/>
      <c r="M453" s="8"/>
      <c r="N453" s="8"/>
      <c r="O453" s="8"/>
      <c r="P453" s="8"/>
      <c r="Q453" s="8"/>
      <c r="R453" s="8"/>
      <c r="T453" s="8"/>
      <c r="U453" s="8"/>
      <c r="V453" s="8"/>
      <c r="W453" s="8"/>
      <c r="X453" s="8"/>
      <c r="Y453" s="8"/>
      <c r="AA453" s="8"/>
      <c r="AB453" s="8"/>
      <c r="AC453" s="8"/>
      <c r="AD453" s="8"/>
      <c r="AE453" s="8"/>
      <c r="AF453" s="8"/>
      <c r="AG453" s="8"/>
    </row>
    <row r="454" spans="6:33" x14ac:dyDescent="0.3">
      <c r="F454" s="2"/>
      <c r="G454" s="2"/>
      <c r="H454" s="4"/>
      <c r="I454" s="14"/>
      <c r="M454" s="8"/>
      <c r="N454" s="8"/>
      <c r="O454" s="8"/>
      <c r="P454" s="8"/>
      <c r="Q454" s="8"/>
      <c r="R454" s="8"/>
      <c r="T454" s="8"/>
      <c r="U454" s="8"/>
      <c r="V454" s="8"/>
      <c r="W454" s="8"/>
      <c r="X454" s="8"/>
      <c r="Y454" s="8"/>
      <c r="AA454" s="8"/>
      <c r="AB454" s="8"/>
      <c r="AC454" s="8"/>
      <c r="AD454" s="8"/>
      <c r="AE454" s="8"/>
      <c r="AF454" s="8"/>
      <c r="AG454" s="8"/>
    </row>
    <row r="455" spans="6:33" x14ac:dyDescent="0.3">
      <c r="F455" s="2"/>
      <c r="G455" s="2"/>
      <c r="H455" s="4"/>
      <c r="I455" s="14"/>
      <c r="M455" s="8"/>
      <c r="N455" s="8"/>
      <c r="O455" s="8"/>
      <c r="P455" s="8"/>
      <c r="Q455" s="8"/>
      <c r="R455" s="8"/>
      <c r="T455" s="8"/>
      <c r="U455" s="8"/>
      <c r="V455" s="8"/>
      <c r="W455" s="8"/>
      <c r="X455" s="8"/>
      <c r="Y455" s="8"/>
      <c r="AA455" s="8"/>
      <c r="AB455" s="8"/>
      <c r="AC455" s="8"/>
      <c r="AD455" s="8"/>
      <c r="AE455" s="8"/>
      <c r="AF455" s="8"/>
      <c r="AG455" s="8"/>
    </row>
    <row r="456" spans="6:33" x14ac:dyDescent="0.3">
      <c r="F456" s="2"/>
      <c r="G456" s="2"/>
      <c r="H456" s="4"/>
      <c r="I456" s="14"/>
      <c r="M456" s="8"/>
      <c r="N456" s="8"/>
      <c r="O456" s="8"/>
      <c r="P456" s="8"/>
      <c r="Q456" s="8"/>
      <c r="R456" s="8"/>
      <c r="T456" s="8"/>
      <c r="U456" s="8"/>
      <c r="V456" s="8"/>
      <c r="W456" s="8"/>
      <c r="X456" s="8"/>
      <c r="Y456" s="8"/>
      <c r="AA456" s="8"/>
      <c r="AB456" s="8"/>
      <c r="AC456" s="8"/>
      <c r="AD456" s="8"/>
      <c r="AE456" s="8"/>
      <c r="AF456" s="8"/>
      <c r="AG456" s="8"/>
    </row>
    <row r="457" spans="6:33" x14ac:dyDescent="0.3">
      <c r="F457" s="2"/>
      <c r="G457" s="2"/>
      <c r="H457" s="4"/>
      <c r="I457" s="14"/>
      <c r="M457" s="8"/>
      <c r="N457" s="8"/>
      <c r="O457" s="8"/>
      <c r="P457" s="8"/>
      <c r="Q457" s="8"/>
      <c r="R457" s="8"/>
      <c r="T457" s="8"/>
      <c r="U457" s="8"/>
      <c r="V457" s="8"/>
      <c r="W457" s="8"/>
      <c r="X457" s="8"/>
      <c r="Y457" s="8"/>
      <c r="AA457" s="8"/>
      <c r="AB457" s="8"/>
      <c r="AC457" s="8"/>
      <c r="AD457" s="8"/>
      <c r="AE457" s="8"/>
      <c r="AF457" s="8"/>
      <c r="AG457" s="8"/>
    </row>
    <row r="458" spans="6:33" x14ac:dyDescent="0.3">
      <c r="F458" s="2"/>
      <c r="G458" s="2"/>
      <c r="H458" s="4"/>
      <c r="I458" s="14"/>
      <c r="M458" s="8"/>
      <c r="N458" s="8"/>
      <c r="O458" s="8"/>
      <c r="P458" s="8"/>
      <c r="Q458" s="8"/>
      <c r="R458" s="8"/>
      <c r="T458" s="8"/>
      <c r="U458" s="8"/>
      <c r="V458" s="8"/>
      <c r="W458" s="8"/>
      <c r="X458" s="8"/>
      <c r="Y458" s="8"/>
      <c r="AA458" s="8"/>
      <c r="AB458" s="8"/>
      <c r="AC458" s="8"/>
      <c r="AD458" s="8"/>
      <c r="AE458" s="8"/>
      <c r="AF458" s="8"/>
      <c r="AG458" s="8"/>
    </row>
    <row r="459" spans="6:33" x14ac:dyDescent="0.3">
      <c r="F459" s="2"/>
      <c r="G459" s="2"/>
      <c r="H459" s="4"/>
      <c r="I459" s="14"/>
      <c r="M459" s="8"/>
      <c r="N459" s="8"/>
      <c r="O459" s="8"/>
      <c r="P459" s="8"/>
      <c r="Q459" s="8"/>
      <c r="R459" s="8"/>
      <c r="T459" s="8"/>
      <c r="U459" s="8"/>
      <c r="V459" s="8"/>
      <c r="W459" s="8"/>
      <c r="X459" s="8"/>
      <c r="Y459" s="8"/>
      <c r="AA459" s="8"/>
      <c r="AB459" s="8"/>
      <c r="AC459" s="8"/>
      <c r="AD459" s="8"/>
      <c r="AE459" s="8"/>
      <c r="AF459" s="8"/>
      <c r="AG459" s="8"/>
    </row>
    <row r="460" spans="6:33" x14ac:dyDescent="0.3">
      <c r="F460" s="2"/>
      <c r="G460" s="2"/>
      <c r="H460" s="4"/>
      <c r="I460" s="14"/>
      <c r="M460" s="8"/>
      <c r="N460" s="8"/>
      <c r="O460" s="8"/>
      <c r="P460" s="8"/>
      <c r="Q460" s="8"/>
      <c r="R460" s="8"/>
      <c r="T460" s="8"/>
      <c r="U460" s="8"/>
      <c r="V460" s="8"/>
      <c r="W460" s="8"/>
      <c r="X460" s="8"/>
      <c r="Y460" s="8"/>
      <c r="AA460" s="8"/>
      <c r="AB460" s="8"/>
      <c r="AC460" s="8"/>
      <c r="AD460" s="8"/>
      <c r="AE460" s="8"/>
      <c r="AF460" s="8"/>
      <c r="AG460" s="8"/>
    </row>
    <row r="461" spans="6:33" x14ac:dyDescent="0.3">
      <c r="F461" s="2"/>
      <c r="G461" s="2"/>
      <c r="H461" s="4"/>
      <c r="I461" s="14"/>
      <c r="M461" s="8"/>
      <c r="N461" s="8"/>
      <c r="O461" s="8"/>
      <c r="P461" s="8"/>
      <c r="Q461" s="8"/>
      <c r="R461" s="8"/>
      <c r="T461" s="8"/>
      <c r="U461" s="8"/>
      <c r="V461" s="8"/>
      <c r="W461" s="8"/>
      <c r="X461" s="8"/>
      <c r="Y461" s="8"/>
      <c r="AA461" s="8"/>
      <c r="AB461" s="8"/>
      <c r="AC461" s="8"/>
      <c r="AD461" s="8"/>
      <c r="AE461" s="8"/>
      <c r="AF461" s="8"/>
      <c r="AG461" s="8"/>
    </row>
    <row r="462" spans="6:33" x14ac:dyDescent="0.3">
      <c r="F462" s="2"/>
      <c r="G462" s="2"/>
      <c r="H462" s="4"/>
      <c r="I462" s="14"/>
      <c r="M462" s="8"/>
      <c r="N462" s="8"/>
      <c r="O462" s="8"/>
      <c r="P462" s="8"/>
      <c r="Q462" s="8"/>
      <c r="R462" s="8"/>
      <c r="T462" s="8"/>
      <c r="U462" s="8"/>
      <c r="V462" s="8"/>
      <c r="W462" s="8"/>
      <c r="X462" s="8"/>
      <c r="Y462" s="8"/>
      <c r="AA462" s="8"/>
      <c r="AB462" s="8"/>
      <c r="AC462" s="8"/>
      <c r="AD462" s="8"/>
      <c r="AE462" s="8"/>
      <c r="AF462" s="8"/>
      <c r="AG462" s="8"/>
    </row>
    <row r="463" spans="6:33" x14ac:dyDescent="0.3">
      <c r="F463" s="2"/>
      <c r="G463" s="2"/>
      <c r="H463" s="4"/>
      <c r="I463" s="14"/>
      <c r="M463" s="8"/>
      <c r="N463" s="8"/>
      <c r="O463" s="8"/>
      <c r="P463" s="8"/>
      <c r="Q463" s="8"/>
      <c r="R463" s="8"/>
      <c r="T463" s="8"/>
      <c r="U463" s="8"/>
      <c r="V463" s="8"/>
      <c r="W463" s="8"/>
      <c r="X463" s="8"/>
      <c r="Y463" s="8"/>
      <c r="AA463" s="8"/>
      <c r="AB463" s="8"/>
      <c r="AC463" s="8"/>
      <c r="AD463" s="8"/>
      <c r="AE463" s="8"/>
      <c r="AF463" s="8"/>
      <c r="AG463" s="8"/>
    </row>
    <row r="464" spans="6:33" x14ac:dyDescent="0.3">
      <c r="F464" s="2"/>
      <c r="G464" s="2"/>
      <c r="H464" s="4"/>
      <c r="I464" s="14"/>
      <c r="M464" s="8"/>
      <c r="N464" s="8"/>
      <c r="O464" s="8"/>
      <c r="P464" s="8"/>
      <c r="Q464" s="8"/>
      <c r="R464" s="8"/>
      <c r="T464" s="8"/>
      <c r="U464" s="8"/>
      <c r="V464" s="8"/>
      <c r="W464" s="8"/>
      <c r="X464" s="8"/>
      <c r="Y464" s="8"/>
      <c r="AA464" s="8"/>
      <c r="AB464" s="8"/>
      <c r="AC464" s="8"/>
      <c r="AD464" s="8"/>
      <c r="AE464" s="8"/>
      <c r="AF464" s="8"/>
      <c r="AG464" s="8"/>
    </row>
    <row r="465" spans="6:33" x14ac:dyDescent="0.3">
      <c r="F465" s="2"/>
      <c r="G465" s="2"/>
      <c r="H465" s="4"/>
      <c r="I465" s="14"/>
      <c r="M465" s="8"/>
      <c r="N465" s="8"/>
      <c r="O465" s="8"/>
      <c r="P465" s="8"/>
      <c r="Q465" s="8"/>
      <c r="R465" s="8"/>
      <c r="T465" s="8"/>
      <c r="U465" s="8"/>
      <c r="V465" s="8"/>
      <c r="W465" s="8"/>
      <c r="X465" s="8"/>
      <c r="Y465" s="8"/>
      <c r="AA465" s="8"/>
      <c r="AB465" s="8"/>
      <c r="AC465" s="8"/>
      <c r="AD465" s="8"/>
      <c r="AE465" s="8"/>
      <c r="AF465" s="8"/>
      <c r="AG465" s="8"/>
    </row>
    <row r="466" spans="6:33" x14ac:dyDescent="0.3">
      <c r="F466" s="2"/>
      <c r="G466" s="2"/>
      <c r="H466" s="4"/>
      <c r="I466" s="14"/>
      <c r="M466" s="8"/>
      <c r="N466" s="8"/>
      <c r="O466" s="8"/>
      <c r="P466" s="8"/>
      <c r="Q466" s="8"/>
      <c r="R466" s="8"/>
      <c r="T466" s="8"/>
      <c r="U466" s="8"/>
      <c r="V466" s="8"/>
      <c r="W466" s="8"/>
      <c r="X466" s="8"/>
      <c r="Y466" s="8"/>
      <c r="AA466" s="8"/>
      <c r="AB466" s="8"/>
      <c r="AC466" s="8"/>
      <c r="AD466" s="8"/>
      <c r="AE466" s="8"/>
      <c r="AF466" s="8"/>
      <c r="AG466" s="8"/>
    </row>
    <row r="467" spans="6:33" x14ac:dyDescent="0.3">
      <c r="F467" s="2"/>
      <c r="G467" s="2"/>
      <c r="H467" s="4"/>
      <c r="I467" s="14"/>
      <c r="M467" s="8"/>
      <c r="N467" s="8"/>
      <c r="O467" s="8"/>
      <c r="P467" s="8"/>
      <c r="Q467" s="8"/>
      <c r="R467" s="8"/>
      <c r="T467" s="8"/>
      <c r="U467" s="8"/>
      <c r="V467" s="8"/>
      <c r="W467" s="8"/>
      <c r="X467" s="8"/>
      <c r="Y467" s="8"/>
      <c r="AA467" s="8"/>
      <c r="AB467" s="8"/>
      <c r="AC467" s="8"/>
      <c r="AD467" s="8"/>
      <c r="AE467" s="8"/>
      <c r="AF467" s="8"/>
      <c r="AG467" s="8"/>
    </row>
    <row r="468" spans="6:33" x14ac:dyDescent="0.3">
      <c r="F468" s="2"/>
      <c r="G468" s="2"/>
      <c r="H468" s="4"/>
      <c r="I468" s="14"/>
      <c r="M468" s="8"/>
      <c r="N468" s="8"/>
      <c r="O468" s="8"/>
      <c r="P468" s="8"/>
      <c r="Q468" s="8"/>
      <c r="R468" s="8"/>
      <c r="T468" s="8"/>
      <c r="U468" s="8"/>
      <c r="V468" s="8"/>
      <c r="W468" s="8"/>
      <c r="X468" s="8"/>
      <c r="Y468" s="8"/>
      <c r="AA468" s="8"/>
      <c r="AB468" s="8"/>
      <c r="AC468" s="8"/>
      <c r="AD468" s="8"/>
      <c r="AE468" s="8"/>
      <c r="AF468" s="8"/>
      <c r="AG468" s="8"/>
    </row>
    <row r="469" spans="6:33" x14ac:dyDescent="0.3">
      <c r="F469" s="2"/>
      <c r="G469" s="2"/>
      <c r="H469" s="4"/>
      <c r="I469" s="14"/>
      <c r="M469" s="8"/>
      <c r="N469" s="8"/>
      <c r="O469" s="8"/>
      <c r="P469" s="8"/>
      <c r="Q469" s="8"/>
      <c r="R469" s="8"/>
      <c r="T469" s="8"/>
      <c r="U469" s="8"/>
      <c r="V469" s="8"/>
      <c r="W469" s="8"/>
      <c r="X469" s="8"/>
      <c r="Y469" s="8"/>
      <c r="AA469" s="8"/>
      <c r="AB469" s="8"/>
      <c r="AC469" s="8"/>
      <c r="AD469" s="8"/>
      <c r="AE469" s="8"/>
      <c r="AF469" s="8"/>
      <c r="AG469" s="8"/>
    </row>
    <row r="470" spans="6:33" x14ac:dyDescent="0.3">
      <c r="F470" s="2"/>
      <c r="G470" s="2"/>
      <c r="H470" s="4"/>
      <c r="I470" s="14"/>
      <c r="M470" s="8"/>
      <c r="N470" s="8"/>
      <c r="O470" s="8"/>
      <c r="P470" s="8"/>
      <c r="Q470" s="8"/>
      <c r="R470" s="8"/>
      <c r="T470" s="8"/>
      <c r="U470" s="8"/>
      <c r="V470" s="8"/>
      <c r="W470" s="8"/>
      <c r="X470" s="8"/>
      <c r="Y470" s="8"/>
      <c r="AA470" s="8"/>
      <c r="AB470" s="8"/>
      <c r="AC470" s="8"/>
      <c r="AD470" s="8"/>
      <c r="AE470" s="8"/>
      <c r="AF470" s="8"/>
      <c r="AG470" s="8"/>
    </row>
    <row r="471" spans="6:33" x14ac:dyDescent="0.3">
      <c r="F471" s="2"/>
      <c r="G471" s="2"/>
      <c r="H471" s="4"/>
      <c r="I471" s="14"/>
      <c r="M471" s="8"/>
      <c r="N471" s="8"/>
      <c r="O471" s="8"/>
      <c r="P471" s="8"/>
      <c r="Q471" s="8"/>
      <c r="R471" s="8"/>
      <c r="T471" s="8"/>
      <c r="U471" s="8"/>
      <c r="V471" s="8"/>
      <c r="W471" s="8"/>
      <c r="X471" s="8"/>
      <c r="Y471" s="8"/>
      <c r="AA471" s="8"/>
      <c r="AB471" s="8"/>
      <c r="AC471" s="8"/>
      <c r="AD471" s="8"/>
      <c r="AE471" s="8"/>
      <c r="AF471" s="8"/>
      <c r="AG471" s="8"/>
    </row>
    <row r="472" spans="6:33" x14ac:dyDescent="0.3">
      <c r="F472" s="2"/>
      <c r="G472" s="2"/>
      <c r="H472" s="4"/>
      <c r="I472" s="14"/>
      <c r="M472" s="8"/>
      <c r="N472" s="8"/>
      <c r="O472" s="8"/>
      <c r="P472" s="8"/>
      <c r="Q472" s="8"/>
      <c r="R472" s="8"/>
      <c r="T472" s="8"/>
      <c r="U472" s="8"/>
      <c r="V472" s="8"/>
      <c r="W472" s="8"/>
      <c r="X472" s="8"/>
      <c r="Y472" s="8"/>
      <c r="AA472" s="8"/>
      <c r="AB472" s="8"/>
      <c r="AC472" s="8"/>
      <c r="AD472" s="8"/>
      <c r="AE472" s="8"/>
      <c r="AF472" s="8"/>
      <c r="AG472" s="8"/>
    </row>
    <row r="473" spans="6:33" x14ac:dyDescent="0.3">
      <c r="F473" s="2"/>
      <c r="G473" s="2"/>
      <c r="H473" s="4"/>
      <c r="I473" s="14"/>
      <c r="M473" s="8"/>
      <c r="N473" s="8"/>
      <c r="O473" s="8"/>
      <c r="P473" s="8"/>
      <c r="Q473" s="8"/>
      <c r="R473" s="8"/>
      <c r="T473" s="8"/>
      <c r="U473" s="8"/>
      <c r="V473" s="8"/>
      <c r="W473" s="8"/>
      <c r="X473" s="8"/>
      <c r="Y473" s="8"/>
      <c r="AA473" s="8"/>
      <c r="AB473" s="8"/>
      <c r="AC473" s="8"/>
      <c r="AD473" s="8"/>
      <c r="AE473" s="8"/>
      <c r="AF473" s="8"/>
      <c r="AG473" s="8"/>
    </row>
    <row r="474" spans="6:33" x14ac:dyDescent="0.3">
      <c r="F474" s="2"/>
      <c r="G474" s="2"/>
      <c r="H474" s="4"/>
      <c r="I474" s="14"/>
      <c r="M474" s="8"/>
      <c r="N474" s="8"/>
      <c r="O474" s="8"/>
      <c r="P474" s="8"/>
      <c r="Q474" s="8"/>
      <c r="R474" s="8"/>
      <c r="T474" s="8"/>
      <c r="U474" s="8"/>
      <c r="V474" s="8"/>
      <c r="W474" s="8"/>
      <c r="X474" s="8"/>
      <c r="Y474" s="8"/>
      <c r="AA474" s="8"/>
      <c r="AB474" s="8"/>
      <c r="AC474" s="8"/>
      <c r="AD474" s="8"/>
      <c r="AE474" s="8"/>
      <c r="AF474" s="8"/>
      <c r="AG474" s="8"/>
    </row>
    <row r="475" spans="6:33" x14ac:dyDescent="0.3">
      <c r="F475" s="2"/>
      <c r="G475" s="2"/>
      <c r="H475" s="4"/>
      <c r="I475" s="14"/>
      <c r="M475" s="8"/>
      <c r="N475" s="8"/>
      <c r="O475" s="8"/>
      <c r="P475" s="8"/>
      <c r="Q475" s="8"/>
      <c r="R475" s="8"/>
      <c r="T475" s="8"/>
      <c r="U475" s="8"/>
      <c r="V475" s="8"/>
      <c r="W475" s="8"/>
      <c r="X475" s="8"/>
      <c r="Y475" s="8"/>
      <c r="AA475" s="8"/>
      <c r="AB475" s="8"/>
      <c r="AC475" s="8"/>
      <c r="AD475" s="8"/>
      <c r="AE475" s="8"/>
      <c r="AF475" s="8"/>
      <c r="AG475" s="8"/>
    </row>
    <row r="476" spans="6:33" x14ac:dyDescent="0.3">
      <c r="F476" s="2"/>
      <c r="G476" s="2"/>
      <c r="H476" s="4"/>
      <c r="I476" s="14"/>
      <c r="M476" s="8"/>
      <c r="N476" s="8"/>
      <c r="O476" s="8"/>
      <c r="P476" s="8"/>
      <c r="Q476" s="8"/>
      <c r="R476" s="8"/>
      <c r="T476" s="8"/>
      <c r="U476" s="8"/>
      <c r="V476" s="8"/>
      <c r="W476" s="8"/>
      <c r="X476" s="8"/>
      <c r="Y476" s="8"/>
      <c r="AA476" s="8"/>
      <c r="AB476" s="8"/>
      <c r="AC476" s="8"/>
      <c r="AD476" s="8"/>
      <c r="AE476" s="8"/>
      <c r="AF476" s="8"/>
      <c r="AG476" s="8"/>
    </row>
    <row r="477" spans="6:33" x14ac:dyDescent="0.3">
      <c r="F477" s="2"/>
      <c r="G477" s="2"/>
      <c r="H477" s="4"/>
      <c r="I477" s="14"/>
      <c r="M477" s="8"/>
      <c r="N477" s="8"/>
      <c r="O477" s="8"/>
      <c r="P477" s="8"/>
      <c r="Q477" s="8"/>
      <c r="R477" s="8"/>
      <c r="T477" s="8"/>
      <c r="U477" s="8"/>
      <c r="V477" s="8"/>
      <c r="W477" s="8"/>
      <c r="X477" s="8"/>
      <c r="Y477" s="8"/>
      <c r="AA477" s="8"/>
      <c r="AB477" s="8"/>
      <c r="AC477" s="8"/>
      <c r="AD477" s="8"/>
      <c r="AE477" s="8"/>
      <c r="AF477" s="8"/>
      <c r="AG477" s="8"/>
    </row>
    <row r="478" spans="6:33" x14ac:dyDescent="0.3">
      <c r="F478" s="2"/>
      <c r="G478" s="2"/>
      <c r="H478" s="4"/>
      <c r="I478" s="14"/>
      <c r="M478" s="8"/>
      <c r="N478" s="8"/>
      <c r="O478" s="8"/>
      <c r="P478" s="8"/>
      <c r="Q478" s="8"/>
      <c r="R478" s="8"/>
      <c r="T478" s="8"/>
      <c r="U478" s="8"/>
      <c r="V478" s="8"/>
      <c r="W478" s="8"/>
      <c r="X478" s="8"/>
      <c r="Y478" s="8"/>
      <c r="AA478" s="8"/>
      <c r="AB478" s="8"/>
      <c r="AC478" s="8"/>
      <c r="AD478" s="8"/>
      <c r="AE478" s="8"/>
      <c r="AF478" s="8"/>
      <c r="AG478" s="8"/>
    </row>
    <row r="479" spans="6:33" x14ac:dyDescent="0.3">
      <c r="F479" s="2"/>
      <c r="G479" s="2"/>
      <c r="H479" s="4"/>
      <c r="I479" s="14"/>
      <c r="M479" s="8"/>
      <c r="N479" s="8"/>
      <c r="O479" s="8"/>
      <c r="P479" s="8"/>
      <c r="Q479" s="8"/>
      <c r="R479" s="8"/>
      <c r="T479" s="8"/>
      <c r="U479" s="8"/>
      <c r="V479" s="8"/>
      <c r="W479" s="8"/>
      <c r="X479" s="8"/>
      <c r="Y479" s="8"/>
      <c r="AA479" s="8"/>
      <c r="AB479" s="8"/>
      <c r="AC479" s="8"/>
      <c r="AD479" s="8"/>
      <c r="AE479" s="8"/>
      <c r="AF479" s="8"/>
      <c r="AG479" s="8"/>
    </row>
    <row r="480" spans="6:33" x14ac:dyDescent="0.3">
      <c r="F480" s="2"/>
      <c r="G480" s="2"/>
      <c r="H480" s="4"/>
      <c r="I480" s="14"/>
      <c r="M480" s="8"/>
      <c r="N480" s="8"/>
      <c r="O480" s="8"/>
      <c r="P480" s="8"/>
      <c r="Q480" s="8"/>
      <c r="R480" s="8"/>
      <c r="T480" s="8"/>
      <c r="U480" s="8"/>
      <c r="V480" s="8"/>
      <c r="W480" s="8"/>
      <c r="X480" s="8"/>
      <c r="Y480" s="8"/>
      <c r="AA480" s="8"/>
      <c r="AB480" s="8"/>
      <c r="AC480" s="8"/>
      <c r="AD480" s="8"/>
      <c r="AE480" s="8"/>
      <c r="AF480" s="8"/>
      <c r="AG480" s="8"/>
    </row>
    <row r="481" spans="6:33" x14ac:dyDescent="0.3">
      <c r="F481" s="2"/>
      <c r="G481" s="2"/>
      <c r="H481" s="4"/>
      <c r="I481" s="14"/>
      <c r="M481" s="8"/>
      <c r="N481" s="8"/>
      <c r="O481" s="8"/>
      <c r="P481" s="8"/>
      <c r="Q481" s="8"/>
      <c r="R481" s="8"/>
      <c r="T481" s="8"/>
      <c r="U481" s="8"/>
      <c r="V481" s="8"/>
      <c r="W481" s="8"/>
      <c r="X481" s="8"/>
      <c r="Y481" s="8"/>
      <c r="AA481" s="8"/>
      <c r="AB481" s="8"/>
      <c r="AC481" s="8"/>
      <c r="AD481" s="8"/>
      <c r="AE481" s="8"/>
      <c r="AF481" s="8"/>
      <c r="AG481" s="8"/>
    </row>
    <row r="482" spans="6:33" x14ac:dyDescent="0.3">
      <c r="F482" s="2"/>
      <c r="G482" s="2"/>
      <c r="H482" s="4"/>
      <c r="I482" s="14"/>
      <c r="M482" s="8"/>
      <c r="N482" s="8"/>
      <c r="O482" s="8"/>
      <c r="P482" s="8"/>
      <c r="Q482" s="8"/>
      <c r="R482" s="8"/>
      <c r="T482" s="8"/>
      <c r="U482" s="8"/>
      <c r="V482" s="8"/>
      <c r="W482" s="8"/>
      <c r="X482" s="8"/>
      <c r="Y482" s="8"/>
      <c r="AA482" s="8"/>
      <c r="AB482" s="8"/>
      <c r="AC482" s="8"/>
      <c r="AD482" s="8"/>
      <c r="AE482" s="8"/>
      <c r="AF482" s="8"/>
      <c r="AG482" s="8"/>
    </row>
    <row r="483" spans="6:33" x14ac:dyDescent="0.3">
      <c r="F483" s="2"/>
      <c r="G483" s="2"/>
      <c r="H483" s="4"/>
      <c r="I483" s="14"/>
      <c r="M483" s="8"/>
      <c r="N483" s="8"/>
      <c r="O483" s="8"/>
      <c r="P483" s="8"/>
      <c r="Q483" s="8"/>
      <c r="R483" s="8"/>
      <c r="T483" s="8"/>
      <c r="U483" s="8"/>
      <c r="V483" s="8"/>
      <c r="W483" s="8"/>
      <c r="X483" s="8"/>
      <c r="Y483" s="8"/>
      <c r="AA483" s="8"/>
      <c r="AB483" s="8"/>
      <c r="AC483" s="8"/>
      <c r="AD483" s="8"/>
      <c r="AE483" s="8"/>
      <c r="AF483" s="8"/>
      <c r="AG483" s="8"/>
    </row>
    <row r="484" spans="6:33" x14ac:dyDescent="0.3">
      <c r="F484" s="2"/>
      <c r="G484" s="2"/>
      <c r="H484" s="4"/>
      <c r="I484" s="14"/>
      <c r="M484" s="8"/>
      <c r="N484" s="8"/>
      <c r="O484" s="8"/>
      <c r="P484" s="8"/>
      <c r="Q484" s="8"/>
      <c r="R484" s="8"/>
      <c r="T484" s="8"/>
      <c r="U484" s="8"/>
      <c r="V484" s="8"/>
      <c r="W484" s="8"/>
      <c r="X484" s="8"/>
      <c r="Y484" s="8"/>
      <c r="AA484" s="8"/>
      <c r="AB484" s="8"/>
      <c r="AC484" s="8"/>
      <c r="AD484" s="8"/>
      <c r="AE484" s="8"/>
      <c r="AF484" s="8"/>
      <c r="AG484" s="8"/>
    </row>
    <row r="485" spans="6:33" x14ac:dyDescent="0.3">
      <c r="F485" s="2"/>
      <c r="G485" s="2"/>
      <c r="H485" s="4"/>
      <c r="I485" s="14"/>
      <c r="M485" s="8"/>
      <c r="N485" s="8"/>
      <c r="O485" s="8"/>
      <c r="P485" s="8"/>
      <c r="Q485" s="8"/>
      <c r="R485" s="8"/>
      <c r="T485" s="8"/>
      <c r="U485" s="8"/>
      <c r="V485" s="8"/>
      <c r="W485" s="8"/>
      <c r="X485" s="8"/>
      <c r="Y485" s="8"/>
      <c r="AA485" s="8"/>
      <c r="AB485" s="8"/>
      <c r="AC485" s="8"/>
      <c r="AD485" s="8"/>
      <c r="AE485" s="8"/>
      <c r="AF485" s="8"/>
      <c r="AG485" s="8"/>
    </row>
    <row r="486" spans="6:33" x14ac:dyDescent="0.3">
      <c r="F486" s="2"/>
      <c r="G486" s="2"/>
      <c r="H486" s="4"/>
      <c r="I486" s="14"/>
      <c r="M486" s="8"/>
      <c r="N486" s="8"/>
      <c r="O486" s="8"/>
      <c r="P486" s="8"/>
      <c r="Q486" s="8"/>
      <c r="R486" s="8"/>
      <c r="T486" s="8"/>
      <c r="U486" s="8"/>
      <c r="V486" s="8"/>
      <c r="W486" s="8"/>
      <c r="X486" s="8"/>
      <c r="Y486" s="8"/>
      <c r="AA486" s="8"/>
      <c r="AB486" s="8"/>
      <c r="AC486" s="8"/>
      <c r="AD486" s="8"/>
      <c r="AE486" s="8"/>
      <c r="AF486" s="8"/>
      <c r="AG486" s="8"/>
    </row>
    <row r="487" spans="6:33" x14ac:dyDescent="0.3">
      <c r="F487" s="2"/>
      <c r="G487" s="2"/>
      <c r="H487" s="4"/>
      <c r="I487" s="14"/>
      <c r="M487" s="8"/>
      <c r="N487" s="8"/>
      <c r="O487" s="8"/>
      <c r="P487" s="8"/>
      <c r="Q487" s="8"/>
      <c r="R487" s="8"/>
      <c r="T487" s="8"/>
      <c r="U487" s="8"/>
      <c r="V487" s="8"/>
      <c r="W487" s="8"/>
      <c r="X487" s="8"/>
      <c r="Y487" s="8"/>
      <c r="AA487" s="8"/>
      <c r="AB487" s="8"/>
      <c r="AC487" s="8"/>
      <c r="AD487" s="8"/>
      <c r="AE487" s="8"/>
      <c r="AF487" s="8"/>
      <c r="AG487" s="8"/>
    </row>
    <row r="488" spans="6:33" x14ac:dyDescent="0.3">
      <c r="F488" s="2"/>
      <c r="G488" s="2"/>
      <c r="H488" s="4"/>
      <c r="I488" s="14"/>
      <c r="M488" s="8"/>
      <c r="N488" s="8"/>
      <c r="O488" s="8"/>
      <c r="P488" s="8"/>
      <c r="Q488" s="8"/>
      <c r="R488" s="8"/>
      <c r="T488" s="8"/>
      <c r="U488" s="8"/>
      <c r="V488" s="8"/>
      <c r="W488" s="8"/>
      <c r="X488" s="8"/>
      <c r="Y488" s="8"/>
      <c r="AA488" s="8"/>
      <c r="AB488" s="8"/>
      <c r="AC488" s="8"/>
      <c r="AD488" s="8"/>
      <c r="AE488" s="8"/>
      <c r="AF488" s="8"/>
      <c r="AG488" s="8"/>
    </row>
    <row r="489" spans="6:33" x14ac:dyDescent="0.3">
      <c r="F489" s="2"/>
      <c r="G489" s="2"/>
      <c r="H489" s="4"/>
      <c r="I489" s="14"/>
      <c r="M489" s="8"/>
      <c r="N489" s="8"/>
      <c r="O489" s="8"/>
      <c r="P489" s="8"/>
      <c r="Q489" s="8"/>
      <c r="R489" s="8"/>
      <c r="T489" s="8"/>
      <c r="U489" s="8"/>
      <c r="V489" s="8"/>
      <c r="W489" s="8"/>
      <c r="X489" s="8"/>
      <c r="Y489" s="8"/>
      <c r="AA489" s="8"/>
      <c r="AB489" s="8"/>
      <c r="AC489" s="8"/>
      <c r="AD489" s="8"/>
      <c r="AE489" s="8"/>
      <c r="AF489" s="8"/>
      <c r="AG489" s="8"/>
    </row>
    <row r="490" spans="6:33" x14ac:dyDescent="0.3">
      <c r="F490" s="2"/>
      <c r="G490" s="2"/>
      <c r="H490" s="4"/>
      <c r="I490" s="14"/>
      <c r="M490" s="8"/>
      <c r="N490" s="8"/>
      <c r="O490" s="8"/>
      <c r="P490" s="8"/>
      <c r="Q490" s="8"/>
      <c r="R490" s="8"/>
      <c r="T490" s="8"/>
      <c r="U490" s="8"/>
      <c r="V490" s="8"/>
      <c r="W490" s="8"/>
      <c r="X490" s="8"/>
      <c r="Y490" s="8"/>
      <c r="AA490" s="8"/>
      <c r="AB490" s="8"/>
      <c r="AC490" s="8"/>
      <c r="AD490" s="8"/>
      <c r="AE490" s="8"/>
      <c r="AF490" s="8"/>
      <c r="AG490" s="8"/>
    </row>
    <row r="491" spans="6:33" x14ac:dyDescent="0.3">
      <c r="F491" s="2"/>
      <c r="G491" s="2"/>
      <c r="H491" s="4"/>
      <c r="I491" s="14"/>
      <c r="M491" s="8"/>
      <c r="N491" s="8"/>
      <c r="O491" s="8"/>
      <c r="P491" s="8"/>
      <c r="Q491" s="8"/>
      <c r="R491" s="8"/>
      <c r="T491" s="8"/>
      <c r="U491" s="8"/>
      <c r="V491" s="8"/>
      <c r="W491" s="8"/>
      <c r="X491" s="8"/>
      <c r="Y491" s="8"/>
      <c r="AA491" s="8"/>
      <c r="AB491" s="8"/>
      <c r="AC491" s="8"/>
      <c r="AD491" s="8"/>
      <c r="AE491" s="8"/>
      <c r="AF491" s="8"/>
      <c r="AG491" s="8"/>
    </row>
    <row r="492" spans="6:33" x14ac:dyDescent="0.3">
      <c r="F492" s="2"/>
      <c r="G492" s="2"/>
      <c r="H492" s="4"/>
      <c r="I492" s="14"/>
      <c r="M492" s="8"/>
      <c r="N492" s="8"/>
      <c r="O492" s="8"/>
      <c r="P492" s="8"/>
      <c r="Q492" s="8"/>
      <c r="R492" s="8"/>
      <c r="T492" s="8"/>
      <c r="U492" s="8"/>
      <c r="V492" s="8"/>
      <c r="W492" s="8"/>
      <c r="X492" s="8"/>
      <c r="Y492" s="8"/>
      <c r="AA492" s="8"/>
      <c r="AB492" s="8"/>
      <c r="AC492" s="8"/>
      <c r="AD492" s="8"/>
      <c r="AE492" s="8"/>
      <c r="AF492" s="8"/>
      <c r="AG492" s="8"/>
    </row>
    <row r="493" spans="6:33" x14ac:dyDescent="0.3">
      <c r="F493" s="2"/>
      <c r="G493" s="2"/>
      <c r="H493" s="4"/>
      <c r="I493" s="14"/>
      <c r="M493" s="8"/>
      <c r="N493" s="8"/>
      <c r="O493" s="8"/>
      <c r="P493" s="8"/>
      <c r="Q493" s="8"/>
      <c r="R493" s="8"/>
      <c r="T493" s="8"/>
      <c r="U493" s="8"/>
      <c r="V493" s="8"/>
      <c r="W493" s="8"/>
      <c r="X493" s="8"/>
      <c r="Y493" s="8"/>
      <c r="AA493" s="8"/>
      <c r="AB493" s="8"/>
      <c r="AC493" s="8"/>
      <c r="AD493" s="8"/>
      <c r="AE493" s="8"/>
      <c r="AF493" s="8"/>
      <c r="AG493" s="8"/>
    </row>
    <row r="494" spans="6:33" x14ac:dyDescent="0.3">
      <c r="F494" s="2"/>
      <c r="G494" s="2"/>
      <c r="H494" s="4"/>
      <c r="I494" s="14"/>
      <c r="M494" s="8"/>
      <c r="N494" s="8"/>
      <c r="O494" s="8"/>
      <c r="P494" s="8"/>
      <c r="Q494" s="8"/>
      <c r="R494" s="8"/>
      <c r="T494" s="8"/>
      <c r="U494" s="8"/>
      <c r="V494" s="8"/>
      <c r="W494" s="8"/>
      <c r="X494" s="8"/>
      <c r="Y494" s="8"/>
      <c r="AA494" s="8"/>
      <c r="AB494" s="8"/>
      <c r="AC494" s="8"/>
      <c r="AD494" s="8"/>
      <c r="AE494" s="8"/>
      <c r="AF494" s="8"/>
      <c r="AG494" s="8"/>
    </row>
    <row r="495" spans="6:33" x14ac:dyDescent="0.3">
      <c r="F495" s="2"/>
      <c r="G495" s="2"/>
      <c r="H495" s="4"/>
      <c r="I495" s="14"/>
      <c r="M495" s="8"/>
      <c r="N495" s="8"/>
      <c r="O495" s="8"/>
      <c r="P495" s="8"/>
      <c r="Q495" s="8"/>
      <c r="R495" s="8"/>
      <c r="T495" s="8"/>
      <c r="U495" s="8"/>
      <c r="V495" s="8"/>
      <c r="W495" s="8"/>
      <c r="X495" s="8"/>
      <c r="Y495" s="8"/>
      <c r="AA495" s="8"/>
      <c r="AB495" s="8"/>
      <c r="AC495" s="8"/>
      <c r="AD495" s="8"/>
      <c r="AE495" s="8"/>
      <c r="AF495" s="8"/>
      <c r="AG495" s="8"/>
    </row>
    <row r="496" spans="6:33" x14ac:dyDescent="0.3">
      <c r="F496" s="2"/>
      <c r="G496" s="2"/>
      <c r="H496" s="4"/>
      <c r="I496" s="14"/>
      <c r="M496" s="8"/>
      <c r="N496" s="8"/>
      <c r="O496" s="8"/>
      <c r="P496" s="8"/>
      <c r="Q496" s="8"/>
      <c r="R496" s="8"/>
      <c r="T496" s="8"/>
      <c r="U496" s="8"/>
      <c r="V496" s="8"/>
      <c r="W496" s="8"/>
      <c r="X496" s="8"/>
      <c r="Y496" s="8"/>
      <c r="AA496" s="8"/>
      <c r="AB496" s="8"/>
      <c r="AC496" s="8"/>
      <c r="AD496" s="8"/>
      <c r="AE496" s="8"/>
      <c r="AF496" s="8"/>
      <c r="AG496" s="8"/>
    </row>
    <row r="497" spans="6:33" x14ac:dyDescent="0.3">
      <c r="F497" s="2"/>
      <c r="G497" s="2"/>
      <c r="H497" s="4"/>
      <c r="I497" s="14"/>
      <c r="M497" s="8"/>
      <c r="N497" s="8"/>
      <c r="O497" s="8"/>
      <c r="P497" s="8"/>
      <c r="Q497" s="8"/>
      <c r="R497" s="8"/>
      <c r="T497" s="8"/>
      <c r="U497" s="8"/>
      <c r="V497" s="8"/>
      <c r="W497" s="8"/>
      <c r="X497" s="8"/>
      <c r="Y497" s="8"/>
      <c r="AA497" s="8"/>
      <c r="AB497" s="8"/>
      <c r="AC497" s="8"/>
      <c r="AD497" s="8"/>
      <c r="AE497" s="8"/>
      <c r="AF497" s="8"/>
      <c r="AG497" s="8"/>
    </row>
    <row r="498" spans="6:33" x14ac:dyDescent="0.3">
      <c r="F498" s="2"/>
      <c r="G498" s="2"/>
      <c r="H498" s="4"/>
      <c r="I498" s="14"/>
      <c r="M498" s="8"/>
      <c r="N498" s="8"/>
      <c r="O498" s="8"/>
      <c r="P498" s="8"/>
      <c r="Q498" s="8"/>
      <c r="R498" s="8"/>
      <c r="T498" s="8"/>
      <c r="U498" s="8"/>
      <c r="V498" s="8"/>
      <c r="W498" s="8"/>
      <c r="X498" s="8"/>
      <c r="Y498" s="8"/>
      <c r="AA498" s="8"/>
      <c r="AB498" s="8"/>
      <c r="AC498" s="8"/>
      <c r="AD498" s="8"/>
      <c r="AE498" s="8"/>
      <c r="AF498" s="8"/>
      <c r="AG498" s="8"/>
    </row>
    <row r="499" spans="6:33" x14ac:dyDescent="0.3">
      <c r="F499" s="2"/>
      <c r="G499" s="2"/>
      <c r="H499" s="4"/>
      <c r="I499" s="14"/>
      <c r="M499" s="8"/>
      <c r="N499" s="8"/>
      <c r="O499" s="8"/>
      <c r="P499" s="8"/>
      <c r="Q499" s="8"/>
      <c r="R499" s="8"/>
      <c r="T499" s="8"/>
      <c r="U499" s="8"/>
      <c r="V499" s="8"/>
      <c r="W499" s="8"/>
      <c r="X499" s="8"/>
      <c r="Y499" s="8"/>
      <c r="AA499" s="8"/>
      <c r="AB499" s="8"/>
      <c r="AC499" s="8"/>
      <c r="AD499" s="8"/>
      <c r="AE499" s="8"/>
      <c r="AF499" s="8"/>
      <c r="AG499" s="8"/>
    </row>
    <row r="500" spans="6:33" x14ac:dyDescent="0.3">
      <c r="F500" s="2"/>
      <c r="G500" s="2"/>
      <c r="H500" s="4"/>
      <c r="I500" s="14"/>
      <c r="M500" s="8"/>
      <c r="N500" s="8"/>
      <c r="O500" s="8"/>
      <c r="P500" s="8"/>
      <c r="Q500" s="8"/>
      <c r="R500" s="8"/>
      <c r="T500" s="8"/>
      <c r="U500" s="8"/>
      <c r="V500" s="8"/>
      <c r="W500" s="8"/>
      <c r="X500" s="8"/>
      <c r="Y500" s="8"/>
      <c r="AA500" s="8"/>
      <c r="AB500" s="8"/>
      <c r="AC500" s="8"/>
      <c r="AD500" s="8"/>
      <c r="AE500" s="8"/>
      <c r="AF500" s="8"/>
      <c r="AG500" s="8"/>
    </row>
    <row r="501" spans="6:33" x14ac:dyDescent="0.3">
      <c r="F501" s="2"/>
      <c r="G501" s="2"/>
      <c r="H501" s="4"/>
      <c r="I501" s="14"/>
      <c r="M501" s="8"/>
      <c r="N501" s="8"/>
      <c r="O501" s="8"/>
      <c r="P501" s="8"/>
      <c r="Q501" s="8"/>
      <c r="R501" s="8"/>
      <c r="T501" s="8"/>
      <c r="U501" s="8"/>
      <c r="V501" s="8"/>
      <c r="W501" s="8"/>
      <c r="X501" s="8"/>
      <c r="Y501" s="8"/>
      <c r="AA501" s="8"/>
      <c r="AB501" s="8"/>
      <c r="AC501" s="8"/>
      <c r="AD501" s="8"/>
      <c r="AE501" s="8"/>
      <c r="AF501" s="8"/>
      <c r="AG501" s="8"/>
    </row>
    <row r="502" spans="6:33" x14ac:dyDescent="0.3">
      <c r="F502" s="2"/>
      <c r="G502" s="2"/>
      <c r="H502" s="4"/>
      <c r="I502" s="14"/>
      <c r="M502" s="8"/>
      <c r="N502" s="8"/>
      <c r="O502" s="8"/>
      <c r="P502" s="8"/>
      <c r="Q502" s="8"/>
      <c r="R502" s="8"/>
      <c r="T502" s="8"/>
      <c r="U502" s="8"/>
      <c r="V502" s="8"/>
      <c r="W502" s="8"/>
      <c r="X502" s="8"/>
      <c r="Y502" s="8"/>
      <c r="AA502" s="8"/>
      <c r="AB502" s="8"/>
      <c r="AC502" s="8"/>
      <c r="AD502" s="8"/>
      <c r="AE502" s="8"/>
      <c r="AF502" s="8"/>
      <c r="AG502" s="8"/>
    </row>
    <row r="503" spans="6:33" x14ac:dyDescent="0.3">
      <c r="F503" s="2"/>
      <c r="G503" s="2"/>
      <c r="H503" s="4"/>
      <c r="I503" s="14"/>
      <c r="M503" s="8"/>
      <c r="N503" s="8"/>
      <c r="O503" s="8"/>
      <c r="P503" s="8"/>
      <c r="Q503" s="8"/>
      <c r="R503" s="8"/>
      <c r="T503" s="8"/>
      <c r="U503" s="8"/>
      <c r="V503" s="8"/>
      <c r="W503" s="8"/>
      <c r="X503" s="8"/>
      <c r="Y503" s="8"/>
      <c r="AA503" s="8"/>
      <c r="AB503" s="8"/>
      <c r="AC503" s="8"/>
      <c r="AD503" s="8"/>
      <c r="AE503" s="8"/>
      <c r="AF503" s="8"/>
      <c r="AG503" s="8"/>
    </row>
    <row r="504" spans="6:33" x14ac:dyDescent="0.3">
      <c r="F504" s="2"/>
      <c r="G504" s="2"/>
      <c r="H504" s="4"/>
      <c r="I504" s="14"/>
      <c r="M504" s="8"/>
      <c r="N504" s="8"/>
      <c r="O504" s="8"/>
      <c r="P504" s="8"/>
      <c r="Q504" s="8"/>
      <c r="R504" s="8"/>
      <c r="T504" s="8"/>
      <c r="U504" s="8"/>
      <c r="V504" s="8"/>
      <c r="W504" s="8"/>
      <c r="X504" s="8"/>
      <c r="Y504" s="8"/>
      <c r="AA504" s="8"/>
      <c r="AB504" s="8"/>
      <c r="AC504" s="8"/>
      <c r="AD504" s="8"/>
      <c r="AE504" s="8"/>
      <c r="AF504" s="8"/>
      <c r="AG504" s="8"/>
    </row>
    <row r="505" spans="6:33" x14ac:dyDescent="0.3">
      <c r="F505" s="2"/>
      <c r="G505" s="2"/>
      <c r="H505" s="4"/>
      <c r="I505" s="14"/>
      <c r="M505" s="8"/>
      <c r="N505" s="8"/>
      <c r="O505" s="8"/>
      <c r="P505" s="8"/>
      <c r="Q505" s="8"/>
      <c r="R505" s="8"/>
      <c r="T505" s="8"/>
      <c r="U505" s="8"/>
      <c r="V505" s="8"/>
      <c r="W505" s="8"/>
      <c r="X505" s="8"/>
      <c r="Y505" s="8"/>
      <c r="AA505" s="8"/>
      <c r="AB505" s="8"/>
      <c r="AC505" s="8"/>
      <c r="AD505" s="8"/>
      <c r="AE505" s="8"/>
      <c r="AF505" s="8"/>
      <c r="AG505" s="8"/>
    </row>
    <row r="506" spans="6:33" x14ac:dyDescent="0.3">
      <c r="F506" s="2"/>
      <c r="G506" s="2"/>
      <c r="H506" s="4"/>
      <c r="I506" s="14"/>
      <c r="M506" s="8"/>
      <c r="N506" s="8"/>
      <c r="O506" s="8"/>
      <c r="P506" s="8"/>
      <c r="Q506" s="8"/>
      <c r="R506" s="8"/>
      <c r="T506" s="8"/>
      <c r="U506" s="8"/>
      <c r="V506" s="8"/>
      <c r="W506" s="8"/>
      <c r="X506" s="8"/>
      <c r="Y506" s="8"/>
      <c r="AA506" s="8"/>
      <c r="AB506" s="8"/>
      <c r="AC506" s="8"/>
      <c r="AD506" s="8"/>
      <c r="AE506" s="8"/>
      <c r="AF506" s="8"/>
      <c r="AG506" s="8"/>
    </row>
    <row r="507" spans="6:33" x14ac:dyDescent="0.3">
      <c r="F507" s="2"/>
      <c r="G507" s="2"/>
      <c r="H507" s="4"/>
      <c r="I507" s="14"/>
      <c r="M507" s="8"/>
      <c r="N507" s="8"/>
      <c r="O507" s="8"/>
      <c r="P507" s="8"/>
      <c r="Q507" s="8"/>
      <c r="R507" s="8"/>
      <c r="T507" s="8"/>
      <c r="U507" s="8"/>
      <c r="V507" s="8"/>
      <c r="W507" s="8"/>
      <c r="X507" s="8"/>
      <c r="Y507" s="8"/>
      <c r="AA507" s="8"/>
      <c r="AB507" s="8"/>
      <c r="AC507" s="8"/>
      <c r="AD507" s="8"/>
      <c r="AE507" s="8"/>
      <c r="AF507" s="8"/>
      <c r="AG507" s="8"/>
    </row>
    <row r="508" spans="6:33" x14ac:dyDescent="0.3">
      <c r="F508" s="2"/>
      <c r="G508" s="2"/>
      <c r="H508" s="4"/>
      <c r="I508" s="14"/>
      <c r="M508" s="8"/>
      <c r="N508" s="8"/>
      <c r="O508" s="8"/>
      <c r="P508" s="8"/>
      <c r="Q508" s="8"/>
      <c r="R508" s="8"/>
      <c r="T508" s="8"/>
      <c r="U508" s="8"/>
      <c r="V508" s="8"/>
      <c r="W508" s="8"/>
      <c r="X508" s="8"/>
      <c r="Y508" s="8"/>
      <c r="AA508" s="8"/>
      <c r="AB508" s="8"/>
      <c r="AC508" s="8"/>
      <c r="AD508" s="8"/>
      <c r="AE508" s="8"/>
      <c r="AF508" s="8"/>
      <c r="AG508" s="8"/>
    </row>
    <row r="509" spans="6:33" x14ac:dyDescent="0.3">
      <c r="F509" s="2"/>
      <c r="G509" s="2"/>
      <c r="H509" s="4"/>
      <c r="I509" s="14"/>
      <c r="M509" s="8"/>
      <c r="N509" s="8"/>
      <c r="O509" s="8"/>
      <c r="P509" s="8"/>
      <c r="Q509" s="8"/>
      <c r="R509" s="8"/>
      <c r="T509" s="8"/>
      <c r="U509" s="8"/>
      <c r="V509" s="8"/>
      <c r="W509" s="8"/>
      <c r="X509" s="8"/>
      <c r="Y509" s="8"/>
      <c r="AA509" s="8"/>
      <c r="AB509" s="8"/>
      <c r="AC509" s="8"/>
      <c r="AD509" s="8"/>
      <c r="AE509" s="8"/>
      <c r="AF509" s="8"/>
      <c r="AG509" s="8"/>
    </row>
    <row r="510" spans="6:33" x14ac:dyDescent="0.3">
      <c r="F510" s="2"/>
      <c r="G510" s="2"/>
      <c r="H510" s="4"/>
      <c r="I510" s="14"/>
      <c r="M510" s="8"/>
      <c r="N510" s="8"/>
      <c r="O510" s="8"/>
      <c r="P510" s="8"/>
      <c r="Q510" s="8"/>
      <c r="R510" s="8"/>
      <c r="T510" s="8"/>
      <c r="U510" s="8"/>
      <c r="V510" s="8"/>
      <c r="W510" s="8"/>
      <c r="X510" s="8"/>
      <c r="Y510" s="8"/>
      <c r="AA510" s="8"/>
      <c r="AB510" s="8"/>
      <c r="AC510" s="8"/>
      <c r="AD510" s="8"/>
      <c r="AE510" s="8"/>
      <c r="AF510" s="8"/>
      <c r="AG510" s="8"/>
    </row>
    <row r="511" spans="6:33" x14ac:dyDescent="0.3">
      <c r="F511" s="2"/>
      <c r="G511" s="2"/>
      <c r="H511" s="4"/>
      <c r="I511" s="14"/>
      <c r="M511" s="8"/>
      <c r="N511" s="8"/>
      <c r="O511" s="8"/>
      <c r="P511" s="8"/>
      <c r="Q511" s="8"/>
      <c r="R511" s="8"/>
      <c r="T511" s="8"/>
      <c r="U511" s="8"/>
      <c r="V511" s="8"/>
      <c r="W511" s="8"/>
      <c r="X511" s="8"/>
      <c r="Y511" s="8"/>
      <c r="AA511" s="8"/>
      <c r="AB511" s="8"/>
      <c r="AC511" s="8"/>
      <c r="AD511" s="8"/>
      <c r="AE511" s="8"/>
      <c r="AF511" s="8"/>
      <c r="AG511" s="8"/>
    </row>
    <row r="512" spans="6:33" x14ac:dyDescent="0.3">
      <c r="F512" s="2"/>
      <c r="G512" s="2"/>
      <c r="H512" s="4"/>
      <c r="I512" s="14"/>
      <c r="M512" s="8"/>
      <c r="N512" s="8"/>
      <c r="O512" s="8"/>
      <c r="P512" s="8"/>
      <c r="Q512" s="8"/>
      <c r="R512" s="8"/>
      <c r="T512" s="8"/>
      <c r="U512" s="8"/>
      <c r="V512" s="8"/>
      <c r="W512" s="8"/>
      <c r="X512" s="8"/>
      <c r="Y512" s="8"/>
      <c r="AA512" s="8"/>
      <c r="AB512" s="8"/>
      <c r="AC512" s="8"/>
      <c r="AD512" s="8"/>
      <c r="AE512" s="8"/>
      <c r="AF512" s="8"/>
      <c r="AG512" s="8"/>
    </row>
    <row r="513" spans="6:33" x14ac:dyDescent="0.3">
      <c r="F513" s="2"/>
      <c r="G513" s="2"/>
      <c r="H513" s="4"/>
      <c r="I513" s="14"/>
      <c r="M513" s="8"/>
      <c r="N513" s="8"/>
      <c r="O513" s="8"/>
      <c r="P513" s="8"/>
      <c r="Q513" s="8"/>
      <c r="R513" s="8"/>
      <c r="T513" s="8"/>
      <c r="U513" s="8"/>
      <c r="V513" s="8"/>
      <c r="W513" s="8"/>
      <c r="X513" s="8"/>
      <c r="Y513" s="8"/>
      <c r="AA513" s="8"/>
      <c r="AB513" s="8"/>
      <c r="AC513" s="8"/>
      <c r="AD513" s="8"/>
      <c r="AE513" s="8"/>
      <c r="AF513" s="8"/>
      <c r="AG513" s="8"/>
    </row>
    <row r="514" spans="6:33" x14ac:dyDescent="0.3">
      <c r="F514" s="2"/>
      <c r="G514" s="2"/>
      <c r="H514" s="4"/>
      <c r="I514" s="14"/>
      <c r="M514" s="8"/>
      <c r="N514" s="8"/>
      <c r="O514" s="8"/>
      <c r="P514" s="8"/>
      <c r="Q514" s="8"/>
      <c r="R514" s="8"/>
      <c r="T514" s="8"/>
      <c r="U514" s="8"/>
      <c r="V514" s="8"/>
      <c r="W514" s="8"/>
      <c r="X514" s="8"/>
      <c r="Y514" s="8"/>
      <c r="AA514" s="8"/>
      <c r="AB514" s="8"/>
      <c r="AC514" s="8"/>
      <c r="AD514" s="8"/>
      <c r="AE514" s="8"/>
      <c r="AF514" s="8"/>
      <c r="AG514" s="8"/>
    </row>
    <row r="515" spans="6:33" x14ac:dyDescent="0.3">
      <c r="F515" s="2"/>
      <c r="G515" s="2"/>
      <c r="H515" s="4"/>
      <c r="I515" s="14"/>
      <c r="M515" s="8"/>
      <c r="N515" s="8"/>
      <c r="O515" s="8"/>
      <c r="P515" s="8"/>
      <c r="Q515" s="8"/>
      <c r="R515" s="8"/>
      <c r="T515" s="8"/>
      <c r="U515" s="8"/>
      <c r="V515" s="8"/>
      <c r="W515" s="8"/>
      <c r="X515" s="8"/>
      <c r="Y515" s="8"/>
      <c r="AA515" s="8"/>
      <c r="AB515" s="8"/>
      <c r="AC515" s="8"/>
      <c r="AD515" s="8"/>
      <c r="AE515" s="8"/>
      <c r="AF515" s="8"/>
      <c r="AG515" s="8"/>
    </row>
    <row r="516" spans="6:33" x14ac:dyDescent="0.3">
      <c r="F516" s="2"/>
      <c r="G516" s="2"/>
      <c r="H516" s="4"/>
      <c r="I516" s="14"/>
      <c r="M516" s="8"/>
      <c r="N516" s="8"/>
      <c r="O516" s="8"/>
      <c r="P516" s="8"/>
      <c r="Q516" s="8"/>
      <c r="R516" s="8"/>
      <c r="T516" s="8"/>
      <c r="U516" s="8"/>
      <c r="V516" s="8"/>
      <c r="W516" s="8"/>
      <c r="X516" s="8"/>
      <c r="Y516" s="8"/>
      <c r="AA516" s="8"/>
      <c r="AB516" s="8"/>
      <c r="AC516" s="8"/>
      <c r="AD516" s="8"/>
      <c r="AE516" s="8"/>
      <c r="AF516" s="8"/>
      <c r="AG516" s="8"/>
    </row>
    <row r="517" spans="6:33" x14ac:dyDescent="0.3">
      <c r="F517" s="2"/>
      <c r="G517" s="2"/>
      <c r="H517" s="4"/>
      <c r="I517" s="14"/>
      <c r="M517" s="8"/>
      <c r="N517" s="8"/>
      <c r="O517" s="8"/>
      <c r="P517" s="8"/>
      <c r="Q517" s="8"/>
      <c r="R517" s="8"/>
      <c r="T517" s="8"/>
      <c r="U517" s="8"/>
      <c r="V517" s="8"/>
      <c r="W517" s="8"/>
      <c r="X517" s="8"/>
      <c r="Y517" s="8"/>
      <c r="AA517" s="8"/>
      <c r="AB517" s="8"/>
      <c r="AC517" s="8"/>
      <c r="AD517" s="8"/>
      <c r="AE517" s="8"/>
      <c r="AF517" s="8"/>
      <c r="AG517" s="8"/>
    </row>
    <row r="518" spans="6:33" x14ac:dyDescent="0.3">
      <c r="F518" s="2"/>
      <c r="G518" s="2"/>
      <c r="H518" s="4"/>
      <c r="I518" s="14"/>
      <c r="M518" s="8"/>
      <c r="N518" s="8"/>
      <c r="O518" s="8"/>
      <c r="P518" s="8"/>
      <c r="Q518" s="8"/>
      <c r="R518" s="8"/>
      <c r="T518" s="8"/>
      <c r="U518" s="8"/>
      <c r="V518" s="8"/>
      <c r="W518" s="8"/>
      <c r="X518" s="8"/>
      <c r="Y518" s="8"/>
      <c r="AA518" s="8"/>
      <c r="AB518" s="8"/>
      <c r="AC518" s="8"/>
      <c r="AD518" s="8"/>
      <c r="AE518" s="8"/>
      <c r="AF518" s="8"/>
      <c r="AG518" s="8"/>
    </row>
    <row r="519" spans="6:33" x14ac:dyDescent="0.3">
      <c r="F519" s="2"/>
      <c r="G519" s="2"/>
      <c r="H519" s="4"/>
      <c r="I519" s="14"/>
      <c r="M519" s="8"/>
      <c r="N519" s="8"/>
      <c r="O519" s="8"/>
      <c r="P519" s="8"/>
      <c r="Q519" s="8"/>
      <c r="R519" s="8"/>
      <c r="T519" s="8"/>
      <c r="U519" s="8"/>
      <c r="V519" s="8"/>
      <c r="W519" s="8"/>
      <c r="X519" s="8"/>
      <c r="Y519" s="8"/>
      <c r="AA519" s="8"/>
      <c r="AB519" s="8"/>
      <c r="AC519" s="8"/>
      <c r="AD519" s="8"/>
      <c r="AE519" s="8"/>
      <c r="AF519" s="8"/>
      <c r="AG519" s="8"/>
    </row>
    <row r="520" spans="6:33" x14ac:dyDescent="0.3">
      <c r="F520" s="2"/>
      <c r="G520" s="2"/>
      <c r="H520" s="4"/>
      <c r="I520" s="14"/>
      <c r="M520" s="8"/>
      <c r="N520" s="8"/>
      <c r="O520" s="8"/>
      <c r="P520" s="8"/>
      <c r="Q520" s="8"/>
      <c r="R520" s="8"/>
      <c r="T520" s="8"/>
      <c r="U520" s="8"/>
      <c r="V520" s="8"/>
      <c r="W520" s="8"/>
      <c r="X520" s="8"/>
      <c r="Y520" s="8"/>
      <c r="AA520" s="8"/>
      <c r="AB520" s="8"/>
      <c r="AC520" s="8"/>
      <c r="AD520" s="8"/>
      <c r="AE520" s="8"/>
      <c r="AF520" s="8"/>
      <c r="AG520" s="8"/>
    </row>
    <row r="521" spans="6:33" x14ac:dyDescent="0.3">
      <c r="F521" s="2"/>
      <c r="G521" s="2"/>
      <c r="H521" s="4"/>
      <c r="I521" s="14"/>
      <c r="M521" s="8"/>
      <c r="N521" s="8"/>
      <c r="O521" s="8"/>
      <c r="P521" s="8"/>
      <c r="Q521" s="8"/>
      <c r="R521" s="8"/>
      <c r="T521" s="8"/>
      <c r="U521" s="8"/>
      <c r="V521" s="8"/>
      <c r="W521" s="8"/>
      <c r="X521" s="8"/>
      <c r="Y521" s="8"/>
      <c r="AA521" s="8"/>
      <c r="AB521" s="8"/>
      <c r="AC521" s="8"/>
      <c r="AD521" s="8"/>
      <c r="AE521" s="8"/>
      <c r="AF521" s="8"/>
      <c r="AG521" s="8"/>
    </row>
    <row r="522" spans="6:33" x14ac:dyDescent="0.3">
      <c r="F522" s="2"/>
      <c r="G522" s="2"/>
      <c r="H522" s="4"/>
      <c r="I522" s="14"/>
      <c r="M522" s="8"/>
      <c r="N522" s="8"/>
      <c r="O522" s="8"/>
      <c r="P522" s="8"/>
      <c r="Q522" s="8"/>
      <c r="R522" s="8"/>
      <c r="T522" s="8"/>
      <c r="U522" s="8"/>
      <c r="V522" s="8"/>
      <c r="W522" s="8"/>
      <c r="X522" s="8"/>
      <c r="Y522" s="8"/>
      <c r="AA522" s="8"/>
      <c r="AB522" s="8"/>
      <c r="AC522" s="8"/>
      <c r="AD522" s="8"/>
      <c r="AE522" s="8"/>
      <c r="AF522" s="8"/>
      <c r="AG522" s="8"/>
    </row>
    <row r="523" spans="6:33" x14ac:dyDescent="0.3">
      <c r="F523" s="2"/>
      <c r="G523" s="2"/>
      <c r="H523" s="4"/>
      <c r="I523" s="14"/>
      <c r="M523" s="8"/>
      <c r="N523" s="8"/>
      <c r="O523" s="8"/>
      <c r="P523" s="8"/>
      <c r="Q523" s="8"/>
      <c r="R523" s="8"/>
      <c r="T523" s="8"/>
      <c r="U523" s="8"/>
      <c r="V523" s="8"/>
      <c r="W523" s="8"/>
      <c r="X523" s="8"/>
      <c r="Y523" s="8"/>
      <c r="AA523" s="8"/>
      <c r="AB523" s="8"/>
      <c r="AC523" s="8"/>
      <c r="AD523" s="8"/>
      <c r="AE523" s="8"/>
      <c r="AF523" s="8"/>
      <c r="AG523" s="8"/>
    </row>
    <row r="524" spans="6:33" x14ac:dyDescent="0.3">
      <c r="F524" s="2"/>
      <c r="G524" s="2"/>
      <c r="H524" s="4"/>
      <c r="I524" s="14"/>
      <c r="M524" s="8"/>
      <c r="N524" s="8"/>
      <c r="O524" s="8"/>
      <c r="P524" s="8"/>
      <c r="Q524" s="8"/>
      <c r="R524" s="8"/>
      <c r="T524" s="8"/>
      <c r="U524" s="8"/>
      <c r="V524" s="8"/>
      <c r="W524" s="8"/>
      <c r="X524" s="8"/>
      <c r="Y524" s="8"/>
      <c r="AA524" s="8"/>
      <c r="AB524" s="8"/>
      <c r="AC524" s="8"/>
      <c r="AD524" s="8"/>
      <c r="AE524" s="8"/>
      <c r="AF524" s="8"/>
      <c r="AG524" s="8"/>
    </row>
    <row r="525" spans="6:33" x14ac:dyDescent="0.3">
      <c r="F525" s="2"/>
      <c r="G525" s="2"/>
      <c r="H525" s="4"/>
      <c r="I525" s="14"/>
      <c r="M525" s="8"/>
      <c r="N525" s="8"/>
      <c r="O525" s="8"/>
      <c r="P525" s="8"/>
      <c r="Q525" s="8"/>
      <c r="R525" s="8"/>
      <c r="T525" s="8"/>
      <c r="U525" s="8"/>
      <c r="V525" s="8"/>
      <c r="W525" s="8"/>
      <c r="X525" s="8"/>
      <c r="Y525" s="8"/>
      <c r="AA525" s="8"/>
      <c r="AB525" s="8"/>
      <c r="AC525" s="8"/>
      <c r="AD525" s="8"/>
      <c r="AE525" s="8"/>
      <c r="AF525" s="8"/>
      <c r="AG525" s="8"/>
    </row>
    <row r="526" spans="6:33" x14ac:dyDescent="0.3">
      <c r="F526" s="2"/>
      <c r="G526" s="2"/>
      <c r="H526" s="4"/>
      <c r="I526" s="14"/>
      <c r="M526" s="8"/>
      <c r="N526" s="8"/>
      <c r="O526" s="8"/>
      <c r="P526" s="8"/>
      <c r="Q526" s="8"/>
      <c r="R526" s="8"/>
      <c r="T526" s="8"/>
      <c r="U526" s="8"/>
      <c r="V526" s="8"/>
      <c r="W526" s="8"/>
      <c r="X526" s="8"/>
      <c r="Y526" s="8"/>
      <c r="AA526" s="8"/>
      <c r="AB526" s="8"/>
      <c r="AC526" s="8"/>
      <c r="AD526" s="8"/>
      <c r="AE526" s="8"/>
      <c r="AF526" s="8"/>
      <c r="AG526" s="8"/>
    </row>
    <row r="527" spans="6:33" x14ac:dyDescent="0.3">
      <c r="F527" s="2"/>
      <c r="G527" s="2"/>
      <c r="H527" s="4"/>
      <c r="I527" s="14"/>
      <c r="M527" s="8"/>
      <c r="N527" s="8"/>
      <c r="O527" s="8"/>
      <c r="P527" s="8"/>
      <c r="Q527" s="8"/>
      <c r="R527" s="8"/>
      <c r="T527" s="8"/>
      <c r="U527" s="8"/>
      <c r="V527" s="8"/>
      <c r="W527" s="8"/>
      <c r="X527" s="8"/>
      <c r="Y527" s="8"/>
      <c r="AA527" s="8"/>
      <c r="AB527" s="8"/>
      <c r="AC527" s="8"/>
      <c r="AD527" s="8"/>
      <c r="AE527" s="8"/>
      <c r="AF527" s="8"/>
      <c r="AG527" s="8"/>
    </row>
    <row r="528" spans="6:33" x14ac:dyDescent="0.3">
      <c r="F528" s="2"/>
      <c r="G528" s="2"/>
      <c r="H528" s="4"/>
      <c r="I528" s="14"/>
      <c r="M528" s="8"/>
      <c r="N528" s="8"/>
      <c r="O528" s="8"/>
      <c r="P528" s="8"/>
      <c r="Q528" s="8"/>
      <c r="R528" s="8"/>
      <c r="T528" s="8"/>
      <c r="U528" s="8"/>
      <c r="V528" s="8"/>
      <c r="W528" s="8"/>
      <c r="X528" s="8"/>
      <c r="Y528" s="8"/>
      <c r="AA528" s="8"/>
      <c r="AB528" s="8"/>
      <c r="AC528" s="8"/>
      <c r="AD528" s="8"/>
      <c r="AE528" s="8"/>
      <c r="AF528" s="8"/>
      <c r="AG528" s="8"/>
    </row>
    <row r="529" spans="6:33" x14ac:dyDescent="0.3">
      <c r="F529" s="2"/>
      <c r="G529" s="2"/>
      <c r="H529" s="4"/>
      <c r="I529" s="14"/>
      <c r="M529" s="8"/>
      <c r="N529" s="8"/>
      <c r="O529" s="8"/>
      <c r="P529" s="8"/>
      <c r="Q529" s="8"/>
      <c r="R529" s="8"/>
      <c r="T529" s="8"/>
      <c r="U529" s="8"/>
      <c r="V529" s="8"/>
      <c r="W529" s="8"/>
      <c r="X529" s="8"/>
      <c r="Y529" s="8"/>
      <c r="AA529" s="8"/>
      <c r="AB529" s="8"/>
      <c r="AC529" s="8"/>
      <c r="AD529" s="8"/>
      <c r="AE529" s="8"/>
      <c r="AF529" s="8"/>
      <c r="AG529" s="8"/>
    </row>
    <row r="530" spans="6:33" x14ac:dyDescent="0.3">
      <c r="F530" s="2"/>
      <c r="G530" s="2"/>
      <c r="H530" s="4"/>
      <c r="I530" s="14"/>
      <c r="M530" s="8"/>
      <c r="N530" s="8"/>
      <c r="O530" s="8"/>
      <c r="P530" s="8"/>
      <c r="Q530" s="8"/>
      <c r="R530" s="8"/>
      <c r="T530" s="8"/>
      <c r="U530" s="8"/>
      <c r="V530" s="8"/>
      <c r="W530" s="8"/>
      <c r="X530" s="8"/>
      <c r="Y530" s="8"/>
      <c r="AA530" s="8"/>
      <c r="AB530" s="8"/>
      <c r="AC530" s="8"/>
      <c r="AD530" s="8"/>
      <c r="AE530" s="8"/>
      <c r="AF530" s="8"/>
      <c r="AG530" s="8"/>
    </row>
    <row r="531" spans="6:33" x14ac:dyDescent="0.3">
      <c r="F531" s="2"/>
      <c r="G531" s="2"/>
      <c r="H531" s="4"/>
      <c r="I531" s="14"/>
      <c r="M531" s="8"/>
      <c r="N531" s="8"/>
      <c r="O531" s="8"/>
      <c r="P531" s="8"/>
      <c r="Q531" s="8"/>
      <c r="R531" s="8"/>
      <c r="T531" s="8"/>
      <c r="U531" s="8"/>
      <c r="V531" s="8"/>
      <c r="W531" s="8"/>
      <c r="X531" s="8"/>
      <c r="Y531" s="8"/>
      <c r="AA531" s="8"/>
      <c r="AB531" s="8"/>
      <c r="AC531" s="8"/>
      <c r="AD531" s="8"/>
      <c r="AE531" s="8"/>
      <c r="AF531" s="8"/>
      <c r="AG531" s="8"/>
    </row>
    <row r="532" spans="6:33" x14ac:dyDescent="0.3">
      <c r="F532" s="2"/>
      <c r="G532" s="2"/>
      <c r="H532" s="4"/>
      <c r="I532" s="14"/>
      <c r="M532" s="8"/>
      <c r="N532" s="8"/>
      <c r="O532" s="8"/>
      <c r="P532" s="8"/>
      <c r="Q532" s="8"/>
      <c r="R532" s="8"/>
      <c r="T532" s="8"/>
      <c r="U532" s="8"/>
      <c r="V532" s="8"/>
      <c r="W532" s="8"/>
      <c r="X532" s="8"/>
      <c r="Y532" s="8"/>
      <c r="AA532" s="8"/>
      <c r="AB532" s="8"/>
      <c r="AC532" s="8"/>
      <c r="AD532" s="8"/>
      <c r="AE532" s="8"/>
      <c r="AF532" s="8"/>
      <c r="AG532" s="8"/>
    </row>
    <row r="533" spans="6:33" x14ac:dyDescent="0.3">
      <c r="F533" s="2"/>
      <c r="G533" s="2"/>
      <c r="H533" s="4"/>
      <c r="I533" s="14"/>
      <c r="M533" s="8"/>
      <c r="N533" s="8"/>
      <c r="O533" s="8"/>
      <c r="P533" s="8"/>
      <c r="Q533" s="8"/>
      <c r="R533" s="8"/>
      <c r="T533" s="8"/>
      <c r="U533" s="8"/>
      <c r="V533" s="8"/>
      <c r="W533" s="8"/>
      <c r="X533" s="8"/>
      <c r="Y533" s="8"/>
      <c r="AA533" s="8"/>
      <c r="AB533" s="8"/>
      <c r="AC533" s="8"/>
      <c r="AD533" s="8"/>
      <c r="AE533" s="8"/>
      <c r="AF533" s="8"/>
      <c r="AG533" s="8"/>
    </row>
    <row r="534" spans="6:33" x14ac:dyDescent="0.3">
      <c r="F534" s="2"/>
      <c r="G534" s="2"/>
      <c r="H534" s="4"/>
      <c r="I534" s="14"/>
      <c r="M534" s="8"/>
      <c r="N534" s="8"/>
      <c r="O534" s="8"/>
      <c r="P534" s="8"/>
      <c r="Q534" s="8"/>
      <c r="R534" s="8"/>
      <c r="T534" s="8"/>
      <c r="U534" s="8"/>
      <c r="V534" s="8"/>
      <c r="W534" s="8"/>
      <c r="X534" s="8"/>
      <c r="Y534" s="8"/>
      <c r="AA534" s="8"/>
      <c r="AB534" s="8"/>
      <c r="AC534" s="8"/>
      <c r="AD534" s="8"/>
      <c r="AE534" s="8"/>
      <c r="AF534" s="8"/>
      <c r="AG534" s="8"/>
    </row>
    <row r="535" spans="6:33" x14ac:dyDescent="0.3">
      <c r="F535" s="2"/>
      <c r="G535" s="2"/>
      <c r="H535" s="4"/>
      <c r="I535" s="14"/>
      <c r="M535" s="8"/>
      <c r="N535" s="8"/>
      <c r="O535" s="8"/>
      <c r="P535" s="8"/>
      <c r="Q535" s="8"/>
      <c r="R535" s="8"/>
      <c r="T535" s="8"/>
      <c r="U535" s="8"/>
      <c r="V535" s="8"/>
      <c r="W535" s="8"/>
      <c r="X535" s="8"/>
      <c r="Y535" s="8"/>
      <c r="AA535" s="8"/>
      <c r="AB535" s="8"/>
      <c r="AC535" s="8"/>
      <c r="AD535" s="8"/>
      <c r="AE535" s="8"/>
      <c r="AF535" s="8"/>
      <c r="AG535" s="8"/>
    </row>
    <row r="536" spans="6:33" x14ac:dyDescent="0.3">
      <c r="F536" s="2"/>
      <c r="G536" s="2"/>
      <c r="H536" s="4"/>
      <c r="I536" s="14"/>
      <c r="M536" s="8"/>
      <c r="N536" s="8"/>
      <c r="O536" s="8"/>
      <c r="P536" s="8"/>
      <c r="Q536" s="8"/>
      <c r="R536" s="8"/>
      <c r="T536" s="8"/>
      <c r="U536" s="8"/>
      <c r="V536" s="8"/>
      <c r="W536" s="8"/>
      <c r="X536" s="8"/>
      <c r="Y536" s="8"/>
      <c r="AA536" s="8"/>
      <c r="AB536" s="8"/>
      <c r="AC536" s="8"/>
      <c r="AD536" s="8"/>
      <c r="AE536" s="8"/>
      <c r="AF536" s="8"/>
      <c r="AG536" s="8"/>
    </row>
    <row r="537" spans="6:33" x14ac:dyDescent="0.3">
      <c r="F537" s="2"/>
      <c r="G537" s="2"/>
      <c r="H537" s="4"/>
      <c r="I537" s="14"/>
      <c r="M537" s="8"/>
      <c r="N537" s="8"/>
      <c r="O537" s="8"/>
      <c r="P537" s="8"/>
      <c r="Q537" s="8"/>
      <c r="R537" s="8"/>
      <c r="T537" s="8"/>
      <c r="U537" s="8"/>
      <c r="V537" s="8"/>
      <c r="W537" s="8"/>
      <c r="X537" s="8"/>
      <c r="Y537" s="8"/>
      <c r="AA537" s="8"/>
      <c r="AB537" s="8"/>
      <c r="AC537" s="8"/>
      <c r="AD537" s="8"/>
      <c r="AE537" s="8"/>
      <c r="AF537" s="8"/>
      <c r="AG537" s="8"/>
    </row>
    <row r="538" spans="6:33" x14ac:dyDescent="0.3">
      <c r="F538" s="2"/>
      <c r="G538" s="2"/>
      <c r="H538" s="4"/>
      <c r="I538" s="14"/>
      <c r="M538" s="8"/>
      <c r="N538" s="8"/>
      <c r="O538" s="8"/>
      <c r="P538" s="8"/>
      <c r="Q538" s="8"/>
      <c r="R538" s="8"/>
      <c r="T538" s="8"/>
      <c r="U538" s="8"/>
      <c r="V538" s="8"/>
      <c r="W538" s="8"/>
      <c r="X538" s="8"/>
      <c r="Y538" s="8"/>
      <c r="AA538" s="8"/>
      <c r="AB538" s="8"/>
      <c r="AC538" s="8"/>
      <c r="AD538" s="8"/>
      <c r="AE538" s="8"/>
      <c r="AF538" s="8"/>
      <c r="AG538" s="8"/>
    </row>
    <row r="539" spans="6:33" x14ac:dyDescent="0.3">
      <c r="F539" s="2"/>
      <c r="G539" s="2"/>
      <c r="H539" s="4"/>
      <c r="I539" s="14"/>
      <c r="M539" s="8"/>
      <c r="N539" s="8"/>
      <c r="O539" s="8"/>
      <c r="P539" s="8"/>
      <c r="Q539" s="8"/>
      <c r="R539" s="8"/>
      <c r="T539" s="8"/>
      <c r="U539" s="8"/>
      <c r="V539" s="8"/>
      <c r="W539" s="8"/>
      <c r="X539" s="8"/>
      <c r="Y539" s="8"/>
      <c r="AA539" s="8"/>
      <c r="AB539" s="8"/>
      <c r="AC539" s="8"/>
      <c r="AD539" s="8"/>
      <c r="AE539" s="8"/>
      <c r="AF539" s="8"/>
      <c r="AG539" s="8"/>
    </row>
    <row r="540" spans="6:33" x14ac:dyDescent="0.3">
      <c r="F540" s="2"/>
      <c r="G540" s="2"/>
      <c r="H540" s="4"/>
      <c r="I540" s="14"/>
      <c r="M540" s="8"/>
      <c r="N540" s="8"/>
      <c r="O540" s="8"/>
      <c r="P540" s="8"/>
      <c r="Q540" s="8"/>
      <c r="R540" s="8"/>
      <c r="T540" s="8"/>
      <c r="U540" s="8"/>
      <c r="V540" s="8"/>
      <c r="W540" s="8"/>
      <c r="X540" s="8"/>
      <c r="Y540" s="8"/>
      <c r="AA540" s="8"/>
      <c r="AB540" s="8"/>
      <c r="AC540" s="8"/>
      <c r="AD540" s="8"/>
      <c r="AE540" s="8"/>
      <c r="AF540" s="8"/>
      <c r="AG540" s="8"/>
    </row>
    <row r="541" spans="6:33" x14ac:dyDescent="0.3">
      <c r="F541" s="2"/>
      <c r="G541" s="2"/>
      <c r="H541" s="4"/>
      <c r="I541" s="14"/>
      <c r="M541" s="8"/>
      <c r="N541" s="8"/>
      <c r="O541" s="8"/>
      <c r="P541" s="8"/>
      <c r="Q541" s="8"/>
      <c r="R541" s="8"/>
      <c r="T541" s="8"/>
      <c r="U541" s="8"/>
      <c r="V541" s="8"/>
      <c r="W541" s="8"/>
      <c r="X541" s="8"/>
      <c r="Y541" s="8"/>
      <c r="AA541" s="8"/>
      <c r="AB541" s="8"/>
      <c r="AC541" s="8"/>
      <c r="AD541" s="8"/>
      <c r="AE541" s="8"/>
      <c r="AF541" s="8"/>
      <c r="AG541" s="8"/>
    </row>
    <row r="542" spans="6:33" x14ac:dyDescent="0.3">
      <c r="F542" s="2"/>
      <c r="G542" s="2"/>
      <c r="H542" s="4"/>
      <c r="I542" s="14"/>
      <c r="M542" s="8"/>
      <c r="N542" s="8"/>
      <c r="O542" s="8"/>
      <c r="P542" s="8"/>
      <c r="Q542" s="8"/>
      <c r="R542" s="8"/>
      <c r="T542" s="8"/>
      <c r="U542" s="8"/>
      <c r="V542" s="8"/>
      <c r="W542" s="8"/>
      <c r="X542" s="8"/>
      <c r="Y542" s="8"/>
      <c r="AA542" s="8"/>
      <c r="AB542" s="8"/>
      <c r="AC542" s="8"/>
      <c r="AD542" s="8"/>
      <c r="AE542" s="8"/>
      <c r="AF542" s="8"/>
      <c r="AG542" s="8"/>
    </row>
    <row r="543" spans="6:33" x14ac:dyDescent="0.3">
      <c r="F543" s="2"/>
      <c r="G543" s="2"/>
      <c r="H543" s="4"/>
      <c r="I543" s="14"/>
      <c r="M543" s="8"/>
      <c r="N543" s="8"/>
      <c r="O543" s="8"/>
      <c r="P543" s="8"/>
      <c r="Q543" s="8"/>
      <c r="R543" s="8"/>
      <c r="T543" s="8"/>
      <c r="U543" s="8"/>
      <c r="V543" s="8"/>
      <c r="W543" s="8"/>
      <c r="X543" s="8"/>
      <c r="Y543" s="8"/>
      <c r="AA543" s="8"/>
      <c r="AB543" s="8"/>
      <c r="AC543" s="8"/>
      <c r="AD543" s="8"/>
      <c r="AE543" s="8"/>
      <c r="AF543" s="8"/>
      <c r="AG543" s="8"/>
    </row>
    <row r="544" spans="6:33" x14ac:dyDescent="0.3">
      <c r="F544" s="2"/>
      <c r="G544" s="2"/>
      <c r="H544" s="4"/>
      <c r="I544" s="14"/>
      <c r="M544" s="8"/>
      <c r="N544" s="8"/>
      <c r="O544" s="8"/>
      <c r="P544" s="8"/>
      <c r="Q544" s="8"/>
      <c r="R544" s="8"/>
      <c r="T544" s="8"/>
      <c r="U544" s="8"/>
      <c r="V544" s="8"/>
      <c r="W544" s="8"/>
      <c r="X544" s="8"/>
      <c r="Y544" s="8"/>
      <c r="AA544" s="8"/>
      <c r="AB544" s="8"/>
      <c r="AC544" s="8"/>
      <c r="AD544" s="8"/>
      <c r="AE544" s="8"/>
      <c r="AF544" s="8"/>
      <c r="AG544" s="8"/>
    </row>
    <row r="545" spans="6:33" x14ac:dyDescent="0.3">
      <c r="F545" s="2"/>
      <c r="G545" s="2"/>
      <c r="H545" s="4"/>
      <c r="I545" s="14"/>
      <c r="M545" s="8"/>
      <c r="N545" s="8"/>
      <c r="O545" s="8"/>
      <c r="P545" s="8"/>
      <c r="Q545" s="8"/>
      <c r="R545" s="8"/>
      <c r="T545" s="8"/>
      <c r="U545" s="8"/>
      <c r="V545" s="8"/>
      <c r="W545" s="8"/>
      <c r="X545" s="8"/>
      <c r="Y545" s="8"/>
      <c r="AA545" s="8"/>
      <c r="AB545" s="8"/>
      <c r="AC545" s="8"/>
      <c r="AD545" s="8"/>
      <c r="AE545" s="8"/>
      <c r="AF545" s="8"/>
      <c r="AG545" s="8"/>
    </row>
    <row r="546" spans="6:33" x14ac:dyDescent="0.3">
      <c r="F546" s="2"/>
      <c r="G546" s="2"/>
      <c r="H546" s="4"/>
      <c r="I546" s="14"/>
      <c r="M546" s="8"/>
      <c r="N546" s="8"/>
      <c r="O546" s="8"/>
      <c r="P546" s="8"/>
      <c r="Q546" s="8"/>
      <c r="R546" s="8"/>
      <c r="T546" s="8"/>
      <c r="U546" s="8"/>
      <c r="V546" s="8"/>
      <c r="W546" s="8"/>
      <c r="X546" s="8"/>
      <c r="Y546" s="8"/>
      <c r="AA546" s="8"/>
      <c r="AB546" s="8"/>
      <c r="AC546" s="8"/>
      <c r="AD546" s="8"/>
      <c r="AE546" s="8"/>
      <c r="AF546" s="8"/>
      <c r="AG546" s="8"/>
    </row>
    <row r="547" spans="6:33" x14ac:dyDescent="0.3">
      <c r="F547" s="2"/>
      <c r="G547" s="2"/>
      <c r="H547" s="4"/>
      <c r="I547" s="14"/>
      <c r="M547" s="8"/>
      <c r="N547" s="8"/>
      <c r="O547" s="8"/>
      <c r="P547" s="8"/>
      <c r="Q547" s="8"/>
      <c r="R547" s="8"/>
      <c r="T547" s="8"/>
      <c r="U547" s="8"/>
      <c r="V547" s="8"/>
      <c r="W547" s="8"/>
      <c r="X547" s="8"/>
      <c r="Y547" s="8"/>
      <c r="AA547" s="8"/>
      <c r="AB547" s="8"/>
      <c r="AC547" s="8"/>
      <c r="AD547" s="8"/>
      <c r="AE547" s="8"/>
      <c r="AF547" s="8"/>
      <c r="AG547" s="8"/>
    </row>
    <row r="548" spans="6:33" x14ac:dyDescent="0.3">
      <c r="F548" s="2"/>
      <c r="G548" s="2"/>
      <c r="H548" s="4"/>
      <c r="I548" s="14"/>
      <c r="M548" s="8"/>
      <c r="N548" s="8"/>
      <c r="O548" s="8"/>
      <c r="P548" s="8"/>
      <c r="Q548" s="8"/>
      <c r="R548" s="8"/>
      <c r="T548" s="8"/>
      <c r="U548" s="8"/>
      <c r="V548" s="8"/>
      <c r="W548" s="8"/>
      <c r="X548" s="8"/>
      <c r="Y548" s="8"/>
      <c r="AA548" s="8"/>
      <c r="AB548" s="8"/>
      <c r="AC548" s="8"/>
      <c r="AD548" s="8"/>
      <c r="AE548" s="8"/>
      <c r="AF548" s="8"/>
      <c r="AG548" s="8"/>
    </row>
    <row r="549" spans="6:33" x14ac:dyDescent="0.3">
      <c r="F549" s="2"/>
      <c r="G549" s="2"/>
      <c r="H549" s="4"/>
      <c r="I549" s="14"/>
      <c r="M549" s="8"/>
      <c r="N549" s="8"/>
      <c r="O549" s="8"/>
      <c r="P549" s="8"/>
      <c r="Q549" s="8"/>
      <c r="R549" s="8"/>
      <c r="T549" s="8"/>
      <c r="U549" s="8"/>
      <c r="V549" s="8"/>
      <c r="W549" s="8"/>
      <c r="X549" s="8"/>
      <c r="Y549" s="8"/>
      <c r="AA549" s="8"/>
      <c r="AB549" s="8"/>
      <c r="AC549" s="8"/>
      <c r="AD549" s="8"/>
      <c r="AE549" s="8"/>
      <c r="AF549" s="8"/>
      <c r="AG549" s="8"/>
    </row>
    <row r="550" spans="6:33" x14ac:dyDescent="0.3">
      <c r="F550" s="2"/>
      <c r="G550" s="2"/>
      <c r="H550" s="4"/>
      <c r="I550" s="14"/>
      <c r="M550" s="8"/>
      <c r="N550" s="8"/>
      <c r="O550" s="8"/>
      <c r="P550" s="8"/>
      <c r="Q550" s="8"/>
      <c r="R550" s="8"/>
      <c r="T550" s="8"/>
      <c r="U550" s="8"/>
      <c r="V550" s="8"/>
      <c r="W550" s="8"/>
      <c r="X550" s="8"/>
      <c r="Y550" s="8"/>
      <c r="AA550" s="8"/>
      <c r="AB550" s="8"/>
      <c r="AC550" s="8"/>
      <c r="AD550" s="8"/>
      <c r="AE550" s="8"/>
      <c r="AF550" s="8"/>
      <c r="AG550" s="8"/>
    </row>
    <row r="551" spans="6:33" x14ac:dyDescent="0.3">
      <c r="F551" s="2"/>
      <c r="G551" s="2"/>
      <c r="H551" s="4"/>
      <c r="I551" s="14"/>
      <c r="M551" s="8"/>
      <c r="N551" s="8"/>
      <c r="O551" s="8"/>
      <c r="P551" s="8"/>
      <c r="Q551" s="8"/>
      <c r="R551" s="8"/>
      <c r="T551" s="8"/>
      <c r="U551" s="8"/>
      <c r="V551" s="8"/>
      <c r="W551" s="8"/>
      <c r="X551" s="8"/>
      <c r="Y551" s="8"/>
      <c r="AA551" s="8"/>
      <c r="AB551" s="8"/>
      <c r="AC551" s="8"/>
      <c r="AD551" s="8"/>
      <c r="AE551" s="8"/>
      <c r="AF551" s="8"/>
      <c r="AG551" s="8"/>
    </row>
    <row r="552" spans="6:33" x14ac:dyDescent="0.3">
      <c r="F552" s="2"/>
      <c r="G552" s="2"/>
      <c r="H552" s="4"/>
      <c r="I552" s="14"/>
      <c r="M552" s="8"/>
      <c r="N552" s="8"/>
      <c r="O552" s="8"/>
      <c r="P552" s="8"/>
      <c r="Q552" s="8"/>
      <c r="R552" s="8"/>
      <c r="T552" s="8"/>
      <c r="U552" s="8"/>
      <c r="V552" s="8"/>
      <c r="W552" s="8"/>
      <c r="X552" s="8"/>
      <c r="Y552" s="8"/>
      <c r="AA552" s="8"/>
      <c r="AB552" s="8"/>
      <c r="AC552" s="8"/>
      <c r="AD552" s="8"/>
      <c r="AE552" s="8"/>
      <c r="AF552" s="8"/>
      <c r="AG552" s="8"/>
    </row>
    <row r="553" spans="6:33" x14ac:dyDescent="0.3">
      <c r="F553" s="2"/>
      <c r="G553" s="2"/>
      <c r="H553" s="4"/>
      <c r="I553" s="14"/>
      <c r="M553" s="8"/>
      <c r="N553" s="8"/>
      <c r="O553" s="8"/>
      <c r="P553" s="8"/>
      <c r="Q553" s="8"/>
      <c r="R553" s="8"/>
      <c r="T553" s="8"/>
      <c r="U553" s="8"/>
      <c r="V553" s="8"/>
      <c r="W553" s="8"/>
      <c r="X553" s="8"/>
      <c r="Y553" s="8"/>
      <c r="AA553" s="8"/>
      <c r="AB553" s="8"/>
      <c r="AC553" s="8"/>
      <c r="AD553" s="8"/>
      <c r="AE553" s="8"/>
      <c r="AF553" s="8"/>
      <c r="AG553" s="8"/>
    </row>
    <row r="554" spans="6:33" x14ac:dyDescent="0.3">
      <c r="F554" s="2"/>
      <c r="G554" s="2"/>
      <c r="H554" s="4"/>
      <c r="I554" s="14"/>
      <c r="M554" s="8"/>
      <c r="N554" s="8"/>
      <c r="O554" s="8"/>
      <c r="P554" s="8"/>
      <c r="Q554" s="8"/>
      <c r="R554" s="8"/>
      <c r="T554" s="8"/>
      <c r="U554" s="8"/>
      <c r="V554" s="8"/>
      <c r="W554" s="8"/>
      <c r="X554" s="8"/>
      <c r="Y554" s="8"/>
      <c r="AA554" s="8"/>
      <c r="AB554" s="8"/>
      <c r="AC554" s="8"/>
      <c r="AD554" s="8"/>
      <c r="AE554" s="8"/>
      <c r="AF554" s="8"/>
      <c r="AG554" s="8"/>
    </row>
    <row r="555" spans="6:33" x14ac:dyDescent="0.3">
      <c r="F555" s="2"/>
      <c r="G555" s="2"/>
      <c r="H555" s="4"/>
      <c r="I555" s="14"/>
      <c r="M555" s="8"/>
      <c r="N555" s="8"/>
      <c r="O555" s="8"/>
      <c r="P555" s="8"/>
      <c r="Q555" s="8"/>
      <c r="R555" s="8"/>
      <c r="T555" s="8"/>
      <c r="U555" s="8"/>
      <c r="V555" s="8"/>
      <c r="W555" s="8"/>
      <c r="X555" s="8"/>
      <c r="Y555" s="8"/>
      <c r="AA555" s="8"/>
      <c r="AB555" s="8"/>
      <c r="AC555" s="8"/>
      <c r="AD555" s="8"/>
      <c r="AE555" s="8"/>
      <c r="AF555" s="8"/>
      <c r="AG555" s="8"/>
    </row>
    <row r="556" spans="6:33" x14ac:dyDescent="0.3">
      <c r="F556" s="2"/>
      <c r="G556" s="2"/>
      <c r="H556" s="4"/>
      <c r="I556" s="14"/>
      <c r="M556" s="8"/>
      <c r="N556" s="8"/>
      <c r="O556" s="8"/>
      <c r="P556" s="8"/>
      <c r="Q556" s="8"/>
      <c r="R556" s="8"/>
      <c r="T556" s="8"/>
      <c r="U556" s="8"/>
      <c r="V556" s="8"/>
      <c r="W556" s="8"/>
      <c r="X556" s="8"/>
      <c r="Y556" s="8"/>
      <c r="AA556" s="8"/>
      <c r="AB556" s="8"/>
      <c r="AC556" s="8"/>
      <c r="AD556" s="8"/>
      <c r="AE556" s="8"/>
      <c r="AF556" s="8"/>
      <c r="AG556" s="8"/>
    </row>
    <row r="557" spans="6:33" x14ac:dyDescent="0.3">
      <c r="F557" s="2"/>
      <c r="G557" s="2"/>
      <c r="H557" s="4"/>
      <c r="I557" s="14"/>
      <c r="M557" s="8"/>
      <c r="N557" s="8"/>
      <c r="O557" s="8"/>
      <c r="P557" s="8"/>
      <c r="Q557" s="8"/>
      <c r="R557" s="8"/>
      <c r="T557" s="8"/>
      <c r="U557" s="8"/>
      <c r="V557" s="8"/>
      <c r="W557" s="8"/>
      <c r="X557" s="8"/>
      <c r="Y557" s="8"/>
      <c r="AA557" s="8"/>
      <c r="AB557" s="8"/>
      <c r="AC557" s="8"/>
      <c r="AD557" s="8"/>
      <c r="AE557" s="8"/>
      <c r="AF557" s="8"/>
      <c r="AG557" s="8"/>
    </row>
    <row r="558" spans="6:33" x14ac:dyDescent="0.3">
      <c r="F558" s="2"/>
      <c r="G558" s="2"/>
      <c r="H558" s="4"/>
      <c r="I558" s="14"/>
      <c r="M558" s="8"/>
      <c r="N558" s="8"/>
      <c r="O558" s="8"/>
      <c r="P558" s="8"/>
      <c r="Q558" s="8"/>
      <c r="R558" s="8"/>
      <c r="T558" s="8"/>
      <c r="U558" s="8"/>
      <c r="V558" s="8"/>
      <c r="W558" s="8"/>
      <c r="X558" s="8"/>
      <c r="Y558" s="8"/>
      <c r="AA558" s="8"/>
      <c r="AB558" s="8"/>
      <c r="AC558" s="8"/>
      <c r="AD558" s="8"/>
      <c r="AE558" s="8"/>
      <c r="AF558" s="8"/>
      <c r="AG558" s="8"/>
    </row>
    <row r="559" spans="6:33" x14ac:dyDescent="0.3">
      <c r="F559" s="2"/>
      <c r="G559" s="2"/>
      <c r="H559" s="4"/>
      <c r="I559" s="14"/>
      <c r="M559" s="8"/>
      <c r="N559" s="8"/>
      <c r="O559" s="8"/>
      <c r="P559" s="8"/>
      <c r="Q559" s="8"/>
      <c r="R559" s="8"/>
      <c r="T559" s="8"/>
      <c r="U559" s="8"/>
      <c r="V559" s="8"/>
      <c r="W559" s="8"/>
      <c r="X559" s="8"/>
      <c r="Y559" s="8"/>
      <c r="AA559" s="8"/>
      <c r="AB559" s="8"/>
      <c r="AC559" s="8"/>
      <c r="AD559" s="8"/>
      <c r="AE559" s="8"/>
      <c r="AF559" s="8"/>
      <c r="AG559" s="8"/>
    </row>
    <row r="560" spans="6:33" x14ac:dyDescent="0.3">
      <c r="F560" s="2"/>
      <c r="G560" s="2"/>
      <c r="H560" s="4"/>
      <c r="I560" s="14"/>
      <c r="M560" s="8"/>
      <c r="N560" s="8"/>
      <c r="O560" s="8"/>
      <c r="P560" s="8"/>
      <c r="Q560" s="8"/>
      <c r="R560" s="8"/>
      <c r="T560" s="8"/>
      <c r="U560" s="8"/>
      <c r="V560" s="8"/>
      <c r="W560" s="8"/>
      <c r="X560" s="8"/>
      <c r="Y560" s="8"/>
      <c r="AA560" s="8"/>
      <c r="AB560" s="8"/>
      <c r="AC560" s="8"/>
      <c r="AD560" s="8"/>
      <c r="AE560" s="8"/>
      <c r="AF560" s="8"/>
      <c r="AG560" s="8"/>
    </row>
    <row r="561" spans="6:33" x14ac:dyDescent="0.3">
      <c r="F561" s="2"/>
      <c r="G561" s="2"/>
      <c r="H561" s="4"/>
      <c r="I561" s="14"/>
      <c r="M561" s="8"/>
      <c r="N561" s="8"/>
      <c r="O561" s="8"/>
      <c r="P561" s="8"/>
      <c r="Q561" s="8"/>
      <c r="R561" s="8"/>
      <c r="T561" s="8"/>
      <c r="U561" s="8"/>
      <c r="V561" s="8"/>
      <c r="W561" s="8"/>
      <c r="X561" s="8"/>
      <c r="Y561" s="8"/>
      <c r="AA561" s="8"/>
      <c r="AB561" s="8"/>
      <c r="AC561" s="8"/>
      <c r="AD561" s="8"/>
      <c r="AE561" s="8"/>
      <c r="AF561" s="8"/>
      <c r="AG561" s="8"/>
    </row>
    <row r="562" spans="6:33" x14ac:dyDescent="0.3">
      <c r="F562" s="2"/>
      <c r="G562" s="2"/>
      <c r="H562" s="4"/>
      <c r="I562" s="14"/>
      <c r="M562" s="8"/>
      <c r="N562" s="8"/>
      <c r="O562" s="8"/>
      <c r="P562" s="8"/>
      <c r="Q562" s="8"/>
      <c r="R562" s="8"/>
      <c r="T562" s="8"/>
      <c r="U562" s="8"/>
      <c r="V562" s="8"/>
      <c r="W562" s="8"/>
      <c r="X562" s="8"/>
      <c r="Y562" s="8"/>
      <c r="AA562" s="8"/>
      <c r="AB562" s="8"/>
      <c r="AC562" s="8"/>
      <c r="AD562" s="8"/>
      <c r="AE562" s="8"/>
      <c r="AF562" s="8"/>
      <c r="AG562" s="8"/>
    </row>
    <row r="563" spans="6:33" x14ac:dyDescent="0.3">
      <c r="F563" s="2"/>
      <c r="G563" s="2"/>
      <c r="H563" s="4"/>
      <c r="I563" s="14"/>
      <c r="M563" s="8"/>
      <c r="N563" s="8"/>
      <c r="O563" s="8"/>
      <c r="P563" s="8"/>
      <c r="Q563" s="8"/>
      <c r="R563" s="8"/>
      <c r="T563" s="8"/>
      <c r="U563" s="8"/>
      <c r="V563" s="8"/>
      <c r="W563" s="8"/>
      <c r="X563" s="8"/>
      <c r="Y563" s="8"/>
      <c r="AA563" s="8"/>
      <c r="AB563" s="8"/>
      <c r="AC563" s="8"/>
      <c r="AD563" s="8"/>
      <c r="AE563" s="8"/>
      <c r="AF563" s="8"/>
      <c r="AG563" s="8"/>
    </row>
    <row r="564" spans="6:33" x14ac:dyDescent="0.3">
      <c r="F564" s="2"/>
      <c r="G564" s="2"/>
      <c r="H564" s="4"/>
      <c r="I564" s="14"/>
      <c r="M564" s="8"/>
      <c r="N564" s="8"/>
      <c r="O564" s="8"/>
      <c r="P564" s="8"/>
      <c r="Q564" s="8"/>
      <c r="R564" s="8"/>
      <c r="T564" s="8"/>
      <c r="U564" s="8"/>
      <c r="V564" s="8"/>
      <c r="W564" s="8"/>
      <c r="X564" s="8"/>
      <c r="Y564" s="8"/>
      <c r="AA564" s="8"/>
      <c r="AB564" s="8"/>
      <c r="AC564" s="8"/>
      <c r="AD564" s="8"/>
      <c r="AE564" s="8"/>
      <c r="AF564" s="8"/>
      <c r="AG564" s="8"/>
    </row>
    <row r="565" spans="6:33" x14ac:dyDescent="0.3">
      <c r="F565" s="2"/>
      <c r="G565" s="2"/>
      <c r="H565" s="4"/>
      <c r="I565" s="14"/>
      <c r="M565" s="8"/>
      <c r="N565" s="8"/>
      <c r="O565" s="8"/>
      <c r="P565" s="8"/>
      <c r="Q565" s="8"/>
      <c r="R565" s="8"/>
      <c r="T565" s="8"/>
      <c r="U565" s="8"/>
      <c r="V565" s="8"/>
      <c r="W565" s="8"/>
      <c r="X565" s="8"/>
      <c r="Y565" s="8"/>
      <c r="AA565" s="8"/>
      <c r="AB565" s="8"/>
      <c r="AC565" s="8"/>
      <c r="AD565" s="8"/>
      <c r="AE565" s="8"/>
      <c r="AF565" s="8"/>
      <c r="AG565" s="8"/>
    </row>
    <row r="566" spans="6:33" x14ac:dyDescent="0.3">
      <c r="F566" s="2"/>
      <c r="G566" s="2"/>
      <c r="H566" s="4"/>
      <c r="I566" s="14"/>
      <c r="M566" s="8"/>
      <c r="N566" s="8"/>
      <c r="O566" s="8"/>
      <c r="P566" s="8"/>
      <c r="Q566" s="8"/>
      <c r="R566" s="8"/>
      <c r="T566" s="8"/>
      <c r="U566" s="8"/>
      <c r="V566" s="8"/>
      <c r="W566" s="8"/>
      <c r="X566" s="8"/>
      <c r="Y566" s="8"/>
      <c r="AA566" s="8"/>
      <c r="AB566" s="8"/>
      <c r="AC566" s="8"/>
      <c r="AD566" s="8"/>
      <c r="AE566" s="8"/>
      <c r="AF566" s="8"/>
      <c r="AG566" s="8"/>
    </row>
    <row r="567" spans="6:33" x14ac:dyDescent="0.3">
      <c r="F567" s="2"/>
      <c r="G567" s="2"/>
      <c r="H567" s="4"/>
      <c r="I567" s="14"/>
      <c r="M567" s="8"/>
      <c r="N567" s="8"/>
      <c r="O567" s="8"/>
      <c r="P567" s="8"/>
      <c r="Q567" s="8"/>
      <c r="R567" s="8"/>
      <c r="T567" s="8"/>
      <c r="U567" s="8"/>
      <c r="V567" s="8"/>
      <c r="W567" s="8"/>
      <c r="X567" s="8"/>
      <c r="Y567" s="8"/>
      <c r="AA567" s="8"/>
      <c r="AB567" s="8"/>
      <c r="AC567" s="8"/>
      <c r="AD567" s="8"/>
      <c r="AE567" s="8"/>
      <c r="AF567" s="8"/>
      <c r="AG567" s="8"/>
    </row>
    <row r="568" spans="6:33" x14ac:dyDescent="0.3">
      <c r="F568" s="2"/>
      <c r="G568" s="2"/>
      <c r="H568" s="4"/>
      <c r="I568" s="14"/>
      <c r="M568" s="8"/>
      <c r="N568" s="8"/>
      <c r="O568" s="8"/>
      <c r="P568" s="8"/>
      <c r="Q568" s="8"/>
      <c r="R568" s="8"/>
      <c r="T568" s="8"/>
      <c r="U568" s="8"/>
      <c r="V568" s="8"/>
      <c r="W568" s="8"/>
      <c r="X568" s="8"/>
      <c r="Y568" s="8"/>
      <c r="AA568" s="8"/>
      <c r="AB568" s="8"/>
      <c r="AC568" s="8"/>
      <c r="AD568" s="8"/>
      <c r="AE568" s="8"/>
      <c r="AF568" s="8"/>
      <c r="AG568" s="8"/>
    </row>
    <row r="569" spans="6:33" x14ac:dyDescent="0.3">
      <c r="F569" s="2"/>
      <c r="G569" s="2"/>
      <c r="H569" s="4"/>
      <c r="I569" s="14"/>
      <c r="M569" s="8"/>
      <c r="N569" s="8"/>
      <c r="O569" s="8"/>
      <c r="P569" s="8"/>
      <c r="Q569" s="8"/>
      <c r="R569" s="8"/>
      <c r="T569" s="8"/>
      <c r="U569" s="8"/>
      <c r="V569" s="8"/>
      <c r="W569" s="8"/>
      <c r="X569" s="8"/>
      <c r="Y569" s="8"/>
      <c r="AA569" s="8"/>
      <c r="AB569" s="8"/>
      <c r="AC569" s="8"/>
      <c r="AD569" s="8"/>
      <c r="AE569" s="8"/>
      <c r="AF569" s="8"/>
      <c r="AG569" s="8"/>
    </row>
    <row r="570" spans="6:33" x14ac:dyDescent="0.3">
      <c r="F570" s="2"/>
      <c r="G570" s="2"/>
      <c r="H570" s="4"/>
      <c r="I570" s="14"/>
      <c r="M570" s="8"/>
      <c r="N570" s="8"/>
      <c r="O570" s="8"/>
      <c r="P570" s="8"/>
      <c r="Q570" s="8"/>
      <c r="R570" s="8"/>
      <c r="T570" s="8"/>
      <c r="U570" s="8"/>
      <c r="V570" s="8"/>
      <c r="W570" s="8"/>
      <c r="X570" s="8"/>
      <c r="Y570" s="8"/>
      <c r="AA570" s="8"/>
      <c r="AB570" s="8"/>
      <c r="AC570" s="8"/>
      <c r="AD570" s="8"/>
      <c r="AE570" s="8"/>
      <c r="AF570" s="8"/>
      <c r="AG570" s="8"/>
    </row>
    <row r="571" spans="6:33" x14ac:dyDescent="0.3">
      <c r="F571" s="2"/>
      <c r="G571" s="2"/>
      <c r="H571" s="4"/>
      <c r="I571" s="14"/>
      <c r="M571" s="8"/>
      <c r="N571" s="8"/>
      <c r="O571" s="8"/>
      <c r="P571" s="8"/>
      <c r="Q571" s="8"/>
      <c r="R571" s="8"/>
      <c r="T571" s="8"/>
      <c r="U571" s="8"/>
      <c r="V571" s="8"/>
      <c r="W571" s="8"/>
      <c r="X571" s="8"/>
      <c r="Y571" s="8"/>
      <c r="AA571" s="8"/>
      <c r="AB571" s="8"/>
      <c r="AC571" s="8"/>
      <c r="AD571" s="8"/>
      <c r="AE571" s="8"/>
      <c r="AF571" s="8"/>
      <c r="AG571" s="8"/>
    </row>
    <row r="572" spans="6:33" x14ac:dyDescent="0.3">
      <c r="F572" s="2"/>
      <c r="G572" s="2"/>
      <c r="H572" s="4"/>
      <c r="I572" s="14"/>
      <c r="M572" s="8"/>
      <c r="N572" s="8"/>
      <c r="O572" s="8"/>
      <c r="P572" s="8"/>
      <c r="Q572" s="8"/>
      <c r="R572" s="8"/>
      <c r="T572" s="8"/>
      <c r="U572" s="8"/>
      <c r="V572" s="8"/>
      <c r="W572" s="8"/>
      <c r="X572" s="8"/>
      <c r="Y572" s="8"/>
      <c r="AA572" s="8"/>
      <c r="AB572" s="8"/>
      <c r="AC572" s="8"/>
      <c r="AD572" s="8"/>
      <c r="AE572" s="8"/>
      <c r="AF572" s="8"/>
      <c r="AG572" s="8"/>
    </row>
    <row r="573" spans="6:33" x14ac:dyDescent="0.3">
      <c r="F573" s="2"/>
      <c r="G573" s="2"/>
      <c r="H573" s="4"/>
      <c r="I573" s="14"/>
      <c r="M573" s="8"/>
      <c r="N573" s="8"/>
      <c r="O573" s="8"/>
      <c r="P573" s="8"/>
      <c r="Q573" s="8"/>
      <c r="R573" s="8"/>
      <c r="T573" s="8"/>
      <c r="U573" s="8"/>
      <c r="V573" s="8"/>
      <c r="W573" s="8"/>
      <c r="X573" s="8"/>
      <c r="Y573" s="8"/>
      <c r="AA573" s="8"/>
      <c r="AB573" s="8"/>
      <c r="AC573" s="8"/>
      <c r="AD573" s="8"/>
      <c r="AE573" s="8"/>
      <c r="AF573" s="8"/>
      <c r="AG573" s="8"/>
    </row>
    <row r="574" spans="6:33" x14ac:dyDescent="0.3">
      <c r="F574" s="2"/>
      <c r="G574" s="2"/>
      <c r="H574" s="4"/>
      <c r="I574" s="14"/>
      <c r="M574" s="8"/>
      <c r="N574" s="8"/>
      <c r="O574" s="8"/>
      <c r="P574" s="8"/>
      <c r="Q574" s="8"/>
      <c r="R574" s="8"/>
      <c r="T574" s="8"/>
      <c r="U574" s="8"/>
      <c r="V574" s="8"/>
      <c r="W574" s="8"/>
      <c r="X574" s="8"/>
      <c r="Y574" s="8"/>
      <c r="AA574" s="8"/>
      <c r="AB574" s="8"/>
      <c r="AC574" s="8"/>
      <c r="AD574" s="8"/>
      <c r="AE574" s="8"/>
      <c r="AF574" s="8"/>
      <c r="AG574" s="8"/>
    </row>
    <row r="575" spans="6:33" x14ac:dyDescent="0.3">
      <c r="F575" s="2"/>
      <c r="G575" s="2"/>
      <c r="H575" s="4"/>
      <c r="I575" s="14"/>
      <c r="M575" s="8"/>
      <c r="N575" s="8"/>
      <c r="O575" s="8"/>
      <c r="P575" s="8"/>
      <c r="Q575" s="8"/>
      <c r="R575" s="8"/>
      <c r="T575" s="8"/>
      <c r="U575" s="8"/>
      <c r="V575" s="8"/>
      <c r="W575" s="8"/>
      <c r="X575" s="8"/>
      <c r="Y575" s="8"/>
      <c r="AA575" s="8"/>
      <c r="AB575" s="8"/>
      <c r="AC575" s="8"/>
      <c r="AD575" s="8"/>
      <c r="AE575" s="8"/>
      <c r="AF575" s="8"/>
      <c r="AG575" s="8"/>
    </row>
    <row r="576" spans="6:33" x14ac:dyDescent="0.3">
      <c r="F576" s="2"/>
      <c r="G576" s="2"/>
      <c r="H576" s="4"/>
      <c r="I576" s="14"/>
      <c r="M576" s="8"/>
      <c r="N576" s="8"/>
      <c r="O576" s="8"/>
      <c r="P576" s="8"/>
      <c r="Q576" s="8"/>
      <c r="R576" s="8"/>
      <c r="T576" s="8"/>
      <c r="U576" s="8"/>
      <c r="V576" s="8"/>
      <c r="W576" s="8"/>
      <c r="X576" s="8"/>
      <c r="Y576" s="8"/>
      <c r="AA576" s="8"/>
      <c r="AB576" s="8"/>
      <c r="AC576" s="8"/>
      <c r="AD576" s="8"/>
      <c r="AE576" s="8"/>
      <c r="AF576" s="8"/>
      <c r="AG576" s="8"/>
    </row>
    <row r="577" spans="6:33" x14ac:dyDescent="0.3">
      <c r="F577" s="2"/>
      <c r="G577" s="2"/>
      <c r="H577" s="4"/>
      <c r="I577" s="14"/>
      <c r="M577" s="8"/>
      <c r="N577" s="8"/>
      <c r="O577" s="8"/>
      <c r="P577" s="8"/>
      <c r="Q577" s="8"/>
      <c r="R577" s="8"/>
      <c r="T577" s="8"/>
      <c r="U577" s="8"/>
      <c r="V577" s="8"/>
      <c r="W577" s="8"/>
      <c r="X577" s="8"/>
      <c r="Y577" s="8"/>
      <c r="AA577" s="8"/>
      <c r="AB577" s="8"/>
      <c r="AC577" s="8"/>
      <c r="AD577" s="8"/>
      <c r="AE577" s="8"/>
      <c r="AF577" s="8"/>
      <c r="AG577" s="8"/>
    </row>
    <row r="578" spans="6:33" x14ac:dyDescent="0.3">
      <c r="F578" s="2"/>
      <c r="G578" s="2"/>
      <c r="H578" s="4"/>
      <c r="I578" s="14"/>
      <c r="M578" s="8"/>
      <c r="N578" s="8"/>
      <c r="O578" s="8"/>
      <c r="P578" s="8"/>
      <c r="Q578" s="8"/>
      <c r="R578" s="8"/>
      <c r="T578" s="8"/>
      <c r="U578" s="8"/>
      <c r="V578" s="8"/>
      <c r="W578" s="8"/>
      <c r="X578" s="8"/>
      <c r="Y578" s="8"/>
      <c r="AA578" s="8"/>
      <c r="AB578" s="8"/>
      <c r="AC578" s="8"/>
      <c r="AD578" s="8"/>
      <c r="AE578" s="8"/>
      <c r="AF578" s="8"/>
      <c r="AG578" s="8"/>
    </row>
    <row r="579" spans="6:33" x14ac:dyDescent="0.3">
      <c r="F579" s="2"/>
      <c r="G579" s="2"/>
      <c r="H579" s="4"/>
      <c r="I579" s="14"/>
      <c r="M579" s="8"/>
      <c r="N579" s="8"/>
      <c r="O579" s="8"/>
      <c r="P579" s="8"/>
      <c r="Q579" s="8"/>
      <c r="R579" s="8"/>
      <c r="T579" s="8"/>
      <c r="U579" s="8"/>
      <c r="V579" s="8"/>
      <c r="W579" s="8"/>
      <c r="X579" s="8"/>
      <c r="Y579" s="8"/>
      <c r="AA579" s="8"/>
      <c r="AB579" s="8"/>
      <c r="AC579" s="8"/>
      <c r="AD579" s="8"/>
      <c r="AE579" s="8"/>
      <c r="AF579" s="8"/>
      <c r="AG579" s="8"/>
    </row>
    <row r="580" spans="6:33" x14ac:dyDescent="0.3">
      <c r="F580" s="2"/>
      <c r="G580" s="2"/>
      <c r="H580" s="4"/>
      <c r="I580" s="14"/>
      <c r="M580" s="8"/>
      <c r="N580" s="8"/>
      <c r="O580" s="8"/>
      <c r="P580" s="8"/>
      <c r="Q580" s="8"/>
      <c r="R580" s="8"/>
      <c r="T580" s="8"/>
      <c r="U580" s="8"/>
      <c r="V580" s="8"/>
      <c r="W580" s="8"/>
      <c r="X580" s="8"/>
      <c r="Y580" s="8"/>
      <c r="AA580" s="8"/>
      <c r="AB580" s="8"/>
      <c r="AC580" s="8"/>
      <c r="AD580" s="8"/>
      <c r="AE580" s="8"/>
      <c r="AF580" s="8"/>
      <c r="AG580" s="8"/>
    </row>
    <row r="581" spans="6:33" x14ac:dyDescent="0.3">
      <c r="F581" s="2"/>
      <c r="G581" s="2"/>
      <c r="H581" s="4"/>
      <c r="I581" s="14"/>
      <c r="M581" s="8"/>
      <c r="N581" s="8"/>
      <c r="O581" s="8"/>
      <c r="P581" s="8"/>
      <c r="Q581" s="8"/>
      <c r="R581" s="8"/>
      <c r="T581" s="8"/>
      <c r="U581" s="8"/>
      <c r="V581" s="8"/>
      <c r="W581" s="8"/>
      <c r="X581" s="8"/>
      <c r="Y581" s="8"/>
      <c r="AA581" s="8"/>
      <c r="AB581" s="8"/>
      <c r="AC581" s="8"/>
      <c r="AD581" s="8"/>
      <c r="AE581" s="8"/>
      <c r="AF581" s="8"/>
      <c r="AG581" s="8"/>
    </row>
    <row r="582" spans="6:33" x14ac:dyDescent="0.3">
      <c r="F582" s="2"/>
      <c r="G582" s="2"/>
      <c r="H582" s="4"/>
      <c r="I582" s="14"/>
      <c r="M582" s="8"/>
      <c r="N582" s="8"/>
      <c r="O582" s="8"/>
      <c r="P582" s="8"/>
      <c r="Q582" s="8"/>
      <c r="R582" s="8"/>
      <c r="T582" s="8"/>
      <c r="U582" s="8"/>
      <c r="V582" s="8"/>
      <c r="W582" s="8"/>
      <c r="X582" s="8"/>
      <c r="Y582" s="8"/>
      <c r="AA582" s="8"/>
      <c r="AB582" s="8"/>
      <c r="AC582" s="8"/>
      <c r="AD582" s="8"/>
      <c r="AE582" s="8"/>
      <c r="AF582" s="8"/>
      <c r="AG582" s="8"/>
    </row>
    <row r="583" spans="6:33" x14ac:dyDescent="0.3">
      <c r="F583" s="2"/>
      <c r="G583" s="2"/>
      <c r="H583" s="4"/>
      <c r="I583" s="14"/>
      <c r="M583" s="8"/>
      <c r="N583" s="8"/>
      <c r="O583" s="8"/>
      <c r="P583" s="8"/>
      <c r="Q583" s="8"/>
      <c r="R583" s="8"/>
      <c r="T583" s="8"/>
      <c r="U583" s="8"/>
      <c r="V583" s="8"/>
      <c r="W583" s="8"/>
      <c r="X583" s="8"/>
      <c r="Y583" s="8"/>
      <c r="AA583" s="8"/>
      <c r="AB583" s="8"/>
      <c r="AC583" s="8"/>
      <c r="AD583" s="8"/>
      <c r="AE583" s="8"/>
      <c r="AF583" s="8"/>
      <c r="AG583" s="8"/>
    </row>
    <row r="584" spans="6:33" x14ac:dyDescent="0.3">
      <c r="F584" s="2"/>
      <c r="G584" s="2"/>
      <c r="H584" s="4"/>
      <c r="I584" s="14"/>
      <c r="M584" s="8"/>
      <c r="N584" s="8"/>
      <c r="O584" s="8"/>
      <c r="P584" s="8"/>
      <c r="Q584" s="8"/>
      <c r="R584" s="8"/>
      <c r="T584" s="8"/>
      <c r="U584" s="8"/>
      <c r="V584" s="8"/>
      <c r="W584" s="8"/>
      <c r="X584" s="8"/>
      <c r="Y584" s="8"/>
      <c r="AA584" s="8"/>
      <c r="AB584" s="8"/>
      <c r="AC584" s="8"/>
      <c r="AD584" s="8"/>
      <c r="AE584" s="8"/>
      <c r="AF584" s="8"/>
      <c r="AG584" s="8"/>
    </row>
    <row r="585" spans="6:33" x14ac:dyDescent="0.3">
      <c r="F585" s="2"/>
      <c r="G585" s="2"/>
      <c r="H585" s="4"/>
      <c r="I585" s="14"/>
      <c r="M585" s="8"/>
      <c r="N585" s="8"/>
      <c r="O585" s="8"/>
      <c r="P585" s="8"/>
      <c r="Q585" s="8"/>
      <c r="R585" s="8"/>
      <c r="T585" s="8"/>
      <c r="U585" s="8"/>
      <c r="V585" s="8"/>
      <c r="W585" s="8"/>
      <c r="X585" s="8"/>
      <c r="Y585" s="8"/>
      <c r="AA585" s="8"/>
      <c r="AB585" s="8"/>
      <c r="AC585" s="8"/>
      <c r="AD585" s="8"/>
      <c r="AE585" s="8"/>
      <c r="AF585" s="8"/>
      <c r="AG585" s="8"/>
    </row>
    <row r="586" spans="6:33" x14ac:dyDescent="0.3">
      <c r="F586" s="2"/>
      <c r="G586" s="2"/>
      <c r="H586" s="4"/>
      <c r="I586" s="14"/>
      <c r="M586" s="8"/>
      <c r="N586" s="8"/>
      <c r="O586" s="8"/>
      <c r="P586" s="8"/>
      <c r="Q586" s="8"/>
      <c r="R586" s="8"/>
      <c r="T586" s="8"/>
      <c r="U586" s="8"/>
      <c r="V586" s="8"/>
      <c r="W586" s="8"/>
      <c r="X586" s="8"/>
      <c r="Y586" s="8"/>
      <c r="AA586" s="8"/>
      <c r="AB586" s="8"/>
      <c r="AC586" s="8"/>
      <c r="AD586" s="8"/>
      <c r="AE586" s="8"/>
      <c r="AF586" s="8"/>
      <c r="AG586" s="8"/>
    </row>
    <row r="587" spans="6:33" x14ac:dyDescent="0.3">
      <c r="F587" s="2"/>
      <c r="G587" s="2"/>
      <c r="H587" s="4"/>
      <c r="I587" s="14"/>
      <c r="M587" s="8"/>
      <c r="N587" s="8"/>
      <c r="O587" s="8"/>
      <c r="P587" s="8"/>
      <c r="Q587" s="8"/>
      <c r="R587" s="8"/>
      <c r="T587" s="8"/>
      <c r="U587" s="8"/>
      <c r="V587" s="8"/>
      <c r="W587" s="8"/>
      <c r="X587" s="8"/>
      <c r="Y587" s="8"/>
      <c r="AA587" s="8"/>
      <c r="AB587" s="8"/>
      <c r="AC587" s="8"/>
      <c r="AD587" s="8"/>
      <c r="AE587" s="8"/>
      <c r="AF587" s="8"/>
      <c r="AG587" s="8"/>
    </row>
    <row r="588" spans="6:33" x14ac:dyDescent="0.3">
      <c r="F588" s="2"/>
      <c r="G588" s="2"/>
      <c r="H588" s="4"/>
      <c r="I588" s="14"/>
      <c r="M588" s="8"/>
      <c r="N588" s="8"/>
      <c r="O588" s="8"/>
      <c r="P588" s="8"/>
      <c r="Q588" s="8"/>
      <c r="R588" s="8"/>
      <c r="T588" s="8"/>
      <c r="U588" s="8"/>
      <c r="V588" s="8"/>
      <c r="W588" s="8"/>
      <c r="X588" s="8"/>
      <c r="Y588" s="8"/>
      <c r="AA588" s="8"/>
      <c r="AB588" s="8"/>
      <c r="AC588" s="8"/>
      <c r="AD588" s="8"/>
      <c r="AE588" s="8"/>
      <c r="AF588" s="8"/>
      <c r="AG588" s="8"/>
    </row>
    <row r="589" spans="6:33" x14ac:dyDescent="0.3">
      <c r="F589" s="2"/>
      <c r="G589" s="2"/>
      <c r="H589" s="4"/>
      <c r="I589" s="14"/>
      <c r="M589" s="8"/>
      <c r="N589" s="8"/>
      <c r="O589" s="8"/>
      <c r="P589" s="8"/>
      <c r="Q589" s="8"/>
      <c r="R589" s="8"/>
      <c r="T589" s="8"/>
      <c r="U589" s="8"/>
      <c r="V589" s="8"/>
      <c r="W589" s="8"/>
      <c r="X589" s="8"/>
      <c r="Y589" s="8"/>
      <c r="AA589" s="8"/>
      <c r="AB589" s="8"/>
      <c r="AC589" s="8"/>
      <c r="AD589" s="8"/>
      <c r="AE589" s="8"/>
      <c r="AF589" s="8"/>
      <c r="AG589" s="8"/>
    </row>
    <row r="590" spans="6:33" x14ac:dyDescent="0.3">
      <c r="F590" s="2"/>
      <c r="G590" s="2"/>
      <c r="H590" s="4"/>
      <c r="I590" s="14"/>
      <c r="M590" s="8"/>
      <c r="N590" s="8"/>
      <c r="O590" s="8"/>
      <c r="P590" s="8"/>
      <c r="Q590" s="8"/>
      <c r="R590" s="8"/>
      <c r="T590" s="8"/>
      <c r="U590" s="8"/>
      <c r="V590" s="8"/>
      <c r="W590" s="8"/>
      <c r="X590" s="8"/>
      <c r="Y590" s="8"/>
      <c r="AA590" s="8"/>
      <c r="AB590" s="8"/>
      <c r="AC590" s="8"/>
      <c r="AD590" s="8"/>
      <c r="AE590" s="8"/>
      <c r="AF590" s="8"/>
      <c r="AG590" s="8"/>
    </row>
    <row r="591" spans="6:33" x14ac:dyDescent="0.3">
      <c r="F591" s="2"/>
      <c r="G591" s="2"/>
      <c r="H591" s="4"/>
      <c r="I591" s="14"/>
      <c r="M591" s="8"/>
      <c r="N591" s="8"/>
      <c r="O591" s="8"/>
      <c r="P591" s="8"/>
      <c r="Q591" s="8"/>
      <c r="R591" s="8"/>
      <c r="T591" s="8"/>
      <c r="U591" s="8"/>
      <c r="V591" s="8"/>
      <c r="W591" s="8"/>
      <c r="X591" s="8"/>
      <c r="Y591" s="8"/>
      <c r="AA591" s="8"/>
      <c r="AB591" s="8"/>
      <c r="AC591" s="8"/>
      <c r="AD591" s="8"/>
      <c r="AE591" s="8"/>
      <c r="AF591" s="8"/>
      <c r="AG591" s="8"/>
    </row>
    <row r="592" spans="6:33" x14ac:dyDescent="0.3">
      <c r="F592" s="2"/>
      <c r="G592" s="2"/>
      <c r="H592" s="4"/>
      <c r="I592" s="14"/>
      <c r="M592" s="8"/>
      <c r="N592" s="8"/>
      <c r="O592" s="8"/>
      <c r="P592" s="8"/>
      <c r="Q592" s="8"/>
      <c r="R592" s="8"/>
      <c r="T592" s="8"/>
      <c r="U592" s="8"/>
      <c r="V592" s="8"/>
      <c r="W592" s="8"/>
      <c r="X592" s="8"/>
      <c r="Y592" s="8"/>
      <c r="AA592" s="8"/>
      <c r="AB592" s="8"/>
      <c r="AC592" s="8"/>
      <c r="AD592" s="8"/>
      <c r="AE592" s="8"/>
      <c r="AF592" s="8"/>
      <c r="AG592" s="8"/>
    </row>
    <row r="593" spans="6:33" x14ac:dyDescent="0.3">
      <c r="F593" s="2"/>
      <c r="G593" s="2"/>
      <c r="H593" s="4"/>
      <c r="I593" s="14"/>
      <c r="M593" s="8"/>
      <c r="N593" s="8"/>
      <c r="O593" s="8"/>
      <c r="P593" s="8"/>
      <c r="Q593" s="8"/>
      <c r="R593" s="8"/>
      <c r="T593" s="8"/>
      <c r="U593" s="8"/>
      <c r="V593" s="8"/>
      <c r="W593" s="8"/>
      <c r="X593" s="8"/>
      <c r="Y593" s="8"/>
      <c r="AA593" s="8"/>
      <c r="AB593" s="8"/>
      <c r="AC593" s="8"/>
      <c r="AD593" s="8"/>
      <c r="AE593" s="8"/>
      <c r="AF593" s="8"/>
      <c r="AG593" s="8"/>
    </row>
    <row r="594" spans="6:33" x14ac:dyDescent="0.3">
      <c r="F594" s="2"/>
      <c r="G594" s="2"/>
      <c r="H594" s="4"/>
      <c r="I594" s="14"/>
      <c r="M594" s="8"/>
      <c r="N594" s="8"/>
      <c r="O594" s="8"/>
      <c r="P594" s="8"/>
      <c r="Q594" s="8"/>
      <c r="R594" s="8"/>
      <c r="T594" s="8"/>
      <c r="U594" s="8"/>
      <c r="V594" s="8"/>
      <c r="W594" s="8"/>
      <c r="X594" s="8"/>
      <c r="Y594" s="8"/>
      <c r="AA594" s="8"/>
      <c r="AB594" s="8"/>
      <c r="AC594" s="8"/>
      <c r="AD594" s="8"/>
      <c r="AE594" s="8"/>
      <c r="AF594" s="8"/>
      <c r="AG594" s="8"/>
    </row>
    <row r="595" spans="6:33" x14ac:dyDescent="0.3">
      <c r="F595" s="2"/>
      <c r="G595" s="2"/>
      <c r="H595" s="4"/>
      <c r="I595" s="14"/>
      <c r="M595" s="8"/>
      <c r="N595" s="8"/>
      <c r="O595" s="8"/>
      <c r="P595" s="8"/>
      <c r="Q595" s="8"/>
      <c r="R595" s="8"/>
      <c r="T595" s="8"/>
      <c r="U595" s="8"/>
      <c r="V595" s="8"/>
      <c r="W595" s="8"/>
      <c r="X595" s="8"/>
      <c r="Y595" s="8"/>
      <c r="AA595" s="8"/>
      <c r="AB595" s="8"/>
      <c r="AC595" s="8"/>
      <c r="AD595" s="8"/>
      <c r="AE595" s="8"/>
      <c r="AF595" s="8"/>
      <c r="AG595" s="8"/>
    </row>
    <row r="596" spans="6:33" x14ac:dyDescent="0.3">
      <c r="F596" s="2"/>
      <c r="G596" s="2"/>
      <c r="H596" s="4"/>
      <c r="I596" s="14"/>
      <c r="M596" s="8"/>
      <c r="N596" s="8"/>
      <c r="O596" s="8"/>
      <c r="P596" s="8"/>
      <c r="Q596" s="8"/>
      <c r="R596" s="8"/>
      <c r="T596" s="8"/>
      <c r="U596" s="8"/>
      <c r="V596" s="8"/>
      <c r="W596" s="8"/>
      <c r="X596" s="8"/>
      <c r="Y596" s="8"/>
      <c r="AA596" s="8"/>
      <c r="AB596" s="8"/>
      <c r="AC596" s="8"/>
      <c r="AD596" s="8"/>
      <c r="AE596" s="8"/>
      <c r="AF596" s="8"/>
      <c r="AG596" s="8"/>
    </row>
    <row r="597" spans="6:33" x14ac:dyDescent="0.3">
      <c r="F597" s="2"/>
      <c r="G597" s="2"/>
      <c r="H597" s="4"/>
      <c r="I597" s="14"/>
      <c r="M597" s="8"/>
      <c r="N597" s="8"/>
      <c r="O597" s="8"/>
      <c r="P597" s="8"/>
      <c r="Q597" s="8"/>
      <c r="R597" s="8"/>
      <c r="T597" s="8"/>
      <c r="U597" s="8"/>
      <c r="V597" s="8"/>
      <c r="W597" s="8"/>
      <c r="X597" s="8"/>
      <c r="Y597" s="8"/>
      <c r="AA597" s="8"/>
      <c r="AB597" s="8"/>
      <c r="AC597" s="8"/>
      <c r="AD597" s="8"/>
      <c r="AE597" s="8"/>
      <c r="AF597" s="8"/>
      <c r="AG597" s="8"/>
    </row>
    <row r="598" spans="6:33" x14ac:dyDescent="0.3">
      <c r="F598" s="2"/>
      <c r="G598" s="2"/>
      <c r="H598" s="4"/>
      <c r="I598" s="14"/>
      <c r="M598" s="8"/>
      <c r="N598" s="8"/>
      <c r="O598" s="8"/>
      <c r="P598" s="8"/>
      <c r="Q598" s="8"/>
      <c r="R598" s="8"/>
      <c r="T598" s="8"/>
      <c r="U598" s="8"/>
      <c r="V598" s="8"/>
      <c r="W598" s="8"/>
      <c r="X598" s="8"/>
      <c r="Y598" s="8"/>
      <c r="AA598" s="8"/>
      <c r="AB598" s="8"/>
      <c r="AC598" s="8"/>
      <c r="AD598" s="8"/>
      <c r="AE598" s="8"/>
      <c r="AF598" s="8"/>
      <c r="AG598" s="8"/>
    </row>
    <row r="599" spans="6:33" x14ac:dyDescent="0.3">
      <c r="F599" s="2"/>
      <c r="G599" s="2"/>
      <c r="H599" s="4"/>
      <c r="I599" s="14"/>
      <c r="M599" s="8"/>
      <c r="N599" s="8"/>
      <c r="O599" s="8"/>
      <c r="P599" s="8"/>
      <c r="Q599" s="8"/>
      <c r="R599" s="8"/>
      <c r="T599" s="8"/>
      <c r="U599" s="8"/>
      <c r="V599" s="8"/>
      <c r="W599" s="8"/>
      <c r="X599" s="8"/>
      <c r="Y599" s="8"/>
      <c r="AA599" s="8"/>
      <c r="AB599" s="8"/>
      <c r="AC599" s="8"/>
      <c r="AD599" s="8"/>
      <c r="AE599" s="8"/>
      <c r="AF599" s="8"/>
      <c r="AG599" s="8"/>
    </row>
    <row r="600" spans="6:33" x14ac:dyDescent="0.3">
      <c r="F600" s="2"/>
      <c r="G600" s="2"/>
      <c r="H600" s="4"/>
      <c r="I600" s="14"/>
      <c r="M600" s="8"/>
      <c r="N600" s="8"/>
      <c r="O600" s="8"/>
      <c r="P600" s="8"/>
      <c r="Q600" s="8"/>
      <c r="R600" s="8"/>
      <c r="T600" s="8"/>
      <c r="U600" s="8"/>
      <c r="V600" s="8"/>
      <c r="W600" s="8"/>
      <c r="X600" s="8"/>
      <c r="Y600" s="8"/>
      <c r="AA600" s="8"/>
      <c r="AB600" s="8"/>
      <c r="AC600" s="8"/>
      <c r="AD600" s="8"/>
      <c r="AE600" s="8"/>
      <c r="AF600" s="8"/>
      <c r="AG600" s="8"/>
    </row>
    <row r="601" spans="6:33" x14ac:dyDescent="0.3">
      <c r="F601" s="2"/>
      <c r="G601" s="2"/>
      <c r="H601" s="4"/>
      <c r="I601" s="14"/>
      <c r="M601" s="8"/>
      <c r="N601" s="8"/>
      <c r="O601" s="8"/>
      <c r="P601" s="8"/>
      <c r="Q601" s="8"/>
      <c r="R601" s="8"/>
      <c r="T601" s="8"/>
      <c r="U601" s="8"/>
      <c r="V601" s="8"/>
      <c r="W601" s="8"/>
      <c r="X601" s="8"/>
      <c r="Y601" s="8"/>
      <c r="AA601" s="8"/>
      <c r="AB601" s="8"/>
      <c r="AC601" s="8"/>
      <c r="AD601" s="8"/>
      <c r="AE601" s="8"/>
      <c r="AF601" s="8"/>
      <c r="AG601" s="8"/>
    </row>
    <row r="602" spans="6:33" x14ac:dyDescent="0.3">
      <c r="F602" s="2"/>
      <c r="G602" s="2"/>
      <c r="H602" s="4"/>
      <c r="I602" s="14"/>
      <c r="M602" s="8"/>
      <c r="N602" s="8"/>
      <c r="O602" s="8"/>
      <c r="P602" s="8"/>
      <c r="Q602" s="8"/>
      <c r="R602" s="8"/>
      <c r="T602" s="8"/>
      <c r="U602" s="8"/>
      <c r="V602" s="8"/>
      <c r="W602" s="8"/>
      <c r="X602" s="8"/>
      <c r="Y602" s="8"/>
      <c r="AA602" s="8"/>
      <c r="AB602" s="8"/>
      <c r="AC602" s="8"/>
      <c r="AD602" s="8"/>
      <c r="AE602" s="8"/>
      <c r="AF602" s="8"/>
      <c r="AG602" s="8"/>
    </row>
    <row r="603" spans="6:33" x14ac:dyDescent="0.3">
      <c r="F603" s="2"/>
      <c r="G603" s="2"/>
      <c r="H603" s="4"/>
      <c r="I603" s="14"/>
      <c r="M603" s="8"/>
      <c r="N603" s="8"/>
      <c r="O603" s="8"/>
      <c r="P603" s="8"/>
      <c r="Q603" s="8"/>
      <c r="R603" s="8"/>
      <c r="T603" s="8"/>
      <c r="U603" s="8"/>
      <c r="V603" s="8"/>
      <c r="W603" s="8"/>
      <c r="X603" s="8"/>
      <c r="Y603" s="8"/>
      <c r="AA603" s="8"/>
      <c r="AB603" s="8"/>
      <c r="AC603" s="8"/>
      <c r="AD603" s="8"/>
      <c r="AE603" s="8"/>
      <c r="AF603" s="8"/>
      <c r="AG603" s="8"/>
    </row>
    <row r="604" spans="6:33" x14ac:dyDescent="0.3">
      <c r="F604" s="2"/>
      <c r="G604" s="2"/>
      <c r="H604" s="4"/>
      <c r="I604" s="14"/>
      <c r="M604" s="8"/>
      <c r="N604" s="8"/>
      <c r="O604" s="8"/>
      <c r="P604" s="8"/>
      <c r="Q604" s="8"/>
      <c r="R604" s="8"/>
      <c r="T604" s="8"/>
      <c r="U604" s="8"/>
      <c r="V604" s="8"/>
      <c r="W604" s="8"/>
      <c r="X604" s="8"/>
      <c r="Y604" s="8"/>
      <c r="AA604" s="8"/>
      <c r="AB604" s="8"/>
      <c r="AC604" s="8"/>
      <c r="AD604" s="8"/>
      <c r="AE604" s="8"/>
      <c r="AF604" s="8"/>
      <c r="AG604" s="8"/>
    </row>
    <row r="605" spans="6:33" x14ac:dyDescent="0.3">
      <c r="F605" s="2"/>
      <c r="G605" s="2"/>
      <c r="H605" s="4"/>
      <c r="I605" s="14"/>
      <c r="M605" s="8"/>
      <c r="N605" s="8"/>
      <c r="O605" s="8"/>
      <c r="P605" s="8"/>
      <c r="Q605" s="8"/>
      <c r="R605" s="8"/>
      <c r="T605" s="8"/>
      <c r="U605" s="8"/>
      <c r="V605" s="8"/>
      <c r="W605" s="8"/>
      <c r="X605" s="8"/>
      <c r="Y605" s="8"/>
      <c r="AA605" s="8"/>
      <c r="AB605" s="8"/>
      <c r="AC605" s="8"/>
      <c r="AD605" s="8"/>
      <c r="AE605" s="8"/>
      <c r="AF605" s="8"/>
      <c r="AG605" s="8"/>
    </row>
    <row r="606" spans="6:33" x14ac:dyDescent="0.3">
      <c r="F606" s="2"/>
      <c r="G606" s="2"/>
      <c r="H606" s="4"/>
      <c r="I606" s="14"/>
      <c r="M606" s="8"/>
      <c r="N606" s="8"/>
      <c r="O606" s="8"/>
      <c r="P606" s="8"/>
      <c r="Q606" s="8"/>
      <c r="R606" s="8"/>
      <c r="T606" s="8"/>
      <c r="U606" s="8"/>
      <c r="V606" s="8"/>
      <c r="W606" s="8"/>
      <c r="X606" s="8"/>
      <c r="Y606" s="8"/>
      <c r="AA606" s="8"/>
      <c r="AB606" s="8"/>
      <c r="AC606" s="8"/>
      <c r="AD606" s="8"/>
      <c r="AE606" s="8"/>
      <c r="AF606" s="8"/>
      <c r="AG606" s="8"/>
    </row>
    <row r="607" spans="6:33" x14ac:dyDescent="0.3">
      <c r="F607" s="2"/>
      <c r="G607" s="2"/>
      <c r="H607" s="4"/>
      <c r="I607" s="14"/>
      <c r="M607" s="8"/>
      <c r="N607" s="8"/>
      <c r="O607" s="8"/>
      <c r="P607" s="8"/>
      <c r="Q607" s="8"/>
      <c r="R607" s="8"/>
      <c r="T607" s="8"/>
      <c r="U607" s="8"/>
      <c r="V607" s="8"/>
      <c r="W607" s="8"/>
      <c r="X607" s="8"/>
      <c r="Y607" s="8"/>
      <c r="AA607" s="8"/>
      <c r="AB607" s="8"/>
      <c r="AC607" s="8"/>
      <c r="AD607" s="8"/>
      <c r="AE607" s="8"/>
      <c r="AF607" s="8"/>
      <c r="AG607" s="8"/>
    </row>
    <row r="608" spans="6:33" x14ac:dyDescent="0.3">
      <c r="F608" s="2"/>
      <c r="G608" s="2"/>
      <c r="H608" s="4"/>
      <c r="I608" s="14"/>
      <c r="M608" s="8"/>
      <c r="N608" s="8"/>
      <c r="O608" s="8"/>
      <c r="P608" s="8"/>
      <c r="Q608" s="8"/>
      <c r="R608" s="8"/>
      <c r="T608" s="8"/>
      <c r="U608" s="8"/>
      <c r="V608" s="8"/>
      <c r="W608" s="8"/>
      <c r="X608" s="8"/>
      <c r="Y608" s="8"/>
      <c r="AA608" s="8"/>
      <c r="AB608" s="8"/>
      <c r="AC608" s="8"/>
      <c r="AD608" s="8"/>
      <c r="AE608" s="8"/>
      <c r="AF608" s="8"/>
      <c r="AG608" s="8"/>
    </row>
    <row r="609" spans="6:33" x14ac:dyDescent="0.3">
      <c r="F609" s="2"/>
      <c r="G609" s="2"/>
      <c r="H609" s="4"/>
      <c r="I609" s="14"/>
      <c r="M609" s="8"/>
      <c r="N609" s="8"/>
      <c r="O609" s="8"/>
      <c r="P609" s="8"/>
      <c r="Q609" s="8"/>
      <c r="R609" s="8"/>
      <c r="T609" s="8"/>
      <c r="U609" s="8"/>
      <c r="V609" s="8"/>
      <c r="W609" s="8"/>
      <c r="X609" s="8"/>
      <c r="Y609" s="8"/>
      <c r="AA609" s="8"/>
      <c r="AB609" s="8"/>
      <c r="AC609" s="8"/>
      <c r="AD609" s="8"/>
      <c r="AE609" s="8"/>
      <c r="AF609" s="8"/>
      <c r="AG609" s="8"/>
    </row>
    <row r="610" spans="6:33" x14ac:dyDescent="0.3">
      <c r="F610" s="2"/>
      <c r="G610" s="2"/>
      <c r="H610" s="4"/>
      <c r="I610" s="14"/>
      <c r="M610" s="8"/>
      <c r="N610" s="8"/>
      <c r="O610" s="8"/>
      <c r="P610" s="8"/>
      <c r="Q610" s="8"/>
      <c r="R610" s="8"/>
      <c r="T610" s="8"/>
      <c r="U610" s="8"/>
      <c r="V610" s="8"/>
      <c r="W610" s="8"/>
      <c r="X610" s="8"/>
      <c r="Y610" s="8"/>
      <c r="AA610" s="8"/>
      <c r="AB610" s="8"/>
      <c r="AC610" s="8"/>
      <c r="AD610" s="8"/>
      <c r="AE610" s="8"/>
      <c r="AF610" s="8"/>
      <c r="AG610" s="8"/>
    </row>
    <row r="611" spans="6:33" x14ac:dyDescent="0.3">
      <c r="F611" s="2"/>
      <c r="G611" s="2"/>
      <c r="H611" s="4"/>
      <c r="I611" s="14"/>
      <c r="M611" s="8"/>
      <c r="N611" s="8"/>
      <c r="O611" s="8"/>
      <c r="P611" s="8"/>
      <c r="Q611" s="8"/>
      <c r="R611" s="8"/>
      <c r="T611" s="8"/>
      <c r="U611" s="8"/>
      <c r="V611" s="8"/>
      <c r="W611" s="8"/>
      <c r="X611" s="8"/>
      <c r="Y611" s="8"/>
      <c r="AA611" s="8"/>
      <c r="AB611" s="8"/>
      <c r="AC611" s="8"/>
      <c r="AD611" s="8"/>
      <c r="AE611" s="8"/>
      <c r="AF611" s="8"/>
      <c r="AG611" s="8"/>
    </row>
    <row r="612" spans="6:33" x14ac:dyDescent="0.3">
      <c r="F612" s="2"/>
      <c r="G612" s="2"/>
      <c r="H612" s="4"/>
      <c r="I612" s="14"/>
      <c r="M612" s="8"/>
      <c r="N612" s="8"/>
      <c r="O612" s="8"/>
      <c r="P612" s="8"/>
      <c r="Q612" s="8"/>
      <c r="R612" s="8"/>
      <c r="T612" s="8"/>
      <c r="U612" s="8"/>
      <c r="V612" s="8"/>
      <c r="W612" s="8"/>
      <c r="X612" s="8"/>
      <c r="Y612" s="8"/>
      <c r="AA612" s="8"/>
      <c r="AB612" s="8"/>
      <c r="AC612" s="8"/>
      <c r="AD612" s="8"/>
      <c r="AE612" s="8"/>
      <c r="AF612" s="8"/>
      <c r="AG612" s="8"/>
    </row>
    <row r="613" spans="6:33" x14ac:dyDescent="0.3">
      <c r="F613" s="2"/>
      <c r="G613" s="2"/>
      <c r="H613" s="4"/>
      <c r="I613" s="14"/>
      <c r="M613" s="8"/>
      <c r="N613" s="8"/>
      <c r="O613" s="8"/>
      <c r="P613" s="8"/>
      <c r="Q613" s="8"/>
      <c r="R613" s="8"/>
      <c r="T613" s="8"/>
      <c r="U613" s="8"/>
      <c r="V613" s="8"/>
      <c r="W613" s="8"/>
      <c r="X613" s="8"/>
      <c r="Y613" s="8"/>
      <c r="AA613" s="8"/>
      <c r="AB613" s="8"/>
      <c r="AC613" s="8"/>
      <c r="AD613" s="8"/>
      <c r="AE613" s="8"/>
      <c r="AF613" s="8"/>
      <c r="AG613" s="8"/>
    </row>
    <row r="614" spans="6:33" x14ac:dyDescent="0.3">
      <c r="F614" s="2"/>
      <c r="G614" s="2"/>
      <c r="H614" s="4"/>
      <c r="I614" s="14"/>
      <c r="M614" s="8"/>
      <c r="N614" s="8"/>
      <c r="O614" s="8"/>
      <c r="P614" s="8"/>
      <c r="Q614" s="8"/>
      <c r="R614" s="8"/>
      <c r="T614" s="8"/>
      <c r="U614" s="8"/>
      <c r="V614" s="8"/>
      <c r="W614" s="8"/>
      <c r="X614" s="8"/>
      <c r="Y614" s="8"/>
      <c r="AA614" s="8"/>
      <c r="AB614" s="8"/>
      <c r="AC614" s="8"/>
      <c r="AD614" s="8"/>
      <c r="AE614" s="8"/>
      <c r="AF614" s="8"/>
      <c r="AG614" s="8"/>
    </row>
    <row r="615" spans="6:33" x14ac:dyDescent="0.3">
      <c r="F615" s="2"/>
      <c r="G615" s="2"/>
      <c r="H615" s="4"/>
      <c r="I615" s="14"/>
      <c r="M615" s="8"/>
      <c r="N615" s="8"/>
      <c r="O615" s="8"/>
      <c r="P615" s="8"/>
      <c r="Q615" s="8"/>
      <c r="R615" s="8"/>
      <c r="T615" s="8"/>
      <c r="U615" s="8"/>
      <c r="V615" s="8"/>
      <c r="W615" s="8"/>
      <c r="X615" s="8"/>
      <c r="Y615" s="8"/>
      <c r="AA615" s="8"/>
      <c r="AB615" s="8"/>
      <c r="AC615" s="8"/>
      <c r="AD615" s="8"/>
      <c r="AE615" s="8"/>
      <c r="AF615" s="8"/>
      <c r="AG615" s="8"/>
    </row>
    <row r="616" spans="6:33" x14ac:dyDescent="0.3">
      <c r="F616" s="2"/>
      <c r="G616" s="2"/>
      <c r="H616" s="4"/>
      <c r="I616" s="14"/>
      <c r="M616" s="8"/>
      <c r="N616" s="8"/>
      <c r="O616" s="8"/>
      <c r="P616" s="8"/>
      <c r="Q616" s="8"/>
      <c r="R616" s="8"/>
      <c r="T616" s="8"/>
      <c r="U616" s="8"/>
      <c r="V616" s="8"/>
      <c r="W616" s="8"/>
      <c r="X616" s="8"/>
      <c r="Y616" s="8"/>
      <c r="AA616" s="8"/>
      <c r="AB616" s="8"/>
      <c r="AC616" s="8"/>
      <c r="AD616" s="8"/>
      <c r="AE616" s="8"/>
      <c r="AF616" s="8"/>
      <c r="AG616" s="8"/>
    </row>
    <row r="617" spans="6:33" x14ac:dyDescent="0.3">
      <c r="F617" s="2"/>
      <c r="G617" s="2"/>
      <c r="H617" s="4"/>
      <c r="I617" s="14"/>
      <c r="M617" s="8"/>
      <c r="N617" s="8"/>
      <c r="O617" s="8"/>
      <c r="P617" s="8"/>
      <c r="Q617" s="8"/>
      <c r="R617" s="8"/>
      <c r="T617" s="8"/>
      <c r="U617" s="8"/>
      <c r="V617" s="8"/>
      <c r="W617" s="8"/>
      <c r="X617" s="8"/>
      <c r="Y617" s="8"/>
      <c r="AA617" s="8"/>
      <c r="AB617" s="8"/>
      <c r="AC617" s="8"/>
      <c r="AD617" s="8"/>
      <c r="AE617" s="8"/>
      <c r="AF617" s="8"/>
      <c r="AG617" s="8"/>
    </row>
    <row r="618" spans="6:33" x14ac:dyDescent="0.3">
      <c r="F618" s="2"/>
      <c r="G618" s="2"/>
      <c r="H618" s="4"/>
      <c r="I618" s="14"/>
      <c r="M618" s="8"/>
      <c r="N618" s="8"/>
      <c r="O618" s="8"/>
      <c r="P618" s="8"/>
      <c r="Q618" s="8"/>
      <c r="R618" s="8"/>
      <c r="T618" s="8"/>
      <c r="U618" s="8"/>
      <c r="V618" s="8"/>
      <c r="W618" s="8"/>
      <c r="X618" s="8"/>
      <c r="Y618" s="8"/>
      <c r="AA618" s="8"/>
      <c r="AB618" s="8"/>
      <c r="AC618" s="8"/>
      <c r="AD618" s="8"/>
      <c r="AE618" s="8"/>
      <c r="AF618" s="8"/>
      <c r="AG618" s="8"/>
    </row>
    <row r="619" spans="6:33" x14ac:dyDescent="0.3">
      <c r="F619" s="2"/>
      <c r="G619" s="2"/>
      <c r="H619" s="4"/>
      <c r="I619" s="14"/>
      <c r="M619" s="8"/>
      <c r="N619" s="8"/>
      <c r="O619" s="8"/>
      <c r="P619" s="8"/>
      <c r="Q619" s="8"/>
      <c r="R619" s="8"/>
      <c r="T619" s="8"/>
      <c r="U619" s="8"/>
      <c r="V619" s="8"/>
      <c r="W619" s="8"/>
      <c r="X619" s="8"/>
      <c r="Y619" s="8"/>
      <c r="AA619" s="8"/>
      <c r="AB619" s="8"/>
      <c r="AC619" s="8"/>
      <c r="AD619" s="8"/>
      <c r="AE619" s="8"/>
      <c r="AF619" s="8"/>
      <c r="AG619" s="8"/>
    </row>
    <row r="620" spans="6:33" x14ac:dyDescent="0.3">
      <c r="F620" s="2"/>
      <c r="G620" s="2"/>
      <c r="H620" s="4"/>
      <c r="I620" s="14"/>
      <c r="M620" s="8"/>
      <c r="N620" s="8"/>
      <c r="O620" s="8"/>
      <c r="P620" s="8"/>
      <c r="Q620" s="8"/>
      <c r="R620" s="8"/>
      <c r="T620" s="8"/>
      <c r="U620" s="8"/>
      <c r="V620" s="8"/>
      <c r="W620" s="8"/>
      <c r="X620" s="8"/>
      <c r="Y620" s="8"/>
      <c r="AA620" s="8"/>
      <c r="AB620" s="8"/>
      <c r="AC620" s="8"/>
      <c r="AD620" s="8"/>
      <c r="AE620" s="8"/>
      <c r="AF620" s="8"/>
      <c r="AG620" s="8"/>
    </row>
    <row r="621" spans="6:33" x14ac:dyDescent="0.3">
      <c r="F621" s="2"/>
      <c r="G621" s="2"/>
      <c r="H621" s="4"/>
      <c r="I621" s="14"/>
      <c r="M621" s="8"/>
      <c r="N621" s="8"/>
      <c r="O621" s="8"/>
      <c r="P621" s="8"/>
      <c r="Q621" s="8"/>
      <c r="R621" s="8"/>
      <c r="T621" s="8"/>
      <c r="U621" s="8"/>
      <c r="V621" s="8"/>
      <c r="W621" s="8"/>
      <c r="X621" s="8"/>
      <c r="Y621" s="8"/>
      <c r="AA621" s="8"/>
      <c r="AB621" s="8"/>
      <c r="AC621" s="8"/>
      <c r="AD621" s="8"/>
      <c r="AE621" s="8"/>
      <c r="AF621" s="8"/>
      <c r="AG621" s="8"/>
    </row>
    <row r="622" spans="6:33" x14ac:dyDescent="0.3">
      <c r="F622" s="2"/>
      <c r="G622" s="2"/>
      <c r="H622" s="4"/>
      <c r="I622" s="14"/>
      <c r="M622" s="8"/>
      <c r="N622" s="8"/>
      <c r="O622" s="8"/>
      <c r="P622" s="8"/>
      <c r="Q622" s="8"/>
      <c r="R622" s="8"/>
      <c r="T622" s="8"/>
      <c r="U622" s="8"/>
      <c r="V622" s="8"/>
      <c r="W622" s="8"/>
      <c r="X622" s="8"/>
      <c r="Y622" s="8"/>
      <c r="AA622" s="8"/>
      <c r="AB622" s="8"/>
      <c r="AC622" s="8"/>
      <c r="AD622" s="8"/>
      <c r="AE622" s="8"/>
      <c r="AF622" s="8"/>
      <c r="AG622" s="8"/>
    </row>
    <row r="623" spans="6:33" x14ac:dyDescent="0.3">
      <c r="F623" s="2"/>
      <c r="G623" s="2"/>
      <c r="H623" s="4"/>
      <c r="I623" s="14"/>
      <c r="M623" s="8"/>
      <c r="N623" s="8"/>
      <c r="O623" s="8"/>
      <c r="P623" s="8"/>
      <c r="Q623" s="8"/>
      <c r="R623" s="8"/>
      <c r="T623" s="8"/>
      <c r="U623" s="8"/>
      <c r="V623" s="8"/>
      <c r="W623" s="8"/>
      <c r="X623" s="8"/>
      <c r="Y623" s="8"/>
      <c r="AA623" s="8"/>
      <c r="AB623" s="8"/>
      <c r="AC623" s="8"/>
      <c r="AD623" s="8"/>
      <c r="AE623" s="8"/>
      <c r="AF623" s="8"/>
      <c r="AG623" s="8"/>
    </row>
    <row r="624" spans="6:33" x14ac:dyDescent="0.3">
      <c r="F624" s="2"/>
      <c r="G624" s="2"/>
      <c r="H624" s="4"/>
      <c r="I624" s="14"/>
      <c r="M624" s="8"/>
      <c r="N624" s="8"/>
      <c r="O624" s="8"/>
      <c r="P624" s="8"/>
      <c r="Q624" s="8"/>
      <c r="R624" s="8"/>
      <c r="T624" s="8"/>
      <c r="U624" s="8"/>
      <c r="V624" s="8"/>
      <c r="W624" s="8"/>
      <c r="X624" s="8"/>
      <c r="Y624" s="8"/>
      <c r="AA624" s="8"/>
      <c r="AB624" s="8"/>
      <c r="AC624" s="8"/>
      <c r="AD624" s="8"/>
      <c r="AE624" s="8"/>
      <c r="AF624" s="8"/>
      <c r="AG624" s="8"/>
    </row>
    <row r="625" spans="6:43" x14ac:dyDescent="0.3">
      <c r="F625" s="2"/>
      <c r="G625" s="2"/>
      <c r="H625" s="4"/>
      <c r="I625" s="14"/>
      <c r="M625" s="8"/>
      <c r="N625" s="8"/>
      <c r="O625" s="8"/>
      <c r="P625" s="8"/>
      <c r="Q625" s="8"/>
      <c r="R625" s="8"/>
      <c r="T625" s="8"/>
      <c r="U625" s="8"/>
      <c r="V625" s="8"/>
      <c r="W625" s="8"/>
      <c r="X625" s="8"/>
      <c r="Y625" s="8"/>
      <c r="AA625" s="8"/>
      <c r="AB625" s="8"/>
      <c r="AC625" s="8"/>
      <c r="AD625" s="8"/>
      <c r="AE625" s="8"/>
      <c r="AF625" s="8"/>
      <c r="AG625" s="8"/>
    </row>
    <row r="626" spans="6:43" x14ac:dyDescent="0.3">
      <c r="F626" s="2"/>
      <c r="G626" s="2"/>
      <c r="H626" s="4"/>
      <c r="I626" s="14"/>
      <c r="M626" s="8"/>
      <c r="N626" s="8"/>
      <c r="O626" s="8"/>
      <c r="P626" s="8"/>
      <c r="Q626" s="8"/>
      <c r="R626" s="8"/>
      <c r="T626" s="8"/>
      <c r="U626" s="8"/>
      <c r="V626" s="8"/>
      <c r="W626" s="8"/>
      <c r="X626" s="8"/>
      <c r="Y626" s="8"/>
      <c r="AA626" s="8"/>
      <c r="AB626" s="8"/>
      <c r="AC626" s="8"/>
      <c r="AD626" s="8"/>
      <c r="AE626" s="8"/>
      <c r="AF626" s="8"/>
      <c r="AG626" s="8"/>
    </row>
    <row r="627" spans="6:43" x14ac:dyDescent="0.3">
      <c r="F627" s="2"/>
      <c r="G627" s="2"/>
      <c r="H627" s="4"/>
      <c r="I627" s="14"/>
      <c r="M627" s="8"/>
      <c r="N627" s="8"/>
      <c r="O627" s="8"/>
      <c r="P627" s="8"/>
      <c r="Q627" s="8"/>
      <c r="R627" s="8"/>
      <c r="T627" s="8"/>
      <c r="U627" s="8"/>
      <c r="V627" s="8"/>
      <c r="W627" s="8"/>
      <c r="X627" s="8"/>
      <c r="Y627" s="8"/>
      <c r="AA627" s="8"/>
      <c r="AB627" s="8"/>
      <c r="AC627" s="8"/>
      <c r="AD627" s="8"/>
      <c r="AE627" s="8"/>
      <c r="AF627" s="8"/>
      <c r="AG627" s="8"/>
    </row>
    <row r="628" spans="6:43" x14ac:dyDescent="0.3">
      <c r="F628" s="2"/>
      <c r="G628" s="2"/>
      <c r="H628" s="4"/>
      <c r="I628" s="14"/>
      <c r="M628" s="8"/>
      <c r="N628" s="8"/>
      <c r="O628" s="8"/>
      <c r="P628" s="8"/>
      <c r="Q628" s="8"/>
      <c r="R628" s="8"/>
      <c r="T628" s="8"/>
      <c r="U628" s="8"/>
      <c r="V628" s="8"/>
      <c r="W628" s="8"/>
      <c r="X628" s="8"/>
      <c r="Y628" s="8"/>
      <c r="AA628" s="8"/>
      <c r="AB628" s="8"/>
      <c r="AC628" s="8"/>
      <c r="AD628" s="8"/>
      <c r="AE628" s="8"/>
      <c r="AF628" s="8"/>
      <c r="AG628" s="8"/>
    </row>
    <row r="629" spans="6:43" x14ac:dyDescent="0.3">
      <c r="F629" s="2"/>
      <c r="G629" s="2"/>
      <c r="H629" s="4"/>
      <c r="I629" s="14"/>
      <c r="M629" s="8"/>
      <c r="N629" s="8"/>
      <c r="O629" s="8"/>
      <c r="P629" s="8"/>
      <c r="Q629" s="8"/>
      <c r="R629" s="8"/>
      <c r="T629" s="8"/>
      <c r="U629" s="8"/>
      <c r="V629" s="8"/>
      <c r="W629" s="8"/>
      <c r="X629" s="8"/>
      <c r="Y629" s="8"/>
      <c r="AA629" s="8"/>
      <c r="AB629" s="8"/>
      <c r="AC629" s="8"/>
      <c r="AD629" s="8"/>
      <c r="AE629" s="8"/>
      <c r="AF629" s="8"/>
      <c r="AG629" s="8"/>
    </row>
    <row r="630" spans="6:43" x14ac:dyDescent="0.3">
      <c r="F630" s="2"/>
      <c r="G630" s="2"/>
      <c r="H630" s="4"/>
      <c r="I630" s="14"/>
      <c r="M630" s="8"/>
      <c r="N630" s="8"/>
      <c r="O630" s="8"/>
      <c r="P630" s="8"/>
      <c r="Q630" s="8"/>
      <c r="R630" s="8"/>
      <c r="T630" s="8"/>
      <c r="U630" s="8"/>
      <c r="V630" s="8"/>
      <c r="W630" s="8"/>
      <c r="X630" s="8"/>
      <c r="Y630" s="8"/>
      <c r="AA630" s="8"/>
      <c r="AB630" s="8"/>
      <c r="AC630" s="8"/>
      <c r="AD630" s="8"/>
      <c r="AE630" s="8"/>
      <c r="AF630" s="8"/>
      <c r="AG630" s="8"/>
    </row>
    <row r="632" spans="6:43" x14ac:dyDescent="0.3">
      <c r="G632" s="15"/>
      <c r="H632" s="15"/>
      <c r="I632" s="15"/>
      <c r="J632" s="15"/>
      <c r="K632" s="35" t="s">
        <v>60</v>
      </c>
      <c r="L632" s="15">
        <f>S632</f>
        <v>0.8</v>
      </c>
      <c r="M632" s="3" t="s">
        <v>3</v>
      </c>
      <c r="N632" s="3" t="s">
        <v>4</v>
      </c>
      <c r="O632" s="3" t="s">
        <v>6</v>
      </c>
      <c r="P632" s="3" t="s">
        <v>8</v>
      </c>
      <c r="Q632" s="3" t="s">
        <v>10</v>
      </c>
      <c r="R632" s="3" t="s">
        <v>12</v>
      </c>
      <c r="S632" s="7">
        <f>X292</f>
        <v>0.8</v>
      </c>
      <c r="T632" s="3" t="s">
        <v>3</v>
      </c>
      <c r="U632" s="3" t="s">
        <v>4</v>
      </c>
      <c r="V632" s="3" t="s">
        <v>6</v>
      </c>
      <c r="W632" s="3" t="s">
        <v>8</v>
      </c>
      <c r="X632" s="3" t="s">
        <v>10</v>
      </c>
      <c r="Y632" s="16" t="s">
        <v>12</v>
      </c>
      <c r="Z632" s="15">
        <f t="shared" ref="Z632:Z640" si="158">S632</f>
        <v>0.8</v>
      </c>
      <c r="AA632" s="3" t="s">
        <v>3</v>
      </c>
      <c r="AB632" s="3" t="s">
        <v>4</v>
      </c>
      <c r="AC632" s="3" t="s">
        <v>6</v>
      </c>
      <c r="AD632" s="3" t="s">
        <v>8</v>
      </c>
      <c r="AE632" s="3" t="s">
        <v>10</v>
      </c>
      <c r="AF632" s="16" t="s">
        <v>12</v>
      </c>
      <c r="AK632" s="15"/>
      <c r="AL632" s="15"/>
      <c r="AM632" s="15"/>
      <c r="AN632" s="15"/>
      <c r="AO632" s="15"/>
    </row>
    <row r="633" spans="6:43" x14ac:dyDescent="0.3">
      <c r="G633" s="8"/>
      <c r="H633" s="8"/>
      <c r="I633" s="8"/>
      <c r="J633" s="8"/>
      <c r="K633" s="8"/>
      <c r="L633" s="8" t="str">
        <f>S633</f>
        <v>ALL</v>
      </c>
      <c r="M633" s="8">
        <f>-1 *AVERAGE(M343:M630)</f>
        <v>-0.19468668590653129</v>
      </c>
      <c r="N633" s="8">
        <f t="shared" ref="N633:R633" si="159">-1 *AVERAGE(N343:N630)</f>
        <v>-0.20181311891826342</v>
      </c>
      <c r="O633" s="8">
        <f t="shared" si="159"/>
        <v>0.32639962591324512</v>
      </c>
      <c r="P633" s="8">
        <f t="shared" si="159"/>
        <v>-0.1735306536557033</v>
      </c>
      <c r="Q633" s="8">
        <f t="shared" si="159"/>
        <v>0.15312703859288387</v>
      </c>
      <c r="R633" s="8">
        <f t="shared" si="159"/>
        <v>-3.1105953622482381</v>
      </c>
      <c r="S633" s="8" t="s">
        <v>15</v>
      </c>
      <c r="T633" s="8">
        <f>-1 *AVERAGE(T343:T630)</f>
        <v>9.0355730955611387E-3</v>
      </c>
      <c r="U633" s="8">
        <f t="shared" ref="U633:Y633" si="160">-1 *AVERAGE(U343:U630)</f>
        <v>1.2715751472944707E-2</v>
      </c>
      <c r="V633" s="8">
        <f t="shared" si="160"/>
        <v>0.30721688772728495</v>
      </c>
      <c r="W633" s="8">
        <f t="shared" si="160"/>
        <v>-0.12132267439825897</v>
      </c>
      <c r="X633" s="8">
        <f t="shared" si="160"/>
        <v>-0.11719009012734419</v>
      </c>
      <c r="Y633" s="8">
        <f t="shared" si="160"/>
        <v>-1.2158565293272685</v>
      </c>
      <c r="Z633" s="8" t="str">
        <f t="shared" si="158"/>
        <v>ALL</v>
      </c>
      <c r="AA633" s="8">
        <f>-1 *AVERAGE(AA343:AA630)</f>
        <v>0.66936504424131904</v>
      </c>
      <c r="AB633" s="8">
        <f t="shared" ref="AB633:AF633" si="161">-1 *AVERAGE(AB343:AB630)</f>
        <v>0.66933804727092683</v>
      </c>
      <c r="AC633" s="8">
        <f t="shared" si="161"/>
        <v>0.73702007787313106</v>
      </c>
      <c r="AD633" s="8">
        <f t="shared" si="161"/>
        <v>0.57480298190477142</v>
      </c>
      <c r="AE633" s="8">
        <f t="shared" si="161"/>
        <v>0.62353638916020737</v>
      </c>
      <c r="AF633" s="8">
        <f t="shared" si="161"/>
        <v>-7.5623036117518777E-2</v>
      </c>
      <c r="AK633" s="8"/>
      <c r="AL633" s="8"/>
      <c r="AM633" s="8"/>
      <c r="AN633" s="8"/>
      <c r="AO633" s="8"/>
    </row>
    <row r="634" spans="6:43" x14ac:dyDescent="0.3">
      <c r="G634" s="8"/>
      <c r="H634" s="8"/>
      <c r="I634" s="8"/>
      <c r="J634" s="8"/>
      <c r="K634" s="8"/>
      <c r="L634" s="8" t="str">
        <f>S634</f>
        <v>Gain &gt; 0.8</v>
      </c>
      <c r="M634" s="8">
        <f t="shared" ref="M634:R634" si="162">-1* AVERAGEIF($BB343:$BB630,"&gt;"&amp;$S632,M343:M630)</f>
        <v>0.33887270695288563</v>
      </c>
      <c r="N634" s="8">
        <f t="shared" si="162"/>
        <v>0.33386630058405381</v>
      </c>
      <c r="O634" s="8">
        <f t="shared" si="162"/>
        <v>0.69373827360379725</v>
      </c>
      <c r="P634" s="8">
        <f t="shared" si="162"/>
        <v>0.68021152571352139</v>
      </c>
      <c r="Q634" s="8">
        <f t="shared" si="162"/>
        <v>0.29769905723964812</v>
      </c>
      <c r="R634" s="8">
        <f t="shared" si="162"/>
        <v>0.8446937504579668</v>
      </c>
      <c r="S634" s="8" t="str">
        <f>"Gain &gt; "&amp;S632</f>
        <v>Gain &gt; 0.8</v>
      </c>
      <c r="T634" s="8">
        <f t="shared" ref="T634:Y634" si="163">-1* AVERAGEIF($BB343:$BB630,"&gt;"&amp;$S632,T343:T630)</f>
        <v>0.23489186695983921</v>
      </c>
      <c r="U634" s="8">
        <f t="shared" si="163"/>
        <v>0.2400238112210287</v>
      </c>
      <c r="V634" s="8">
        <f t="shared" si="163"/>
        <v>0.45941096600116321</v>
      </c>
      <c r="W634" s="8">
        <f t="shared" si="163"/>
        <v>0.21972068741231573</v>
      </c>
      <c r="X634" s="8">
        <f t="shared" si="163"/>
        <v>0.16591186895638757</v>
      </c>
      <c r="Y634" s="8">
        <f t="shared" si="163"/>
        <v>0.59121096925902272</v>
      </c>
      <c r="Z634" s="8" t="str">
        <f t="shared" si="158"/>
        <v>Gain &gt; 0.8</v>
      </c>
      <c r="AA634" s="8">
        <f t="shared" ref="AA634:AF634" si="164">-1* AVERAGEIF($BB343:$BB630,"&gt;"&amp;$S632,AA343:AA630)</f>
        <v>0.68123707517996845</v>
      </c>
      <c r="AB634" s="8">
        <f t="shared" si="164"/>
        <v>0.68379437644331542</v>
      </c>
      <c r="AC634" s="8">
        <f t="shared" si="164"/>
        <v>0.75728983403631167</v>
      </c>
      <c r="AD634" s="8">
        <f t="shared" si="164"/>
        <v>0.52431047089499072</v>
      </c>
      <c r="AE634" s="8">
        <f t="shared" si="164"/>
        <v>0.68439099704376039</v>
      </c>
      <c r="AF634" s="8">
        <f t="shared" si="164"/>
        <v>0.76972924312562485</v>
      </c>
      <c r="AK634" s="8"/>
      <c r="AL634" s="8"/>
      <c r="AM634" s="8"/>
      <c r="AN634" s="8"/>
      <c r="AO634" s="8"/>
    </row>
    <row r="635" spans="6:43" x14ac:dyDescent="0.3">
      <c r="L635" s="8" t="str">
        <f>S635</f>
        <v xml:space="preserve">Gain &gt; 0 </v>
      </c>
      <c r="M635" s="8">
        <f>-1* AVERAGEIF($J343:$J630,"=1",M343:M630)</f>
        <v>0.20834258298761779</v>
      </c>
      <c r="N635" s="8">
        <f t="shared" ref="N635:R635" si="165">-1* AVERAGEIF($J343:$J630,"=1",N343:N630)</f>
        <v>0.20209269859636364</v>
      </c>
      <c r="O635" s="8">
        <f t="shared" si="165"/>
        <v>0.57663981548606436</v>
      </c>
      <c r="P635" s="8">
        <f t="shared" si="165"/>
        <v>0.46235878192774393</v>
      </c>
      <c r="Q635" s="8">
        <f t="shared" si="165"/>
        <v>0.18937844809256757</v>
      </c>
      <c r="R635" s="8">
        <f t="shared" si="165"/>
        <v>0.49860998764773623</v>
      </c>
      <c r="S635" s="8" t="s">
        <v>35</v>
      </c>
      <c r="T635" s="8">
        <f>-1* AVERAGEIF($J343:$J630,"=1",T343:T630)</f>
        <v>0.21520088758379488</v>
      </c>
      <c r="U635" s="8">
        <f t="shared" ref="U635:Y635" si="166">-1* AVERAGEIF($J343:$J630,"=1",U343:U630)</f>
        <v>0.2167500993776153</v>
      </c>
      <c r="V635" s="8">
        <f t="shared" si="166"/>
        <v>0.48027852437048568</v>
      </c>
      <c r="W635" s="8">
        <f t="shared" si="166"/>
        <v>0.32917628061784054</v>
      </c>
      <c r="X635" s="8">
        <f t="shared" si="166"/>
        <v>-3.4818802251462611E-2</v>
      </c>
      <c r="Y635" s="8">
        <f t="shared" si="166"/>
        <v>0.13149201290047385</v>
      </c>
      <c r="Z635" s="8" t="str">
        <f t="shared" si="158"/>
        <v xml:space="preserve">Gain &gt; 0 </v>
      </c>
      <c r="AA635" s="8">
        <f>-1* AVERAGEIF($J343:$J630,"=1",AA343:AA630)</f>
        <v>0.7208345906593121</v>
      </c>
      <c r="AB635" s="8">
        <f t="shared" ref="AB635:AF635" si="167">-1* AVERAGEIF($J343:$J630,"=1",AB343:AB630)</f>
        <v>0.72026183436749336</v>
      </c>
      <c r="AC635" s="8">
        <f t="shared" si="167"/>
        <v>0.79478610093792201</v>
      </c>
      <c r="AD635" s="8">
        <f t="shared" si="167"/>
        <v>0.7063189757572691</v>
      </c>
      <c r="AE635" s="8">
        <f t="shared" si="167"/>
        <v>0.64167929141858704</v>
      </c>
      <c r="AF635" s="8">
        <f t="shared" si="167"/>
        <v>0.52899542975768787</v>
      </c>
      <c r="AK635" s="8"/>
      <c r="AL635" s="8"/>
      <c r="AM635" s="8"/>
      <c r="AN635" s="8"/>
      <c r="AO635" s="8"/>
      <c r="AQ635" s="10"/>
    </row>
    <row r="636" spans="6:43" x14ac:dyDescent="0.3">
      <c r="L636" s="8" t="str">
        <f t="shared" ref="L636:L640" si="168">S636</f>
        <v>Gain &lt;= 0</v>
      </c>
      <c r="M636" s="8">
        <f>-1* AVERAGEIF($J343:$J630,"=0",M343:M630)</f>
        <v>-0.54397871894812722</v>
      </c>
      <c r="N636" s="8">
        <f t="shared" ref="N636:R636" si="169">-1* AVERAGEIF($J343:$J630,"=0",N343:N630)</f>
        <v>-0.55186482743094023</v>
      </c>
      <c r="O636" s="8">
        <f t="shared" si="169"/>
        <v>0.10952479495013528</v>
      </c>
      <c r="P636" s="8">
        <f t="shared" si="169"/>
        <v>-0.72463483116135774</v>
      </c>
      <c r="Q636" s="8">
        <f t="shared" si="169"/>
        <v>0.12170915035982471</v>
      </c>
      <c r="R636" s="8">
        <f t="shared" si="169"/>
        <v>-6.2385733321580856</v>
      </c>
      <c r="S636" s="8" t="s">
        <v>36</v>
      </c>
      <c r="T636" s="8">
        <f>-1* AVERAGEIF($J343:$J630,"=0",T343:T630)</f>
        <v>-0.16964103279424142</v>
      </c>
      <c r="U636" s="8">
        <f t="shared" ref="U636:Y636" si="170">-1* AVERAGEIF($J343:$J630,"=0",U343:U630)</f>
        <v>-0.16411401671110318</v>
      </c>
      <c r="V636" s="8">
        <f t="shared" si="170"/>
        <v>0.15723013596984448</v>
      </c>
      <c r="W636" s="8">
        <f t="shared" si="170"/>
        <v>-0.51175510207887842</v>
      </c>
      <c r="X636" s="8">
        <f t="shared" si="170"/>
        <v>-0.18857853961977497</v>
      </c>
      <c r="Y636" s="8">
        <f t="shared" si="170"/>
        <v>-2.3835585992579782</v>
      </c>
      <c r="Z636" s="8" t="str">
        <f t="shared" si="158"/>
        <v>Gain &lt;= 0</v>
      </c>
      <c r="AA636" s="8">
        <f>-1* AVERAGEIF($J343:$J630,"=0",AA343:AA630)</f>
        <v>0.62475810401239174</v>
      </c>
      <c r="AB636" s="8">
        <f t="shared" ref="AB636:AF636" si="171">-1* AVERAGEIF($J343:$J630,"=0",AB343:AB630)</f>
        <v>0.62520409845390268</v>
      </c>
      <c r="AC636" s="8">
        <f t="shared" si="171"/>
        <v>0.68695619121697904</v>
      </c>
      <c r="AD636" s="8">
        <f t="shared" si="171"/>
        <v>0.46082245389927373</v>
      </c>
      <c r="AE636" s="8">
        <f t="shared" si="171"/>
        <v>0.60781254053627831</v>
      </c>
      <c r="AF636" s="8">
        <f t="shared" si="171"/>
        <v>-0.59962570654269776</v>
      </c>
      <c r="AK636" s="8"/>
      <c r="AL636" s="8"/>
      <c r="AM636" s="8"/>
      <c r="AN636" s="8"/>
      <c r="AO636" s="8"/>
      <c r="AQ636" s="10"/>
    </row>
    <row r="637" spans="6:43" x14ac:dyDescent="0.3">
      <c r="G637" s="15"/>
      <c r="H637" s="15"/>
      <c r="I637" s="15"/>
      <c r="J637" s="15"/>
      <c r="K637" s="15"/>
      <c r="L637" s="8" t="str">
        <f t="shared" si="168"/>
        <v>Target; Gain &gt; 0.8</v>
      </c>
      <c r="M637" s="8">
        <f t="shared" ref="M637:R637" si="172">-1* AVERAGEIFS(M343:M630,$H343:$H630,"=1",$BB$343:$BB$630,"&gt;="&amp;$L$632)</f>
        <v>0.30800860457054002</v>
      </c>
      <c r="N637" s="8">
        <f t="shared" si="172"/>
        <v>0.30377727204493454</v>
      </c>
      <c r="O637" s="8">
        <f t="shared" si="172"/>
        <v>0.59837863011174264</v>
      </c>
      <c r="P637" s="8">
        <f t="shared" si="172"/>
        <v>0.62598206847564752</v>
      </c>
      <c r="Q637" s="8">
        <f t="shared" si="172"/>
        <v>0.3079052558986074</v>
      </c>
      <c r="R637" s="8">
        <f t="shared" si="172"/>
        <v>0.80231367737214498</v>
      </c>
      <c r="S637" s="8" t="str">
        <f>"Target; Gain &gt; "&amp;S632</f>
        <v>Target; Gain &gt; 0.8</v>
      </c>
      <c r="T637" s="8">
        <f t="shared" ref="T637:Y637" si="173">-1* AVERAGEIFS(T343:T630,$H343:$H630,"=1",$BB$343:$BB$630,"&gt;="&amp;$L$632)</f>
        <v>0.15908633637437791</v>
      </c>
      <c r="U637" s="8">
        <f t="shared" si="173"/>
        <v>0.16544034185284054</v>
      </c>
      <c r="V637" s="8">
        <f t="shared" si="173"/>
        <v>0.32979150763318932</v>
      </c>
      <c r="W637" s="8">
        <f t="shared" si="173"/>
        <v>2.9998420316586588E-2</v>
      </c>
      <c r="X637" s="8">
        <f t="shared" si="173"/>
        <v>0.20210388713213537</v>
      </c>
      <c r="Y637" s="8">
        <f t="shared" si="173"/>
        <v>0.52844712320946297</v>
      </c>
      <c r="Z637" s="8" t="str">
        <f t="shared" si="158"/>
        <v>Target; Gain &gt; 0.8</v>
      </c>
      <c r="AA637" s="8">
        <f t="shared" ref="AA637:AF637" si="174">-1* AVERAGEIFS(AA343:AA630,$H343:$H630,"=1",$BB$343:$BB$630,"&gt;="&amp;$L$632)</f>
        <v>0.62638797907953525</v>
      </c>
      <c r="AB637" s="8">
        <f t="shared" si="174"/>
        <v>0.63011891706395429</v>
      </c>
      <c r="AC637" s="8">
        <f t="shared" si="174"/>
        <v>0.68566613385219422</v>
      </c>
      <c r="AD637" s="8">
        <f t="shared" si="174"/>
        <v>0.35023495720800568</v>
      </c>
      <c r="AE637" s="8">
        <f t="shared" si="174"/>
        <v>0.68195641271907936</v>
      </c>
      <c r="AF637" s="8">
        <f t="shared" si="174"/>
        <v>0.73010482806819754</v>
      </c>
      <c r="AK637" s="8"/>
    </row>
    <row r="638" spans="6:43" x14ac:dyDescent="0.3">
      <c r="G638" s="15"/>
      <c r="H638" s="15"/>
      <c r="I638" s="15"/>
      <c r="J638" s="15"/>
      <c r="K638" s="15"/>
      <c r="L638" s="8" t="str">
        <f t="shared" si="168"/>
        <v>Target (or sym)</v>
      </c>
      <c r="M638" s="8">
        <f>-1* AVERAGEIFS(M343:M630,$H343:$H630,"=1")</f>
        <v>-6.6129520014271918E-3</v>
      </c>
      <c r="N638" s="8">
        <f t="shared" ref="N638:R638" si="175">-1* AVERAGEIFS(N343:N630,$H343:$H630,"=1")</f>
        <v>-1.2366471556337234E-2</v>
      </c>
      <c r="O638" s="8">
        <f t="shared" si="175"/>
        <v>0.39211285945932778</v>
      </c>
      <c r="P638" s="8">
        <f t="shared" si="175"/>
        <v>0.37123811165317389</v>
      </c>
      <c r="Q638" s="8">
        <f t="shared" si="175"/>
        <v>0.16925408074772103</v>
      </c>
      <c r="R638" s="8">
        <f t="shared" si="175"/>
        <v>-16.179259211778746</v>
      </c>
      <c r="S638" s="8" t="s">
        <v>38</v>
      </c>
      <c r="T638" s="8">
        <f>-1* AVERAGEIFS(T343:T630,$H343:$H630,"=1")</f>
        <v>5.3931643495322215E-2</v>
      </c>
      <c r="U638" s="8">
        <f t="shared" ref="U638:Y638" si="176">-1* AVERAGEIFS(U343:U630,$H343:$H630,"=1")</f>
        <v>5.9116235357544733E-2</v>
      </c>
      <c r="V638" s="8">
        <f t="shared" si="176"/>
        <v>0.26792450439107668</v>
      </c>
      <c r="W638" s="8">
        <f t="shared" si="176"/>
        <v>9.8001282321644373E-2</v>
      </c>
      <c r="X638" s="8">
        <f t="shared" si="176"/>
        <v>-9.957075920062905E-2</v>
      </c>
      <c r="Y638" s="8">
        <f t="shared" si="176"/>
        <v>-5.4589527924933599</v>
      </c>
      <c r="Z638" s="8" t="str">
        <f t="shared" si="158"/>
        <v>Target (or sym)</v>
      </c>
      <c r="AA638" s="8">
        <f>-1* AVERAGEIFS(AA343:AA630,$H343:$H630,"=1")</f>
        <v>0.67024972884196266</v>
      </c>
      <c r="AB638" s="8">
        <f t="shared" ref="AB638:AF638" si="177">-1* AVERAGEIFS(AB343:AB630,$H343:$H630,"=1")</f>
        <v>0.67158081824794191</v>
      </c>
      <c r="AC638" s="8">
        <f t="shared" si="177"/>
        <v>0.71179724877998762</v>
      </c>
      <c r="AD638" s="8">
        <f t="shared" si="177"/>
        <v>0.57081523885791141</v>
      </c>
      <c r="AE638" s="8">
        <f t="shared" si="177"/>
        <v>0.62394353972465821</v>
      </c>
      <c r="AF638" s="8">
        <f t="shared" si="177"/>
        <v>-1.7690969028473567</v>
      </c>
      <c r="AK638" s="8"/>
    </row>
    <row r="639" spans="6:43" x14ac:dyDescent="0.3">
      <c r="G639" s="15"/>
      <c r="H639" s="15"/>
      <c r="I639" s="15"/>
      <c r="J639" s="15"/>
      <c r="K639" s="15"/>
      <c r="L639" s="8" t="str">
        <f t="shared" si="168"/>
        <v>Target (or sym); Gain &gt; 0</v>
      </c>
      <c r="M639" s="8">
        <f>-1* AVERAGEIFS(M343:M630,$H343:$H630,"=1",$J343:$J630,"=1")</f>
        <v>0.35143446739763079</v>
      </c>
      <c r="N639" s="8">
        <f t="shared" ref="N639:R639" si="178">-1* AVERAGEIFS(N343:N630,$H343:$H630,"=1",$J343:$J630,"=1")</f>
        <v>0.34589266110517752</v>
      </c>
      <c r="O639" s="8">
        <f t="shared" si="178"/>
        <v>0.60448754523405379</v>
      </c>
      <c r="P639" s="8">
        <f t="shared" si="178"/>
        <v>0.6145647840145152</v>
      </c>
      <c r="Q639" s="8">
        <f t="shared" si="178"/>
        <v>0.20406200529163743</v>
      </c>
      <c r="R639" s="8">
        <f t="shared" si="178"/>
        <v>0.80973930504707992</v>
      </c>
      <c r="S639" s="8" t="s">
        <v>52</v>
      </c>
      <c r="T639" s="8">
        <f>-1* AVERAGEIFS(T343:T630,$H343:$H630,"=1",$J343:$J630,"=1")</f>
        <v>0.26255953673775645</v>
      </c>
      <c r="U639" s="8">
        <f t="shared" ref="U639:Y639" si="179">-1* AVERAGEIFS(U343:U630,$H343:$H630,"=1",$J343:$J630,"=1")</f>
        <v>0.26522291775409423</v>
      </c>
      <c r="V639" s="8">
        <f t="shared" si="179"/>
        <v>0.43650821328813283</v>
      </c>
      <c r="W639" s="8">
        <f t="shared" si="179"/>
        <v>0.25619315158853756</v>
      </c>
      <c r="X639" s="8">
        <f t="shared" si="179"/>
        <v>2.692736009134418E-2</v>
      </c>
      <c r="Y639" s="8">
        <f t="shared" si="179"/>
        <v>0.54019008225047926</v>
      </c>
      <c r="Z639" s="8" t="str">
        <f t="shared" si="158"/>
        <v>Target (or sym); Gain &gt; 0</v>
      </c>
      <c r="AA639" s="8">
        <f>-1* AVERAGEIFS(AA343:AA630,$H343:$H630,"=1",$J343:$J630,"=1")</f>
        <v>0.70534263434126754</v>
      </c>
      <c r="AB639" s="8">
        <f t="shared" ref="AB639:AF639" si="180">-1* AVERAGEIFS(AB343:AB630,$H343:$H630,"=1",$J343:$J630,"=1")</f>
        <v>0.70598768519575139</v>
      </c>
      <c r="AC639" s="8">
        <f t="shared" si="180"/>
        <v>0.74956742432344925</v>
      </c>
      <c r="AD639" s="8">
        <f t="shared" si="180"/>
        <v>0.56456729196233479</v>
      </c>
      <c r="AE639" s="8">
        <f t="shared" si="180"/>
        <v>0.63634838208087197</v>
      </c>
      <c r="AF639" s="8">
        <f t="shared" si="180"/>
        <v>0.75137078931826906</v>
      </c>
      <c r="AK639" s="8"/>
    </row>
    <row r="640" spans="6:43" x14ac:dyDescent="0.3">
      <c r="G640" s="15"/>
      <c r="H640" s="15"/>
      <c r="I640" s="15"/>
      <c r="J640" s="15"/>
      <c r="K640" s="15"/>
      <c r="L640" s="8" t="str">
        <f t="shared" si="168"/>
        <v>Target (or sym); Gain &lt;= 0</v>
      </c>
      <c r="M640" s="8">
        <f>-1* AVERAGEIFS(M343:M630,$H343:$H630,"=1",$J343:$J630,"=0")</f>
        <v>-1.438802629597659</v>
      </c>
      <c r="N640" s="8">
        <f t="shared" ref="N640:R640" si="181">-1* AVERAGEIFS(N343:N630,$H343:$H630,"=1",$J343:$J630,"=0")</f>
        <v>-1.4454030022023963</v>
      </c>
      <c r="O640" s="8">
        <f t="shared" si="181"/>
        <v>-0.45738588363957638</v>
      </c>
      <c r="P640" s="8">
        <f t="shared" si="181"/>
        <v>-0.60206857779219169</v>
      </c>
      <c r="Q640" s="8">
        <f t="shared" si="181"/>
        <v>3.0022382572055341E-2</v>
      </c>
      <c r="R640" s="8">
        <f t="shared" si="181"/>
        <v>-84.135253279082065</v>
      </c>
      <c r="S640" s="8" t="s">
        <v>132</v>
      </c>
      <c r="T640" s="8">
        <f>-1* AVERAGEIFS(T343:T630,$H343:$H630,"=1",$J343:$J630,"=0")</f>
        <v>-0.78057992947441479</v>
      </c>
      <c r="U640" s="8">
        <f t="shared" ref="U640:Y640" si="182">-1* AVERAGEIFS(U343:U630,$H343:$H630,"=1",$J343:$J630,"=0")</f>
        <v>-0.7653104942286536</v>
      </c>
      <c r="V640" s="8">
        <f t="shared" si="182"/>
        <v>-0.40641033119714787</v>
      </c>
      <c r="W640" s="8">
        <f t="shared" si="182"/>
        <v>-0.53476619474592868</v>
      </c>
      <c r="X640" s="8">
        <f t="shared" si="182"/>
        <v>-0.60556323636852194</v>
      </c>
      <c r="Y640" s="8">
        <f t="shared" si="182"/>
        <v>-29.45552429146872</v>
      </c>
      <c r="Z640" s="8" t="str">
        <f t="shared" si="158"/>
        <v>Target (or sym); Gain &lt;= 0</v>
      </c>
      <c r="AA640" s="8">
        <f>-1* AVERAGEIFS(AA343:AA630,$H343:$H630,"=1",$J343:$J630,"=0")</f>
        <v>0.52987810684474312</v>
      </c>
      <c r="AB640" s="8">
        <f t="shared" ref="AB640:AF640" si="183">-1* AVERAGEIFS(AB343:AB630,$H343:$H630,"=1",$J343:$J630,"=0")</f>
        <v>0.53395335045670411</v>
      </c>
      <c r="AC640" s="8">
        <f t="shared" si="183"/>
        <v>0.56071654660614112</v>
      </c>
      <c r="AD640" s="8">
        <f t="shared" si="183"/>
        <v>0.59580702644021777</v>
      </c>
      <c r="AE640" s="8">
        <f t="shared" si="183"/>
        <v>0.5743241702998032</v>
      </c>
      <c r="AF640" s="8">
        <f t="shared" si="183"/>
        <v>-11.85096767150986</v>
      </c>
      <c r="AK640" s="8"/>
    </row>
    <row r="641" spans="1:52" x14ac:dyDescent="0.3">
      <c r="G641" s="15"/>
      <c r="H641" s="15"/>
      <c r="I641" s="15"/>
      <c r="J641" s="15"/>
      <c r="K641" s="15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  <c r="AA641" s="8"/>
      <c r="AB641" s="8"/>
      <c r="AC641" s="8"/>
      <c r="AD641" s="8"/>
      <c r="AE641" s="8"/>
      <c r="AF641" s="8"/>
      <c r="AK641" s="8"/>
    </row>
    <row r="642" spans="1:52" x14ac:dyDescent="0.3">
      <c r="G642" s="15"/>
      <c r="H642" s="15"/>
      <c r="I642" s="15"/>
      <c r="J642" s="15"/>
      <c r="K642" s="35" t="s">
        <v>61</v>
      </c>
      <c r="L642" s="15">
        <f>S642</f>
        <v>0.8</v>
      </c>
      <c r="M642" s="3" t="s">
        <v>3</v>
      </c>
      <c r="N642" s="3" t="s">
        <v>4</v>
      </c>
      <c r="O642" s="3" t="s">
        <v>6</v>
      </c>
      <c r="P642" s="3" t="s">
        <v>8</v>
      </c>
      <c r="Q642" s="3" t="s">
        <v>10</v>
      </c>
      <c r="R642" s="3" t="s">
        <v>12</v>
      </c>
      <c r="S642" s="7">
        <f>X292</f>
        <v>0.8</v>
      </c>
      <c r="T642" s="3" t="s">
        <v>3</v>
      </c>
      <c r="U642" s="3" t="s">
        <v>4</v>
      </c>
      <c r="V642" s="3" t="s">
        <v>6</v>
      </c>
      <c r="W642" s="3" t="s">
        <v>8</v>
      </c>
      <c r="X642" s="3" t="s">
        <v>10</v>
      </c>
      <c r="Y642" s="16" t="s">
        <v>12</v>
      </c>
      <c r="Z642" s="15">
        <f t="shared" ref="Z642:Z650" si="184">S642</f>
        <v>0.8</v>
      </c>
      <c r="AA642" s="3" t="s">
        <v>3</v>
      </c>
      <c r="AB642" s="3" t="s">
        <v>4</v>
      </c>
      <c r="AC642" s="3" t="s">
        <v>6</v>
      </c>
      <c r="AD642" s="3" t="s">
        <v>8</v>
      </c>
      <c r="AE642" s="3" t="s">
        <v>10</v>
      </c>
      <c r="AF642" s="16" t="s">
        <v>12</v>
      </c>
      <c r="AK642" s="15"/>
      <c r="AL642" s="15"/>
      <c r="AM642" s="15"/>
      <c r="AN642" s="15"/>
      <c r="AO642" s="15"/>
    </row>
    <row r="643" spans="1:52" x14ac:dyDescent="0.3">
      <c r="G643" s="8"/>
      <c r="H643" s="8"/>
      <c r="I643" s="8"/>
      <c r="J643" s="8"/>
      <c r="K643" s="8"/>
      <c r="L643" s="8" t="str">
        <f>S643</f>
        <v>ALL</v>
      </c>
      <c r="M643" s="8">
        <f>-1 *MEDIAN(M343:M630)</f>
        <v>0.20191862725461968</v>
      </c>
      <c r="N643" s="8">
        <f t="shared" ref="N643:R643" si="185">-1 *MEDIAN(N343:N630)</f>
        <v>0.18844900842394391</v>
      </c>
      <c r="O643" s="8">
        <f t="shared" si="185"/>
        <v>0.53345769647960328</v>
      </c>
      <c r="P643" s="8">
        <f t="shared" si="185"/>
        <v>0.45345566594805481</v>
      </c>
      <c r="Q643" s="8">
        <f t="shared" si="185"/>
        <v>0.14254136044578386</v>
      </c>
      <c r="R643" s="8">
        <f t="shared" si="185"/>
        <v>0.6235068508286794</v>
      </c>
      <c r="S643" s="8" t="s">
        <v>15</v>
      </c>
      <c r="T643" s="8">
        <f>-1 *MEDIAN(T343:T630)</f>
        <v>0.24015512407454359</v>
      </c>
      <c r="U643" s="8">
        <f t="shared" ref="U643:Y643" si="186">-1 *MEDIAN(U343:U630)</f>
        <v>0.24252046954723103</v>
      </c>
      <c r="V643" s="8">
        <f t="shared" si="186"/>
        <v>0.42981559086249765</v>
      </c>
      <c r="W643" s="8">
        <f t="shared" si="186"/>
        <v>0.27694498920917454</v>
      </c>
      <c r="X643" s="8">
        <f t="shared" si="186"/>
        <v>-8.6920815218175629E-2</v>
      </c>
      <c r="Y643" s="8">
        <f t="shared" si="186"/>
        <v>0.28425855137153877</v>
      </c>
      <c r="Z643" s="8" t="str">
        <f t="shared" si="184"/>
        <v>ALL</v>
      </c>
      <c r="AA643" s="8">
        <f>-1 *MEDIAN(AA343:AA630)</f>
        <v>0.73286858927119169</v>
      </c>
      <c r="AB643" s="8">
        <f t="shared" ref="AB643:AF643" si="187">-1 *MEDIAN(AB343:AB630)</f>
        <v>0.73314765510677393</v>
      </c>
      <c r="AC643" s="8">
        <f t="shared" si="187"/>
        <v>0.78935289060456748</v>
      </c>
      <c r="AD643" s="8">
        <f t="shared" si="187"/>
        <v>0.7568617190809106</v>
      </c>
      <c r="AE643" s="8">
        <f t="shared" si="187"/>
        <v>0.6094945669873848</v>
      </c>
      <c r="AF643" s="8">
        <f t="shared" si="187"/>
        <v>0.59089876436451294</v>
      </c>
      <c r="AK643" s="8"/>
      <c r="AL643" s="8"/>
      <c r="AM643" s="8"/>
      <c r="AN643" s="8"/>
      <c r="AO643" s="8"/>
    </row>
    <row r="644" spans="1:52" x14ac:dyDescent="0.3">
      <c r="G644" s="8"/>
      <c r="H644" s="8"/>
      <c r="I644" s="8"/>
      <c r="J644" s="8"/>
      <c r="K644" s="8"/>
      <c r="L644" s="8" t="str">
        <f>S644</f>
        <v>Gain &gt; 0.8</v>
      </c>
      <c r="M644" s="8" cm="1">
        <f t="array" ref="M644">-1* MEDIAN(_xlfn._xlws.FILTER(M343:M630, $BB343:$BB630 &gt; $S632))</f>
        <v>0.35173600585507725</v>
      </c>
      <c r="N644" s="8" cm="1">
        <f t="array" ref="N644">-1* MEDIAN(_xlfn._xlws.FILTER(N343:N630, $BB343:$BB630 &gt; $S632))</f>
        <v>0.34668734501527915</v>
      </c>
      <c r="O644" s="8" cm="1">
        <f t="array" ref="O644">-1* MEDIAN(_xlfn._xlws.FILTER(O343:O630, $BB343:$BB630 &gt; $S632))</f>
        <v>0.8356862780720864</v>
      </c>
      <c r="P644" s="8" cm="1">
        <f t="array" ref="P644">-1* MEDIAN(_xlfn._xlws.FILTER(P343:P630, $BB343:$BB630 &gt; $S632))</f>
        <v>0.79685484285610286</v>
      </c>
      <c r="Q644" s="8" cm="1">
        <f t="array" ref="Q644">-1* MEDIAN(_xlfn._xlws.FILTER(Q343:Q630, $BB343:$BB630 &gt; $S632))</f>
        <v>0.28106299500245985</v>
      </c>
      <c r="R644" s="8" cm="1">
        <f t="array" ref="R644">-1* MEDIAN(_xlfn._xlws.FILTER(R343:R630, $BB343:$BB630 &gt; $S632))</f>
        <v>0.86733071415391594</v>
      </c>
      <c r="S644" s="8" t="str">
        <f>"Gain &gt; "&amp;S642</f>
        <v>Gain &gt; 0.8</v>
      </c>
      <c r="T644" s="8" cm="1">
        <f t="array" ref="T644">-1* MEDIAN(_xlfn._xlws.FILTER(T343:T630, $BB343:$BB630 &gt; $S632))</f>
        <v>0.32816463317260902</v>
      </c>
      <c r="U644" s="8" cm="1">
        <f t="array" ref="U644">-1* MEDIAN(_xlfn._xlws.FILTER(U343:U630, $BB343:$BB630 &gt; $S632))</f>
        <v>0.33142943722938978</v>
      </c>
      <c r="V644" s="8" cm="1">
        <f t="array" ref="V644">-1* MEDIAN(_xlfn._xlws.FILTER(V343:V630, $BB343:$BB630 &gt; $S632))</f>
        <v>0.62380860194150545</v>
      </c>
      <c r="W644" s="8" cm="1">
        <f t="array" ref="W644">-1* MEDIAN(_xlfn._xlws.FILTER(W343:W630, $BB343:$BB630 &gt; $S632))</f>
        <v>0.59212911918901145</v>
      </c>
      <c r="X644" s="8" cm="1">
        <f t="array" ref="X644">-1* MEDIAN(_xlfn._xlws.FILTER(X343:X630, $BB343:$BB630 &gt; $S632))</f>
        <v>0.1385498541545819</v>
      </c>
      <c r="Y644" s="8" cm="1">
        <f t="array" ref="Y644">-1* MEDIAN(_xlfn._xlws.FILTER(Y343:Y630, $BB343:$BB630 &gt; $S632))</f>
        <v>0.60886576326003883</v>
      </c>
      <c r="Z644" s="8" t="str">
        <f t="shared" si="184"/>
        <v>Gain &gt; 0.8</v>
      </c>
      <c r="AA644" s="8" cm="1">
        <f t="array" ref="AA644">-1* MEDIAN(_xlfn._xlws.FILTER(AA343:AA630, $BB343:$BB630 &gt; $S632))</f>
        <v>0.76542431348754802</v>
      </c>
      <c r="AB644" s="8" cm="1">
        <f t="array" ref="AB644">-1* MEDIAN(_xlfn._xlws.FILTER(AB343:AB630, $BB343:$BB630 &gt; $S632))</f>
        <v>0.76777369580708821</v>
      </c>
      <c r="AC644" s="8" cm="1">
        <f t="array" ref="AC644">-1* MEDIAN(_xlfn._xlws.FILTER(AC343:AC630, $BB343:$BB630 &gt; $S632))</f>
        <v>0.84456152681264063</v>
      </c>
      <c r="AD644" s="8" cm="1">
        <f t="array" ref="AD644">-1* MEDIAN(_xlfn._xlws.FILTER(AD343:AD630, $BB343:$BB630 &gt; $S632))</f>
        <v>0.84247715213109942</v>
      </c>
      <c r="AE644" s="8" cm="1">
        <f t="array" ref="AE644">-1* MEDIAN(_xlfn._xlws.FILTER(AE343:AE630, $BB343:$BB630 &gt; $S632))</f>
        <v>0.68926016569312243</v>
      </c>
      <c r="AF644" s="8" cm="1">
        <f t="array" ref="AF644">-1* MEDIAN(_xlfn._xlws.FILTER(AF343:AF630, $BB343:$BB630 &gt; $S632))</f>
        <v>0.80495932283384319</v>
      </c>
      <c r="AK644" s="8"/>
      <c r="AL644" s="8"/>
      <c r="AM644" s="8"/>
      <c r="AN644" s="8"/>
      <c r="AO644" s="8"/>
    </row>
    <row r="645" spans="1:52" x14ac:dyDescent="0.3">
      <c r="L645" s="8" t="str">
        <f>S645</f>
        <v xml:space="preserve">Gain &gt; 0 </v>
      </c>
      <c r="M645" s="8" cm="1">
        <f t="array" ref="M645">-1* MEDIAN(_xlfn._xlws.FILTER(M343:M630, $J343:$J630 = 1))</f>
        <v>0.32018369715856043</v>
      </c>
      <c r="N645" s="8" cm="1">
        <f t="array" ref="N645">-1* MEDIAN(_xlfn._xlws.FILTER(N343:N630, $J343:$J630 = 1))</f>
        <v>0.31365786412460822</v>
      </c>
      <c r="O645" s="8" cm="1">
        <f t="array" ref="O645">-1* MEDIAN(_xlfn._xlws.FILTER(O343:O630, $J343:$J630 = 1))</f>
        <v>0.69171142047991341</v>
      </c>
      <c r="P645" s="8" cm="1">
        <f t="array" ref="P645">-1* MEDIAN(_xlfn._xlws.FILTER(P343:P630, $J343:$J630 = 1))</f>
        <v>0.67658029680442966</v>
      </c>
      <c r="Q645" s="8" cm="1">
        <f t="array" ref="Q645">-1* MEDIAN(_xlfn._xlws.FILTER(Q343:Q630, $J343:$J630 = 1))</f>
        <v>0.20295799200931572</v>
      </c>
      <c r="R645" s="8" cm="1">
        <f t="array" ref="R645">-1* MEDIAN(_xlfn._xlws.FILTER(R343:R630, $J343:$J630 = 1))</f>
        <v>0.76384901358546298</v>
      </c>
      <c r="S645" s="8" t="s">
        <v>35</v>
      </c>
      <c r="T645" s="8" cm="1">
        <f t="array" ref="T645">-1* MEDIAN(_xlfn._xlws.FILTER(T343:T630, $J343:$J630 = 1))</f>
        <v>0.29417368841816799</v>
      </c>
      <c r="U645" s="8" cm="1">
        <f t="array" ref="U645">-1* MEDIAN(_xlfn._xlws.FILTER(U343:U630, $J343:$J630 = 1))</f>
        <v>0.29835214437879981</v>
      </c>
      <c r="V645" s="8" cm="1">
        <f t="array" ref="V645">-1* MEDIAN(_xlfn._xlws.FILTER(V343:V630, $J343:$J630 = 1))</f>
        <v>0.52515896022893638</v>
      </c>
      <c r="W645" s="8" cm="1">
        <f t="array" ref="W645">-1* MEDIAN(_xlfn._xlws.FILTER(W343:W630, $J343:$J630 = 1))</f>
        <v>0.51363907385590979</v>
      </c>
      <c r="X645" s="8" cm="1">
        <f t="array" ref="X645">-1* MEDIAN(_xlfn._xlws.FILTER(X343:X630, $J343:$J630 = 1))</f>
        <v>4.4771693267535113E-2</v>
      </c>
      <c r="Y645" s="8" cm="1">
        <f t="array" ref="Y645">-1* MEDIAN(_xlfn._xlws.FILTER(Y343:Y630, $J343:$J630 = 1))</f>
        <v>0.44931460500986298</v>
      </c>
      <c r="Z645" s="8" t="str">
        <f t="shared" si="184"/>
        <v xml:space="preserve">Gain &gt; 0 </v>
      </c>
      <c r="AA645" s="8" cm="1">
        <f t="array" ref="AA645">-1* MEDIAN(_xlfn._xlws.FILTER(AA343:AA630, $J343:$J630 = 1))</f>
        <v>0.75152156541573623</v>
      </c>
      <c r="AB645" s="8" cm="1">
        <f t="array" ref="AB645">-1* MEDIAN(_xlfn._xlws.FILTER(AB343:AB630, $J343:$J630 = 1))</f>
        <v>0.75133008696000403</v>
      </c>
      <c r="AC645" s="8" cm="1">
        <f t="array" ref="AC645">-1* MEDIAN(_xlfn._xlws.FILTER(AC343:AC630, $J343:$J630 = 1))</f>
        <v>0.82085466177965083</v>
      </c>
      <c r="AD645" s="8" cm="1">
        <f t="array" ref="AD645">-1* MEDIAN(_xlfn._xlws.FILTER(AD343:AD630, $J343:$J630 = 1))</f>
        <v>0.79809029407939014</v>
      </c>
      <c r="AE645" s="8" cm="1">
        <f t="array" ref="AE645">-1* MEDIAN(_xlfn._xlws.FILTER(AE343:AE630, $J343:$J630 = 1))</f>
        <v>0.66422827770681314</v>
      </c>
      <c r="AF645" s="8" cm="1">
        <f t="array" ref="AF645">-1* MEDIAN(_xlfn._xlws.FILTER(AF343:AF630, $J343:$J630 = 1))</f>
        <v>0.74241989200106917</v>
      </c>
      <c r="AK645" s="8"/>
      <c r="AL645" s="8"/>
      <c r="AM645" s="8"/>
      <c r="AN645" s="8"/>
      <c r="AO645" s="8"/>
      <c r="AQ645" s="10"/>
    </row>
    <row r="646" spans="1:52" x14ac:dyDescent="0.3">
      <c r="L646" s="8" t="str">
        <f t="shared" ref="L646:L650" si="188">S646</f>
        <v>Gain &lt;= 0</v>
      </c>
      <c r="M646" s="8" cm="1">
        <f t="array" ref="M646">-1* MEDIAN(_xlfn._xlws.FILTER(M343:M630, $J343:$J630 = 0))</f>
        <v>-0.15521705753613216</v>
      </c>
      <c r="N646" s="8" cm="1">
        <f t="array" ref="N646">-1* MEDIAN(_xlfn._xlws.FILTER(N343:N630, $J343:$J630 = 0))</f>
        <v>-0.16714676189836603</v>
      </c>
      <c r="O646" s="8" cm="1">
        <f t="array" ref="O646">-1* MEDIAN(_xlfn._xlws.FILTER(O343:O630, $J343:$J630 = 0))</f>
        <v>0.1751098339620013</v>
      </c>
      <c r="P646" s="8" cm="1">
        <f t="array" ref="P646">-1* MEDIAN(_xlfn._xlws.FILTER(P343:P630, $J343:$J630 = 0))</f>
        <v>3.3316724783942667E-2</v>
      </c>
      <c r="Q646" s="8" cm="1">
        <f t="array" ref="Q646">-1* MEDIAN(_xlfn._xlws.FILTER(Q343:Q630, $J343:$J630 = 0))</f>
        <v>7.2576330872928238E-2</v>
      </c>
      <c r="R646" s="8" cm="1">
        <f t="array" ref="R646">-1* MEDIAN(_xlfn._xlws.FILTER(R343:R630, $J343:$J630 = 0))</f>
        <v>0.26939953499036157</v>
      </c>
      <c r="S646" s="8" t="s">
        <v>36</v>
      </c>
      <c r="T646" s="8" cm="1">
        <f t="array" ref="T646">-1* MEDIAN(_xlfn._xlws.FILTER(T343:T630, $J343:$J630 = 0))</f>
        <v>-1.9217796102976008E-2</v>
      </c>
      <c r="U646" s="8" cm="1">
        <f t="array" ref="U646">-1* MEDIAN(_xlfn._xlws.FILTER(U343:U630, $J343:$J630 = 0))</f>
        <v>-2.1030289269547843E-2</v>
      </c>
      <c r="V646" s="8" cm="1">
        <f t="array" ref="V646">-1* MEDIAN(_xlfn._xlws.FILTER(V343:V630, $J343:$J630 = 0))</f>
        <v>0.28399064359664306</v>
      </c>
      <c r="W646" s="8" cm="1">
        <f t="array" ref="W646">-1* MEDIAN(_xlfn._xlws.FILTER(W343:W630, $J343:$J630 = 0))</f>
        <v>-5.8873279431107303E-2</v>
      </c>
      <c r="X646" s="8" cm="1">
        <f t="array" ref="X646">-1* MEDIAN(_xlfn._xlws.FILTER(X343:X630, $J343:$J630 = 0))</f>
        <v>-0.26846251017457767</v>
      </c>
      <c r="Y646" s="8" cm="1">
        <f t="array" ref="Y646">-1* MEDIAN(_xlfn._xlws.FILTER(Y343:Y630, $J343:$J630 = 0))</f>
        <v>-0.12546637192752161</v>
      </c>
      <c r="Z646" s="8" t="str">
        <f t="shared" si="184"/>
        <v>Gain &lt;= 0</v>
      </c>
      <c r="AA646" s="8" cm="1">
        <f t="array" ref="AA646">-1* MEDIAN(_xlfn._xlws.FILTER(AA343:AA630, $J343:$J630 = 0))</f>
        <v>0.67481779096860239</v>
      </c>
      <c r="AB646" s="8" cm="1">
        <f t="array" ref="AB646">-1* MEDIAN(_xlfn._xlws.FILTER(AB343:AB630, $J343:$J630 = 0))</f>
        <v>0.66908475817568314</v>
      </c>
      <c r="AC646" s="8" cm="1">
        <f t="array" ref="AC646">-1* MEDIAN(_xlfn._xlws.FILTER(AC343:AC630, $J343:$J630 = 0))</f>
        <v>0.71942283970163912</v>
      </c>
      <c r="AD646" s="8" cm="1">
        <f t="array" ref="AD646">-1* MEDIAN(_xlfn._xlws.FILTER(AD343:AD630, $J343:$J630 = 0))</f>
        <v>0.68632811331076349</v>
      </c>
      <c r="AE646" s="8" cm="1">
        <f t="array" ref="AE646">-1* MEDIAN(_xlfn._xlws.FILTER(AE343:AE630, $J343:$J630 = 0))</f>
        <v>0.57882665861588389</v>
      </c>
      <c r="AF646" s="8" cm="1">
        <f t="array" ref="AF646">-1* MEDIAN(_xlfn._xlws.FILTER(AF343:AF630, $J343:$J630 = 0))</f>
        <v>0.41638149461794632</v>
      </c>
      <c r="AK646" s="8"/>
      <c r="AL646" s="8"/>
      <c r="AM646" s="8"/>
      <c r="AN646" s="8"/>
      <c r="AO646" s="8"/>
      <c r="AQ646" s="10"/>
    </row>
    <row r="647" spans="1:52" x14ac:dyDescent="0.3">
      <c r="G647" s="15"/>
      <c r="H647" s="15"/>
      <c r="I647" s="15"/>
      <c r="J647" s="15"/>
      <c r="K647" s="15"/>
      <c r="L647" s="8" t="str">
        <f t="shared" si="188"/>
        <v>Target; Gain &gt; 0.8</v>
      </c>
      <c r="M647" s="8" cm="1">
        <f t="array" ref="M647">-1* MEDIAN(_xlfn._xlws.FILTER(M343:M630, ($H$343:$H$630=1)*($BB$343:$BB$630&gt;=$L$632)))</f>
        <v>0.35173600585507725</v>
      </c>
      <c r="N647" s="8" cm="1">
        <f t="array" ref="N647">-1* MEDIAN(_xlfn._xlws.FILTER(N343:N630, ($H$343:$H$630=1)*($BB$343:$BB$630&gt;=$L$632)))</f>
        <v>0.34668734501527915</v>
      </c>
      <c r="O647" s="8" cm="1">
        <f t="array" ref="O647">-1* MEDIAN(_xlfn._xlws.FILTER(O343:O630, ($H$343:$H$630=1)*($BB$343:$BB$630&gt;=$L$632)))</f>
        <v>0.6779696947972067</v>
      </c>
      <c r="P647" s="8" cm="1">
        <f t="array" ref="P647">-1* MEDIAN(_xlfn._xlws.FILTER(P343:P630, ($H$343:$H$630=1)*($BB$343:$BB$630&gt;=$L$632)))</f>
        <v>0.79685484285610286</v>
      </c>
      <c r="Q647" s="8" cm="1">
        <f t="array" ref="Q647">-1* MEDIAN(_xlfn._xlws.FILTER(Q343:Q630, ($H$343:$H$630=1)*($BB$343:$BB$630&gt;=$L$632)))</f>
        <v>0.30960523790172612</v>
      </c>
      <c r="R647" s="8" cm="1">
        <f t="array" ref="R647">-1* MEDIAN(_xlfn._xlws.FILTER(R343:R630, ($H$343:$H$630=1)*($BB$343:$BB$630&gt;=$L$632)))</f>
        <v>0.80583692574241295</v>
      </c>
      <c r="S647" s="8" t="str">
        <f>"Target; Gain &gt; "&amp;S642</f>
        <v>Target; Gain &gt; 0.8</v>
      </c>
      <c r="T647" s="8" cm="1">
        <f t="array" ref="T647">-1* MEDIAN(_xlfn._xlws.FILTER(T343:T630, ($H$343:$H$630=1)*($BB$343:$BB$630&gt;=$L$632)))</f>
        <v>0.22883531780834043</v>
      </c>
      <c r="U647" s="8" cm="1">
        <f t="array" ref="U647">-1* MEDIAN(_xlfn._xlws.FILTER(U343:U630, ($H$343:$H$630=1)*($BB$343:$BB$630&gt;=$L$632)))</f>
        <v>0.2341104688493918</v>
      </c>
      <c r="V647" s="8" cm="1">
        <f t="array" ref="V647">-1* MEDIAN(_xlfn._xlws.FILTER(V343:V630, ($H$343:$H$630=1)*($BB$343:$BB$630&gt;=$L$632)))</f>
        <v>0.4248429976174446</v>
      </c>
      <c r="W647" s="8" cm="1">
        <f t="array" ref="W647">-1* MEDIAN(_xlfn._xlws.FILTER(W343:W630, ($H$343:$H$630=1)*($BB$343:$BB$630&gt;=$L$632)))</f>
        <v>0.48313239048991941</v>
      </c>
      <c r="X647" s="8" cm="1">
        <f t="array" ref="X647">-1* MEDIAN(_xlfn._xlws.FILTER(X343:X630, ($H$343:$H$630=1)*($BB$343:$BB$630&gt;=$L$632)))</f>
        <v>0.20728242342402664</v>
      </c>
      <c r="Y647" s="8" cm="1">
        <f t="array" ref="Y647">-1* MEDIAN(_xlfn._xlws.FILTER(Y343:Y630, ($H$343:$H$630=1)*($BB$343:$BB$630&gt;=$L$632)))</f>
        <v>0.51710924451050266</v>
      </c>
      <c r="Z647" s="8" t="str">
        <f t="shared" si="184"/>
        <v>Target; Gain &gt; 0.8</v>
      </c>
      <c r="AA647" s="8" cm="1">
        <f t="array" ref="AA647">-1* MEDIAN(_xlfn._xlws.FILTER(AA343:AA630, ($H$343:$H$630=1)*($BB$343:$BB$630&gt;=$L$632)))</f>
        <v>0.66675061697890992</v>
      </c>
      <c r="AB647" s="8" cm="1">
        <f t="array" ref="AB647">-1* MEDIAN(_xlfn._xlws.FILTER(AB343:AB630, ($H$343:$H$630=1)*($BB$343:$BB$630&gt;=$L$632)))</f>
        <v>0.67017057907385136</v>
      </c>
      <c r="AC647" s="8" cm="1">
        <f t="array" ref="AC647">-1* MEDIAN(_xlfn._xlws.FILTER(AC343:AC630, ($H$343:$H$630=1)*($BB$343:$BB$630&gt;=$L$632)))</f>
        <v>0.73661900681317127</v>
      </c>
      <c r="AD647" s="8" cm="1">
        <f t="array" ref="AD647">-1* MEDIAN(_xlfn._xlws.FILTER(AD343:AD630, ($H$343:$H$630=1)*($BB$343:$BB$630&gt;=$L$632)))</f>
        <v>0.67765174828762542</v>
      </c>
      <c r="AE647" s="8" cm="1">
        <f t="array" ref="AE647">-1* MEDIAN(_xlfn._xlws.FILTER(AE343:AE630, ($H$343:$H$630=1)*($BB$343:$BB$630&gt;=$L$632)))</f>
        <v>0.68154102654436488</v>
      </c>
      <c r="AF647" s="8" cm="1">
        <f t="array" ref="AF647">-1* MEDIAN(_xlfn._xlws.FILTER(AF343:AF630, ($H$343:$H$630=1)*($BB$343:$BB$630&gt;=$L$632)))</f>
        <v>0.77368330223123505</v>
      </c>
      <c r="AK647" s="8"/>
    </row>
    <row r="648" spans="1:52" x14ac:dyDescent="0.3">
      <c r="G648" s="15"/>
      <c r="H648" s="15"/>
      <c r="I648" s="15"/>
      <c r="J648" s="15"/>
      <c r="K648" s="15"/>
      <c r="L648" s="8" t="str">
        <f t="shared" si="188"/>
        <v>Target (or sym)</v>
      </c>
      <c r="M648" s="8" cm="1">
        <f t="array" ref="M648">-1* MEDIAN(_xlfn._xlws.FILTER(M343:M630, $H$343:$H$630=1))</f>
        <v>0.35173600585507725</v>
      </c>
      <c r="N648" s="8" cm="1">
        <f t="array" ref="N648">-1* MEDIAN(_xlfn._xlws.FILTER(N343:N630, $H$343:$H$630=1))</f>
        <v>0.34668734501527915</v>
      </c>
      <c r="O648" s="8" cm="1">
        <f t="array" ref="O648">-1* MEDIAN(_xlfn._xlws.FILTER(O343:O630, $H$343:$H$630=1))</f>
        <v>0.57029112697397111</v>
      </c>
      <c r="P648" s="8" cm="1">
        <f t="array" ref="P648">-1* MEDIAN(_xlfn._xlws.FILTER(P343:P630, $H$343:$H$630=1))</f>
        <v>0.71269376110793625</v>
      </c>
      <c r="Q648" s="8" cm="1">
        <f t="array" ref="Q648">-1* MEDIAN(_xlfn._xlws.FILTER(Q343:Q630, $H$343:$H$630=1))</f>
        <v>0.11092064428884378</v>
      </c>
      <c r="R648" s="8" cm="1">
        <f t="array" ref="R648">-1* MEDIAN(_xlfn._xlws.FILTER(R343:R630, $H$343:$H$630=1))</f>
        <v>0.76384901358546298</v>
      </c>
      <c r="S648" s="8" t="s">
        <v>38</v>
      </c>
      <c r="T648" s="8" cm="1">
        <f t="array" ref="T648">-1* MEDIAN(IF($H$343:$H$630=1, T343:T630))</f>
        <v>0.29417368841816799</v>
      </c>
      <c r="U648" s="8" cm="1">
        <f t="array" ref="U648">-1* MEDIAN(IF($H$343:$H$630=1, U343:U630))</f>
        <v>0.29622569418872663</v>
      </c>
      <c r="V648" s="8" cm="1">
        <f t="array" ref="V648">-1* MEDIAN(IF($H$343:$H$630=1, V343:V630))</f>
        <v>0.36719316616713554</v>
      </c>
      <c r="W648" s="8" cm="1">
        <f t="array" ref="W648">-1* MEDIAN(IF($H$343:$H$630=1, W343:W630))</f>
        <v>0.42935383719865194</v>
      </c>
      <c r="X648" s="8" cm="1">
        <f t="array" ref="X648">-1* MEDIAN(IF($H$343:$H$630=1, X343:X630))</f>
        <v>-7.0653549611466401E-2</v>
      </c>
      <c r="Y648" s="8" cm="1">
        <f t="array" ref="Y648">-1* MEDIAN(IF($H$343:$H$630=1, Y343:Y630))</f>
        <v>0.47396436551572629</v>
      </c>
      <c r="Z648" s="8" t="str">
        <f t="shared" si="184"/>
        <v>Target (or sym)</v>
      </c>
      <c r="AA648" s="8" cm="1">
        <f t="array" ref="AA648">-1* MEDIAN(IF($H$343:$H$630=1, AA343:AA630))</f>
        <v>0.74443746307329461</v>
      </c>
      <c r="AB648" s="8" cm="1">
        <f t="array" ref="AB648">-1* MEDIAN(IF($H$343:$H$630=1, AB343:AB630))</f>
        <v>0.74526984407809294</v>
      </c>
      <c r="AC648" s="8" cm="1">
        <f t="array" ref="AC648">-1* MEDIAN(IF($H$343:$H$630=1, AC343:AC630))</f>
        <v>0.75274717013627757</v>
      </c>
      <c r="AD648" s="8" cm="1">
        <f t="array" ref="AD648">-1* MEDIAN(IF($H$343:$H$630=1, AD343:AD630))</f>
        <v>0.7128638397046172</v>
      </c>
      <c r="AE648" s="8" cm="1">
        <f t="array" ref="AE648">-1* MEDIAN(IF($H$343:$H$630=1, AE343:AE630))</f>
        <v>0.60794281713458931</v>
      </c>
      <c r="AF648" s="8" cm="1">
        <f t="array" ref="AF648">-1* MEDIAN(IF($H$343:$H$630=1, AF343:AF630))</f>
        <v>0.7522474433185895</v>
      </c>
      <c r="AK648" s="8"/>
    </row>
    <row r="649" spans="1:52" x14ac:dyDescent="0.3">
      <c r="G649" s="15"/>
      <c r="H649" s="15"/>
      <c r="I649" s="15"/>
      <c r="J649" s="15"/>
      <c r="K649" s="15"/>
      <c r="L649" s="8" t="str">
        <f t="shared" si="188"/>
        <v>Target (or sym); Gain &gt; 0</v>
      </c>
      <c r="M649" s="8" cm="1">
        <f t="array" ref="M649">-1* MEDIAN(_xlfn._xlws.FILTER(M343:M630, ($H$343:$H$630=1)*($J$343:$J$630=1)))</f>
        <v>0.36388962140679681</v>
      </c>
      <c r="N649" s="8" cm="1">
        <f t="array" ref="N649">-1* MEDIAN(_xlfn._xlws.FILTER(N343:N630, ($H$343:$H$630=1)*($J$343:$J$630=1)))</f>
        <v>0.35713036536378451</v>
      </c>
      <c r="O649" s="8" cm="1">
        <f t="array" ref="O649">-1* MEDIAN(_xlfn._xlws.FILTER(O343:O630, ($H$343:$H$630=1)*($J$343:$J$630=1)))</f>
        <v>0.67091148042843529</v>
      </c>
      <c r="P649" s="8" cm="1">
        <f t="array" ref="P649">-1* MEDIAN(_xlfn._xlws.FILTER(P343:P630, ($H$343:$H$630=1)*($J$343:$J$630=1)))</f>
        <v>0.77895714578847985</v>
      </c>
      <c r="Q649" s="8" cm="1">
        <f t="array" ref="Q649">-1* MEDIAN(_xlfn._xlws.FILTER(Q343:Q630, ($H$343:$H$630=1)*($J$343:$J$630=1)))</f>
        <v>0.18009713452546561</v>
      </c>
      <c r="R649" s="8" cm="1">
        <f t="array" ref="R649">-1* MEDIAN(_xlfn._xlws.FILTER(R343:R630, ($H$343:$H$630=1)*($J$343:$J$630=1)))</f>
        <v>0.80583692574241295</v>
      </c>
      <c r="S649" s="8" t="s">
        <v>52</v>
      </c>
      <c r="T649" s="8" cm="1">
        <f t="array" ref="T649">-1* MEDIAN(_xlfn._xlws.FILTER(T343:T630, ($H$343:$H$630=1)*($J$343:$J$630=1)))</f>
        <v>0.31206602136716843</v>
      </c>
      <c r="U649" s="8" cm="1">
        <f t="array" ref="U649">-1* MEDIAN(_xlfn._xlws.FILTER(U343:U630, ($H$343:$H$630=1)*($J$343:$J$630=1)))</f>
        <v>0.31412748390153744</v>
      </c>
      <c r="V649" s="8" cm="1">
        <f t="array" ref="V649">-1* MEDIAN(_xlfn._xlws.FILTER(V343:V630, ($H$343:$H$630=1)*($J$343:$J$630=1)))</f>
        <v>0.49125493295419037</v>
      </c>
      <c r="W649" s="8" cm="1">
        <f t="array" ref="W649">-1* MEDIAN(_xlfn._xlws.FILTER(W343:W630, ($H$343:$H$630=1)*($J$343:$J$630=1)))</f>
        <v>0.53943441653275048</v>
      </c>
      <c r="X649" s="8" cm="1">
        <f t="array" ref="X649">-1* MEDIAN(_xlfn._xlws.FILTER(X343:X630, ($H$343:$H$630=1)*($J$343:$J$630=1)))</f>
        <v>2.9709008646528388E-2</v>
      </c>
      <c r="Y649" s="8" cm="1">
        <f t="array" ref="Y649">-1* MEDIAN(_xlfn._xlws.FILTER(Y343:Y630, ($H$343:$H$630=1)*($J$343:$J$630=1)))</f>
        <v>0.51710924451050266</v>
      </c>
      <c r="Z649" s="8" t="str">
        <f t="shared" si="184"/>
        <v>Target (or sym); Gain &gt; 0</v>
      </c>
      <c r="AA649" s="8" cm="1">
        <f t="array" ref="AA649">-1* MEDIAN(_xlfn._xlws.FILTER(AA343:AA630, ($H$343:$H$630=1)*($J$343:$J$630=1)))</f>
        <v>0.76542431348754802</v>
      </c>
      <c r="AB649" s="8" cm="1">
        <f t="array" ref="AB649">-1* MEDIAN(_xlfn._xlws.FILTER(AB343:AB630, ($H$343:$H$630=1)*($J$343:$J$630=1)))</f>
        <v>0.7687994896492355</v>
      </c>
      <c r="AC649" s="8" cm="1">
        <f t="array" ref="AC649">-1* MEDIAN(_xlfn._xlws.FILTER(AC343:AC630, ($H$343:$H$630=1)*($J$343:$J$630=1)))</f>
        <v>0.80540052964555686</v>
      </c>
      <c r="AD649" s="8" cm="1">
        <f t="array" ref="AD649">-1* MEDIAN(_xlfn._xlws.FILTER(AD343:AD630, ($H$343:$H$630=1)*($J$343:$J$630=1)))</f>
        <v>0.79238365869838212</v>
      </c>
      <c r="AE649" s="8" cm="1">
        <f t="array" ref="AE649">-1* MEDIAN(_xlfn._xlws.FILTER(AE343:AE630, ($H$343:$H$630=1)*($J$343:$J$630=1)))</f>
        <v>0.61520334771437635</v>
      </c>
      <c r="AF649" s="8" cm="1">
        <f t="array" ref="AF649">-1* MEDIAN(_xlfn._xlws.FILTER(AF343:AF630, ($H$343:$H$630=1)*($J$343:$J$630=1)))</f>
        <v>0.77368330223123505</v>
      </c>
      <c r="AK649" s="8"/>
    </row>
    <row r="650" spans="1:52" x14ac:dyDescent="0.3">
      <c r="G650" s="15"/>
      <c r="H650" s="15"/>
      <c r="I650" s="15"/>
      <c r="J650" s="15"/>
      <c r="K650" s="15"/>
      <c r="L650" s="8" t="str">
        <f t="shared" si="188"/>
        <v>Target (or sym); Gain &lt;= 0</v>
      </c>
      <c r="M650" s="8" cm="1">
        <f t="array" ref="M650">-1* MEDIAN(_xlfn._xlws.FILTER(M343:M630, ($H$343:$H$630=1)*($J$343:$J$630=0)))</f>
        <v>-1.438802629597659</v>
      </c>
      <c r="N650" s="8" cm="1">
        <f t="array" ref="N650">-1* MEDIAN(_xlfn._xlws.FILTER(N343:N630, ($H$343:$H$630=1)*($J$343:$J$630=0)))</f>
        <v>-1.4454030022023963</v>
      </c>
      <c r="O650" s="8" cm="1">
        <f t="array" ref="O650">-1* MEDIAN(_xlfn._xlws.FILTER(O343:O630, ($H$343:$H$630=1)*($J$343:$J$630=0)))</f>
        <v>-0.45738588363957633</v>
      </c>
      <c r="P650" s="8" cm="1">
        <f t="array" ref="P650">-1* MEDIAN(_xlfn._xlws.FILTER(P343:P630, ($H$343:$H$630=1)*($J$343:$J$630=0)))</f>
        <v>-0.60206857779219169</v>
      </c>
      <c r="Q650" s="8" cm="1">
        <f t="array" ref="Q650">-1* MEDIAN(_xlfn._xlws.FILTER(Q343:Q630, ($H$343:$H$630=1)*($J$343:$J$630=0)))</f>
        <v>3.0022382572055341E-2</v>
      </c>
      <c r="R650" s="8" cm="1">
        <f t="array" ref="R650">-1* MEDIAN(_xlfn._xlws.FILTER(R343:R630, ($H$343:$H$630=1)*($J$343:$J$630=0)))</f>
        <v>-84.13525327908205</v>
      </c>
      <c r="S650" s="8" t="s">
        <v>132</v>
      </c>
      <c r="T650" s="8" cm="1">
        <f t="array" ref="T650">-1* MEDIAN(_xlfn._xlws.FILTER(T343:T630, ($H$343:$H$630=1)*($J$343:$J$630=0)))</f>
        <v>-0.7805799294744149</v>
      </c>
      <c r="U650" s="8" cm="1">
        <f t="array" ref="U650">-1* MEDIAN(_xlfn._xlws.FILTER(U343:U630, ($H$343:$H$630=1)*($J$343:$J$630=0)))</f>
        <v>-0.76531049422865371</v>
      </c>
      <c r="V650" s="8" cm="1">
        <f t="array" ref="V650">-1* MEDIAN(_xlfn._xlws.FILTER(V343:V630, ($H$343:$H$630=1)*($J$343:$J$630=0)))</f>
        <v>-0.40641033119714781</v>
      </c>
      <c r="W650" s="8" cm="1">
        <f t="array" ref="W650">-1* MEDIAN(_xlfn._xlws.FILTER(W343:W630, ($H$343:$H$630=1)*($J$343:$J$630=0)))</f>
        <v>-0.53476619474592868</v>
      </c>
      <c r="X650" s="8" cm="1">
        <f t="array" ref="X650">-1* MEDIAN(_xlfn._xlws.FILTER(X343:X630, ($H$343:$H$630=1)*($J$343:$J$630=0)))</f>
        <v>-0.60556323636852194</v>
      </c>
      <c r="Y650" s="8" cm="1">
        <f t="array" ref="Y650">-1* MEDIAN(_xlfn._xlws.FILTER(Y343:Y630, ($H$343:$H$630=1)*($J$343:$J$630=0)))</f>
        <v>-29.45552429146872</v>
      </c>
      <c r="Z650" s="8" t="str">
        <f t="shared" si="184"/>
        <v>Target (or sym); Gain &lt;= 0</v>
      </c>
      <c r="AA650" s="8" cm="1">
        <f t="array" ref="AA650">-1* MEDIAN(_xlfn._xlws.FILTER(AA343:AA630, ($H$343:$H$630=1)*($J$343:$J$630=0)))</f>
        <v>0.52987810684474312</v>
      </c>
      <c r="AB650" s="8" cm="1">
        <f t="array" ref="AB650">-1* MEDIAN(_xlfn._xlws.FILTER(AB343:AB630, ($H$343:$H$630=1)*($J$343:$J$630=0)))</f>
        <v>0.53395335045670411</v>
      </c>
      <c r="AC650" s="8" cm="1">
        <f t="array" ref="AC650">-1* MEDIAN(_xlfn._xlws.FILTER(AC343:AC630, ($H$343:$H$630=1)*($J$343:$J$630=0)))</f>
        <v>0.56071654660614112</v>
      </c>
      <c r="AD650" s="8" cm="1">
        <f t="array" ref="AD650">-1* MEDIAN(_xlfn._xlws.FILTER(AD343:AD630, ($H$343:$H$630=1)*($J$343:$J$630=0)))</f>
        <v>0.59580702644021777</v>
      </c>
      <c r="AE650" s="8" cm="1">
        <f t="array" ref="AE650">-1* MEDIAN(_xlfn._xlws.FILTER(AE343:AE630, ($H$343:$H$630=1)*($J$343:$J$630=0)))</f>
        <v>0.5743241702998032</v>
      </c>
      <c r="AF650" s="8" cm="1">
        <f t="array" ref="AF650">-1* MEDIAN(_xlfn._xlws.FILTER(AF343:AF630, ($H$343:$H$630=1)*($J$343:$J$630=0)))</f>
        <v>-11.850967671509858</v>
      </c>
      <c r="AK650" s="8"/>
    </row>
    <row r="651" spans="1:52" x14ac:dyDescent="0.3">
      <c r="G651" s="8"/>
      <c r="H651" s="8"/>
      <c r="I651" s="8"/>
      <c r="J651" s="8"/>
      <c r="K651" s="8"/>
      <c r="L651" s="8"/>
    </row>
    <row r="652" spans="1:52" x14ac:dyDescent="0.3">
      <c r="G652" s="8"/>
      <c r="H652" s="8"/>
      <c r="I652" s="8"/>
      <c r="J652" s="8"/>
      <c r="K652" s="8"/>
      <c r="L652" s="8"/>
    </row>
    <row r="653" spans="1:52" x14ac:dyDescent="0.3">
      <c r="G653" s="8"/>
      <c r="H653" s="8"/>
      <c r="I653" s="8"/>
      <c r="J653" s="8"/>
      <c r="K653" s="8"/>
      <c r="L653" s="8"/>
      <c r="M653" s="45" t="s">
        <v>37</v>
      </c>
      <c r="N653" s="46"/>
      <c r="O653" s="46"/>
      <c r="P653" s="46"/>
      <c r="Q653" s="46"/>
      <c r="R653" s="46"/>
      <c r="S653" s="46"/>
      <c r="T653" s="46"/>
      <c r="U653" s="46"/>
      <c r="V653" s="46"/>
      <c r="W653" s="46"/>
      <c r="Y653" s="45" t="s">
        <v>57</v>
      </c>
      <c r="Z653" s="46"/>
      <c r="AA653" s="46"/>
      <c r="AB653" s="46"/>
      <c r="AC653" s="46"/>
      <c r="AD653" s="46"/>
      <c r="AE653" s="46"/>
      <c r="AF653" s="46"/>
      <c r="AG653" s="46"/>
      <c r="AH653" s="46"/>
      <c r="AI653" s="46"/>
      <c r="AK653" s="45" t="s">
        <v>56</v>
      </c>
      <c r="AL653" s="46"/>
      <c r="AM653" s="46"/>
      <c r="AN653" s="46"/>
      <c r="AO653" s="46"/>
      <c r="AP653" s="46"/>
      <c r="AQ653" s="46"/>
      <c r="AR653" s="46"/>
      <c r="AS653" s="46"/>
      <c r="AT653" s="46"/>
      <c r="AU653" s="46"/>
    </row>
    <row r="654" spans="1:52" x14ac:dyDescent="0.3">
      <c r="F654" s="2" t="s">
        <v>23</v>
      </c>
      <c r="G654" s="2" t="s">
        <v>24</v>
      </c>
      <c r="H654" t="s">
        <v>38</v>
      </c>
      <c r="I654" t="s">
        <v>18</v>
      </c>
      <c r="J654" t="s">
        <v>17</v>
      </c>
      <c r="K654" t="s">
        <v>25</v>
      </c>
      <c r="L654" t="s">
        <v>26</v>
      </c>
      <c r="M654" s="3" t="s">
        <v>2</v>
      </c>
      <c r="N654" s="3" t="s">
        <v>3</v>
      </c>
      <c r="O654" s="3" t="s">
        <v>4</v>
      </c>
      <c r="P654" s="3" t="s">
        <v>5</v>
      </c>
      <c r="Q654" s="3" t="s">
        <v>6</v>
      </c>
      <c r="R654" s="3" t="s">
        <v>7</v>
      </c>
      <c r="S654" s="3" t="s">
        <v>8</v>
      </c>
      <c r="T654" s="3" t="s">
        <v>9</v>
      </c>
      <c r="U654" s="3" t="s">
        <v>10</v>
      </c>
      <c r="V654" s="3" t="s">
        <v>11</v>
      </c>
      <c r="W654" s="3" t="s">
        <v>12</v>
      </c>
      <c r="Y654" s="3" t="s">
        <v>2</v>
      </c>
      <c r="Z654" s="3" t="s">
        <v>3</v>
      </c>
      <c r="AA654" s="3" t="s">
        <v>4</v>
      </c>
      <c r="AB654" s="3" t="s">
        <v>5</v>
      </c>
      <c r="AC654" s="3" t="s">
        <v>6</v>
      </c>
      <c r="AD654" s="3" t="s">
        <v>7</v>
      </c>
      <c r="AE654" s="3" t="s">
        <v>8</v>
      </c>
      <c r="AF654" s="3" t="s">
        <v>9</v>
      </c>
      <c r="AG654" s="3" t="s">
        <v>10</v>
      </c>
      <c r="AH654" s="3" t="s">
        <v>11</v>
      </c>
      <c r="AI654" s="3" t="s">
        <v>12</v>
      </c>
      <c r="AK654" s="3" t="s">
        <v>2</v>
      </c>
      <c r="AL654" s="3" t="s">
        <v>3</v>
      </c>
      <c r="AM654" s="3" t="s">
        <v>4</v>
      </c>
      <c r="AN654" s="3" t="s">
        <v>5</v>
      </c>
      <c r="AO654" s="3" t="s">
        <v>6</v>
      </c>
      <c r="AP654" s="3" t="s">
        <v>7</v>
      </c>
      <c r="AQ654" s="3" t="s">
        <v>8</v>
      </c>
      <c r="AR654" s="3" t="s">
        <v>9</v>
      </c>
      <c r="AS654" s="3" t="s">
        <v>10</v>
      </c>
      <c r="AT654" s="3" t="s">
        <v>11</v>
      </c>
      <c r="AU654" s="3" t="s">
        <v>12</v>
      </c>
      <c r="AW654" s="3" t="s">
        <v>14</v>
      </c>
      <c r="AX654" s="30" t="s">
        <v>39</v>
      </c>
      <c r="AY654" s="30" t="s">
        <v>40</v>
      </c>
      <c r="AZ654" s="30" t="s">
        <v>41</v>
      </c>
    </row>
    <row r="655" spans="1:52" x14ac:dyDescent="0.3">
      <c r="A655">
        <v>21</v>
      </c>
      <c r="B655" t="s">
        <v>66</v>
      </c>
      <c r="C655" t="s">
        <v>67</v>
      </c>
      <c r="D655" t="s">
        <v>68</v>
      </c>
      <c r="E655" t="s">
        <v>42</v>
      </c>
      <c r="F655" s="2">
        <v>0</v>
      </c>
      <c r="G655" s="2">
        <f>MOD(LEN(B655)-LEN(SUBSTITUTE(B655,"N","")),2)</f>
        <v>0</v>
      </c>
      <c r="H655" s="4">
        <f>IF(E655&lt;&gt;"",1,0)</f>
        <v>1</v>
      </c>
      <c r="I655">
        <f>1-J655</f>
        <v>1</v>
      </c>
      <c r="J655">
        <f t="shared" ref="J655:J686" si="189">J343</f>
        <v>0</v>
      </c>
      <c r="K655">
        <f>LEN(D655) - LEN(SUBSTITUTE(D655, ",", "")) + 1</f>
        <v>4</v>
      </c>
      <c r="L655">
        <f>H655*K655</f>
        <v>4</v>
      </c>
      <c r="M655" s="8">
        <f t="shared" ref="M655:W655" si="190">(M3-$M3)/$M3</f>
        <v>0</v>
      </c>
      <c r="N655" s="8">
        <f t="shared" si="190"/>
        <v>1.0975325614595073</v>
      </c>
      <c r="O655" s="8">
        <f t="shared" si="190"/>
        <v>1.1099490646139509</v>
      </c>
      <c r="P655" s="8">
        <f t="shared" si="190"/>
        <v>1.9685443170760784E-2</v>
      </c>
      <c r="Q655" s="8">
        <f t="shared" si="190"/>
        <v>0.21535295994527676</v>
      </c>
      <c r="R655" s="8">
        <f t="shared" si="190"/>
        <v>-0.10510249530382608</v>
      </c>
      <c r="S655" s="8">
        <f t="shared" si="190"/>
        <v>0.55530517869832963</v>
      </c>
      <c r="T655" s="8">
        <f t="shared" si="190"/>
        <v>3.2504991684080782</v>
      </c>
      <c r="U655" s="8">
        <f t="shared" si="190"/>
        <v>3.0919131976044789</v>
      </c>
      <c r="V655" s="8">
        <f t="shared" si="190"/>
        <v>0.41783853529335413</v>
      </c>
      <c r="W655" s="8">
        <f t="shared" si="190"/>
        <v>0.98303426556795115</v>
      </c>
      <c r="Y655" s="8">
        <f t="shared" ref="Y655:AI655" si="191">(Y3-$Y3)/$Y3</f>
        <v>0</v>
      </c>
      <c r="Z655" s="8">
        <f t="shared" si="191"/>
        <v>0.31262665481110502</v>
      </c>
      <c r="AA655" s="8">
        <f t="shared" si="191"/>
        <v>0.28980274155359048</v>
      </c>
      <c r="AB655" s="8">
        <f t="shared" si="191"/>
        <v>0.13338678151375449</v>
      </c>
      <c r="AC655" s="8">
        <f t="shared" si="191"/>
        <v>0.11474141206678563</v>
      </c>
      <c r="AD655" s="8">
        <f t="shared" si="191"/>
        <v>-0.22797536610001073</v>
      </c>
      <c r="AE655" s="8">
        <f t="shared" si="191"/>
        <v>0.33038139300515179</v>
      </c>
      <c r="AF655" s="8">
        <f t="shared" si="191"/>
        <v>8.4165807903374634E-2</v>
      </c>
      <c r="AG655" s="8">
        <f t="shared" si="191"/>
        <v>0.67723737091749947</v>
      </c>
      <c r="AH655" s="8">
        <f t="shared" si="191"/>
        <v>1.0700820451317401</v>
      </c>
      <c r="AI655" s="8">
        <f t="shared" si="191"/>
        <v>1.6380115428818325</v>
      </c>
      <c r="AK655" s="8">
        <f t="shared" ref="AK655:AU655" si="192">(AK3-$AK3)/$AK3</f>
        <v>0</v>
      </c>
      <c r="AL655" s="8">
        <f t="shared" si="192"/>
        <v>-0.6550733045525039</v>
      </c>
      <c r="AM655" s="8">
        <f t="shared" si="192"/>
        <v>-0.65855096130478441</v>
      </c>
      <c r="AN655" s="8">
        <f t="shared" si="192"/>
        <v>0.13338678151375449</v>
      </c>
      <c r="AO655" s="8">
        <f t="shared" si="192"/>
        <v>-0.6687122614150367</v>
      </c>
      <c r="AP655" s="8">
        <f t="shared" si="192"/>
        <v>-0.22797536610001073</v>
      </c>
      <c r="AQ655" s="8">
        <f t="shared" si="192"/>
        <v>-0.64755411429899301</v>
      </c>
      <c r="AR655" s="8">
        <f t="shared" si="192"/>
        <v>-0.30613339957218638</v>
      </c>
      <c r="AS655" s="8">
        <f t="shared" si="192"/>
        <v>-0.72489561605086694</v>
      </c>
      <c r="AT655" s="8">
        <f t="shared" si="192"/>
        <v>1.0700820451317401</v>
      </c>
      <c r="AU655" s="8">
        <f t="shared" si="192"/>
        <v>0.54140755531595985</v>
      </c>
      <c r="AW655">
        <f t="shared" ref="AW655:AW686" si="193">BB343</f>
        <v>-1.78083743152472</v>
      </c>
      <c r="AX655">
        <f>IF(H655=1,AW655,"")</f>
        <v>-1.78083743152472</v>
      </c>
      <c r="AY655">
        <f>IF(I655=1,AW655,"")</f>
        <v>-1.78083743152472</v>
      </c>
      <c r="AZ655" t="str">
        <f>IF(J655=1,AW655,"")</f>
        <v/>
      </c>
    </row>
    <row r="656" spans="1:52" x14ac:dyDescent="0.3">
      <c r="A656">
        <v>21</v>
      </c>
      <c r="B656" t="s">
        <v>69</v>
      </c>
      <c r="C656" t="s">
        <v>67</v>
      </c>
      <c r="D656" t="s">
        <v>68</v>
      </c>
      <c r="F656" s="2">
        <v>0</v>
      </c>
      <c r="G656" s="2">
        <f t="shared" ref="G656:G710" si="194">MOD(LEN(B656)-LEN(SUBSTITUTE(B656,"N","")),2)</f>
        <v>1</v>
      </c>
      <c r="H656" s="4">
        <f t="shared" ref="H656:H710" si="195">IF(E656&lt;&gt;"",1,0)</f>
        <v>0</v>
      </c>
      <c r="I656">
        <f t="shared" ref="I656:I710" si="196">1-J656</f>
        <v>1</v>
      </c>
      <c r="J656">
        <f t="shared" si="189"/>
        <v>0</v>
      </c>
      <c r="K656">
        <f t="shared" ref="K656:K710" si="197">LEN(D656) - LEN(SUBSTITUTE(D656, ",", "")) + 1</f>
        <v>4</v>
      </c>
      <c r="L656">
        <f t="shared" ref="L656:L710" si="198">H656*K656</f>
        <v>0</v>
      </c>
      <c r="M656" s="8">
        <f t="shared" ref="M656:W656" si="199">(M4-$M4)/$M4</f>
        <v>0</v>
      </c>
      <c r="N656" s="8">
        <f t="shared" si="199"/>
        <v>-0.20326384327495431</v>
      </c>
      <c r="O656" s="8">
        <f t="shared" si="199"/>
        <v>-0.17963855347726534</v>
      </c>
      <c r="P656" s="8">
        <f t="shared" si="199"/>
        <v>0.50888631745661483</v>
      </c>
      <c r="Q656" s="8">
        <f t="shared" si="199"/>
        <v>-0.65501007769545105</v>
      </c>
      <c r="R656" s="8">
        <f t="shared" si="199"/>
        <v>0.69549961837762408</v>
      </c>
      <c r="S656" s="8">
        <f t="shared" si="199"/>
        <v>-0.2536527707012235</v>
      </c>
      <c r="T656" s="8">
        <f t="shared" si="199"/>
        <v>-0.49792428120965082</v>
      </c>
      <c r="U656" s="8">
        <f t="shared" si="199"/>
        <v>-0.58307630605909933</v>
      </c>
      <c r="V656" s="8">
        <f t="shared" si="199"/>
        <v>1.1579238719631348</v>
      </c>
      <c r="W656" s="8">
        <f t="shared" si="199"/>
        <v>-0.10258473960667321</v>
      </c>
      <c r="Y656" s="8">
        <f t="shared" ref="Y656:AI656" si="200">(Y4-$Y4)/$Y4</f>
        <v>0</v>
      </c>
      <c r="Z656" s="8">
        <f t="shared" si="200"/>
        <v>-0.31696572753568591</v>
      </c>
      <c r="AA656" s="8">
        <f t="shared" si="200"/>
        <v>-0.30358895668394431</v>
      </c>
      <c r="AB656" s="8">
        <f t="shared" si="200"/>
        <v>-2.7426592905666073E-2</v>
      </c>
      <c r="AC656" s="8">
        <f t="shared" si="200"/>
        <v>-0.62294763891494565</v>
      </c>
      <c r="AD656" s="8">
        <f t="shared" si="200"/>
        <v>0.36986739011150915</v>
      </c>
      <c r="AE656" s="8">
        <f t="shared" si="200"/>
        <v>-0.30386969279714421</v>
      </c>
      <c r="AF656" s="8">
        <f t="shared" si="200"/>
        <v>-0.72931835169974457</v>
      </c>
      <c r="AG656" s="8">
        <f t="shared" si="200"/>
        <v>-0.68740229635450034</v>
      </c>
      <c r="AH656" s="8">
        <f t="shared" si="200"/>
        <v>-5.2695770287935678E-2</v>
      </c>
      <c r="AI656" s="8">
        <f t="shared" si="200"/>
        <v>7.4123570018874929E-2</v>
      </c>
      <c r="AK656" s="8">
        <f t="shared" ref="AK656:AU656" si="201">(AK4-$AK4)/$AK4</f>
        <v>0</v>
      </c>
      <c r="AL656" s="8">
        <f t="shared" si="201"/>
        <v>-0.77038053205784573</v>
      </c>
      <c r="AM656" s="8">
        <f t="shared" si="201"/>
        <v>-0.75723829026799927</v>
      </c>
      <c r="AN656" s="8">
        <f t="shared" si="201"/>
        <v>-2.7426592905666073E-2</v>
      </c>
      <c r="AO656" s="8">
        <f t="shared" si="201"/>
        <v>-0.8846506214850578</v>
      </c>
      <c r="AP656" s="8">
        <f t="shared" si="201"/>
        <v>0.36986739011150915</v>
      </c>
      <c r="AQ656" s="8">
        <f t="shared" si="201"/>
        <v>-0.8060910184261616</v>
      </c>
      <c r="AR656" s="8">
        <f t="shared" si="201"/>
        <v>-0.84651941733750358</v>
      </c>
      <c r="AS656" s="8">
        <f t="shared" si="201"/>
        <v>-0.93557331203254135</v>
      </c>
      <c r="AT656" s="8">
        <f t="shared" si="201"/>
        <v>-5.2695770287935678E-2</v>
      </c>
      <c r="AU656" s="8">
        <f t="shared" si="201"/>
        <v>-0.23352474827212533</v>
      </c>
      <c r="AW656">
        <f t="shared" si="193"/>
        <v>-0.69911935413387216</v>
      </c>
      <c r="AX656" t="str">
        <f t="shared" ref="AX656:AX710" si="202">IF(H656=1,AW656,"")</f>
        <v/>
      </c>
      <c r="AY656">
        <f t="shared" ref="AY656:AY710" si="203">IF(I656=1,AW656,"")</f>
        <v>-0.69911935413387216</v>
      </c>
      <c r="AZ656" t="str">
        <f t="shared" ref="AZ656:AZ710" si="204">IF(J656=1,AW656,"")</f>
        <v/>
      </c>
    </row>
    <row r="657" spans="1:52" x14ac:dyDescent="0.3">
      <c r="A657">
        <v>21</v>
      </c>
      <c r="B657" t="s">
        <v>70</v>
      </c>
      <c r="C657" t="s">
        <v>67</v>
      </c>
      <c r="D657" t="s">
        <v>68</v>
      </c>
      <c r="F657" s="2">
        <v>0</v>
      </c>
      <c r="G657" s="2">
        <f t="shared" si="194"/>
        <v>1</v>
      </c>
      <c r="H657" s="4">
        <f t="shared" si="195"/>
        <v>0</v>
      </c>
      <c r="I657">
        <f t="shared" si="196"/>
        <v>1</v>
      </c>
      <c r="J657">
        <f t="shared" si="189"/>
        <v>0</v>
      </c>
      <c r="K657">
        <f t="shared" si="197"/>
        <v>4</v>
      </c>
      <c r="L657">
        <f t="shared" si="198"/>
        <v>0</v>
      </c>
      <c r="M657" s="8">
        <f t="shared" ref="M657:W657" si="205">(M5-$M5)/$M5</f>
        <v>0</v>
      </c>
      <c r="N657" s="8">
        <f t="shared" si="205"/>
        <v>-5.9028118157407106E-2</v>
      </c>
      <c r="O657" s="8">
        <f t="shared" si="205"/>
        <v>-5.4394361197532326E-2</v>
      </c>
      <c r="P657" s="8">
        <f t="shared" si="205"/>
        <v>-0.70462029525030789</v>
      </c>
      <c r="Q657" s="8">
        <f t="shared" si="205"/>
        <v>-0.72987393575576964</v>
      </c>
      <c r="R657" s="8">
        <f t="shared" si="205"/>
        <v>-0.85762689924903612</v>
      </c>
      <c r="S657" s="8">
        <f t="shared" si="205"/>
        <v>-0.81537422397679227</v>
      </c>
      <c r="T657" s="8">
        <f t="shared" si="205"/>
        <v>-2.6178497833976744E-2</v>
      </c>
      <c r="U657" s="8">
        <f t="shared" si="205"/>
        <v>-9.2110015336370504E-2</v>
      </c>
      <c r="V657" s="8">
        <f t="shared" si="205"/>
        <v>-0.391058597611392</v>
      </c>
      <c r="W657" s="8">
        <f t="shared" si="205"/>
        <v>-0.53960204895165442</v>
      </c>
      <c r="Y657" s="8">
        <f t="shared" ref="Y657:AI657" si="206">(Y5-$Y5)/$Y5</f>
        <v>0</v>
      </c>
      <c r="Z657" s="8">
        <f t="shared" si="206"/>
        <v>-0.20021430452965527</v>
      </c>
      <c r="AA657" s="8">
        <f t="shared" si="206"/>
        <v>-0.20320049518392969</v>
      </c>
      <c r="AB657" s="8">
        <f t="shared" si="206"/>
        <v>-0.39645474535245212</v>
      </c>
      <c r="AC657" s="8">
        <f t="shared" si="206"/>
        <v>-0.54548893117932173</v>
      </c>
      <c r="AD657" s="8">
        <f t="shared" si="206"/>
        <v>-0.55542805070616286</v>
      </c>
      <c r="AE657" s="8">
        <f t="shared" si="206"/>
        <v>-0.53324351152410343</v>
      </c>
      <c r="AF657" s="8">
        <f t="shared" si="206"/>
        <v>-0.59471518928950673</v>
      </c>
      <c r="AG657" s="8">
        <f t="shared" si="206"/>
        <v>-0.44329110740171201</v>
      </c>
      <c r="AH657" s="8">
        <f t="shared" si="206"/>
        <v>-7.4386624009613503E-2</v>
      </c>
      <c r="AI657" s="8">
        <f t="shared" si="206"/>
        <v>-6.6198943195096421E-3</v>
      </c>
      <c r="AK657" s="8">
        <f t="shared" ref="AK657:AU657" si="207">(AK5-$AK5)/$AK5</f>
        <v>0</v>
      </c>
      <c r="AL657" s="8">
        <f t="shared" si="207"/>
        <v>-0.72445542081568648</v>
      </c>
      <c r="AM657" s="8">
        <f t="shared" si="207"/>
        <v>-0.72353292615053466</v>
      </c>
      <c r="AN657" s="8">
        <f t="shared" si="207"/>
        <v>-0.39645474535245212</v>
      </c>
      <c r="AO657" s="8">
        <f t="shared" si="207"/>
        <v>-0.82357926708450091</v>
      </c>
      <c r="AP657" s="8">
        <f t="shared" si="207"/>
        <v>-0.55542805070616286</v>
      </c>
      <c r="AQ657" s="8">
        <f t="shared" si="207"/>
        <v>-0.85354724540359639</v>
      </c>
      <c r="AR657" s="8">
        <f t="shared" si="207"/>
        <v>-0.73034070061517198</v>
      </c>
      <c r="AS657" s="8">
        <f t="shared" si="207"/>
        <v>-0.88682178796919087</v>
      </c>
      <c r="AT657" s="8">
        <f t="shared" si="207"/>
        <v>-7.4386624009613503E-2</v>
      </c>
      <c r="AU657" s="8">
        <f t="shared" si="207"/>
        <v>-0.39381347409265233</v>
      </c>
      <c r="AW657">
        <f t="shared" si="193"/>
        <v>-0.27759816103428048</v>
      </c>
      <c r="AX657" t="str">
        <f t="shared" si="202"/>
        <v/>
      </c>
      <c r="AY657">
        <f t="shared" si="203"/>
        <v>-0.27759816103428048</v>
      </c>
      <c r="AZ657" t="str">
        <f t="shared" si="204"/>
        <v/>
      </c>
    </row>
    <row r="658" spans="1:52" x14ac:dyDescent="0.3">
      <c r="A658">
        <v>21</v>
      </c>
      <c r="B658" t="s">
        <v>71</v>
      </c>
      <c r="C658" t="s">
        <v>67</v>
      </c>
      <c r="D658" t="s">
        <v>68</v>
      </c>
      <c r="F658" s="2">
        <v>0</v>
      </c>
      <c r="G658" s="2">
        <f t="shared" si="194"/>
        <v>0</v>
      </c>
      <c r="H658" s="4">
        <f t="shared" si="195"/>
        <v>0</v>
      </c>
      <c r="I658">
        <f t="shared" si="196"/>
        <v>0</v>
      </c>
      <c r="J658">
        <f t="shared" si="189"/>
        <v>1</v>
      </c>
      <c r="K658">
        <f t="shared" si="197"/>
        <v>4</v>
      </c>
      <c r="L658">
        <f t="shared" si="198"/>
        <v>0</v>
      </c>
      <c r="M658" s="8">
        <f t="shared" ref="M658:W658" si="208">(M6-$M6)/$M6</f>
        <v>0</v>
      </c>
      <c r="N658" s="8">
        <f t="shared" si="208"/>
        <v>-0.33940879291826542</v>
      </c>
      <c r="O658" s="8">
        <f t="shared" si="208"/>
        <v>-0.3309139083052075</v>
      </c>
      <c r="P658" s="8">
        <f t="shared" si="208"/>
        <v>-0.69237539049483265</v>
      </c>
      <c r="Q658" s="8">
        <f t="shared" si="208"/>
        <v>-0.76914365311264188</v>
      </c>
      <c r="R658" s="8">
        <f t="shared" si="208"/>
        <v>-0.78523387666414601</v>
      </c>
      <c r="S658" s="8">
        <f t="shared" si="208"/>
        <v>-0.82415576760862641</v>
      </c>
      <c r="T658" s="8">
        <f t="shared" si="208"/>
        <v>-4.2294905816604791E-2</v>
      </c>
      <c r="U658" s="8">
        <f t="shared" si="208"/>
        <v>-0.31757593514999832</v>
      </c>
      <c r="V658" s="8">
        <f t="shared" si="208"/>
        <v>0.71903078362280737</v>
      </c>
      <c r="W658" s="8">
        <f t="shared" si="208"/>
        <v>-0.80970287810841346</v>
      </c>
      <c r="Y658" s="8">
        <f t="shared" ref="Y658:AI658" si="209">(Y6-$Y6)/$Y6</f>
        <v>0</v>
      </c>
      <c r="Z658" s="8">
        <f t="shared" si="209"/>
        <v>-0.35835181213423972</v>
      </c>
      <c r="AA658" s="8">
        <f t="shared" si="209"/>
        <v>-0.35690040101100939</v>
      </c>
      <c r="AB658" s="8">
        <f t="shared" si="209"/>
        <v>-0.40199708496997955</v>
      </c>
      <c r="AC658" s="8">
        <f t="shared" si="209"/>
        <v>-0.58383230328767022</v>
      </c>
      <c r="AD658" s="8">
        <f t="shared" si="209"/>
        <v>-0.33950083617501736</v>
      </c>
      <c r="AE658" s="8">
        <f t="shared" si="209"/>
        <v>-0.48324527203709633</v>
      </c>
      <c r="AF658" s="8">
        <f t="shared" si="209"/>
        <v>-0.56566044160728446</v>
      </c>
      <c r="AG658" s="8">
        <f t="shared" si="209"/>
        <v>-0.62467221308385812</v>
      </c>
      <c r="AH658" s="8">
        <f t="shared" si="209"/>
        <v>0.24972213911458346</v>
      </c>
      <c r="AI658" s="8">
        <f t="shared" si="209"/>
        <v>-0.28211692858789167</v>
      </c>
      <c r="AK658" s="8">
        <f t="shared" ref="AK658:AU658" si="210">(AK6-$AK6)/$AK6</f>
        <v>0</v>
      </c>
      <c r="AL658" s="8">
        <f t="shared" si="210"/>
        <v>-0.80390767463166113</v>
      </c>
      <c r="AM658" s="8">
        <f t="shared" si="210"/>
        <v>-0.80049572155739246</v>
      </c>
      <c r="AN658" s="8">
        <f t="shared" si="210"/>
        <v>-0.40199708496997955</v>
      </c>
      <c r="AO658" s="8">
        <f t="shared" si="210"/>
        <v>-0.87831562239905803</v>
      </c>
      <c r="AP658" s="8">
        <f t="shared" si="210"/>
        <v>-0.33950083617501736</v>
      </c>
      <c r="AQ658" s="8">
        <f t="shared" si="210"/>
        <v>-0.85433468194552331</v>
      </c>
      <c r="AR658" s="8">
        <f t="shared" si="210"/>
        <v>-0.74860231143321609</v>
      </c>
      <c r="AS658" s="8">
        <f t="shared" si="210"/>
        <v>-0.91731011639259197</v>
      </c>
      <c r="AT658" s="8">
        <f t="shared" si="210"/>
        <v>0.24972213911458346</v>
      </c>
      <c r="AU658" s="8">
        <f t="shared" si="210"/>
        <v>-0.59800974502360349</v>
      </c>
      <c r="AW658">
        <f t="shared" si="193"/>
        <v>0.67736803605479445</v>
      </c>
      <c r="AX658" t="str">
        <f t="shared" si="202"/>
        <v/>
      </c>
      <c r="AY658" t="str">
        <f t="shared" si="203"/>
        <v/>
      </c>
      <c r="AZ658">
        <f t="shared" si="204"/>
        <v>0.67736803605479445</v>
      </c>
    </row>
    <row r="659" spans="1:52" x14ac:dyDescent="0.3">
      <c r="A659">
        <v>21</v>
      </c>
      <c r="B659" t="s">
        <v>72</v>
      </c>
      <c r="C659" t="s">
        <v>67</v>
      </c>
      <c r="D659" t="s">
        <v>68</v>
      </c>
      <c r="F659" s="2">
        <v>0</v>
      </c>
      <c r="G659" s="2">
        <f t="shared" si="194"/>
        <v>1</v>
      </c>
      <c r="H659" s="4">
        <f t="shared" si="195"/>
        <v>0</v>
      </c>
      <c r="I659">
        <f t="shared" si="196"/>
        <v>0</v>
      </c>
      <c r="J659">
        <f t="shared" si="189"/>
        <v>1</v>
      </c>
      <c r="K659">
        <f t="shared" si="197"/>
        <v>4</v>
      </c>
      <c r="L659">
        <f t="shared" si="198"/>
        <v>0</v>
      </c>
      <c r="M659" s="8">
        <f t="shared" ref="M659:W659" si="211">(M7-$M7)/$M7</f>
        <v>0</v>
      </c>
      <c r="N659" s="8">
        <f t="shared" si="211"/>
        <v>-0.31888035073734555</v>
      </c>
      <c r="O659" s="8">
        <f t="shared" si="211"/>
        <v>-0.31043762455161417</v>
      </c>
      <c r="P659" s="8">
        <f t="shared" si="211"/>
        <v>1.7144328417696293</v>
      </c>
      <c r="Q659" s="8">
        <f t="shared" si="211"/>
        <v>-0.66505125548027111</v>
      </c>
      <c r="R659" s="8">
        <f t="shared" si="211"/>
        <v>0.16806010362694293</v>
      </c>
      <c r="S659" s="8">
        <f t="shared" si="211"/>
        <v>-0.63933726584296535</v>
      </c>
      <c r="T659" s="8">
        <f t="shared" si="211"/>
        <v>2.7283456357114386</v>
      </c>
      <c r="U659" s="8">
        <f t="shared" si="211"/>
        <v>1.7792331606217617</v>
      </c>
      <c r="V659" s="8">
        <f t="shared" si="211"/>
        <v>5.1043644479872459</v>
      </c>
      <c r="W659" s="8">
        <f t="shared" si="211"/>
        <v>-0.5158091669988043</v>
      </c>
      <c r="Y659" s="8">
        <f t="shared" ref="Y659:AI659" si="212">(Y7-$Y7)/$Y7</f>
        <v>0</v>
      </c>
      <c r="Z659" s="8">
        <f t="shared" si="212"/>
        <v>-0.35744440234358582</v>
      </c>
      <c r="AA659" s="8">
        <f t="shared" si="212"/>
        <v>-0.3610132210642687</v>
      </c>
      <c r="AB659" s="8">
        <f t="shared" si="212"/>
        <v>0.82382315677757534</v>
      </c>
      <c r="AC659" s="8">
        <f t="shared" si="212"/>
        <v>-0.48393107968858706</v>
      </c>
      <c r="AD659" s="8">
        <f t="shared" si="212"/>
        <v>0.65539871390450455</v>
      </c>
      <c r="AE659" s="8">
        <f t="shared" si="212"/>
        <v>-0.39076396911130079</v>
      </c>
      <c r="AF659" s="8">
        <f t="shared" si="212"/>
        <v>0.16764438558840472</v>
      </c>
      <c r="AG659" s="8">
        <f t="shared" si="212"/>
        <v>0.13564596980594557</v>
      </c>
      <c r="AH659" s="8">
        <f t="shared" si="212"/>
        <v>1.9034272629603535</v>
      </c>
      <c r="AI659" s="8">
        <f t="shared" si="212"/>
        <v>-7.306012963911386E-2</v>
      </c>
      <c r="AK659" s="8">
        <f t="shared" ref="AK659:AU659" si="213">(AK7-$AK7)/$AK7</f>
        <v>0</v>
      </c>
      <c r="AL659" s="8">
        <f t="shared" si="213"/>
        <v>-0.78190733638858911</v>
      </c>
      <c r="AM659" s="8">
        <f t="shared" si="213"/>
        <v>-0.78247472678694396</v>
      </c>
      <c r="AN659" s="8">
        <f t="shared" si="213"/>
        <v>0.82382315677757534</v>
      </c>
      <c r="AO659" s="8">
        <f t="shared" si="213"/>
        <v>-0.83257182351329417</v>
      </c>
      <c r="AP659" s="8">
        <f t="shared" si="213"/>
        <v>0.65539871390450455</v>
      </c>
      <c r="AQ659" s="8">
        <f t="shared" si="213"/>
        <v>-0.79810175126227778</v>
      </c>
      <c r="AR659" s="8">
        <f t="shared" si="213"/>
        <v>-0.36166623033966366</v>
      </c>
      <c r="AS659" s="8">
        <f t="shared" si="213"/>
        <v>-0.80146984641818897</v>
      </c>
      <c r="AT659" s="8">
        <f t="shared" si="213"/>
        <v>1.9034272629603535</v>
      </c>
      <c r="AU659" s="8">
        <f t="shared" si="213"/>
        <v>-0.51228169443637117</v>
      </c>
      <c r="AW659">
        <f t="shared" si="193"/>
        <v>1.497176194406153</v>
      </c>
      <c r="AX659" t="str">
        <f t="shared" si="202"/>
        <v/>
      </c>
      <c r="AY659" t="str">
        <f t="shared" si="203"/>
        <v/>
      </c>
      <c r="AZ659">
        <f t="shared" si="204"/>
        <v>1.497176194406153</v>
      </c>
    </row>
    <row r="660" spans="1:52" x14ac:dyDescent="0.3">
      <c r="A660">
        <v>21</v>
      </c>
      <c r="B660" t="s">
        <v>73</v>
      </c>
      <c r="C660" t="s">
        <v>67</v>
      </c>
      <c r="D660" t="s">
        <v>68</v>
      </c>
      <c r="F660" s="2">
        <v>0</v>
      </c>
      <c r="G660" s="2">
        <f t="shared" si="194"/>
        <v>0</v>
      </c>
      <c r="H660" s="4">
        <f t="shared" si="195"/>
        <v>0</v>
      </c>
      <c r="I660">
        <f t="shared" si="196"/>
        <v>0</v>
      </c>
      <c r="J660">
        <f t="shared" si="189"/>
        <v>1</v>
      </c>
      <c r="K660">
        <f t="shared" si="197"/>
        <v>4</v>
      </c>
      <c r="L660">
        <f t="shared" si="198"/>
        <v>0</v>
      </c>
      <c r="M660" s="8">
        <f t="shared" ref="M660:W660" si="214">(M8-$M8)/$M8</f>
        <v>0</v>
      </c>
      <c r="N660" s="8">
        <f t="shared" si="214"/>
        <v>0.90798702227367689</v>
      </c>
      <c r="O660" s="8">
        <f t="shared" si="214"/>
        <v>0.9143834613008488</v>
      </c>
      <c r="P660" s="8">
        <f t="shared" si="214"/>
        <v>0.1609743719952301</v>
      </c>
      <c r="Q660" s="8">
        <f t="shared" si="214"/>
        <v>6.8974591787872991E-2</v>
      </c>
      <c r="R660" s="8">
        <f t="shared" si="214"/>
        <v>-0.14630474864163073</v>
      </c>
      <c r="S660" s="8">
        <f t="shared" si="214"/>
        <v>0.87651313912616979</v>
      </c>
      <c r="T660" s="8">
        <f t="shared" si="214"/>
        <v>-0.16603968767863855</v>
      </c>
      <c r="U660" s="8">
        <f t="shared" si="214"/>
        <v>-1.4357074563243052E-2</v>
      </c>
      <c r="V660" s="8">
        <f t="shared" si="214"/>
        <v>4.0212966039463574</v>
      </c>
      <c r="W660" s="8">
        <f t="shared" si="214"/>
        <v>1.1313620030480458</v>
      </c>
      <c r="Y660" s="8">
        <f t="shared" ref="Y660:AI660" si="215">(Y8-$Y8)/$Y8</f>
        <v>0</v>
      </c>
      <c r="Z660" s="8">
        <f t="shared" si="215"/>
        <v>0.28260227505818813</v>
      </c>
      <c r="AA660" s="8">
        <f t="shared" si="215"/>
        <v>0.27311507564641968</v>
      </c>
      <c r="AB660" s="8">
        <f t="shared" si="215"/>
        <v>0.37643903329471146</v>
      </c>
      <c r="AC660" s="8">
        <f t="shared" si="215"/>
        <v>-0.31372560650464398</v>
      </c>
      <c r="AD660" s="8">
        <f t="shared" si="215"/>
        <v>0.20248486427662971</v>
      </c>
      <c r="AE660" s="8">
        <f t="shared" si="215"/>
        <v>0.18982448168389968</v>
      </c>
      <c r="AF660" s="8">
        <f t="shared" si="215"/>
        <v>-0.70777977284582394</v>
      </c>
      <c r="AG660" s="8">
        <f t="shared" si="215"/>
        <v>-0.34569801020477281</v>
      </c>
      <c r="AH660" s="8">
        <f t="shared" si="215"/>
        <v>0.61225195248772346</v>
      </c>
      <c r="AI660" s="8">
        <f t="shared" si="215"/>
        <v>1.0272784664261858</v>
      </c>
      <c r="AK660" s="8">
        <f t="shared" ref="AK660:AU660" si="216">(AK8-$AK8)/$AK8</f>
        <v>0</v>
      </c>
      <c r="AL660" s="8">
        <f t="shared" si="216"/>
        <v>-0.66260320852580179</v>
      </c>
      <c r="AM660" s="8">
        <f t="shared" si="216"/>
        <v>-0.66315231900691851</v>
      </c>
      <c r="AN660" s="8">
        <f t="shared" si="216"/>
        <v>0.37643903329471146</v>
      </c>
      <c r="AO660" s="8">
        <f t="shared" si="216"/>
        <v>-0.79969854030862997</v>
      </c>
      <c r="AP660" s="8">
        <f t="shared" si="216"/>
        <v>0.20248486427662971</v>
      </c>
      <c r="AQ660" s="8">
        <f t="shared" si="216"/>
        <v>-0.72479774274534936</v>
      </c>
      <c r="AR660" s="8">
        <f t="shared" si="216"/>
        <v>-0.80485247058891596</v>
      </c>
      <c r="AS660" s="8">
        <f t="shared" si="216"/>
        <v>-0.88967689576566777</v>
      </c>
      <c r="AT660" s="8">
        <f t="shared" si="216"/>
        <v>0.61225195248772346</v>
      </c>
      <c r="AU660" s="8">
        <f t="shared" si="216"/>
        <v>0.46008601421885997</v>
      </c>
      <c r="AW660">
        <f t="shared" si="193"/>
        <v>0.66648166738427805</v>
      </c>
      <c r="AX660" t="str">
        <f t="shared" si="202"/>
        <v/>
      </c>
      <c r="AY660" t="str">
        <f t="shared" si="203"/>
        <v/>
      </c>
      <c r="AZ660">
        <f t="shared" si="204"/>
        <v>0.66648166738427805</v>
      </c>
    </row>
    <row r="661" spans="1:52" x14ac:dyDescent="0.3">
      <c r="A661">
        <v>21</v>
      </c>
      <c r="B661" t="s">
        <v>74</v>
      </c>
      <c r="C661" t="s">
        <v>67</v>
      </c>
      <c r="D661" t="s">
        <v>68</v>
      </c>
      <c r="F661" s="2">
        <v>0</v>
      </c>
      <c r="G661" s="2">
        <f t="shared" si="194"/>
        <v>0</v>
      </c>
      <c r="H661" s="4">
        <f t="shared" si="195"/>
        <v>0</v>
      </c>
      <c r="I661">
        <f t="shared" si="196"/>
        <v>0</v>
      </c>
      <c r="J661">
        <f t="shared" si="189"/>
        <v>1</v>
      </c>
      <c r="K661">
        <f t="shared" si="197"/>
        <v>4</v>
      </c>
      <c r="L661">
        <f t="shared" si="198"/>
        <v>0</v>
      </c>
      <c r="M661" s="8">
        <f t="shared" ref="M661:W661" si="217">(M9-$M9)/$M9</f>
        <v>0</v>
      </c>
      <c r="N661" s="8">
        <f t="shared" si="217"/>
        <v>-0.23693177753876943</v>
      </c>
      <c r="O661" s="8">
        <f t="shared" si="217"/>
        <v>-0.23044287676247605</v>
      </c>
      <c r="P661" s="8">
        <f t="shared" si="217"/>
        <v>-0.27284163873238398</v>
      </c>
      <c r="Q661" s="8">
        <f t="shared" si="217"/>
        <v>-0.7646646065762025</v>
      </c>
      <c r="R661" s="8">
        <f t="shared" si="217"/>
        <v>-0.71786709836971607</v>
      </c>
      <c r="S661" s="8">
        <f t="shared" si="217"/>
        <v>-0.84511561527472123</v>
      </c>
      <c r="T661" s="8">
        <f t="shared" si="217"/>
        <v>1.0860087158986942</v>
      </c>
      <c r="U661" s="8">
        <f t="shared" si="217"/>
        <v>0.5430520610387326</v>
      </c>
      <c r="V661" s="8">
        <f t="shared" si="217"/>
        <v>-0.73672203030202688</v>
      </c>
      <c r="W661" s="8">
        <f t="shared" si="217"/>
        <v>-0.84845199587347697</v>
      </c>
      <c r="Y661" s="8">
        <f t="shared" ref="Y661:AI661" si="218">(Y9-$Y9)/$Y9</f>
        <v>0</v>
      </c>
      <c r="Z661" s="8">
        <f t="shared" si="218"/>
        <v>-0.24122907545202338</v>
      </c>
      <c r="AA661" s="8">
        <f t="shared" si="218"/>
        <v>-0.2434000607118896</v>
      </c>
      <c r="AB661" s="8">
        <f t="shared" si="218"/>
        <v>-7.9109786700302581E-2</v>
      </c>
      <c r="AC661" s="8">
        <f t="shared" si="218"/>
        <v>-0.52930576427062592</v>
      </c>
      <c r="AD661" s="8">
        <f t="shared" si="218"/>
        <v>-0.22236933545784371</v>
      </c>
      <c r="AE661" s="8">
        <f t="shared" si="218"/>
        <v>-0.33832094580241684</v>
      </c>
      <c r="AF661" s="8">
        <f t="shared" si="218"/>
        <v>-0.14544818473202245</v>
      </c>
      <c r="AG661" s="8">
        <f t="shared" si="218"/>
        <v>-0.19854929875864141</v>
      </c>
      <c r="AH661" s="8">
        <f t="shared" si="218"/>
        <v>0.30669633704613197</v>
      </c>
      <c r="AI661" s="8">
        <f t="shared" si="218"/>
        <v>-0.18931988816148024</v>
      </c>
      <c r="AK661" s="8">
        <f t="shared" ref="AK661:AU661" si="219">(AK9-$AK9)/$AK9</f>
        <v>0</v>
      </c>
      <c r="AL661" s="8">
        <f t="shared" si="219"/>
        <v>-0.75245170173674802</v>
      </c>
      <c r="AM661" s="8">
        <f t="shared" si="219"/>
        <v>-0.75192208056850918</v>
      </c>
      <c r="AN661" s="8">
        <f t="shared" si="219"/>
        <v>-7.9109786700302581E-2</v>
      </c>
      <c r="AO661" s="8">
        <f t="shared" si="219"/>
        <v>-0.84225291560153914</v>
      </c>
      <c r="AP661" s="8">
        <f t="shared" si="219"/>
        <v>-0.22236933545784371</v>
      </c>
      <c r="AQ661" s="8">
        <f t="shared" si="219"/>
        <v>-0.81085711161424734</v>
      </c>
      <c r="AR661" s="8">
        <f t="shared" si="219"/>
        <v>-0.49901796709761376</v>
      </c>
      <c r="AS661" s="8">
        <f t="shared" si="219"/>
        <v>-0.83973760399986097</v>
      </c>
      <c r="AT661" s="8">
        <f t="shared" si="219"/>
        <v>0.30669633704613197</v>
      </c>
      <c r="AU661" s="8">
        <f t="shared" si="219"/>
        <v>-0.54774415222244932</v>
      </c>
      <c r="AW661">
        <f t="shared" si="193"/>
        <v>0.4369877280856474</v>
      </c>
      <c r="AX661" t="str">
        <f t="shared" si="202"/>
        <v/>
      </c>
      <c r="AY661" t="str">
        <f t="shared" si="203"/>
        <v/>
      </c>
      <c r="AZ661">
        <f t="shared" si="204"/>
        <v>0.4369877280856474</v>
      </c>
    </row>
    <row r="662" spans="1:52" x14ac:dyDescent="0.3">
      <c r="A662">
        <v>21</v>
      </c>
      <c r="B662" t="s">
        <v>75</v>
      </c>
      <c r="C662" t="s">
        <v>67</v>
      </c>
      <c r="D662" t="s">
        <v>68</v>
      </c>
      <c r="F662" s="2">
        <v>0</v>
      </c>
      <c r="G662" s="2">
        <f t="shared" si="194"/>
        <v>1</v>
      </c>
      <c r="H662" s="4">
        <f t="shared" si="195"/>
        <v>0</v>
      </c>
      <c r="I662">
        <f t="shared" si="196"/>
        <v>1</v>
      </c>
      <c r="J662">
        <f t="shared" si="189"/>
        <v>0</v>
      </c>
      <c r="K662">
        <f t="shared" si="197"/>
        <v>4</v>
      </c>
      <c r="L662">
        <f t="shared" si="198"/>
        <v>0</v>
      </c>
      <c r="M662" s="8">
        <f t="shared" ref="M662:W662" si="220">(M10-$M10)/$M10</f>
        <v>0</v>
      </c>
      <c r="N662" s="8">
        <f t="shared" si="220"/>
        <v>1.6842686394856832</v>
      </c>
      <c r="O662" s="8">
        <f t="shared" si="220"/>
        <v>1.6848236566466428</v>
      </c>
      <c r="P662" s="8">
        <f t="shared" si="220"/>
        <v>-0.55716014797319446</v>
      </c>
      <c r="Q662" s="8">
        <f t="shared" si="220"/>
        <v>-0.39845171836137405</v>
      </c>
      <c r="R662" s="8">
        <f t="shared" si="220"/>
        <v>-0.7332279786313245</v>
      </c>
      <c r="S662" s="8">
        <f t="shared" si="220"/>
        <v>-0.50639821664880846</v>
      </c>
      <c r="T662" s="8">
        <f t="shared" si="220"/>
        <v>1.7858298661309786</v>
      </c>
      <c r="U662" s="8">
        <f t="shared" si="220"/>
        <v>1.7639388301362107</v>
      </c>
      <c r="V662" s="8">
        <f t="shared" si="220"/>
        <v>-0.83015680521942681</v>
      </c>
      <c r="W662" s="8">
        <f t="shared" si="220"/>
        <v>-0.14910588250523535</v>
      </c>
      <c r="Y662" s="8">
        <f t="shared" ref="Y662:AI662" si="221">(Y10-$Y10)/$Y10</f>
        <v>0</v>
      </c>
      <c r="Z662" s="8">
        <f t="shared" si="221"/>
        <v>0.81598016159918962</v>
      </c>
      <c r="AA662" s="8">
        <f t="shared" si="221"/>
        <v>0.79652312010478066</v>
      </c>
      <c r="AB662" s="8">
        <f t="shared" si="221"/>
        <v>-0.19966076035048116</v>
      </c>
      <c r="AC662" s="8">
        <f t="shared" si="221"/>
        <v>-0.12644716585776888</v>
      </c>
      <c r="AD662" s="8">
        <f t="shared" si="221"/>
        <v>6.5191096623723202E-2</v>
      </c>
      <c r="AE662" s="8">
        <f t="shared" si="221"/>
        <v>0.20919802517961036</v>
      </c>
      <c r="AF662" s="8">
        <f t="shared" si="221"/>
        <v>-0.26763295585384927</v>
      </c>
      <c r="AG662" s="8">
        <f t="shared" si="221"/>
        <v>0.24897513625902565</v>
      </c>
      <c r="AH662" s="8">
        <f t="shared" si="221"/>
        <v>-3.8864260258578934E-2</v>
      </c>
      <c r="AI662" s="8">
        <f t="shared" si="221"/>
        <v>1.2884073958458402</v>
      </c>
      <c r="AK662" s="8">
        <f t="shared" ref="AK662:AU662" si="222">(AK10-$AK10)/$AK10</f>
        <v>0</v>
      </c>
      <c r="AL662" s="8">
        <f t="shared" si="222"/>
        <v>-0.57020098586727164</v>
      </c>
      <c r="AM662" s="8">
        <f t="shared" si="222"/>
        <v>-0.57912456768629184</v>
      </c>
      <c r="AN662" s="8">
        <f t="shared" si="222"/>
        <v>-0.19966076035048116</v>
      </c>
      <c r="AO662" s="8">
        <f t="shared" si="222"/>
        <v>-0.74471834095043665</v>
      </c>
      <c r="AP662" s="8">
        <f t="shared" si="222"/>
        <v>6.5191096623723202E-2</v>
      </c>
      <c r="AQ662" s="8">
        <f t="shared" si="222"/>
        <v>-0.69313751698964154</v>
      </c>
      <c r="AR662" s="8">
        <f t="shared" si="222"/>
        <v>-0.52592717522391175</v>
      </c>
      <c r="AS662" s="8">
        <f t="shared" si="222"/>
        <v>-0.77867234955201592</v>
      </c>
      <c r="AT662" s="8">
        <f t="shared" si="222"/>
        <v>-3.8864260258578934E-2</v>
      </c>
      <c r="AU662" s="8">
        <f t="shared" si="222"/>
        <v>0.40649574511958275</v>
      </c>
      <c r="AW662">
        <f t="shared" si="193"/>
        <v>-0.52045867923799993</v>
      </c>
      <c r="AX662" t="str">
        <f t="shared" si="202"/>
        <v/>
      </c>
      <c r="AY662">
        <f t="shared" si="203"/>
        <v>-0.52045867923799993</v>
      </c>
      <c r="AZ662" t="str">
        <f t="shared" si="204"/>
        <v/>
      </c>
    </row>
    <row r="663" spans="1:52" s="17" customFormat="1" x14ac:dyDescent="0.3">
      <c r="A663">
        <v>21</v>
      </c>
      <c r="B663" t="s">
        <v>76</v>
      </c>
      <c r="C663" t="s">
        <v>67</v>
      </c>
      <c r="D663" t="s">
        <v>68</v>
      </c>
      <c r="E663"/>
      <c r="F663" s="2">
        <v>0</v>
      </c>
      <c r="G663" s="2">
        <f t="shared" si="194"/>
        <v>1</v>
      </c>
      <c r="H663" s="4">
        <f t="shared" si="195"/>
        <v>0</v>
      </c>
      <c r="I663">
        <f t="shared" si="196"/>
        <v>1</v>
      </c>
      <c r="J663">
        <f t="shared" si="189"/>
        <v>0</v>
      </c>
      <c r="K663">
        <f t="shared" si="197"/>
        <v>4</v>
      </c>
      <c r="L663">
        <f t="shared" si="198"/>
        <v>0</v>
      </c>
      <c r="M663" s="8">
        <f t="shared" ref="M663:W663" si="223">(M11-$M11)/$M11</f>
        <v>0</v>
      </c>
      <c r="N663" s="8">
        <f t="shared" si="223"/>
        <v>0.52715537156609205</v>
      </c>
      <c r="O663" s="8">
        <f t="shared" si="223"/>
        <v>0.54659567442558799</v>
      </c>
      <c r="P663" s="8">
        <f t="shared" si="223"/>
        <v>0.36421581808078335</v>
      </c>
      <c r="Q663" s="8">
        <f t="shared" si="223"/>
        <v>-0.23720915144241939</v>
      </c>
      <c r="R663" s="8">
        <f t="shared" si="223"/>
        <v>0.49990405767804136</v>
      </c>
      <c r="S663" s="8">
        <f t="shared" si="223"/>
        <v>0.34256526079054589</v>
      </c>
      <c r="T663" s="8">
        <f t="shared" si="223"/>
        <v>-0.31686503334518257</v>
      </c>
      <c r="U663" s="8">
        <f t="shared" si="223"/>
        <v>-0.31612649945728827</v>
      </c>
      <c r="V663" s="8">
        <f t="shared" si="223"/>
        <v>2.1207390614815447</v>
      </c>
      <c r="W663" s="8">
        <f t="shared" si="223"/>
        <v>0.66855840965644164</v>
      </c>
      <c r="X663"/>
      <c r="Y663" s="8">
        <f t="shared" ref="Y663:AI663" si="224">(Y11-$Y11)/$Y11</f>
        <v>0</v>
      </c>
      <c r="Z663" s="8">
        <f t="shared" si="224"/>
        <v>9.2748551342312205E-2</v>
      </c>
      <c r="AA663" s="8">
        <f t="shared" si="224"/>
        <v>9.5818789134619928E-2</v>
      </c>
      <c r="AB663" s="8">
        <f t="shared" si="224"/>
        <v>0.52747750026838924</v>
      </c>
      <c r="AC663" s="8">
        <f t="shared" si="224"/>
        <v>-0.2270340338803703</v>
      </c>
      <c r="AD663" s="8">
        <f t="shared" si="224"/>
        <v>0.38889661594059421</v>
      </c>
      <c r="AE663" s="8">
        <f t="shared" si="224"/>
        <v>0.16785990813803306</v>
      </c>
      <c r="AF663" s="8">
        <f t="shared" si="224"/>
        <v>-0.7464296474038965</v>
      </c>
      <c r="AG663" s="8">
        <f t="shared" si="224"/>
        <v>-0.58303020237177361</v>
      </c>
      <c r="AH663" s="8">
        <f t="shared" si="224"/>
        <v>0.61640219711438959</v>
      </c>
      <c r="AI663" s="8">
        <f t="shared" si="224"/>
        <v>0.80561632073183664</v>
      </c>
      <c r="AK663" s="8">
        <f t="shared" ref="AK663:AU663" si="225">(AK11-$AK11)/$AK11</f>
        <v>0</v>
      </c>
      <c r="AL663" s="8">
        <f t="shared" si="225"/>
        <v>-0.67590228453206969</v>
      </c>
      <c r="AM663" s="8">
        <f t="shared" si="225"/>
        <v>-0.66689970547729949</v>
      </c>
      <c r="AN663" s="8">
        <f t="shared" si="225"/>
        <v>0.52747750026838924</v>
      </c>
      <c r="AO663" s="8">
        <f t="shared" si="225"/>
        <v>-0.72248809835039118</v>
      </c>
      <c r="AP663" s="8">
        <f t="shared" si="225"/>
        <v>0.38889661594059421</v>
      </c>
      <c r="AQ663" s="8">
        <f t="shared" si="225"/>
        <v>-0.63777347696721942</v>
      </c>
      <c r="AR663" s="8">
        <f t="shared" si="225"/>
        <v>-0.83912261260862941</v>
      </c>
      <c r="AS663" s="8">
        <f t="shared" si="225"/>
        <v>-0.92946807561240807</v>
      </c>
      <c r="AT663" s="8">
        <f t="shared" si="225"/>
        <v>0.61640219711438959</v>
      </c>
      <c r="AU663" s="8">
        <f t="shared" si="225"/>
        <v>0.30895470903768585</v>
      </c>
      <c r="AW663">
        <f t="shared" si="193"/>
        <v>-0.52045867923799993</v>
      </c>
      <c r="AX663" t="str">
        <f t="shared" si="202"/>
        <v/>
      </c>
      <c r="AY663">
        <f t="shared" si="203"/>
        <v>-0.52045867923799993</v>
      </c>
      <c r="AZ663" t="str">
        <f t="shared" si="204"/>
        <v/>
      </c>
    </row>
    <row r="664" spans="1:52" s="17" customFormat="1" x14ac:dyDescent="0.3">
      <c r="A664">
        <v>21</v>
      </c>
      <c r="B664" t="s">
        <v>77</v>
      </c>
      <c r="C664" t="s">
        <v>67</v>
      </c>
      <c r="D664" t="s">
        <v>68</v>
      </c>
      <c r="E664"/>
      <c r="F664" s="2">
        <v>0</v>
      </c>
      <c r="G664" s="2">
        <f t="shared" si="194"/>
        <v>0</v>
      </c>
      <c r="H664" s="4">
        <f t="shared" si="195"/>
        <v>0</v>
      </c>
      <c r="I664">
        <f t="shared" si="196"/>
        <v>0</v>
      </c>
      <c r="J664">
        <f t="shared" si="189"/>
        <v>1</v>
      </c>
      <c r="K664">
        <f t="shared" si="197"/>
        <v>4</v>
      </c>
      <c r="L664">
        <f t="shared" si="198"/>
        <v>0</v>
      </c>
      <c r="M664" s="8">
        <f t="shared" ref="M664:W664" si="226">(M12-$M12)/$M12</f>
        <v>0</v>
      </c>
      <c r="N664" s="8">
        <f t="shared" si="226"/>
        <v>-0.21207954470060061</v>
      </c>
      <c r="O664" s="8">
        <f t="shared" si="226"/>
        <v>-0.19232935487404057</v>
      </c>
      <c r="P664" s="8">
        <f t="shared" si="226"/>
        <v>1.3526539780380409</v>
      </c>
      <c r="Q664" s="8">
        <f t="shared" si="226"/>
        <v>-0.23730515132941785</v>
      </c>
      <c r="R664" s="8">
        <f t="shared" si="226"/>
        <v>0.53776340738938699</v>
      </c>
      <c r="S664" s="8">
        <f t="shared" si="226"/>
        <v>-0.34543763973709679</v>
      </c>
      <c r="T664" s="8">
        <f t="shared" si="226"/>
        <v>-0.20152682688976156</v>
      </c>
      <c r="U664" s="8">
        <f t="shared" si="226"/>
        <v>-0.35883969765710322</v>
      </c>
      <c r="V664" s="8">
        <f t="shared" si="226"/>
        <v>4.1826367804362263</v>
      </c>
      <c r="W664" s="8">
        <f t="shared" si="226"/>
        <v>0.45416817395800757</v>
      </c>
      <c r="X664"/>
      <c r="Y664" s="8">
        <f t="shared" ref="Y664:AI664" si="227">(Y12-$Y12)/$Y12</f>
        <v>0</v>
      </c>
      <c r="Z664" s="8">
        <f t="shared" si="227"/>
        <v>-0.35454746383003283</v>
      </c>
      <c r="AA664" s="8">
        <f t="shared" si="227"/>
        <v>-0.34669422216779605</v>
      </c>
      <c r="AB664" s="8">
        <f t="shared" si="227"/>
        <v>1.0876159856042507</v>
      </c>
      <c r="AC664" s="8">
        <f t="shared" si="227"/>
        <v>-0.20915627090386851</v>
      </c>
      <c r="AD664" s="8">
        <f t="shared" si="227"/>
        <v>0.66476507280872188</v>
      </c>
      <c r="AE664" s="8">
        <f t="shared" si="227"/>
        <v>-0.19581399415322542</v>
      </c>
      <c r="AF664" s="8">
        <f t="shared" si="227"/>
        <v>-0.63062805224393659</v>
      </c>
      <c r="AG664" s="8">
        <f t="shared" si="227"/>
        <v>-0.59584335844795178</v>
      </c>
      <c r="AH664" s="8">
        <f t="shared" si="227"/>
        <v>0.87322779746304735</v>
      </c>
      <c r="AI664" s="8">
        <f t="shared" si="227"/>
        <v>0.14641116564501971</v>
      </c>
      <c r="AK664" s="8">
        <f t="shared" ref="AK664:AU664" si="228">(AK12-$AK12)/$AK12</f>
        <v>0</v>
      </c>
      <c r="AL664" s="8">
        <f t="shared" si="228"/>
        <v>-0.72629807895643461</v>
      </c>
      <c r="AM664" s="8">
        <f t="shared" si="228"/>
        <v>-0.71710917311002764</v>
      </c>
      <c r="AN664" s="8">
        <f t="shared" si="228"/>
        <v>1.0876159856042507</v>
      </c>
      <c r="AO664" s="8">
        <f t="shared" si="228"/>
        <v>-0.65577984788006416</v>
      </c>
      <c r="AP664" s="8">
        <f t="shared" si="228"/>
        <v>0.66476507280872188</v>
      </c>
      <c r="AQ664" s="8">
        <f t="shared" si="228"/>
        <v>-0.69631453174525648</v>
      </c>
      <c r="AR664" s="8">
        <f t="shared" si="228"/>
        <v>-0.79287423830116588</v>
      </c>
      <c r="AS664" s="8">
        <f t="shared" si="228"/>
        <v>-0.92116797418034468</v>
      </c>
      <c r="AT664" s="8">
        <f t="shared" si="228"/>
        <v>0.87322779746304735</v>
      </c>
      <c r="AU664" s="8">
        <f t="shared" si="228"/>
        <v>-0.22751009996027022</v>
      </c>
      <c r="AW664">
        <f t="shared" si="193"/>
        <v>0.4369877280856474</v>
      </c>
      <c r="AX664" t="str">
        <f t="shared" si="202"/>
        <v/>
      </c>
      <c r="AY664" t="str">
        <f t="shared" si="203"/>
        <v/>
      </c>
      <c r="AZ664">
        <f t="shared" si="204"/>
        <v>0.4369877280856474</v>
      </c>
    </row>
    <row r="665" spans="1:52" s="17" customFormat="1" x14ac:dyDescent="0.3">
      <c r="A665">
        <v>21</v>
      </c>
      <c r="B665" t="s">
        <v>78</v>
      </c>
      <c r="C665" t="s">
        <v>67</v>
      </c>
      <c r="D665" t="s">
        <v>68</v>
      </c>
      <c r="E665"/>
      <c r="F665" s="2">
        <v>0</v>
      </c>
      <c r="G665" s="2">
        <f t="shared" si="194"/>
        <v>0</v>
      </c>
      <c r="H665" s="4">
        <f t="shared" si="195"/>
        <v>0</v>
      </c>
      <c r="I665">
        <f t="shared" si="196"/>
        <v>0</v>
      </c>
      <c r="J665">
        <f t="shared" si="189"/>
        <v>1</v>
      </c>
      <c r="K665">
        <f t="shared" si="197"/>
        <v>4</v>
      </c>
      <c r="L665">
        <f t="shared" si="198"/>
        <v>0</v>
      </c>
      <c r="M665" s="8">
        <f t="shared" ref="M665:W665" si="229">(M13-$M13)/$M13</f>
        <v>0</v>
      </c>
      <c r="N665" s="8">
        <f t="shared" si="229"/>
        <v>0.18110984279274087</v>
      </c>
      <c r="O665" s="8">
        <f t="shared" si="229"/>
        <v>0.18814971086974666</v>
      </c>
      <c r="P665" s="8">
        <f t="shared" si="229"/>
        <v>9.5549748035275162E-2</v>
      </c>
      <c r="Q665" s="8">
        <f t="shared" si="229"/>
        <v>-0.30023971948805211</v>
      </c>
      <c r="R665" s="8">
        <f t="shared" si="229"/>
        <v>-0.23860511662513587</v>
      </c>
      <c r="S665" s="8">
        <f t="shared" si="229"/>
        <v>-0.46907067156939486</v>
      </c>
      <c r="T665" s="8">
        <f t="shared" si="229"/>
        <v>-3.4926817562614405E-2</v>
      </c>
      <c r="U665" s="8">
        <f t="shared" si="229"/>
        <v>-9.4231121667356782E-2</v>
      </c>
      <c r="V665" s="8">
        <f t="shared" si="229"/>
        <v>0.34506560849773721</v>
      </c>
      <c r="W665" s="8">
        <f t="shared" si="229"/>
        <v>1.9087617367714905E-2</v>
      </c>
      <c r="X665"/>
      <c r="Y665" s="8">
        <f t="shared" ref="Y665:AI665" si="230">(Y13-$Y13)/$Y13</f>
        <v>0</v>
      </c>
      <c r="Z665" s="8">
        <f t="shared" si="230"/>
        <v>-1.3430362939035547E-2</v>
      </c>
      <c r="AA665" s="8">
        <f t="shared" si="230"/>
        <v>-1.5852354363230819E-2</v>
      </c>
      <c r="AB665" s="8">
        <f t="shared" si="230"/>
        <v>-0.2403249346434399</v>
      </c>
      <c r="AC665" s="8">
        <f t="shared" si="230"/>
        <v>-0.48504333941437533</v>
      </c>
      <c r="AD665" s="8">
        <f t="shared" si="230"/>
        <v>-0.24934115994176545</v>
      </c>
      <c r="AE665" s="8">
        <f t="shared" si="230"/>
        <v>-0.38865175161357673</v>
      </c>
      <c r="AF665" s="8">
        <f t="shared" si="230"/>
        <v>-0.59455446396042622</v>
      </c>
      <c r="AG665" s="8">
        <f t="shared" si="230"/>
        <v>-0.43496391369937493</v>
      </c>
      <c r="AH665" s="8">
        <f t="shared" si="230"/>
        <v>8.0751499162153545E-2</v>
      </c>
      <c r="AI665" s="8">
        <f t="shared" si="230"/>
        <v>0.23064503383132307</v>
      </c>
      <c r="AK665" s="8">
        <f t="shared" ref="AK665:AU665" si="231">(AK13-$AK13)/$AK13</f>
        <v>0</v>
      </c>
      <c r="AL665" s="8">
        <f t="shared" si="231"/>
        <v>-0.75668644636682159</v>
      </c>
      <c r="AM665" s="8">
        <f t="shared" si="231"/>
        <v>-0.75428015679763127</v>
      </c>
      <c r="AN665" s="8">
        <f t="shared" si="231"/>
        <v>-0.2403249346434399</v>
      </c>
      <c r="AO665" s="8">
        <f t="shared" si="231"/>
        <v>-0.84944063338575504</v>
      </c>
      <c r="AP665" s="8">
        <f t="shared" si="231"/>
        <v>-0.24934115994176545</v>
      </c>
      <c r="AQ665" s="8">
        <f t="shared" si="231"/>
        <v>-0.83216175302140727</v>
      </c>
      <c r="AR665" s="8">
        <f t="shared" si="231"/>
        <v>-0.72984206337900936</v>
      </c>
      <c r="AS665" s="8">
        <f t="shared" si="231"/>
        <v>-0.88758812711291635</v>
      </c>
      <c r="AT665" s="8">
        <f t="shared" si="231"/>
        <v>8.0751499162153545E-2</v>
      </c>
      <c r="AU665" s="8">
        <f t="shared" si="231"/>
        <v>-0.23951138149289722</v>
      </c>
      <c r="AW665">
        <f t="shared" si="193"/>
        <v>0.66648166738427805</v>
      </c>
      <c r="AX665" t="str">
        <f t="shared" si="202"/>
        <v/>
      </c>
      <c r="AY665" t="str">
        <f t="shared" si="203"/>
        <v/>
      </c>
      <c r="AZ665">
        <f t="shared" si="204"/>
        <v>0.66648166738427805</v>
      </c>
    </row>
    <row r="666" spans="1:52" s="17" customFormat="1" x14ac:dyDescent="0.3">
      <c r="A666">
        <v>21</v>
      </c>
      <c r="B666" t="s">
        <v>79</v>
      </c>
      <c r="C666" t="s">
        <v>67</v>
      </c>
      <c r="D666" t="s">
        <v>68</v>
      </c>
      <c r="E666"/>
      <c r="F666" s="2">
        <v>0</v>
      </c>
      <c r="G666" s="2">
        <f t="shared" si="194"/>
        <v>1</v>
      </c>
      <c r="H666" s="4">
        <f t="shared" si="195"/>
        <v>0</v>
      </c>
      <c r="I666">
        <f t="shared" si="196"/>
        <v>0</v>
      </c>
      <c r="J666">
        <f t="shared" si="189"/>
        <v>1</v>
      </c>
      <c r="K666">
        <f t="shared" si="197"/>
        <v>4</v>
      </c>
      <c r="L666">
        <f t="shared" si="198"/>
        <v>0</v>
      </c>
      <c r="M666" s="8">
        <f t="shared" ref="M666:W666" si="232">(M14-$M14)/$M14</f>
        <v>0</v>
      </c>
      <c r="N666" s="8">
        <f t="shared" si="232"/>
        <v>-0.48232147269780834</v>
      </c>
      <c r="O666" s="8">
        <f t="shared" si="232"/>
        <v>-0.47765109077296991</v>
      </c>
      <c r="P666" s="8">
        <f t="shared" si="232"/>
        <v>0.96435775049828798</v>
      </c>
      <c r="Q666" s="8">
        <f t="shared" si="232"/>
        <v>-0.7884594955560762</v>
      </c>
      <c r="R666" s="8">
        <f t="shared" si="232"/>
        <v>0.51559233695306772</v>
      </c>
      <c r="S666" s="8">
        <f t="shared" si="232"/>
        <v>-0.82739158177166372</v>
      </c>
      <c r="T666" s="8">
        <f t="shared" si="232"/>
        <v>1.6247274530260141</v>
      </c>
      <c r="U666" s="8">
        <f t="shared" si="232"/>
        <v>0.8372917222582571</v>
      </c>
      <c r="V666" s="8">
        <f t="shared" si="232"/>
        <v>3.2380594999613392</v>
      </c>
      <c r="W666" s="8">
        <f t="shared" si="232"/>
        <v>-0.73820060604489279</v>
      </c>
      <c r="X666"/>
      <c r="Y666" s="8">
        <f t="shared" ref="Y666:AI666" si="233">(Y14-$Y14)/$Y14</f>
        <v>0</v>
      </c>
      <c r="Z666" s="8">
        <f t="shared" si="233"/>
        <v>-0.41556145391793792</v>
      </c>
      <c r="AA666" s="8">
        <f t="shared" si="233"/>
        <v>-0.41736827885054162</v>
      </c>
      <c r="AB666" s="8">
        <f t="shared" si="233"/>
        <v>0.55582682390553906</v>
      </c>
      <c r="AC666" s="8">
        <f t="shared" si="233"/>
        <v>-0.56477257104332113</v>
      </c>
      <c r="AD666" s="8">
        <f t="shared" si="233"/>
        <v>0.75397874170062973</v>
      </c>
      <c r="AE666" s="8">
        <f t="shared" si="233"/>
        <v>-0.23940505672938797</v>
      </c>
      <c r="AF666" s="8">
        <f t="shared" si="233"/>
        <v>-2.3285102311356672E-2</v>
      </c>
      <c r="AG666" s="8">
        <f t="shared" si="233"/>
        <v>-0.1792190203856236</v>
      </c>
      <c r="AH666" s="8">
        <f t="shared" si="233"/>
        <v>1.6127515891165793</v>
      </c>
      <c r="AI666" s="8">
        <f t="shared" si="233"/>
        <v>-0.35395656210091481</v>
      </c>
      <c r="AK666" s="8">
        <f t="shared" ref="AK666:AU666" si="234">(AK14-$AK14)/$AK14</f>
        <v>0</v>
      </c>
      <c r="AL666" s="8">
        <f t="shared" si="234"/>
        <v>-0.79996319837308139</v>
      </c>
      <c r="AM666" s="8">
        <f t="shared" si="234"/>
        <v>-0.79981586361713097</v>
      </c>
      <c r="AN666" s="8">
        <f t="shared" si="234"/>
        <v>0.55582682390553906</v>
      </c>
      <c r="AO666" s="8">
        <f t="shared" si="234"/>
        <v>-0.83333225784063414</v>
      </c>
      <c r="AP666" s="8">
        <f t="shared" si="234"/>
        <v>0.75397874170062973</v>
      </c>
      <c r="AQ666" s="8">
        <f t="shared" si="234"/>
        <v>-0.76652177403787203</v>
      </c>
      <c r="AR666" s="8">
        <f t="shared" si="234"/>
        <v>-0.43402075165478549</v>
      </c>
      <c r="AS666" s="8">
        <f t="shared" si="234"/>
        <v>-0.82428235514646431</v>
      </c>
      <c r="AT666" s="8">
        <f t="shared" si="234"/>
        <v>1.6127515891165793</v>
      </c>
      <c r="AU666" s="8">
        <f t="shared" si="234"/>
        <v>-0.64972498814531909</v>
      </c>
      <c r="AW666">
        <f t="shared" si="193"/>
        <v>1.497176194406153</v>
      </c>
      <c r="AX666" t="str">
        <f t="shared" si="202"/>
        <v/>
      </c>
      <c r="AY666" t="str">
        <f t="shared" si="203"/>
        <v/>
      </c>
      <c r="AZ666">
        <f t="shared" si="204"/>
        <v>1.497176194406153</v>
      </c>
    </row>
    <row r="667" spans="1:52" s="17" customFormat="1" x14ac:dyDescent="0.3">
      <c r="A667">
        <v>21</v>
      </c>
      <c r="B667" t="s">
        <v>80</v>
      </c>
      <c r="C667" t="s">
        <v>67</v>
      </c>
      <c r="D667" t="s">
        <v>68</v>
      </c>
      <c r="E667"/>
      <c r="F667" s="2">
        <v>0</v>
      </c>
      <c r="G667" s="2">
        <f t="shared" si="194"/>
        <v>0</v>
      </c>
      <c r="H667" s="4">
        <f t="shared" si="195"/>
        <v>0</v>
      </c>
      <c r="I667">
        <f t="shared" si="196"/>
        <v>0</v>
      </c>
      <c r="J667">
        <f t="shared" si="189"/>
        <v>1</v>
      </c>
      <c r="K667">
        <f t="shared" si="197"/>
        <v>4</v>
      </c>
      <c r="L667">
        <f t="shared" si="198"/>
        <v>0</v>
      </c>
      <c r="M667" s="8">
        <f t="shared" ref="M667:W667" si="235">(M15-$M15)/$M15</f>
        <v>0</v>
      </c>
      <c r="N667" s="8">
        <f t="shared" si="235"/>
        <v>-0.26777977023372257</v>
      </c>
      <c r="O667" s="8">
        <f t="shared" si="235"/>
        <v>-0.25124264308302618</v>
      </c>
      <c r="P667" s="8">
        <f t="shared" si="235"/>
        <v>0.55035276421250579</v>
      </c>
      <c r="Q667" s="8">
        <f t="shared" si="235"/>
        <v>-0.53782616216272883</v>
      </c>
      <c r="R667" s="8">
        <f t="shared" si="235"/>
        <v>0.5082284814715412</v>
      </c>
      <c r="S667" s="8">
        <f t="shared" si="235"/>
        <v>-0.38472929032158792</v>
      </c>
      <c r="T667" s="8">
        <f t="shared" si="235"/>
        <v>-0.5973806625992153</v>
      </c>
      <c r="U667" s="8">
        <f t="shared" si="235"/>
        <v>-0.6804827777922543</v>
      </c>
      <c r="V667" s="8">
        <f t="shared" si="235"/>
        <v>1.2321552048501014</v>
      </c>
      <c r="W667" s="8">
        <f t="shared" si="235"/>
        <v>-0.23140874161920216</v>
      </c>
      <c r="X667"/>
      <c r="Y667" s="8">
        <f t="shared" ref="Y667:AI667" si="236">(Y15-$Y15)/$Y15</f>
        <v>0</v>
      </c>
      <c r="Z667" s="8">
        <f t="shared" si="236"/>
        <v>-0.35159447552711293</v>
      </c>
      <c r="AA667" s="8">
        <f t="shared" si="236"/>
        <v>-0.34285754718297495</v>
      </c>
      <c r="AB667" s="8">
        <f t="shared" si="236"/>
        <v>7.5201817476911126E-2</v>
      </c>
      <c r="AC667" s="8">
        <f t="shared" si="236"/>
        <v>-0.41158080178177747</v>
      </c>
      <c r="AD667" s="8">
        <f t="shared" si="236"/>
        <v>0.38580227891499452</v>
      </c>
      <c r="AE667" s="8">
        <f t="shared" si="236"/>
        <v>-0.23872162966636679</v>
      </c>
      <c r="AF667" s="8">
        <f t="shared" si="236"/>
        <v>-0.79697369931107442</v>
      </c>
      <c r="AG667" s="8">
        <f t="shared" si="236"/>
        <v>-0.78079877819986077</v>
      </c>
      <c r="AH667" s="8">
        <f t="shared" si="236"/>
        <v>0.13889468789755796</v>
      </c>
      <c r="AI667" s="8">
        <f t="shared" si="236"/>
        <v>-3.3418817203384188E-2</v>
      </c>
      <c r="AK667" s="8">
        <f t="shared" ref="AK667:AU667" si="237">(AK15-$AK15)/$AK15</f>
        <v>0</v>
      </c>
      <c r="AL667" s="8">
        <f t="shared" si="237"/>
        <v>-0.77571797760426942</v>
      </c>
      <c r="AM667" s="8">
        <f t="shared" si="237"/>
        <v>-0.7670058877150695</v>
      </c>
      <c r="AN667" s="8">
        <f t="shared" si="237"/>
        <v>7.5201817476911126E-2</v>
      </c>
      <c r="AO667" s="8">
        <f t="shared" si="237"/>
        <v>-0.79519180298796477</v>
      </c>
      <c r="AP667" s="8">
        <f t="shared" si="237"/>
        <v>0.38580227891499452</v>
      </c>
      <c r="AQ667" s="8">
        <f t="shared" si="237"/>
        <v>-0.73834051229445652</v>
      </c>
      <c r="AR667" s="8">
        <f t="shared" si="237"/>
        <v>-0.88890382410070812</v>
      </c>
      <c r="AS667" s="8">
        <f t="shared" si="237"/>
        <v>-0.9564725247528677</v>
      </c>
      <c r="AT667" s="8">
        <f t="shared" si="237"/>
        <v>0.13889468789755796</v>
      </c>
      <c r="AU667" s="8">
        <f t="shared" si="237"/>
        <v>-0.33957476015659666</v>
      </c>
      <c r="AW667">
        <f t="shared" si="193"/>
        <v>0.67736803605479445</v>
      </c>
      <c r="AX667" t="str">
        <f t="shared" si="202"/>
        <v/>
      </c>
      <c r="AY667" t="str">
        <f t="shared" si="203"/>
        <v/>
      </c>
      <c r="AZ667">
        <f t="shared" si="204"/>
        <v>0.67736803605479445</v>
      </c>
    </row>
    <row r="668" spans="1:52" s="17" customFormat="1" x14ac:dyDescent="0.3">
      <c r="A668">
        <v>21</v>
      </c>
      <c r="B668" t="s">
        <v>81</v>
      </c>
      <c r="C668" t="s">
        <v>67</v>
      </c>
      <c r="D668" t="s">
        <v>68</v>
      </c>
      <c r="E668"/>
      <c r="F668" s="2">
        <v>0</v>
      </c>
      <c r="G668" s="2">
        <f t="shared" si="194"/>
        <v>1</v>
      </c>
      <c r="H668" s="4">
        <f t="shared" si="195"/>
        <v>0</v>
      </c>
      <c r="I668">
        <f t="shared" si="196"/>
        <v>1</v>
      </c>
      <c r="J668">
        <f t="shared" si="189"/>
        <v>0</v>
      </c>
      <c r="K668">
        <f t="shared" si="197"/>
        <v>4</v>
      </c>
      <c r="L668">
        <f t="shared" si="198"/>
        <v>0</v>
      </c>
      <c r="M668" s="8">
        <f t="shared" ref="M668:W668" si="238">(M16-$M16)/$M16</f>
        <v>0</v>
      </c>
      <c r="N668" s="8">
        <f t="shared" si="238"/>
        <v>0.95088003947163702</v>
      </c>
      <c r="O668" s="8">
        <f t="shared" si="238"/>
        <v>0.94867727977504857</v>
      </c>
      <c r="P668" s="8">
        <f t="shared" si="238"/>
        <v>-0.23484523008392957</v>
      </c>
      <c r="Q668" s="8">
        <f t="shared" si="238"/>
        <v>7.5950895944403865E-2</v>
      </c>
      <c r="R668" s="8">
        <f t="shared" si="238"/>
        <v>-0.11228828271902701</v>
      </c>
      <c r="S668" s="8">
        <f t="shared" si="238"/>
        <v>0.3433001305232139</v>
      </c>
      <c r="T668" s="8">
        <f t="shared" si="238"/>
        <v>-2.0984037663270904E-2</v>
      </c>
      <c r="U668" s="8">
        <f t="shared" si="238"/>
        <v>0.13128439961548244</v>
      </c>
      <c r="V668" s="8">
        <f t="shared" si="238"/>
        <v>2.906420273004001</v>
      </c>
      <c r="W668" s="8">
        <f t="shared" si="238"/>
        <v>1.6209878646346394</v>
      </c>
      <c r="X668"/>
      <c r="Y668" s="8">
        <f t="shared" ref="Y668:AI668" si="239">(Y16-$Y16)/$Y16</f>
        <v>0</v>
      </c>
      <c r="Z668" s="8">
        <f t="shared" si="239"/>
        <v>0.34041951369713103</v>
      </c>
      <c r="AA668" s="8">
        <f t="shared" si="239"/>
        <v>0.33053514253824628</v>
      </c>
      <c r="AB668" s="8">
        <f t="shared" si="239"/>
        <v>-6.9878966135672696E-2</v>
      </c>
      <c r="AC668" s="8">
        <f t="shared" si="239"/>
        <v>3.8499478838870151E-2</v>
      </c>
      <c r="AD668" s="8">
        <f t="shared" si="239"/>
        <v>0.14944426843586731</v>
      </c>
      <c r="AE668" s="8">
        <f t="shared" si="239"/>
        <v>0.35592714906012712</v>
      </c>
      <c r="AF668" s="8">
        <f t="shared" si="239"/>
        <v>-0.66754856433781284</v>
      </c>
      <c r="AG668" s="8">
        <f t="shared" si="239"/>
        <v>-0.28215223164957859</v>
      </c>
      <c r="AH668" s="8">
        <f t="shared" si="239"/>
        <v>0.50921408679645963</v>
      </c>
      <c r="AI668" s="8">
        <f t="shared" si="239"/>
        <v>1.2552475041601738</v>
      </c>
      <c r="AK668" s="8">
        <f t="shared" ref="AK668:AU668" si="240">(AK16-$AK16)/$AK16</f>
        <v>0</v>
      </c>
      <c r="AL668" s="8">
        <f t="shared" si="240"/>
        <v>-0.57724164252570775</v>
      </c>
      <c r="AM668" s="8">
        <f t="shared" si="240"/>
        <v>-0.5822979919994552</v>
      </c>
      <c r="AN668" s="8">
        <f t="shared" si="240"/>
        <v>-6.9878966135672696E-2</v>
      </c>
      <c r="AO668" s="8">
        <f t="shared" si="240"/>
        <v>-0.63594774187517633</v>
      </c>
      <c r="AP668" s="8">
        <f t="shared" si="240"/>
        <v>0.14944426843586731</v>
      </c>
      <c r="AQ668" s="8">
        <f t="shared" si="240"/>
        <v>-0.55696605256087472</v>
      </c>
      <c r="AR668" s="8">
        <f t="shared" si="240"/>
        <v>-0.77599240877863329</v>
      </c>
      <c r="AS668" s="8">
        <f t="shared" si="240"/>
        <v>-0.8786483291324213</v>
      </c>
      <c r="AT668" s="8">
        <f t="shared" si="240"/>
        <v>0.50921408679645963</v>
      </c>
      <c r="AU668" s="8">
        <f t="shared" si="240"/>
        <v>0.60066234251735695</v>
      </c>
      <c r="AW668">
        <f t="shared" si="193"/>
        <v>-0.27759816103428048</v>
      </c>
      <c r="AX668" t="str">
        <f t="shared" si="202"/>
        <v/>
      </c>
      <c r="AY668">
        <f t="shared" si="203"/>
        <v>-0.27759816103428048</v>
      </c>
      <c r="AZ668" t="str">
        <f t="shared" si="204"/>
        <v/>
      </c>
    </row>
    <row r="669" spans="1:52" s="17" customFormat="1" x14ac:dyDescent="0.3">
      <c r="A669">
        <v>21</v>
      </c>
      <c r="B669" t="s">
        <v>82</v>
      </c>
      <c r="C669" t="s">
        <v>67</v>
      </c>
      <c r="D669" t="s">
        <v>68</v>
      </c>
      <c r="E669"/>
      <c r="F669" s="2">
        <v>0</v>
      </c>
      <c r="G669" s="2">
        <f t="shared" si="194"/>
        <v>1</v>
      </c>
      <c r="H669" s="4">
        <f t="shared" si="195"/>
        <v>0</v>
      </c>
      <c r="I669">
        <f t="shared" si="196"/>
        <v>1</v>
      </c>
      <c r="J669">
        <f t="shared" si="189"/>
        <v>0</v>
      </c>
      <c r="K669">
        <f t="shared" si="197"/>
        <v>4</v>
      </c>
      <c r="L669">
        <f t="shared" si="198"/>
        <v>0</v>
      </c>
      <c r="M669" s="8">
        <f t="shared" ref="M669:W669" si="241">(M17-$M17)/$M17</f>
        <v>0</v>
      </c>
      <c r="N669" s="8">
        <f t="shared" si="241"/>
        <v>-0.39731030572401815</v>
      </c>
      <c r="O669" s="8">
        <f t="shared" si="241"/>
        <v>-0.39102154929955668</v>
      </c>
      <c r="P669" s="8">
        <f t="shared" si="241"/>
        <v>0.22649687825686823</v>
      </c>
      <c r="Q669" s="8">
        <f t="shared" si="241"/>
        <v>-0.74409281339007005</v>
      </c>
      <c r="R669" s="8">
        <f t="shared" si="241"/>
        <v>-0.13837119929232336</v>
      </c>
      <c r="S669" s="8">
        <f t="shared" si="241"/>
        <v>-0.79904536196656961</v>
      </c>
      <c r="T669" s="8">
        <f t="shared" si="241"/>
        <v>-0.35652428076328863</v>
      </c>
      <c r="U669" s="8">
        <f t="shared" si="241"/>
        <v>-0.5127487943304887</v>
      </c>
      <c r="V669" s="8">
        <f t="shared" si="241"/>
        <v>-0.20383820669427588</v>
      </c>
      <c r="W669" s="8">
        <f t="shared" si="241"/>
        <v>-0.59195470509512849</v>
      </c>
      <c r="X669"/>
      <c r="Y669" s="8">
        <f t="shared" ref="Y669:AI669" si="242">(Y17-$Y17)/$Y17</f>
        <v>0</v>
      </c>
      <c r="Z669" s="8">
        <f t="shared" si="242"/>
        <v>-0.39926563407009813</v>
      </c>
      <c r="AA669" s="8">
        <f t="shared" si="242"/>
        <v>-0.39893515747624536</v>
      </c>
      <c r="AB669" s="8">
        <f t="shared" si="242"/>
        <v>-0.21944170458141937</v>
      </c>
      <c r="AC669" s="8">
        <f t="shared" si="242"/>
        <v>-0.73528906888003642</v>
      </c>
      <c r="AD669" s="8">
        <f t="shared" si="242"/>
        <v>-0.2606524836589767</v>
      </c>
      <c r="AE669" s="8">
        <f t="shared" si="242"/>
        <v>-0.64297534269124368</v>
      </c>
      <c r="AF669" s="8">
        <f t="shared" si="242"/>
        <v>-0.6843813286187328</v>
      </c>
      <c r="AG669" s="8">
        <f t="shared" si="242"/>
        <v>-0.6886228901787842</v>
      </c>
      <c r="AH669" s="8">
        <f t="shared" si="242"/>
        <v>-0.25586859061242512</v>
      </c>
      <c r="AI669" s="8">
        <f t="shared" si="242"/>
        <v>-0.31439750498346286</v>
      </c>
      <c r="AK669" s="8">
        <f t="shared" ref="AK669:AU669" si="243">(AK17-$AK17)/$AK17</f>
        <v>0</v>
      </c>
      <c r="AL669" s="8">
        <f t="shared" si="243"/>
        <v>-0.8438176548449482</v>
      </c>
      <c r="AM669" s="8">
        <f t="shared" si="243"/>
        <v>-0.84067992196359942</v>
      </c>
      <c r="AN669" s="8">
        <f t="shared" si="243"/>
        <v>-0.21944170458141937</v>
      </c>
      <c r="AO669" s="8">
        <f t="shared" si="243"/>
        <v>-0.924113628891709</v>
      </c>
      <c r="AP669" s="8">
        <f t="shared" si="243"/>
        <v>-0.2606524836589767</v>
      </c>
      <c r="AQ669" s="8">
        <f t="shared" si="243"/>
        <v>-0.90644167216289362</v>
      </c>
      <c r="AR669" s="8">
        <f t="shared" si="243"/>
        <v>-0.81396455967106573</v>
      </c>
      <c r="AS669" s="8">
        <f t="shared" si="243"/>
        <v>-0.93539878254582198</v>
      </c>
      <c r="AT669" s="8">
        <f t="shared" si="243"/>
        <v>-0.25586859061242512</v>
      </c>
      <c r="AU669" s="8">
        <f t="shared" si="243"/>
        <v>-0.59807942392124325</v>
      </c>
      <c r="AW669">
        <f t="shared" si="193"/>
        <v>-0.69911935413387216</v>
      </c>
      <c r="AX669" t="str">
        <f t="shared" si="202"/>
        <v/>
      </c>
      <c r="AY669">
        <f t="shared" si="203"/>
        <v>-0.69911935413387216</v>
      </c>
      <c r="AZ669" t="str">
        <f t="shared" si="204"/>
        <v/>
      </c>
    </row>
    <row r="670" spans="1:52" s="17" customFormat="1" x14ac:dyDescent="0.3">
      <c r="A670">
        <v>21</v>
      </c>
      <c r="B670" t="s">
        <v>83</v>
      </c>
      <c r="C670" t="s">
        <v>67</v>
      </c>
      <c r="D670" t="s">
        <v>68</v>
      </c>
      <c r="E670" t="s">
        <v>42</v>
      </c>
      <c r="F670" s="2">
        <v>0</v>
      </c>
      <c r="G670" s="2">
        <f t="shared" si="194"/>
        <v>0</v>
      </c>
      <c r="H670" s="4">
        <f t="shared" si="195"/>
        <v>1</v>
      </c>
      <c r="I670">
        <f t="shared" si="196"/>
        <v>1</v>
      </c>
      <c r="J670">
        <f t="shared" si="189"/>
        <v>0</v>
      </c>
      <c r="K670">
        <f t="shared" si="197"/>
        <v>4</v>
      </c>
      <c r="L670">
        <f t="shared" si="198"/>
        <v>4</v>
      </c>
      <c r="M670" s="8">
        <f t="shared" ref="M670:W670" si="244">(M18-$M18)/$M18</f>
        <v>0</v>
      </c>
      <c r="N670" s="8">
        <f t="shared" si="244"/>
        <v>1.7800726977358108</v>
      </c>
      <c r="O670" s="8">
        <f t="shared" si="244"/>
        <v>1.7808569397908418</v>
      </c>
      <c r="P670" s="8">
        <f t="shared" si="244"/>
        <v>-0.46284414661386936</v>
      </c>
      <c r="Q670" s="8">
        <f t="shared" si="244"/>
        <v>-7.4544014620773702E-2</v>
      </c>
      <c r="R670" s="8">
        <f t="shared" si="244"/>
        <v>-0.48535729515686876</v>
      </c>
      <c r="S670" s="8">
        <f t="shared" si="244"/>
        <v>-0.24544786272718039</v>
      </c>
      <c r="T670" s="8">
        <f t="shared" si="244"/>
        <v>6.6763216570210178</v>
      </c>
      <c r="U670" s="8">
        <f t="shared" si="244"/>
        <v>6.5018020103563812</v>
      </c>
      <c r="V670" s="8">
        <f t="shared" si="244"/>
        <v>-0.9868104376078789</v>
      </c>
      <c r="W670" s="8">
        <f t="shared" si="244"/>
        <v>1.2273461265103058</v>
      </c>
      <c r="X670"/>
      <c r="Y670" s="8">
        <f t="shared" ref="Y670:AI670" si="245">(Y18-$Y18)/$Y18</f>
        <v>0</v>
      </c>
      <c r="Z670" s="8">
        <f t="shared" si="245"/>
        <v>1.2485332041377246</v>
      </c>
      <c r="AA670" s="8">
        <f t="shared" si="245"/>
        <v>1.2408182469037168</v>
      </c>
      <c r="AB670" s="8">
        <f t="shared" si="245"/>
        <v>-0.20887997591867857</v>
      </c>
      <c r="AC670" s="8">
        <f t="shared" si="245"/>
        <v>0.44717345801097858</v>
      </c>
      <c r="AD670" s="8">
        <f t="shared" si="245"/>
        <v>0.85983732849410932</v>
      </c>
      <c r="AE670" s="8">
        <f t="shared" si="245"/>
        <v>1.5038904712493082</v>
      </c>
      <c r="AF670" s="8">
        <f t="shared" si="245"/>
        <v>0.91427905603635462</v>
      </c>
      <c r="AG670" s="8">
        <f t="shared" si="245"/>
        <v>2.1855444226848935</v>
      </c>
      <c r="AH670" s="8">
        <f t="shared" si="245"/>
        <v>-0.94283653502078923</v>
      </c>
      <c r="AI670" s="8">
        <f t="shared" si="245"/>
        <v>2.4090402621991416</v>
      </c>
      <c r="AK670" s="8">
        <f t="shared" ref="AK670:AU670" si="246">(AK18-$AK18)/$AK18</f>
        <v>0</v>
      </c>
      <c r="AL670" s="8">
        <f t="shared" si="246"/>
        <v>-0.40468290913698235</v>
      </c>
      <c r="AM670" s="8">
        <f t="shared" si="246"/>
        <v>-0.40935573960862381</v>
      </c>
      <c r="AN670" s="8">
        <f t="shared" si="246"/>
        <v>-0.20887997591867857</v>
      </c>
      <c r="AO670" s="8">
        <f t="shared" si="246"/>
        <v>-0.53619166064602297</v>
      </c>
      <c r="AP670" s="8">
        <f t="shared" si="246"/>
        <v>0.85983732849410932</v>
      </c>
      <c r="AQ670" s="8">
        <f t="shared" si="246"/>
        <v>-0.34558946736535923</v>
      </c>
      <c r="AR670" s="8">
        <f t="shared" si="246"/>
        <v>0.25055033978910429</v>
      </c>
      <c r="AS670" s="8">
        <f t="shared" si="246"/>
        <v>-0.43116036971060728</v>
      </c>
      <c r="AT670" s="8">
        <f t="shared" si="246"/>
        <v>-0.94283653502078923</v>
      </c>
      <c r="AU670" s="8">
        <f t="shared" si="246"/>
        <v>0.42664708928952938</v>
      </c>
      <c r="AW670">
        <f t="shared" si="193"/>
        <v>-1.78083743152472</v>
      </c>
      <c r="AX670">
        <f t="shared" si="202"/>
        <v>-1.78083743152472</v>
      </c>
      <c r="AY670">
        <f t="shared" si="203"/>
        <v>-1.78083743152472</v>
      </c>
      <c r="AZ670" t="str">
        <f t="shared" si="204"/>
        <v/>
      </c>
    </row>
    <row r="671" spans="1:52" s="17" customFormat="1" x14ac:dyDescent="0.3">
      <c r="A671">
        <v>22</v>
      </c>
      <c r="B671" t="s">
        <v>84</v>
      </c>
      <c r="C671" t="s">
        <v>85</v>
      </c>
      <c r="D671" t="s">
        <v>86</v>
      </c>
      <c r="E671"/>
      <c r="F671" s="2">
        <v>0</v>
      </c>
      <c r="G671" s="2">
        <f t="shared" si="194"/>
        <v>0</v>
      </c>
      <c r="H671" s="4">
        <f t="shared" si="195"/>
        <v>0</v>
      </c>
      <c r="I671">
        <f t="shared" si="196"/>
        <v>1</v>
      </c>
      <c r="J671">
        <f t="shared" si="189"/>
        <v>0</v>
      </c>
      <c r="K671">
        <f t="shared" si="197"/>
        <v>3</v>
      </c>
      <c r="L671">
        <f t="shared" si="198"/>
        <v>0</v>
      </c>
      <c r="M671" s="8">
        <f t="shared" ref="M671:W671" si="247">(M19-$M19)/$M19</f>
        <v>0</v>
      </c>
      <c r="N671" s="8">
        <f t="shared" si="247"/>
        <v>-0.20057341123428504</v>
      </c>
      <c r="O671" s="8">
        <f t="shared" si="247"/>
        <v>-0.19064464875256978</v>
      </c>
      <c r="P671" s="8">
        <f t="shared" si="247"/>
        <v>1.396588036865009</v>
      </c>
      <c r="Q671" s="8">
        <f t="shared" si="247"/>
        <v>0.97369810394171419</v>
      </c>
      <c r="R671" s="8">
        <f t="shared" si="247"/>
        <v>1.5386080086386402</v>
      </c>
      <c r="S671" s="8">
        <f t="shared" si="247"/>
        <v>0.46979923948727309</v>
      </c>
      <c r="T671" s="8">
        <f t="shared" si="247"/>
        <v>-0.25106279887750677</v>
      </c>
      <c r="U671" s="8">
        <f t="shared" si="247"/>
        <v>-0.43136270034446356</v>
      </c>
      <c r="V671" s="8">
        <f t="shared" si="247"/>
        <v>1.4593239682447889</v>
      </c>
      <c r="W671" s="8">
        <f t="shared" si="247"/>
        <v>0.73416306642910334</v>
      </c>
      <c r="X671"/>
      <c r="Y671" s="8">
        <f t="shared" ref="Y671:AI671" si="248">(Y19-$Y19)/$Y19</f>
        <v>0</v>
      </c>
      <c r="Z671" s="8">
        <f t="shared" si="248"/>
        <v>-0.24675597804563307</v>
      </c>
      <c r="AA671" s="8">
        <f t="shared" si="248"/>
        <v>-0.25097351777434318</v>
      </c>
      <c r="AB671" s="8">
        <f t="shared" si="248"/>
        <v>1.7100990339155395</v>
      </c>
      <c r="AC671" s="8">
        <f t="shared" si="248"/>
        <v>1.2011887105453003</v>
      </c>
      <c r="AD671" s="8">
        <f t="shared" si="248"/>
        <v>1.1438567250958662</v>
      </c>
      <c r="AE671" s="8">
        <f t="shared" si="248"/>
        <v>0.27681479510462231</v>
      </c>
      <c r="AF671" s="8">
        <f t="shared" si="248"/>
        <v>-0.59027151333684891</v>
      </c>
      <c r="AG671" s="8">
        <f t="shared" si="248"/>
        <v>-0.62407880000361715</v>
      </c>
      <c r="AH671" s="8">
        <f t="shared" si="248"/>
        <v>0.42691991554128333</v>
      </c>
      <c r="AI671" s="8">
        <f t="shared" si="248"/>
        <v>0.39353887907738377</v>
      </c>
      <c r="AK671" s="8">
        <f t="shared" ref="AK671:AU671" si="249">(AK19-$AK19)/$AK19</f>
        <v>0</v>
      </c>
      <c r="AL671" s="8">
        <f t="shared" si="249"/>
        <v>-0.74569904914222018</v>
      </c>
      <c r="AM671" s="8">
        <f t="shared" si="249"/>
        <v>-0.74319940074188495</v>
      </c>
      <c r="AN671" s="8">
        <f t="shared" si="249"/>
        <v>1.7100990339155395</v>
      </c>
      <c r="AO671" s="8">
        <f t="shared" si="249"/>
        <v>-0.20767165085700923</v>
      </c>
      <c r="AP671" s="8">
        <f t="shared" si="249"/>
        <v>1.1438567250958662</v>
      </c>
      <c r="AQ671" s="8">
        <f t="shared" si="249"/>
        <v>-0.59577947432654954</v>
      </c>
      <c r="AR671" s="8">
        <f t="shared" si="249"/>
        <v>-0.78762815377021744</v>
      </c>
      <c r="AS671" s="8">
        <f t="shared" si="249"/>
        <v>-0.91218049996853889</v>
      </c>
      <c r="AT671" s="8">
        <f t="shared" si="249"/>
        <v>0.42691991554128333</v>
      </c>
      <c r="AU671" s="8">
        <f t="shared" si="249"/>
        <v>-0.25483393435150231</v>
      </c>
      <c r="AW671">
        <f t="shared" si="193"/>
        <v>-0.43496458158080009</v>
      </c>
      <c r="AX671" t="str">
        <f t="shared" si="202"/>
        <v/>
      </c>
      <c r="AY671">
        <f t="shared" si="203"/>
        <v>-0.43496458158080009</v>
      </c>
      <c r="AZ671" t="str">
        <f t="shared" si="204"/>
        <v/>
      </c>
    </row>
    <row r="672" spans="1:52" s="17" customFormat="1" x14ac:dyDescent="0.3">
      <c r="A672">
        <v>22</v>
      </c>
      <c r="B672" t="s">
        <v>87</v>
      </c>
      <c r="C672" t="s">
        <v>85</v>
      </c>
      <c r="D672" t="s">
        <v>86</v>
      </c>
      <c r="E672" t="s">
        <v>42</v>
      </c>
      <c r="F672" s="2">
        <v>0</v>
      </c>
      <c r="G672" s="2">
        <f t="shared" si="194"/>
        <v>1</v>
      </c>
      <c r="H672" s="4">
        <f t="shared" si="195"/>
        <v>1</v>
      </c>
      <c r="I672">
        <f t="shared" si="196"/>
        <v>0</v>
      </c>
      <c r="J672">
        <f t="shared" si="189"/>
        <v>1</v>
      </c>
      <c r="K672">
        <f t="shared" si="197"/>
        <v>3</v>
      </c>
      <c r="L672">
        <f t="shared" si="198"/>
        <v>3</v>
      </c>
      <c r="M672" s="8">
        <f t="shared" ref="M672:W672" si="250">(M20-$M20)/$M20</f>
        <v>0</v>
      </c>
      <c r="N672" s="8">
        <f t="shared" si="250"/>
        <v>-0.34383259996595067</v>
      </c>
      <c r="O672" s="8">
        <f t="shared" si="250"/>
        <v>-0.34215215331043103</v>
      </c>
      <c r="P672" s="8">
        <f t="shared" si="250"/>
        <v>-7.0490314971007426E-2</v>
      </c>
      <c r="Q672" s="8">
        <f t="shared" si="250"/>
        <v>-0.5921045225933903</v>
      </c>
      <c r="R672" s="8">
        <f t="shared" si="250"/>
        <v>-0.25547333746074624</v>
      </c>
      <c r="S672" s="8">
        <f t="shared" si="250"/>
        <v>-0.931983336065909</v>
      </c>
      <c r="T672" s="8">
        <f t="shared" si="250"/>
        <v>7.1123913626370312</v>
      </c>
      <c r="U672" s="8">
        <f t="shared" si="250"/>
        <v>4.9859768177367352</v>
      </c>
      <c r="V672" s="8">
        <f t="shared" si="250"/>
        <v>2.5970070780119476</v>
      </c>
      <c r="W672" s="8">
        <f t="shared" si="250"/>
        <v>-0.74823049701298605</v>
      </c>
      <c r="X672"/>
      <c r="Y672" s="8">
        <f t="shared" ref="Y672:AI672" si="251">(Y20-$Y20)/$Y20</f>
        <v>0</v>
      </c>
      <c r="Z672" s="8">
        <f t="shared" si="251"/>
        <v>-0.15878577161504873</v>
      </c>
      <c r="AA672" s="8">
        <f t="shared" si="251"/>
        <v>-0.16637528430427276</v>
      </c>
      <c r="AB672" s="8">
        <f t="shared" si="251"/>
        <v>0.1471649433351688</v>
      </c>
      <c r="AC672" s="8">
        <f t="shared" si="251"/>
        <v>-0.19788074028665759</v>
      </c>
      <c r="AD672" s="8">
        <f t="shared" si="251"/>
        <v>-0.34494728726937468</v>
      </c>
      <c r="AE672" s="8">
        <f t="shared" si="251"/>
        <v>-0.57314588476978168</v>
      </c>
      <c r="AF672" s="8">
        <f t="shared" si="251"/>
        <v>1.6142268438702985</v>
      </c>
      <c r="AG672" s="8">
        <f t="shared" si="251"/>
        <v>1.3071903697116805</v>
      </c>
      <c r="AH672" s="8">
        <f t="shared" si="251"/>
        <v>2.7302699236556629</v>
      </c>
      <c r="AI672" s="8">
        <f t="shared" si="251"/>
        <v>-0.16789171595791991</v>
      </c>
      <c r="AK672" s="8">
        <f t="shared" ref="AK672:AU672" si="252">(AK20-$AK20)/$AK20</f>
        <v>0</v>
      </c>
      <c r="AL672" s="8">
        <f t="shared" si="252"/>
        <v>-0.58290980486309529</v>
      </c>
      <c r="AM672" s="8">
        <f t="shared" si="252"/>
        <v>-0.58726849332047037</v>
      </c>
      <c r="AN672" s="8">
        <f t="shared" si="252"/>
        <v>0.1471649433351688</v>
      </c>
      <c r="AO672" s="8">
        <f t="shared" si="252"/>
        <v>-0.61022801987763053</v>
      </c>
      <c r="AP672" s="8">
        <f t="shared" si="252"/>
        <v>-0.34494728726937468</v>
      </c>
      <c r="AQ672" s="8">
        <f t="shared" si="252"/>
        <v>-0.68408611486567839</v>
      </c>
      <c r="AR672" s="8">
        <f t="shared" si="252"/>
        <v>0.36191189432925597</v>
      </c>
      <c r="AS672" s="8">
        <f t="shared" si="252"/>
        <v>-0.46127861123968539</v>
      </c>
      <c r="AT672" s="8">
        <f t="shared" si="252"/>
        <v>2.7302699236556629</v>
      </c>
      <c r="AU672" s="8">
        <f t="shared" si="252"/>
        <v>-0.38308788391982768</v>
      </c>
      <c r="AW672">
        <f t="shared" si="193"/>
        <v>1.1716154359808</v>
      </c>
      <c r="AX672">
        <f t="shared" si="202"/>
        <v>1.1716154359808</v>
      </c>
      <c r="AY672" t="str">
        <f t="shared" si="203"/>
        <v/>
      </c>
      <c r="AZ672">
        <f t="shared" si="204"/>
        <v>1.1716154359808</v>
      </c>
    </row>
    <row r="673" spans="1:52" s="17" customFormat="1" x14ac:dyDescent="0.3">
      <c r="A673">
        <v>22</v>
      </c>
      <c r="B673" t="s">
        <v>88</v>
      </c>
      <c r="C673" t="s">
        <v>85</v>
      </c>
      <c r="D673" t="s">
        <v>86</v>
      </c>
      <c r="E673"/>
      <c r="F673" s="2">
        <v>0</v>
      </c>
      <c r="G673" s="2">
        <f t="shared" si="194"/>
        <v>1</v>
      </c>
      <c r="H673" s="4">
        <f t="shared" si="195"/>
        <v>0</v>
      </c>
      <c r="I673">
        <f t="shared" si="196"/>
        <v>1</v>
      </c>
      <c r="J673">
        <f t="shared" si="189"/>
        <v>0</v>
      </c>
      <c r="K673">
        <f t="shared" si="197"/>
        <v>3</v>
      </c>
      <c r="L673">
        <f t="shared" si="198"/>
        <v>0</v>
      </c>
      <c r="M673" s="8">
        <f t="shared" ref="M673:W673" si="253">(M21-$M21)/$M21</f>
        <v>0</v>
      </c>
      <c r="N673" s="8">
        <f t="shared" si="253"/>
        <v>0.1168808511786988</v>
      </c>
      <c r="O673" s="8">
        <f t="shared" si="253"/>
        <v>0.12554822881464756</v>
      </c>
      <c r="P673" s="8">
        <f t="shared" si="253"/>
        <v>-0.41331053781233029</v>
      </c>
      <c r="Q673" s="8">
        <f t="shared" si="253"/>
        <v>-0.45515512919285833</v>
      </c>
      <c r="R673" s="8">
        <f t="shared" si="253"/>
        <v>0.73922803108566371</v>
      </c>
      <c r="S673" s="8">
        <f t="shared" si="253"/>
        <v>0.84473465050515684</v>
      </c>
      <c r="T673" s="8">
        <f t="shared" si="253"/>
        <v>1.3152840521090509E-3</v>
      </c>
      <c r="U673" s="8">
        <f t="shared" si="253"/>
        <v>-1.0443341694244499E-2</v>
      </c>
      <c r="V673" s="8">
        <f t="shared" si="253"/>
        <v>0.76811074778355615</v>
      </c>
      <c r="W673" s="8">
        <f t="shared" si="253"/>
        <v>0.56335911828135865</v>
      </c>
      <c r="X673"/>
      <c r="Y673" s="8">
        <f t="shared" ref="Y673:AI673" si="254">(Y21-$Y21)/$Y21</f>
        <v>0</v>
      </c>
      <c r="Z673" s="8">
        <f t="shared" si="254"/>
        <v>-2.2837012264847228E-2</v>
      </c>
      <c r="AA673" s="8">
        <f t="shared" si="254"/>
        <v>-2.5231924066503382E-2</v>
      </c>
      <c r="AB673" s="8">
        <f t="shared" si="254"/>
        <v>-0.12856169840598963</v>
      </c>
      <c r="AC673" s="8">
        <f t="shared" si="254"/>
        <v>-0.24683968499549663</v>
      </c>
      <c r="AD673" s="8">
        <f t="shared" si="254"/>
        <v>0.7261264509041454</v>
      </c>
      <c r="AE673" s="8">
        <f t="shared" si="254"/>
        <v>0.65840752497494526</v>
      </c>
      <c r="AF673" s="8">
        <f t="shared" si="254"/>
        <v>-0.44922126034529214</v>
      </c>
      <c r="AG673" s="8">
        <f t="shared" si="254"/>
        <v>-0.30003513806240822</v>
      </c>
      <c r="AH673" s="8">
        <f t="shared" si="254"/>
        <v>0.31821925604319068</v>
      </c>
      <c r="AI673" s="8">
        <f t="shared" si="254"/>
        <v>0.53618829732938877</v>
      </c>
      <c r="AK673" s="8">
        <f t="shared" ref="AK673:AU673" si="255">(AK21-$AK21)/$AK21</f>
        <v>0</v>
      </c>
      <c r="AL673" s="8">
        <f t="shared" si="255"/>
        <v>-0.69806153290406003</v>
      </c>
      <c r="AM673" s="8">
        <f t="shared" si="255"/>
        <v>-0.6961781984309362</v>
      </c>
      <c r="AN673" s="8">
        <f t="shared" si="255"/>
        <v>-0.12856169840598963</v>
      </c>
      <c r="AO673" s="8">
        <f t="shared" si="255"/>
        <v>-0.74065904349161216</v>
      </c>
      <c r="AP673" s="8">
        <f t="shared" si="255"/>
        <v>0.7261264509041454</v>
      </c>
      <c r="AQ673" s="8">
        <f t="shared" si="255"/>
        <v>-0.48575312806669924</v>
      </c>
      <c r="AR673" s="8">
        <f t="shared" si="255"/>
        <v>-0.68677374284682968</v>
      </c>
      <c r="AS673" s="8">
        <f t="shared" si="255"/>
        <v>-0.86160036760759184</v>
      </c>
      <c r="AT673" s="8">
        <f t="shared" si="255"/>
        <v>0.31821925604319068</v>
      </c>
      <c r="AU673" s="8">
        <f t="shared" si="255"/>
        <v>-0.14208326921043968</v>
      </c>
      <c r="AW673">
        <f t="shared" si="193"/>
        <v>-0.15744722534399999</v>
      </c>
      <c r="AX673" t="str">
        <f t="shared" si="202"/>
        <v/>
      </c>
      <c r="AY673">
        <f t="shared" si="203"/>
        <v>-0.15744722534399999</v>
      </c>
      <c r="AZ673" t="str">
        <f t="shared" si="204"/>
        <v/>
      </c>
    </row>
    <row r="674" spans="1:52" s="17" customFormat="1" x14ac:dyDescent="0.3">
      <c r="A674">
        <v>22</v>
      </c>
      <c r="B674" t="s">
        <v>89</v>
      </c>
      <c r="C674" t="s">
        <v>85</v>
      </c>
      <c r="D674" t="s">
        <v>86</v>
      </c>
      <c r="E674"/>
      <c r="F674" s="2">
        <v>0</v>
      </c>
      <c r="G674" s="2">
        <f t="shared" si="194"/>
        <v>0</v>
      </c>
      <c r="H674" s="4">
        <f t="shared" si="195"/>
        <v>0</v>
      </c>
      <c r="I674">
        <f t="shared" si="196"/>
        <v>1</v>
      </c>
      <c r="J674">
        <f t="shared" si="189"/>
        <v>0</v>
      </c>
      <c r="K674">
        <f t="shared" si="197"/>
        <v>3</v>
      </c>
      <c r="L674">
        <f t="shared" si="198"/>
        <v>0</v>
      </c>
      <c r="M674" s="8">
        <f t="shared" ref="M674:W674" si="256">(M22-$M22)/$M22</f>
        <v>0</v>
      </c>
      <c r="N674" s="8">
        <f t="shared" si="256"/>
        <v>1.0641813943300533</v>
      </c>
      <c r="O674" s="8">
        <f t="shared" si="256"/>
        <v>1.0720076363879663</v>
      </c>
      <c r="P674" s="8">
        <f t="shared" si="256"/>
        <v>5.2474995688309569</v>
      </c>
      <c r="Q674" s="8">
        <f t="shared" si="256"/>
        <v>1.8129243289402992</v>
      </c>
      <c r="R674" s="8">
        <f t="shared" si="256"/>
        <v>0.62700144323261742</v>
      </c>
      <c r="S674" s="8">
        <f t="shared" si="256"/>
        <v>1.6559361071900991</v>
      </c>
      <c r="T674" s="8">
        <f t="shared" si="256"/>
        <v>2.4012130791617055</v>
      </c>
      <c r="U674" s="8">
        <f t="shared" si="256"/>
        <v>2.3392638287283236</v>
      </c>
      <c r="V674" s="8">
        <f t="shared" si="256"/>
        <v>1.5958118156307197</v>
      </c>
      <c r="W674" s="8">
        <f t="shared" si="256"/>
        <v>2.3330616696697146</v>
      </c>
      <c r="X674"/>
      <c r="Y674" s="8">
        <f t="shared" ref="Y674:AI674" si="257">(Y22-$Y22)/$Y22</f>
        <v>0</v>
      </c>
      <c r="Z674" s="8">
        <f t="shared" si="257"/>
        <v>0.59675546950830605</v>
      </c>
      <c r="AA674" s="8">
        <f t="shared" si="257"/>
        <v>0.57361930171281073</v>
      </c>
      <c r="AB674" s="8">
        <f t="shared" si="257"/>
        <v>1.4347696231050233</v>
      </c>
      <c r="AC674" s="8">
        <f t="shared" si="257"/>
        <v>0.54075657901230023</v>
      </c>
      <c r="AD674" s="8">
        <f t="shared" si="257"/>
        <v>0.51926700237762047</v>
      </c>
      <c r="AE674" s="8">
        <f t="shared" si="257"/>
        <v>1.0654250062951252</v>
      </c>
      <c r="AF674" s="8">
        <f t="shared" si="257"/>
        <v>0.47251293113192305</v>
      </c>
      <c r="AG674" s="8">
        <f t="shared" si="257"/>
        <v>0.86429125148292507</v>
      </c>
      <c r="AH674" s="8">
        <f t="shared" si="257"/>
        <v>1.5320874815146297</v>
      </c>
      <c r="AI674" s="8">
        <f t="shared" si="257"/>
        <v>2.0130966943420212</v>
      </c>
      <c r="AK674" s="8">
        <f t="shared" ref="AK674:AU674" si="258">(AK22-$AK22)/$AK22</f>
        <v>0</v>
      </c>
      <c r="AL674" s="8">
        <f t="shared" si="258"/>
        <v>-0.52169753184080181</v>
      </c>
      <c r="AM674" s="8">
        <f t="shared" si="258"/>
        <v>-0.52695649714468928</v>
      </c>
      <c r="AN674" s="8">
        <f t="shared" si="258"/>
        <v>1.4347696231050233</v>
      </c>
      <c r="AO674" s="8">
        <f t="shared" si="258"/>
        <v>-0.38753703727052458</v>
      </c>
      <c r="AP674" s="8">
        <f t="shared" si="258"/>
        <v>0.51926700237762047</v>
      </c>
      <c r="AQ674" s="8">
        <f t="shared" si="258"/>
        <v>-0.36327328934587189</v>
      </c>
      <c r="AR674" s="8">
        <f t="shared" si="258"/>
        <v>-0.16425602066991843</v>
      </c>
      <c r="AS674" s="8">
        <f t="shared" si="258"/>
        <v>-0.62697195163609321</v>
      </c>
      <c r="AT674" s="8">
        <f t="shared" si="258"/>
        <v>1.5320874815146297</v>
      </c>
      <c r="AU674" s="8">
        <f t="shared" si="258"/>
        <v>0.51236557521087833</v>
      </c>
      <c r="AW674">
        <f t="shared" si="193"/>
        <v>-0.57920362905600009</v>
      </c>
      <c r="AX674" t="str">
        <f t="shared" si="202"/>
        <v/>
      </c>
      <c r="AY674">
        <f t="shared" si="203"/>
        <v>-0.57920362905600009</v>
      </c>
      <c r="AZ674" t="str">
        <f t="shared" si="204"/>
        <v/>
      </c>
    </row>
    <row r="675" spans="1:52" s="17" customFormat="1" x14ac:dyDescent="0.3">
      <c r="A675">
        <v>22</v>
      </c>
      <c r="B675" t="s">
        <v>90</v>
      </c>
      <c r="C675" t="s">
        <v>85</v>
      </c>
      <c r="D675" t="s">
        <v>86</v>
      </c>
      <c r="E675"/>
      <c r="F675" s="2">
        <v>0</v>
      </c>
      <c r="G675" s="2">
        <f t="shared" si="194"/>
        <v>1</v>
      </c>
      <c r="H675" s="4">
        <f t="shared" si="195"/>
        <v>0</v>
      </c>
      <c r="I675">
        <f t="shared" si="196"/>
        <v>1</v>
      </c>
      <c r="J675">
        <f t="shared" si="189"/>
        <v>0</v>
      </c>
      <c r="K675">
        <f t="shared" si="197"/>
        <v>3</v>
      </c>
      <c r="L675">
        <f t="shared" si="198"/>
        <v>0</v>
      </c>
      <c r="M675" s="8">
        <f t="shared" ref="M675:W675" si="259">(M23-$M23)/$M23</f>
        <v>0</v>
      </c>
      <c r="N675" s="8">
        <f t="shared" si="259"/>
        <v>1.7398093116474573</v>
      </c>
      <c r="O675" s="8">
        <f t="shared" si="259"/>
        <v>1.7719168476427738</v>
      </c>
      <c r="P675" s="8">
        <f t="shared" si="259"/>
        <v>1.0887832897792009</v>
      </c>
      <c r="Q675" s="8">
        <f t="shared" si="259"/>
        <v>0.77509407647107309</v>
      </c>
      <c r="R675" s="8">
        <f t="shared" si="259"/>
        <v>0.20950797106627897</v>
      </c>
      <c r="S675" s="8">
        <f t="shared" si="259"/>
        <v>2.0168172360567223</v>
      </c>
      <c r="T675" s="8">
        <f t="shared" si="259"/>
        <v>3.9187218891493081</v>
      </c>
      <c r="U675" s="8">
        <f t="shared" si="259"/>
        <v>3.9752799762208548</v>
      </c>
      <c r="V675" s="8">
        <f t="shared" si="259"/>
        <v>4.4769921748222377</v>
      </c>
      <c r="W675" s="8">
        <f t="shared" si="259"/>
        <v>8.0115067575287355</v>
      </c>
      <c r="X675"/>
      <c r="Y675" s="8">
        <f t="shared" ref="Y675:AI675" si="260">(Y23-$Y23)/$Y23</f>
        <v>0</v>
      </c>
      <c r="Z675" s="8">
        <f t="shared" si="260"/>
        <v>0.91082732376614506</v>
      </c>
      <c r="AA675" s="8">
        <f t="shared" si="260"/>
        <v>0.91008022124756804</v>
      </c>
      <c r="AB675" s="8">
        <f t="shared" si="260"/>
        <v>0.93123480805129588</v>
      </c>
      <c r="AC675" s="8">
        <f t="shared" si="260"/>
        <v>0.31121180642573842</v>
      </c>
      <c r="AD675" s="8">
        <f t="shared" si="260"/>
        <v>9.0298493138590757E-2</v>
      </c>
      <c r="AE675" s="8">
        <f t="shared" si="260"/>
        <v>1.172303734632846</v>
      </c>
      <c r="AF675" s="8">
        <f t="shared" si="260"/>
        <v>0.87556737641908966</v>
      </c>
      <c r="AG675" s="8">
        <f t="shared" si="260"/>
        <v>1.4912972241186913</v>
      </c>
      <c r="AH675" s="8">
        <f t="shared" si="260"/>
        <v>2.784361369973285</v>
      </c>
      <c r="AI675" s="8">
        <f t="shared" si="260"/>
        <v>3.5909223673631963</v>
      </c>
      <c r="AK675" s="8">
        <f t="shared" ref="AK675:AU675" si="261">(AK23-$AK23)/$AK23</f>
        <v>0</v>
      </c>
      <c r="AL675" s="8">
        <f t="shared" si="261"/>
        <v>-0.4482713728881248</v>
      </c>
      <c r="AM675" s="8">
        <f t="shared" si="261"/>
        <v>-0.43847673399125131</v>
      </c>
      <c r="AN675" s="8">
        <f t="shared" si="261"/>
        <v>0.93123480805129588</v>
      </c>
      <c r="AO675" s="8">
        <f t="shared" si="261"/>
        <v>-0.50643213927933994</v>
      </c>
      <c r="AP675" s="8">
        <f t="shared" si="261"/>
        <v>9.0298493138590757E-2</v>
      </c>
      <c r="AQ675" s="8">
        <f t="shared" si="261"/>
        <v>-0.34339398345248889</v>
      </c>
      <c r="AR675" s="8">
        <f t="shared" si="261"/>
        <v>7.6955895686405665E-2</v>
      </c>
      <c r="AS675" s="8">
        <f t="shared" si="261"/>
        <v>-0.5122556137112948</v>
      </c>
      <c r="AT675" s="8">
        <f t="shared" si="261"/>
        <v>2.784361369973285</v>
      </c>
      <c r="AU675" s="8">
        <f t="shared" si="261"/>
        <v>0.88622925761533544</v>
      </c>
      <c r="AW675">
        <f t="shared" si="193"/>
        <v>-0.57920362905600009</v>
      </c>
      <c r="AX675" t="str">
        <f t="shared" si="202"/>
        <v/>
      </c>
      <c r="AY675">
        <f t="shared" si="203"/>
        <v>-0.57920362905600009</v>
      </c>
      <c r="AZ675" t="str">
        <f t="shared" si="204"/>
        <v/>
      </c>
    </row>
    <row r="676" spans="1:52" s="17" customFormat="1" x14ac:dyDescent="0.3">
      <c r="A676">
        <v>22</v>
      </c>
      <c r="B676" t="s">
        <v>91</v>
      </c>
      <c r="C676" t="s">
        <v>85</v>
      </c>
      <c r="D676" t="s">
        <v>86</v>
      </c>
      <c r="E676"/>
      <c r="F676" s="2">
        <v>0</v>
      </c>
      <c r="G676" s="2">
        <f t="shared" si="194"/>
        <v>0</v>
      </c>
      <c r="H676" s="4">
        <f t="shared" si="195"/>
        <v>0</v>
      </c>
      <c r="I676">
        <f t="shared" si="196"/>
        <v>1</v>
      </c>
      <c r="J676">
        <f t="shared" si="189"/>
        <v>0</v>
      </c>
      <c r="K676">
        <f t="shared" si="197"/>
        <v>3</v>
      </c>
      <c r="L676">
        <f t="shared" si="198"/>
        <v>0</v>
      </c>
      <c r="M676" s="8">
        <f t="shared" ref="M676:W676" si="262">(M24-$M24)/$M24</f>
        <v>0</v>
      </c>
      <c r="N676" s="8">
        <f t="shared" si="262"/>
        <v>-0.18386570920338136</v>
      </c>
      <c r="O676" s="8">
        <f t="shared" si="262"/>
        <v>-0.18625336809531806</v>
      </c>
      <c r="P676" s="8">
        <f t="shared" si="262"/>
        <v>-6.6330484578673521E-2</v>
      </c>
      <c r="Q676" s="8">
        <f t="shared" si="262"/>
        <v>-0.6324974432773931</v>
      </c>
      <c r="R676" s="8">
        <f t="shared" si="262"/>
        <v>-9.8189756261773842E-2</v>
      </c>
      <c r="S676" s="8">
        <f t="shared" si="262"/>
        <v>-0.69630427251430815</v>
      </c>
      <c r="T676" s="8">
        <f t="shared" si="262"/>
        <v>1.3000677000337912</v>
      </c>
      <c r="U676" s="8">
        <f t="shared" si="262"/>
        <v>1.3188953808172161</v>
      </c>
      <c r="V676" s="8">
        <f t="shared" si="262"/>
        <v>2.4557412493419828</v>
      </c>
      <c r="W676" s="8">
        <f t="shared" si="262"/>
        <v>-2.0556656791925726E-2</v>
      </c>
      <c r="X676"/>
      <c r="Y676" s="8">
        <f t="shared" ref="Y676:AI676" si="263">(Y24-$Y24)/$Y24</f>
        <v>0</v>
      </c>
      <c r="Z676" s="8">
        <f t="shared" si="263"/>
        <v>-0.22222951902562291</v>
      </c>
      <c r="AA676" s="8">
        <f t="shared" si="263"/>
        <v>-0.23683668131862715</v>
      </c>
      <c r="AB676" s="8">
        <f t="shared" si="263"/>
        <v>0.16747977250097493</v>
      </c>
      <c r="AC676" s="8">
        <f t="shared" si="263"/>
        <v>-0.41237066497403513</v>
      </c>
      <c r="AD676" s="8">
        <f t="shared" si="263"/>
        <v>3.1810728675245552E-5</v>
      </c>
      <c r="AE676" s="8">
        <f t="shared" si="263"/>
        <v>-0.51862156012293603</v>
      </c>
      <c r="AF676" s="8">
        <f t="shared" si="263"/>
        <v>0.10528351969475749</v>
      </c>
      <c r="AG676" s="8">
        <f t="shared" si="263"/>
        <v>0.45359247961546545</v>
      </c>
      <c r="AH676" s="8">
        <f t="shared" si="263"/>
        <v>1.5161980085778934</v>
      </c>
      <c r="AI676" s="8">
        <f t="shared" si="263"/>
        <v>0.32662000749386938</v>
      </c>
      <c r="AK676" s="8">
        <f t="shared" ref="AK676:AU676" si="264">(AK24-$AK24)/$AK24</f>
        <v>0</v>
      </c>
      <c r="AL676" s="8">
        <f t="shared" si="264"/>
        <v>-0.67373329740513521</v>
      </c>
      <c r="AM676" s="8">
        <f t="shared" si="264"/>
        <v>-0.68153821832463801</v>
      </c>
      <c r="AN676" s="8">
        <f t="shared" si="264"/>
        <v>0.16747977250097493</v>
      </c>
      <c r="AO676" s="8">
        <f t="shared" si="264"/>
        <v>-0.74968372208748335</v>
      </c>
      <c r="AP676" s="8">
        <f t="shared" si="264"/>
        <v>3.1810728675245552E-5</v>
      </c>
      <c r="AQ676" s="8">
        <f t="shared" si="264"/>
        <v>-0.75694542613195548</v>
      </c>
      <c r="AR676" s="8">
        <f t="shared" si="264"/>
        <v>-0.36374041417407105</v>
      </c>
      <c r="AS676" s="8">
        <f t="shared" si="264"/>
        <v>-0.71147472258241906</v>
      </c>
      <c r="AT676" s="8">
        <f t="shared" si="264"/>
        <v>1.5161980085778934</v>
      </c>
      <c r="AU676" s="8">
        <f t="shared" si="264"/>
        <v>-0.43077946861044908</v>
      </c>
      <c r="AW676">
        <f t="shared" si="193"/>
        <v>-0.15744722534399999</v>
      </c>
      <c r="AX676" t="str">
        <f t="shared" si="202"/>
        <v/>
      </c>
      <c r="AY676">
        <f t="shared" si="203"/>
        <v>-0.15744722534399999</v>
      </c>
      <c r="AZ676" t="str">
        <f t="shared" si="204"/>
        <v/>
      </c>
    </row>
    <row r="677" spans="1:52" s="17" customFormat="1" x14ac:dyDescent="0.3">
      <c r="A677">
        <v>22</v>
      </c>
      <c r="B677" t="s">
        <v>92</v>
      </c>
      <c r="C677" t="s">
        <v>85</v>
      </c>
      <c r="D677" t="s">
        <v>86</v>
      </c>
      <c r="E677" t="s">
        <v>42</v>
      </c>
      <c r="F677" s="2">
        <v>0</v>
      </c>
      <c r="G677" s="2">
        <f t="shared" si="194"/>
        <v>0</v>
      </c>
      <c r="H677" s="4">
        <f t="shared" si="195"/>
        <v>1</v>
      </c>
      <c r="I677">
        <f t="shared" si="196"/>
        <v>0</v>
      </c>
      <c r="J677">
        <f t="shared" si="189"/>
        <v>1</v>
      </c>
      <c r="K677">
        <f t="shared" si="197"/>
        <v>3</v>
      </c>
      <c r="L677">
        <f t="shared" si="198"/>
        <v>3</v>
      </c>
      <c r="M677" s="8">
        <f t="shared" ref="M677:W677" si="265">(M25-$M25)/$M25</f>
        <v>0</v>
      </c>
      <c r="N677" s="8">
        <f t="shared" si="265"/>
        <v>-7.6775830233500861E-2</v>
      </c>
      <c r="O677" s="8">
        <f t="shared" si="265"/>
        <v>-7.3743747909696664E-2</v>
      </c>
      <c r="P677" s="8">
        <f t="shared" si="265"/>
        <v>-0.35256358554623179</v>
      </c>
      <c r="Q677" s="8">
        <f t="shared" si="265"/>
        <v>-0.41877955325850713</v>
      </c>
      <c r="R677" s="8">
        <f t="shared" si="265"/>
        <v>-0.87361663596407746</v>
      </c>
      <c r="S677" s="8">
        <f t="shared" si="265"/>
        <v>-0.8738155844407236</v>
      </c>
      <c r="T677" s="8">
        <f t="shared" si="265"/>
        <v>10.887072005368383</v>
      </c>
      <c r="U677" s="8">
        <f t="shared" si="265"/>
        <v>7.9334286135226888</v>
      </c>
      <c r="V677" s="8">
        <f t="shared" si="265"/>
        <v>2.5253014069421192E-2</v>
      </c>
      <c r="W677" s="8">
        <f t="shared" si="265"/>
        <v>-0.65918028926033112</v>
      </c>
      <c r="X677"/>
      <c r="Y677" s="8">
        <f t="shared" ref="Y677:AI677" si="266">(Y25-$Y25)/$Y25</f>
        <v>0</v>
      </c>
      <c r="Z677" s="8">
        <f t="shared" si="266"/>
        <v>0.22037537843620117</v>
      </c>
      <c r="AA677" s="8">
        <f t="shared" si="266"/>
        <v>0.21271548140106639</v>
      </c>
      <c r="AB677" s="8">
        <f t="shared" si="266"/>
        <v>-4.9864287256383304E-2</v>
      </c>
      <c r="AC677" s="8">
        <f t="shared" si="266"/>
        <v>0.16793760647372524</v>
      </c>
      <c r="AD677" s="8">
        <f t="shared" si="266"/>
        <v>-0.7210291613489247</v>
      </c>
      <c r="AE677" s="8">
        <f t="shared" si="266"/>
        <v>-0.30286034133518175</v>
      </c>
      <c r="AF677" s="8">
        <f t="shared" si="266"/>
        <v>2.5390452683452338</v>
      </c>
      <c r="AG677" s="8">
        <f t="shared" si="266"/>
        <v>2.235419722699961</v>
      </c>
      <c r="AH677" s="8">
        <f t="shared" si="266"/>
        <v>0.6890389497233621</v>
      </c>
      <c r="AI677" s="8">
        <f t="shared" si="266"/>
        <v>0.1778695665105679</v>
      </c>
      <c r="AK677" s="8">
        <f t="shared" ref="AK677:AU677" si="267">(AK25-$AK25)/$AK25</f>
        <v>0</v>
      </c>
      <c r="AL677" s="8">
        <f t="shared" si="267"/>
        <v>-0.39179348447994983</v>
      </c>
      <c r="AM677" s="8">
        <f t="shared" si="267"/>
        <v>-0.39560819563687577</v>
      </c>
      <c r="AN677" s="8">
        <f t="shared" si="267"/>
        <v>-4.9864287256383304E-2</v>
      </c>
      <c r="AO677" s="8">
        <f t="shared" si="267"/>
        <v>-0.42356336305404241</v>
      </c>
      <c r="AP677" s="8">
        <f t="shared" si="267"/>
        <v>-0.7210291613489247</v>
      </c>
      <c r="AQ677" s="8">
        <f t="shared" si="267"/>
        <v>-0.49736651974708107</v>
      </c>
      <c r="AR677" s="8">
        <f t="shared" si="267"/>
        <v>1.0418083992644185</v>
      </c>
      <c r="AS677" s="8">
        <f t="shared" si="267"/>
        <v>-0.20665170950098993</v>
      </c>
      <c r="AT677" s="8">
        <f t="shared" si="267"/>
        <v>0.6890389497233621</v>
      </c>
      <c r="AU677" s="8">
        <f t="shared" si="267"/>
        <v>-0.22039490003352658</v>
      </c>
      <c r="AW677">
        <f t="shared" si="193"/>
        <v>1.1716154359808</v>
      </c>
      <c r="AX677">
        <f t="shared" si="202"/>
        <v>1.1716154359808</v>
      </c>
      <c r="AY677" t="str">
        <f t="shared" si="203"/>
        <v/>
      </c>
      <c r="AZ677">
        <f t="shared" si="204"/>
        <v>1.1716154359808</v>
      </c>
    </row>
    <row r="678" spans="1:52" s="17" customFormat="1" x14ac:dyDescent="0.3">
      <c r="A678">
        <v>22</v>
      </c>
      <c r="B678" t="s">
        <v>93</v>
      </c>
      <c r="C678" t="s">
        <v>85</v>
      </c>
      <c r="D678" t="s">
        <v>86</v>
      </c>
      <c r="E678"/>
      <c r="F678" s="2">
        <v>0</v>
      </c>
      <c r="G678" s="2">
        <f t="shared" si="194"/>
        <v>1</v>
      </c>
      <c r="H678" s="4">
        <f t="shared" si="195"/>
        <v>0</v>
      </c>
      <c r="I678">
        <f t="shared" si="196"/>
        <v>1</v>
      </c>
      <c r="J678">
        <f t="shared" si="189"/>
        <v>0</v>
      </c>
      <c r="K678">
        <f t="shared" si="197"/>
        <v>3</v>
      </c>
      <c r="L678">
        <f t="shared" si="198"/>
        <v>0</v>
      </c>
      <c r="M678" s="8">
        <f t="shared" ref="M678:W678" si="268">(M26-$M26)/$M26</f>
        <v>0</v>
      </c>
      <c r="N678" s="8">
        <f t="shared" si="268"/>
        <v>6.7577203341689429E-2</v>
      </c>
      <c r="O678" s="8">
        <f t="shared" si="268"/>
        <v>7.2144472022281997E-2</v>
      </c>
      <c r="P678" s="8">
        <f t="shared" si="268"/>
        <v>0.30932156669256106</v>
      </c>
      <c r="Q678" s="8">
        <f t="shared" si="268"/>
        <v>-0.59949513073930416</v>
      </c>
      <c r="R678" s="8">
        <f t="shared" si="268"/>
        <v>0.28097056282625776</v>
      </c>
      <c r="S678" s="8">
        <f t="shared" si="268"/>
        <v>-0.24463769611385427</v>
      </c>
      <c r="T678" s="8">
        <f t="shared" si="268"/>
        <v>1.420574358445202</v>
      </c>
      <c r="U678" s="8">
        <f t="shared" si="268"/>
        <v>0.84415372520130705</v>
      </c>
      <c r="V678" s="8">
        <f t="shared" si="268"/>
        <v>2.336338341644236</v>
      </c>
      <c r="W678" s="8">
        <f t="shared" si="268"/>
        <v>0.98486763672009559</v>
      </c>
      <c r="X678"/>
      <c r="Y678" s="8">
        <f t="shared" ref="Y678:AI678" si="269">(Y26-$Y26)/$Y26</f>
        <v>0</v>
      </c>
      <c r="Z678" s="8">
        <f t="shared" si="269"/>
        <v>2.4893354558248808E-2</v>
      </c>
      <c r="AA678" s="8">
        <f t="shared" si="269"/>
        <v>2.4097301748465822E-2</v>
      </c>
      <c r="AB678" s="8">
        <f t="shared" si="269"/>
        <v>-2.1656955647496704E-2</v>
      </c>
      <c r="AC678" s="8">
        <f t="shared" si="269"/>
        <v>-0.36507930184656368</v>
      </c>
      <c r="AD678" s="8">
        <f t="shared" si="269"/>
        <v>0.50610626125462044</v>
      </c>
      <c r="AE678" s="8">
        <f t="shared" si="269"/>
        <v>5.7887960254655348E-2</v>
      </c>
      <c r="AF678" s="8">
        <f t="shared" si="269"/>
        <v>0.13069736643890237</v>
      </c>
      <c r="AG678" s="8">
        <f t="shared" si="269"/>
        <v>6.3016005838080369E-2</v>
      </c>
      <c r="AH678" s="8">
        <f t="shared" si="269"/>
        <v>1.5080640950540845</v>
      </c>
      <c r="AI678" s="8">
        <f t="shared" si="269"/>
        <v>0.91664437585227321</v>
      </c>
      <c r="AK678" s="8">
        <f t="shared" ref="AK678:AU678" si="270">(AK26-$AK26)/$AK26</f>
        <v>0</v>
      </c>
      <c r="AL678" s="8">
        <f t="shared" si="270"/>
        <v>-0.65014232897778623</v>
      </c>
      <c r="AM678" s="8">
        <f t="shared" si="270"/>
        <v>-0.65233787924477049</v>
      </c>
      <c r="AN678" s="8">
        <f t="shared" si="270"/>
        <v>-2.1656955647496704E-2</v>
      </c>
      <c r="AO678" s="8">
        <f t="shared" si="270"/>
        <v>-0.76110501316948875</v>
      </c>
      <c r="AP678" s="8">
        <f t="shared" si="270"/>
        <v>0.50610626125462044</v>
      </c>
      <c r="AQ678" s="8">
        <f t="shared" si="270"/>
        <v>-0.59847834173052206</v>
      </c>
      <c r="AR678" s="8">
        <f t="shared" si="270"/>
        <v>-0.34008113756852437</v>
      </c>
      <c r="AS678" s="8">
        <f t="shared" si="270"/>
        <v>-0.74315236961316999</v>
      </c>
      <c r="AT678" s="8">
        <f t="shared" si="270"/>
        <v>1.5080640950540845</v>
      </c>
      <c r="AU678" s="8">
        <f t="shared" si="270"/>
        <v>-0.13657948519854055</v>
      </c>
      <c r="AW678">
        <f t="shared" si="193"/>
        <v>-0.43496458158080009</v>
      </c>
      <c r="AX678" t="str">
        <f t="shared" si="202"/>
        <v/>
      </c>
      <c r="AY678">
        <f t="shared" si="203"/>
        <v>-0.43496458158080009</v>
      </c>
      <c r="AZ678" t="str">
        <f t="shared" si="204"/>
        <v/>
      </c>
    </row>
    <row r="679" spans="1:52" s="17" customFormat="1" x14ac:dyDescent="0.3">
      <c r="A679">
        <v>23</v>
      </c>
      <c r="B679" t="s">
        <v>94</v>
      </c>
      <c r="C679" t="s">
        <v>95</v>
      </c>
      <c r="D679" t="s">
        <v>96</v>
      </c>
      <c r="E679"/>
      <c r="F679" s="2">
        <v>0</v>
      </c>
      <c r="G679" s="2">
        <f t="shared" si="194"/>
        <v>0</v>
      </c>
      <c r="H679" s="4">
        <f t="shared" si="195"/>
        <v>0</v>
      </c>
      <c r="I679">
        <f t="shared" si="196"/>
        <v>1</v>
      </c>
      <c r="J679">
        <f t="shared" si="189"/>
        <v>0</v>
      </c>
      <c r="K679">
        <f t="shared" si="197"/>
        <v>4</v>
      </c>
      <c r="L679">
        <f t="shared" si="198"/>
        <v>0</v>
      </c>
      <c r="M679" s="8">
        <f t="shared" ref="M679:W679" si="271">(M27-$M27)/$M27</f>
        <v>0</v>
      </c>
      <c r="N679" s="8">
        <f t="shared" si="271"/>
        <v>0.1935532638935655</v>
      </c>
      <c r="O679" s="8">
        <f t="shared" si="271"/>
        <v>0.20874529498208447</v>
      </c>
      <c r="P679" s="8">
        <f t="shared" si="271"/>
        <v>0.30395447634105965</v>
      </c>
      <c r="Q679" s="8">
        <f t="shared" si="271"/>
        <v>-0.4681648598384075</v>
      </c>
      <c r="R679" s="8">
        <f t="shared" si="271"/>
        <v>-9.6229823893739422E-2</v>
      </c>
      <c r="S679" s="8">
        <f t="shared" si="271"/>
        <v>-3.4643783313324003E-2</v>
      </c>
      <c r="T679" s="8">
        <f t="shared" si="271"/>
        <v>1.3008319184623529</v>
      </c>
      <c r="U679" s="8">
        <f t="shared" si="271"/>
        <v>1.4185365115710014</v>
      </c>
      <c r="V679" s="8">
        <f t="shared" si="271"/>
        <v>0.52389830150309757</v>
      </c>
      <c r="W679" s="8">
        <f t="shared" si="271"/>
        <v>-0.50315721785642553</v>
      </c>
      <c r="X679"/>
      <c r="Y679" s="8">
        <f t="shared" ref="Y679:AI679" si="272">(Y27-$Y27)/$Y27</f>
        <v>0</v>
      </c>
      <c r="Z679" s="8">
        <f t="shared" si="272"/>
        <v>1.3542237647703211E-2</v>
      </c>
      <c r="AA679" s="8">
        <f t="shared" si="272"/>
        <v>1.7963276790629867E-2</v>
      </c>
      <c r="AB679" s="8">
        <f t="shared" si="272"/>
        <v>0.63928063200652541</v>
      </c>
      <c r="AC679" s="8">
        <f t="shared" si="272"/>
        <v>-0.24361005920611295</v>
      </c>
      <c r="AD679" s="8">
        <f t="shared" si="272"/>
        <v>0.12961056587761019</v>
      </c>
      <c r="AE679" s="8">
        <f t="shared" si="272"/>
        <v>0.20624974203261365</v>
      </c>
      <c r="AF679" s="8">
        <f t="shared" si="272"/>
        <v>0.27137588762155695</v>
      </c>
      <c r="AG679" s="8">
        <f t="shared" si="272"/>
        <v>0.71034700367893244</v>
      </c>
      <c r="AH679" s="8">
        <f t="shared" si="272"/>
        <v>0.76150540011529555</v>
      </c>
      <c r="AI679" s="8">
        <f t="shared" si="272"/>
        <v>0.55382282715950015</v>
      </c>
      <c r="AK679" s="8">
        <f t="shared" ref="AK679:AU679" si="273">(AK27-$AK27)/$AK27</f>
        <v>0</v>
      </c>
      <c r="AL679" s="8">
        <f t="shared" si="273"/>
        <v>-0.67806213938497195</v>
      </c>
      <c r="AM679" s="8">
        <f t="shared" si="273"/>
        <v>-0.6712698108740669</v>
      </c>
      <c r="AN679" s="8">
        <f t="shared" si="273"/>
        <v>0.63928063200652541</v>
      </c>
      <c r="AO679" s="8">
        <f t="shared" si="273"/>
        <v>-0.66085441031029402</v>
      </c>
      <c r="AP679" s="8">
        <f t="shared" si="273"/>
        <v>0.12961056587761019</v>
      </c>
      <c r="AQ679" s="8">
        <f t="shared" si="273"/>
        <v>-0.59722809363225948</v>
      </c>
      <c r="AR679" s="8">
        <f t="shared" si="273"/>
        <v>-0.34529071575571429</v>
      </c>
      <c r="AS679" s="8">
        <f t="shared" si="273"/>
        <v>-0.72333573582928834</v>
      </c>
      <c r="AT679" s="8">
        <f t="shared" si="273"/>
        <v>0.76150540011529555</v>
      </c>
      <c r="AU679" s="8">
        <f t="shared" si="273"/>
        <v>3.9820988943175158E-3</v>
      </c>
      <c r="AW679">
        <f t="shared" si="193"/>
        <v>-0.90542080000000014</v>
      </c>
      <c r="AX679" t="str">
        <f t="shared" si="202"/>
        <v/>
      </c>
      <c r="AY679">
        <f t="shared" si="203"/>
        <v>-0.90542080000000014</v>
      </c>
      <c r="AZ679" t="str">
        <f t="shared" si="204"/>
        <v/>
      </c>
    </row>
    <row r="680" spans="1:52" s="17" customFormat="1" x14ac:dyDescent="0.3">
      <c r="A680">
        <v>23</v>
      </c>
      <c r="B680" t="s">
        <v>97</v>
      </c>
      <c r="C680" t="s">
        <v>95</v>
      </c>
      <c r="D680" t="s">
        <v>96</v>
      </c>
      <c r="E680"/>
      <c r="F680" s="2">
        <v>0</v>
      </c>
      <c r="G680" s="2">
        <f t="shared" si="194"/>
        <v>1</v>
      </c>
      <c r="H680" s="4">
        <f t="shared" si="195"/>
        <v>0</v>
      </c>
      <c r="I680">
        <f t="shared" si="196"/>
        <v>1</v>
      </c>
      <c r="J680">
        <f t="shared" si="189"/>
        <v>0</v>
      </c>
      <c r="K680">
        <f t="shared" si="197"/>
        <v>4</v>
      </c>
      <c r="L680">
        <f t="shared" si="198"/>
        <v>0</v>
      </c>
      <c r="M680" s="8">
        <f t="shared" ref="M680:W680" si="274">(M28-$M28)/$M28</f>
        <v>0</v>
      </c>
      <c r="N680" s="8">
        <f t="shared" si="274"/>
        <v>2.4706700407999485</v>
      </c>
      <c r="O680" s="8">
        <f t="shared" si="274"/>
        <v>2.502488671470287</v>
      </c>
      <c r="P680" s="8">
        <f t="shared" si="274"/>
        <v>-0.26312675257174473</v>
      </c>
      <c r="Q680" s="8">
        <f t="shared" si="274"/>
        <v>0.37145429951206216</v>
      </c>
      <c r="R680" s="8">
        <f t="shared" si="274"/>
        <v>-0.74702503640333473</v>
      </c>
      <c r="S680" s="8">
        <f t="shared" si="274"/>
        <v>1.7589389975720662</v>
      </c>
      <c r="T680" s="8">
        <f t="shared" si="274"/>
        <v>8.1264747465089631</v>
      </c>
      <c r="U680" s="8">
        <f t="shared" si="274"/>
        <v>8.5614855852198559</v>
      </c>
      <c r="V680" s="8">
        <f t="shared" si="274"/>
        <v>-0.39896605124523693</v>
      </c>
      <c r="W680" s="8">
        <f t="shared" si="274"/>
        <v>0.61897228957775274</v>
      </c>
      <c r="X680"/>
      <c r="Y680" s="8">
        <f t="shared" ref="Y680:AI680" si="275">(Y28-$Y28)/$Y28</f>
        <v>0</v>
      </c>
      <c r="Z680" s="8">
        <f t="shared" si="275"/>
        <v>1.1881191492482799</v>
      </c>
      <c r="AA680" s="8">
        <f t="shared" si="275"/>
        <v>1.1650246665712127</v>
      </c>
      <c r="AB680" s="8">
        <f t="shared" si="275"/>
        <v>2.1630852548789145E-2</v>
      </c>
      <c r="AC680" s="8">
        <f t="shared" si="275"/>
        <v>0.43281555064879973</v>
      </c>
      <c r="AD680" s="8">
        <f t="shared" si="275"/>
        <v>-0.69245490668390064</v>
      </c>
      <c r="AE680" s="8">
        <f t="shared" si="275"/>
        <v>1.6401922271868778</v>
      </c>
      <c r="AF680" s="8">
        <f t="shared" si="275"/>
        <v>2.4112445821225399</v>
      </c>
      <c r="AG680" s="8">
        <f t="shared" si="275"/>
        <v>3.5750968765138245</v>
      </c>
      <c r="AH680" s="8">
        <f t="shared" si="275"/>
        <v>-1.0708387599510113E-2</v>
      </c>
      <c r="AI680" s="8">
        <f t="shared" si="275"/>
        <v>2.6821917519066272</v>
      </c>
      <c r="AK680" s="8">
        <f t="shared" ref="AK680:AU680" si="276">(AK28-$AK28)/$AK28</f>
        <v>0</v>
      </c>
      <c r="AL680" s="8">
        <f t="shared" si="276"/>
        <v>-0.36358950587369487</v>
      </c>
      <c r="AM680" s="8">
        <f t="shared" si="276"/>
        <v>-0.37372560077631189</v>
      </c>
      <c r="AN680" s="8">
        <f t="shared" si="276"/>
        <v>2.1630852548789145E-2</v>
      </c>
      <c r="AO680" s="8">
        <f t="shared" si="276"/>
        <v>-0.50790183942282341</v>
      </c>
      <c r="AP680" s="8">
        <f t="shared" si="276"/>
        <v>-0.69245490668390064</v>
      </c>
      <c r="AQ680" s="8">
        <f t="shared" si="276"/>
        <v>-0.18639684969375142</v>
      </c>
      <c r="AR680" s="8">
        <f t="shared" si="276"/>
        <v>0.7691122174374645</v>
      </c>
      <c r="AS680" s="8">
        <f t="shared" si="276"/>
        <v>-0.26295224627398145</v>
      </c>
      <c r="AT680" s="8">
        <f t="shared" si="276"/>
        <v>-1.0708387599510113E-2</v>
      </c>
      <c r="AU680" s="8">
        <f t="shared" si="276"/>
        <v>1.2196242721558737</v>
      </c>
      <c r="AW680">
        <f t="shared" si="193"/>
        <v>-0.8169472000000001</v>
      </c>
      <c r="AX680" t="str">
        <f t="shared" si="202"/>
        <v/>
      </c>
      <c r="AY680">
        <f t="shared" si="203"/>
        <v>-0.8169472000000001</v>
      </c>
      <c r="AZ680" t="str">
        <f t="shared" si="204"/>
        <v/>
      </c>
    </row>
    <row r="681" spans="1:52" s="17" customFormat="1" x14ac:dyDescent="0.3">
      <c r="A681">
        <v>23</v>
      </c>
      <c r="B681" t="s">
        <v>98</v>
      </c>
      <c r="C681" t="s">
        <v>95</v>
      </c>
      <c r="D681" t="s">
        <v>96</v>
      </c>
      <c r="E681"/>
      <c r="F681" s="2">
        <v>0</v>
      </c>
      <c r="G681" s="2">
        <f t="shared" si="194"/>
        <v>1</v>
      </c>
      <c r="H681" s="4">
        <f t="shared" si="195"/>
        <v>0</v>
      </c>
      <c r="I681">
        <f t="shared" si="196"/>
        <v>0</v>
      </c>
      <c r="J681">
        <f t="shared" si="189"/>
        <v>1</v>
      </c>
      <c r="K681">
        <f t="shared" si="197"/>
        <v>4</v>
      </c>
      <c r="L681">
        <f t="shared" si="198"/>
        <v>0</v>
      </c>
      <c r="M681" s="8">
        <f t="shared" ref="M681:W681" si="277">(M29-$M29)/$M29</f>
        <v>0</v>
      </c>
      <c r="N681" s="8">
        <f t="shared" si="277"/>
        <v>-0.27529564951498919</v>
      </c>
      <c r="O681" s="8">
        <f t="shared" si="277"/>
        <v>-0.26842865992153625</v>
      </c>
      <c r="P681" s="8">
        <f t="shared" si="277"/>
        <v>0.30575705570204975</v>
      </c>
      <c r="Q681" s="8">
        <f t="shared" si="277"/>
        <v>-0.7248424165082652</v>
      </c>
      <c r="R681" s="8">
        <f t="shared" si="277"/>
        <v>-0.2078670143140412</v>
      </c>
      <c r="S681" s="8">
        <f t="shared" si="277"/>
        <v>-0.77143344227829869</v>
      </c>
      <c r="T681" s="8">
        <f t="shared" si="277"/>
        <v>1.7441726855144228</v>
      </c>
      <c r="U681" s="8">
        <f t="shared" si="277"/>
        <v>1.1966764861766266</v>
      </c>
      <c r="V681" s="8">
        <f t="shared" si="277"/>
        <v>1.7334863137695011</v>
      </c>
      <c r="W681" s="8">
        <f t="shared" si="277"/>
        <v>-0.76739054908324056</v>
      </c>
      <c r="X681"/>
      <c r="Y681" s="8">
        <f t="shared" ref="Y681:AI681" si="278">(Y29-$Y29)/$Y29</f>
        <v>0</v>
      </c>
      <c r="Z681" s="8">
        <f t="shared" si="278"/>
        <v>-0.24547734943765831</v>
      </c>
      <c r="AA681" s="8">
        <f t="shared" si="278"/>
        <v>-0.24567766800352822</v>
      </c>
      <c r="AB681" s="8">
        <f t="shared" si="278"/>
        <v>0.56505932248262358</v>
      </c>
      <c r="AC681" s="8">
        <f t="shared" si="278"/>
        <v>-0.48348965042699366</v>
      </c>
      <c r="AD681" s="8">
        <f t="shared" si="278"/>
        <v>0.44297627427459446</v>
      </c>
      <c r="AE681" s="8">
        <f t="shared" si="278"/>
        <v>-0.30610771288513094</v>
      </c>
      <c r="AF681" s="8">
        <f t="shared" si="278"/>
        <v>0.68389327589044424</v>
      </c>
      <c r="AG681" s="8">
        <f t="shared" si="278"/>
        <v>0.53175697518486742</v>
      </c>
      <c r="AH681" s="8">
        <f t="shared" si="278"/>
        <v>1.1657049574982661</v>
      </c>
      <c r="AI681" s="8">
        <f t="shared" si="278"/>
        <v>4.5203728389961138E-3</v>
      </c>
      <c r="AK681" s="8">
        <f t="shared" ref="AK681:AU681" si="279">(AK29-$AK29)/$AK29</f>
        <v>0</v>
      </c>
      <c r="AL681" s="8">
        <f t="shared" si="279"/>
        <v>-0.7492174037427819</v>
      </c>
      <c r="AM681" s="8">
        <f t="shared" si="279"/>
        <v>-0.74818264572228954</v>
      </c>
      <c r="AN681" s="8">
        <f t="shared" si="279"/>
        <v>0.56505932248262358</v>
      </c>
      <c r="AO681" s="8">
        <f t="shared" si="279"/>
        <v>-0.78712984433808542</v>
      </c>
      <c r="AP681" s="8">
        <f t="shared" si="279"/>
        <v>0.44297627427459446</v>
      </c>
      <c r="AQ681" s="8">
        <f t="shared" si="279"/>
        <v>-0.69553971617049704</v>
      </c>
      <c r="AR681" s="8">
        <f t="shared" si="279"/>
        <v>-0.12066089237415246</v>
      </c>
      <c r="AS681" s="8">
        <f t="shared" si="279"/>
        <v>-0.74759300006815821</v>
      </c>
      <c r="AT681" s="8">
        <f t="shared" si="279"/>
        <v>1.1657049574982661</v>
      </c>
      <c r="AU681" s="8">
        <f t="shared" si="279"/>
        <v>-0.48451280664444413</v>
      </c>
      <c r="AW681">
        <f t="shared" si="193"/>
        <v>0.64</v>
      </c>
      <c r="AX681" t="str">
        <f t="shared" si="202"/>
        <v/>
      </c>
      <c r="AY681" t="str">
        <f t="shared" si="203"/>
        <v/>
      </c>
      <c r="AZ681">
        <f t="shared" si="204"/>
        <v>0.64</v>
      </c>
    </row>
    <row r="682" spans="1:52" s="17" customFormat="1" x14ac:dyDescent="0.3">
      <c r="A682">
        <v>23</v>
      </c>
      <c r="B682" t="s">
        <v>99</v>
      </c>
      <c r="C682" t="s">
        <v>95</v>
      </c>
      <c r="D682" t="s">
        <v>96</v>
      </c>
      <c r="E682"/>
      <c r="F682" s="2">
        <v>0</v>
      </c>
      <c r="G682" s="2">
        <f t="shared" si="194"/>
        <v>0</v>
      </c>
      <c r="H682" s="4">
        <f t="shared" si="195"/>
        <v>0</v>
      </c>
      <c r="I682">
        <f t="shared" si="196"/>
        <v>0</v>
      </c>
      <c r="J682">
        <f t="shared" si="189"/>
        <v>1</v>
      </c>
      <c r="K682">
        <f t="shared" si="197"/>
        <v>4</v>
      </c>
      <c r="L682">
        <f t="shared" si="198"/>
        <v>0</v>
      </c>
      <c r="M682" s="8">
        <f t="shared" ref="M682:W682" si="280">(M30-$M30)/$M30</f>
        <v>0</v>
      </c>
      <c r="N682" s="8">
        <f t="shared" si="280"/>
        <v>8.6322090532360396E-2</v>
      </c>
      <c r="O682" s="8">
        <f t="shared" si="280"/>
        <v>8.8482876355316556E-2</v>
      </c>
      <c r="P682" s="8">
        <f t="shared" si="280"/>
        <v>-0.7665138355349429</v>
      </c>
      <c r="Q682" s="8">
        <f t="shared" si="280"/>
        <v>-0.63234582919543603</v>
      </c>
      <c r="R682" s="8">
        <f t="shared" si="280"/>
        <v>-0.85004553973204455</v>
      </c>
      <c r="S682" s="8">
        <f t="shared" si="280"/>
        <v>-0.70838464064762041</v>
      </c>
      <c r="T682" s="8">
        <f t="shared" si="280"/>
        <v>4.2362600906562031</v>
      </c>
      <c r="U682" s="8">
        <f t="shared" si="280"/>
        <v>3.193295979257083</v>
      </c>
      <c r="V682" s="8">
        <f t="shared" si="280"/>
        <v>-0.93212875124724781</v>
      </c>
      <c r="W682" s="8">
        <f t="shared" si="280"/>
        <v>-0.62568613326916489</v>
      </c>
      <c r="X682"/>
      <c r="Y682" s="8">
        <f t="shared" ref="Y682:AI682" si="281">(Y30-$Y30)/$Y30</f>
        <v>0</v>
      </c>
      <c r="Z682" s="8">
        <f t="shared" si="281"/>
        <v>0.22195987269111725</v>
      </c>
      <c r="AA682" s="8">
        <f t="shared" si="281"/>
        <v>0.22488344545206013</v>
      </c>
      <c r="AB682" s="8">
        <f t="shared" si="281"/>
        <v>-0.32255546656561279</v>
      </c>
      <c r="AC682" s="8">
        <f t="shared" si="281"/>
        <v>-0.19277866443193512</v>
      </c>
      <c r="AD682" s="8">
        <f t="shared" si="281"/>
        <v>-0.16438150689532766</v>
      </c>
      <c r="AE682" s="8">
        <f t="shared" si="281"/>
        <v>0.13331861318427668</v>
      </c>
      <c r="AF682" s="8">
        <f t="shared" si="281"/>
        <v>2.2036762956156246</v>
      </c>
      <c r="AG682" s="8">
        <f t="shared" si="281"/>
        <v>1.9249501844913424</v>
      </c>
      <c r="AH682" s="8">
        <f t="shared" si="281"/>
        <v>-0.77926538642926213</v>
      </c>
      <c r="AI682" s="8">
        <f t="shared" si="281"/>
        <v>0.64463554024691527</v>
      </c>
      <c r="AK682" s="8">
        <f t="shared" ref="AK682:AU682" si="282">(AK30-$AK30)/$AK30</f>
        <v>0</v>
      </c>
      <c r="AL682" s="8">
        <f t="shared" si="282"/>
        <v>-0.57183848959654271</v>
      </c>
      <c r="AM682" s="8">
        <f t="shared" si="282"/>
        <v>-0.57100686454959548</v>
      </c>
      <c r="AN682" s="8">
        <f t="shared" si="282"/>
        <v>-0.32255546656561279</v>
      </c>
      <c r="AO682" s="8">
        <f t="shared" si="282"/>
        <v>-0.68232896177731162</v>
      </c>
      <c r="AP682" s="8">
        <f t="shared" si="282"/>
        <v>-0.16438150689532766</v>
      </c>
      <c r="AQ682" s="8">
        <f t="shared" si="282"/>
        <v>-0.51363946987002873</v>
      </c>
      <c r="AR682" s="8">
        <f t="shared" si="282"/>
        <v>0.6781665371980854</v>
      </c>
      <c r="AS682" s="8">
        <f t="shared" si="282"/>
        <v>-0.51505081888855897</v>
      </c>
      <c r="AT682" s="8">
        <f t="shared" si="282"/>
        <v>-0.77926538642926213</v>
      </c>
      <c r="AU682" s="8">
        <f t="shared" si="282"/>
        <v>-0.16191783329296749</v>
      </c>
      <c r="AW682">
        <f t="shared" si="193"/>
        <v>0.64</v>
      </c>
      <c r="AX682" t="str">
        <f t="shared" si="202"/>
        <v/>
      </c>
      <c r="AY682" t="str">
        <f t="shared" si="203"/>
        <v/>
      </c>
      <c r="AZ682">
        <f t="shared" si="204"/>
        <v>0.64</v>
      </c>
    </row>
    <row r="683" spans="1:52" s="17" customFormat="1" x14ac:dyDescent="0.3">
      <c r="A683">
        <v>23</v>
      </c>
      <c r="B683" t="s">
        <v>100</v>
      </c>
      <c r="C683" t="s">
        <v>95</v>
      </c>
      <c r="D683" t="s">
        <v>96</v>
      </c>
      <c r="E683" t="s">
        <v>42</v>
      </c>
      <c r="F683" s="2">
        <v>0</v>
      </c>
      <c r="G683" s="2">
        <f t="shared" si="194"/>
        <v>1</v>
      </c>
      <c r="H683" s="4">
        <f t="shared" si="195"/>
        <v>1</v>
      </c>
      <c r="I683">
        <f t="shared" si="196"/>
        <v>0</v>
      </c>
      <c r="J683">
        <f t="shared" si="189"/>
        <v>1</v>
      </c>
      <c r="K683">
        <f t="shared" si="197"/>
        <v>4</v>
      </c>
      <c r="L683">
        <f t="shared" si="198"/>
        <v>4</v>
      </c>
      <c r="M683" s="8">
        <f t="shared" ref="M683:W683" si="283">(M31-$M31)/$M31</f>
        <v>0</v>
      </c>
      <c r="N683" s="8">
        <f t="shared" si="283"/>
        <v>-0.36813983106938991</v>
      </c>
      <c r="O683" s="8">
        <f t="shared" si="283"/>
        <v>-0.36303819400744169</v>
      </c>
      <c r="P683" s="8">
        <f t="shared" si="283"/>
        <v>-0.60656820379167598</v>
      </c>
      <c r="Q683" s="8">
        <f t="shared" si="283"/>
        <v>-0.68048851995844373</v>
      </c>
      <c r="R683" s="8">
        <f t="shared" si="283"/>
        <v>-0.68666501030667593</v>
      </c>
      <c r="S683" s="8">
        <f t="shared" si="283"/>
        <v>-0.71383106468152169</v>
      </c>
      <c r="T683" s="8">
        <f t="shared" si="283"/>
        <v>1.0306142590502356</v>
      </c>
      <c r="U683" s="8">
        <f t="shared" si="283"/>
        <v>0.86884689275859806</v>
      </c>
      <c r="V683" s="8">
        <f t="shared" si="283"/>
        <v>4.0853026602505699E-2</v>
      </c>
      <c r="W683" s="8">
        <f t="shared" si="283"/>
        <v>-0.71897426165067269</v>
      </c>
      <c r="X683"/>
      <c r="Y683" s="8">
        <f t="shared" ref="Y683:AI683" si="284">(Y31-$Y31)/$Y31</f>
        <v>0</v>
      </c>
      <c r="Z683" s="8">
        <f t="shared" si="284"/>
        <v>-0.32524717873270476</v>
      </c>
      <c r="AA683" s="8">
        <f t="shared" si="284"/>
        <v>-0.32640931440856397</v>
      </c>
      <c r="AB683" s="8">
        <f t="shared" si="284"/>
        <v>-0.31460531440944639</v>
      </c>
      <c r="AC683" s="8">
        <f t="shared" si="284"/>
        <v>-0.47717542050610184</v>
      </c>
      <c r="AD683" s="8">
        <f t="shared" si="284"/>
        <v>-0.12147853825966651</v>
      </c>
      <c r="AE683" s="8">
        <f t="shared" si="284"/>
        <v>-0.18838538805148863</v>
      </c>
      <c r="AF683" s="8">
        <f t="shared" si="284"/>
        <v>0.1554862981676276</v>
      </c>
      <c r="AG683" s="8">
        <f t="shared" si="284"/>
        <v>0.28828870731475481</v>
      </c>
      <c r="AH683" s="8">
        <f t="shared" si="284"/>
        <v>0.50788229852635347</v>
      </c>
      <c r="AI683" s="8">
        <f t="shared" si="284"/>
        <v>-6.8250242827626859E-2</v>
      </c>
      <c r="AK683" s="8">
        <f t="shared" ref="AK683:AU683" si="285">(AK31-$AK31)/$AK31</f>
        <v>0</v>
      </c>
      <c r="AL683" s="8">
        <f t="shared" si="285"/>
        <v>-0.79438300656581518</v>
      </c>
      <c r="AM683" s="8">
        <f t="shared" si="285"/>
        <v>-0.7931252274828493</v>
      </c>
      <c r="AN683" s="8">
        <f t="shared" si="285"/>
        <v>-0.31460531440944639</v>
      </c>
      <c r="AO683" s="8">
        <f t="shared" si="285"/>
        <v>-0.74347821414212745</v>
      </c>
      <c r="AP683" s="8">
        <f t="shared" si="285"/>
        <v>-0.12147853825966651</v>
      </c>
      <c r="AQ683" s="8">
        <f t="shared" si="285"/>
        <v>-0.65709840087345417</v>
      </c>
      <c r="AR683" s="8">
        <f t="shared" si="285"/>
        <v>-0.40108753609203635</v>
      </c>
      <c r="AS683" s="8">
        <f t="shared" si="285"/>
        <v>-0.77178948241455347</v>
      </c>
      <c r="AT683" s="8">
        <f t="shared" si="285"/>
        <v>0.50788229852635347</v>
      </c>
      <c r="AU683" s="8">
        <f t="shared" si="285"/>
        <v>-0.50725861721831489</v>
      </c>
      <c r="AW683">
        <f t="shared" si="193"/>
        <v>0.64000000000000024</v>
      </c>
      <c r="AX683">
        <f t="shared" si="202"/>
        <v>0.64000000000000024</v>
      </c>
      <c r="AY683" t="str">
        <f t="shared" si="203"/>
        <v/>
      </c>
      <c r="AZ683">
        <f t="shared" si="204"/>
        <v>0.64000000000000024</v>
      </c>
    </row>
    <row r="684" spans="1:52" s="17" customFormat="1" x14ac:dyDescent="0.3">
      <c r="A684">
        <v>23</v>
      </c>
      <c r="B684" t="s">
        <v>101</v>
      </c>
      <c r="C684" t="s">
        <v>95</v>
      </c>
      <c r="D684" t="s">
        <v>96</v>
      </c>
      <c r="E684"/>
      <c r="F684" s="2">
        <v>0</v>
      </c>
      <c r="G684" s="2">
        <f t="shared" si="194"/>
        <v>0</v>
      </c>
      <c r="H684" s="4">
        <f t="shared" si="195"/>
        <v>0</v>
      </c>
      <c r="I684">
        <f t="shared" si="196"/>
        <v>0</v>
      </c>
      <c r="J684">
        <f t="shared" si="189"/>
        <v>1</v>
      </c>
      <c r="K684">
        <f t="shared" si="197"/>
        <v>4</v>
      </c>
      <c r="L684">
        <f t="shared" si="198"/>
        <v>0</v>
      </c>
      <c r="M684" s="8">
        <f t="shared" ref="M684:W684" si="286">(M32-$M32)/$M32</f>
        <v>0</v>
      </c>
      <c r="N684" s="8">
        <f t="shared" si="286"/>
        <v>0.2890441476133192</v>
      </c>
      <c r="O684" s="8">
        <f t="shared" si="286"/>
        <v>0.2952957885407998</v>
      </c>
      <c r="P684" s="8">
        <f t="shared" si="286"/>
        <v>-0.60116667852632943</v>
      </c>
      <c r="Q684" s="8">
        <f t="shared" si="286"/>
        <v>-0.59780329303055568</v>
      </c>
      <c r="R684" s="8">
        <f t="shared" si="286"/>
        <v>-0.69336689432014342</v>
      </c>
      <c r="S684" s="8">
        <f t="shared" si="286"/>
        <v>-0.64712625499583643</v>
      </c>
      <c r="T684" s="8">
        <f t="shared" si="286"/>
        <v>4.0065938237999115</v>
      </c>
      <c r="U684" s="8">
        <f t="shared" si="286"/>
        <v>3.5869823731207546</v>
      </c>
      <c r="V684" s="8">
        <f t="shared" si="286"/>
        <v>-0.76149162287699956</v>
      </c>
      <c r="W684" s="8">
        <f t="shared" si="286"/>
        <v>-0.6032445360600297</v>
      </c>
      <c r="X684"/>
      <c r="Y684" s="8">
        <f t="shared" ref="Y684:AI684" si="287">(Y32-$Y32)/$Y32</f>
        <v>0</v>
      </c>
      <c r="Z684" s="8">
        <f t="shared" si="287"/>
        <v>0.23244237437384194</v>
      </c>
      <c r="AA684" s="8">
        <f t="shared" si="287"/>
        <v>0.23102477054185533</v>
      </c>
      <c r="AB684" s="8">
        <f t="shared" si="287"/>
        <v>-0.25297722411788459</v>
      </c>
      <c r="AC684" s="8">
        <f t="shared" si="287"/>
        <v>-0.25052585051213522</v>
      </c>
      <c r="AD684" s="8">
        <f t="shared" si="287"/>
        <v>0.21104231007851804</v>
      </c>
      <c r="AE684" s="8">
        <f t="shared" si="287"/>
        <v>0.35178854130375808</v>
      </c>
      <c r="AF684" s="8">
        <f t="shared" si="287"/>
        <v>1.4626974849619745</v>
      </c>
      <c r="AG684" s="8">
        <f t="shared" si="287"/>
        <v>1.7401479141930709</v>
      </c>
      <c r="AH684" s="8">
        <f t="shared" si="287"/>
        <v>-0.2385136596669116</v>
      </c>
      <c r="AI684" s="8">
        <f t="shared" si="287"/>
        <v>0.53865829227017836</v>
      </c>
      <c r="AK684" s="8">
        <f t="shared" ref="AK684:AU684" si="288">(AK32-$AK32)/$AK32</f>
        <v>0</v>
      </c>
      <c r="AL684" s="8">
        <f t="shared" si="288"/>
        <v>-0.58196330261885409</v>
      </c>
      <c r="AM684" s="8">
        <f t="shared" si="288"/>
        <v>-0.58009772703635587</v>
      </c>
      <c r="AN684" s="8">
        <f t="shared" si="288"/>
        <v>-0.25297722411788459</v>
      </c>
      <c r="AO684" s="8">
        <f t="shared" si="288"/>
        <v>-0.70541623611309823</v>
      </c>
      <c r="AP684" s="8">
        <f t="shared" si="288"/>
        <v>0.21104231007851804</v>
      </c>
      <c r="AQ684" s="8">
        <f t="shared" si="288"/>
        <v>-0.54147855541205736</v>
      </c>
      <c r="AR684" s="8">
        <f t="shared" si="288"/>
        <v>0.27277692382293306</v>
      </c>
      <c r="AS684" s="8">
        <f t="shared" si="288"/>
        <v>-0.51819545679807977</v>
      </c>
      <c r="AT684" s="8">
        <f t="shared" si="288"/>
        <v>-0.2385136596669116</v>
      </c>
      <c r="AU684" s="8">
        <f t="shared" si="288"/>
        <v>-0.20054339819848868</v>
      </c>
      <c r="AW684">
        <f t="shared" si="193"/>
        <v>0.64000000000000024</v>
      </c>
      <c r="AX684" t="str">
        <f t="shared" si="202"/>
        <v/>
      </c>
      <c r="AY684" t="str">
        <f t="shared" si="203"/>
        <v/>
      </c>
      <c r="AZ684">
        <f t="shared" si="204"/>
        <v>0.64000000000000024</v>
      </c>
    </row>
    <row r="685" spans="1:52" s="17" customFormat="1" x14ac:dyDescent="0.3">
      <c r="A685">
        <v>23</v>
      </c>
      <c r="B685" t="s">
        <v>102</v>
      </c>
      <c r="C685" t="s">
        <v>95</v>
      </c>
      <c r="D685" t="s">
        <v>96</v>
      </c>
      <c r="E685"/>
      <c r="F685" s="2">
        <v>0</v>
      </c>
      <c r="G685" s="2">
        <f t="shared" si="194"/>
        <v>0</v>
      </c>
      <c r="H685" s="4">
        <f t="shared" si="195"/>
        <v>0</v>
      </c>
      <c r="I685">
        <f t="shared" si="196"/>
        <v>1</v>
      </c>
      <c r="J685">
        <f t="shared" si="189"/>
        <v>0</v>
      </c>
      <c r="K685">
        <f t="shared" si="197"/>
        <v>4</v>
      </c>
      <c r="L685">
        <f t="shared" si="198"/>
        <v>0</v>
      </c>
      <c r="M685" s="8">
        <f t="shared" ref="M685:W685" si="289">(M33-$M33)/$M33</f>
        <v>0</v>
      </c>
      <c r="N685" s="8">
        <f t="shared" si="289"/>
        <v>-0.64390896393531682</v>
      </c>
      <c r="O685" s="8">
        <f t="shared" si="289"/>
        <v>-0.64300452952730103</v>
      </c>
      <c r="P685" s="8">
        <f t="shared" si="289"/>
        <v>-0.82430711471764073</v>
      </c>
      <c r="Q685" s="8">
        <f t="shared" si="289"/>
        <v>-0.90961487591018075</v>
      </c>
      <c r="R685" s="8">
        <f t="shared" si="289"/>
        <v>-0.82544836225921048</v>
      </c>
      <c r="S685" s="8">
        <f t="shared" si="289"/>
        <v>-0.91155817525432781</v>
      </c>
      <c r="T685" s="8">
        <f t="shared" si="289"/>
        <v>0.74183743349727671</v>
      </c>
      <c r="U685" s="8">
        <f t="shared" si="289"/>
        <v>0.26284287665306205</v>
      </c>
      <c r="V685" s="8">
        <f t="shared" si="289"/>
        <v>-0.48312841050972222</v>
      </c>
      <c r="W685" s="8">
        <f t="shared" si="289"/>
        <v>-0.93871885539530719</v>
      </c>
      <c r="X685"/>
      <c r="Y685" s="8">
        <f t="shared" ref="Y685:AI685" si="290">(Y33-$Y33)/$Y33</f>
        <v>0</v>
      </c>
      <c r="Z685" s="8">
        <f t="shared" si="290"/>
        <v>-0.54073707016997263</v>
      </c>
      <c r="AA685" s="8">
        <f t="shared" si="290"/>
        <v>-0.54365654542901698</v>
      </c>
      <c r="AB685" s="8">
        <f t="shared" si="290"/>
        <v>-0.62591256325006395</v>
      </c>
      <c r="AC685" s="8">
        <f t="shared" si="290"/>
        <v>-0.75743881663846069</v>
      </c>
      <c r="AD685" s="8">
        <f t="shared" si="290"/>
        <v>-0.36737863149529743</v>
      </c>
      <c r="AE685" s="8">
        <f t="shared" si="290"/>
        <v>-0.50182142456842049</v>
      </c>
      <c r="AF685" s="8">
        <f t="shared" si="290"/>
        <v>0.21063601137259627</v>
      </c>
      <c r="AG685" s="8">
        <f t="shared" si="290"/>
        <v>-4.990336647923057E-2</v>
      </c>
      <c r="AH685" s="8">
        <f t="shared" si="290"/>
        <v>0.23808735368721726</v>
      </c>
      <c r="AI685" s="8">
        <f t="shared" si="290"/>
        <v>-0.61779269804889203</v>
      </c>
      <c r="AK685" s="8">
        <f t="shared" ref="AK685:AU685" si="291">(AK33-$AK33)/$AK33</f>
        <v>0</v>
      </c>
      <c r="AL685" s="8">
        <f t="shared" si="291"/>
        <v>-0.85169562095802231</v>
      </c>
      <c r="AM685" s="8">
        <f t="shared" si="291"/>
        <v>-0.85263414553435468</v>
      </c>
      <c r="AN685" s="8">
        <f t="shared" si="291"/>
        <v>-0.62591256325006395</v>
      </c>
      <c r="AO685" s="8">
        <f t="shared" si="291"/>
        <v>-0.89942457444884127</v>
      </c>
      <c r="AP685" s="8">
        <f t="shared" si="291"/>
        <v>-0.36737863149529743</v>
      </c>
      <c r="AQ685" s="8">
        <f t="shared" si="291"/>
        <v>-0.82861314844658029</v>
      </c>
      <c r="AR685" s="8">
        <f t="shared" si="291"/>
        <v>-0.37297087940967322</v>
      </c>
      <c r="AS685" s="8">
        <f t="shared" si="291"/>
        <v>-0.83697398139131984</v>
      </c>
      <c r="AT685" s="8">
        <f t="shared" si="291"/>
        <v>0.23808735368721726</v>
      </c>
      <c r="AU685" s="8">
        <f t="shared" si="291"/>
        <v>-0.79552980158740971</v>
      </c>
      <c r="AW685">
        <f t="shared" si="193"/>
        <v>-0.37457920000000011</v>
      </c>
      <c r="AX685" t="str">
        <f t="shared" si="202"/>
        <v/>
      </c>
      <c r="AY685">
        <f t="shared" si="203"/>
        <v>-0.37457920000000011</v>
      </c>
      <c r="AZ685" t="str">
        <f t="shared" si="204"/>
        <v/>
      </c>
    </row>
    <row r="686" spans="1:52" s="17" customFormat="1" x14ac:dyDescent="0.3">
      <c r="A686">
        <v>23</v>
      </c>
      <c r="B686" t="s">
        <v>103</v>
      </c>
      <c r="C686" t="s">
        <v>95</v>
      </c>
      <c r="D686" t="s">
        <v>96</v>
      </c>
      <c r="E686"/>
      <c r="F686" s="2">
        <v>0</v>
      </c>
      <c r="G686" s="2">
        <f t="shared" si="194"/>
        <v>1</v>
      </c>
      <c r="H686" s="4">
        <f t="shared" si="195"/>
        <v>0</v>
      </c>
      <c r="I686">
        <f t="shared" si="196"/>
        <v>1</v>
      </c>
      <c r="J686">
        <f t="shared" si="189"/>
        <v>0</v>
      </c>
      <c r="K686">
        <f t="shared" si="197"/>
        <v>4</v>
      </c>
      <c r="L686">
        <f t="shared" si="198"/>
        <v>0</v>
      </c>
      <c r="M686" s="8">
        <f t="shared" ref="M686:W686" si="292">(M34-$M34)/$M34</f>
        <v>0</v>
      </c>
      <c r="N686" s="8">
        <f t="shared" si="292"/>
        <v>-0.55422085212024863</v>
      </c>
      <c r="O686" s="8">
        <f t="shared" si="292"/>
        <v>-0.55279166525116175</v>
      </c>
      <c r="P686" s="8">
        <f t="shared" si="292"/>
        <v>-0.88181301415030355</v>
      </c>
      <c r="Q686" s="8">
        <f t="shared" si="292"/>
        <v>-0.88799576475121278</v>
      </c>
      <c r="R686" s="8">
        <f t="shared" si="292"/>
        <v>-0.88341957214869804</v>
      </c>
      <c r="S686" s="8">
        <f t="shared" si="292"/>
        <v>-0.89165296356066914</v>
      </c>
      <c r="T686" s="8">
        <f t="shared" si="292"/>
        <v>1.3078157614378396</v>
      </c>
      <c r="U686" s="8">
        <f t="shared" si="292"/>
        <v>0.67743999052623327</v>
      </c>
      <c r="V686" s="8">
        <f t="shared" si="292"/>
        <v>-0.9821045542984902</v>
      </c>
      <c r="W686" s="8">
        <f t="shared" si="292"/>
        <v>-0.9248611007647044</v>
      </c>
      <c r="X686"/>
      <c r="Y686" s="8">
        <f t="shared" ref="Y686:AI686" si="293">(Y34-$Y34)/$Y34</f>
        <v>0</v>
      </c>
      <c r="Z686" s="8">
        <f t="shared" si="293"/>
        <v>-0.37024594932145272</v>
      </c>
      <c r="AA686" s="8">
        <f t="shared" si="293"/>
        <v>-0.37270672961506934</v>
      </c>
      <c r="AB686" s="8">
        <f t="shared" si="293"/>
        <v>-0.69798701036428379</v>
      </c>
      <c r="AC686" s="8">
        <f t="shared" si="293"/>
        <v>-0.65063234200332665</v>
      </c>
      <c r="AD686" s="8">
        <f t="shared" si="293"/>
        <v>-0.36945329991119408</v>
      </c>
      <c r="AE686" s="8">
        <f t="shared" si="293"/>
        <v>-0.28764398074177311</v>
      </c>
      <c r="AF686" s="8">
        <f t="shared" si="293"/>
        <v>0.72284817096583442</v>
      </c>
      <c r="AG686" s="8">
        <f t="shared" si="293"/>
        <v>0.36033530301437411</v>
      </c>
      <c r="AH686" s="8">
        <f t="shared" si="293"/>
        <v>-0.88716794464975823</v>
      </c>
      <c r="AI686" s="8">
        <f t="shared" si="293"/>
        <v>-0.49434741689549916</v>
      </c>
      <c r="AK686" s="8">
        <f t="shared" ref="AK686:AU686" si="294">(AK34-$AK34)/$AK34</f>
        <v>0</v>
      </c>
      <c r="AL686" s="8">
        <f t="shared" si="294"/>
        <v>-0.77043391847154497</v>
      </c>
      <c r="AM686" s="8">
        <f t="shared" si="294"/>
        <v>-0.77167553700303193</v>
      </c>
      <c r="AN686" s="8">
        <f t="shared" si="294"/>
        <v>-0.69798701036428379</v>
      </c>
      <c r="AO686" s="8">
        <f t="shared" si="294"/>
        <v>-0.85252271084517606</v>
      </c>
      <c r="AP686" s="8">
        <f t="shared" si="294"/>
        <v>-0.36945329991119408</v>
      </c>
      <c r="AQ686" s="8">
        <f t="shared" si="294"/>
        <v>-0.75114950716886031</v>
      </c>
      <c r="AR686" s="8">
        <f t="shared" si="294"/>
        <v>-0.11487291843540344</v>
      </c>
      <c r="AS686" s="8">
        <f t="shared" si="294"/>
        <v>-0.76903900643908119</v>
      </c>
      <c r="AT686" s="8">
        <f t="shared" si="294"/>
        <v>-0.88716794464975823</v>
      </c>
      <c r="AU686" s="8">
        <f t="shared" si="294"/>
        <v>-0.72239059940240158</v>
      </c>
      <c r="AW686">
        <f t="shared" si="193"/>
        <v>-0.4630528000000001</v>
      </c>
      <c r="AX686" t="str">
        <f t="shared" si="202"/>
        <v/>
      </c>
      <c r="AY686">
        <f t="shared" si="203"/>
        <v>-0.4630528000000001</v>
      </c>
      <c r="AZ686" t="str">
        <f t="shared" si="204"/>
        <v/>
      </c>
    </row>
    <row r="687" spans="1:52" s="17" customFormat="1" x14ac:dyDescent="0.3">
      <c r="A687">
        <v>23</v>
      </c>
      <c r="B687" t="s">
        <v>104</v>
      </c>
      <c r="C687" t="s">
        <v>95</v>
      </c>
      <c r="D687" t="s">
        <v>96</v>
      </c>
      <c r="E687"/>
      <c r="F687" s="2">
        <v>0</v>
      </c>
      <c r="G687" s="2">
        <f t="shared" si="194"/>
        <v>1</v>
      </c>
      <c r="H687" s="4">
        <f t="shared" si="195"/>
        <v>0</v>
      </c>
      <c r="I687">
        <f t="shared" si="196"/>
        <v>1</v>
      </c>
      <c r="J687">
        <f t="shared" ref="J687:J710" si="295">J375</f>
        <v>0</v>
      </c>
      <c r="K687">
        <f t="shared" si="197"/>
        <v>4</v>
      </c>
      <c r="L687">
        <f t="shared" si="198"/>
        <v>0</v>
      </c>
      <c r="M687" s="8">
        <f t="shared" ref="M687:W687" si="296">(M35-$M35)/$M35</f>
        <v>0</v>
      </c>
      <c r="N687" s="8">
        <f t="shared" si="296"/>
        <v>-0.48071161902745502</v>
      </c>
      <c r="O687" s="8">
        <f t="shared" si="296"/>
        <v>-0.48208470818311433</v>
      </c>
      <c r="P687" s="8">
        <f t="shared" si="296"/>
        <v>4.5604683692091683</v>
      </c>
      <c r="Q687" s="8">
        <f t="shared" si="296"/>
        <v>-0.7899698924376668</v>
      </c>
      <c r="R687" s="8">
        <f t="shared" si="296"/>
        <v>0.61337610837779022</v>
      </c>
      <c r="S687" s="8">
        <f t="shared" si="296"/>
        <v>-0.6151128587327932</v>
      </c>
      <c r="T687" s="8">
        <f t="shared" si="296"/>
        <v>2.9010893425545296E-2</v>
      </c>
      <c r="U687" s="8">
        <f t="shared" si="296"/>
        <v>-0.29011663052605574</v>
      </c>
      <c r="V687" s="8">
        <f t="shared" si="296"/>
        <v>8.2002909984741787</v>
      </c>
      <c r="W687" s="8">
        <f t="shared" si="296"/>
        <v>-0.61362693231941845</v>
      </c>
      <c r="X687"/>
      <c r="Y687" s="8">
        <f t="shared" ref="Y687:AI687" si="297">(Y35-$Y35)/$Y35</f>
        <v>0</v>
      </c>
      <c r="Z687" s="8">
        <f t="shared" si="297"/>
        <v>-0.52482432370518184</v>
      </c>
      <c r="AA687" s="8">
        <f t="shared" si="297"/>
        <v>-0.52945461754807854</v>
      </c>
      <c r="AB687" s="8">
        <f t="shared" si="297"/>
        <v>4.2605283994846852</v>
      </c>
      <c r="AC687" s="8">
        <f t="shared" si="297"/>
        <v>-0.7159848253354556</v>
      </c>
      <c r="AD687" s="8">
        <f t="shared" si="297"/>
        <v>0.34015508747518725</v>
      </c>
      <c r="AE687" s="8">
        <f t="shared" si="297"/>
        <v>-0.52422392782394656</v>
      </c>
      <c r="AF687" s="8">
        <f t="shared" si="297"/>
        <v>-8.3126828528804403E-2</v>
      </c>
      <c r="AG687" s="8">
        <f t="shared" si="297"/>
        <v>-0.35214815627375251</v>
      </c>
      <c r="AH687" s="8">
        <f t="shared" si="297"/>
        <v>3.3650441219905338</v>
      </c>
      <c r="AI687" s="8">
        <f t="shared" si="297"/>
        <v>-0.31172234282091088</v>
      </c>
      <c r="AK687" s="8">
        <f t="shared" ref="AK687:AU687" si="298">(AK35-$AK35)/$AK35</f>
        <v>0</v>
      </c>
      <c r="AL687" s="8">
        <f t="shared" si="298"/>
        <v>-0.80960958734556732</v>
      </c>
      <c r="AM687" s="8">
        <f t="shared" si="298"/>
        <v>-0.81231085954716631</v>
      </c>
      <c r="AN687" s="8">
        <f t="shared" si="298"/>
        <v>4.2605283994846852</v>
      </c>
      <c r="AO687" s="8">
        <f t="shared" si="298"/>
        <v>-0.87659850634185699</v>
      </c>
      <c r="AP687" s="8">
        <f t="shared" si="298"/>
        <v>0.34015508747518725</v>
      </c>
      <c r="AQ687" s="8">
        <f t="shared" si="298"/>
        <v>-0.83606521904594233</v>
      </c>
      <c r="AR687" s="8">
        <f t="shared" si="298"/>
        <v>-0.51730677123290225</v>
      </c>
      <c r="AS687" s="8">
        <f t="shared" si="298"/>
        <v>-0.89555838697919687</v>
      </c>
      <c r="AT687" s="8">
        <f t="shared" si="298"/>
        <v>3.3650441219905338</v>
      </c>
      <c r="AU687" s="8">
        <f t="shared" si="298"/>
        <v>-0.55920309741949648</v>
      </c>
      <c r="AW687">
        <f t="shared" ref="AW687:AW710" si="299">BB375</f>
        <v>-0.4630528000000001</v>
      </c>
      <c r="AX687" t="str">
        <f t="shared" si="202"/>
        <v/>
      </c>
      <c r="AY687">
        <f t="shared" si="203"/>
        <v>-0.4630528000000001</v>
      </c>
      <c r="AZ687" t="str">
        <f t="shared" si="204"/>
        <v/>
      </c>
    </row>
    <row r="688" spans="1:52" s="17" customFormat="1" x14ac:dyDescent="0.3">
      <c r="A688">
        <v>23</v>
      </c>
      <c r="B688" t="s">
        <v>105</v>
      </c>
      <c r="C688" t="s">
        <v>95</v>
      </c>
      <c r="D688" t="s">
        <v>96</v>
      </c>
      <c r="E688"/>
      <c r="F688" s="2">
        <v>0</v>
      </c>
      <c r="G688" s="2">
        <f t="shared" si="194"/>
        <v>0</v>
      </c>
      <c r="H688" s="4">
        <f t="shared" si="195"/>
        <v>0</v>
      </c>
      <c r="I688">
        <f t="shared" si="196"/>
        <v>1</v>
      </c>
      <c r="J688">
        <f t="shared" si="295"/>
        <v>0</v>
      </c>
      <c r="K688">
        <f t="shared" si="197"/>
        <v>4</v>
      </c>
      <c r="L688">
        <f t="shared" si="198"/>
        <v>0</v>
      </c>
      <c r="M688" s="8">
        <f t="shared" ref="M688:W688" si="300">(M36-$M36)/$M36</f>
        <v>0</v>
      </c>
      <c r="N688" s="8">
        <f t="shared" si="300"/>
        <v>-0.53398675958559361</v>
      </c>
      <c r="O688" s="8">
        <f t="shared" si="300"/>
        <v>-0.53190106380137681</v>
      </c>
      <c r="P688" s="8">
        <f t="shared" si="300"/>
        <v>4.8485112211255457</v>
      </c>
      <c r="Q688" s="8">
        <f t="shared" si="300"/>
        <v>-0.80743136196470966</v>
      </c>
      <c r="R688" s="8">
        <f t="shared" si="300"/>
        <v>0.22952558357564257</v>
      </c>
      <c r="S688" s="8">
        <f t="shared" si="300"/>
        <v>-0.64629171762481941</v>
      </c>
      <c r="T688" s="8">
        <f t="shared" si="300"/>
        <v>-0.25819195987513144</v>
      </c>
      <c r="U688" s="8">
        <f t="shared" si="300"/>
        <v>-0.48530581916631443</v>
      </c>
      <c r="V688" s="8">
        <f t="shared" si="300"/>
        <v>7.718243789093612</v>
      </c>
      <c r="W688" s="8">
        <f t="shared" si="300"/>
        <v>-0.6318202457710409</v>
      </c>
      <c r="X688"/>
      <c r="Y688" s="8">
        <f t="shared" ref="Y688:AI688" si="301">(Y36-$Y36)/$Y36</f>
        <v>0</v>
      </c>
      <c r="Z688" s="8">
        <f t="shared" si="301"/>
        <v>-0.57312537811736053</v>
      </c>
      <c r="AA688" s="8">
        <f t="shared" si="301"/>
        <v>-0.56988253536253641</v>
      </c>
      <c r="AB688" s="8">
        <f t="shared" si="301"/>
        <v>4.7432839339438528</v>
      </c>
      <c r="AC688" s="8">
        <f t="shared" si="301"/>
        <v>-0.74472503963284264</v>
      </c>
      <c r="AD688" s="8">
        <f t="shared" si="301"/>
        <v>0.13045564541035115</v>
      </c>
      <c r="AE688" s="8">
        <f t="shared" si="301"/>
        <v>-0.57148897581387514</v>
      </c>
      <c r="AF688" s="8">
        <f t="shared" si="301"/>
        <v>-0.30510596304011567</v>
      </c>
      <c r="AG688" s="8">
        <f t="shared" si="301"/>
        <v>-0.50468113428272665</v>
      </c>
      <c r="AH688" s="8">
        <f t="shared" si="301"/>
        <v>3.3802295372399005</v>
      </c>
      <c r="AI688" s="8">
        <f t="shared" si="301"/>
        <v>-0.35742253718739381</v>
      </c>
      <c r="AK688" s="8">
        <f t="shared" ref="AK688:AU688" si="302">(AK36-$AK36)/$AK36</f>
        <v>0</v>
      </c>
      <c r="AL688" s="8">
        <f t="shared" si="302"/>
        <v>-0.83311569542380548</v>
      </c>
      <c r="AM688" s="8">
        <f t="shared" si="302"/>
        <v>-0.83142012600584458</v>
      </c>
      <c r="AN688" s="8">
        <f t="shared" si="302"/>
        <v>4.7432839339438528</v>
      </c>
      <c r="AO688" s="8">
        <f t="shared" si="302"/>
        <v>-0.89058700152720549</v>
      </c>
      <c r="AP688" s="8">
        <f t="shared" si="302"/>
        <v>0.13045564541035115</v>
      </c>
      <c r="AQ688" s="8">
        <f t="shared" si="302"/>
        <v>-0.85818906364062963</v>
      </c>
      <c r="AR688" s="8">
        <f t="shared" si="302"/>
        <v>-0.63314961039810991</v>
      </c>
      <c r="AS688" s="8">
        <f t="shared" si="302"/>
        <v>-0.91793626940607731</v>
      </c>
      <c r="AT688" s="8">
        <f t="shared" si="302"/>
        <v>3.3802295372399005</v>
      </c>
      <c r="AU688" s="8">
        <f t="shared" si="302"/>
        <v>-0.558259160964379</v>
      </c>
      <c r="AW688">
        <f t="shared" si="299"/>
        <v>-0.37457920000000011</v>
      </c>
      <c r="AX688" t="str">
        <f t="shared" si="202"/>
        <v/>
      </c>
      <c r="AY688">
        <f t="shared" si="203"/>
        <v>-0.37457920000000011</v>
      </c>
      <c r="AZ688" t="str">
        <f t="shared" si="204"/>
        <v/>
      </c>
    </row>
    <row r="689" spans="1:52" s="17" customFormat="1" x14ac:dyDescent="0.3">
      <c r="A689">
        <v>23</v>
      </c>
      <c r="B689" t="s">
        <v>106</v>
      </c>
      <c r="C689" t="s">
        <v>95</v>
      </c>
      <c r="D689" t="s">
        <v>96</v>
      </c>
      <c r="E689"/>
      <c r="F689" s="2">
        <v>0</v>
      </c>
      <c r="G689" s="2">
        <f t="shared" si="194"/>
        <v>0</v>
      </c>
      <c r="H689" s="4">
        <f t="shared" si="195"/>
        <v>0</v>
      </c>
      <c r="I689">
        <f t="shared" si="196"/>
        <v>0</v>
      </c>
      <c r="J689">
        <f t="shared" si="295"/>
        <v>1</v>
      </c>
      <c r="K689">
        <f t="shared" si="197"/>
        <v>4</v>
      </c>
      <c r="L689">
        <f t="shared" si="198"/>
        <v>0</v>
      </c>
      <c r="M689" s="8">
        <f t="shared" ref="M689:W689" si="303">(M37-$M37)/$M37</f>
        <v>0</v>
      </c>
      <c r="N689" s="8">
        <f t="shared" si="303"/>
        <v>-0.3298625879582367</v>
      </c>
      <c r="O689" s="8">
        <f t="shared" si="303"/>
        <v>-0.32481842249768372</v>
      </c>
      <c r="P689" s="8">
        <f t="shared" si="303"/>
        <v>0.32010750293901741</v>
      </c>
      <c r="Q689" s="8">
        <f t="shared" si="303"/>
        <v>-0.72546245888677752</v>
      </c>
      <c r="R689" s="8">
        <f t="shared" si="303"/>
        <v>0.12984201955319383</v>
      </c>
      <c r="S689" s="8">
        <f t="shared" si="303"/>
        <v>-0.76849373229749085</v>
      </c>
      <c r="T689" s="8">
        <f t="shared" si="303"/>
        <v>1.3711986662615885</v>
      </c>
      <c r="U689" s="8">
        <f t="shared" si="303"/>
        <v>1.0973661119487339</v>
      </c>
      <c r="V689" s="8">
        <f t="shared" si="303"/>
        <v>6.5284709183509806</v>
      </c>
      <c r="W689" s="8">
        <f t="shared" si="303"/>
        <v>-0.44257367357375094</v>
      </c>
      <c r="X689"/>
      <c r="Y689" s="8">
        <f t="shared" ref="Y689:AI689" si="304">(Y37-$Y37)/$Y37</f>
        <v>0</v>
      </c>
      <c r="Z689" s="8">
        <f t="shared" si="304"/>
        <v>-0.28902801045170273</v>
      </c>
      <c r="AA689" s="8">
        <f t="shared" si="304"/>
        <v>-0.285953345668019</v>
      </c>
      <c r="AB689" s="8">
        <f t="shared" si="304"/>
        <v>0.51154709733610182</v>
      </c>
      <c r="AC689" s="8">
        <f t="shared" si="304"/>
        <v>-0.49480660940923588</v>
      </c>
      <c r="AD689" s="8">
        <f t="shared" si="304"/>
        <v>0.70518539257715329</v>
      </c>
      <c r="AE689" s="8">
        <f t="shared" si="304"/>
        <v>-0.28601588814492995</v>
      </c>
      <c r="AF689" s="8">
        <f t="shared" si="304"/>
        <v>0.4950189706980011</v>
      </c>
      <c r="AG689" s="8">
        <f t="shared" si="304"/>
        <v>0.52875214454311603</v>
      </c>
      <c r="AH689" s="8">
        <f t="shared" si="304"/>
        <v>2.7056310942631039</v>
      </c>
      <c r="AI689" s="8">
        <f t="shared" si="304"/>
        <v>0.11608469047253352</v>
      </c>
      <c r="AK689" s="8">
        <f t="shared" ref="AK689:AU689" si="305">(AK37-$AK37)/$AK37</f>
        <v>0</v>
      </c>
      <c r="AL689" s="8">
        <f t="shared" si="305"/>
        <v>-0.75471257761542987</v>
      </c>
      <c r="AM689" s="8">
        <f t="shared" si="305"/>
        <v>-0.75073809335149888</v>
      </c>
      <c r="AN689" s="8">
        <f t="shared" si="305"/>
        <v>0.51154709733610182</v>
      </c>
      <c r="AO689" s="8">
        <f t="shared" si="305"/>
        <v>-0.82672746946666975</v>
      </c>
      <c r="AP689" s="8">
        <f t="shared" si="305"/>
        <v>0.70518539257715329</v>
      </c>
      <c r="AQ689" s="8">
        <f t="shared" si="305"/>
        <v>-0.74678540320669384</v>
      </c>
      <c r="AR689" s="8">
        <f t="shared" si="305"/>
        <v>-0.24085900517726175</v>
      </c>
      <c r="AS689" s="8">
        <f t="shared" si="305"/>
        <v>-0.74617915663930356</v>
      </c>
      <c r="AT689" s="8">
        <f t="shared" si="305"/>
        <v>2.7056310942631039</v>
      </c>
      <c r="AU689" s="8">
        <f t="shared" si="305"/>
        <v>-0.48021987954844431</v>
      </c>
      <c r="AW689">
        <f t="shared" si="299"/>
        <v>0.64000000000000024</v>
      </c>
      <c r="AX689" t="str">
        <f t="shared" si="202"/>
        <v/>
      </c>
      <c r="AY689" t="str">
        <f t="shared" si="203"/>
        <v/>
      </c>
      <c r="AZ689">
        <f t="shared" si="204"/>
        <v>0.64000000000000024</v>
      </c>
    </row>
    <row r="690" spans="1:52" s="17" customFormat="1" x14ac:dyDescent="0.3">
      <c r="A690">
        <v>23</v>
      </c>
      <c r="B690" t="s">
        <v>107</v>
      </c>
      <c r="C690" t="s">
        <v>95</v>
      </c>
      <c r="D690" t="s">
        <v>96</v>
      </c>
      <c r="E690" t="s">
        <v>42</v>
      </c>
      <c r="F690" s="2">
        <v>0</v>
      </c>
      <c r="G690" s="2">
        <f t="shared" si="194"/>
        <v>1</v>
      </c>
      <c r="H690" s="4">
        <f t="shared" si="195"/>
        <v>1</v>
      </c>
      <c r="I690">
        <f t="shared" si="196"/>
        <v>0</v>
      </c>
      <c r="J690">
        <f t="shared" si="295"/>
        <v>1</v>
      </c>
      <c r="K690">
        <f t="shared" si="197"/>
        <v>4</v>
      </c>
      <c r="L690">
        <f t="shared" si="198"/>
        <v>4</v>
      </c>
      <c r="M690" s="8">
        <f t="shared" ref="M690:W690" si="306">(M38-$M38)/$M38</f>
        <v>0</v>
      </c>
      <c r="N690" s="8">
        <f t="shared" si="306"/>
        <v>-0.43908119625425818</v>
      </c>
      <c r="O690" s="8">
        <f t="shared" si="306"/>
        <v>-0.42881592523980727</v>
      </c>
      <c r="P690" s="8">
        <f t="shared" si="306"/>
        <v>1.5533283250240357</v>
      </c>
      <c r="Q690" s="8">
        <f t="shared" si="306"/>
        <v>-0.77703547254380489</v>
      </c>
      <c r="R690" s="8">
        <f t="shared" si="306"/>
        <v>0.87617512509911633</v>
      </c>
      <c r="S690" s="8">
        <f t="shared" si="306"/>
        <v>-0.81332575475517055</v>
      </c>
      <c r="T690" s="8">
        <f t="shared" si="306"/>
        <v>0.58397169757443324</v>
      </c>
      <c r="U690" s="8">
        <f t="shared" si="306"/>
        <v>0.40701196043951987</v>
      </c>
      <c r="V690" s="8">
        <f t="shared" si="306"/>
        <v>6.8639152196625952</v>
      </c>
      <c r="W690" s="8">
        <f t="shared" si="306"/>
        <v>-0.591807617453322</v>
      </c>
      <c r="X690"/>
      <c r="Y690" s="8">
        <f t="shared" ref="Y690:AI690" si="307">(Y38-$Y38)/$Y38</f>
        <v>0</v>
      </c>
      <c r="Z690" s="8">
        <f t="shared" si="307"/>
        <v>-0.39460343169795936</v>
      </c>
      <c r="AA690" s="8">
        <f t="shared" si="307"/>
        <v>-0.38901364387141424</v>
      </c>
      <c r="AB690" s="8">
        <f t="shared" si="307"/>
        <v>1.5720985342324718</v>
      </c>
      <c r="AC690" s="8">
        <f t="shared" si="307"/>
        <v>-0.59329297955014448</v>
      </c>
      <c r="AD690" s="8">
        <f t="shared" si="307"/>
        <v>1.3775957214109213</v>
      </c>
      <c r="AE690" s="8">
        <f t="shared" si="307"/>
        <v>-0.4639097717203331</v>
      </c>
      <c r="AF690" s="8">
        <f t="shared" si="307"/>
        <v>7.8933295437053463E-2</v>
      </c>
      <c r="AG690" s="8">
        <f t="shared" si="307"/>
        <v>0.10739021407071406</v>
      </c>
      <c r="AH690" s="8">
        <f t="shared" si="307"/>
        <v>2.5695195958557484</v>
      </c>
      <c r="AI690" s="8">
        <f t="shared" si="307"/>
        <v>-8.6905516500241045E-2</v>
      </c>
      <c r="AK690" s="8">
        <f t="shared" ref="AK690:AU690" si="308">(AK38-$AK38)/$AK38</f>
        <v>0</v>
      </c>
      <c r="AL690" s="8">
        <f t="shared" si="308"/>
        <v>-0.80050832052530885</v>
      </c>
      <c r="AM690" s="8">
        <f t="shared" si="308"/>
        <v>-0.79481910318811833</v>
      </c>
      <c r="AN690" s="8">
        <f t="shared" si="308"/>
        <v>1.5720985342324718</v>
      </c>
      <c r="AO690" s="8">
        <f t="shared" si="308"/>
        <v>-0.86210416054736838</v>
      </c>
      <c r="AP690" s="8">
        <f t="shared" si="308"/>
        <v>1.3775957214109213</v>
      </c>
      <c r="AQ690" s="8">
        <f t="shared" si="308"/>
        <v>-0.8125215629000504</v>
      </c>
      <c r="AR690" s="8">
        <f t="shared" si="308"/>
        <v>-0.45012859344087247</v>
      </c>
      <c r="AS690" s="8">
        <f t="shared" si="308"/>
        <v>-0.81458845248844314</v>
      </c>
      <c r="AT690" s="8">
        <f t="shared" si="308"/>
        <v>2.5695195958557484</v>
      </c>
      <c r="AU690" s="8">
        <f t="shared" si="308"/>
        <v>-0.529086862026657</v>
      </c>
      <c r="AW690">
        <f t="shared" si="299"/>
        <v>0.64000000000000024</v>
      </c>
      <c r="AX690">
        <f t="shared" si="202"/>
        <v>0.64000000000000024</v>
      </c>
      <c r="AY690" t="str">
        <f t="shared" si="203"/>
        <v/>
      </c>
      <c r="AZ690">
        <f t="shared" si="204"/>
        <v>0.64000000000000024</v>
      </c>
    </row>
    <row r="691" spans="1:52" s="17" customFormat="1" x14ac:dyDescent="0.3">
      <c r="A691">
        <v>23</v>
      </c>
      <c r="B691" t="s">
        <v>108</v>
      </c>
      <c r="C691" t="s">
        <v>95</v>
      </c>
      <c r="D691" t="s">
        <v>96</v>
      </c>
      <c r="E691"/>
      <c r="F691" s="2">
        <v>0</v>
      </c>
      <c r="G691" s="2">
        <f t="shared" si="194"/>
        <v>0</v>
      </c>
      <c r="H691" s="4">
        <f t="shared" si="195"/>
        <v>0</v>
      </c>
      <c r="I691">
        <f t="shared" si="196"/>
        <v>0</v>
      </c>
      <c r="J691">
        <f t="shared" si="295"/>
        <v>1</v>
      </c>
      <c r="K691">
        <f t="shared" si="197"/>
        <v>4</v>
      </c>
      <c r="L691">
        <f t="shared" si="198"/>
        <v>0</v>
      </c>
      <c r="M691" s="8">
        <f t="shared" ref="M691:W691" si="309">(M39-$M39)/$M39</f>
        <v>0</v>
      </c>
      <c r="N691" s="8">
        <f t="shared" si="309"/>
        <v>-0.39541969134566712</v>
      </c>
      <c r="O691" s="8">
        <f t="shared" si="309"/>
        <v>-0.39610817374206725</v>
      </c>
      <c r="P691" s="8">
        <f t="shared" si="309"/>
        <v>2.4010276470430725</v>
      </c>
      <c r="Q691" s="8">
        <f t="shared" si="309"/>
        <v>-0.66723411939921684</v>
      </c>
      <c r="R691" s="8">
        <f t="shared" si="309"/>
        <v>1.2919435525723533</v>
      </c>
      <c r="S691" s="8">
        <f t="shared" si="309"/>
        <v>-0.70894464470833662</v>
      </c>
      <c r="T691" s="8">
        <f t="shared" si="309"/>
        <v>1.3884095076398513</v>
      </c>
      <c r="U691" s="8">
        <f t="shared" si="309"/>
        <v>0.68996591298870358</v>
      </c>
      <c r="V691" s="8">
        <f t="shared" si="309"/>
        <v>2.3554916173940983</v>
      </c>
      <c r="W691" s="8">
        <f t="shared" si="309"/>
        <v>-0.47437138425207492</v>
      </c>
      <c r="X691"/>
      <c r="Y691" s="8">
        <f t="shared" ref="Y691:AI691" si="310">(Y39-$Y39)/$Y39</f>
        <v>0</v>
      </c>
      <c r="Z691" s="8">
        <f t="shared" si="310"/>
        <v>-0.32965974392805897</v>
      </c>
      <c r="AA691" s="8">
        <f t="shared" si="310"/>
        <v>-0.33496103524587634</v>
      </c>
      <c r="AB691" s="8">
        <f t="shared" si="310"/>
        <v>1.7889822959751625</v>
      </c>
      <c r="AC691" s="8">
        <f t="shared" si="310"/>
        <v>-0.48583628520559463</v>
      </c>
      <c r="AD691" s="8">
        <f t="shared" si="310"/>
        <v>1.6406251743500113</v>
      </c>
      <c r="AE691" s="8">
        <f t="shared" si="310"/>
        <v>-0.22750964930048181</v>
      </c>
      <c r="AF691" s="8">
        <f t="shared" si="310"/>
        <v>0.65033325058129809</v>
      </c>
      <c r="AG691" s="8">
        <f t="shared" si="310"/>
        <v>0.23567519673061296</v>
      </c>
      <c r="AH691" s="8">
        <f t="shared" si="310"/>
        <v>1.1749146079521864</v>
      </c>
      <c r="AI691" s="8">
        <f t="shared" si="310"/>
        <v>-5.8369501763090012E-2</v>
      </c>
      <c r="AK691" s="8">
        <f t="shared" ref="AK691:AU691" si="311">(AK39-$AK39)/$AK39</f>
        <v>0</v>
      </c>
      <c r="AL691" s="8">
        <f t="shared" si="311"/>
        <v>-0.73853598599368175</v>
      </c>
      <c r="AM691" s="8">
        <f t="shared" si="311"/>
        <v>-0.74014118919515248</v>
      </c>
      <c r="AN691" s="8">
        <f t="shared" si="311"/>
        <v>1.7889822959751625</v>
      </c>
      <c r="AO691" s="8">
        <f t="shared" si="311"/>
        <v>-0.77093397672960284</v>
      </c>
      <c r="AP691" s="8">
        <f t="shared" si="311"/>
        <v>1.6406251743500113</v>
      </c>
      <c r="AQ691" s="8">
        <f t="shared" si="311"/>
        <v>-0.7238515300730618</v>
      </c>
      <c r="AR691" s="8">
        <f t="shared" si="311"/>
        <v>-0.15281398270676391</v>
      </c>
      <c r="AS691" s="8">
        <f t="shared" si="311"/>
        <v>-0.78945446968853494</v>
      </c>
      <c r="AT691" s="8">
        <f t="shared" si="311"/>
        <v>1.1749146079521864</v>
      </c>
      <c r="AU691" s="8">
        <f t="shared" si="311"/>
        <v>-0.53990405680901021</v>
      </c>
      <c r="AW691">
        <f t="shared" si="299"/>
        <v>0.64</v>
      </c>
      <c r="AX691" t="str">
        <f t="shared" si="202"/>
        <v/>
      </c>
      <c r="AY691" t="str">
        <f t="shared" si="203"/>
        <v/>
      </c>
      <c r="AZ691">
        <f t="shared" si="204"/>
        <v>0.64</v>
      </c>
    </row>
    <row r="692" spans="1:52" s="17" customFormat="1" x14ac:dyDescent="0.3">
      <c r="A692">
        <v>23</v>
      </c>
      <c r="B692" t="s">
        <v>109</v>
      </c>
      <c r="C692" t="s">
        <v>95</v>
      </c>
      <c r="D692" t="s">
        <v>96</v>
      </c>
      <c r="E692"/>
      <c r="F692" s="2">
        <v>0</v>
      </c>
      <c r="G692" s="2">
        <f t="shared" si="194"/>
        <v>1</v>
      </c>
      <c r="H692" s="4">
        <f t="shared" si="195"/>
        <v>0</v>
      </c>
      <c r="I692">
        <f t="shared" si="196"/>
        <v>0</v>
      </c>
      <c r="J692">
        <f t="shared" si="295"/>
        <v>1</v>
      </c>
      <c r="K692">
        <f t="shared" si="197"/>
        <v>4</v>
      </c>
      <c r="L692">
        <f t="shared" si="198"/>
        <v>0</v>
      </c>
      <c r="M692" s="8">
        <f t="shared" ref="M692:W692" si="312">(M40-$M40)/$M40</f>
        <v>0</v>
      </c>
      <c r="N692" s="8">
        <f t="shared" si="312"/>
        <v>-0.32455845440896114</v>
      </c>
      <c r="O692" s="8">
        <f t="shared" si="312"/>
        <v>-0.32235157135539555</v>
      </c>
      <c r="P692" s="8">
        <f t="shared" si="312"/>
        <v>3.8134494673887072</v>
      </c>
      <c r="Q692" s="8">
        <f t="shared" si="312"/>
        <v>-0.69063522790156118</v>
      </c>
      <c r="R692" s="8">
        <f t="shared" si="312"/>
        <v>2.1721877192152377</v>
      </c>
      <c r="S692" s="8">
        <f t="shared" si="312"/>
        <v>-0.74441152675046718</v>
      </c>
      <c r="T692" s="8">
        <f t="shared" si="312"/>
        <v>1.2011003998809204</v>
      </c>
      <c r="U692" s="8">
        <f t="shared" si="312"/>
        <v>0.56004003217385412</v>
      </c>
      <c r="V692" s="8">
        <f t="shared" si="312"/>
        <v>3.6741110092004643</v>
      </c>
      <c r="W692" s="8">
        <f t="shared" si="312"/>
        <v>-0.50368817928254184</v>
      </c>
      <c r="X692"/>
      <c r="Y692" s="8">
        <f t="shared" ref="Y692:AI692" si="313">(Y40-$Y40)/$Y40</f>
        <v>0</v>
      </c>
      <c r="Z692" s="8">
        <f t="shared" si="313"/>
        <v>-0.30379089165321854</v>
      </c>
      <c r="AA692" s="8">
        <f t="shared" si="313"/>
        <v>-0.30614465556150366</v>
      </c>
      <c r="AB692" s="8">
        <f t="shared" si="313"/>
        <v>2.6971103478131266</v>
      </c>
      <c r="AC692" s="8">
        <f t="shared" si="313"/>
        <v>-0.54606140017637883</v>
      </c>
      <c r="AD692" s="8">
        <f t="shared" si="313"/>
        <v>2.3846998873845346</v>
      </c>
      <c r="AE692" s="8">
        <f t="shared" si="313"/>
        <v>-0.31499526797716193</v>
      </c>
      <c r="AF692" s="8">
        <f t="shared" si="313"/>
        <v>0.4759583171929167</v>
      </c>
      <c r="AG692" s="8">
        <f t="shared" si="313"/>
        <v>0.11017238816720924</v>
      </c>
      <c r="AH692" s="8">
        <f t="shared" si="313"/>
        <v>1.3980919843942181</v>
      </c>
      <c r="AI692" s="8">
        <f t="shared" si="313"/>
        <v>-5.7006951129842262E-2</v>
      </c>
      <c r="AK692" s="8">
        <f t="shared" ref="AK692:AU692" si="314">(AK40-$AK40)/$AK40</f>
        <v>0</v>
      </c>
      <c r="AL692" s="8">
        <f t="shared" si="314"/>
        <v>-0.7789690856739907</v>
      </c>
      <c r="AM692" s="8">
        <f t="shared" si="314"/>
        <v>-0.77942677558568729</v>
      </c>
      <c r="AN692" s="8">
        <f t="shared" si="314"/>
        <v>2.6971103478131266</v>
      </c>
      <c r="AO692" s="8">
        <f t="shared" si="314"/>
        <v>-0.82432774207388249</v>
      </c>
      <c r="AP692" s="8">
        <f t="shared" si="314"/>
        <v>2.3846998873845346</v>
      </c>
      <c r="AQ692" s="8">
        <f t="shared" si="314"/>
        <v>-0.76255814279244483</v>
      </c>
      <c r="AR692" s="8">
        <f t="shared" si="314"/>
        <v>-0.23981924116152226</v>
      </c>
      <c r="AS692" s="8">
        <f t="shared" si="314"/>
        <v>-0.80933080772546451</v>
      </c>
      <c r="AT692" s="8">
        <f t="shared" si="314"/>
        <v>1.3980919843942181</v>
      </c>
      <c r="AU692" s="8">
        <f t="shared" si="314"/>
        <v>-0.52664221822052992</v>
      </c>
      <c r="AW692">
        <f t="shared" si="299"/>
        <v>0.64</v>
      </c>
      <c r="AX692" t="str">
        <f t="shared" si="202"/>
        <v/>
      </c>
      <c r="AY692" t="str">
        <f t="shared" si="203"/>
        <v/>
      </c>
      <c r="AZ692">
        <f t="shared" si="204"/>
        <v>0.64</v>
      </c>
    </row>
    <row r="693" spans="1:52" s="17" customFormat="1" x14ac:dyDescent="0.3">
      <c r="A693">
        <v>23</v>
      </c>
      <c r="B693" t="s">
        <v>110</v>
      </c>
      <c r="C693" t="s">
        <v>95</v>
      </c>
      <c r="D693" t="s">
        <v>96</v>
      </c>
      <c r="E693"/>
      <c r="F693" s="2">
        <v>0</v>
      </c>
      <c r="G693" s="2">
        <f t="shared" si="194"/>
        <v>1</v>
      </c>
      <c r="H693" s="4">
        <f t="shared" si="195"/>
        <v>0</v>
      </c>
      <c r="I693">
        <f t="shared" si="196"/>
        <v>1</v>
      </c>
      <c r="J693">
        <f t="shared" si="295"/>
        <v>0</v>
      </c>
      <c r="K693">
        <f t="shared" si="197"/>
        <v>4</v>
      </c>
      <c r="L693">
        <f t="shared" si="198"/>
        <v>0</v>
      </c>
      <c r="M693" s="8">
        <f t="shared" ref="M693:W693" si="315">(M41-$M41)/$M41</f>
        <v>0</v>
      </c>
      <c r="N693" s="8">
        <f t="shared" si="315"/>
        <v>0.37246367195729546</v>
      </c>
      <c r="O693" s="8">
        <f t="shared" si="315"/>
        <v>0.37315794729800339</v>
      </c>
      <c r="P693" s="8">
        <f t="shared" si="315"/>
        <v>-0.51813973881566888</v>
      </c>
      <c r="Q693" s="8">
        <f t="shared" si="315"/>
        <v>-0.60187002892015895</v>
      </c>
      <c r="R693" s="8">
        <f t="shared" si="315"/>
        <v>-0.5266300764181685</v>
      </c>
      <c r="S693" s="8">
        <f t="shared" si="315"/>
        <v>-0.61375650156365857</v>
      </c>
      <c r="T693" s="8">
        <f t="shared" si="315"/>
        <v>5.4068227771560844</v>
      </c>
      <c r="U693" s="8">
        <f t="shared" si="315"/>
        <v>5.1501283212353854</v>
      </c>
      <c r="V693" s="8">
        <f t="shared" si="315"/>
        <v>-0.92822937215620727</v>
      </c>
      <c r="W693" s="8">
        <f t="shared" si="315"/>
        <v>-0.79379167362082037</v>
      </c>
      <c r="X693"/>
      <c r="Y693" s="8">
        <f t="shared" ref="Y693:AI693" si="316">(Y41-$Y41)/$Y41</f>
        <v>0</v>
      </c>
      <c r="Z693" s="8">
        <f t="shared" si="316"/>
        <v>0.43675792011032299</v>
      </c>
      <c r="AA693" s="8">
        <f t="shared" si="316"/>
        <v>0.44444031427936159</v>
      </c>
      <c r="AB693" s="8">
        <f t="shared" si="316"/>
        <v>-0.28064353110507034</v>
      </c>
      <c r="AC693" s="8">
        <f t="shared" si="316"/>
        <v>-0.1471440460557823</v>
      </c>
      <c r="AD693" s="8">
        <f t="shared" si="316"/>
        <v>0.67115135439752072</v>
      </c>
      <c r="AE693" s="8">
        <f t="shared" si="316"/>
        <v>0.79967560146158723</v>
      </c>
      <c r="AF693" s="8">
        <f t="shared" si="316"/>
        <v>1.4893360430065496</v>
      </c>
      <c r="AG693" s="8">
        <f t="shared" si="316"/>
        <v>2.2342220031339766</v>
      </c>
      <c r="AH693" s="8">
        <f t="shared" si="316"/>
        <v>-0.73507345268691915</v>
      </c>
      <c r="AI693" s="8">
        <f t="shared" si="316"/>
        <v>7.964693503314621E-2</v>
      </c>
      <c r="AK693" s="8">
        <f t="shared" ref="AK693:AU693" si="317">(AK41-$AK41)/$AK41</f>
        <v>0</v>
      </c>
      <c r="AL693" s="8">
        <f t="shared" si="317"/>
        <v>-0.44409671451063248</v>
      </c>
      <c r="AM693" s="8">
        <f t="shared" si="317"/>
        <v>-0.44391962162241916</v>
      </c>
      <c r="AN693" s="8">
        <f t="shared" si="317"/>
        <v>-0.28064353110507034</v>
      </c>
      <c r="AO693" s="8">
        <f t="shared" si="317"/>
        <v>-0.63183143455823165</v>
      </c>
      <c r="AP693" s="8">
        <f t="shared" si="317"/>
        <v>0.67115135439752072</v>
      </c>
      <c r="AQ693" s="8">
        <f t="shared" si="317"/>
        <v>-0.36535562775052899</v>
      </c>
      <c r="AR693" s="8">
        <f t="shared" si="317"/>
        <v>0.33359151732747333</v>
      </c>
      <c r="AS693" s="8">
        <f t="shared" si="317"/>
        <v>-0.42240156266933387</v>
      </c>
      <c r="AT693" s="8">
        <f t="shared" si="317"/>
        <v>-0.73507345268691915</v>
      </c>
      <c r="AU693" s="8">
        <f t="shared" si="317"/>
        <v>-0.44533607994652491</v>
      </c>
      <c r="AW693">
        <f t="shared" si="299"/>
        <v>-0.8169472000000001</v>
      </c>
      <c r="AX693" t="str">
        <f t="shared" si="202"/>
        <v/>
      </c>
      <c r="AY693">
        <f t="shared" si="203"/>
        <v>-0.8169472000000001</v>
      </c>
      <c r="AZ693" t="str">
        <f t="shared" si="204"/>
        <v/>
      </c>
    </row>
    <row r="694" spans="1:52" s="17" customFormat="1" x14ac:dyDescent="0.3">
      <c r="A694">
        <v>23</v>
      </c>
      <c r="B694" t="s">
        <v>111</v>
      </c>
      <c r="C694" t="s">
        <v>95</v>
      </c>
      <c r="D694" t="s">
        <v>96</v>
      </c>
      <c r="E694"/>
      <c r="F694" s="2">
        <v>0</v>
      </c>
      <c r="G694" s="2">
        <f t="shared" si="194"/>
        <v>0</v>
      </c>
      <c r="H694" s="4">
        <f t="shared" si="195"/>
        <v>0</v>
      </c>
      <c r="I694">
        <f t="shared" si="196"/>
        <v>1</v>
      </c>
      <c r="J694">
        <f t="shared" si="295"/>
        <v>0</v>
      </c>
      <c r="K694">
        <f t="shared" si="197"/>
        <v>4</v>
      </c>
      <c r="L694">
        <f t="shared" si="198"/>
        <v>0</v>
      </c>
      <c r="M694" s="8">
        <f t="shared" ref="M694:W694" si="318">(M42-$M42)/$M42</f>
        <v>0</v>
      </c>
      <c r="N694" s="8">
        <f t="shared" si="318"/>
        <v>0.52875326962809599</v>
      </c>
      <c r="O694" s="8">
        <f t="shared" si="318"/>
        <v>0.53248134912533507</v>
      </c>
      <c r="P694" s="8">
        <f t="shared" si="318"/>
        <v>-0.58727579586145462</v>
      </c>
      <c r="Q694" s="8">
        <f t="shared" si="318"/>
        <v>-0.58629004302827581</v>
      </c>
      <c r="R694" s="8">
        <f t="shared" si="318"/>
        <v>-0.5979370734665751</v>
      </c>
      <c r="S694" s="8">
        <f t="shared" si="318"/>
        <v>-0.59633256839951221</v>
      </c>
      <c r="T694" s="8">
        <f t="shared" si="318"/>
        <v>4.6165777703007311</v>
      </c>
      <c r="U694" s="8">
        <f t="shared" si="318"/>
        <v>4.3949785577056053</v>
      </c>
      <c r="V694" s="8">
        <f t="shared" si="318"/>
        <v>-0.91252304230924197</v>
      </c>
      <c r="W694" s="8">
        <f t="shared" si="318"/>
        <v>-0.69044636971748141</v>
      </c>
      <c r="X694"/>
      <c r="Y694" s="8">
        <f t="shared" ref="Y694:AI694" si="319">(Y42-$Y42)/$Y42</f>
        <v>0</v>
      </c>
      <c r="Z694" s="8">
        <f t="shared" si="319"/>
        <v>0.54315736991266961</v>
      </c>
      <c r="AA694" s="8">
        <f t="shared" si="319"/>
        <v>0.55526588432183721</v>
      </c>
      <c r="AB694" s="8">
        <f t="shared" si="319"/>
        <v>-0.39505737671131869</v>
      </c>
      <c r="AC694" s="8">
        <f t="shared" si="319"/>
        <v>-0.15377400740042643</v>
      </c>
      <c r="AD694" s="8">
        <f t="shared" si="319"/>
        <v>0.4758456611204589</v>
      </c>
      <c r="AE694" s="8">
        <f t="shared" si="319"/>
        <v>0.75697417802393008</v>
      </c>
      <c r="AF694" s="8">
        <f t="shared" si="319"/>
        <v>1.3184992648751879</v>
      </c>
      <c r="AG694" s="8">
        <f t="shared" si="319"/>
        <v>2.024282237568328</v>
      </c>
      <c r="AH694" s="8">
        <f t="shared" si="319"/>
        <v>-0.63059484145017519</v>
      </c>
      <c r="AI694" s="8">
        <f t="shared" si="319"/>
        <v>0.41391097580093489</v>
      </c>
      <c r="AK694" s="8">
        <f t="shared" ref="AK694:AU694" si="320">(AK42-$AK42)/$AK42</f>
        <v>0</v>
      </c>
      <c r="AL694" s="8">
        <f t="shared" si="320"/>
        <v>-0.48506224159837347</v>
      </c>
      <c r="AM694" s="8">
        <f t="shared" si="320"/>
        <v>-0.47910063711948198</v>
      </c>
      <c r="AN694" s="8">
        <f t="shared" si="320"/>
        <v>-0.39505737671131869</v>
      </c>
      <c r="AO694" s="8">
        <f t="shared" si="320"/>
        <v>-0.66586907951541452</v>
      </c>
      <c r="AP694" s="8">
        <f t="shared" si="320"/>
        <v>0.4758456611204589</v>
      </c>
      <c r="AQ694" s="8">
        <f t="shared" si="320"/>
        <v>-0.40960364706520896</v>
      </c>
      <c r="AR694" s="8">
        <f t="shared" si="320"/>
        <v>0.25865860936581092</v>
      </c>
      <c r="AS694" s="8">
        <f t="shared" si="320"/>
        <v>-0.46098018105328414</v>
      </c>
      <c r="AT694" s="8">
        <f t="shared" si="320"/>
        <v>-0.63059484145017519</v>
      </c>
      <c r="AU694" s="8">
        <f t="shared" si="320"/>
        <v>-0.23940072488707947</v>
      </c>
      <c r="AW694">
        <f t="shared" si="299"/>
        <v>-0.90542080000000014</v>
      </c>
      <c r="AX694" t="str">
        <f t="shared" si="202"/>
        <v/>
      </c>
      <c r="AY694">
        <f t="shared" si="203"/>
        <v>-0.90542080000000014</v>
      </c>
      <c r="AZ694" t="str">
        <f t="shared" si="204"/>
        <v/>
      </c>
    </row>
    <row r="695" spans="1:52" s="17" customFormat="1" x14ac:dyDescent="0.3">
      <c r="A695">
        <v>24</v>
      </c>
      <c r="B695" t="s">
        <v>112</v>
      </c>
      <c r="C695" t="s">
        <v>113</v>
      </c>
      <c r="D695" t="s">
        <v>114</v>
      </c>
      <c r="E695" t="s">
        <v>42</v>
      </c>
      <c r="F695" s="2">
        <v>0</v>
      </c>
      <c r="G695" s="2">
        <f t="shared" si="194"/>
        <v>0</v>
      </c>
      <c r="H695" s="4">
        <f t="shared" si="195"/>
        <v>1</v>
      </c>
      <c r="I695">
        <f t="shared" si="196"/>
        <v>0</v>
      </c>
      <c r="J695">
        <f t="shared" si="295"/>
        <v>1</v>
      </c>
      <c r="K695">
        <f t="shared" si="197"/>
        <v>3</v>
      </c>
      <c r="L695">
        <f t="shared" si="198"/>
        <v>3</v>
      </c>
      <c r="M695" s="8">
        <f t="shared" ref="M695:W695" si="321">(M43-$M43)/$M43</f>
        <v>0</v>
      </c>
      <c r="N695" s="8">
        <f t="shared" si="321"/>
        <v>-0.45073324999546283</v>
      </c>
      <c r="O695" s="8">
        <f t="shared" si="321"/>
        <v>-0.44329997771683072</v>
      </c>
      <c r="P695" s="8">
        <f t="shared" si="321"/>
        <v>0.36788966651797583</v>
      </c>
      <c r="Q695" s="8">
        <f t="shared" si="321"/>
        <v>-0.67500591193085635</v>
      </c>
      <c r="R695" s="8">
        <f t="shared" si="321"/>
        <v>-3.4956465946664218E-2</v>
      </c>
      <c r="S695" s="8">
        <f t="shared" si="321"/>
        <v>-0.77172496428620652</v>
      </c>
      <c r="T695" s="8">
        <f t="shared" si="321"/>
        <v>1.3151814427185413</v>
      </c>
      <c r="U695" s="8">
        <f t="shared" si="321"/>
        <v>1.0851230711856517</v>
      </c>
      <c r="V695" s="8">
        <f t="shared" si="321"/>
        <v>4.2707899035546779</v>
      </c>
      <c r="W695" s="8">
        <f t="shared" si="321"/>
        <v>-0.5067086257970872</v>
      </c>
      <c r="X695"/>
      <c r="Y695" s="8">
        <f t="shared" ref="Y695:AI695" si="322">(Y43-$Y43)/$Y43</f>
        <v>0</v>
      </c>
      <c r="Z695" s="8">
        <f t="shared" si="322"/>
        <v>-0.45481782513917229</v>
      </c>
      <c r="AA695" s="8">
        <f t="shared" si="322"/>
        <v>-0.45399328135847167</v>
      </c>
      <c r="AB695" s="8">
        <f t="shared" si="322"/>
        <v>0.54564638631939866</v>
      </c>
      <c r="AC695" s="8">
        <f t="shared" si="322"/>
        <v>-0.47482840423912548</v>
      </c>
      <c r="AD695" s="8">
        <f t="shared" si="322"/>
        <v>-0.21680225868791961</v>
      </c>
      <c r="AE695" s="8">
        <f t="shared" si="322"/>
        <v>-0.66207204803866171</v>
      </c>
      <c r="AF695" s="8">
        <f t="shared" si="322"/>
        <v>-0.29982379160672562</v>
      </c>
      <c r="AG695" s="8">
        <f t="shared" si="322"/>
        <v>-0.11976346141330718</v>
      </c>
      <c r="AH695" s="8">
        <f t="shared" si="322"/>
        <v>1.8285690117575719</v>
      </c>
      <c r="AI695" s="8">
        <f t="shared" si="322"/>
        <v>4.4432509095018016E-2</v>
      </c>
      <c r="AK695" s="8">
        <f t="shared" ref="AK695:AU695" si="323">(AK43-$AK43)/$AK43</f>
        <v>0</v>
      </c>
      <c r="AL695" s="8">
        <f t="shared" si="323"/>
        <v>-0.80401433426901114</v>
      </c>
      <c r="AM695" s="8">
        <f t="shared" si="323"/>
        <v>-0.80201445931027304</v>
      </c>
      <c r="AN695" s="8">
        <f t="shared" si="323"/>
        <v>0.54564638631939866</v>
      </c>
      <c r="AO695" s="8">
        <f t="shared" si="323"/>
        <v>-0.820647051854</v>
      </c>
      <c r="AP695" s="8">
        <f t="shared" si="323"/>
        <v>-0.21680225868791961</v>
      </c>
      <c r="AQ695" s="8">
        <f t="shared" si="323"/>
        <v>-0.8489800874197827</v>
      </c>
      <c r="AR695" s="8">
        <f t="shared" si="323"/>
        <v>-0.63608591908820034</v>
      </c>
      <c r="AS695" s="8">
        <f t="shared" si="323"/>
        <v>-0.83164208666249329</v>
      </c>
      <c r="AT695" s="8">
        <f t="shared" si="323"/>
        <v>1.8285690117575719</v>
      </c>
      <c r="AU695" s="8">
        <f t="shared" si="323"/>
        <v>-0.47451735978993714</v>
      </c>
      <c r="AW695">
        <f t="shared" si="299"/>
        <v>0.35491840000000002</v>
      </c>
      <c r="AX695">
        <f t="shared" si="202"/>
        <v>0.35491840000000002</v>
      </c>
      <c r="AY695" t="str">
        <f t="shared" si="203"/>
        <v/>
      </c>
      <c r="AZ695">
        <f t="shared" si="204"/>
        <v>0.35491840000000002</v>
      </c>
    </row>
    <row r="696" spans="1:52" s="17" customFormat="1" x14ac:dyDescent="0.3">
      <c r="A696">
        <v>24</v>
      </c>
      <c r="B696" t="s">
        <v>115</v>
      </c>
      <c r="C696" t="s">
        <v>113</v>
      </c>
      <c r="D696" t="s">
        <v>114</v>
      </c>
      <c r="E696"/>
      <c r="F696" s="2">
        <v>0</v>
      </c>
      <c r="G696" s="2">
        <f t="shared" si="194"/>
        <v>1</v>
      </c>
      <c r="H696" s="4">
        <f t="shared" si="195"/>
        <v>0</v>
      </c>
      <c r="I696">
        <f t="shared" si="196"/>
        <v>1</v>
      </c>
      <c r="J696">
        <f t="shared" si="295"/>
        <v>0</v>
      </c>
      <c r="K696">
        <f t="shared" si="197"/>
        <v>3</v>
      </c>
      <c r="L696">
        <f t="shared" si="198"/>
        <v>0</v>
      </c>
      <c r="M696" s="8">
        <f t="shared" ref="M696:W696" si="324">(M44-$M44)/$M44</f>
        <v>0</v>
      </c>
      <c r="N696" s="8">
        <f t="shared" si="324"/>
        <v>-0.23310596445348725</v>
      </c>
      <c r="O696" s="8">
        <f t="shared" si="324"/>
        <v>-0.2315983432329296</v>
      </c>
      <c r="P696" s="8">
        <f t="shared" si="324"/>
        <v>-2.1675431747778872E-2</v>
      </c>
      <c r="Q696" s="8">
        <f t="shared" si="324"/>
        <v>-0.58925370434535218</v>
      </c>
      <c r="R696" s="8">
        <f t="shared" si="324"/>
        <v>1.2689974334506307</v>
      </c>
      <c r="S696" s="8">
        <f t="shared" si="324"/>
        <v>-0.15332353003167276</v>
      </c>
      <c r="T696" s="8">
        <f t="shared" si="324"/>
        <v>7.9246650126719748E-2</v>
      </c>
      <c r="U696" s="8">
        <f t="shared" si="324"/>
        <v>-0.23803141908188577</v>
      </c>
      <c r="V696" s="8">
        <f t="shared" si="324"/>
        <v>1.9771093531144601</v>
      </c>
      <c r="W696" s="8">
        <f t="shared" si="324"/>
        <v>0.2166234818048369</v>
      </c>
      <c r="X696"/>
      <c r="Y696" s="8">
        <f t="shared" ref="Y696:AI696" si="325">(Y44-$Y44)/$Y44</f>
        <v>0</v>
      </c>
      <c r="Z696" s="8">
        <f t="shared" si="325"/>
        <v>-0.27880331954090803</v>
      </c>
      <c r="AA696" s="8">
        <f t="shared" si="325"/>
        <v>-0.28146098890263627</v>
      </c>
      <c r="AB696" s="8">
        <f t="shared" si="325"/>
        <v>8.2736387726292868E-2</v>
      </c>
      <c r="AC696" s="8">
        <f t="shared" si="325"/>
        <v>-0.54955989168178665</v>
      </c>
      <c r="AD696" s="8">
        <f t="shared" si="325"/>
        <v>1.0638240249548765</v>
      </c>
      <c r="AE696" s="8">
        <f t="shared" si="325"/>
        <v>-0.15641994463085865</v>
      </c>
      <c r="AF696" s="8">
        <f t="shared" si="325"/>
        <v>-0.16959975678526387</v>
      </c>
      <c r="AG696" s="8">
        <f t="shared" si="325"/>
        <v>-0.36806577102397903</v>
      </c>
      <c r="AH696" s="8">
        <f t="shared" si="325"/>
        <v>0.69757590421476856</v>
      </c>
      <c r="AI696" s="8">
        <f t="shared" si="325"/>
        <v>0.24622796968741387</v>
      </c>
      <c r="AK696" s="8">
        <f t="shared" ref="AK696:AU696" si="326">(AK44-$AK44)/$AK44</f>
        <v>0</v>
      </c>
      <c r="AL696" s="8">
        <f t="shared" si="326"/>
        <v>-0.80166645219628763</v>
      </c>
      <c r="AM696" s="8">
        <f t="shared" si="326"/>
        <v>-0.80195661787618922</v>
      </c>
      <c r="AN696" s="8">
        <f t="shared" si="326"/>
        <v>8.2736387726292868E-2</v>
      </c>
      <c r="AO696" s="8">
        <f t="shared" si="326"/>
        <v>-0.85153535935432989</v>
      </c>
      <c r="AP696" s="8">
        <f t="shared" si="326"/>
        <v>1.0638240249548765</v>
      </c>
      <c r="AQ696" s="8">
        <f t="shared" si="326"/>
        <v>-0.7591302206595818</v>
      </c>
      <c r="AR696" s="8">
        <f t="shared" si="326"/>
        <v>-0.5496305897748377</v>
      </c>
      <c r="AS696" s="8">
        <f t="shared" si="326"/>
        <v>-0.89775430907865061</v>
      </c>
      <c r="AT696" s="8">
        <f t="shared" si="326"/>
        <v>0.69757590421476856</v>
      </c>
      <c r="AU696" s="8">
        <f t="shared" si="326"/>
        <v>-0.31109300143054686</v>
      </c>
      <c r="AW696">
        <f t="shared" si="299"/>
        <v>-0.44544000000000022</v>
      </c>
      <c r="AX696" t="str">
        <f t="shared" si="202"/>
        <v/>
      </c>
      <c r="AY696">
        <f t="shared" si="203"/>
        <v>-0.44544000000000022</v>
      </c>
      <c r="AZ696" t="str">
        <f t="shared" si="204"/>
        <v/>
      </c>
    </row>
    <row r="697" spans="1:52" s="17" customFormat="1" x14ac:dyDescent="0.3">
      <c r="A697">
        <v>24</v>
      </c>
      <c r="B697" t="s">
        <v>116</v>
      </c>
      <c r="C697" t="s">
        <v>113</v>
      </c>
      <c r="D697" t="s">
        <v>114</v>
      </c>
      <c r="E697"/>
      <c r="F697" s="2">
        <v>0</v>
      </c>
      <c r="G697" s="2">
        <f t="shared" si="194"/>
        <v>1</v>
      </c>
      <c r="H697" s="4">
        <f t="shared" si="195"/>
        <v>0</v>
      </c>
      <c r="I697">
        <f t="shared" si="196"/>
        <v>0</v>
      </c>
      <c r="J697">
        <f t="shared" si="295"/>
        <v>1</v>
      </c>
      <c r="K697">
        <f t="shared" si="197"/>
        <v>3</v>
      </c>
      <c r="L697">
        <f t="shared" si="198"/>
        <v>0</v>
      </c>
      <c r="M697" s="8">
        <f t="shared" ref="M697:W697" si="327">(M45-$M45)/$M45</f>
        <v>0</v>
      </c>
      <c r="N697" s="8">
        <f t="shared" si="327"/>
        <v>-0.34680462844220444</v>
      </c>
      <c r="O697" s="8">
        <f t="shared" si="327"/>
        <v>-0.34271842820401699</v>
      </c>
      <c r="P697" s="8">
        <f t="shared" si="327"/>
        <v>0.74553405831199437</v>
      </c>
      <c r="Q697" s="8">
        <f t="shared" si="327"/>
        <v>-0.52539967692299538</v>
      </c>
      <c r="R697" s="8">
        <f t="shared" si="327"/>
        <v>0.6575965315798008</v>
      </c>
      <c r="S697" s="8">
        <f t="shared" si="327"/>
        <v>-0.49102005222175521</v>
      </c>
      <c r="T697" s="8">
        <f t="shared" si="327"/>
        <v>1.7061701115362771</v>
      </c>
      <c r="U697" s="8">
        <f t="shared" si="327"/>
        <v>0.8998904901240361</v>
      </c>
      <c r="V697" s="8">
        <f t="shared" si="327"/>
        <v>3.9319937353642263</v>
      </c>
      <c r="W697" s="8">
        <f t="shared" si="327"/>
        <v>0.57379871485081846</v>
      </c>
      <c r="X697"/>
      <c r="Y697" s="8">
        <f t="shared" ref="Y697:AI697" si="328">(Y45-$Y45)/$Y45</f>
        <v>0</v>
      </c>
      <c r="Z697" s="8">
        <f t="shared" si="328"/>
        <v>-0.35329554731499924</v>
      </c>
      <c r="AA697" s="8">
        <f t="shared" si="328"/>
        <v>-0.35058356610696351</v>
      </c>
      <c r="AB697" s="8">
        <f t="shared" si="328"/>
        <v>0.20809035281007668</v>
      </c>
      <c r="AC697" s="8">
        <f t="shared" si="328"/>
        <v>-0.39102486995005847</v>
      </c>
      <c r="AD697" s="8">
        <f t="shared" si="328"/>
        <v>0.35657543552648435</v>
      </c>
      <c r="AE697" s="8">
        <f t="shared" si="328"/>
        <v>-0.40412863617342049</v>
      </c>
      <c r="AF697" s="8">
        <f t="shared" si="328"/>
        <v>0.72192192752187512</v>
      </c>
      <c r="AG697" s="8">
        <f t="shared" si="328"/>
        <v>0.30512845138415184</v>
      </c>
      <c r="AH697" s="8">
        <f t="shared" si="328"/>
        <v>1.5945062122381253</v>
      </c>
      <c r="AI697" s="8">
        <f t="shared" si="328"/>
        <v>0.43234825003418537</v>
      </c>
      <c r="AK697" s="8">
        <f t="shared" ref="AK697:AU697" si="329">(AK45-$AK45)/$AK45</f>
        <v>0</v>
      </c>
      <c r="AL697" s="8">
        <f t="shared" si="329"/>
        <v>-0.78972473630739726</v>
      </c>
      <c r="AM697" s="8">
        <f t="shared" si="329"/>
        <v>-0.7875254459547284</v>
      </c>
      <c r="AN697" s="8">
        <f t="shared" si="329"/>
        <v>0.20809035281007668</v>
      </c>
      <c r="AO697" s="8">
        <f t="shared" si="329"/>
        <v>-0.76036146679386485</v>
      </c>
      <c r="AP697" s="8">
        <f t="shared" si="329"/>
        <v>0.35657543552648435</v>
      </c>
      <c r="AQ697" s="8">
        <f t="shared" si="329"/>
        <v>-0.81137236971092475</v>
      </c>
      <c r="AR697" s="8">
        <f t="shared" si="329"/>
        <v>-7.276826876027756E-2</v>
      </c>
      <c r="AS697" s="8">
        <f t="shared" si="329"/>
        <v>-0.79422155842587261</v>
      </c>
      <c r="AT697" s="8">
        <f t="shared" si="329"/>
        <v>1.5945062122381253</v>
      </c>
      <c r="AU697" s="8">
        <f t="shared" si="329"/>
        <v>-0.35088737034636985</v>
      </c>
      <c r="AW697">
        <f t="shared" si="299"/>
        <v>0.43929600000000019</v>
      </c>
      <c r="AX697" t="str">
        <f t="shared" si="202"/>
        <v/>
      </c>
      <c r="AY697" t="str">
        <f t="shared" si="203"/>
        <v/>
      </c>
      <c r="AZ697">
        <f t="shared" si="204"/>
        <v>0.43929600000000019</v>
      </c>
    </row>
    <row r="698" spans="1:52" s="17" customFormat="1" x14ac:dyDescent="0.3">
      <c r="A698">
        <v>24</v>
      </c>
      <c r="B698" t="s">
        <v>117</v>
      </c>
      <c r="C698" t="s">
        <v>113</v>
      </c>
      <c r="D698" t="s">
        <v>114</v>
      </c>
      <c r="E698"/>
      <c r="F698" s="2">
        <v>0</v>
      </c>
      <c r="G698" s="2">
        <f t="shared" si="194"/>
        <v>0</v>
      </c>
      <c r="H698" s="4">
        <f t="shared" si="195"/>
        <v>0</v>
      </c>
      <c r="I698">
        <f t="shared" si="196"/>
        <v>1</v>
      </c>
      <c r="J698">
        <f t="shared" si="295"/>
        <v>0</v>
      </c>
      <c r="K698">
        <f t="shared" si="197"/>
        <v>3</v>
      </c>
      <c r="L698">
        <f t="shared" si="198"/>
        <v>0</v>
      </c>
      <c r="M698" s="8">
        <f t="shared" ref="M698:W698" si="330">(M46-$M46)/$M46</f>
        <v>0</v>
      </c>
      <c r="N698" s="8">
        <f t="shared" si="330"/>
        <v>1.7339994619841581</v>
      </c>
      <c r="O698" s="8">
        <f t="shared" si="330"/>
        <v>1.7394037683325034</v>
      </c>
      <c r="P698" s="8">
        <f t="shared" si="330"/>
        <v>-0.14040861192395723</v>
      </c>
      <c r="Q698" s="8">
        <f t="shared" si="330"/>
        <v>-2.4796058671738432E-2</v>
      </c>
      <c r="R698" s="8">
        <f t="shared" si="330"/>
        <v>-0.5512474578268507</v>
      </c>
      <c r="S698" s="8">
        <f t="shared" si="330"/>
        <v>5.2786405295930386E-2</v>
      </c>
      <c r="T698" s="8">
        <f t="shared" si="330"/>
        <v>7.5213590840401015</v>
      </c>
      <c r="U698" s="8">
        <f t="shared" si="330"/>
        <v>6.5799492024180761</v>
      </c>
      <c r="V698" s="8">
        <f t="shared" si="330"/>
        <v>0.71015676352078705</v>
      </c>
      <c r="W698" s="8">
        <f t="shared" si="330"/>
        <v>2.1049845670590384</v>
      </c>
      <c r="X698"/>
      <c r="Y698" s="8">
        <f t="shared" ref="Y698:AI698" si="331">(Y46-$Y46)/$Y46</f>
        <v>0</v>
      </c>
      <c r="Z698" s="8">
        <f t="shared" si="331"/>
        <v>0.64553119914768353</v>
      </c>
      <c r="AA698" s="8">
        <f t="shared" si="331"/>
        <v>0.63263463827749644</v>
      </c>
      <c r="AB698" s="8">
        <f t="shared" si="331"/>
        <v>7.1204025157609402E-2</v>
      </c>
      <c r="AC698" s="8">
        <f t="shared" si="331"/>
        <v>0.16184725735121194</v>
      </c>
      <c r="AD698" s="8">
        <f t="shared" si="331"/>
        <v>-0.57144434675133615</v>
      </c>
      <c r="AE698" s="8">
        <f t="shared" si="331"/>
        <v>8.4580466558799028E-2</v>
      </c>
      <c r="AF698" s="8">
        <f t="shared" si="331"/>
        <v>0.91951485612905615</v>
      </c>
      <c r="AG698" s="8">
        <f t="shared" si="331"/>
        <v>1.2833909400295374</v>
      </c>
      <c r="AH698" s="8">
        <f t="shared" si="331"/>
        <v>1.5277811010196549</v>
      </c>
      <c r="AI698" s="8">
        <f t="shared" si="331"/>
        <v>2.1490647381930961</v>
      </c>
      <c r="AK698" s="8">
        <f t="shared" ref="AK698:AU698" si="332">(AK46-$AK46)/$AK46</f>
        <v>0</v>
      </c>
      <c r="AL698" s="8">
        <f t="shared" si="332"/>
        <v>-0.44247979973770818</v>
      </c>
      <c r="AM698" s="8">
        <f t="shared" si="332"/>
        <v>-0.44624592833467408</v>
      </c>
      <c r="AN698" s="8">
        <f t="shared" si="332"/>
        <v>7.1204025157609402E-2</v>
      </c>
      <c r="AO698" s="8">
        <f t="shared" si="332"/>
        <v>-0.57316261135207791</v>
      </c>
      <c r="AP698" s="8">
        <f t="shared" si="332"/>
        <v>-0.57144434675133615</v>
      </c>
      <c r="AQ698" s="8">
        <f t="shared" si="332"/>
        <v>-0.56200381978128555</v>
      </c>
      <c r="AR698" s="8">
        <f t="shared" si="332"/>
        <v>-2.3368462168627795E-3</v>
      </c>
      <c r="AS698" s="8">
        <f t="shared" si="332"/>
        <v>-0.54071229793957554</v>
      </c>
      <c r="AT698" s="8">
        <f t="shared" si="332"/>
        <v>1.5277811010196549</v>
      </c>
      <c r="AU698" s="8">
        <f t="shared" si="332"/>
        <v>0.39393772623854456</v>
      </c>
      <c r="AW698">
        <f t="shared" si="299"/>
        <v>-0.3487744000000001</v>
      </c>
      <c r="AX698" t="str">
        <f t="shared" si="202"/>
        <v/>
      </c>
      <c r="AY698">
        <f t="shared" si="203"/>
        <v>-0.3487744000000001</v>
      </c>
      <c r="AZ698" t="str">
        <f t="shared" si="204"/>
        <v/>
      </c>
    </row>
    <row r="699" spans="1:52" s="17" customFormat="1" x14ac:dyDescent="0.3">
      <c r="A699">
        <v>24</v>
      </c>
      <c r="B699" t="s">
        <v>118</v>
      </c>
      <c r="C699" t="s">
        <v>113</v>
      </c>
      <c r="D699" t="s">
        <v>114</v>
      </c>
      <c r="E699"/>
      <c r="F699" s="2">
        <v>0</v>
      </c>
      <c r="G699" s="2">
        <f t="shared" si="194"/>
        <v>1</v>
      </c>
      <c r="H699" s="4">
        <f t="shared" si="195"/>
        <v>0</v>
      </c>
      <c r="I699">
        <f t="shared" si="196"/>
        <v>1</v>
      </c>
      <c r="J699">
        <f t="shared" si="295"/>
        <v>0</v>
      </c>
      <c r="K699">
        <f t="shared" si="197"/>
        <v>3</v>
      </c>
      <c r="L699">
        <f t="shared" si="198"/>
        <v>0</v>
      </c>
      <c r="M699" s="8">
        <f t="shared" ref="M699:W699" si="333">(M47-$M47)/$M47</f>
        <v>0</v>
      </c>
      <c r="N699" s="8">
        <f t="shared" si="333"/>
        <v>2.5751066593371315</v>
      </c>
      <c r="O699" s="8">
        <f t="shared" si="333"/>
        <v>2.5848330909073223</v>
      </c>
      <c r="P699" s="8">
        <f t="shared" si="333"/>
        <v>-0.28483394223612452</v>
      </c>
      <c r="Q699" s="8">
        <f t="shared" si="333"/>
        <v>1.5577748210993332</v>
      </c>
      <c r="R699" s="8">
        <f t="shared" si="333"/>
        <v>-0.79351992839108587</v>
      </c>
      <c r="S699" s="8">
        <f t="shared" si="333"/>
        <v>0.56030083527517394</v>
      </c>
      <c r="T699" s="8">
        <f t="shared" si="333"/>
        <v>9.3249595010726747</v>
      </c>
      <c r="U699" s="8">
        <f t="shared" si="333"/>
        <v>8.2450586443926621</v>
      </c>
      <c r="V699" s="8">
        <f t="shared" si="333"/>
        <v>2.0616143139992615E-2</v>
      </c>
      <c r="W699" s="8">
        <f t="shared" si="333"/>
        <v>7.8769835961101577</v>
      </c>
      <c r="X699"/>
      <c r="Y699" s="8">
        <f t="shared" ref="Y699:AI699" si="334">(Y47-$Y47)/$Y47</f>
        <v>0</v>
      </c>
      <c r="Z699" s="8">
        <f t="shared" si="334"/>
        <v>1.034929548891891</v>
      </c>
      <c r="AA699" s="8">
        <f t="shared" si="334"/>
        <v>1.0394864573016862</v>
      </c>
      <c r="AB699" s="8">
        <f t="shared" si="334"/>
        <v>8.9033291698204259E-2</v>
      </c>
      <c r="AC699" s="8">
        <f t="shared" si="334"/>
        <v>1.2088737292578402</v>
      </c>
      <c r="AD699" s="8">
        <f t="shared" si="334"/>
        <v>-0.73960292592754551</v>
      </c>
      <c r="AE699" s="8">
        <f t="shared" si="334"/>
        <v>0.33479337381950885</v>
      </c>
      <c r="AF699" s="8">
        <f t="shared" si="334"/>
        <v>1.0748677965260045</v>
      </c>
      <c r="AG699" s="8">
        <f t="shared" si="334"/>
        <v>1.5648336242216268</v>
      </c>
      <c r="AH699" s="8">
        <f t="shared" si="334"/>
        <v>0.97797668208660538</v>
      </c>
      <c r="AI699" s="8">
        <f t="shared" si="334"/>
        <v>3.8563110193914016</v>
      </c>
      <c r="AK699" s="8">
        <f t="shared" ref="AK699:AU699" si="335">(AK47-$AK47)/$AK47</f>
        <v>0</v>
      </c>
      <c r="AL699" s="8">
        <f t="shared" si="335"/>
        <v>-0.36128393499057881</v>
      </c>
      <c r="AM699" s="8">
        <f t="shared" si="335"/>
        <v>-0.34373711083476505</v>
      </c>
      <c r="AN699" s="8">
        <f t="shared" si="335"/>
        <v>8.9033291698204259E-2</v>
      </c>
      <c r="AO699" s="8">
        <f t="shared" si="335"/>
        <v>-0.21780837605212336</v>
      </c>
      <c r="AP699" s="8">
        <f t="shared" si="335"/>
        <v>-0.73960292592754551</v>
      </c>
      <c r="AQ699" s="8">
        <f t="shared" si="335"/>
        <v>-0.44535640023864975</v>
      </c>
      <c r="AR699" s="8">
        <f t="shared" si="335"/>
        <v>7.4970869847946195E-2</v>
      </c>
      <c r="AS699" s="8">
        <f t="shared" si="335"/>
        <v>-0.51070018808819118</v>
      </c>
      <c r="AT699" s="8">
        <f t="shared" si="335"/>
        <v>0.97797668208660538</v>
      </c>
      <c r="AU699" s="8">
        <f t="shared" si="335"/>
        <v>1.1177224665784331</v>
      </c>
      <c r="AW699">
        <f t="shared" si="299"/>
        <v>-0.3487744000000001</v>
      </c>
      <c r="AX699" t="str">
        <f t="shared" si="202"/>
        <v/>
      </c>
      <c r="AY699">
        <f t="shared" si="203"/>
        <v>-0.3487744000000001</v>
      </c>
      <c r="AZ699" t="str">
        <f t="shared" si="204"/>
        <v/>
      </c>
    </row>
    <row r="700" spans="1:52" s="17" customFormat="1" x14ac:dyDescent="0.3">
      <c r="A700">
        <v>24</v>
      </c>
      <c r="B700" t="s">
        <v>119</v>
      </c>
      <c r="C700" t="s">
        <v>113</v>
      </c>
      <c r="D700" t="s">
        <v>114</v>
      </c>
      <c r="E700"/>
      <c r="F700" s="2">
        <v>0</v>
      </c>
      <c r="G700" s="2">
        <f t="shared" si="194"/>
        <v>0</v>
      </c>
      <c r="H700" s="4">
        <f t="shared" si="195"/>
        <v>0</v>
      </c>
      <c r="I700">
        <f t="shared" si="196"/>
        <v>0</v>
      </c>
      <c r="J700">
        <f t="shared" si="295"/>
        <v>1</v>
      </c>
      <c r="K700">
        <f t="shared" si="197"/>
        <v>3</v>
      </c>
      <c r="L700">
        <f t="shared" si="198"/>
        <v>0</v>
      </c>
      <c r="M700" s="8">
        <f t="shared" ref="M700:W700" si="336">(M48-$M48)/$M48</f>
        <v>0</v>
      </c>
      <c r="N700" s="8">
        <f t="shared" si="336"/>
        <v>-0.12553807574976567</v>
      </c>
      <c r="O700" s="8">
        <f t="shared" si="336"/>
        <v>-0.12841707680821524</v>
      </c>
      <c r="P700" s="8">
        <f t="shared" si="336"/>
        <v>2.4711132247490082</v>
      </c>
      <c r="Q700" s="8">
        <f t="shared" si="336"/>
        <v>-0.66516737994302344</v>
      </c>
      <c r="R700" s="8">
        <f t="shared" si="336"/>
        <v>1.3468299711815563</v>
      </c>
      <c r="S700" s="8">
        <f t="shared" si="336"/>
        <v>-0.40559675824609226</v>
      </c>
      <c r="T700" s="8">
        <f t="shared" si="336"/>
        <v>2.4716572164428392</v>
      </c>
      <c r="U700" s="8">
        <f t="shared" si="336"/>
        <v>1.4303319165640933</v>
      </c>
      <c r="V700" s="8">
        <f t="shared" si="336"/>
        <v>3.404827685517585</v>
      </c>
      <c r="W700" s="8">
        <f t="shared" si="336"/>
        <v>0.49567255570618018</v>
      </c>
      <c r="X700"/>
      <c r="Y700" s="8">
        <f t="shared" ref="Y700:AI700" si="337">(Y48-$Y48)/$Y48</f>
        <v>0</v>
      </c>
      <c r="Z700" s="8">
        <f t="shared" si="337"/>
        <v>-0.1794846471400762</v>
      </c>
      <c r="AA700" s="8">
        <f t="shared" si="337"/>
        <v>-0.1806178418570199</v>
      </c>
      <c r="AB700" s="8">
        <f t="shared" si="337"/>
        <v>0.68691298050013128</v>
      </c>
      <c r="AC700" s="8">
        <f t="shared" si="337"/>
        <v>-0.44064635080242581</v>
      </c>
      <c r="AD700" s="8">
        <f t="shared" si="337"/>
        <v>0.59646583542168963</v>
      </c>
      <c r="AE700" s="8">
        <f t="shared" si="337"/>
        <v>-0.23232591914456302</v>
      </c>
      <c r="AF700" s="8">
        <f t="shared" si="337"/>
        <v>1.1647367027898869</v>
      </c>
      <c r="AG700" s="8">
        <f t="shared" si="337"/>
        <v>0.61922035151004973</v>
      </c>
      <c r="AH700" s="8">
        <f t="shared" si="337"/>
        <v>1.6733466374188635</v>
      </c>
      <c r="AI700" s="8">
        <f t="shared" si="337"/>
        <v>0.58640238072934348</v>
      </c>
      <c r="AK700" s="8">
        <f t="shared" ref="AK700:AU700" si="338">(AK48-$AK48)/$AK48</f>
        <v>0</v>
      </c>
      <c r="AL700" s="8">
        <f t="shared" si="338"/>
        <v>-0.72745368149051848</v>
      </c>
      <c r="AM700" s="8">
        <f t="shared" si="338"/>
        <v>-0.72882828688459433</v>
      </c>
      <c r="AN700" s="8">
        <f t="shared" si="338"/>
        <v>0.68691298050013128</v>
      </c>
      <c r="AO700" s="8">
        <f t="shared" si="338"/>
        <v>-0.80706007880939123</v>
      </c>
      <c r="AP700" s="8">
        <f t="shared" si="338"/>
        <v>0.59646583542168963</v>
      </c>
      <c r="AQ700" s="8">
        <f t="shared" si="338"/>
        <v>-0.7110172503446075</v>
      </c>
      <c r="AR700" s="8">
        <f t="shared" si="338"/>
        <v>0.17204029709356075</v>
      </c>
      <c r="AS700" s="8">
        <f t="shared" si="338"/>
        <v>-0.74207727883140118</v>
      </c>
      <c r="AT700" s="8">
        <f t="shared" si="338"/>
        <v>1.6733466374188635</v>
      </c>
      <c r="AU700" s="8">
        <f t="shared" si="338"/>
        <v>-0.28174957809403145</v>
      </c>
      <c r="AW700">
        <f t="shared" si="299"/>
        <v>0.43929600000000019</v>
      </c>
      <c r="AX700" t="str">
        <f t="shared" si="202"/>
        <v/>
      </c>
      <c r="AY700" t="str">
        <f t="shared" si="203"/>
        <v/>
      </c>
      <c r="AZ700">
        <f t="shared" si="204"/>
        <v>0.43929600000000019</v>
      </c>
    </row>
    <row r="701" spans="1:52" s="17" customFormat="1" x14ac:dyDescent="0.3">
      <c r="A701">
        <v>24</v>
      </c>
      <c r="B701" t="s">
        <v>120</v>
      </c>
      <c r="C701" t="s">
        <v>113</v>
      </c>
      <c r="D701" t="s">
        <v>114</v>
      </c>
      <c r="E701"/>
      <c r="F701" s="2">
        <v>0</v>
      </c>
      <c r="G701" s="2">
        <f t="shared" si="194"/>
        <v>0</v>
      </c>
      <c r="H701" s="4">
        <f t="shared" si="195"/>
        <v>0</v>
      </c>
      <c r="I701">
        <f t="shared" si="196"/>
        <v>1</v>
      </c>
      <c r="J701">
        <f t="shared" si="295"/>
        <v>0</v>
      </c>
      <c r="K701">
        <f t="shared" si="197"/>
        <v>3</v>
      </c>
      <c r="L701">
        <f t="shared" si="198"/>
        <v>0</v>
      </c>
      <c r="M701" s="8">
        <f t="shared" ref="M701:W701" si="339">(M49-$M49)/$M49</f>
        <v>0</v>
      </c>
      <c r="N701" s="8">
        <f t="shared" si="339"/>
        <v>-0.14475633289402731</v>
      </c>
      <c r="O701" s="8">
        <f t="shared" si="339"/>
        <v>-0.139246742972371</v>
      </c>
      <c r="P701" s="8">
        <f t="shared" si="339"/>
        <v>-0.4129544148662434</v>
      </c>
      <c r="Q701" s="8">
        <f t="shared" si="339"/>
        <v>-0.591141719139331</v>
      </c>
      <c r="R701" s="8">
        <f t="shared" si="339"/>
        <v>0.55544727161699237</v>
      </c>
      <c r="S701" s="8">
        <f t="shared" si="339"/>
        <v>-0.15366249854614761</v>
      </c>
      <c r="T701" s="8">
        <f t="shared" si="339"/>
        <v>8.3941546951067036E-2</v>
      </c>
      <c r="U701" s="8">
        <f t="shared" si="339"/>
        <v>-0.22504667173903631</v>
      </c>
      <c r="V701" s="8">
        <f t="shared" si="339"/>
        <v>5.3571467037346521</v>
      </c>
      <c r="W701" s="8">
        <f t="shared" si="339"/>
        <v>0.9754823205033667</v>
      </c>
      <c r="X701"/>
      <c r="Y701" s="8">
        <f t="shared" ref="Y701:AI701" si="340">(Y49-$Y49)/$Y49</f>
        <v>0</v>
      </c>
      <c r="Z701" s="8">
        <f t="shared" si="340"/>
        <v>-0.23908117269706378</v>
      </c>
      <c r="AA701" s="8">
        <f t="shared" si="340"/>
        <v>-0.24164087838257245</v>
      </c>
      <c r="AB701" s="8">
        <f t="shared" si="340"/>
        <v>-0.25413250990174729</v>
      </c>
      <c r="AC701" s="8">
        <f t="shared" si="340"/>
        <v>-0.57189151307266639</v>
      </c>
      <c r="AD701" s="8">
        <f t="shared" si="340"/>
        <v>0.409641065304096</v>
      </c>
      <c r="AE701" s="8">
        <f t="shared" si="340"/>
        <v>-0.22027401329487251</v>
      </c>
      <c r="AF701" s="8">
        <f t="shared" si="340"/>
        <v>-0.21741426272281464</v>
      </c>
      <c r="AG701" s="8">
        <f t="shared" si="340"/>
        <v>-0.39613293257195759</v>
      </c>
      <c r="AH701" s="8">
        <f t="shared" si="340"/>
        <v>1.9869514900745691</v>
      </c>
      <c r="AI701" s="8">
        <f t="shared" si="340"/>
        <v>0.54395256879905418</v>
      </c>
      <c r="AK701" s="8">
        <f t="shared" ref="AK701:AU701" si="341">(AK49-$AK49)/$AK49</f>
        <v>0</v>
      </c>
      <c r="AL701" s="8">
        <f t="shared" si="341"/>
        <v>-0.77312408060706028</v>
      </c>
      <c r="AM701" s="8">
        <f t="shared" si="341"/>
        <v>-0.77333702857497111</v>
      </c>
      <c r="AN701" s="8">
        <f t="shared" si="341"/>
        <v>-0.25413250990174729</v>
      </c>
      <c r="AO701" s="8">
        <f t="shared" si="341"/>
        <v>-0.87452431951554555</v>
      </c>
      <c r="AP701" s="8">
        <f t="shared" si="341"/>
        <v>0.409641065304096</v>
      </c>
      <c r="AQ701" s="8">
        <f t="shared" si="341"/>
        <v>-0.80500900534420061</v>
      </c>
      <c r="AR701" s="8">
        <f t="shared" si="341"/>
        <v>-0.5773636428480603</v>
      </c>
      <c r="AS701" s="8">
        <f t="shared" si="341"/>
        <v>-0.90305738393274826</v>
      </c>
      <c r="AT701" s="8">
        <f t="shared" si="341"/>
        <v>1.9869514900745691</v>
      </c>
      <c r="AU701" s="8">
        <f t="shared" si="341"/>
        <v>-0.18041866748366694</v>
      </c>
      <c r="AW701">
        <f t="shared" si="299"/>
        <v>-0.44544000000000022</v>
      </c>
      <c r="AX701" t="str">
        <f t="shared" si="202"/>
        <v/>
      </c>
      <c r="AY701">
        <f t="shared" si="203"/>
        <v>-0.44544000000000022</v>
      </c>
      <c r="AZ701" t="str">
        <f t="shared" si="204"/>
        <v/>
      </c>
    </row>
    <row r="702" spans="1:52" s="17" customFormat="1" x14ac:dyDescent="0.3">
      <c r="A702">
        <v>24</v>
      </c>
      <c r="B702" t="s">
        <v>121</v>
      </c>
      <c r="C702" t="s">
        <v>113</v>
      </c>
      <c r="D702" t="s">
        <v>114</v>
      </c>
      <c r="E702" t="s">
        <v>42</v>
      </c>
      <c r="F702" s="2">
        <v>0</v>
      </c>
      <c r="G702" s="2">
        <f t="shared" si="194"/>
        <v>1</v>
      </c>
      <c r="H702" s="4">
        <f t="shared" si="195"/>
        <v>1</v>
      </c>
      <c r="I702">
        <f t="shared" si="196"/>
        <v>0</v>
      </c>
      <c r="J702">
        <f t="shared" si="295"/>
        <v>1</v>
      </c>
      <c r="K702">
        <f t="shared" si="197"/>
        <v>3</v>
      </c>
      <c r="L702">
        <f t="shared" si="198"/>
        <v>3</v>
      </c>
      <c r="M702" s="8">
        <f t="shared" ref="M702:W702" si="342">(M50-$M50)/$M50</f>
        <v>0</v>
      </c>
      <c r="N702" s="8">
        <f t="shared" si="342"/>
        <v>-0.32148704357977537</v>
      </c>
      <c r="O702" s="8">
        <f t="shared" si="342"/>
        <v>-0.31687810369760228</v>
      </c>
      <c r="P702" s="8">
        <f t="shared" si="342"/>
        <v>-0.25844050071626451</v>
      </c>
      <c r="Q702" s="8">
        <f t="shared" si="342"/>
        <v>-0.68810815826441707</v>
      </c>
      <c r="R702" s="8">
        <f t="shared" si="342"/>
        <v>-0.3523485370908529</v>
      </c>
      <c r="S702" s="8">
        <f t="shared" si="342"/>
        <v>-0.78104930680939955</v>
      </c>
      <c r="T702" s="8">
        <f t="shared" si="342"/>
        <v>1.7206571199659175</v>
      </c>
      <c r="U702" s="8">
        <f t="shared" si="342"/>
        <v>1.4210521367249986</v>
      </c>
      <c r="V702" s="8">
        <f t="shared" si="342"/>
        <v>1.4927998993807787</v>
      </c>
      <c r="W702" s="8">
        <f t="shared" si="342"/>
        <v>-0.21265413098316754</v>
      </c>
      <c r="X702"/>
      <c r="Y702" s="8">
        <f t="shared" ref="Y702:AI702" si="343">(Y50-$Y50)/$Y50</f>
        <v>0</v>
      </c>
      <c r="Z702" s="8">
        <f t="shared" si="343"/>
        <v>-0.28946251283470381</v>
      </c>
      <c r="AA702" s="8">
        <f t="shared" si="343"/>
        <v>-0.2906057349829424</v>
      </c>
      <c r="AB702" s="8">
        <f t="shared" si="343"/>
        <v>8.4600641098829463E-2</v>
      </c>
      <c r="AC702" s="8">
        <f t="shared" si="343"/>
        <v>-0.3856877299760032</v>
      </c>
      <c r="AD702" s="8">
        <f t="shared" si="343"/>
        <v>-0.24008160084635849</v>
      </c>
      <c r="AE702" s="8">
        <f t="shared" si="343"/>
        <v>-0.62789904418602449</v>
      </c>
      <c r="AF702" s="8">
        <f t="shared" si="343"/>
        <v>-3.5033279721504371E-2</v>
      </c>
      <c r="AG702" s="8">
        <f t="shared" si="343"/>
        <v>0.1526771228711068</v>
      </c>
      <c r="AH702" s="8">
        <f t="shared" si="343"/>
        <v>1.4739616375633124</v>
      </c>
      <c r="AI702" s="8">
        <f t="shared" si="343"/>
        <v>0.35894983953429049</v>
      </c>
      <c r="AK702" s="8">
        <f t="shared" ref="AK702:AU702" si="344">(AK50-$AK50)/$AK50</f>
        <v>0</v>
      </c>
      <c r="AL702" s="8">
        <f t="shared" si="344"/>
        <v>-0.7382834970518648</v>
      </c>
      <c r="AM702" s="8">
        <f t="shared" si="344"/>
        <v>-0.73746702332895353</v>
      </c>
      <c r="AN702" s="8">
        <f t="shared" si="344"/>
        <v>8.4600641098829463E-2</v>
      </c>
      <c r="AO702" s="8">
        <f t="shared" si="344"/>
        <v>-0.78068644658757314</v>
      </c>
      <c r="AP702" s="8">
        <f t="shared" si="344"/>
        <v>-0.24008160084635849</v>
      </c>
      <c r="AQ702" s="8">
        <f t="shared" si="344"/>
        <v>-0.83098812369197605</v>
      </c>
      <c r="AR702" s="8">
        <f t="shared" si="344"/>
        <v>-0.49917172023608403</v>
      </c>
      <c r="AS702" s="8">
        <f t="shared" si="344"/>
        <v>-0.77153446464801689</v>
      </c>
      <c r="AT702" s="8">
        <f t="shared" si="344"/>
        <v>1.4739616375633124</v>
      </c>
      <c r="AU702" s="8">
        <f t="shared" si="344"/>
        <v>-0.34446729057389408</v>
      </c>
      <c r="AW702">
        <f t="shared" si="299"/>
        <v>0.35491840000000002</v>
      </c>
      <c r="AX702">
        <f t="shared" si="202"/>
        <v>0.35491840000000002</v>
      </c>
      <c r="AY702" t="str">
        <f t="shared" si="203"/>
        <v/>
      </c>
      <c r="AZ702">
        <f t="shared" si="204"/>
        <v>0.35491840000000002</v>
      </c>
    </row>
    <row r="703" spans="1:52" s="17" customFormat="1" x14ac:dyDescent="0.3">
      <c r="A703">
        <v>24</v>
      </c>
      <c r="B703" t="s">
        <v>122</v>
      </c>
      <c r="C703" t="s">
        <v>123</v>
      </c>
      <c r="D703" t="s">
        <v>114</v>
      </c>
      <c r="E703"/>
      <c r="F703" s="2">
        <v>0</v>
      </c>
      <c r="G703" s="2">
        <f t="shared" si="194"/>
        <v>0</v>
      </c>
      <c r="H703" s="4">
        <f t="shared" si="195"/>
        <v>0</v>
      </c>
      <c r="I703">
        <f t="shared" si="196"/>
        <v>0</v>
      </c>
      <c r="J703">
        <f t="shared" si="295"/>
        <v>1</v>
      </c>
      <c r="K703">
        <f t="shared" si="197"/>
        <v>3</v>
      </c>
      <c r="L703">
        <f t="shared" si="198"/>
        <v>0</v>
      </c>
      <c r="M703" s="8">
        <f t="shared" ref="M703:W703" si="345">(M51-$M51)/$M51</f>
        <v>0</v>
      </c>
      <c r="N703" s="8">
        <f t="shared" si="345"/>
        <v>-0.2325612367554668</v>
      </c>
      <c r="O703" s="8">
        <f t="shared" si="345"/>
        <v>-0.22615724767244585</v>
      </c>
      <c r="P703" s="8">
        <f t="shared" si="345"/>
        <v>0.36788966651797583</v>
      </c>
      <c r="Q703" s="8">
        <f t="shared" si="345"/>
        <v>-0.56437045407313269</v>
      </c>
      <c r="R703" s="8">
        <f t="shared" si="345"/>
        <v>-3.4956465946664218E-2</v>
      </c>
      <c r="S703" s="8">
        <f t="shared" si="345"/>
        <v>-0.49247578018724686</v>
      </c>
      <c r="T703" s="8">
        <f t="shared" si="345"/>
        <v>1.3151814427185413</v>
      </c>
      <c r="U703" s="8">
        <f t="shared" si="345"/>
        <v>1.2097001787975303</v>
      </c>
      <c r="V703" s="8">
        <f t="shared" si="345"/>
        <v>4.2707899035546779</v>
      </c>
      <c r="W703" s="8">
        <f t="shared" si="345"/>
        <v>-4.932017229952336E-2</v>
      </c>
      <c r="X703"/>
      <c r="Y703" s="8">
        <f t="shared" ref="Y703:AI703" si="346">(Y51-$Y51)/$Y51</f>
        <v>0</v>
      </c>
      <c r="Z703" s="8">
        <f t="shared" si="346"/>
        <v>-0.28525802440443609</v>
      </c>
      <c r="AA703" s="8">
        <f t="shared" si="346"/>
        <v>-0.29485863536308876</v>
      </c>
      <c r="AB703" s="8">
        <f t="shared" si="346"/>
        <v>0.55533632603772431</v>
      </c>
      <c r="AC703" s="8">
        <f t="shared" si="346"/>
        <v>-0.32679020384504781</v>
      </c>
      <c r="AD703" s="8">
        <f t="shared" si="346"/>
        <v>-0.20763493675984288</v>
      </c>
      <c r="AE703" s="8">
        <f t="shared" si="346"/>
        <v>-0.41070959476330998</v>
      </c>
      <c r="AF703" s="8">
        <f t="shared" si="346"/>
        <v>-0.29138402278371306</v>
      </c>
      <c r="AG703" s="8">
        <f t="shared" si="346"/>
        <v>1.4195949595967067E-2</v>
      </c>
      <c r="AH703" s="8">
        <f t="shared" si="346"/>
        <v>1.7993612905244267</v>
      </c>
      <c r="AI703" s="8">
        <f t="shared" si="346"/>
        <v>0.205397634417157</v>
      </c>
      <c r="AK703" s="8">
        <f t="shared" ref="AK703:AU703" si="347">(AK51-$AK51)/$AK51</f>
        <v>0</v>
      </c>
      <c r="AL703" s="8">
        <f t="shared" si="347"/>
        <v>-0.66557035581631796</v>
      </c>
      <c r="AM703" s="8">
        <f t="shared" si="347"/>
        <v>-0.6728931625545711</v>
      </c>
      <c r="AN703" s="8">
        <f t="shared" si="347"/>
        <v>0.55533632603772431</v>
      </c>
      <c r="AO703" s="8">
        <f t="shared" si="347"/>
        <v>-0.68193299617595993</v>
      </c>
      <c r="AP703" s="8">
        <f t="shared" si="347"/>
        <v>-0.20763493675984288</v>
      </c>
      <c r="AQ703" s="8">
        <f t="shared" si="347"/>
        <v>-0.64932085628867431</v>
      </c>
      <c r="AR703" s="8">
        <f t="shared" si="347"/>
        <v>-0.63195982931849004</v>
      </c>
      <c r="AS703" s="8">
        <f t="shared" si="347"/>
        <v>-0.77759555087057142</v>
      </c>
      <c r="AT703" s="8">
        <f t="shared" si="347"/>
        <v>1.7993612905244267</v>
      </c>
      <c r="AU703" s="8">
        <f t="shared" si="347"/>
        <v>-0.35740155953280905</v>
      </c>
      <c r="AW703">
        <f t="shared" si="299"/>
        <v>0.1009254400000001</v>
      </c>
      <c r="AX703" t="str">
        <f t="shared" si="202"/>
        <v/>
      </c>
      <c r="AY703" t="str">
        <f t="shared" si="203"/>
        <v/>
      </c>
      <c r="AZ703">
        <f t="shared" si="204"/>
        <v>0.1009254400000001</v>
      </c>
    </row>
    <row r="704" spans="1:52" s="17" customFormat="1" x14ac:dyDescent="0.3">
      <c r="A704">
        <v>24</v>
      </c>
      <c r="B704" t="s">
        <v>124</v>
      </c>
      <c r="C704" t="s">
        <v>123</v>
      </c>
      <c r="D704" t="s">
        <v>114</v>
      </c>
      <c r="E704"/>
      <c r="F704" s="2">
        <v>0</v>
      </c>
      <c r="G704" s="2">
        <f t="shared" si="194"/>
        <v>1</v>
      </c>
      <c r="H704" s="4">
        <f t="shared" si="195"/>
        <v>0</v>
      </c>
      <c r="I704">
        <f t="shared" si="196"/>
        <v>1</v>
      </c>
      <c r="J704">
        <f t="shared" si="295"/>
        <v>0</v>
      </c>
      <c r="K704">
        <f t="shared" si="197"/>
        <v>3</v>
      </c>
      <c r="L704">
        <f t="shared" si="198"/>
        <v>0</v>
      </c>
      <c r="M704" s="8">
        <f t="shared" ref="M704:W704" si="348">(M52-$M52)/$M52</f>
        <v>0</v>
      </c>
      <c r="N704" s="8">
        <f t="shared" si="348"/>
        <v>-0.38086431988486913</v>
      </c>
      <c r="O704" s="8">
        <f t="shared" si="348"/>
        <v>-0.37051006539908882</v>
      </c>
      <c r="P704" s="8">
        <f t="shared" si="348"/>
        <v>-2.1675431747778872E-2</v>
      </c>
      <c r="Q704" s="8">
        <f t="shared" si="348"/>
        <v>-0.59994530239430421</v>
      </c>
      <c r="R704" s="8">
        <f t="shared" si="348"/>
        <v>1.2689974334506307</v>
      </c>
      <c r="S704" s="8">
        <f t="shared" si="348"/>
        <v>-0.3684069231443533</v>
      </c>
      <c r="T704" s="8">
        <f t="shared" si="348"/>
        <v>7.9246650126719748E-2</v>
      </c>
      <c r="U704" s="8">
        <f t="shared" si="348"/>
        <v>-0.30563869368164825</v>
      </c>
      <c r="V704" s="8">
        <f t="shared" si="348"/>
        <v>1.9771093531144601</v>
      </c>
      <c r="W704" s="8">
        <f t="shared" si="348"/>
        <v>-3.9062629156198507E-2</v>
      </c>
      <c r="X704"/>
      <c r="Y704" s="8">
        <f t="shared" ref="Y704:AI704" si="349">(Y52-$Y52)/$Y52</f>
        <v>0</v>
      </c>
      <c r="Z704" s="8">
        <f t="shared" si="349"/>
        <v>-0.36737401676074383</v>
      </c>
      <c r="AA704" s="8">
        <f t="shared" si="349"/>
        <v>-0.36718344612478582</v>
      </c>
      <c r="AB704" s="8">
        <f t="shared" si="349"/>
        <v>9.9979737187123871E-2</v>
      </c>
      <c r="AC704" s="8">
        <f t="shared" si="349"/>
        <v>-0.44144224136204469</v>
      </c>
      <c r="AD704" s="8">
        <f t="shared" si="349"/>
        <v>1.0544395767035042</v>
      </c>
      <c r="AE704" s="8">
        <f t="shared" si="349"/>
        <v>-0.28372036469721901</v>
      </c>
      <c r="AF704" s="8">
        <f t="shared" si="349"/>
        <v>-0.1733015233975119</v>
      </c>
      <c r="AG704" s="8">
        <f t="shared" si="349"/>
        <v>-0.42285689604399779</v>
      </c>
      <c r="AH704" s="8">
        <f t="shared" si="349"/>
        <v>0.66351519690478422</v>
      </c>
      <c r="AI704" s="8">
        <f t="shared" si="349"/>
        <v>6.4554843017652366E-2</v>
      </c>
      <c r="AK704" s="8">
        <f t="shared" ref="AK704:AU704" si="350">(AK52-$AK52)/$AK52</f>
        <v>0</v>
      </c>
      <c r="AL704" s="8">
        <f t="shared" si="350"/>
        <v>-0.7504032403766645</v>
      </c>
      <c r="AM704" s="8">
        <f t="shared" si="350"/>
        <v>-0.74834516812426144</v>
      </c>
      <c r="AN704" s="8">
        <f t="shared" si="350"/>
        <v>9.9979737187123871E-2</v>
      </c>
      <c r="AO704" s="8">
        <f t="shared" si="350"/>
        <v>-0.7240853564495745</v>
      </c>
      <c r="AP704" s="8">
        <f t="shared" si="350"/>
        <v>1.0544395767035042</v>
      </c>
      <c r="AQ704" s="8">
        <f t="shared" si="350"/>
        <v>-0.70309775133093899</v>
      </c>
      <c r="AR704" s="8">
        <f t="shared" si="350"/>
        <v>-0.55086971915466931</v>
      </c>
      <c r="AS704" s="8">
        <f t="shared" si="350"/>
        <v>-0.88860615302912205</v>
      </c>
      <c r="AT704" s="8">
        <f t="shared" si="350"/>
        <v>0.66351519690478422</v>
      </c>
      <c r="AU704" s="8">
        <f t="shared" si="350"/>
        <v>-0.38378037785264763</v>
      </c>
      <c r="AW704">
        <f t="shared" si="299"/>
        <v>-0.49152000000000018</v>
      </c>
      <c r="AX704" t="str">
        <f t="shared" si="202"/>
        <v/>
      </c>
      <c r="AY704">
        <f t="shared" si="203"/>
        <v>-0.49152000000000018</v>
      </c>
      <c r="AZ704" t="str">
        <f t="shared" si="204"/>
        <v/>
      </c>
    </row>
    <row r="705" spans="1:52" s="17" customFormat="1" x14ac:dyDescent="0.3">
      <c r="A705">
        <v>24</v>
      </c>
      <c r="B705" t="s">
        <v>125</v>
      </c>
      <c r="C705" t="s">
        <v>123</v>
      </c>
      <c r="D705" t="s">
        <v>114</v>
      </c>
      <c r="E705" t="s">
        <v>42</v>
      </c>
      <c r="F705" s="2">
        <v>0</v>
      </c>
      <c r="G705" s="2">
        <f t="shared" si="194"/>
        <v>1</v>
      </c>
      <c r="H705" s="4">
        <f t="shared" si="195"/>
        <v>1</v>
      </c>
      <c r="I705">
        <f t="shared" si="196"/>
        <v>0</v>
      </c>
      <c r="J705">
        <f t="shared" si="295"/>
        <v>1</v>
      </c>
      <c r="K705">
        <f t="shared" si="197"/>
        <v>3</v>
      </c>
      <c r="L705">
        <f t="shared" si="198"/>
        <v>3</v>
      </c>
      <c r="M705" s="8">
        <f t="shared" ref="M705:W705" si="351">(M53-$M53)/$M53</f>
        <v>0</v>
      </c>
      <c r="N705" s="8">
        <f t="shared" si="351"/>
        <v>-0.45178657633850466</v>
      </c>
      <c r="O705" s="8">
        <f t="shared" si="351"/>
        <v>-0.44799065023948337</v>
      </c>
      <c r="P705" s="8">
        <f t="shared" si="351"/>
        <v>0.74553405831199437</v>
      </c>
      <c r="Q705" s="8">
        <f t="shared" si="351"/>
        <v>-0.64176061793105688</v>
      </c>
      <c r="R705" s="8">
        <f t="shared" si="351"/>
        <v>0.6575965315798008</v>
      </c>
      <c r="S705" s="8">
        <f t="shared" si="351"/>
        <v>-0.65929439569796011</v>
      </c>
      <c r="T705" s="8">
        <f t="shared" si="351"/>
        <v>1.7061701115362771</v>
      </c>
      <c r="U705" s="8">
        <f t="shared" si="351"/>
        <v>0.73982071106709013</v>
      </c>
      <c r="V705" s="8">
        <f t="shared" si="351"/>
        <v>3.9319937353642263</v>
      </c>
      <c r="W705" s="8">
        <f t="shared" si="351"/>
        <v>-8.2551627303107056E-2</v>
      </c>
      <c r="X705"/>
      <c r="Y705" s="8">
        <f t="shared" ref="Y705:AI705" si="352">(Y53-$Y53)/$Y53</f>
        <v>0</v>
      </c>
      <c r="Z705" s="8">
        <f t="shared" si="352"/>
        <v>-0.39905008831703187</v>
      </c>
      <c r="AA705" s="8">
        <f t="shared" si="352"/>
        <v>-0.4062559111136449</v>
      </c>
      <c r="AB705" s="8">
        <f t="shared" si="352"/>
        <v>0.18906017655783253</v>
      </c>
      <c r="AC705" s="8">
        <f t="shared" si="352"/>
        <v>-0.46362061951841699</v>
      </c>
      <c r="AD705" s="8">
        <f t="shared" si="352"/>
        <v>0.32061763373810653</v>
      </c>
      <c r="AE705" s="8">
        <f t="shared" si="352"/>
        <v>-0.54134757958482893</v>
      </c>
      <c r="AF705" s="8">
        <f t="shared" si="352"/>
        <v>0.6747889920269794</v>
      </c>
      <c r="AG705" s="8">
        <f t="shared" si="352"/>
        <v>0.1771814543413105</v>
      </c>
      <c r="AH705" s="8">
        <f t="shared" si="352"/>
        <v>1.4979840716850181</v>
      </c>
      <c r="AI705" s="8">
        <f t="shared" si="352"/>
        <v>0.15659494792389977</v>
      </c>
      <c r="AK705" s="8">
        <f t="shared" ref="AK705:AU705" si="353">(AK53-$AK53)/$AK53</f>
        <v>0</v>
      </c>
      <c r="AL705" s="8">
        <f t="shared" si="353"/>
        <v>-0.78025719788037162</v>
      </c>
      <c r="AM705" s="8">
        <f t="shared" si="353"/>
        <v>-0.78452631447123866</v>
      </c>
      <c r="AN705" s="8">
        <f t="shared" si="353"/>
        <v>0.18906017655783253</v>
      </c>
      <c r="AO705" s="8">
        <f t="shared" si="353"/>
        <v>-0.77765501376517143</v>
      </c>
      <c r="AP705" s="8">
        <f t="shared" si="353"/>
        <v>0.32061763373810653</v>
      </c>
      <c r="AQ705" s="8">
        <f t="shared" si="353"/>
        <v>-0.79844515076196876</v>
      </c>
      <c r="AR705" s="8">
        <f t="shared" si="353"/>
        <v>-9.9120048657997673E-2</v>
      </c>
      <c r="AS705" s="8">
        <f t="shared" si="353"/>
        <v>-0.77625190076125561</v>
      </c>
      <c r="AT705" s="8">
        <f t="shared" si="353"/>
        <v>1.4979840716850181</v>
      </c>
      <c r="AU705" s="8">
        <f t="shared" si="353"/>
        <v>-0.44519486557139681</v>
      </c>
      <c r="AW705">
        <f t="shared" si="299"/>
        <v>2.0070399999999999</v>
      </c>
      <c r="AX705">
        <f t="shared" si="202"/>
        <v>2.0070399999999999</v>
      </c>
      <c r="AY705" t="str">
        <f t="shared" si="203"/>
        <v/>
      </c>
      <c r="AZ705">
        <f t="shared" si="204"/>
        <v>2.0070399999999999</v>
      </c>
    </row>
    <row r="706" spans="1:52" s="17" customFormat="1" x14ac:dyDescent="0.3">
      <c r="A706">
        <v>24</v>
      </c>
      <c r="B706" t="s">
        <v>126</v>
      </c>
      <c r="C706" t="s">
        <v>123</v>
      </c>
      <c r="D706" t="s">
        <v>114</v>
      </c>
      <c r="E706"/>
      <c r="F706" s="2">
        <v>0</v>
      </c>
      <c r="G706" s="2">
        <f t="shared" si="194"/>
        <v>0</v>
      </c>
      <c r="H706" s="4">
        <f t="shared" si="195"/>
        <v>0</v>
      </c>
      <c r="I706">
        <f t="shared" si="196"/>
        <v>1</v>
      </c>
      <c r="J706">
        <f t="shared" si="295"/>
        <v>0</v>
      </c>
      <c r="K706">
        <f t="shared" si="197"/>
        <v>3</v>
      </c>
      <c r="L706">
        <f t="shared" si="198"/>
        <v>0</v>
      </c>
      <c r="M706" s="8">
        <f t="shared" ref="M706:W706" si="354">(M54-$M54)/$M54</f>
        <v>0</v>
      </c>
      <c r="N706" s="8">
        <f t="shared" si="354"/>
        <v>1.063422601784725</v>
      </c>
      <c r="O706" s="8">
        <f t="shared" si="354"/>
        <v>1.0702583973213187</v>
      </c>
      <c r="P706" s="8">
        <f t="shared" si="354"/>
        <v>-0.14040861192395723</v>
      </c>
      <c r="Q706" s="8">
        <f t="shared" si="354"/>
        <v>-0.18425207346186154</v>
      </c>
      <c r="R706" s="8">
        <f t="shared" si="354"/>
        <v>-0.5512474578268507</v>
      </c>
      <c r="S706" s="8">
        <f t="shared" si="354"/>
        <v>-0.33981109558667638</v>
      </c>
      <c r="T706" s="8">
        <f t="shared" si="354"/>
        <v>7.5213590840401015</v>
      </c>
      <c r="U706" s="8">
        <f t="shared" si="354"/>
        <v>6.8613904087326629</v>
      </c>
      <c r="V706" s="8">
        <f t="shared" si="354"/>
        <v>0.71015676352078705</v>
      </c>
      <c r="W706" s="8">
        <f t="shared" si="354"/>
        <v>0.80864264012197595</v>
      </c>
      <c r="X706"/>
      <c r="Y706" s="8">
        <f t="shared" ref="Y706:AI706" si="355">(Y54-$Y54)/$Y54</f>
        <v>0</v>
      </c>
      <c r="Z706" s="8">
        <f t="shared" si="355"/>
        <v>0.39538783536129918</v>
      </c>
      <c r="AA706" s="8">
        <f t="shared" si="355"/>
        <v>0.3630288643216264</v>
      </c>
      <c r="AB706" s="8">
        <f t="shared" si="355"/>
        <v>3.2222902227309037E-2</v>
      </c>
      <c r="AC706" s="8">
        <f t="shared" si="355"/>
        <v>0.10559341498456522</v>
      </c>
      <c r="AD706" s="8">
        <f t="shared" si="355"/>
        <v>-0.60534092100139558</v>
      </c>
      <c r="AE706" s="8">
        <f t="shared" si="355"/>
        <v>-0.23565074112905962</v>
      </c>
      <c r="AF706" s="8">
        <f t="shared" si="355"/>
        <v>0.775944450409916</v>
      </c>
      <c r="AG706" s="8">
        <f t="shared" si="355"/>
        <v>1.3323468434051113</v>
      </c>
      <c r="AH706" s="8">
        <f t="shared" si="355"/>
        <v>1.3631245328526949</v>
      </c>
      <c r="AI706" s="8">
        <f t="shared" si="355"/>
        <v>1.3031734686093031</v>
      </c>
      <c r="AK706" s="8">
        <f t="shared" ref="AK706:AU706" si="356">(AK54-$AK54)/$AK54</f>
        <v>0</v>
      </c>
      <c r="AL706" s="8">
        <f t="shared" si="356"/>
        <v>-0.43955402102909125</v>
      </c>
      <c r="AM706" s="8">
        <f t="shared" si="356"/>
        <v>-0.46025383258473113</v>
      </c>
      <c r="AN706" s="8">
        <f t="shared" si="356"/>
        <v>3.2222902227309037E-2</v>
      </c>
      <c r="AO706" s="8">
        <f t="shared" si="356"/>
        <v>-0.50357008294447014</v>
      </c>
      <c r="AP706" s="8">
        <f t="shared" si="356"/>
        <v>-0.60534092100139558</v>
      </c>
      <c r="AQ706" s="8">
        <f t="shared" si="356"/>
        <v>-0.58910672324900792</v>
      </c>
      <c r="AR706" s="8">
        <f t="shared" si="356"/>
        <v>-7.6320817167002369E-2</v>
      </c>
      <c r="AS706" s="8">
        <f t="shared" si="356"/>
        <v>-0.49260619730325605</v>
      </c>
      <c r="AT706" s="8">
        <f t="shared" si="356"/>
        <v>1.3631245328526949</v>
      </c>
      <c r="AU706" s="8">
        <f t="shared" si="356"/>
        <v>0.17255307011055721</v>
      </c>
      <c r="AW706">
        <f t="shared" si="299"/>
        <v>-1.6164454399999999</v>
      </c>
      <c r="AX706" t="str">
        <f t="shared" si="202"/>
        <v/>
      </c>
      <c r="AY706">
        <f t="shared" si="203"/>
        <v>-1.6164454399999999</v>
      </c>
      <c r="AZ706" t="str">
        <f t="shared" si="204"/>
        <v/>
      </c>
    </row>
    <row r="707" spans="1:52" s="17" customFormat="1" x14ac:dyDescent="0.3">
      <c r="A707">
        <v>24</v>
      </c>
      <c r="B707" t="s">
        <v>127</v>
      </c>
      <c r="C707" t="s">
        <v>123</v>
      </c>
      <c r="D707" t="s">
        <v>114</v>
      </c>
      <c r="E707"/>
      <c r="F707" s="2">
        <v>0</v>
      </c>
      <c r="G707" s="2">
        <f t="shared" si="194"/>
        <v>1</v>
      </c>
      <c r="H707" s="4">
        <f t="shared" si="195"/>
        <v>0</v>
      </c>
      <c r="I707">
        <f t="shared" si="196"/>
        <v>1</v>
      </c>
      <c r="J707">
        <f t="shared" si="295"/>
        <v>0</v>
      </c>
      <c r="K707">
        <f t="shared" si="197"/>
        <v>3</v>
      </c>
      <c r="L707">
        <f t="shared" si="198"/>
        <v>0</v>
      </c>
      <c r="M707" s="8">
        <f t="shared" ref="M707:W707" si="357">(M55-$M55)/$M55</f>
        <v>0</v>
      </c>
      <c r="N707" s="8">
        <f t="shared" si="357"/>
        <v>2.668854378992124</v>
      </c>
      <c r="O707" s="8">
        <f t="shared" si="357"/>
        <v>2.6801132024070715</v>
      </c>
      <c r="P707" s="8">
        <f t="shared" si="357"/>
        <v>-0.28483394223612452</v>
      </c>
      <c r="Q707" s="8">
        <f t="shared" si="357"/>
        <v>0.4830001799952327</v>
      </c>
      <c r="R707" s="8">
        <f t="shared" si="357"/>
        <v>-0.79351992839108587</v>
      </c>
      <c r="S707" s="8">
        <f t="shared" si="357"/>
        <v>0.41817635641001949</v>
      </c>
      <c r="T707" s="8">
        <f t="shared" si="357"/>
        <v>9.3249595010726747</v>
      </c>
      <c r="U707" s="8">
        <f t="shared" si="357"/>
        <v>8.8203088134422387</v>
      </c>
      <c r="V707" s="8">
        <f t="shared" si="357"/>
        <v>2.0616143139992615E-2</v>
      </c>
      <c r="W707" s="8">
        <f t="shared" si="357"/>
        <v>6.1012789390983704</v>
      </c>
      <c r="X707"/>
      <c r="Y707" s="8">
        <f t="shared" ref="Y707:AI707" si="358">(Y55-$Y55)/$Y55</f>
        <v>0</v>
      </c>
      <c r="Z707" s="8">
        <f t="shared" si="358"/>
        <v>1.1413868035764101</v>
      </c>
      <c r="AA707" s="8">
        <f t="shared" si="358"/>
        <v>1.1216812216401515</v>
      </c>
      <c r="AB707" s="8">
        <f t="shared" si="358"/>
        <v>6.2938577749133737E-2</v>
      </c>
      <c r="AC707" s="8">
        <f t="shared" si="358"/>
        <v>0.67867769143893841</v>
      </c>
      <c r="AD707" s="8">
        <f t="shared" si="358"/>
        <v>-0.73388228463685212</v>
      </c>
      <c r="AE707" s="8">
        <f t="shared" si="358"/>
        <v>0.34795203464260199</v>
      </c>
      <c r="AF707" s="8">
        <f t="shared" si="358"/>
        <v>1.0775196028919216</v>
      </c>
      <c r="AG707" s="8">
        <f t="shared" si="358"/>
        <v>1.9426768334999605</v>
      </c>
      <c r="AH707" s="8">
        <f t="shared" si="358"/>
        <v>0.94302072613718824</v>
      </c>
      <c r="AI707" s="8">
        <f t="shared" si="358"/>
        <v>3.0926049420963411</v>
      </c>
      <c r="AK707" s="8">
        <f t="shared" ref="AK707:AU707" si="359">(AK55-$AK55)/$AK55</f>
        <v>0</v>
      </c>
      <c r="AL707" s="8">
        <f t="shared" si="359"/>
        <v>-0.23517316007562461</v>
      </c>
      <c r="AM707" s="8">
        <f t="shared" si="359"/>
        <v>-0.2451135178675328</v>
      </c>
      <c r="AN707" s="8">
        <f t="shared" si="359"/>
        <v>6.2938577749133737E-2</v>
      </c>
      <c r="AO707" s="8">
        <f t="shared" si="359"/>
        <v>-0.33975901014979443</v>
      </c>
      <c r="AP707" s="8">
        <f t="shared" si="359"/>
        <v>-0.73388228463685212</v>
      </c>
      <c r="AQ707" s="8">
        <f t="shared" si="359"/>
        <v>-0.36913085844593685</v>
      </c>
      <c r="AR707" s="8">
        <f t="shared" si="359"/>
        <v>7.2232218223627756E-2</v>
      </c>
      <c r="AS707" s="8">
        <f t="shared" si="359"/>
        <v>-0.35777523213542939</v>
      </c>
      <c r="AT707" s="8">
        <f t="shared" si="359"/>
        <v>0.94302072613718824</v>
      </c>
      <c r="AU707" s="8">
        <f t="shared" si="359"/>
        <v>0.85904838935165939</v>
      </c>
      <c r="AW707">
        <f t="shared" si="299"/>
        <v>-1.6164454399999999</v>
      </c>
      <c r="AX707" t="str">
        <f t="shared" si="202"/>
        <v/>
      </c>
      <c r="AY707">
        <f t="shared" si="203"/>
        <v>-1.6164454399999999</v>
      </c>
      <c r="AZ707" t="str">
        <f t="shared" si="204"/>
        <v/>
      </c>
    </row>
    <row r="708" spans="1:52" s="17" customFormat="1" x14ac:dyDescent="0.3">
      <c r="A708">
        <v>24</v>
      </c>
      <c r="B708" t="s">
        <v>128</v>
      </c>
      <c r="C708" t="s">
        <v>123</v>
      </c>
      <c r="D708" t="s">
        <v>114</v>
      </c>
      <c r="E708" t="s">
        <v>42</v>
      </c>
      <c r="F708" s="2">
        <v>0</v>
      </c>
      <c r="G708" s="2">
        <f t="shared" si="194"/>
        <v>0</v>
      </c>
      <c r="H708" s="4">
        <f t="shared" si="195"/>
        <v>1</v>
      </c>
      <c r="I708">
        <f t="shared" si="196"/>
        <v>0</v>
      </c>
      <c r="J708">
        <f t="shared" si="295"/>
        <v>1</v>
      </c>
      <c r="K708">
        <f t="shared" si="197"/>
        <v>3</v>
      </c>
      <c r="L708">
        <f t="shared" si="198"/>
        <v>3</v>
      </c>
      <c r="M708" s="8">
        <f t="shared" ref="M708:W708" si="360">(M56-$M56)/$M56</f>
        <v>0</v>
      </c>
      <c r="N708" s="8">
        <f t="shared" si="360"/>
        <v>-0.35963941174420377</v>
      </c>
      <c r="O708" s="8">
        <f t="shared" si="360"/>
        <v>-0.35122253672012727</v>
      </c>
      <c r="P708" s="8">
        <f t="shared" si="360"/>
        <v>2.4711132247490082</v>
      </c>
      <c r="Q708" s="8">
        <f t="shared" si="360"/>
        <v>-0.77542260019041087</v>
      </c>
      <c r="R708" s="8">
        <f t="shared" si="360"/>
        <v>1.3468299711815563</v>
      </c>
      <c r="S708" s="8">
        <f t="shared" si="360"/>
        <v>-0.52887769496475201</v>
      </c>
      <c r="T708" s="8">
        <f t="shared" si="360"/>
        <v>2.4716572164428392</v>
      </c>
      <c r="U708" s="8">
        <f t="shared" si="360"/>
        <v>1.2081986729941281</v>
      </c>
      <c r="V708" s="8">
        <f t="shared" si="360"/>
        <v>3.404827685517585</v>
      </c>
      <c r="W708" s="8">
        <f t="shared" si="360"/>
        <v>-0.10887529189910061</v>
      </c>
      <c r="X708"/>
      <c r="Y708" s="8">
        <f t="shared" ref="Y708:AI708" si="361">(Y56-$Y56)/$Y56</f>
        <v>0</v>
      </c>
      <c r="Z708" s="8">
        <f t="shared" si="361"/>
        <v>-0.29888486400163217</v>
      </c>
      <c r="AA708" s="8">
        <f t="shared" si="361"/>
        <v>-0.30184565339451086</v>
      </c>
      <c r="AB708" s="8">
        <f t="shared" si="361"/>
        <v>0.68188769828228435</v>
      </c>
      <c r="AC708" s="8">
        <f t="shared" si="361"/>
        <v>-0.49326815831342929</v>
      </c>
      <c r="AD708" s="8">
        <f t="shared" si="361"/>
        <v>0.59736870923401797</v>
      </c>
      <c r="AE708" s="8">
        <f t="shared" si="361"/>
        <v>-0.38964223952325061</v>
      </c>
      <c r="AF708" s="8">
        <f t="shared" si="361"/>
        <v>1.1366157663990657</v>
      </c>
      <c r="AG708" s="8">
        <f t="shared" si="361"/>
        <v>0.47841496586627319</v>
      </c>
      <c r="AH708" s="8">
        <f t="shared" si="361"/>
        <v>1.5863678528598177</v>
      </c>
      <c r="AI708" s="8">
        <f t="shared" si="361"/>
        <v>0.30034861215842301</v>
      </c>
      <c r="AK708" s="8">
        <f t="shared" ref="AK708:AU708" si="362">(AK56-$AK56)/$AK56</f>
        <v>0</v>
      </c>
      <c r="AL708" s="8">
        <f t="shared" si="362"/>
        <v>-0.75059142909472443</v>
      </c>
      <c r="AM708" s="8">
        <f t="shared" si="362"/>
        <v>-0.75307266482723234</v>
      </c>
      <c r="AN708" s="8">
        <f t="shared" si="362"/>
        <v>0.68188769828228435</v>
      </c>
      <c r="AO708" s="8">
        <f t="shared" si="362"/>
        <v>-0.79163978022471027</v>
      </c>
      <c r="AP708" s="8">
        <f t="shared" si="362"/>
        <v>0.59736870923401797</v>
      </c>
      <c r="AQ708" s="8">
        <f t="shared" si="362"/>
        <v>-0.74054892012716234</v>
      </c>
      <c r="AR708" s="8">
        <f t="shared" si="362"/>
        <v>0.15781186270967182</v>
      </c>
      <c r="AS708" s="8">
        <f t="shared" si="362"/>
        <v>-0.72247965441581796</v>
      </c>
      <c r="AT708" s="8">
        <f t="shared" si="362"/>
        <v>1.5863678528598177</v>
      </c>
      <c r="AU708" s="8">
        <f t="shared" si="362"/>
        <v>-0.40375881049950457</v>
      </c>
      <c r="AW708">
        <f t="shared" si="299"/>
        <v>2.0070399999999999</v>
      </c>
      <c r="AX708">
        <f t="shared" si="202"/>
        <v>2.0070399999999999</v>
      </c>
      <c r="AY708" t="str">
        <f t="shared" si="203"/>
        <v/>
      </c>
      <c r="AZ708">
        <f t="shared" si="204"/>
        <v>2.0070399999999999</v>
      </c>
    </row>
    <row r="709" spans="1:52" s="17" customFormat="1" x14ac:dyDescent="0.3">
      <c r="A709">
        <v>24</v>
      </c>
      <c r="B709" t="s">
        <v>129</v>
      </c>
      <c r="C709" t="s">
        <v>123</v>
      </c>
      <c r="D709" t="s">
        <v>114</v>
      </c>
      <c r="E709"/>
      <c r="F709" s="2">
        <v>0</v>
      </c>
      <c r="G709" s="2">
        <f t="shared" si="194"/>
        <v>0</v>
      </c>
      <c r="H709" s="4">
        <f t="shared" si="195"/>
        <v>0</v>
      </c>
      <c r="I709">
        <f t="shared" si="196"/>
        <v>1</v>
      </c>
      <c r="J709">
        <f t="shared" si="295"/>
        <v>0</v>
      </c>
      <c r="K709">
        <f t="shared" si="197"/>
        <v>3</v>
      </c>
      <c r="L709">
        <f t="shared" si="198"/>
        <v>0</v>
      </c>
      <c r="M709" s="8">
        <f t="shared" ref="M709:W709" si="363">(M57-$M57)/$M57</f>
        <v>0</v>
      </c>
      <c r="N709" s="8">
        <f t="shared" si="363"/>
        <v>-0.30022365065480938</v>
      </c>
      <c r="O709" s="8">
        <f t="shared" si="363"/>
        <v>-0.29496709984587349</v>
      </c>
      <c r="P709" s="8">
        <f t="shared" si="363"/>
        <v>-0.4129544148662434</v>
      </c>
      <c r="Q709" s="8">
        <f t="shared" si="363"/>
        <v>-0.71655291493960593</v>
      </c>
      <c r="R709" s="8">
        <f t="shared" si="363"/>
        <v>0.55544727161699237</v>
      </c>
      <c r="S709" s="8">
        <f t="shared" si="363"/>
        <v>-0.34795511228085574</v>
      </c>
      <c r="T709" s="8">
        <f t="shared" si="363"/>
        <v>8.3941546951067036E-2</v>
      </c>
      <c r="U709" s="8">
        <f t="shared" si="363"/>
        <v>-0.29387678660894423</v>
      </c>
      <c r="V709" s="8">
        <f t="shared" si="363"/>
        <v>5.3571467037346521</v>
      </c>
      <c r="W709" s="8">
        <f t="shared" si="363"/>
        <v>0.1807525733730142</v>
      </c>
      <c r="X709"/>
      <c r="Y709" s="8">
        <f t="shared" ref="Y709:AI709" si="364">(Y57-$Y57)/$Y57</f>
        <v>0</v>
      </c>
      <c r="Z709" s="8">
        <f t="shared" si="364"/>
        <v>-0.34990590770495439</v>
      </c>
      <c r="AA709" s="8">
        <f t="shared" si="364"/>
        <v>-0.35264721324641829</v>
      </c>
      <c r="AB709" s="8">
        <f t="shared" si="364"/>
        <v>-0.25497196802716637</v>
      </c>
      <c r="AC709" s="8">
        <f t="shared" si="364"/>
        <v>-0.61052256986076803</v>
      </c>
      <c r="AD709" s="8">
        <f t="shared" si="364"/>
        <v>0.42471559131375419</v>
      </c>
      <c r="AE709" s="8">
        <f t="shared" si="364"/>
        <v>-0.35328318027317535</v>
      </c>
      <c r="AF709" s="8">
        <f t="shared" si="364"/>
        <v>-0.22490509129074102</v>
      </c>
      <c r="AG709" s="8">
        <f t="shared" si="364"/>
        <v>-0.44650389794390405</v>
      </c>
      <c r="AH709" s="8">
        <f t="shared" si="364"/>
        <v>1.8833466365118894</v>
      </c>
      <c r="AI709" s="8">
        <f t="shared" si="364"/>
        <v>4.9829248552897568E-2</v>
      </c>
      <c r="AK709" s="8">
        <f t="shared" ref="AK709:AU709" si="365">(AK57-$AK57)/$AK57</f>
        <v>0</v>
      </c>
      <c r="AL709" s="8">
        <f t="shared" si="365"/>
        <v>-0.74403316030098066</v>
      </c>
      <c r="AM709" s="8">
        <f t="shared" si="365"/>
        <v>-0.7447103786005238</v>
      </c>
      <c r="AN709" s="8">
        <f t="shared" si="365"/>
        <v>-0.25497196802716637</v>
      </c>
      <c r="AO709" s="8">
        <f t="shared" si="365"/>
        <v>-0.82898624198740767</v>
      </c>
      <c r="AP709" s="8">
        <f t="shared" si="365"/>
        <v>0.42471559131375419</v>
      </c>
      <c r="AQ709" s="8">
        <f t="shared" si="365"/>
        <v>-0.77327828090345585</v>
      </c>
      <c r="AR709" s="8">
        <f t="shared" si="365"/>
        <v>-0.58216874080892045</v>
      </c>
      <c r="AS709" s="8">
        <f t="shared" si="365"/>
        <v>-0.89410661969024618</v>
      </c>
      <c r="AT709" s="8">
        <f t="shared" si="365"/>
        <v>1.8833466365118894</v>
      </c>
      <c r="AU709" s="8">
        <f t="shared" si="365"/>
        <v>-0.45097138350383897</v>
      </c>
      <c r="AW709">
        <f t="shared" si="299"/>
        <v>-0.49152000000000018</v>
      </c>
      <c r="AX709" t="str">
        <f t="shared" si="202"/>
        <v/>
      </c>
      <c r="AY709">
        <f t="shared" si="203"/>
        <v>-0.49152000000000018</v>
      </c>
      <c r="AZ709" t="str">
        <f t="shared" si="204"/>
        <v/>
      </c>
    </row>
    <row r="710" spans="1:52" s="17" customFormat="1" x14ac:dyDescent="0.3">
      <c r="A710">
        <v>24</v>
      </c>
      <c r="B710" t="s">
        <v>130</v>
      </c>
      <c r="C710" t="s">
        <v>123</v>
      </c>
      <c r="D710" t="s">
        <v>114</v>
      </c>
      <c r="E710"/>
      <c r="F710" s="2">
        <v>0</v>
      </c>
      <c r="G710" s="2">
        <f t="shared" si="194"/>
        <v>1</v>
      </c>
      <c r="H710" s="4">
        <f t="shared" si="195"/>
        <v>0</v>
      </c>
      <c r="I710">
        <f t="shared" si="196"/>
        <v>0</v>
      </c>
      <c r="J710">
        <f t="shared" si="295"/>
        <v>1</v>
      </c>
      <c r="K710">
        <f t="shared" si="197"/>
        <v>3</v>
      </c>
      <c r="L710">
        <f t="shared" si="198"/>
        <v>0</v>
      </c>
      <c r="M710" s="8">
        <f t="shared" ref="M710:W710" si="366">(M58-$M58)/$M58</f>
        <v>0</v>
      </c>
      <c r="N710" s="8">
        <f t="shared" si="366"/>
        <v>-0.18245248870731121</v>
      </c>
      <c r="O710" s="8">
        <f t="shared" si="366"/>
        <v>-0.17156363318005138</v>
      </c>
      <c r="P710" s="8">
        <f t="shared" si="366"/>
        <v>-0.25844050071626451</v>
      </c>
      <c r="Q710" s="8">
        <f t="shared" si="366"/>
        <v>-0.6250515966365312</v>
      </c>
      <c r="R710" s="8">
        <f t="shared" si="366"/>
        <v>-0.3523485370908529</v>
      </c>
      <c r="S710" s="8">
        <f t="shared" si="366"/>
        <v>-0.68069858840233999</v>
      </c>
      <c r="T710" s="8">
        <f t="shared" si="366"/>
        <v>1.7206571199659175</v>
      </c>
      <c r="U710" s="8">
        <f t="shared" si="366"/>
        <v>1.5004419045763557</v>
      </c>
      <c r="V710" s="8">
        <f t="shared" si="366"/>
        <v>1.4927998993807787</v>
      </c>
      <c r="W710" s="8">
        <f t="shared" si="366"/>
        <v>9.7039902118213478E-2</v>
      </c>
      <c r="X710"/>
      <c r="Y710" s="8">
        <f t="shared" ref="Y710:AI710" si="367">(Y58-$Y58)/$Y58</f>
        <v>0</v>
      </c>
      <c r="Z710" s="8">
        <f t="shared" si="367"/>
        <v>-0.1535980449256433</v>
      </c>
      <c r="AA710" s="8">
        <f t="shared" si="367"/>
        <v>-0.15985970026786775</v>
      </c>
      <c r="AB710" s="8">
        <f t="shared" si="367"/>
        <v>3.1184417672000257E-2</v>
      </c>
      <c r="AC710" s="8">
        <f t="shared" si="367"/>
        <v>-0.28045584712420069</v>
      </c>
      <c r="AD710" s="8">
        <f t="shared" si="367"/>
        <v>-0.25048486080331261</v>
      </c>
      <c r="AE710" s="8">
        <f t="shared" si="367"/>
        <v>-0.48363708337769112</v>
      </c>
      <c r="AF710" s="8">
        <f t="shared" si="367"/>
        <v>-4.4019098596538707E-2</v>
      </c>
      <c r="AG710" s="8">
        <f t="shared" si="367"/>
        <v>0.24589780884229298</v>
      </c>
      <c r="AH710" s="8">
        <f t="shared" si="367"/>
        <v>1.3939127851055275</v>
      </c>
      <c r="AI710" s="8">
        <f t="shared" si="367"/>
        <v>0.54633185676442864</v>
      </c>
      <c r="AK710" s="8">
        <f t="shared" ref="AK710:AU710" si="368">(AK58-$AK58)/$AK58</f>
        <v>0</v>
      </c>
      <c r="AL710" s="8">
        <f t="shared" si="368"/>
        <v>-0.6814370409730478</v>
      </c>
      <c r="AM710" s="8">
        <f t="shared" si="368"/>
        <v>-0.68381009199471754</v>
      </c>
      <c r="AN710" s="8">
        <f t="shared" si="368"/>
        <v>3.1184417672000257E-2</v>
      </c>
      <c r="AO710" s="8">
        <f t="shared" si="368"/>
        <v>-0.69218081335121595</v>
      </c>
      <c r="AP710" s="8">
        <f t="shared" si="368"/>
        <v>-0.25048486080331261</v>
      </c>
      <c r="AQ710" s="8">
        <f t="shared" si="368"/>
        <v>-0.73601360070875343</v>
      </c>
      <c r="AR710" s="8">
        <f t="shared" si="368"/>
        <v>-0.50249580626575141</v>
      </c>
      <c r="AS710" s="8">
        <f t="shared" si="368"/>
        <v>-0.72714115345367247</v>
      </c>
      <c r="AT710" s="8">
        <f t="shared" si="368"/>
        <v>1.3939127851055275</v>
      </c>
      <c r="AU710" s="8">
        <f t="shared" si="368"/>
        <v>-0.27360892853881608</v>
      </c>
      <c r="AW710">
        <f t="shared" si="299"/>
        <v>0.1009254400000001</v>
      </c>
      <c r="AX710" t="str">
        <f t="shared" si="202"/>
        <v/>
      </c>
      <c r="AY710" t="str">
        <f t="shared" si="203"/>
        <v/>
      </c>
      <c r="AZ710">
        <f t="shared" si="204"/>
        <v>0.1009254400000001</v>
      </c>
    </row>
    <row r="711" spans="1:52" s="17" customFormat="1" x14ac:dyDescent="0.3">
      <c r="A711"/>
      <c r="B711"/>
      <c r="C711"/>
      <c r="D711"/>
      <c r="E711"/>
      <c r="F711" s="2"/>
      <c r="G711" s="2"/>
      <c r="H711" s="4"/>
      <c r="I711"/>
      <c r="J711"/>
      <c r="K711"/>
      <c r="L711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/>
      <c r="Y711" s="8"/>
      <c r="Z711" s="8"/>
      <c r="AA711" s="8"/>
      <c r="AB711" s="8"/>
      <c r="AC711" s="8"/>
      <c r="AD711" s="8"/>
      <c r="AE711" s="8"/>
      <c r="AF711" s="8"/>
      <c r="AG711" s="8"/>
      <c r="AH711" s="8"/>
      <c r="AI711" s="8"/>
      <c r="AK711" s="8"/>
      <c r="AL711" s="8"/>
      <c r="AM711" s="8"/>
      <c r="AN711" s="8"/>
      <c r="AO711" s="8"/>
      <c r="AP711" s="8"/>
      <c r="AQ711" s="8"/>
      <c r="AR711" s="8"/>
      <c r="AS711" s="8"/>
      <c r="AT711" s="8"/>
      <c r="AU711" s="8"/>
      <c r="AW711"/>
      <c r="AX711"/>
      <c r="AY711"/>
      <c r="AZ711"/>
    </row>
    <row r="712" spans="1:52" s="17" customFormat="1" x14ac:dyDescent="0.3">
      <c r="A712"/>
      <c r="B712"/>
      <c r="C712"/>
      <c r="D712"/>
      <c r="E712"/>
      <c r="F712" s="2"/>
      <c r="G712" s="2"/>
      <c r="H712" s="4"/>
      <c r="I712"/>
      <c r="J712"/>
      <c r="K712"/>
      <c r="L712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/>
      <c r="Y712" s="8"/>
      <c r="Z712" s="8"/>
      <c r="AA712" s="8"/>
      <c r="AB712" s="8"/>
      <c r="AC712" s="8"/>
      <c r="AD712" s="8"/>
      <c r="AE712" s="8"/>
      <c r="AF712" s="8"/>
      <c r="AG712" s="8"/>
      <c r="AH712" s="8"/>
      <c r="AI712" s="8"/>
      <c r="AK712" s="8"/>
      <c r="AL712" s="8"/>
      <c r="AM712" s="8"/>
      <c r="AN712" s="8"/>
      <c r="AO712" s="8"/>
      <c r="AP712" s="8"/>
      <c r="AQ712" s="8"/>
      <c r="AR712" s="8"/>
      <c r="AS712" s="8"/>
      <c r="AT712" s="8"/>
      <c r="AU712" s="8"/>
      <c r="AW712"/>
      <c r="AX712"/>
      <c r="AY712"/>
      <c r="AZ712"/>
    </row>
    <row r="713" spans="1:52" s="17" customFormat="1" x14ac:dyDescent="0.3">
      <c r="A713"/>
      <c r="B713"/>
      <c r="C713"/>
      <c r="D713"/>
      <c r="E713"/>
      <c r="F713" s="2"/>
      <c r="G713" s="2"/>
      <c r="H713" s="4"/>
      <c r="I713"/>
      <c r="J713"/>
      <c r="K713"/>
      <c r="L713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/>
      <c r="Y713" s="8"/>
      <c r="Z713" s="8"/>
      <c r="AA713" s="8"/>
      <c r="AB713" s="8"/>
      <c r="AC713" s="8"/>
      <c r="AD713" s="8"/>
      <c r="AE713" s="8"/>
      <c r="AF713" s="8"/>
      <c r="AG713" s="8"/>
      <c r="AH713" s="8"/>
      <c r="AI713" s="8"/>
      <c r="AK713" s="8"/>
      <c r="AL713" s="8"/>
      <c r="AM713" s="8"/>
      <c r="AN713" s="8"/>
      <c r="AO713" s="8"/>
      <c r="AP713" s="8"/>
      <c r="AQ713" s="8"/>
      <c r="AR713" s="8"/>
      <c r="AS713" s="8"/>
      <c r="AT713" s="8"/>
      <c r="AU713" s="8"/>
      <c r="AW713"/>
      <c r="AX713"/>
      <c r="AY713"/>
      <c r="AZ713"/>
    </row>
    <row r="714" spans="1:52" s="17" customFormat="1" x14ac:dyDescent="0.3">
      <c r="A714"/>
      <c r="B714"/>
      <c r="C714"/>
      <c r="D714"/>
      <c r="E714"/>
      <c r="F714" s="2"/>
      <c r="G714" s="2"/>
      <c r="H714" s="4"/>
      <c r="I714"/>
      <c r="J714"/>
      <c r="K714"/>
      <c r="L714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/>
      <c r="Y714" s="8"/>
      <c r="Z714" s="8"/>
      <c r="AA714" s="8"/>
      <c r="AB714" s="8"/>
      <c r="AC714" s="8"/>
      <c r="AD714" s="8"/>
      <c r="AE714" s="8"/>
      <c r="AF714" s="8"/>
      <c r="AG714" s="8"/>
      <c r="AH714" s="8"/>
      <c r="AI714" s="8"/>
      <c r="AK714" s="8"/>
      <c r="AL714" s="8"/>
      <c r="AM714" s="8"/>
      <c r="AN714" s="8"/>
      <c r="AO714" s="8"/>
      <c r="AP714" s="8"/>
      <c r="AQ714" s="8"/>
      <c r="AR714" s="8"/>
      <c r="AS714" s="8"/>
      <c r="AT714" s="8"/>
      <c r="AU714" s="8"/>
      <c r="AW714"/>
      <c r="AX714"/>
      <c r="AY714"/>
      <c r="AZ714"/>
    </row>
    <row r="715" spans="1:52" s="17" customFormat="1" x14ac:dyDescent="0.3">
      <c r="A715"/>
      <c r="B715"/>
      <c r="C715"/>
      <c r="D715"/>
      <c r="E715"/>
      <c r="F715" s="2"/>
      <c r="G715" s="2"/>
      <c r="H715" s="4"/>
      <c r="I715"/>
      <c r="J715"/>
      <c r="K715"/>
      <c r="L715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/>
      <c r="Y715" s="8"/>
      <c r="Z715" s="8"/>
      <c r="AA715" s="8"/>
      <c r="AB715" s="8"/>
      <c r="AC715" s="8"/>
      <c r="AD715" s="8"/>
      <c r="AE715" s="8"/>
      <c r="AF715" s="8"/>
      <c r="AG715" s="8"/>
      <c r="AH715" s="8"/>
      <c r="AI715" s="8"/>
      <c r="AK715" s="8"/>
      <c r="AL715" s="8"/>
      <c r="AM715" s="8"/>
      <c r="AN715" s="8"/>
      <c r="AO715" s="8"/>
      <c r="AP715" s="8"/>
      <c r="AQ715" s="8"/>
      <c r="AR715" s="8"/>
      <c r="AS715" s="8"/>
      <c r="AT715" s="8"/>
      <c r="AU715" s="8"/>
      <c r="AW715"/>
      <c r="AX715"/>
      <c r="AY715"/>
      <c r="AZ715"/>
    </row>
    <row r="716" spans="1:52" s="17" customFormat="1" x14ac:dyDescent="0.3">
      <c r="A716"/>
      <c r="B716"/>
      <c r="C716"/>
      <c r="D716"/>
      <c r="E716"/>
      <c r="F716" s="2"/>
      <c r="G716" s="2"/>
      <c r="H716" s="4"/>
      <c r="I716"/>
      <c r="J716"/>
      <c r="K716"/>
      <c r="L716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/>
      <c r="Y716" s="8"/>
      <c r="Z716" s="8"/>
      <c r="AA716" s="8"/>
      <c r="AB716" s="8"/>
      <c r="AC716" s="8"/>
      <c r="AD716" s="8"/>
      <c r="AE716" s="8"/>
      <c r="AF716" s="8"/>
      <c r="AG716" s="8"/>
      <c r="AH716" s="8"/>
      <c r="AI716" s="8"/>
      <c r="AK716" s="8"/>
      <c r="AL716" s="8"/>
      <c r="AM716" s="8"/>
      <c r="AN716" s="8"/>
      <c r="AO716" s="8"/>
      <c r="AP716" s="8"/>
      <c r="AQ716" s="8"/>
      <c r="AR716" s="8"/>
      <c r="AS716" s="8"/>
      <c r="AT716" s="8"/>
      <c r="AU716" s="8"/>
      <c r="AW716"/>
      <c r="AX716"/>
      <c r="AY716"/>
      <c r="AZ716"/>
    </row>
    <row r="717" spans="1:52" s="17" customFormat="1" x14ac:dyDescent="0.3">
      <c r="A717"/>
      <c r="B717"/>
      <c r="C717"/>
      <c r="D717"/>
      <c r="E717"/>
      <c r="F717" s="2"/>
      <c r="G717" s="2"/>
      <c r="H717" s="4"/>
      <c r="I717"/>
      <c r="J717"/>
      <c r="K717"/>
      <c r="L717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/>
      <c r="Y717" s="8"/>
      <c r="Z717" s="8"/>
      <c r="AA717" s="8"/>
      <c r="AB717" s="8"/>
      <c r="AC717" s="8"/>
      <c r="AD717" s="8"/>
      <c r="AE717" s="8"/>
      <c r="AF717" s="8"/>
      <c r="AG717" s="8"/>
      <c r="AH717" s="8"/>
      <c r="AI717" s="8"/>
      <c r="AK717" s="8"/>
      <c r="AL717" s="8"/>
      <c r="AM717" s="8"/>
      <c r="AN717" s="8"/>
      <c r="AO717" s="8"/>
      <c r="AP717" s="8"/>
      <c r="AQ717" s="8"/>
      <c r="AR717" s="8"/>
      <c r="AS717" s="8"/>
      <c r="AT717" s="8"/>
      <c r="AU717" s="8"/>
      <c r="AW717"/>
      <c r="AX717"/>
      <c r="AY717"/>
      <c r="AZ717"/>
    </row>
    <row r="718" spans="1:52" s="17" customFormat="1" x14ac:dyDescent="0.3">
      <c r="A718"/>
      <c r="B718"/>
      <c r="C718"/>
      <c r="D718"/>
      <c r="E718"/>
      <c r="F718" s="2"/>
      <c r="G718" s="2"/>
      <c r="H718" s="4"/>
      <c r="I718"/>
      <c r="J718"/>
      <c r="K718"/>
      <c r="L71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/>
      <c r="Y718" s="8"/>
      <c r="Z718" s="8"/>
      <c r="AA718" s="8"/>
      <c r="AB718" s="8"/>
      <c r="AC718" s="8"/>
      <c r="AD718" s="8"/>
      <c r="AE718" s="8"/>
      <c r="AF718" s="8"/>
      <c r="AG718" s="8"/>
      <c r="AH718" s="8"/>
      <c r="AI718" s="8"/>
      <c r="AK718" s="8"/>
      <c r="AL718" s="8"/>
      <c r="AM718" s="8"/>
      <c r="AN718" s="8"/>
      <c r="AO718" s="8"/>
      <c r="AP718" s="8"/>
      <c r="AQ718" s="8"/>
      <c r="AR718" s="8"/>
      <c r="AS718" s="8"/>
      <c r="AT718" s="8"/>
      <c r="AU718" s="8"/>
      <c r="AW718"/>
      <c r="AX718"/>
      <c r="AY718"/>
      <c r="AZ718"/>
    </row>
    <row r="719" spans="1:52" s="17" customFormat="1" x14ac:dyDescent="0.3">
      <c r="A719"/>
      <c r="B719"/>
      <c r="C719"/>
      <c r="D719"/>
      <c r="E719"/>
      <c r="F719" s="2"/>
      <c r="G719" s="2"/>
      <c r="H719" s="4"/>
      <c r="I719"/>
      <c r="J719"/>
      <c r="K719"/>
      <c r="L719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/>
      <c r="Y719" s="8"/>
      <c r="Z719" s="8"/>
      <c r="AA719" s="8"/>
      <c r="AB719" s="8"/>
      <c r="AC719" s="8"/>
      <c r="AD719" s="8"/>
      <c r="AE719" s="8"/>
      <c r="AF719" s="8"/>
      <c r="AG719" s="8"/>
      <c r="AH719" s="8"/>
      <c r="AI719" s="8"/>
      <c r="AK719" s="8"/>
      <c r="AL719" s="8"/>
      <c r="AM719" s="8"/>
      <c r="AN719" s="8"/>
      <c r="AO719" s="8"/>
      <c r="AP719" s="8"/>
      <c r="AQ719" s="8"/>
      <c r="AR719" s="8"/>
      <c r="AS719" s="8"/>
      <c r="AT719" s="8"/>
      <c r="AU719" s="8"/>
      <c r="AW719"/>
      <c r="AX719"/>
      <c r="AY719"/>
      <c r="AZ719"/>
    </row>
    <row r="720" spans="1:52" s="17" customFormat="1" x14ac:dyDescent="0.3">
      <c r="A720"/>
      <c r="B720"/>
      <c r="C720"/>
      <c r="D720"/>
      <c r="E720"/>
      <c r="F720" s="2"/>
      <c r="G720" s="2"/>
      <c r="H720" s="4"/>
      <c r="I720"/>
      <c r="J720"/>
      <c r="K720"/>
      <c r="L720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/>
      <c r="Y720" s="8"/>
      <c r="Z720" s="8"/>
      <c r="AA720" s="8"/>
      <c r="AB720" s="8"/>
      <c r="AC720" s="8"/>
      <c r="AD720" s="8"/>
      <c r="AE720" s="8"/>
      <c r="AF720" s="8"/>
      <c r="AG720" s="8"/>
      <c r="AH720" s="8"/>
      <c r="AI720" s="8"/>
      <c r="AK720" s="8"/>
      <c r="AL720" s="8"/>
      <c r="AM720" s="8"/>
      <c r="AN720" s="8"/>
      <c r="AO720" s="8"/>
      <c r="AP720" s="8"/>
      <c r="AQ720" s="8"/>
      <c r="AR720" s="8"/>
      <c r="AS720" s="8"/>
      <c r="AT720" s="8"/>
      <c r="AU720" s="8"/>
      <c r="AW720"/>
      <c r="AX720"/>
      <c r="AY720"/>
      <c r="AZ720"/>
    </row>
    <row r="721" spans="1:52" s="17" customFormat="1" x14ac:dyDescent="0.3">
      <c r="A721"/>
      <c r="B721"/>
      <c r="C721"/>
      <c r="D721"/>
      <c r="E721"/>
      <c r="F721" s="2"/>
      <c r="G721" s="2"/>
      <c r="H721" s="4"/>
      <c r="I721"/>
      <c r="J721"/>
      <c r="K721"/>
      <c r="L721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/>
      <c r="Y721" s="8"/>
      <c r="Z721" s="8"/>
      <c r="AA721" s="8"/>
      <c r="AB721" s="8"/>
      <c r="AC721" s="8"/>
      <c r="AD721" s="8"/>
      <c r="AE721" s="8"/>
      <c r="AF721" s="8"/>
      <c r="AG721" s="8"/>
      <c r="AH721" s="8"/>
      <c r="AI721" s="8"/>
      <c r="AK721" s="8"/>
      <c r="AL721" s="8"/>
      <c r="AM721" s="8"/>
      <c r="AN721" s="8"/>
      <c r="AO721" s="8"/>
      <c r="AP721" s="8"/>
      <c r="AQ721" s="8"/>
      <c r="AR721" s="8"/>
      <c r="AS721" s="8"/>
      <c r="AT721" s="8"/>
      <c r="AU721" s="8"/>
      <c r="AW721"/>
      <c r="AX721"/>
      <c r="AY721"/>
      <c r="AZ721"/>
    </row>
    <row r="722" spans="1:52" s="17" customFormat="1" x14ac:dyDescent="0.3">
      <c r="A722"/>
      <c r="B722"/>
      <c r="C722"/>
      <c r="D722"/>
      <c r="E722"/>
      <c r="F722" s="2"/>
      <c r="G722" s="2"/>
      <c r="H722" s="4"/>
      <c r="I722"/>
      <c r="J722"/>
      <c r="K722"/>
      <c r="L722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/>
      <c r="Y722" s="8"/>
      <c r="Z722" s="8"/>
      <c r="AA722" s="8"/>
      <c r="AB722" s="8"/>
      <c r="AC722" s="8"/>
      <c r="AD722" s="8"/>
      <c r="AE722" s="8"/>
      <c r="AF722" s="8"/>
      <c r="AG722" s="8"/>
      <c r="AH722" s="8"/>
      <c r="AI722" s="8"/>
      <c r="AK722" s="8"/>
      <c r="AL722" s="8"/>
      <c r="AM722" s="8"/>
      <c r="AN722" s="8"/>
      <c r="AO722" s="8"/>
      <c r="AP722" s="8"/>
      <c r="AQ722" s="8"/>
      <c r="AR722" s="8"/>
      <c r="AS722" s="8"/>
      <c r="AT722" s="8"/>
      <c r="AU722" s="8"/>
      <c r="AW722"/>
      <c r="AX722"/>
      <c r="AY722"/>
      <c r="AZ722"/>
    </row>
    <row r="723" spans="1:52" s="17" customFormat="1" x14ac:dyDescent="0.3">
      <c r="A723"/>
      <c r="B723"/>
      <c r="C723"/>
      <c r="D723"/>
      <c r="E723"/>
      <c r="F723" s="2"/>
      <c r="G723" s="2"/>
      <c r="H723" s="4"/>
      <c r="I723"/>
      <c r="J723"/>
      <c r="K723"/>
      <c r="L723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/>
      <c r="Y723" s="8"/>
      <c r="Z723" s="8"/>
      <c r="AA723" s="8"/>
      <c r="AB723" s="8"/>
      <c r="AC723" s="8"/>
      <c r="AD723" s="8"/>
      <c r="AE723" s="8"/>
      <c r="AF723" s="8"/>
      <c r="AG723" s="8"/>
      <c r="AH723" s="8"/>
      <c r="AI723" s="8"/>
      <c r="AK723" s="8"/>
      <c r="AL723" s="8"/>
      <c r="AM723" s="8"/>
      <c r="AN723" s="8"/>
      <c r="AO723" s="8"/>
      <c r="AP723" s="8"/>
      <c r="AQ723" s="8"/>
      <c r="AR723" s="8"/>
      <c r="AS723" s="8"/>
      <c r="AT723" s="8"/>
      <c r="AU723" s="8"/>
      <c r="AW723"/>
      <c r="AX723"/>
      <c r="AY723"/>
      <c r="AZ723"/>
    </row>
    <row r="724" spans="1:52" s="17" customFormat="1" x14ac:dyDescent="0.3">
      <c r="A724"/>
      <c r="B724"/>
      <c r="C724"/>
      <c r="D724"/>
      <c r="E724"/>
      <c r="F724" s="2"/>
      <c r="G724" s="2"/>
      <c r="H724" s="4"/>
      <c r="I724"/>
      <c r="J724"/>
      <c r="K724"/>
      <c r="L724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/>
      <c r="Y724" s="8"/>
      <c r="Z724" s="8"/>
      <c r="AA724" s="8"/>
      <c r="AB724" s="8"/>
      <c r="AC724" s="8"/>
      <c r="AD724" s="8"/>
      <c r="AE724" s="8"/>
      <c r="AF724" s="8"/>
      <c r="AG724" s="8"/>
      <c r="AH724" s="8"/>
      <c r="AI724" s="8"/>
      <c r="AK724" s="8"/>
      <c r="AL724" s="8"/>
      <c r="AM724" s="8"/>
      <c r="AN724" s="8"/>
      <c r="AO724" s="8"/>
      <c r="AP724" s="8"/>
      <c r="AQ724" s="8"/>
      <c r="AR724" s="8"/>
      <c r="AS724" s="8"/>
      <c r="AT724" s="8"/>
      <c r="AU724" s="8"/>
      <c r="AW724"/>
      <c r="AX724"/>
      <c r="AY724"/>
      <c r="AZ724"/>
    </row>
    <row r="725" spans="1:52" s="17" customFormat="1" x14ac:dyDescent="0.3">
      <c r="A725"/>
      <c r="B725"/>
      <c r="C725"/>
      <c r="D725"/>
      <c r="E725"/>
      <c r="F725" s="2"/>
      <c r="G725" s="2"/>
      <c r="H725" s="4"/>
      <c r="I725"/>
      <c r="J725"/>
      <c r="K725"/>
      <c r="L725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/>
      <c r="Y725" s="8"/>
      <c r="Z725" s="8"/>
      <c r="AA725" s="8"/>
      <c r="AB725" s="8"/>
      <c r="AC725" s="8"/>
      <c r="AD725" s="8"/>
      <c r="AE725" s="8"/>
      <c r="AF725" s="8"/>
      <c r="AG725" s="8"/>
      <c r="AH725" s="8"/>
      <c r="AI725" s="8"/>
      <c r="AK725" s="8"/>
      <c r="AL725" s="8"/>
      <c r="AM725" s="8"/>
      <c r="AN725" s="8"/>
      <c r="AO725" s="8"/>
      <c r="AP725" s="8"/>
      <c r="AQ725" s="8"/>
      <c r="AR725" s="8"/>
      <c r="AS725" s="8"/>
      <c r="AT725" s="8"/>
      <c r="AU725" s="8"/>
      <c r="AW725"/>
      <c r="AX725"/>
      <c r="AY725"/>
      <c r="AZ725"/>
    </row>
    <row r="726" spans="1:52" s="17" customFormat="1" x14ac:dyDescent="0.3">
      <c r="A726"/>
      <c r="B726"/>
      <c r="C726"/>
      <c r="D726"/>
      <c r="E726"/>
      <c r="F726" s="2"/>
      <c r="G726" s="2"/>
      <c r="H726" s="4"/>
      <c r="I726"/>
      <c r="J726"/>
      <c r="K726"/>
      <c r="L726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/>
      <c r="Y726" s="8"/>
      <c r="Z726" s="8"/>
      <c r="AA726" s="8"/>
      <c r="AB726" s="8"/>
      <c r="AC726" s="8"/>
      <c r="AD726" s="8"/>
      <c r="AE726" s="8"/>
      <c r="AF726" s="8"/>
      <c r="AG726" s="8"/>
      <c r="AH726" s="8"/>
      <c r="AI726" s="8"/>
      <c r="AK726" s="8"/>
      <c r="AL726" s="8"/>
      <c r="AM726" s="8"/>
      <c r="AN726" s="8"/>
      <c r="AO726" s="8"/>
      <c r="AP726" s="8"/>
      <c r="AQ726" s="8"/>
      <c r="AR726" s="8"/>
      <c r="AS726" s="8"/>
      <c r="AT726" s="8"/>
      <c r="AU726" s="8"/>
      <c r="AW726"/>
      <c r="AX726"/>
      <c r="AY726"/>
      <c r="AZ726"/>
    </row>
    <row r="727" spans="1:52" s="17" customFormat="1" x14ac:dyDescent="0.3">
      <c r="A727"/>
      <c r="B727"/>
      <c r="C727"/>
      <c r="D727"/>
      <c r="E727"/>
      <c r="F727" s="2"/>
      <c r="G727" s="2"/>
      <c r="H727" s="4"/>
      <c r="I727"/>
      <c r="J727"/>
      <c r="K727"/>
      <c r="L727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/>
      <c r="Y727" s="8"/>
      <c r="Z727" s="8"/>
      <c r="AA727" s="8"/>
      <c r="AB727" s="8"/>
      <c r="AC727" s="8"/>
      <c r="AD727" s="8"/>
      <c r="AE727" s="8"/>
      <c r="AF727" s="8"/>
      <c r="AG727" s="8"/>
      <c r="AH727" s="8"/>
      <c r="AI727" s="8"/>
      <c r="AK727" s="8"/>
      <c r="AL727" s="8"/>
      <c r="AM727" s="8"/>
      <c r="AN727" s="8"/>
      <c r="AO727" s="8"/>
      <c r="AP727" s="8"/>
      <c r="AQ727" s="8"/>
      <c r="AR727" s="8"/>
      <c r="AS727" s="8"/>
      <c r="AT727" s="8"/>
      <c r="AU727" s="8"/>
      <c r="AW727"/>
      <c r="AX727"/>
      <c r="AY727"/>
      <c r="AZ727"/>
    </row>
    <row r="728" spans="1:52" s="17" customFormat="1" x14ac:dyDescent="0.3">
      <c r="A728"/>
      <c r="B728"/>
      <c r="C728"/>
      <c r="D728"/>
      <c r="E728"/>
      <c r="F728" s="2"/>
      <c r="G728" s="2"/>
      <c r="H728" s="4"/>
      <c r="I728"/>
      <c r="J728"/>
      <c r="K728"/>
      <c r="L72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/>
      <c r="Y728" s="8"/>
      <c r="Z728" s="8"/>
      <c r="AA728" s="8"/>
      <c r="AB728" s="8"/>
      <c r="AC728" s="8"/>
      <c r="AD728" s="8"/>
      <c r="AE728" s="8"/>
      <c r="AF728" s="8"/>
      <c r="AG728" s="8"/>
      <c r="AH728" s="8"/>
      <c r="AI728" s="8"/>
      <c r="AK728" s="8"/>
      <c r="AL728" s="8"/>
      <c r="AM728" s="8"/>
      <c r="AN728" s="8"/>
      <c r="AO728" s="8"/>
      <c r="AP728" s="8"/>
      <c r="AQ728" s="8"/>
      <c r="AR728" s="8"/>
      <c r="AS728" s="8"/>
      <c r="AT728" s="8"/>
      <c r="AU728" s="8"/>
      <c r="AW728"/>
      <c r="AX728"/>
      <c r="AY728"/>
      <c r="AZ728"/>
    </row>
    <row r="729" spans="1:52" s="17" customFormat="1" x14ac:dyDescent="0.3">
      <c r="A729"/>
      <c r="B729"/>
      <c r="C729"/>
      <c r="D729"/>
      <c r="E729"/>
      <c r="F729" s="2"/>
      <c r="G729" s="2"/>
      <c r="H729" s="4"/>
      <c r="I729"/>
      <c r="J729"/>
      <c r="K729"/>
      <c r="L729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/>
      <c r="Y729" s="8"/>
      <c r="Z729" s="8"/>
      <c r="AA729" s="8"/>
      <c r="AB729" s="8"/>
      <c r="AC729" s="8"/>
      <c r="AD729" s="8"/>
      <c r="AE729" s="8"/>
      <c r="AF729" s="8"/>
      <c r="AG729" s="8"/>
      <c r="AH729" s="8"/>
      <c r="AI729" s="8"/>
      <c r="AK729" s="8"/>
      <c r="AL729" s="8"/>
      <c r="AM729" s="8"/>
      <c r="AN729" s="8"/>
      <c r="AO729" s="8"/>
      <c r="AP729" s="8"/>
      <c r="AQ729" s="8"/>
      <c r="AR729" s="8"/>
      <c r="AS729" s="8"/>
      <c r="AT729" s="8"/>
      <c r="AU729" s="8"/>
      <c r="AW729"/>
      <c r="AX729"/>
      <c r="AY729"/>
      <c r="AZ729"/>
    </row>
    <row r="730" spans="1:52" s="17" customFormat="1" x14ac:dyDescent="0.3">
      <c r="A730"/>
      <c r="B730"/>
      <c r="C730"/>
      <c r="D730"/>
      <c r="E730"/>
      <c r="F730" s="2"/>
      <c r="G730" s="2"/>
      <c r="H730" s="4"/>
      <c r="I730"/>
      <c r="J730"/>
      <c r="K730"/>
      <c r="L730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/>
      <c r="Y730" s="8"/>
      <c r="Z730" s="8"/>
      <c r="AA730" s="8"/>
      <c r="AB730" s="8"/>
      <c r="AC730" s="8"/>
      <c r="AD730" s="8"/>
      <c r="AE730" s="8"/>
      <c r="AF730" s="8"/>
      <c r="AG730" s="8"/>
      <c r="AH730" s="8"/>
      <c r="AI730" s="8"/>
      <c r="AK730" s="8"/>
      <c r="AL730" s="8"/>
      <c r="AM730" s="8"/>
      <c r="AN730" s="8"/>
      <c r="AO730" s="8"/>
      <c r="AP730" s="8"/>
      <c r="AQ730" s="8"/>
      <c r="AR730" s="8"/>
      <c r="AS730" s="8"/>
      <c r="AT730" s="8"/>
      <c r="AU730" s="8"/>
      <c r="AW730"/>
      <c r="AX730"/>
      <c r="AY730"/>
      <c r="AZ730"/>
    </row>
    <row r="731" spans="1:52" s="17" customFormat="1" x14ac:dyDescent="0.3">
      <c r="A731"/>
      <c r="B731"/>
      <c r="C731"/>
      <c r="D731"/>
      <c r="E731"/>
      <c r="F731" s="2"/>
      <c r="G731" s="2"/>
      <c r="H731" s="4"/>
      <c r="I731"/>
      <c r="J731"/>
      <c r="K731"/>
      <c r="L731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/>
      <c r="Y731" s="8"/>
      <c r="Z731" s="8"/>
      <c r="AA731" s="8"/>
      <c r="AB731" s="8"/>
      <c r="AC731" s="8"/>
      <c r="AD731" s="8"/>
      <c r="AE731" s="8"/>
      <c r="AF731" s="8"/>
      <c r="AG731" s="8"/>
      <c r="AH731" s="8"/>
      <c r="AI731" s="8"/>
      <c r="AK731" s="8"/>
      <c r="AL731" s="8"/>
      <c r="AM731" s="8"/>
      <c r="AN731" s="8"/>
      <c r="AO731" s="8"/>
      <c r="AP731" s="8"/>
      <c r="AQ731" s="8"/>
      <c r="AR731" s="8"/>
      <c r="AS731" s="8"/>
      <c r="AT731" s="8"/>
      <c r="AU731" s="8"/>
      <c r="AW731"/>
      <c r="AX731"/>
      <c r="AY731"/>
      <c r="AZ731"/>
    </row>
    <row r="732" spans="1:52" s="17" customFormat="1" x14ac:dyDescent="0.3">
      <c r="A732"/>
      <c r="B732"/>
      <c r="C732"/>
      <c r="D732"/>
      <c r="E732"/>
      <c r="F732" s="2"/>
      <c r="G732" s="2"/>
      <c r="H732" s="4"/>
      <c r="I732"/>
      <c r="J732"/>
      <c r="K732"/>
      <c r="L732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/>
      <c r="Y732" s="8"/>
      <c r="Z732" s="8"/>
      <c r="AA732" s="8"/>
      <c r="AB732" s="8"/>
      <c r="AC732" s="8"/>
      <c r="AD732" s="8"/>
      <c r="AE732" s="8"/>
      <c r="AF732" s="8"/>
      <c r="AG732" s="8"/>
      <c r="AH732" s="8"/>
      <c r="AI732" s="8"/>
      <c r="AK732" s="8"/>
      <c r="AL732" s="8"/>
      <c r="AM732" s="8"/>
      <c r="AN732" s="8"/>
      <c r="AO732" s="8"/>
      <c r="AP732" s="8"/>
      <c r="AQ732" s="8"/>
      <c r="AR732" s="8"/>
      <c r="AS732" s="8"/>
      <c r="AT732" s="8"/>
      <c r="AU732" s="8"/>
      <c r="AW732"/>
      <c r="AX732"/>
      <c r="AY732"/>
      <c r="AZ732"/>
    </row>
    <row r="733" spans="1:52" s="17" customFormat="1" x14ac:dyDescent="0.3">
      <c r="A733"/>
      <c r="B733"/>
      <c r="C733"/>
      <c r="D733"/>
      <c r="E733"/>
      <c r="F733" s="2"/>
      <c r="G733" s="2"/>
      <c r="H733" s="4"/>
      <c r="I733"/>
      <c r="J733"/>
      <c r="K733"/>
      <c r="L733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/>
      <c r="Y733" s="8"/>
      <c r="Z733" s="8"/>
      <c r="AA733" s="8"/>
      <c r="AB733" s="8"/>
      <c r="AC733" s="8"/>
      <c r="AD733" s="8"/>
      <c r="AE733" s="8"/>
      <c r="AF733" s="8"/>
      <c r="AG733" s="8"/>
      <c r="AH733" s="8"/>
      <c r="AI733" s="8"/>
      <c r="AK733" s="8"/>
      <c r="AL733" s="8"/>
      <c r="AM733" s="8"/>
      <c r="AN733" s="8"/>
      <c r="AO733" s="8"/>
      <c r="AP733" s="8"/>
      <c r="AQ733" s="8"/>
      <c r="AR733" s="8"/>
      <c r="AS733" s="8"/>
      <c r="AT733" s="8"/>
      <c r="AU733" s="8"/>
      <c r="AW733"/>
      <c r="AX733"/>
      <c r="AY733"/>
      <c r="AZ733"/>
    </row>
    <row r="734" spans="1:52" s="17" customFormat="1" x14ac:dyDescent="0.3">
      <c r="A734"/>
      <c r="B734"/>
      <c r="C734"/>
      <c r="D734"/>
      <c r="E734"/>
      <c r="F734" s="2"/>
      <c r="G734" s="2"/>
      <c r="H734" s="4"/>
      <c r="I734"/>
      <c r="J734"/>
      <c r="K734"/>
      <c r="L734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/>
      <c r="Y734" s="8"/>
      <c r="Z734" s="8"/>
      <c r="AA734" s="8"/>
      <c r="AB734" s="8"/>
      <c r="AC734" s="8"/>
      <c r="AD734" s="8"/>
      <c r="AE734" s="8"/>
      <c r="AF734" s="8"/>
      <c r="AG734" s="8"/>
      <c r="AH734" s="8"/>
      <c r="AI734" s="8"/>
      <c r="AK734" s="8"/>
      <c r="AL734" s="8"/>
      <c r="AM734" s="8"/>
      <c r="AN734" s="8"/>
      <c r="AO734" s="8"/>
      <c r="AP734" s="8"/>
      <c r="AQ734" s="8"/>
      <c r="AR734" s="8"/>
      <c r="AS734" s="8"/>
      <c r="AT734" s="8"/>
      <c r="AU734" s="8"/>
      <c r="AW734"/>
      <c r="AX734"/>
      <c r="AY734"/>
      <c r="AZ734"/>
    </row>
    <row r="735" spans="1:52" s="17" customFormat="1" x14ac:dyDescent="0.3">
      <c r="A735"/>
      <c r="B735"/>
      <c r="C735"/>
      <c r="D735"/>
      <c r="E735"/>
      <c r="F735" s="2"/>
      <c r="G735" s="2"/>
      <c r="H735" s="4"/>
      <c r="I735"/>
      <c r="J735"/>
      <c r="K735"/>
      <c r="L735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/>
      <c r="Y735" s="8"/>
      <c r="Z735" s="8"/>
      <c r="AA735" s="8"/>
      <c r="AB735" s="8"/>
      <c r="AC735" s="8"/>
      <c r="AD735" s="8"/>
      <c r="AE735" s="8"/>
      <c r="AF735" s="8"/>
      <c r="AG735" s="8"/>
      <c r="AH735" s="8"/>
      <c r="AI735" s="8"/>
      <c r="AK735" s="8"/>
      <c r="AL735" s="8"/>
      <c r="AM735" s="8"/>
      <c r="AN735" s="8"/>
      <c r="AO735" s="8"/>
      <c r="AP735" s="8"/>
      <c r="AQ735" s="8"/>
      <c r="AR735" s="8"/>
      <c r="AS735" s="8"/>
      <c r="AT735" s="8"/>
      <c r="AU735" s="8"/>
      <c r="AW735"/>
      <c r="AX735"/>
      <c r="AY735"/>
      <c r="AZ735"/>
    </row>
    <row r="736" spans="1:52" s="17" customFormat="1" x14ac:dyDescent="0.3">
      <c r="A736"/>
      <c r="B736"/>
      <c r="C736"/>
      <c r="D736"/>
      <c r="E736"/>
      <c r="F736" s="2"/>
      <c r="G736" s="2"/>
      <c r="H736" s="4"/>
      <c r="I736"/>
      <c r="J736"/>
      <c r="K736"/>
      <c r="L736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/>
      <c r="Y736" s="8"/>
      <c r="Z736" s="8"/>
      <c r="AA736" s="8"/>
      <c r="AB736" s="8"/>
      <c r="AC736" s="8"/>
      <c r="AD736" s="8"/>
      <c r="AE736" s="8"/>
      <c r="AF736" s="8"/>
      <c r="AG736" s="8"/>
      <c r="AH736" s="8"/>
      <c r="AI736" s="8"/>
      <c r="AK736" s="8"/>
      <c r="AL736" s="8"/>
      <c r="AM736" s="8"/>
      <c r="AN736" s="8"/>
      <c r="AO736" s="8"/>
      <c r="AP736" s="8"/>
      <c r="AQ736" s="8"/>
      <c r="AR736" s="8"/>
      <c r="AS736" s="8"/>
      <c r="AT736" s="8"/>
      <c r="AU736" s="8"/>
      <c r="AW736"/>
      <c r="AX736"/>
      <c r="AY736"/>
      <c r="AZ736"/>
    </row>
    <row r="737" spans="1:52" s="17" customFormat="1" x14ac:dyDescent="0.3">
      <c r="A737"/>
      <c r="B737"/>
      <c r="C737"/>
      <c r="D737"/>
      <c r="E737"/>
      <c r="F737" s="2"/>
      <c r="G737" s="2"/>
      <c r="H737" s="4"/>
      <c r="I737"/>
      <c r="J737"/>
      <c r="K737"/>
      <c r="L737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/>
      <c r="Y737" s="8"/>
      <c r="Z737" s="8"/>
      <c r="AA737" s="8"/>
      <c r="AB737" s="8"/>
      <c r="AC737" s="8"/>
      <c r="AD737" s="8"/>
      <c r="AE737" s="8"/>
      <c r="AF737" s="8"/>
      <c r="AG737" s="8"/>
      <c r="AH737" s="8"/>
      <c r="AI737" s="8"/>
      <c r="AK737" s="8"/>
      <c r="AL737" s="8"/>
      <c r="AM737" s="8"/>
      <c r="AN737" s="8"/>
      <c r="AO737" s="8"/>
      <c r="AP737" s="8"/>
      <c r="AQ737" s="8"/>
      <c r="AR737" s="8"/>
      <c r="AS737" s="8"/>
      <c r="AT737" s="8"/>
      <c r="AU737" s="8"/>
      <c r="AW737"/>
      <c r="AX737"/>
      <c r="AY737"/>
      <c r="AZ737"/>
    </row>
    <row r="738" spans="1:52" s="17" customFormat="1" x14ac:dyDescent="0.3">
      <c r="A738"/>
      <c r="B738"/>
      <c r="C738"/>
      <c r="D738"/>
      <c r="E738"/>
      <c r="F738" s="2"/>
      <c r="G738" s="2"/>
      <c r="H738" s="4"/>
      <c r="I738"/>
      <c r="J738"/>
      <c r="K738"/>
      <c r="L73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/>
      <c r="Y738" s="8"/>
      <c r="Z738" s="8"/>
      <c r="AA738" s="8"/>
      <c r="AB738" s="8"/>
      <c r="AC738" s="8"/>
      <c r="AD738" s="8"/>
      <c r="AE738" s="8"/>
      <c r="AF738" s="8"/>
      <c r="AG738" s="8"/>
      <c r="AH738" s="8"/>
      <c r="AI738" s="8"/>
      <c r="AK738" s="8"/>
      <c r="AL738" s="8"/>
      <c r="AM738" s="8"/>
      <c r="AN738" s="8"/>
      <c r="AO738" s="8"/>
      <c r="AP738" s="8"/>
      <c r="AQ738" s="8"/>
      <c r="AR738" s="8"/>
      <c r="AS738" s="8"/>
      <c r="AT738" s="8"/>
      <c r="AU738" s="8"/>
      <c r="AW738"/>
      <c r="AX738"/>
      <c r="AY738"/>
      <c r="AZ738"/>
    </row>
    <row r="739" spans="1:52" s="17" customFormat="1" x14ac:dyDescent="0.3">
      <c r="A739"/>
      <c r="B739"/>
      <c r="C739"/>
      <c r="D739"/>
      <c r="E739"/>
      <c r="F739" s="2"/>
      <c r="G739" s="2"/>
      <c r="H739" s="4"/>
      <c r="I739"/>
      <c r="J739"/>
      <c r="K739"/>
      <c r="L739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/>
      <c r="Y739" s="8"/>
      <c r="Z739" s="8"/>
      <c r="AA739" s="8"/>
      <c r="AB739" s="8"/>
      <c r="AC739" s="8"/>
      <c r="AD739" s="8"/>
      <c r="AE739" s="8"/>
      <c r="AF739" s="8"/>
      <c r="AG739" s="8"/>
      <c r="AH739" s="8"/>
      <c r="AI739" s="8"/>
      <c r="AK739" s="8"/>
      <c r="AL739" s="8"/>
      <c r="AM739" s="8"/>
      <c r="AN739" s="8"/>
      <c r="AO739" s="8"/>
      <c r="AP739" s="8"/>
      <c r="AQ739" s="8"/>
      <c r="AR739" s="8"/>
      <c r="AS739" s="8"/>
      <c r="AT739" s="8"/>
      <c r="AU739" s="8"/>
      <c r="AW739"/>
      <c r="AX739"/>
      <c r="AY739"/>
      <c r="AZ739"/>
    </row>
    <row r="740" spans="1:52" s="17" customFormat="1" x14ac:dyDescent="0.3">
      <c r="A740"/>
      <c r="B740"/>
      <c r="C740"/>
      <c r="D740"/>
      <c r="E740"/>
      <c r="F740" s="2"/>
      <c r="G740" s="2"/>
      <c r="H740" s="4"/>
      <c r="I740"/>
      <c r="J740"/>
      <c r="K740"/>
      <c r="L740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/>
      <c r="Y740" s="8"/>
      <c r="Z740" s="8"/>
      <c r="AA740" s="8"/>
      <c r="AB740" s="8"/>
      <c r="AC740" s="8"/>
      <c r="AD740" s="8"/>
      <c r="AE740" s="8"/>
      <c r="AF740" s="8"/>
      <c r="AG740" s="8"/>
      <c r="AH740" s="8"/>
      <c r="AI740" s="8"/>
      <c r="AK740" s="8"/>
      <c r="AL740" s="8"/>
      <c r="AM740" s="8"/>
      <c r="AN740" s="8"/>
      <c r="AO740" s="8"/>
      <c r="AP740" s="8"/>
      <c r="AQ740" s="8"/>
      <c r="AR740" s="8"/>
      <c r="AS740" s="8"/>
      <c r="AT740" s="8"/>
      <c r="AU740" s="8"/>
      <c r="AW740"/>
      <c r="AX740"/>
      <c r="AY740"/>
      <c r="AZ740"/>
    </row>
    <row r="741" spans="1:52" s="17" customFormat="1" x14ac:dyDescent="0.3">
      <c r="A741"/>
      <c r="B741"/>
      <c r="C741"/>
      <c r="D741"/>
      <c r="E741"/>
      <c r="F741" s="2"/>
      <c r="G741" s="2"/>
      <c r="H741" s="4"/>
      <c r="I741"/>
      <c r="J741"/>
      <c r="K741"/>
      <c r="L741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/>
      <c r="Y741" s="8"/>
      <c r="Z741" s="8"/>
      <c r="AA741" s="8"/>
      <c r="AB741" s="8"/>
      <c r="AC741" s="8"/>
      <c r="AD741" s="8"/>
      <c r="AE741" s="8"/>
      <c r="AF741" s="8"/>
      <c r="AG741" s="8"/>
      <c r="AH741" s="8"/>
      <c r="AI741" s="8"/>
      <c r="AK741" s="8"/>
      <c r="AL741" s="8"/>
      <c r="AM741" s="8"/>
      <c r="AN741" s="8"/>
      <c r="AO741" s="8"/>
      <c r="AP741" s="8"/>
      <c r="AQ741" s="8"/>
      <c r="AR741" s="8"/>
      <c r="AS741" s="8"/>
      <c r="AT741" s="8"/>
      <c r="AU741" s="8"/>
      <c r="AW741"/>
      <c r="AX741"/>
      <c r="AY741"/>
      <c r="AZ741"/>
    </row>
    <row r="742" spans="1:52" s="17" customFormat="1" x14ac:dyDescent="0.3">
      <c r="A742"/>
      <c r="B742"/>
      <c r="C742"/>
      <c r="D742"/>
      <c r="E742"/>
      <c r="F742" s="2"/>
      <c r="G742" s="2"/>
      <c r="H742" s="4"/>
      <c r="I742"/>
      <c r="J742"/>
      <c r="K742"/>
      <c r="L742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/>
      <c r="Y742" s="8"/>
      <c r="Z742" s="8"/>
      <c r="AA742" s="8"/>
      <c r="AB742" s="8"/>
      <c r="AC742" s="8"/>
      <c r="AD742" s="8"/>
      <c r="AE742" s="8"/>
      <c r="AF742" s="8"/>
      <c r="AG742" s="8"/>
      <c r="AH742" s="8"/>
      <c r="AI742" s="8"/>
      <c r="AK742" s="8"/>
      <c r="AL742" s="8"/>
      <c r="AM742" s="8"/>
      <c r="AN742" s="8"/>
      <c r="AO742" s="8"/>
      <c r="AP742" s="8"/>
      <c r="AQ742" s="8"/>
      <c r="AR742" s="8"/>
      <c r="AS742" s="8"/>
      <c r="AT742" s="8"/>
      <c r="AU742" s="8"/>
      <c r="AW742"/>
      <c r="AX742"/>
      <c r="AY742"/>
      <c r="AZ742"/>
    </row>
    <row r="743" spans="1:52" s="17" customFormat="1" x14ac:dyDescent="0.3">
      <c r="A743"/>
      <c r="B743"/>
      <c r="C743"/>
      <c r="D743"/>
      <c r="E743"/>
      <c r="F743" s="2"/>
      <c r="G743" s="2"/>
      <c r="H743" s="4"/>
      <c r="I743"/>
      <c r="J743"/>
      <c r="K743"/>
      <c r="L743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/>
      <c r="Y743" s="8"/>
      <c r="Z743" s="8"/>
      <c r="AA743" s="8"/>
      <c r="AB743" s="8"/>
      <c r="AC743" s="8"/>
      <c r="AD743" s="8"/>
      <c r="AE743" s="8"/>
      <c r="AF743" s="8"/>
      <c r="AG743" s="8"/>
      <c r="AH743" s="8"/>
      <c r="AI743" s="8"/>
      <c r="AK743" s="8"/>
      <c r="AL743" s="8"/>
      <c r="AM743" s="8"/>
      <c r="AN743" s="8"/>
      <c r="AO743" s="8"/>
      <c r="AP743" s="8"/>
      <c r="AQ743" s="8"/>
      <c r="AR743" s="8"/>
      <c r="AS743" s="8"/>
      <c r="AT743" s="8"/>
      <c r="AU743" s="8"/>
      <c r="AW743"/>
      <c r="AX743"/>
      <c r="AY743"/>
      <c r="AZ743"/>
    </row>
    <row r="744" spans="1:52" s="17" customFormat="1" x14ac:dyDescent="0.3">
      <c r="A744"/>
      <c r="B744"/>
      <c r="C744"/>
      <c r="D744"/>
      <c r="E744"/>
      <c r="F744" s="2"/>
      <c r="G744" s="2"/>
      <c r="H744" s="4"/>
      <c r="I744"/>
      <c r="J744"/>
      <c r="K744"/>
      <c r="L744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/>
      <c r="Y744" s="8"/>
      <c r="Z744" s="8"/>
      <c r="AA744" s="8"/>
      <c r="AB744" s="8"/>
      <c r="AC744" s="8"/>
      <c r="AD744" s="8"/>
      <c r="AE744" s="8"/>
      <c r="AF744" s="8"/>
      <c r="AG744" s="8"/>
      <c r="AH744" s="8"/>
      <c r="AI744" s="8"/>
      <c r="AK744" s="8"/>
      <c r="AL744" s="8"/>
      <c r="AM744" s="8"/>
      <c r="AN744" s="8"/>
      <c r="AO744" s="8"/>
      <c r="AP744" s="8"/>
      <c r="AQ744" s="8"/>
      <c r="AR744" s="8"/>
      <c r="AS744" s="8"/>
      <c r="AT744" s="8"/>
      <c r="AU744" s="8"/>
      <c r="AW744"/>
      <c r="AX744"/>
      <c r="AY744"/>
      <c r="AZ744"/>
    </row>
    <row r="745" spans="1:52" s="17" customFormat="1" x14ac:dyDescent="0.3">
      <c r="A745"/>
      <c r="B745"/>
      <c r="C745"/>
      <c r="D745"/>
      <c r="E745"/>
      <c r="F745" s="2"/>
      <c r="G745" s="2"/>
      <c r="H745" s="4"/>
      <c r="I745"/>
      <c r="J745"/>
      <c r="K745"/>
      <c r="L745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/>
      <c r="Y745" s="8"/>
      <c r="Z745" s="8"/>
      <c r="AA745" s="8"/>
      <c r="AB745" s="8"/>
      <c r="AC745" s="8"/>
      <c r="AD745" s="8"/>
      <c r="AE745" s="8"/>
      <c r="AF745" s="8"/>
      <c r="AG745" s="8"/>
      <c r="AH745" s="8"/>
      <c r="AI745" s="8"/>
      <c r="AK745" s="8"/>
      <c r="AL745" s="8"/>
      <c r="AM745" s="8"/>
      <c r="AN745" s="8"/>
      <c r="AO745" s="8"/>
      <c r="AP745" s="8"/>
      <c r="AQ745" s="8"/>
      <c r="AR745" s="8"/>
      <c r="AS745" s="8"/>
      <c r="AT745" s="8"/>
      <c r="AU745" s="8"/>
      <c r="AW745"/>
      <c r="AX745"/>
      <c r="AY745"/>
      <c r="AZ745"/>
    </row>
    <row r="746" spans="1:52" s="17" customFormat="1" x14ac:dyDescent="0.3">
      <c r="A746"/>
      <c r="B746"/>
      <c r="C746"/>
      <c r="D746"/>
      <c r="E746"/>
      <c r="F746" s="2"/>
      <c r="G746" s="2"/>
      <c r="H746" s="4"/>
      <c r="I746"/>
      <c r="J746"/>
      <c r="K746"/>
      <c r="L746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/>
      <c r="Y746" s="8"/>
      <c r="Z746" s="8"/>
      <c r="AA746" s="8"/>
      <c r="AB746" s="8"/>
      <c r="AC746" s="8"/>
      <c r="AD746" s="8"/>
      <c r="AE746" s="8"/>
      <c r="AF746" s="8"/>
      <c r="AG746" s="8"/>
      <c r="AH746" s="8"/>
      <c r="AI746" s="8"/>
      <c r="AK746" s="8"/>
      <c r="AL746" s="8"/>
      <c r="AM746" s="8"/>
      <c r="AN746" s="8"/>
      <c r="AO746" s="8"/>
      <c r="AP746" s="8"/>
      <c r="AQ746" s="8"/>
      <c r="AR746" s="8"/>
      <c r="AS746" s="8"/>
      <c r="AT746" s="8"/>
      <c r="AU746" s="8"/>
      <c r="AW746"/>
      <c r="AX746"/>
      <c r="AY746"/>
      <c r="AZ746"/>
    </row>
    <row r="747" spans="1:52" s="17" customFormat="1" x14ac:dyDescent="0.3">
      <c r="A747"/>
      <c r="B747"/>
      <c r="C747"/>
      <c r="D747"/>
      <c r="E747"/>
      <c r="F747" s="2"/>
      <c r="G747" s="2"/>
      <c r="H747" s="4"/>
      <c r="I747"/>
      <c r="J747"/>
      <c r="K747"/>
      <c r="L747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/>
      <c r="Y747" s="8"/>
      <c r="Z747" s="8"/>
      <c r="AA747" s="8"/>
      <c r="AB747" s="8"/>
      <c r="AC747" s="8"/>
      <c r="AD747" s="8"/>
      <c r="AE747" s="8"/>
      <c r="AF747" s="8"/>
      <c r="AG747" s="8"/>
      <c r="AH747" s="8"/>
      <c r="AI747" s="8"/>
      <c r="AK747" s="8"/>
      <c r="AL747" s="8"/>
      <c r="AM747" s="8"/>
      <c r="AN747" s="8"/>
      <c r="AO747" s="8"/>
      <c r="AP747" s="8"/>
      <c r="AQ747" s="8"/>
      <c r="AR747" s="8"/>
      <c r="AS747" s="8"/>
      <c r="AT747" s="8"/>
      <c r="AU747" s="8"/>
      <c r="AW747"/>
      <c r="AX747"/>
      <c r="AY747"/>
      <c r="AZ747"/>
    </row>
    <row r="748" spans="1:52" s="17" customFormat="1" x14ac:dyDescent="0.3">
      <c r="A748"/>
      <c r="B748"/>
      <c r="C748"/>
      <c r="D748"/>
      <c r="E748"/>
      <c r="F748" s="2"/>
      <c r="G748" s="2"/>
      <c r="H748" s="4"/>
      <c r="I748"/>
      <c r="J748"/>
      <c r="K748"/>
      <c r="L74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/>
      <c r="Y748" s="8"/>
      <c r="Z748" s="8"/>
      <c r="AA748" s="8"/>
      <c r="AB748" s="8"/>
      <c r="AC748" s="8"/>
      <c r="AD748" s="8"/>
      <c r="AE748" s="8"/>
      <c r="AF748" s="8"/>
      <c r="AG748" s="8"/>
      <c r="AH748" s="8"/>
      <c r="AI748" s="8"/>
      <c r="AK748" s="8"/>
      <c r="AL748" s="8"/>
      <c r="AM748" s="8"/>
      <c r="AN748" s="8"/>
      <c r="AO748" s="8"/>
      <c r="AP748" s="8"/>
      <c r="AQ748" s="8"/>
      <c r="AR748" s="8"/>
      <c r="AS748" s="8"/>
      <c r="AT748" s="8"/>
      <c r="AU748" s="8"/>
      <c r="AW748"/>
      <c r="AX748"/>
      <c r="AY748"/>
      <c r="AZ748"/>
    </row>
    <row r="749" spans="1:52" s="17" customFormat="1" x14ac:dyDescent="0.3">
      <c r="A749"/>
      <c r="B749"/>
      <c r="C749"/>
      <c r="D749"/>
      <c r="E749"/>
      <c r="F749" s="2"/>
      <c r="G749" s="2"/>
      <c r="H749" s="4"/>
      <c r="I749"/>
      <c r="J749"/>
      <c r="K749"/>
      <c r="L749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/>
      <c r="Y749" s="8"/>
      <c r="Z749" s="8"/>
      <c r="AA749" s="8"/>
      <c r="AB749" s="8"/>
      <c r="AC749" s="8"/>
      <c r="AD749" s="8"/>
      <c r="AE749" s="8"/>
      <c r="AF749" s="8"/>
      <c r="AG749" s="8"/>
      <c r="AH749" s="8"/>
      <c r="AI749" s="8"/>
      <c r="AK749" s="8"/>
      <c r="AL749" s="8"/>
      <c r="AM749" s="8"/>
      <c r="AN749" s="8"/>
      <c r="AO749" s="8"/>
      <c r="AP749" s="8"/>
      <c r="AQ749" s="8"/>
      <c r="AR749" s="8"/>
      <c r="AS749" s="8"/>
      <c r="AT749" s="8"/>
      <c r="AU749" s="8"/>
      <c r="AW749"/>
      <c r="AX749"/>
      <c r="AY749"/>
      <c r="AZ749"/>
    </row>
    <row r="750" spans="1:52" s="17" customFormat="1" x14ac:dyDescent="0.3">
      <c r="A750"/>
      <c r="B750"/>
      <c r="C750"/>
      <c r="D750"/>
      <c r="E750"/>
      <c r="F750" s="2"/>
      <c r="G750" s="2"/>
      <c r="H750" s="4"/>
      <c r="I750"/>
      <c r="J750"/>
      <c r="K750"/>
      <c r="L750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/>
      <c r="Y750" s="8"/>
      <c r="Z750" s="8"/>
      <c r="AA750" s="8"/>
      <c r="AB750" s="8"/>
      <c r="AC750" s="8"/>
      <c r="AD750" s="8"/>
      <c r="AE750" s="8"/>
      <c r="AF750" s="8"/>
      <c r="AG750" s="8"/>
      <c r="AH750" s="8"/>
      <c r="AI750" s="8"/>
      <c r="AK750" s="8"/>
      <c r="AL750" s="8"/>
      <c r="AM750" s="8"/>
      <c r="AN750" s="8"/>
      <c r="AO750" s="8"/>
      <c r="AP750" s="8"/>
      <c r="AQ750" s="8"/>
      <c r="AR750" s="8"/>
      <c r="AS750" s="8"/>
      <c r="AT750" s="8"/>
      <c r="AU750" s="8"/>
      <c r="AW750"/>
      <c r="AX750"/>
      <c r="AY750"/>
      <c r="AZ750"/>
    </row>
    <row r="751" spans="1:52" s="17" customFormat="1" x14ac:dyDescent="0.3">
      <c r="A751"/>
      <c r="B751"/>
      <c r="C751"/>
      <c r="D751"/>
      <c r="E751"/>
      <c r="F751" s="2"/>
      <c r="G751" s="2"/>
      <c r="H751" s="4"/>
      <c r="I751"/>
      <c r="J751"/>
      <c r="K751"/>
      <c r="L751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/>
      <c r="Y751" s="8"/>
      <c r="Z751" s="8"/>
      <c r="AA751" s="8"/>
      <c r="AB751" s="8"/>
      <c r="AC751" s="8"/>
      <c r="AD751" s="8"/>
      <c r="AE751" s="8"/>
      <c r="AF751" s="8"/>
      <c r="AG751" s="8"/>
      <c r="AH751" s="8"/>
      <c r="AI751" s="8"/>
      <c r="AK751" s="8"/>
      <c r="AL751" s="8"/>
      <c r="AM751" s="8"/>
      <c r="AN751" s="8"/>
      <c r="AO751" s="8"/>
      <c r="AP751" s="8"/>
      <c r="AQ751" s="8"/>
      <c r="AR751" s="8"/>
      <c r="AS751" s="8"/>
      <c r="AT751" s="8"/>
      <c r="AU751" s="8"/>
      <c r="AW751"/>
      <c r="AX751"/>
      <c r="AY751"/>
      <c r="AZ751"/>
    </row>
    <row r="752" spans="1:52" s="17" customFormat="1" x14ac:dyDescent="0.3">
      <c r="A752"/>
      <c r="B752"/>
      <c r="C752"/>
      <c r="D752"/>
      <c r="E752"/>
      <c r="F752" s="2"/>
      <c r="G752" s="2"/>
      <c r="H752" s="4"/>
      <c r="I752"/>
      <c r="J752"/>
      <c r="K752"/>
      <c r="L752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/>
      <c r="Y752" s="8"/>
      <c r="Z752" s="8"/>
      <c r="AA752" s="8"/>
      <c r="AB752" s="8"/>
      <c r="AC752" s="8"/>
      <c r="AD752" s="8"/>
      <c r="AE752" s="8"/>
      <c r="AF752" s="8"/>
      <c r="AG752" s="8"/>
      <c r="AH752" s="8"/>
      <c r="AI752" s="8"/>
      <c r="AK752" s="8"/>
      <c r="AL752" s="8"/>
      <c r="AM752" s="8"/>
      <c r="AN752" s="8"/>
      <c r="AO752" s="8"/>
      <c r="AP752" s="8"/>
      <c r="AQ752" s="8"/>
      <c r="AR752" s="8"/>
      <c r="AS752" s="8"/>
      <c r="AT752" s="8"/>
      <c r="AU752" s="8"/>
      <c r="AW752"/>
      <c r="AX752"/>
      <c r="AY752"/>
      <c r="AZ752"/>
    </row>
    <row r="753" spans="1:52" s="17" customFormat="1" x14ac:dyDescent="0.3">
      <c r="A753"/>
      <c r="B753"/>
      <c r="C753"/>
      <c r="D753"/>
      <c r="E753"/>
      <c r="F753" s="2"/>
      <c r="G753" s="2"/>
      <c r="H753" s="4"/>
      <c r="I753"/>
      <c r="J753"/>
      <c r="K753"/>
      <c r="L753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/>
      <c r="Y753" s="8"/>
      <c r="Z753" s="8"/>
      <c r="AA753" s="8"/>
      <c r="AB753" s="8"/>
      <c r="AC753" s="8"/>
      <c r="AD753" s="8"/>
      <c r="AE753" s="8"/>
      <c r="AF753" s="8"/>
      <c r="AG753" s="8"/>
      <c r="AH753" s="8"/>
      <c r="AI753" s="8"/>
      <c r="AK753" s="8"/>
      <c r="AL753" s="8"/>
      <c r="AM753" s="8"/>
      <c r="AN753" s="8"/>
      <c r="AO753" s="8"/>
      <c r="AP753" s="8"/>
      <c r="AQ753" s="8"/>
      <c r="AR753" s="8"/>
      <c r="AS753" s="8"/>
      <c r="AT753" s="8"/>
      <c r="AU753" s="8"/>
      <c r="AW753"/>
      <c r="AX753"/>
      <c r="AY753"/>
      <c r="AZ753"/>
    </row>
    <row r="754" spans="1:52" s="17" customFormat="1" x14ac:dyDescent="0.3">
      <c r="A754"/>
      <c r="B754"/>
      <c r="C754"/>
      <c r="D754"/>
      <c r="E754"/>
      <c r="F754" s="2"/>
      <c r="G754" s="2"/>
      <c r="H754" s="4"/>
      <c r="I754"/>
      <c r="J754"/>
      <c r="K754"/>
      <c r="L754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/>
      <c r="Y754" s="8"/>
      <c r="Z754" s="8"/>
      <c r="AA754" s="8"/>
      <c r="AB754" s="8"/>
      <c r="AC754" s="8"/>
      <c r="AD754" s="8"/>
      <c r="AE754" s="8"/>
      <c r="AF754" s="8"/>
      <c r="AG754" s="8"/>
      <c r="AH754" s="8"/>
      <c r="AI754" s="8"/>
      <c r="AK754" s="8"/>
      <c r="AL754" s="8"/>
      <c r="AM754" s="8"/>
      <c r="AN754" s="8"/>
      <c r="AO754" s="8"/>
      <c r="AP754" s="8"/>
      <c r="AQ754" s="8"/>
      <c r="AR754" s="8"/>
      <c r="AS754" s="8"/>
      <c r="AT754" s="8"/>
      <c r="AU754" s="8"/>
      <c r="AW754"/>
      <c r="AX754"/>
      <c r="AY754"/>
      <c r="AZ754"/>
    </row>
    <row r="755" spans="1:52" s="17" customFormat="1" x14ac:dyDescent="0.3">
      <c r="A755"/>
      <c r="B755"/>
      <c r="C755"/>
      <c r="D755"/>
      <c r="E755"/>
      <c r="F755" s="2"/>
      <c r="G755" s="2"/>
      <c r="H755" s="4"/>
      <c r="I755"/>
      <c r="J755"/>
      <c r="K755"/>
      <c r="L755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/>
      <c r="Y755" s="8"/>
      <c r="Z755" s="8"/>
      <c r="AA755" s="8"/>
      <c r="AB755" s="8"/>
      <c r="AC755" s="8"/>
      <c r="AD755" s="8"/>
      <c r="AE755" s="8"/>
      <c r="AF755" s="8"/>
      <c r="AG755" s="8"/>
      <c r="AH755" s="8"/>
      <c r="AI755" s="8"/>
      <c r="AK755" s="8"/>
      <c r="AL755" s="8"/>
      <c r="AM755" s="8"/>
      <c r="AN755" s="8"/>
      <c r="AO755" s="8"/>
      <c r="AP755" s="8"/>
      <c r="AQ755" s="8"/>
      <c r="AR755" s="8"/>
      <c r="AS755" s="8"/>
      <c r="AT755" s="8"/>
      <c r="AU755" s="8"/>
      <c r="AW755"/>
      <c r="AX755"/>
      <c r="AY755"/>
      <c r="AZ755"/>
    </row>
    <row r="756" spans="1:52" s="17" customFormat="1" x14ac:dyDescent="0.3">
      <c r="A756"/>
      <c r="B756"/>
      <c r="C756"/>
      <c r="D756"/>
      <c r="E756"/>
      <c r="F756" s="2"/>
      <c r="G756" s="2"/>
      <c r="H756" s="4"/>
      <c r="I756"/>
      <c r="J756"/>
      <c r="K756"/>
      <c r="L756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/>
      <c r="Y756" s="8"/>
      <c r="Z756" s="8"/>
      <c r="AA756" s="8"/>
      <c r="AB756" s="8"/>
      <c r="AC756" s="8"/>
      <c r="AD756" s="8"/>
      <c r="AE756" s="8"/>
      <c r="AF756" s="8"/>
      <c r="AG756" s="8"/>
      <c r="AH756" s="8"/>
      <c r="AI756" s="8"/>
      <c r="AK756" s="8"/>
      <c r="AL756" s="8"/>
      <c r="AM756" s="8"/>
      <c r="AN756" s="8"/>
      <c r="AO756" s="8"/>
      <c r="AP756" s="8"/>
      <c r="AQ756" s="8"/>
      <c r="AR756" s="8"/>
      <c r="AS756" s="8"/>
      <c r="AT756" s="8"/>
      <c r="AU756" s="8"/>
      <c r="AW756"/>
      <c r="AX756"/>
      <c r="AY756"/>
      <c r="AZ756"/>
    </row>
    <row r="757" spans="1:52" s="17" customFormat="1" x14ac:dyDescent="0.3">
      <c r="A757"/>
      <c r="B757"/>
      <c r="C757"/>
      <c r="D757"/>
      <c r="E757"/>
      <c r="F757" s="2"/>
      <c r="G757" s="2"/>
      <c r="H757" s="4"/>
      <c r="I757"/>
      <c r="J757"/>
      <c r="K757"/>
      <c r="L757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/>
      <c r="Y757" s="8"/>
      <c r="Z757" s="8"/>
      <c r="AA757" s="8"/>
      <c r="AB757" s="8"/>
      <c r="AC757" s="8"/>
      <c r="AD757" s="8"/>
      <c r="AE757" s="8"/>
      <c r="AF757" s="8"/>
      <c r="AG757" s="8"/>
      <c r="AH757" s="8"/>
      <c r="AI757" s="8"/>
      <c r="AK757" s="8"/>
      <c r="AL757" s="8"/>
      <c r="AM757" s="8"/>
      <c r="AN757" s="8"/>
      <c r="AO757" s="8"/>
      <c r="AP757" s="8"/>
      <c r="AQ757" s="8"/>
      <c r="AR757" s="8"/>
      <c r="AS757" s="8"/>
      <c r="AT757" s="8"/>
      <c r="AU757" s="8"/>
      <c r="AW757"/>
      <c r="AX757"/>
      <c r="AY757"/>
      <c r="AZ757"/>
    </row>
    <row r="758" spans="1:52" s="17" customFormat="1" x14ac:dyDescent="0.3">
      <c r="A758"/>
      <c r="B758"/>
      <c r="C758"/>
      <c r="D758"/>
      <c r="E758"/>
      <c r="F758" s="2"/>
      <c r="G758" s="2"/>
      <c r="H758" s="4"/>
      <c r="I758"/>
      <c r="J758"/>
      <c r="K758"/>
      <c r="L75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/>
      <c r="Y758" s="8"/>
      <c r="Z758" s="8"/>
      <c r="AA758" s="8"/>
      <c r="AB758" s="8"/>
      <c r="AC758" s="8"/>
      <c r="AD758" s="8"/>
      <c r="AE758" s="8"/>
      <c r="AF758" s="8"/>
      <c r="AG758" s="8"/>
      <c r="AH758" s="8"/>
      <c r="AI758" s="8"/>
      <c r="AK758" s="8"/>
      <c r="AL758" s="8"/>
      <c r="AM758" s="8"/>
      <c r="AN758" s="8"/>
      <c r="AO758" s="8"/>
      <c r="AP758" s="8"/>
      <c r="AQ758" s="8"/>
      <c r="AR758" s="8"/>
      <c r="AS758" s="8"/>
      <c r="AT758" s="8"/>
      <c r="AU758" s="8"/>
      <c r="AW758"/>
      <c r="AX758"/>
      <c r="AY758"/>
      <c r="AZ758"/>
    </row>
    <row r="759" spans="1:52" s="17" customFormat="1" x14ac:dyDescent="0.3">
      <c r="A759"/>
      <c r="B759"/>
      <c r="C759"/>
      <c r="D759"/>
      <c r="E759"/>
      <c r="F759" s="2"/>
      <c r="G759" s="2"/>
      <c r="H759" s="4"/>
      <c r="I759"/>
      <c r="J759"/>
      <c r="K759"/>
      <c r="L759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/>
      <c r="Y759" s="8"/>
      <c r="Z759" s="8"/>
      <c r="AA759" s="8"/>
      <c r="AB759" s="8"/>
      <c r="AC759" s="8"/>
      <c r="AD759" s="8"/>
      <c r="AE759" s="8"/>
      <c r="AF759" s="8"/>
      <c r="AG759" s="8"/>
      <c r="AH759" s="8"/>
      <c r="AI759" s="8"/>
      <c r="AK759" s="8"/>
      <c r="AL759" s="8"/>
      <c r="AM759" s="8"/>
      <c r="AN759" s="8"/>
      <c r="AO759" s="8"/>
      <c r="AP759" s="8"/>
      <c r="AQ759" s="8"/>
      <c r="AR759" s="8"/>
      <c r="AS759" s="8"/>
      <c r="AT759" s="8"/>
      <c r="AU759" s="8"/>
      <c r="AW759"/>
      <c r="AX759"/>
      <c r="AY759"/>
      <c r="AZ759"/>
    </row>
    <row r="760" spans="1:52" s="17" customFormat="1" x14ac:dyDescent="0.3">
      <c r="A760"/>
      <c r="B760"/>
      <c r="C760"/>
      <c r="D760"/>
      <c r="E760"/>
      <c r="F760" s="2"/>
      <c r="G760" s="2"/>
      <c r="H760" s="4"/>
      <c r="I760"/>
      <c r="J760"/>
      <c r="K760"/>
      <c r="L760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/>
      <c r="Y760" s="8"/>
      <c r="Z760" s="8"/>
      <c r="AA760" s="8"/>
      <c r="AB760" s="8"/>
      <c r="AC760" s="8"/>
      <c r="AD760" s="8"/>
      <c r="AE760" s="8"/>
      <c r="AF760" s="8"/>
      <c r="AG760" s="8"/>
      <c r="AH760" s="8"/>
      <c r="AI760" s="8"/>
      <c r="AK760" s="8"/>
      <c r="AL760" s="8"/>
      <c r="AM760" s="8"/>
      <c r="AN760" s="8"/>
      <c r="AO760" s="8"/>
      <c r="AP760" s="8"/>
      <c r="AQ760" s="8"/>
      <c r="AR760" s="8"/>
      <c r="AS760" s="8"/>
      <c r="AT760" s="8"/>
      <c r="AU760" s="8"/>
      <c r="AW760"/>
      <c r="AX760"/>
      <c r="AY760"/>
      <c r="AZ760"/>
    </row>
    <row r="761" spans="1:52" s="17" customFormat="1" x14ac:dyDescent="0.3">
      <c r="A761"/>
      <c r="B761"/>
      <c r="C761"/>
      <c r="D761"/>
      <c r="E761"/>
      <c r="F761" s="2"/>
      <c r="G761" s="2"/>
      <c r="H761" s="4"/>
      <c r="I761"/>
      <c r="J761"/>
      <c r="K761"/>
      <c r="L761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/>
      <c r="Y761" s="8"/>
      <c r="Z761" s="8"/>
      <c r="AA761" s="8"/>
      <c r="AB761" s="8"/>
      <c r="AC761" s="8"/>
      <c r="AD761" s="8"/>
      <c r="AE761" s="8"/>
      <c r="AF761" s="8"/>
      <c r="AG761" s="8"/>
      <c r="AH761" s="8"/>
      <c r="AI761" s="8"/>
      <c r="AK761" s="8"/>
      <c r="AL761" s="8"/>
      <c r="AM761" s="8"/>
      <c r="AN761" s="8"/>
      <c r="AO761" s="8"/>
      <c r="AP761" s="8"/>
      <c r="AQ761" s="8"/>
      <c r="AR761" s="8"/>
      <c r="AS761" s="8"/>
      <c r="AT761" s="8"/>
      <c r="AU761" s="8"/>
      <c r="AW761"/>
      <c r="AX761"/>
      <c r="AY761"/>
      <c r="AZ761"/>
    </row>
    <row r="762" spans="1:52" s="17" customFormat="1" x14ac:dyDescent="0.3">
      <c r="A762"/>
      <c r="B762"/>
      <c r="C762"/>
      <c r="D762"/>
      <c r="E762"/>
      <c r="F762" s="2"/>
      <c r="G762" s="2"/>
      <c r="H762" s="4"/>
      <c r="I762"/>
      <c r="J762"/>
      <c r="K762"/>
      <c r="L762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/>
      <c r="Y762" s="8"/>
      <c r="Z762" s="8"/>
      <c r="AA762" s="8"/>
      <c r="AB762" s="8"/>
      <c r="AC762" s="8"/>
      <c r="AD762" s="8"/>
      <c r="AE762" s="8"/>
      <c r="AF762" s="8"/>
      <c r="AG762" s="8"/>
      <c r="AH762" s="8"/>
      <c r="AI762" s="8"/>
      <c r="AK762" s="8"/>
      <c r="AL762" s="8"/>
      <c r="AM762" s="8"/>
      <c r="AN762" s="8"/>
      <c r="AO762" s="8"/>
      <c r="AP762" s="8"/>
      <c r="AQ762" s="8"/>
      <c r="AR762" s="8"/>
      <c r="AS762" s="8"/>
      <c r="AT762" s="8"/>
      <c r="AU762" s="8"/>
      <c r="AW762"/>
      <c r="AX762"/>
      <c r="AY762"/>
      <c r="AZ762"/>
    </row>
    <row r="763" spans="1:52" s="17" customFormat="1" x14ac:dyDescent="0.3">
      <c r="A763"/>
      <c r="B763"/>
      <c r="C763"/>
      <c r="D763"/>
      <c r="E763"/>
      <c r="F763" s="2"/>
      <c r="G763" s="2"/>
      <c r="H763" s="4"/>
      <c r="I763"/>
      <c r="J763"/>
      <c r="K763"/>
      <c r="L763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/>
      <c r="Y763" s="8"/>
      <c r="Z763" s="8"/>
      <c r="AA763" s="8"/>
      <c r="AB763" s="8"/>
      <c r="AC763" s="8"/>
      <c r="AD763" s="8"/>
      <c r="AE763" s="8"/>
      <c r="AF763" s="8"/>
      <c r="AG763" s="8"/>
      <c r="AH763" s="8"/>
      <c r="AI763" s="8"/>
      <c r="AK763" s="8"/>
      <c r="AL763" s="8"/>
      <c r="AM763" s="8"/>
      <c r="AN763" s="8"/>
      <c r="AO763" s="8"/>
      <c r="AP763" s="8"/>
      <c r="AQ763" s="8"/>
      <c r="AR763" s="8"/>
      <c r="AS763" s="8"/>
      <c r="AT763" s="8"/>
      <c r="AU763" s="8"/>
      <c r="AW763"/>
      <c r="AX763"/>
      <c r="AY763"/>
      <c r="AZ763"/>
    </row>
    <row r="764" spans="1:52" s="17" customFormat="1" x14ac:dyDescent="0.3">
      <c r="A764"/>
      <c r="B764"/>
      <c r="C764"/>
      <c r="D764"/>
      <c r="E764"/>
      <c r="F764" s="2"/>
      <c r="G764" s="2"/>
      <c r="H764" s="4"/>
      <c r="I764"/>
      <c r="J764"/>
      <c r="K764"/>
      <c r="L764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/>
      <c r="Y764" s="8"/>
      <c r="Z764" s="8"/>
      <c r="AA764" s="8"/>
      <c r="AB764" s="8"/>
      <c r="AC764" s="8"/>
      <c r="AD764" s="8"/>
      <c r="AE764" s="8"/>
      <c r="AF764" s="8"/>
      <c r="AG764" s="8"/>
      <c r="AH764" s="8"/>
      <c r="AI764" s="8"/>
      <c r="AK764" s="8"/>
      <c r="AL764" s="8"/>
      <c r="AM764" s="8"/>
      <c r="AN764" s="8"/>
      <c r="AO764" s="8"/>
      <c r="AP764" s="8"/>
      <c r="AQ764" s="8"/>
      <c r="AR764" s="8"/>
      <c r="AS764" s="8"/>
      <c r="AT764" s="8"/>
      <c r="AU764" s="8"/>
      <c r="AW764"/>
      <c r="AX764"/>
      <c r="AY764"/>
      <c r="AZ764"/>
    </row>
    <row r="765" spans="1:52" s="17" customFormat="1" x14ac:dyDescent="0.3">
      <c r="A765"/>
      <c r="B765"/>
      <c r="C765"/>
      <c r="D765"/>
      <c r="E765"/>
      <c r="F765" s="2"/>
      <c r="G765" s="2"/>
      <c r="H765" s="4"/>
      <c r="I765"/>
      <c r="J765"/>
      <c r="K765"/>
      <c r="L765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/>
      <c r="Y765" s="8"/>
      <c r="Z765" s="8"/>
      <c r="AA765" s="8"/>
      <c r="AB765" s="8"/>
      <c r="AC765" s="8"/>
      <c r="AD765" s="8"/>
      <c r="AE765" s="8"/>
      <c r="AF765" s="8"/>
      <c r="AG765" s="8"/>
      <c r="AH765" s="8"/>
      <c r="AI765" s="8"/>
      <c r="AK765" s="8"/>
      <c r="AL765" s="8"/>
      <c r="AM765" s="8"/>
      <c r="AN765" s="8"/>
      <c r="AO765" s="8"/>
      <c r="AP765" s="8"/>
      <c r="AQ765" s="8"/>
      <c r="AR765" s="8"/>
      <c r="AS765" s="8"/>
      <c r="AT765" s="8"/>
      <c r="AU765" s="8"/>
      <c r="AW765"/>
      <c r="AX765"/>
      <c r="AY765"/>
      <c r="AZ765"/>
    </row>
    <row r="766" spans="1:52" s="17" customFormat="1" x14ac:dyDescent="0.3">
      <c r="A766"/>
      <c r="B766"/>
      <c r="C766"/>
      <c r="D766"/>
      <c r="E766"/>
      <c r="F766" s="2"/>
      <c r="G766" s="2"/>
      <c r="H766" s="4"/>
      <c r="I766"/>
      <c r="J766"/>
      <c r="K766"/>
      <c r="L766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/>
      <c r="Y766" s="8"/>
      <c r="Z766" s="8"/>
      <c r="AA766" s="8"/>
      <c r="AB766" s="8"/>
      <c r="AC766" s="8"/>
      <c r="AD766" s="8"/>
      <c r="AE766" s="8"/>
      <c r="AF766" s="8"/>
      <c r="AG766" s="8"/>
      <c r="AH766" s="8"/>
      <c r="AI766" s="8"/>
      <c r="AK766" s="8"/>
      <c r="AL766" s="8"/>
      <c r="AM766" s="8"/>
      <c r="AN766" s="8"/>
      <c r="AO766" s="8"/>
      <c r="AP766" s="8"/>
      <c r="AQ766" s="8"/>
      <c r="AR766" s="8"/>
      <c r="AS766" s="8"/>
      <c r="AT766" s="8"/>
      <c r="AU766" s="8"/>
      <c r="AW766"/>
      <c r="AX766"/>
      <c r="AY766"/>
      <c r="AZ766"/>
    </row>
    <row r="767" spans="1:52" s="17" customFormat="1" x14ac:dyDescent="0.3">
      <c r="A767"/>
      <c r="B767"/>
      <c r="C767"/>
      <c r="D767"/>
      <c r="E767"/>
      <c r="F767" s="2"/>
      <c r="G767" s="2"/>
      <c r="H767" s="4"/>
      <c r="I767"/>
      <c r="J767"/>
      <c r="K767"/>
      <c r="L767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/>
      <c r="Y767" s="8"/>
      <c r="Z767" s="8"/>
      <c r="AA767" s="8"/>
      <c r="AB767" s="8"/>
      <c r="AC767" s="8"/>
      <c r="AD767" s="8"/>
      <c r="AE767" s="8"/>
      <c r="AF767" s="8"/>
      <c r="AG767" s="8"/>
      <c r="AH767" s="8"/>
      <c r="AI767" s="8"/>
      <c r="AK767" s="8"/>
      <c r="AL767" s="8"/>
      <c r="AM767" s="8"/>
      <c r="AN767" s="8"/>
      <c r="AO767" s="8"/>
      <c r="AP767" s="8"/>
      <c r="AQ767" s="8"/>
      <c r="AR767" s="8"/>
      <c r="AS767" s="8"/>
      <c r="AT767" s="8"/>
      <c r="AU767" s="8"/>
      <c r="AW767"/>
      <c r="AX767"/>
      <c r="AY767"/>
      <c r="AZ767"/>
    </row>
    <row r="768" spans="1:52" s="17" customFormat="1" x14ac:dyDescent="0.3">
      <c r="A768"/>
      <c r="B768"/>
      <c r="C768"/>
      <c r="D768"/>
      <c r="E768"/>
      <c r="F768" s="2"/>
      <c r="G768" s="2"/>
      <c r="H768" s="4"/>
      <c r="I768"/>
      <c r="J768"/>
      <c r="K768"/>
      <c r="L76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/>
      <c r="Y768" s="8"/>
      <c r="Z768" s="8"/>
      <c r="AA768" s="8"/>
      <c r="AB768" s="8"/>
      <c r="AC768" s="8"/>
      <c r="AD768" s="8"/>
      <c r="AE768" s="8"/>
      <c r="AF768" s="8"/>
      <c r="AG768" s="8"/>
      <c r="AH768" s="8"/>
      <c r="AI768" s="8"/>
      <c r="AK768" s="8"/>
      <c r="AL768" s="8"/>
      <c r="AM768" s="8"/>
      <c r="AN768" s="8"/>
      <c r="AO768" s="8"/>
      <c r="AP768" s="8"/>
      <c r="AQ768" s="8"/>
      <c r="AR768" s="8"/>
      <c r="AS768" s="8"/>
      <c r="AT768" s="8"/>
      <c r="AU768" s="8"/>
      <c r="AW768"/>
      <c r="AX768"/>
      <c r="AY768"/>
      <c r="AZ768"/>
    </row>
    <row r="769" spans="1:52" s="17" customFormat="1" x14ac:dyDescent="0.3">
      <c r="A769"/>
      <c r="B769"/>
      <c r="C769"/>
      <c r="D769"/>
      <c r="E769"/>
      <c r="F769" s="2"/>
      <c r="G769" s="2"/>
      <c r="H769" s="4"/>
      <c r="I769"/>
      <c r="J769"/>
      <c r="K769"/>
      <c r="L769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/>
      <c r="Y769" s="8"/>
      <c r="Z769" s="8"/>
      <c r="AA769" s="8"/>
      <c r="AB769" s="8"/>
      <c r="AC769" s="8"/>
      <c r="AD769" s="8"/>
      <c r="AE769" s="8"/>
      <c r="AF769" s="8"/>
      <c r="AG769" s="8"/>
      <c r="AH769" s="8"/>
      <c r="AI769" s="8"/>
      <c r="AK769" s="8"/>
      <c r="AL769" s="8"/>
      <c r="AM769" s="8"/>
      <c r="AN769" s="8"/>
      <c r="AO769" s="8"/>
      <c r="AP769" s="8"/>
      <c r="AQ769" s="8"/>
      <c r="AR769" s="8"/>
      <c r="AS769" s="8"/>
      <c r="AT769" s="8"/>
      <c r="AU769" s="8"/>
      <c r="AW769"/>
      <c r="AX769"/>
      <c r="AY769"/>
      <c r="AZ769"/>
    </row>
    <row r="770" spans="1:52" s="17" customFormat="1" x14ac:dyDescent="0.3">
      <c r="A770"/>
      <c r="B770"/>
      <c r="C770"/>
      <c r="D770"/>
      <c r="E770"/>
      <c r="F770" s="2"/>
      <c r="G770" s="2"/>
      <c r="H770" s="4"/>
      <c r="I770"/>
      <c r="J770"/>
      <c r="K770"/>
      <c r="L770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/>
      <c r="Y770" s="8"/>
      <c r="Z770" s="8"/>
      <c r="AA770" s="8"/>
      <c r="AB770" s="8"/>
      <c r="AC770" s="8"/>
      <c r="AD770" s="8"/>
      <c r="AE770" s="8"/>
      <c r="AF770" s="8"/>
      <c r="AG770" s="8"/>
      <c r="AH770" s="8"/>
      <c r="AI770" s="8"/>
      <c r="AK770" s="8"/>
      <c r="AL770" s="8"/>
      <c r="AM770" s="8"/>
      <c r="AN770" s="8"/>
      <c r="AO770" s="8"/>
      <c r="AP770" s="8"/>
      <c r="AQ770" s="8"/>
      <c r="AR770" s="8"/>
      <c r="AS770" s="8"/>
      <c r="AT770" s="8"/>
      <c r="AU770" s="8"/>
      <c r="AW770"/>
      <c r="AX770"/>
      <c r="AY770"/>
      <c r="AZ770"/>
    </row>
    <row r="771" spans="1:52" s="17" customFormat="1" x14ac:dyDescent="0.3">
      <c r="A771"/>
      <c r="B771"/>
      <c r="C771"/>
      <c r="D771"/>
      <c r="E771"/>
      <c r="F771" s="2"/>
      <c r="G771" s="2"/>
      <c r="H771" s="4"/>
      <c r="I771"/>
      <c r="J771"/>
      <c r="K771"/>
      <c r="L771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/>
      <c r="Y771" s="8"/>
      <c r="Z771" s="8"/>
      <c r="AA771" s="8"/>
      <c r="AB771" s="8"/>
      <c r="AC771" s="8"/>
      <c r="AD771" s="8"/>
      <c r="AE771" s="8"/>
      <c r="AF771" s="8"/>
      <c r="AG771" s="8"/>
      <c r="AH771" s="8"/>
      <c r="AI771" s="8"/>
      <c r="AK771" s="8"/>
      <c r="AL771" s="8"/>
      <c r="AM771" s="8"/>
      <c r="AN771" s="8"/>
      <c r="AO771" s="8"/>
      <c r="AP771" s="8"/>
      <c r="AQ771" s="8"/>
      <c r="AR771" s="8"/>
      <c r="AS771" s="8"/>
      <c r="AT771" s="8"/>
      <c r="AU771" s="8"/>
      <c r="AW771"/>
      <c r="AX771"/>
      <c r="AY771"/>
      <c r="AZ771"/>
    </row>
    <row r="772" spans="1:52" s="17" customFormat="1" x14ac:dyDescent="0.3">
      <c r="A772"/>
      <c r="B772"/>
      <c r="C772"/>
      <c r="D772"/>
      <c r="E772"/>
      <c r="F772" s="2"/>
      <c r="G772" s="2"/>
      <c r="H772" s="4"/>
      <c r="I772"/>
      <c r="J772"/>
      <c r="K772"/>
      <c r="L772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/>
      <c r="Y772" s="8"/>
      <c r="Z772" s="8"/>
      <c r="AA772" s="8"/>
      <c r="AB772" s="8"/>
      <c r="AC772" s="8"/>
      <c r="AD772" s="8"/>
      <c r="AE772" s="8"/>
      <c r="AF772" s="8"/>
      <c r="AG772" s="8"/>
      <c r="AH772" s="8"/>
      <c r="AI772" s="8"/>
      <c r="AK772" s="8"/>
      <c r="AL772" s="8"/>
      <c r="AM772" s="8"/>
      <c r="AN772" s="8"/>
      <c r="AO772" s="8"/>
      <c r="AP772" s="8"/>
      <c r="AQ772" s="8"/>
      <c r="AR772" s="8"/>
      <c r="AS772" s="8"/>
      <c r="AT772" s="8"/>
      <c r="AU772" s="8"/>
      <c r="AW772"/>
      <c r="AX772"/>
      <c r="AY772"/>
      <c r="AZ772"/>
    </row>
    <row r="773" spans="1:52" s="17" customFormat="1" x14ac:dyDescent="0.3">
      <c r="A773"/>
      <c r="B773"/>
      <c r="C773"/>
      <c r="D773"/>
      <c r="E773"/>
      <c r="F773" s="2"/>
      <c r="G773" s="2"/>
      <c r="H773" s="4"/>
      <c r="I773"/>
      <c r="J773"/>
      <c r="K773"/>
      <c r="L773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/>
      <c r="Y773" s="8"/>
      <c r="Z773" s="8"/>
      <c r="AA773" s="8"/>
      <c r="AB773" s="8"/>
      <c r="AC773" s="8"/>
      <c r="AD773" s="8"/>
      <c r="AE773" s="8"/>
      <c r="AF773" s="8"/>
      <c r="AG773" s="8"/>
      <c r="AH773" s="8"/>
      <c r="AI773" s="8"/>
      <c r="AK773" s="8"/>
      <c r="AL773" s="8"/>
      <c r="AM773" s="8"/>
      <c r="AN773" s="8"/>
      <c r="AO773" s="8"/>
      <c r="AP773" s="8"/>
      <c r="AQ773" s="8"/>
      <c r="AR773" s="8"/>
      <c r="AS773" s="8"/>
      <c r="AT773" s="8"/>
      <c r="AU773" s="8"/>
      <c r="AW773"/>
      <c r="AX773"/>
      <c r="AY773"/>
      <c r="AZ773"/>
    </row>
    <row r="774" spans="1:52" s="17" customFormat="1" x14ac:dyDescent="0.3">
      <c r="A774"/>
      <c r="B774"/>
      <c r="C774"/>
      <c r="D774"/>
      <c r="E774"/>
      <c r="F774" s="2"/>
      <c r="G774" s="2"/>
      <c r="H774" s="4"/>
      <c r="I774"/>
      <c r="J774"/>
      <c r="K774"/>
      <c r="L774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/>
      <c r="Y774" s="8"/>
      <c r="Z774" s="8"/>
      <c r="AA774" s="8"/>
      <c r="AB774" s="8"/>
      <c r="AC774" s="8"/>
      <c r="AD774" s="8"/>
      <c r="AE774" s="8"/>
      <c r="AF774" s="8"/>
      <c r="AG774" s="8"/>
      <c r="AH774" s="8"/>
      <c r="AI774" s="8"/>
      <c r="AK774" s="8"/>
      <c r="AL774" s="8"/>
      <c r="AM774" s="8"/>
      <c r="AN774" s="8"/>
      <c r="AO774" s="8"/>
      <c r="AP774" s="8"/>
      <c r="AQ774" s="8"/>
      <c r="AR774" s="8"/>
      <c r="AS774" s="8"/>
      <c r="AT774" s="8"/>
      <c r="AU774" s="8"/>
      <c r="AW774"/>
      <c r="AX774"/>
      <c r="AY774"/>
      <c r="AZ774"/>
    </row>
    <row r="775" spans="1:52" s="17" customFormat="1" x14ac:dyDescent="0.3">
      <c r="A775"/>
      <c r="B775"/>
      <c r="C775"/>
      <c r="D775"/>
      <c r="E775"/>
      <c r="F775" s="2"/>
      <c r="G775" s="2"/>
      <c r="H775" s="4"/>
      <c r="I775"/>
      <c r="J775"/>
      <c r="K775"/>
      <c r="L775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/>
      <c r="Y775" s="8"/>
      <c r="Z775" s="8"/>
      <c r="AA775" s="8"/>
      <c r="AB775" s="8"/>
      <c r="AC775" s="8"/>
      <c r="AD775" s="8"/>
      <c r="AE775" s="8"/>
      <c r="AF775" s="8"/>
      <c r="AG775" s="8"/>
      <c r="AH775" s="8"/>
      <c r="AI775" s="8"/>
      <c r="AK775" s="8"/>
      <c r="AL775" s="8"/>
      <c r="AM775" s="8"/>
      <c r="AN775" s="8"/>
      <c r="AO775" s="8"/>
      <c r="AP775" s="8"/>
      <c r="AQ775" s="8"/>
      <c r="AR775" s="8"/>
      <c r="AS775" s="8"/>
      <c r="AT775" s="8"/>
      <c r="AU775" s="8"/>
      <c r="AW775"/>
      <c r="AX775"/>
      <c r="AY775"/>
      <c r="AZ775"/>
    </row>
    <row r="776" spans="1:52" s="17" customFormat="1" x14ac:dyDescent="0.3">
      <c r="A776"/>
      <c r="B776"/>
      <c r="C776"/>
      <c r="D776"/>
      <c r="E776"/>
      <c r="F776" s="2"/>
      <c r="G776" s="2"/>
      <c r="H776" s="4"/>
      <c r="I776"/>
      <c r="J776"/>
      <c r="K776"/>
      <c r="L776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/>
      <c r="Y776" s="8"/>
      <c r="Z776" s="8"/>
      <c r="AA776" s="8"/>
      <c r="AB776" s="8"/>
      <c r="AC776" s="8"/>
      <c r="AD776" s="8"/>
      <c r="AE776" s="8"/>
      <c r="AF776" s="8"/>
      <c r="AG776" s="8"/>
      <c r="AH776" s="8"/>
      <c r="AI776" s="8"/>
      <c r="AK776" s="8"/>
      <c r="AL776" s="8"/>
      <c r="AM776" s="8"/>
      <c r="AN776" s="8"/>
      <c r="AO776" s="8"/>
      <c r="AP776" s="8"/>
      <c r="AQ776" s="8"/>
      <c r="AR776" s="8"/>
      <c r="AS776" s="8"/>
      <c r="AT776" s="8"/>
      <c r="AU776" s="8"/>
      <c r="AW776"/>
      <c r="AX776"/>
      <c r="AY776"/>
      <c r="AZ776"/>
    </row>
    <row r="777" spans="1:52" s="17" customFormat="1" x14ac:dyDescent="0.3">
      <c r="A777"/>
      <c r="B777"/>
      <c r="C777"/>
      <c r="D777"/>
      <c r="E777"/>
      <c r="F777" s="2"/>
      <c r="G777" s="2"/>
      <c r="H777" s="4"/>
      <c r="I777"/>
      <c r="J777"/>
      <c r="K777"/>
      <c r="L777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/>
      <c r="Y777" s="8"/>
      <c r="Z777" s="8"/>
      <c r="AA777" s="8"/>
      <c r="AB777" s="8"/>
      <c r="AC777" s="8"/>
      <c r="AD777" s="8"/>
      <c r="AE777" s="8"/>
      <c r="AF777" s="8"/>
      <c r="AG777" s="8"/>
      <c r="AH777" s="8"/>
      <c r="AI777" s="8"/>
      <c r="AK777" s="8"/>
      <c r="AL777" s="8"/>
      <c r="AM777" s="8"/>
      <c r="AN777" s="8"/>
      <c r="AO777" s="8"/>
      <c r="AP777" s="8"/>
      <c r="AQ777" s="8"/>
      <c r="AR777" s="8"/>
      <c r="AS777" s="8"/>
      <c r="AT777" s="8"/>
      <c r="AU777" s="8"/>
      <c r="AW777"/>
      <c r="AX777"/>
      <c r="AY777"/>
      <c r="AZ777"/>
    </row>
    <row r="778" spans="1:52" s="17" customFormat="1" x14ac:dyDescent="0.3">
      <c r="A778"/>
      <c r="B778"/>
      <c r="C778"/>
      <c r="D778"/>
      <c r="E778"/>
      <c r="F778" s="2"/>
      <c r="G778" s="2"/>
      <c r="H778" s="4"/>
      <c r="I778"/>
      <c r="J778"/>
      <c r="K778"/>
      <c r="L77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/>
      <c r="Y778" s="8"/>
      <c r="Z778" s="8"/>
      <c r="AA778" s="8"/>
      <c r="AB778" s="8"/>
      <c r="AC778" s="8"/>
      <c r="AD778" s="8"/>
      <c r="AE778" s="8"/>
      <c r="AF778" s="8"/>
      <c r="AG778" s="8"/>
      <c r="AH778" s="8"/>
      <c r="AI778" s="8"/>
      <c r="AK778" s="8"/>
      <c r="AL778" s="8"/>
      <c r="AM778" s="8"/>
      <c r="AN778" s="8"/>
      <c r="AO778" s="8"/>
      <c r="AP778" s="8"/>
      <c r="AQ778" s="8"/>
      <c r="AR778" s="8"/>
      <c r="AS778" s="8"/>
      <c r="AT778" s="8"/>
      <c r="AU778" s="8"/>
      <c r="AW778"/>
      <c r="AX778"/>
      <c r="AY778"/>
      <c r="AZ778"/>
    </row>
    <row r="779" spans="1:52" s="17" customFormat="1" x14ac:dyDescent="0.3">
      <c r="A779"/>
      <c r="B779"/>
      <c r="C779"/>
      <c r="D779"/>
      <c r="E779"/>
      <c r="F779" s="2"/>
      <c r="G779" s="2"/>
      <c r="H779" s="4"/>
      <c r="I779"/>
      <c r="J779"/>
      <c r="K779"/>
      <c r="L779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/>
      <c r="Y779" s="8"/>
      <c r="Z779" s="8"/>
      <c r="AA779" s="8"/>
      <c r="AB779" s="8"/>
      <c r="AC779" s="8"/>
      <c r="AD779" s="8"/>
      <c r="AE779" s="8"/>
      <c r="AF779" s="8"/>
      <c r="AG779" s="8"/>
      <c r="AH779" s="8"/>
      <c r="AI779" s="8"/>
      <c r="AK779" s="8"/>
      <c r="AL779" s="8"/>
      <c r="AM779" s="8"/>
      <c r="AN779" s="8"/>
      <c r="AO779" s="8"/>
      <c r="AP779" s="8"/>
      <c r="AQ779" s="8"/>
      <c r="AR779" s="8"/>
      <c r="AS779" s="8"/>
      <c r="AT779" s="8"/>
      <c r="AU779" s="8"/>
      <c r="AW779"/>
      <c r="AX779"/>
      <c r="AY779"/>
      <c r="AZ779"/>
    </row>
    <row r="780" spans="1:52" s="17" customFormat="1" x14ac:dyDescent="0.3">
      <c r="A780"/>
      <c r="B780"/>
      <c r="C780"/>
      <c r="D780"/>
      <c r="E780"/>
      <c r="F780" s="2"/>
      <c r="G780" s="2"/>
      <c r="H780" s="4"/>
      <c r="I780"/>
      <c r="J780"/>
      <c r="K780"/>
      <c r="L780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/>
      <c r="Y780" s="8"/>
      <c r="Z780" s="8"/>
      <c r="AA780" s="8"/>
      <c r="AB780" s="8"/>
      <c r="AC780" s="8"/>
      <c r="AD780" s="8"/>
      <c r="AE780" s="8"/>
      <c r="AF780" s="8"/>
      <c r="AG780" s="8"/>
      <c r="AH780" s="8"/>
      <c r="AI780" s="8"/>
      <c r="AK780" s="8"/>
      <c r="AL780" s="8"/>
      <c r="AM780" s="8"/>
      <c r="AN780" s="8"/>
      <c r="AO780" s="8"/>
      <c r="AP780" s="8"/>
      <c r="AQ780" s="8"/>
      <c r="AR780" s="8"/>
      <c r="AS780" s="8"/>
      <c r="AT780" s="8"/>
      <c r="AU780" s="8"/>
      <c r="AW780"/>
      <c r="AX780"/>
      <c r="AY780"/>
      <c r="AZ780"/>
    </row>
    <row r="781" spans="1:52" s="17" customFormat="1" x14ac:dyDescent="0.3">
      <c r="A781"/>
      <c r="B781"/>
      <c r="C781"/>
      <c r="D781"/>
      <c r="E781"/>
      <c r="F781" s="2"/>
      <c r="G781" s="2"/>
      <c r="H781" s="4"/>
      <c r="I781"/>
      <c r="J781"/>
      <c r="K781"/>
      <c r="L781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/>
      <c r="Y781" s="8"/>
      <c r="Z781" s="8"/>
      <c r="AA781" s="8"/>
      <c r="AB781" s="8"/>
      <c r="AC781" s="8"/>
      <c r="AD781" s="8"/>
      <c r="AE781" s="8"/>
      <c r="AF781" s="8"/>
      <c r="AG781" s="8"/>
      <c r="AH781" s="8"/>
      <c r="AI781" s="8"/>
      <c r="AK781" s="8"/>
      <c r="AL781" s="8"/>
      <c r="AM781" s="8"/>
      <c r="AN781" s="8"/>
      <c r="AO781" s="8"/>
      <c r="AP781" s="8"/>
      <c r="AQ781" s="8"/>
      <c r="AR781" s="8"/>
      <c r="AS781" s="8"/>
      <c r="AT781" s="8"/>
      <c r="AU781" s="8"/>
      <c r="AW781"/>
      <c r="AX781"/>
      <c r="AY781"/>
      <c r="AZ781"/>
    </row>
    <row r="782" spans="1:52" s="17" customFormat="1" x14ac:dyDescent="0.3">
      <c r="A782"/>
      <c r="B782"/>
      <c r="C782"/>
      <c r="D782"/>
      <c r="E782"/>
      <c r="F782" s="2"/>
      <c r="G782" s="2"/>
      <c r="H782" s="4"/>
      <c r="I782"/>
      <c r="J782"/>
      <c r="K782"/>
      <c r="L782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/>
      <c r="Y782" s="8"/>
      <c r="Z782" s="8"/>
      <c r="AA782" s="8"/>
      <c r="AB782" s="8"/>
      <c r="AC782" s="8"/>
      <c r="AD782" s="8"/>
      <c r="AE782" s="8"/>
      <c r="AF782" s="8"/>
      <c r="AG782" s="8"/>
      <c r="AH782" s="8"/>
      <c r="AI782" s="8"/>
      <c r="AK782" s="8"/>
      <c r="AL782" s="8"/>
      <c r="AM782" s="8"/>
      <c r="AN782" s="8"/>
      <c r="AO782" s="8"/>
      <c r="AP782" s="8"/>
      <c r="AQ782" s="8"/>
      <c r="AR782" s="8"/>
      <c r="AS782" s="8"/>
      <c r="AT782" s="8"/>
      <c r="AU782" s="8"/>
      <c r="AW782"/>
      <c r="AX782"/>
      <c r="AY782"/>
      <c r="AZ782"/>
    </row>
    <row r="783" spans="1:52" s="17" customFormat="1" x14ac:dyDescent="0.3">
      <c r="A783"/>
      <c r="B783"/>
      <c r="C783"/>
      <c r="D783"/>
      <c r="E783"/>
      <c r="F783" s="2"/>
      <c r="G783" s="2"/>
      <c r="H783" s="4"/>
      <c r="I783"/>
      <c r="J783"/>
      <c r="K783"/>
      <c r="L783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/>
      <c r="Y783" s="8"/>
      <c r="Z783" s="8"/>
      <c r="AA783" s="8"/>
      <c r="AB783" s="8"/>
      <c r="AC783" s="8"/>
      <c r="AD783" s="8"/>
      <c r="AE783" s="8"/>
      <c r="AF783" s="8"/>
      <c r="AG783" s="8"/>
      <c r="AH783" s="8"/>
      <c r="AI783" s="8"/>
      <c r="AK783" s="8"/>
      <c r="AL783" s="8"/>
      <c r="AM783" s="8"/>
      <c r="AN783" s="8"/>
      <c r="AO783" s="8"/>
      <c r="AP783" s="8"/>
      <c r="AQ783" s="8"/>
      <c r="AR783" s="8"/>
      <c r="AS783" s="8"/>
      <c r="AT783" s="8"/>
      <c r="AU783" s="8"/>
      <c r="AW783"/>
      <c r="AX783"/>
      <c r="AY783"/>
      <c r="AZ783"/>
    </row>
    <row r="784" spans="1:52" s="17" customFormat="1" x14ac:dyDescent="0.3">
      <c r="A784"/>
      <c r="B784"/>
      <c r="C784"/>
      <c r="D784"/>
      <c r="E784"/>
      <c r="F784" s="2"/>
      <c r="G784" s="2"/>
      <c r="H784" s="4"/>
      <c r="I784"/>
      <c r="J784"/>
      <c r="K784"/>
      <c r="L784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/>
      <c r="Y784" s="8"/>
      <c r="Z784" s="8"/>
      <c r="AA784" s="8"/>
      <c r="AB784" s="8"/>
      <c r="AC784" s="8"/>
      <c r="AD784" s="8"/>
      <c r="AE784" s="8"/>
      <c r="AF784" s="8"/>
      <c r="AG784" s="8"/>
      <c r="AH784" s="8"/>
      <c r="AI784" s="8"/>
      <c r="AK784" s="8"/>
      <c r="AL784" s="8"/>
      <c r="AM784" s="8"/>
      <c r="AN784" s="8"/>
      <c r="AO784" s="8"/>
      <c r="AP784" s="8"/>
      <c r="AQ784" s="8"/>
      <c r="AR784" s="8"/>
      <c r="AS784" s="8"/>
      <c r="AT784" s="8"/>
      <c r="AU784" s="8"/>
      <c r="AW784"/>
      <c r="AX784"/>
      <c r="AY784"/>
      <c r="AZ784"/>
    </row>
    <row r="785" spans="1:52" s="17" customFormat="1" x14ac:dyDescent="0.3">
      <c r="A785"/>
      <c r="B785"/>
      <c r="C785"/>
      <c r="D785"/>
      <c r="E785"/>
      <c r="F785" s="2"/>
      <c r="G785" s="2"/>
      <c r="H785" s="4"/>
      <c r="I785"/>
      <c r="J785"/>
      <c r="K785"/>
      <c r="L785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/>
      <c r="Y785" s="8"/>
      <c r="Z785" s="8"/>
      <c r="AA785" s="8"/>
      <c r="AB785" s="8"/>
      <c r="AC785" s="8"/>
      <c r="AD785" s="8"/>
      <c r="AE785" s="8"/>
      <c r="AF785" s="8"/>
      <c r="AG785" s="8"/>
      <c r="AH785" s="8"/>
      <c r="AI785" s="8"/>
      <c r="AK785" s="8"/>
      <c r="AL785" s="8"/>
      <c r="AM785" s="8"/>
      <c r="AN785" s="8"/>
      <c r="AO785" s="8"/>
      <c r="AP785" s="8"/>
      <c r="AQ785" s="8"/>
      <c r="AR785" s="8"/>
      <c r="AS785" s="8"/>
      <c r="AT785" s="8"/>
      <c r="AU785" s="8"/>
      <c r="AW785"/>
      <c r="AX785"/>
      <c r="AY785"/>
      <c r="AZ785"/>
    </row>
    <row r="786" spans="1:52" s="17" customFormat="1" x14ac:dyDescent="0.3">
      <c r="A786"/>
      <c r="B786"/>
      <c r="C786"/>
      <c r="D786"/>
      <c r="E786"/>
      <c r="F786" s="2"/>
      <c r="G786" s="2"/>
      <c r="H786" s="4"/>
      <c r="I786"/>
      <c r="J786"/>
      <c r="K786"/>
      <c r="L786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/>
      <c r="Y786" s="8"/>
      <c r="Z786" s="8"/>
      <c r="AA786" s="8"/>
      <c r="AB786" s="8"/>
      <c r="AC786" s="8"/>
      <c r="AD786" s="8"/>
      <c r="AE786" s="8"/>
      <c r="AF786" s="8"/>
      <c r="AG786" s="8"/>
      <c r="AH786" s="8"/>
      <c r="AI786" s="8"/>
      <c r="AK786" s="8"/>
      <c r="AL786" s="8"/>
      <c r="AM786" s="8"/>
      <c r="AN786" s="8"/>
      <c r="AO786" s="8"/>
      <c r="AP786" s="8"/>
      <c r="AQ786" s="8"/>
      <c r="AR786" s="8"/>
      <c r="AS786" s="8"/>
      <c r="AT786" s="8"/>
      <c r="AU786" s="8"/>
      <c r="AW786"/>
      <c r="AX786"/>
      <c r="AY786"/>
      <c r="AZ786"/>
    </row>
    <row r="787" spans="1:52" s="17" customFormat="1" x14ac:dyDescent="0.3">
      <c r="A787"/>
      <c r="B787"/>
      <c r="C787"/>
      <c r="D787"/>
      <c r="E787"/>
      <c r="F787" s="2"/>
      <c r="G787" s="2"/>
      <c r="H787" s="4"/>
      <c r="I787"/>
      <c r="J787"/>
      <c r="K787"/>
      <c r="L787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/>
      <c r="Y787" s="8"/>
      <c r="Z787" s="8"/>
      <c r="AA787" s="8"/>
      <c r="AB787" s="8"/>
      <c r="AC787" s="8"/>
      <c r="AD787" s="8"/>
      <c r="AE787" s="8"/>
      <c r="AF787" s="8"/>
      <c r="AG787" s="8"/>
      <c r="AH787" s="8"/>
      <c r="AI787" s="8"/>
      <c r="AK787" s="8"/>
      <c r="AL787" s="8"/>
      <c r="AM787" s="8"/>
      <c r="AN787" s="8"/>
      <c r="AO787" s="8"/>
      <c r="AP787" s="8"/>
      <c r="AQ787" s="8"/>
      <c r="AR787" s="8"/>
      <c r="AS787" s="8"/>
      <c r="AT787" s="8"/>
      <c r="AU787" s="8"/>
      <c r="AW787"/>
      <c r="AX787"/>
      <c r="AY787"/>
      <c r="AZ787"/>
    </row>
    <row r="788" spans="1:52" s="17" customFormat="1" x14ac:dyDescent="0.3">
      <c r="A788"/>
      <c r="B788"/>
      <c r="C788"/>
      <c r="D788"/>
      <c r="E788"/>
      <c r="F788" s="2"/>
      <c r="G788" s="2"/>
      <c r="H788" s="4"/>
      <c r="I788"/>
      <c r="J788"/>
      <c r="K788"/>
      <c r="L78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/>
      <c r="Y788" s="8"/>
      <c r="Z788" s="8"/>
      <c r="AA788" s="8"/>
      <c r="AB788" s="8"/>
      <c r="AC788" s="8"/>
      <c r="AD788" s="8"/>
      <c r="AE788" s="8"/>
      <c r="AF788" s="8"/>
      <c r="AG788" s="8"/>
      <c r="AH788" s="8"/>
      <c r="AI788" s="8"/>
      <c r="AK788" s="8"/>
      <c r="AL788" s="8"/>
      <c r="AM788" s="8"/>
      <c r="AN788" s="8"/>
      <c r="AO788" s="8"/>
      <c r="AP788" s="8"/>
      <c r="AQ788" s="8"/>
      <c r="AR788" s="8"/>
      <c r="AS788" s="8"/>
      <c r="AT788" s="8"/>
      <c r="AU788" s="8"/>
      <c r="AW788"/>
      <c r="AX788"/>
      <c r="AY788"/>
      <c r="AZ788"/>
    </row>
    <row r="789" spans="1:52" s="17" customFormat="1" x14ac:dyDescent="0.3">
      <c r="A789"/>
      <c r="B789"/>
      <c r="C789"/>
      <c r="D789"/>
      <c r="E789"/>
      <c r="F789" s="2"/>
      <c r="G789" s="2"/>
      <c r="H789" s="4"/>
      <c r="I789"/>
      <c r="J789"/>
      <c r="K789"/>
      <c r="L789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/>
      <c r="Y789" s="8"/>
      <c r="Z789" s="8"/>
      <c r="AA789" s="8"/>
      <c r="AB789" s="8"/>
      <c r="AC789" s="8"/>
      <c r="AD789" s="8"/>
      <c r="AE789" s="8"/>
      <c r="AF789" s="8"/>
      <c r="AG789" s="8"/>
      <c r="AH789" s="8"/>
      <c r="AI789" s="8"/>
      <c r="AK789" s="8"/>
      <c r="AL789" s="8"/>
      <c r="AM789" s="8"/>
      <c r="AN789" s="8"/>
      <c r="AO789" s="8"/>
      <c r="AP789" s="8"/>
      <c r="AQ789" s="8"/>
      <c r="AR789" s="8"/>
      <c r="AS789" s="8"/>
      <c r="AT789" s="8"/>
      <c r="AU789" s="8"/>
      <c r="AW789"/>
      <c r="AX789"/>
      <c r="AY789"/>
      <c r="AZ789"/>
    </row>
    <row r="790" spans="1:52" s="17" customFormat="1" x14ac:dyDescent="0.3">
      <c r="A790"/>
      <c r="B790"/>
      <c r="C790"/>
      <c r="D790"/>
      <c r="E790"/>
      <c r="F790" s="2"/>
      <c r="G790" s="2"/>
      <c r="H790" s="4"/>
      <c r="I790"/>
      <c r="J790"/>
      <c r="K790"/>
      <c r="L790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/>
      <c r="Y790" s="8"/>
      <c r="Z790" s="8"/>
      <c r="AA790" s="8"/>
      <c r="AB790" s="8"/>
      <c r="AC790" s="8"/>
      <c r="AD790" s="8"/>
      <c r="AE790" s="8"/>
      <c r="AF790" s="8"/>
      <c r="AG790" s="8"/>
      <c r="AH790" s="8"/>
      <c r="AI790" s="8"/>
      <c r="AK790" s="8"/>
      <c r="AL790" s="8"/>
      <c r="AM790" s="8"/>
      <c r="AN790" s="8"/>
      <c r="AO790" s="8"/>
      <c r="AP790" s="8"/>
      <c r="AQ790" s="8"/>
      <c r="AR790" s="8"/>
      <c r="AS790" s="8"/>
      <c r="AT790" s="8"/>
      <c r="AU790" s="8"/>
      <c r="AW790"/>
      <c r="AX790"/>
      <c r="AY790"/>
      <c r="AZ790"/>
    </row>
    <row r="791" spans="1:52" s="17" customFormat="1" x14ac:dyDescent="0.3">
      <c r="A791"/>
      <c r="B791"/>
      <c r="C791"/>
      <c r="D791"/>
      <c r="E791"/>
      <c r="F791" s="2"/>
      <c r="G791" s="2"/>
      <c r="H791" s="4"/>
      <c r="I791"/>
      <c r="J791"/>
      <c r="K791"/>
      <c r="L791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/>
      <c r="Y791" s="8"/>
      <c r="Z791" s="8"/>
      <c r="AA791" s="8"/>
      <c r="AB791" s="8"/>
      <c r="AC791" s="8"/>
      <c r="AD791" s="8"/>
      <c r="AE791" s="8"/>
      <c r="AF791" s="8"/>
      <c r="AG791" s="8"/>
      <c r="AH791" s="8"/>
      <c r="AI791" s="8"/>
      <c r="AK791" s="8"/>
      <c r="AL791" s="8"/>
      <c r="AM791" s="8"/>
      <c r="AN791" s="8"/>
      <c r="AO791" s="8"/>
      <c r="AP791" s="8"/>
      <c r="AQ791" s="8"/>
      <c r="AR791" s="8"/>
      <c r="AS791" s="8"/>
      <c r="AT791" s="8"/>
      <c r="AU791" s="8"/>
      <c r="AW791"/>
      <c r="AX791"/>
      <c r="AY791"/>
      <c r="AZ791"/>
    </row>
    <row r="792" spans="1:52" s="17" customFormat="1" x14ac:dyDescent="0.3">
      <c r="A792"/>
      <c r="B792"/>
      <c r="C792"/>
      <c r="D792"/>
      <c r="E792"/>
      <c r="F792" s="2"/>
      <c r="G792" s="2"/>
      <c r="H792" s="4"/>
      <c r="I792"/>
      <c r="J792"/>
      <c r="K792"/>
      <c r="L792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/>
      <c r="Y792" s="8"/>
      <c r="Z792" s="8"/>
      <c r="AA792" s="8"/>
      <c r="AB792" s="8"/>
      <c r="AC792" s="8"/>
      <c r="AD792" s="8"/>
      <c r="AE792" s="8"/>
      <c r="AF792" s="8"/>
      <c r="AG792" s="8"/>
      <c r="AH792" s="8"/>
      <c r="AI792" s="8"/>
      <c r="AK792" s="8"/>
      <c r="AL792" s="8"/>
      <c r="AM792" s="8"/>
      <c r="AN792" s="8"/>
      <c r="AO792" s="8"/>
      <c r="AP792" s="8"/>
      <c r="AQ792" s="8"/>
      <c r="AR792" s="8"/>
      <c r="AS792" s="8"/>
      <c r="AT792" s="8"/>
      <c r="AU792" s="8"/>
      <c r="AW792"/>
      <c r="AX792"/>
      <c r="AY792"/>
      <c r="AZ792"/>
    </row>
    <row r="793" spans="1:52" s="17" customFormat="1" x14ac:dyDescent="0.3">
      <c r="A793"/>
      <c r="B793"/>
      <c r="C793"/>
      <c r="D793"/>
      <c r="E793"/>
      <c r="F793" s="2"/>
      <c r="G793" s="2"/>
      <c r="H793" s="4"/>
      <c r="I793"/>
      <c r="J793"/>
      <c r="K793"/>
      <c r="L793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/>
      <c r="Y793" s="8"/>
      <c r="Z793" s="8"/>
      <c r="AA793" s="8"/>
      <c r="AB793" s="8"/>
      <c r="AC793" s="8"/>
      <c r="AD793" s="8"/>
      <c r="AE793" s="8"/>
      <c r="AF793" s="8"/>
      <c r="AG793" s="8"/>
      <c r="AH793" s="8"/>
      <c r="AI793" s="8"/>
      <c r="AK793" s="8"/>
      <c r="AL793" s="8"/>
      <c r="AM793" s="8"/>
      <c r="AN793" s="8"/>
      <c r="AO793" s="8"/>
      <c r="AP793" s="8"/>
      <c r="AQ793" s="8"/>
      <c r="AR793" s="8"/>
      <c r="AS793" s="8"/>
      <c r="AT793" s="8"/>
      <c r="AU793" s="8"/>
      <c r="AW793"/>
      <c r="AX793"/>
      <c r="AY793"/>
      <c r="AZ793"/>
    </row>
    <row r="794" spans="1:52" s="17" customFormat="1" x14ac:dyDescent="0.3">
      <c r="A794"/>
      <c r="B794"/>
      <c r="C794"/>
      <c r="D794"/>
      <c r="E794"/>
      <c r="F794" s="2"/>
      <c r="G794" s="2"/>
      <c r="H794" s="4"/>
      <c r="I794"/>
      <c r="J794"/>
      <c r="K794"/>
      <c r="L794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/>
      <c r="Y794" s="8"/>
      <c r="Z794" s="8"/>
      <c r="AA794" s="8"/>
      <c r="AB794" s="8"/>
      <c r="AC794" s="8"/>
      <c r="AD794" s="8"/>
      <c r="AE794" s="8"/>
      <c r="AF794" s="8"/>
      <c r="AG794" s="8"/>
      <c r="AH794" s="8"/>
      <c r="AI794" s="8"/>
      <c r="AK794" s="8"/>
      <c r="AL794" s="8"/>
      <c r="AM794" s="8"/>
      <c r="AN794" s="8"/>
      <c r="AO794" s="8"/>
      <c r="AP794" s="8"/>
      <c r="AQ794" s="8"/>
      <c r="AR794" s="8"/>
      <c r="AS794" s="8"/>
      <c r="AT794" s="8"/>
      <c r="AU794" s="8"/>
      <c r="AW794"/>
      <c r="AX794"/>
      <c r="AY794"/>
      <c r="AZ794"/>
    </row>
    <row r="795" spans="1:52" s="17" customFormat="1" x14ac:dyDescent="0.3">
      <c r="A795"/>
      <c r="B795"/>
      <c r="C795"/>
      <c r="D795"/>
      <c r="E795"/>
      <c r="F795" s="2"/>
      <c r="G795" s="2"/>
      <c r="H795" s="4"/>
      <c r="I795"/>
      <c r="J795"/>
      <c r="K795"/>
      <c r="L795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/>
      <c r="Y795" s="8"/>
      <c r="Z795" s="8"/>
      <c r="AA795" s="8"/>
      <c r="AB795" s="8"/>
      <c r="AC795" s="8"/>
      <c r="AD795" s="8"/>
      <c r="AE795" s="8"/>
      <c r="AF795" s="8"/>
      <c r="AG795" s="8"/>
      <c r="AH795" s="8"/>
      <c r="AI795" s="8"/>
      <c r="AK795" s="8"/>
      <c r="AL795" s="8"/>
      <c r="AM795" s="8"/>
      <c r="AN795" s="8"/>
      <c r="AO795" s="8"/>
      <c r="AP795" s="8"/>
      <c r="AQ795" s="8"/>
      <c r="AR795" s="8"/>
      <c r="AS795" s="8"/>
      <c r="AT795" s="8"/>
      <c r="AU795" s="8"/>
      <c r="AW795"/>
      <c r="AX795"/>
      <c r="AY795"/>
      <c r="AZ795"/>
    </row>
    <row r="796" spans="1:52" s="17" customFormat="1" x14ac:dyDescent="0.3">
      <c r="A796"/>
      <c r="B796"/>
      <c r="C796"/>
      <c r="D796"/>
      <c r="E796"/>
      <c r="F796" s="2"/>
      <c r="G796" s="2"/>
      <c r="H796" s="4"/>
      <c r="I796"/>
      <c r="J796"/>
      <c r="K796"/>
      <c r="L796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/>
      <c r="Y796" s="8"/>
      <c r="Z796" s="8"/>
      <c r="AA796" s="8"/>
      <c r="AB796" s="8"/>
      <c r="AC796" s="8"/>
      <c r="AD796" s="8"/>
      <c r="AE796" s="8"/>
      <c r="AF796" s="8"/>
      <c r="AG796" s="8"/>
      <c r="AH796" s="8"/>
      <c r="AI796" s="8"/>
      <c r="AK796" s="8"/>
      <c r="AL796" s="8"/>
      <c r="AM796" s="8"/>
      <c r="AN796" s="8"/>
      <c r="AO796" s="8"/>
      <c r="AP796" s="8"/>
      <c r="AQ796" s="8"/>
      <c r="AR796" s="8"/>
      <c r="AS796" s="8"/>
      <c r="AT796" s="8"/>
      <c r="AU796" s="8"/>
      <c r="AW796"/>
      <c r="AX796"/>
      <c r="AY796"/>
      <c r="AZ796"/>
    </row>
    <row r="797" spans="1:52" s="17" customFormat="1" x14ac:dyDescent="0.3">
      <c r="A797"/>
      <c r="B797"/>
      <c r="C797"/>
      <c r="D797"/>
      <c r="E797"/>
      <c r="F797" s="2"/>
      <c r="G797" s="2"/>
      <c r="H797" s="4"/>
      <c r="I797"/>
      <c r="J797"/>
      <c r="K797"/>
      <c r="L797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/>
      <c r="Y797" s="8"/>
      <c r="Z797" s="8"/>
      <c r="AA797" s="8"/>
      <c r="AB797" s="8"/>
      <c r="AC797" s="8"/>
      <c r="AD797" s="8"/>
      <c r="AE797" s="8"/>
      <c r="AF797" s="8"/>
      <c r="AG797" s="8"/>
      <c r="AH797" s="8"/>
      <c r="AI797" s="8"/>
      <c r="AK797" s="8"/>
      <c r="AL797" s="8"/>
      <c r="AM797" s="8"/>
      <c r="AN797" s="8"/>
      <c r="AO797" s="8"/>
      <c r="AP797" s="8"/>
      <c r="AQ797" s="8"/>
      <c r="AR797" s="8"/>
      <c r="AS797" s="8"/>
      <c r="AT797" s="8"/>
      <c r="AU797" s="8"/>
      <c r="AW797"/>
      <c r="AX797"/>
      <c r="AY797"/>
      <c r="AZ797"/>
    </row>
    <row r="798" spans="1:52" s="17" customFormat="1" x14ac:dyDescent="0.3">
      <c r="A798"/>
      <c r="B798"/>
      <c r="C798"/>
      <c r="D798"/>
      <c r="E798"/>
      <c r="F798" s="2"/>
      <c r="G798" s="2"/>
      <c r="H798" s="4"/>
      <c r="I798"/>
      <c r="J798"/>
      <c r="K798"/>
      <c r="L79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/>
      <c r="Y798" s="8"/>
      <c r="Z798" s="8"/>
      <c r="AA798" s="8"/>
      <c r="AB798" s="8"/>
      <c r="AC798" s="8"/>
      <c r="AD798" s="8"/>
      <c r="AE798" s="8"/>
      <c r="AF798" s="8"/>
      <c r="AG798" s="8"/>
      <c r="AH798" s="8"/>
      <c r="AI798" s="8"/>
      <c r="AK798" s="8"/>
      <c r="AL798" s="8"/>
      <c r="AM798" s="8"/>
      <c r="AN798" s="8"/>
      <c r="AO798" s="8"/>
      <c r="AP798" s="8"/>
      <c r="AQ798" s="8"/>
      <c r="AR798" s="8"/>
      <c r="AS798" s="8"/>
      <c r="AT798" s="8"/>
      <c r="AU798" s="8"/>
      <c r="AW798"/>
      <c r="AX798"/>
      <c r="AY798"/>
      <c r="AZ798"/>
    </row>
    <row r="799" spans="1:52" s="17" customFormat="1" x14ac:dyDescent="0.3">
      <c r="A799"/>
      <c r="B799"/>
      <c r="C799"/>
      <c r="D799"/>
      <c r="E799"/>
      <c r="F799" s="2"/>
      <c r="G799" s="2"/>
      <c r="H799" s="4"/>
      <c r="I799"/>
      <c r="J799"/>
      <c r="K799"/>
      <c r="L799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/>
      <c r="Y799" s="8"/>
      <c r="Z799" s="8"/>
      <c r="AA799" s="8"/>
      <c r="AB799" s="8"/>
      <c r="AC799" s="8"/>
      <c r="AD799" s="8"/>
      <c r="AE799" s="8"/>
      <c r="AF799" s="8"/>
      <c r="AG799" s="8"/>
      <c r="AH799" s="8"/>
      <c r="AI799" s="8"/>
      <c r="AK799" s="8"/>
      <c r="AL799" s="8"/>
      <c r="AM799" s="8"/>
      <c r="AN799" s="8"/>
      <c r="AO799" s="8"/>
      <c r="AP799" s="8"/>
      <c r="AQ799" s="8"/>
      <c r="AR799" s="8"/>
      <c r="AS799" s="8"/>
      <c r="AT799" s="8"/>
      <c r="AU799" s="8"/>
      <c r="AW799"/>
      <c r="AX799"/>
      <c r="AY799"/>
      <c r="AZ799"/>
    </row>
    <row r="800" spans="1:52" s="17" customFormat="1" x14ac:dyDescent="0.3">
      <c r="A800"/>
      <c r="B800"/>
      <c r="C800"/>
      <c r="D800"/>
      <c r="E800"/>
      <c r="F800" s="2"/>
      <c r="G800" s="2"/>
      <c r="H800" s="4"/>
      <c r="I800"/>
      <c r="J800"/>
      <c r="K800"/>
      <c r="L800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/>
      <c r="Y800" s="8"/>
      <c r="Z800" s="8"/>
      <c r="AA800" s="8"/>
      <c r="AB800" s="8"/>
      <c r="AC800" s="8"/>
      <c r="AD800" s="8"/>
      <c r="AE800" s="8"/>
      <c r="AF800" s="8"/>
      <c r="AG800" s="8"/>
      <c r="AH800" s="8"/>
      <c r="AI800" s="8"/>
      <c r="AK800" s="8"/>
      <c r="AL800" s="8"/>
      <c r="AM800" s="8"/>
      <c r="AN800" s="8"/>
      <c r="AO800" s="8"/>
      <c r="AP800" s="8"/>
      <c r="AQ800" s="8"/>
      <c r="AR800" s="8"/>
      <c r="AS800" s="8"/>
      <c r="AT800" s="8"/>
      <c r="AU800" s="8"/>
      <c r="AW800"/>
      <c r="AX800"/>
      <c r="AY800"/>
      <c r="AZ800"/>
    </row>
    <row r="801" spans="1:52" s="17" customFormat="1" x14ac:dyDescent="0.3">
      <c r="A801"/>
      <c r="B801"/>
      <c r="C801"/>
      <c r="D801"/>
      <c r="E801"/>
      <c r="F801" s="2"/>
      <c r="G801" s="2"/>
      <c r="H801" s="4"/>
      <c r="I801"/>
      <c r="J801"/>
      <c r="K801"/>
      <c r="L801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/>
      <c r="Y801" s="8"/>
      <c r="Z801" s="8"/>
      <c r="AA801" s="8"/>
      <c r="AB801" s="8"/>
      <c r="AC801" s="8"/>
      <c r="AD801" s="8"/>
      <c r="AE801" s="8"/>
      <c r="AF801" s="8"/>
      <c r="AG801" s="8"/>
      <c r="AH801" s="8"/>
      <c r="AI801" s="8"/>
      <c r="AK801" s="8"/>
      <c r="AL801" s="8"/>
      <c r="AM801" s="8"/>
      <c r="AN801" s="8"/>
      <c r="AO801" s="8"/>
      <c r="AP801" s="8"/>
      <c r="AQ801" s="8"/>
      <c r="AR801" s="8"/>
      <c r="AS801" s="8"/>
      <c r="AT801" s="8"/>
      <c r="AU801" s="8"/>
      <c r="AW801"/>
      <c r="AX801"/>
      <c r="AY801"/>
      <c r="AZ801"/>
    </row>
    <row r="802" spans="1:52" s="17" customFormat="1" x14ac:dyDescent="0.3">
      <c r="A802"/>
      <c r="B802"/>
      <c r="C802"/>
      <c r="D802"/>
      <c r="E802"/>
      <c r="F802" s="2"/>
      <c r="G802" s="2"/>
      <c r="H802" s="4"/>
      <c r="I802"/>
      <c r="J802"/>
      <c r="K802"/>
      <c r="L802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/>
      <c r="Y802" s="8"/>
      <c r="Z802" s="8"/>
      <c r="AA802" s="8"/>
      <c r="AB802" s="8"/>
      <c r="AC802" s="8"/>
      <c r="AD802" s="8"/>
      <c r="AE802" s="8"/>
      <c r="AF802" s="8"/>
      <c r="AG802" s="8"/>
      <c r="AH802" s="8"/>
      <c r="AI802" s="8"/>
      <c r="AK802" s="8"/>
      <c r="AL802" s="8"/>
      <c r="AM802" s="8"/>
      <c r="AN802" s="8"/>
      <c r="AO802" s="8"/>
      <c r="AP802" s="8"/>
      <c r="AQ802" s="8"/>
      <c r="AR802" s="8"/>
      <c r="AS802" s="8"/>
      <c r="AT802" s="8"/>
      <c r="AU802" s="8"/>
      <c r="AW802"/>
      <c r="AX802"/>
      <c r="AY802"/>
      <c r="AZ802"/>
    </row>
    <row r="803" spans="1:52" s="17" customFormat="1" x14ac:dyDescent="0.3">
      <c r="A803"/>
      <c r="B803"/>
      <c r="C803"/>
      <c r="D803"/>
      <c r="E803"/>
      <c r="F803" s="2"/>
      <c r="G803" s="2"/>
      <c r="H803" s="4"/>
      <c r="I803"/>
      <c r="J803"/>
      <c r="K803"/>
      <c r="L803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/>
      <c r="Y803" s="8"/>
      <c r="Z803" s="8"/>
      <c r="AA803" s="8"/>
      <c r="AB803" s="8"/>
      <c r="AC803" s="8"/>
      <c r="AD803" s="8"/>
      <c r="AE803" s="8"/>
      <c r="AF803" s="8"/>
      <c r="AG803" s="8"/>
      <c r="AH803" s="8"/>
      <c r="AI803" s="8"/>
      <c r="AK803" s="8"/>
      <c r="AL803" s="8"/>
      <c r="AM803" s="8"/>
      <c r="AN803" s="8"/>
      <c r="AO803" s="8"/>
      <c r="AP803" s="8"/>
      <c r="AQ803" s="8"/>
      <c r="AR803" s="8"/>
      <c r="AS803" s="8"/>
      <c r="AT803" s="8"/>
      <c r="AU803" s="8"/>
      <c r="AW803"/>
      <c r="AX803"/>
      <c r="AY803"/>
      <c r="AZ803"/>
    </row>
    <row r="804" spans="1:52" s="17" customFormat="1" x14ac:dyDescent="0.3">
      <c r="A804"/>
      <c r="B804"/>
      <c r="C804"/>
      <c r="D804"/>
      <c r="E804"/>
      <c r="F804" s="2"/>
      <c r="G804" s="2"/>
      <c r="H804" s="4"/>
      <c r="I804"/>
      <c r="J804"/>
      <c r="K804"/>
      <c r="L804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/>
      <c r="Y804" s="8"/>
      <c r="Z804" s="8"/>
      <c r="AA804" s="8"/>
      <c r="AB804" s="8"/>
      <c r="AC804" s="8"/>
      <c r="AD804" s="8"/>
      <c r="AE804" s="8"/>
      <c r="AF804" s="8"/>
      <c r="AG804" s="8"/>
      <c r="AH804" s="8"/>
      <c r="AI804" s="8"/>
      <c r="AK804" s="8"/>
      <c r="AL804" s="8"/>
      <c r="AM804" s="8"/>
      <c r="AN804" s="8"/>
      <c r="AO804" s="8"/>
      <c r="AP804" s="8"/>
      <c r="AQ804" s="8"/>
      <c r="AR804" s="8"/>
      <c r="AS804" s="8"/>
      <c r="AT804" s="8"/>
      <c r="AU804" s="8"/>
      <c r="AW804"/>
      <c r="AX804"/>
      <c r="AY804"/>
      <c r="AZ804"/>
    </row>
    <row r="805" spans="1:52" s="17" customFormat="1" x14ac:dyDescent="0.3">
      <c r="A805"/>
      <c r="B805"/>
      <c r="C805"/>
      <c r="D805"/>
      <c r="E805"/>
      <c r="F805" s="2"/>
      <c r="G805" s="2"/>
      <c r="H805" s="4"/>
      <c r="I805"/>
      <c r="J805"/>
      <c r="K805"/>
      <c r="L805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/>
      <c r="Y805" s="8"/>
      <c r="Z805" s="8"/>
      <c r="AA805" s="8"/>
      <c r="AB805" s="8"/>
      <c r="AC805" s="8"/>
      <c r="AD805" s="8"/>
      <c r="AE805" s="8"/>
      <c r="AF805" s="8"/>
      <c r="AG805" s="8"/>
      <c r="AH805" s="8"/>
      <c r="AI805" s="8"/>
      <c r="AK805" s="8"/>
      <c r="AL805" s="8"/>
      <c r="AM805" s="8"/>
      <c r="AN805" s="8"/>
      <c r="AO805" s="8"/>
      <c r="AP805" s="8"/>
      <c r="AQ805" s="8"/>
      <c r="AR805" s="8"/>
      <c r="AS805" s="8"/>
      <c r="AT805" s="8"/>
      <c r="AU805" s="8"/>
      <c r="AW805"/>
      <c r="AX805"/>
      <c r="AY805"/>
      <c r="AZ805"/>
    </row>
    <row r="806" spans="1:52" s="17" customFormat="1" x14ac:dyDescent="0.3">
      <c r="A806"/>
      <c r="B806"/>
      <c r="C806"/>
      <c r="D806"/>
      <c r="E806"/>
      <c r="F806" s="2"/>
      <c r="G806" s="2"/>
      <c r="H806" s="4"/>
      <c r="I806"/>
      <c r="J806"/>
      <c r="K806"/>
      <c r="L806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/>
      <c r="Y806" s="8"/>
      <c r="Z806" s="8"/>
      <c r="AA806" s="8"/>
      <c r="AB806" s="8"/>
      <c r="AC806" s="8"/>
      <c r="AD806" s="8"/>
      <c r="AE806" s="8"/>
      <c r="AF806" s="8"/>
      <c r="AG806" s="8"/>
      <c r="AH806" s="8"/>
      <c r="AI806" s="8"/>
      <c r="AK806" s="8"/>
      <c r="AL806" s="8"/>
      <c r="AM806" s="8"/>
      <c r="AN806" s="8"/>
      <c r="AO806" s="8"/>
      <c r="AP806" s="8"/>
      <c r="AQ806" s="8"/>
      <c r="AR806" s="8"/>
      <c r="AS806" s="8"/>
      <c r="AT806" s="8"/>
      <c r="AU806" s="8"/>
      <c r="AW806"/>
      <c r="AX806"/>
      <c r="AY806"/>
      <c r="AZ806"/>
    </row>
    <row r="807" spans="1:52" s="17" customFormat="1" x14ac:dyDescent="0.3">
      <c r="A807"/>
      <c r="B807"/>
      <c r="C807"/>
      <c r="D807"/>
      <c r="E807"/>
      <c r="F807" s="2"/>
      <c r="G807" s="2"/>
      <c r="H807" s="4"/>
      <c r="I807"/>
      <c r="J807"/>
      <c r="K807"/>
      <c r="L807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/>
      <c r="Y807" s="8"/>
      <c r="Z807" s="8"/>
      <c r="AA807" s="8"/>
      <c r="AB807" s="8"/>
      <c r="AC807" s="8"/>
      <c r="AD807" s="8"/>
      <c r="AE807" s="8"/>
      <c r="AF807" s="8"/>
      <c r="AG807" s="8"/>
      <c r="AH807" s="8"/>
      <c r="AI807" s="8"/>
      <c r="AK807" s="8"/>
      <c r="AL807" s="8"/>
      <c r="AM807" s="8"/>
      <c r="AN807" s="8"/>
      <c r="AO807" s="8"/>
      <c r="AP807" s="8"/>
      <c r="AQ807" s="8"/>
      <c r="AR807" s="8"/>
      <c r="AS807" s="8"/>
      <c r="AT807" s="8"/>
      <c r="AU807" s="8"/>
      <c r="AW807"/>
      <c r="AX807"/>
      <c r="AY807"/>
      <c r="AZ807"/>
    </row>
    <row r="808" spans="1:52" s="17" customFormat="1" x14ac:dyDescent="0.3">
      <c r="A808"/>
      <c r="B808"/>
      <c r="C808"/>
      <c r="D808"/>
      <c r="E808"/>
      <c r="F808" s="2"/>
      <c r="G808" s="2"/>
      <c r="H808" s="4"/>
      <c r="I808"/>
      <c r="J808"/>
      <c r="K808"/>
      <c r="L80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/>
      <c r="Y808" s="8"/>
      <c r="Z808" s="8"/>
      <c r="AA808" s="8"/>
      <c r="AB808" s="8"/>
      <c r="AC808" s="8"/>
      <c r="AD808" s="8"/>
      <c r="AE808" s="8"/>
      <c r="AF808" s="8"/>
      <c r="AG808" s="8"/>
      <c r="AH808" s="8"/>
      <c r="AI808" s="8"/>
      <c r="AK808" s="8"/>
      <c r="AL808" s="8"/>
      <c r="AM808" s="8"/>
      <c r="AN808" s="8"/>
      <c r="AO808" s="8"/>
      <c r="AP808" s="8"/>
      <c r="AQ808" s="8"/>
      <c r="AR808" s="8"/>
      <c r="AS808" s="8"/>
      <c r="AT808" s="8"/>
      <c r="AU808" s="8"/>
      <c r="AW808"/>
      <c r="AX808"/>
      <c r="AY808"/>
      <c r="AZ808"/>
    </row>
    <row r="809" spans="1:52" s="17" customFormat="1" x14ac:dyDescent="0.3">
      <c r="A809"/>
      <c r="B809"/>
      <c r="C809"/>
      <c r="D809"/>
      <c r="E809"/>
      <c r="F809" s="2"/>
      <c r="G809" s="2"/>
      <c r="H809" s="4"/>
      <c r="I809"/>
      <c r="J809"/>
      <c r="K809"/>
      <c r="L809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/>
      <c r="Y809" s="8"/>
      <c r="Z809" s="8"/>
      <c r="AA809" s="8"/>
      <c r="AB809" s="8"/>
      <c r="AC809" s="8"/>
      <c r="AD809" s="8"/>
      <c r="AE809" s="8"/>
      <c r="AF809" s="8"/>
      <c r="AG809" s="8"/>
      <c r="AH809" s="8"/>
      <c r="AI809" s="8"/>
      <c r="AK809" s="8"/>
      <c r="AL809" s="8"/>
      <c r="AM809" s="8"/>
      <c r="AN809" s="8"/>
      <c r="AO809" s="8"/>
      <c r="AP809" s="8"/>
      <c r="AQ809" s="8"/>
      <c r="AR809" s="8"/>
      <c r="AS809" s="8"/>
      <c r="AT809" s="8"/>
      <c r="AU809" s="8"/>
      <c r="AW809"/>
      <c r="AX809"/>
      <c r="AY809"/>
      <c r="AZ809"/>
    </row>
    <row r="810" spans="1:52" s="17" customFormat="1" x14ac:dyDescent="0.3">
      <c r="A810"/>
      <c r="B810"/>
      <c r="C810"/>
      <c r="D810"/>
      <c r="E810"/>
      <c r="F810" s="2"/>
      <c r="G810" s="2"/>
      <c r="H810" s="4"/>
      <c r="I810"/>
      <c r="J810"/>
      <c r="K810"/>
      <c r="L810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/>
      <c r="Y810" s="8"/>
      <c r="Z810" s="8"/>
      <c r="AA810" s="8"/>
      <c r="AB810" s="8"/>
      <c r="AC810" s="8"/>
      <c r="AD810" s="8"/>
      <c r="AE810" s="8"/>
      <c r="AF810" s="8"/>
      <c r="AG810" s="8"/>
      <c r="AH810" s="8"/>
      <c r="AI810" s="8"/>
      <c r="AK810" s="8"/>
      <c r="AL810" s="8"/>
      <c r="AM810" s="8"/>
      <c r="AN810" s="8"/>
      <c r="AO810" s="8"/>
      <c r="AP810" s="8"/>
      <c r="AQ810" s="8"/>
      <c r="AR810" s="8"/>
      <c r="AS810" s="8"/>
      <c r="AT810" s="8"/>
      <c r="AU810" s="8"/>
      <c r="AW810"/>
      <c r="AX810"/>
      <c r="AY810"/>
      <c r="AZ810"/>
    </row>
    <row r="811" spans="1:52" s="17" customFormat="1" x14ac:dyDescent="0.3">
      <c r="A811"/>
      <c r="B811"/>
      <c r="C811"/>
      <c r="D811"/>
      <c r="E811"/>
      <c r="F811" s="2"/>
      <c r="G811" s="2"/>
      <c r="H811" s="4"/>
      <c r="I811"/>
      <c r="J811"/>
      <c r="K811"/>
      <c r="L811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/>
      <c r="Y811" s="8"/>
      <c r="Z811" s="8"/>
      <c r="AA811" s="8"/>
      <c r="AB811" s="8"/>
      <c r="AC811" s="8"/>
      <c r="AD811" s="8"/>
      <c r="AE811" s="8"/>
      <c r="AF811" s="8"/>
      <c r="AG811" s="8"/>
      <c r="AH811" s="8"/>
      <c r="AI811" s="8"/>
      <c r="AK811" s="8"/>
      <c r="AL811" s="8"/>
      <c r="AM811" s="8"/>
      <c r="AN811" s="8"/>
      <c r="AO811" s="8"/>
      <c r="AP811" s="8"/>
      <c r="AQ811" s="8"/>
      <c r="AR811" s="8"/>
      <c r="AS811" s="8"/>
      <c r="AT811" s="8"/>
      <c r="AU811" s="8"/>
      <c r="AW811"/>
      <c r="AX811"/>
      <c r="AY811"/>
      <c r="AZ811"/>
    </row>
    <row r="812" spans="1:52" s="17" customFormat="1" x14ac:dyDescent="0.3">
      <c r="A812"/>
      <c r="B812"/>
      <c r="C812"/>
      <c r="D812"/>
      <c r="E812"/>
      <c r="F812" s="2"/>
      <c r="G812" s="2"/>
      <c r="H812" s="4"/>
      <c r="I812"/>
      <c r="J812"/>
      <c r="K812"/>
      <c r="L812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/>
      <c r="Y812" s="8"/>
      <c r="Z812" s="8"/>
      <c r="AA812" s="8"/>
      <c r="AB812" s="8"/>
      <c r="AC812" s="8"/>
      <c r="AD812" s="8"/>
      <c r="AE812" s="8"/>
      <c r="AF812" s="8"/>
      <c r="AG812" s="8"/>
      <c r="AH812" s="8"/>
      <c r="AI812" s="8"/>
      <c r="AK812" s="8"/>
      <c r="AL812" s="8"/>
      <c r="AM812" s="8"/>
      <c r="AN812" s="8"/>
      <c r="AO812" s="8"/>
      <c r="AP812" s="8"/>
      <c r="AQ812" s="8"/>
      <c r="AR812" s="8"/>
      <c r="AS812" s="8"/>
      <c r="AT812" s="8"/>
      <c r="AU812" s="8"/>
      <c r="AW812"/>
      <c r="AX812"/>
      <c r="AY812"/>
      <c r="AZ812"/>
    </row>
    <row r="813" spans="1:52" s="17" customFormat="1" x14ac:dyDescent="0.3">
      <c r="A813"/>
      <c r="B813"/>
      <c r="C813"/>
      <c r="D813"/>
      <c r="E813"/>
      <c r="F813" s="2"/>
      <c r="G813" s="2"/>
      <c r="H813" s="4"/>
      <c r="I813"/>
      <c r="J813"/>
      <c r="K813"/>
      <c r="L813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/>
      <c r="Y813" s="8"/>
      <c r="Z813" s="8"/>
      <c r="AA813" s="8"/>
      <c r="AB813" s="8"/>
      <c r="AC813" s="8"/>
      <c r="AD813" s="8"/>
      <c r="AE813" s="8"/>
      <c r="AF813" s="8"/>
      <c r="AG813" s="8"/>
      <c r="AH813" s="8"/>
      <c r="AI813" s="8"/>
      <c r="AK813" s="8"/>
      <c r="AL813" s="8"/>
      <c r="AM813" s="8"/>
      <c r="AN813" s="8"/>
      <c r="AO813" s="8"/>
      <c r="AP813" s="8"/>
      <c r="AQ813" s="8"/>
      <c r="AR813" s="8"/>
      <c r="AS813" s="8"/>
      <c r="AT813" s="8"/>
      <c r="AU813" s="8"/>
      <c r="AW813"/>
      <c r="AX813"/>
      <c r="AY813"/>
      <c r="AZ813"/>
    </row>
    <row r="814" spans="1:52" s="17" customFormat="1" x14ac:dyDescent="0.3">
      <c r="A814"/>
      <c r="B814"/>
      <c r="C814"/>
      <c r="D814"/>
      <c r="E814"/>
      <c r="F814" s="2"/>
      <c r="G814" s="2"/>
      <c r="H814" s="4"/>
      <c r="I814"/>
      <c r="J814"/>
      <c r="K814"/>
      <c r="L814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/>
      <c r="Y814" s="8"/>
      <c r="Z814" s="8"/>
      <c r="AA814" s="8"/>
      <c r="AB814" s="8"/>
      <c r="AC814" s="8"/>
      <c r="AD814" s="8"/>
      <c r="AE814" s="8"/>
      <c r="AF814" s="8"/>
      <c r="AG814" s="8"/>
      <c r="AH814" s="8"/>
      <c r="AI814" s="8"/>
      <c r="AK814" s="8"/>
      <c r="AL814" s="8"/>
      <c r="AM814" s="8"/>
      <c r="AN814" s="8"/>
      <c r="AO814" s="8"/>
      <c r="AP814" s="8"/>
      <c r="AQ814" s="8"/>
      <c r="AR814" s="8"/>
      <c r="AS814" s="8"/>
      <c r="AT814" s="8"/>
      <c r="AU814" s="8"/>
      <c r="AW814"/>
      <c r="AX814"/>
      <c r="AY814"/>
      <c r="AZ814"/>
    </row>
    <row r="815" spans="1:52" s="17" customFormat="1" x14ac:dyDescent="0.3">
      <c r="A815"/>
      <c r="B815"/>
      <c r="C815"/>
      <c r="D815"/>
      <c r="E815"/>
      <c r="F815" s="2"/>
      <c r="G815" s="2"/>
      <c r="H815" s="4"/>
      <c r="I815"/>
      <c r="J815"/>
      <c r="K815"/>
      <c r="L815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/>
      <c r="Y815" s="8"/>
      <c r="Z815" s="8"/>
      <c r="AA815" s="8"/>
      <c r="AB815" s="8"/>
      <c r="AC815" s="8"/>
      <c r="AD815" s="8"/>
      <c r="AE815" s="8"/>
      <c r="AF815" s="8"/>
      <c r="AG815" s="8"/>
      <c r="AH815" s="8"/>
      <c r="AI815" s="8"/>
      <c r="AK815" s="8"/>
      <c r="AL815" s="8"/>
      <c r="AM815" s="8"/>
      <c r="AN815" s="8"/>
      <c r="AO815" s="8"/>
      <c r="AP815" s="8"/>
      <c r="AQ815" s="8"/>
      <c r="AR815" s="8"/>
      <c r="AS815" s="8"/>
      <c r="AT815" s="8"/>
      <c r="AU815" s="8"/>
      <c r="AW815"/>
      <c r="AX815"/>
      <c r="AY815"/>
      <c r="AZ815"/>
    </row>
    <row r="816" spans="1:52" s="17" customFormat="1" x14ac:dyDescent="0.3">
      <c r="A816"/>
      <c r="B816"/>
      <c r="C816"/>
      <c r="D816"/>
      <c r="E816"/>
      <c r="F816" s="2"/>
      <c r="G816" s="2"/>
      <c r="H816" s="4"/>
      <c r="I816"/>
      <c r="J816"/>
      <c r="K816"/>
      <c r="L816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/>
      <c r="Y816" s="8"/>
      <c r="Z816" s="8"/>
      <c r="AA816" s="8"/>
      <c r="AB816" s="8"/>
      <c r="AC816" s="8"/>
      <c r="AD816" s="8"/>
      <c r="AE816" s="8"/>
      <c r="AF816" s="8"/>
      <c r="AG816" s="8"/>
      <c r="AH816" s="8"/>
      <c r="AI816" s="8"/>
      <c r="AK816" s="8"/>
      <c r="AL816" s="8"/>
      <c r="AM816" s="8"/>
      <c r="AN816" s="8"/>
      <c r="AO816" s="8"/>
      <c r="AP816" s="8"/>
      <c r="AQ816" s="8"/>
      <c r="AR816" s="8"/>
      <c r="AS816" s="8"/>
      <c r="AT816" s="8"/>
      <c r="AU816" s="8"/>
      <c r="AW816"/>
      <c r="AX816"/>
      <c r="AY816"/>
      <c r="AZ816"/>
    </row>
    <row r="817" spans="1:52" s="17" customFormat="1" x14ac:dyDescent="0.3">
      <c r="A817"/>
      <c r="B817"/>
      <c r="C817"/>
      <c r="D817"/>
      <c r="E817"/>
      <c r="F817" s="2"/>
      <c r="G817" s="2"/>
      <c r="H817" s="4"/>
      <c r="I817"/>
      <c r="J817"/>
      <c r="K817"/>
      <c r="L817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/>
      <c r="Y817" s="8"/>
      <c r="Z817" s="8"/>
      <c r="AA817" s="8"/>
      <c r="AB817" s="8"/>
      <c r="AC817" s="8"/>
      <c r="AD817" s="8"/>
      <c r="AE817" s="8"/>
      <c r="AF817" s="8"/>
      <c r="AG817" s="8"/>
      <c r="AH817" s="8"/>
      <c r="AI817" s="8"/>
      <c r="AK817" s="8"/>
      <c r="AL817" s="8"/>
      <c r="AM817" s="8"/>
      <c r="AN817" s="8"/>
      <c r="AO817" s="8"/>
      <c r="AP817" s="8"/>
      <c r="AQ817" s="8"/>
      <c r="AR817" s="8"/>
      <c r="AS817" s="8"/>
      <c r="AT817" s="8"/>
      <c r="AU817" s="8"/>
      <c r="AW817"/>
      <c r="AX817"/>
      <c r="AY817"/>
      <c r="AZ817"/>
    </row>
    <row r="818" spans="1:52" s="17" customFormat="1" x14ac:dyDescent="0.3">
      <c r="A818"/>
      <c r="B818"/>
      <c r="C818"/>
      <c r="D818"/>
      <c r="E818"/>
      <c r="F818" s="2"/>
      <c r="G818" s="2"/>
      <c r="H818" s="4"/>
      <c r="I818"/>
      <c r="J818"/>
      <c r="K818"/>
      <c r="L81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/>
      <c r="Y818" s="8"/>
      <c r="Z818" s="8"/>
      <c r="AA818" s="8"/>
      <c r="AB818" s="8"/>
      <c r="AC818" s="8"/>
      <c r="AD818" s="8"/>
      <c r="AE818" s="8"/>
      <c r="AF818" s="8"/>
      <c r="AG818" s="8"/>
      <c r="AH818" s="8"/>
      <c r="AI818" s="8"/>
      <c r="AK818" s="8"/>
      <c r="AL818" s="8"/>
      <c r="AM818" s="8"/>
      <c r="AN818" s="8"/>
      <c r="AO818" s="8"/>
      <c r="AP818" s="8"/>
      <c r="AQ818" s="8"/>
      <c r="AR818" s="8"/>
      <c r="AS818" s="8"/>
      <c r="AT818" s="8"/>
      <c r="AU818" s="8"/>
      <c r="AW818"/>
      <c r="AX818"/>
      <c r="AY818"/>
      <c r="AZ818"/>
    </row>
    <row r="819" spans="1:52" s="17" customFormat="1" x14ac:dyDescent="0.3">
      <c r="A819"/>
      <c r="B819"/>
      <c r="C819"/>
      <c r="D819"/>
      <c r="E819"/>
      <c r="F819" s="2"/>
      <c r="G819" s="2"/>
      <c r="H819" s="4"/>
      <c r="I819"/>
      <c r="J819"/>
      <c r="K819"/>
      <c r="L819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/>
      <c r="Y819" s="8"/>
      <c r="Z819" s="8"/>
      <c r="AA819" s="8"/>
      <c r="AB819" s="8"/>
      <c r="AC819" s="8"/>
      <c r="AD819" s="8"/>
      <c r="AE819" s="8"/>
      <c r="AF819" s="8"/>
      <c r="AG819" s="8"/>
      <c r="AH819" s="8"/>
      <c r="AI819" s="8"/>
      <c r="AK819" s="8"/>
      <c r="AL819" s="8"/>
      <c r="AM819" s="8"/>
      <c r="AN819" s="8"/>
      <c r="AO819" s="8"/>
      <c r="AP819" s="8"/>
      <c r="AQ819" s="8"/>
      <c r="AR819" s="8"/>
      <c r="AS819" s="8"/>
      <c r="AT819" s="8"/>
      <c r="AU819" s="8"/>
      <c r="AW819"/>
      <c r="AX819"/>
      <c r="AY819"/>
      <c r="AZ819"/>
    </row>
    <row r="820" spans="1:52" s="17" customFormat="1" x14ac:dyDescent="0.3">
      <c r="A820"/>
      <c r="B820"/>
      <c r="C820"/>
      <c r="D820"/>
      <c r="E820"/>
      <c r="F820" s="2"/>
      <c r="G820" s="2"/>
      <c r="H820" s="4"/>
      <c r="I820"/>
      <c r="J820"/>
      <c r="K820"/>
      <c r="L820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/>
      <c r="Y820" s="8"/>
      <c r="Z820" s="8"/>
      <c r="AA820" s="8"/>
      <c r="AB820" s="8"/>
      <c r="AC820" s="8"/>
      <c r="AD820" s="8"/>
      <c r="AE820" s="8"/>
      <c r="AF820" s="8"/>
      <c r="AG820" s="8"/>
      <c r="AH820" s="8"/>
      <c r="AI820" s="8"/>
      <c r="AK820" s="8"/>
      <c r="AL820" s="8"/>
      <c r="AM820" s="8"/>
      <c r="AN820" s="8"/>
      <c r="AO820" s="8"/>
      <c r="AP820" s="8"/>
      <c r="AQ820" s="8"/>
      <c r="AR820" s="8"/>
      <c r="AS820" s="8"/>
      <c r="AT820" s="8"/>
      <c r="AU820" s="8"/>
      <c r="AW820"/>
      <c r="AX820"/>
      <c r="AY820"/>
      <c r="AZ820"/>
    </row>
    <row r="821" spans="1:52" s="17" customFormat="1" x14ac:dyDescent="0.3">
      <c r="A821"/>
      <c r="B821"/>
      <c r="C821"/>
      <c r="D821"/>
      <c r="E821"/>
      <c r="F821" s="2"/>
      <c r="G821" s="2"/>
      <c r="H821" s="4"/>
      <c r="I821"/>
      <c r="J821"/>
      <c r="K821"/>
      <c r="L821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/>
      <c r="Y821" s="8"/>
      <c r="Z821" s="8"/>
      <c r="AA821" s="8"/>
      <c r="AB821" s="8"/>
      <c r="AC821" s="8"/>
      <c r="AD821" s="8"/>
      <c r="AE821" s="8"/>
      <c r="AF821" s="8"/>
      <c r="AG821" s="8"/>
      <c r="AH821" s="8"/>
      <c r="AI821" s="8"/>
      <c r="AK821" s="8"/>
      <c r="AL821" s="8"/>
      <c r="AM821" s="8"/>
      <c r="AN821" s="8"/>
      <c r="AO821" s="8"/>
      <c r="AP821" s="8"/>
      <c r="AQ821" s="8"/>
      <c r="AR821" s="8"/>
      <c r="AS821" s="8"/>
      <c r="AT821" s="8"/>
      <c r="AU821" s="8"/>
      <c r="AW821"/>
      <c r="AX821"/>
      <c r="AY821"/>
      <c r="AZ821"/>
    </row>
    <row r="822" spans="1:52" s="17" customFormat="1" x14ac:dyDescent="0.3">
      <c r="A822"/>
      <c r="B822"/>
      <c r="C822"/>
      <c r="D822"/>
      <c r="E822"/>
      <c r="F822" s="2"/>
      <c r="G822" s="2"/>
      <c r="H822" s="4"/>
      <c r="I822"/>
      <c r="J822"/>
      <c r="K822"/>
      <c r="L822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/>
      <c r="Y822" s="8"/>
      <c r="Z822" s="8"/>
      <c r="AA822" s="8"/>
      <c r="AB822" s="8"/>
      <c r="AC822" s="8"/>
      <c r="AD822" s="8"/>
      <c r="AE822" s="8"/>
      <c r="AF822" s="8"/>
      <c r="AG822" s="8"/>
      <c r="AH822" s="8"/>
      <c r="AI822" s="8"/>
      <c r="AK822" s="8"/>
      <c r="AL822" s="8"/>
      <c r="AM822" s="8"/>
      <c r="AN822" s="8"/>
      <c r="AO822" s="8"/>
      <c r="AP822" s="8"/>
      <c r="AQ822" s="8"/>
      <c r="AR822" s="8"/>
      <c r="AS822" s="8"/>
      <c r="AT822" s="8"/>
      <c r="AU822" s="8"/>
      <c r="AW822"/>
      <c r="AX822"/>
      <c r="AY822"/>
      <c r="AZ822"/>
    </row>
    <row r="823" spans="1:52" s="17" customFormat="1" x14ac:dyDescent="0.3">
      <c r="A823"/>
      <c r="B823"/>
      <c r="C823"/>
      <c r="D823"/>
      <c r="E823"/>
      <c r="F823" s="2"/>
      <c r="G823" s="2"/>
      <c r="H823" s="4"/>
      <c r="I823"/>
      <c r="J823"/>
      <c r="K823"/>
      <c r="L823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/>
      <c r="Y823" s="8"/>
      <c r="Z823" s="8"/>
      <c r="AA823" s="8"/>
      <c r="AB823" s="8"/>
      <c r="AC823" s="8"/>
      <c r="AD823" s="8"/>
      <c r="AE823" s="8"/>
      <c r="AF823" s="8"/>
      <c r="AG823" s="8"/>
      <c r="AH823" s="8"/>
      <c r="AI823" s="8"/>
      <c r="AK823" s="8"/>
      <c r="AL823" s="8"/>
      <c r="AM823" s="8"/>
      <c r="AN823" s="8"/>
      <c r="AO823" s="8"/>
      <c r="AP823" s="8"/>
      <c r="AQ823" s="8"/>
      <c r="AR823" s="8"/>
      <c r="AS823" s="8"/>
      <c r="AT823" s="8"/>
      <c r="AU823" s="8"/>
      <c r="AW823"/>
      <c r="AX823"/>
      <c r="AY823"/>
      <c r="AZ823"/>
    </row>
    <row r="824" spans="1:52" s="17" customFormat="1" x14ac:dyDescent="0.3">
      <c r="A824"/>
      <c r="B824"/>
      <c r="C824"/>
      <c r="D824"/>
      <c r="E824"/>
      <c r="F824" s="2"/>
      <c r="G824" s="2"/>
      <c r="H824" s="4"/>
      <c r="I824"/>
      <c r="J824"/>
      <c r="K824"/>
      <c r="L824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/>
      <c r="Y824" s="8"/>
      <c r="Z824" s="8"/>
      <c r="AA824" s="8"/>
      <c r="AB824" s="8"/>
      <c r="AC824" s="8"/>
      <c r="AD824" s="8"/>
      <c r="AE824" s="8"/>
      <c r="AF824" s="8"/>
      <c r="AG824" s="8"/>
      <c r="AH824" s="8"/>
      <c r="AI824" s="8"/>
      <c r="AK824" s="8"/>
      <c r="AL824" s="8"/>
      <c r="AM824" s="8"/>
      <c r="AN824" s="8"/>
      <c r="AO824" s="8"/>
      <c r="AP824" s="8"/>
      <c r="AQ824" s="8"/>
      <c r="AR824" s="8"/>
      <c r="AS824" s="8"/>
      <c r="AT824" s="8"/>
      <c r="AU824" s="8"/>
      <c r="AW824"/>
      <c r="AX824"/>
      <c r="AY824"/>
      <c r="AZ824"/>
    </row>
    <row r="825" spans="1:52" s="17" customFormat="1" x14ac:dyDescent="0.3">
      <c r="A825"/>
      <c r="B825"/>
      <c r="C825"/>
      <c r="D825"/>
      <c r="E825"/>
      <c r="F825" s="2"/>
      <c r="G825" s="2"/>
      <c r="H825" s="4"/>
      <c r="I825"/>
      <c r="J825"/>
      <c r="K825"/>
      <c r="L825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/>
      <c r="Y825" s="8"/>
      <c r="Z825" s="8"/>
      <c r="AA825" s="8"/>
      <c r="AB825" s="8"/>
      <c r="AC825" s="8"/>
      <c r="AD825" s="8"/>
      <c r="AE825" s="8"/>
      <c r="AF825" s="8"/>
      <c r="AG825" s="8"/>
      <c r="AH825" s="8"/>
      <c r="AI825" s="8"/>
      <c r="AK825" s="8"/>
      <c r="AL825" s="8"/>
      <c r="AM825" s="8"/>
      <c r="AN825" s="8"/>
      <c r="AO825" s="8"/>
      <c r="AP825" s="8"/>
      <c r="AQ825" s="8"/>
      <c r="AR825" s="8"/>
      <c r="AS825" s="8"/>
      <c r="AT825" s="8"/>
      <c r="AU825" s="8"/>
      <c r="AW825"/>
      <c r="AX825"/>
      <c r="AY825"/>
      <c r="AZ825"/>
    </row>
    <row r="826" spans="1:52" s="17" customFormat="1" x14ac:dyDescent="0.3">
      <c r="A826"/>
      <c r="B826"/>
      <c r="C826"/>
      <c r="D826"/>
      <c r="E826"/>
      <c r="F826" s="2"/>
      <c r="G826" s="2"/>
      <c r="H826" s="4"/>
      <c r="I826"/>
      <c r="J826"/>
      <c r="K826"/>
      <c r="L826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/>
      <c r="Y826" s="8"/>
      <c r="Z826" s="8"/>
      <c r="AA826" s="8"/>
      <c r="AB826" s="8"/>
      <c r="AC826" s="8"/>
      <c r="AD826" s="8"/>
      <c r="AE826" s="8"/>
      <c r="AF826" s="8"/>
      <c r="AG826" s="8"/>
      <c r="AH826" s="8"/>
      <c r="AI826" s="8"/>
      <c r="AK826" s="8"/>
      <c r="AL826" s="8"/>
      <c r="AM826" s="8"/>
      <c r="AN826" s="8"/>
      <c r="AO826" s="8"/>
      <c r="AP826" s="8"/>
      <c r="AQ826" s="8"/>
      <c r="AR826" s="8"/>
      <c r="AS826" s="8"/>
      <c r="AT826" s="8"/>
      <c r="AU826" s="8"/>
      <c r="AW826"/>
      <c r="AX826"/>
      <c r="AY826"/>
      <c r="AZ826"/>
    </row>
    <row r="827" spans="1:52" s="17" customFormat="1" x14ac:dyDescent="0.3">
      <c r="A827"/>
      <c r="B827"/>
      <c r="C827"/>
      <c r="D827"/>
      <c r="E827"/>
      <c r="F827" s="2"/>
      <c r="G827" s="2"/>
      <c r="H827" s="4"/>
      <c r="I827"/>
      <c r="J827"/>
      <c r="K827"/>
      <c r="L827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/>
      <c r="Y827" s="8"/>
      <c r="Z827" s="8"/>
      <c r="AA827" s="8"/>
      <c r="AB827" s="8"/>
      <c r="AC827" s="8"/>
      <c r="AD827" s="8"/>
      <c r="AE827" s="8"/>
      <c r="AF827" s="8"/>
      <c r="AG827" s="8"/>
      <c r="AH827" s="8"/>
      <c r="AI827" s="8"/>
      <c r="AK827" s="8"/>
      <c r="AL827" s="8"/>
      <c r="AM827" s="8"/>
      <c r="AN827" s="8"/>
      <c r="AO827" s="8"/>
      <c r="AP827" s="8"/>
      <c r="AQ827" s="8"/>
      <c r="AR827" s="8"/>
      <c r="AS827" s="8"/>
      <c r="AT827" s="8"/>
      <c r="AU827" s="8"/>
      <c r="AW827"/>
      <c r="AX827"/>
      <c r="AY827"/>
      <c r="AZ827"/>
    </row>
    <row r="828" spans="1:52" s="17" customFormat="1" x14ac:dyDescent="0.3">
      <c r="A828"/>
      <c r="B828"/>
      <c r="C828"/>
      <c r="D828"/>
      <c r="E828"/>
      <c r="F828" s="2"/>
      <c r="G828" s="2"/>
      <c r="H828" s="4"/>
      <c r="I828"/>
      <c r="J828"/>
      <c r="K828"/>
      <c r="L82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/>
      <c r="Y828" s="8"/>
      <c r="Z828" s="8"/>
      <c r="AA828" s="8"/>
      <c r="AB828" s="8"/>
      <c r="AC828" s="8"/>
      <c r="AD828" s="8"/>
      <c r="AE828" s="8"/>
      <c r="AF828" s="8"/>
      <c r="AG828" s="8"/>
      <c r="AH828" s="8"/>
      <c r="AI828" s="8"/>
      <c r="AK828" s="8"/>
      <c r="AL828" s="8"/>
      <c r="AM828" s="8"/>
      <c r="AN828" s="8"/>
      <c r="AO828" s="8"/>
      <c r="AP828" s="8"/>
      <c r="AQ828" s="8"/>
      <c r="AR828" s="8"/>
      <c r="AS828" s="8"/>
      <c r="AT828" s="8"/>
      <c r="AU828" s="8"/>
      <c r="AW828"/>
      <c r="AX828"/>
      <c r="AY828"/>
      <c r="AZ828"/>
    </row>
    <row r="829" spans="1:52" s="17" customFormat="1" x14ac:dyDescent="0.3">
      <c r="A829"/>
      <c r="B829"/>
      <c r="C829"/>
      <c r="D829"/>
      <c r="E829"/>
      <c r="F829" s="2"/>
      <c r="G829" s="2"/>
      <c r="H829" s="4"/>
      <c r="I829"/>
      <c r="J829"/>
      <c r="K829"/>
      <c r="L829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/>
      <c r="Y829" s="8"/>
      <c r="Z829" s="8"/>
      <c r="AA829" s="8"/>
      <c r="AB829" s="8"/>
      <c r="AC829" s="8"/>
      <c r="AD829" s="8"/>
      <c r="AE829" s="8"/>
      <c r="AF829" s="8"/>
      <c r="AG829" s="8"/>
      <c r="AH829" s="8"/>
      <c r="AI829" s="8"/>
      <c r="AK829" s="8"/>
      <c r="AL829" s="8"/>
      <c r="AM829" s="8"/>
      <c r="AN829" s="8"/>
      <c r="AO829" s="8"/>
      <c r="AP829" s="8"/>
      <c r="AQ829" s="8"/>
      <c r="AR829" s="8"/>
      <c r="AS829" s="8"/>
      <c r="AT829" s="8"/>
      <c r="AU829" s="8"/>
      <c r="AW829"/>
      <c r="AX829"/>
      <c r="AY829"/>
      <c r="AZ829"/>
    </row>
    <row r="830" spans="1:52" s="17" customFormat="1" x14ac:dyDescent="0.3">
      <c r="A830"/>
      <c r="B830"/>
      <c r="C830"/>
      <c r="D830"/>
      <c r="E830"/>
      <c r="F830" s="2"/>
      <c r="G830" s="2"/>
      <c r="H830" s="4"/>
      <c r="I830"/>
      <c r="J830"/>
      <c r="K830"/>
      <c r="L830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/>
      <c r="Y830" s="8"/>
      <c r="Z830" s="8"/>
      <c r="AA830" s="8"/>
      <c r="AB830" s="8"/>
      <c r="AC830" s="8"/>
      <c r="AD830" s="8"/>
      <c r="AE830" s="8"/>
      <c r="AF830" s="8"/>
      <c r="AG830" s="8"/>
      <c r="AH830" s="8"/>
      <c r="AI830" s="8"/>
      <c r="AK830" s="8"/>
      <c r="AL830" s="8"/>
      <c r="AM830" s="8"/>
      <c r="AN830" s="8"/>
      <c r="AO830" s="8"/>
      <c r="AP830" s="8"/>
      <c r="AQ830" s="8"/>
      <c r="AR830" s="8"/>
      <c r="AS830" s="8"/>
      <c r="AT830" s="8"/>
      <c r="AU830" s="8"/>
      <c r="AW830"/>
      <c r="AX830"/>
      <c r="AY830"/>
      <c r="AZ830"/>
    </row>
    <row r="831" spans="1:52" s="17" customFormat="1" x14ac:dyDescent="0.3">
      <c r="A831"/>
      <c r="B831"/>
      <c r="C831"/>
      <c r="D831"/>
      <c r="E831"/>
      <c r="F831" s="2"/>
      <c r="G831" s="2"/>
      <c r="H831" s="4"/>
      <c r="I831"/>
      <c r="J831"/>
      <c r="K831"/>
      <c r="L831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/>
      <c r="Y831" s="8"/>
      <c r="Z831" s="8"/>
      <c r="AA831" s="8"/>
      <c r="AB831" s="8"/>
      <c r="AC831" s="8"/>
      <c r="AD831" s="8"/>
      <c r="AE831" s="8"/>
      <c r="AF831" s="8"/>
      <c r="AG831" s="8"/>
      <c r="AH831" s="8"/>
      <c r="AI831" s="8"/>
      <c r="AK831" s="8"/>
      <c r="AL831" s="8"/>
      <c r="AM831" s="8"/>
      <c r="AN831" s="8"/>
      <c r="AO831" s="8"/>
      <c r="AP831" s="8"/>
      <c r="AQ831" s="8"/>
      <c r="AR831" s="8"/>
      <c r="AS831" s="8"/>
      <c r="AT831" s="8"/>
      <c r="AU831" s="8"/>
      <c r="AW831"/>
      <c r="AX831"/>
      <c r="AY831"/>
      <c r="AZ831"/>
    </row>
    <row r="832" spans="1:52" s="17" customFormat="1" x14ac:dyDescent="0.3">
      <c r="A832"/>
      <c r="B832"/>
      <c r="C832"/>
      <c r="D832"/>
      <c r="E832"/>
      <c r="F832" s="2"/>
      <c r="G832" s="2"/>
      <c r="H832" s="4"/>
      <c r="I832"/>
      <c r="J832"/>
      <c r="K832"/>
      <c r="L832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/>
      <c r="Y832" s="8"/>
      <c r="Z832" s="8"/>
      <c r="AA832" s="8"/>
      <c r="AB832" s="8"/>
      <c r="AC832" s="8"/>
      <c r="AD832" s="8"/>
      <c r="AE832" s="8"/>
      <c r="AF832" s="8"/>
      <c r="AG832" s="8"/>
      <c r="AH832" s="8"/>
      <c r="AI832" s="8"/>
      <c r="AK832" s="8"/>
      <c r="AL832" s="8"/>
      <c r="AM832" s="8"/>
      <c r="AN832" s="8"/>
      <c r="AO832" s="8"/>
      <c r="AP832" s="8"/>
      <c r="AQ832" s="8"/>
      <c r="AR832" s="8"/>
      <c r="AS832" s="8"/>
      <c r="AT832" s="8"/>
      <c r="AU832" s="8"/>
      <c r="AW832"/>
      <c r="AX832"/>
      <c r="AY832"/>
      <c r="AZ832"/>
    </row>
    <row r="833" spans="1:52" s="17" customFormat="1" x14ac:dyDescent="0.3">
      <c r="A833"/>
      <c r="B833"/>
      <c r="C833"/>
      <c r="D833"/>
      <c r="E833"/>
      <c r="F833" s="2"/>
      <c r="G833" s="2"/>
      <c r="H833" s="4"/>
      <c r="I833"/>
      <c r="J833"/>
      <c r="K833"/>
      <c r="L833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/>
      <c r="Y833" s="8"/>
      <c r="Z833" s="8"/>
      <c r="AA833" s="8"/>
      <c r="AB833" s="8"/>
      <c r="AC833" s="8"/>
      <c r="AD833" s="8"/>
      <c r="AE833" s="8"/>
      <c r="AF833" s="8"/>
      <c r="AG833" s="8"/>
      <c r="AH833" s="8"/>
      <c r="AI833" s="8"/>
      <c r="AK833" s="8"/>
      <c r="AL833" s="8"/>
      <c r="AM833" s="8"/>
      <c r="AN833" s="8"/>
      <c r="AO833" s="8"/>
      <c r="AP833" s="8"/>
      <c r="AQ833" s="8"/>
      <c r="AR833" s="8"/>
      <c r="AS833" s="8"/>
      <c r="AT833" s="8"/>
      <c r="AU833" s="8"/>
      <c r="AW833"/>
      <c r="AX833"/>
      <c r="AY833"/>
      <c r="AZ833"/>
    </row>
    <row r="834" spans="1:52" s="17" customFormat="1" x14ac:dyDescent="0.3">
      <c r="A834"/>
      <c r="B834"/>
      <c r="C834"/>
      <c r="D834"/>
      <c r="E834"/>
      <c r="F834" s="2"/>
      <c r="G834" s="2"/>
      <c r="H834" s="4"/>
      <c r="I834"/>
      <c r="J834"/>
      <c r="K834"/>
      <c r="L834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/>
      <c r="Y834" s="8"/>
      <c r="Z834" s="8"/>
      <c r="AA834" s="8"/>
      <c r="AB834" s="8"/>
      <c r="AC834" s="8"/>
      <c r="AD834" s="8"/>
      <c r="AE834" s="8"/>
      <c r="AF834" s="8"/>
      <c r="AG834" s="8"/>
      <c r="AH834" s="8"/>
      <c r="AI834" s="8"/>
      <c r="AK834" s="8"/>
      <c r="AL834" s="8"/>
      <c r="AM834" s="8"/>
      <c r="AN834" s="8"/>
      <c r="AO834" s="8"/>
      <c r="AP834" s="8"/>
      <c r="AQ834" s="8"/>
      <c r="AR834" s="8"/>
      <c r="AS834" s="8"/>
      <c r="AT834" s="8"/>
      <c r="AU834" s="8"/>
      <c r="AW834"/>
      <c r="AX834"/>
      <c r="AY834"/>
      <c r="AZ834"/>
    </row>
    <row r="835" spans="1:52" s="17" customFormat="1" x14ac:dyDescent="0.3">
      <c r="A835"/>
      <c r="B835"/>
      <c r="C835"/>
      <c r="D835"/>
      <c r="E835"/>
      <c r="F835" s="2"/>
      <c r="G835" s="2"/>
      <c r="H835" s="4"/>
      <c r="I835"/>
      <c r="J835"/>
      <c r="K835"/>
      <c r="L835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/>
      <c r="Y835" s="8"/>
      <c r="Z835" s="8"/>
      <c r="AA835" s="8"/>
      <c r="AB835" s="8"/>
      <c r="AC835" s="8"/>
      <c r="AD835" s="8"/>
      <c r="AE835" s="8"/>
      <c r="AF835" s="8"/>
      <c r="AG835" s="8"/>
      <c r="AH835" s="8"/>
      <c r="AI835" s="8"/>
      <c r="AK835" s="8"/>
      <c r="AL835" s="8"/>
      <c r="AM835" s="8"/>
      <c r="AN835" s="8"/>
      <c r="AO835" s="8"/>
      <c r="AP835" s="8"/>
      <c r="AQ835" s="8"/>
      <c r="AR835" s="8"/>
      <c r="AS835" s="8"/>
      <c r="AT835" s="8"/>
      <c r="AU835" s="8"/>
      <c r="AW835"/>
      <c r="AX835"/>
      <c r="AY835"/>
      <c r="AZ835"/>
    </row>
    <row r="836" spans="1:52" s="17" customFormat="1" x14ac:dyDescent="0.3">
      <c r="A836"/>
      <c r="B836"/>
      <c r="C836"/>
      <c r="D836"/>
      <c r="E836"/>
      <c r="F836" s="2"/>
      <c r="G836" s="2"/>
      <c r="H836" s="4"/>
      <c r="I836"/>
      <c r="J836"/>
      <c r="K836"/>
      <c r="L836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/>
      <c r="Y836" s="8"/>
      <c r="Z836" s="8"/>
      <c r="AA836" s="8"/>
      <c r="AB836" s="8"/>
      <c r="AC836" s="8"/>
      <c r="AD836" s="8"/>
      <c r="AE836" s="8"/>
      <c r="AF836" s="8"/>
      <c r="AG836" s="8"/>
      <c r="AH836" s="8"/>
      <c r="AI836" s="8"/>
      <c r="AK836" s="8"/>
      <c r="AL836" s="8"/>
      <c r="AM836" s="8"/>
      <c r="AN836" s="8"/>
      <c r="AO836" s="8"/>
      <c r="AP836" s="8"/>
      <c r="AQ836" s="8"/>
      <c r="AR836" s="8"/>
      <c r="AS836" s="8"/>
      <c r="AT836" s="8"/>
      <c r="AU836" s="8"/>
      <c r="AW836"/>
      <c r="AX836"/>
      <c r="AY836"/>
      <c r="AZ836"/>
    </row>
    <row r="837" spans="1:52" s="17" customFormat="1" x14ac:dyDescent="0.3">
      <c r="A837"/>
      <c r="B837"/>
      <c r="C837"/>
      <c r="D837"/>
      <c r="E837"/>
      <c r="F837" s="2"/>
      <c r="G837" s="2"/>
      <c r="H837" s="4"/>
      <c r="I837"/>
      <c r="J837"/>
      <c r="K837"/>
      <c r="L837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/>
      <c r="Y837" s="8"/>
      <c r="Z837" s="8"/>
      <c r="AA837" s="8"/>
      <c r="AB837" s="8"/>
      <c r="AC837" s="8"/>
      <c r="AD837" s="8"/>
      <c r="AE837" s="8"/>
      <c r="AF837" s="8"/>
      <c r="AG837" s="8"/>
      <c r="AH837" s="8"/>
      <c r="AI837" s="8"/>
      <c r="AK837" s="8"/>
      <c r="AL837" s="8"/>
      <c r="AM837" s="8"/>
      <c r="AN837" s="8"/>
      <c r="AO837" s="8"/>
      <c r="AP837" s="8"/>
      <c r="AQ837" s="8"/>
      <c r="AR837" s="8"/>
      <c r="AS837" s="8"/>
      <c r="AT837" s="8"/>
      <c r="AU837" s="8"/>
      <c r="AW837"/>
      <c r="AX837"/>
      <c r="AY837"/>
      <c r="AZ837"/>
    </row>
    <row r="838" spans="1:52" s="17" customFormat="1" x14ac:dyDescent="0.3">
      <c r="A838"/>
      <c r="B838"/>
      <c r="C838"/>
      <c r="D838"/>
      <c r="E838"/>
      <c r="F838" s="2"/>
      <c r="G838" s="2"/>
      <c r="H838" s="4"/>
      <c r="I838"/>
      <c r="J838"/>
      <c r="K838"/>
      <c r="L83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/>
      <c r="Y838" s="8"/>
      <c r="Z838" s="8"/>
      <c r="AA838" s="8"/>
      <c r="AB838" s="8"/>
      <c r="AC838" s="8"/>
      <c r="AD838" s="8"/>
      <c r="AE838" s="8"/>
      <c r="AF838" s="8"/>
      <c r="AG838" s="8"/>
      <c r="AH838" s="8"/>
      <c r="AI838" s="8"/>
      <c r="AK838" s="8"/>
      <c r="AL838" s="8"/>
      <c r="AM838" s="8"/>
      <c r="AN838" s="8"/>
      <c r="AO838" s="8"/>
      <c r="AP838" s="8"/>
      <c r="AQ838" s="8"/>
      <c r="AR838" s="8"/>
      <c r="AS838" s="8"/>
      <c r="AT838" s="8"/>
      <c r="AU838" s="8"/>
      <c r="AW838"/>
      <c r="AX838"/>
      <c r="AY838"/>
      <c r="AZ838"/>
    </row>
    <row r="839" spans="1:52" s="17" customFormat="1" x14ac:dyDescent="0.3">
      <c r="A839"/>
      <c r="B839"/>
      <c r="C839"/>
      <c r="D839"/>
      <c r="E839"/>
      <c r="F839" s="2"/>
      <c r="G839" s="2"/>
      <c r="H839" s="4"/>
      <c r="I839"/>
      <c r="J839"/>
      <c r="K839"/>
      <c r="L839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/>
      <c r="Y839" s="8"/>
      <c r="Z839" s="8"/>
      <c r="AA839" s="8"/>
      <c r="AB839" s="8"/>
      <c r="AC839" s="8"/>
      <c r="AD839" s="8"/>
      <c r="AE839" s="8"/>
      <c r="AF839" s="8"/>
      <c r="AG839" s="8"/>
      <c r="AH839" s="8"/>
      <c r="AI839" s="8"/>
      <c r="AK839" s="8"/>
      <c r="AL839" s="8"/>
      <c r="AM839" s="8"/>
      <c r="AN839" s="8"/>
      <c r="AO839" s="8"/>
      <c r="AP839" s="8"/>
      <c r="AQ839" s="8"/>
      <c r="AR839" s="8"/>
      <c r="AS839" s="8"/>
      <c r="AT839" s="8"/>
      <c r="AU839" s="8"/>
      <c r="AW839"/>
      <c r="AX839"/>
      <c r="AY839"/>
      <c r="AZ839"/>
    </row>
    <row r="840" spans="1:52" s="17" customFormat="1" x14ac:dyDescent="0.3">
      <c r="A840"/>
      <c r="B840"/>
      <c r="C840"/>
      <c r="D840"/>
      <c r="E840"/>
      <c r="F840" s="2"/>
      <c r="G840" s="2"/>
      <c r="H840" s="4"/>
      <c r="I840"/>
      <c r="J840"/>
      <c r="K840"/>
      <c r="L840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/>
      <c r="Y840" s="8"/>
      <c r="Z840" s="8"/>
      <c r="AA840" s="8"/>
      <c r="AB840" s="8"/>
      <c r="AC840" s="8"/>
      <c r="AD840" s="8"/>
      <c r="AE840" s="8"/>
      <c r="AF840" s="8"/>
      <c r="AG840" s="8"/>
      <c r="AH840" s="8"/>
      <c r="AI840" s="8"/>
      <c r="AK840" s="8"/>
      <c r="AL840" s="8"/>
      <c r="AM840" s="8"/>
      <c r="AN840" s="8"/>
      <c r="AO840" s="8"/>
      <c r="AP840" s="8"/>
      <c r="AQ840" s="8"/>
      <c r="AR840" s="8"/>
      <c r="AS840" s="8"/>
      <c r="AT840" s="8"/>
      <c r="AU840" s="8"/>
      <c r="AW840"/>
      <c r="AX840"/>
      <c r="AY840"/>
      <c r="AZ840"/>
    </row>
    <row r="841" spans="1:52" s="17" customFormat="1" x14ac:dyDescent="0.3">
      <c r="A841"/>
      <c r="B841"/>
      <c r="C841"/>
      <c r="D841"/>
      <c r="E841"/>
      <c r="F841" s="2"/>
      <c r="G841" s="2"/>
      <c r="H841" s="4"/>
      <c r="I841"/>
      <c r="J841"/>
      <c r="K841"/>
      <c r="L841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/>
      <c r="Y841" s="8"/>
      <c r="Z841" s="8"/>
      <c r="AA841" s="8"/>
      <c r="AB841" s="8"/>
      <c r="AC841" s="8"/>
      <c r="AD841" s="8"/>
      <c r="AE841" s="8"/>
      <c r="AF841" s="8"/>
      <c r="AG841" s="8"/>
      <c r="AH841" s="8"/>
      <c r="AI841" s="8"/>
      <c r="AK841" s="8"/>
      <c r="AL841" s="8"/>
      <c r="AM841" s="8"/>
      <c r="AN841" s="8"/>
      <c r="AO841" s="8"/>
      <c r="AP841" s="8"/>
      <c r="AQ841" s="8"/>
      <c r="AR841" s="8"/>
      <c r="AS841" s="8"/>
      <c r="AT841" s="8"/>
      <c r="AU841" s="8"/>
      <c r="AW841"/>
      <c r="AX841"/>
      <c r="AY841"/>
      <c r="AZ841"/>
    </row>
    <row r="842" spans="1:52" s="17" customFormat="1" x14ac:dyDescent="0.3">
      <c r="A842"/>
      <c r="B842"/>
      <c r="C842"/>
      <c r="D842"/>
      <c r="E842"/>
      <c r="F842" s="2"/>
      <c r="G842" s="2"/>
      <c r="H842" s="4"/>
      <c r="I842"/>
      <c r="J842"/>
      <c r="K842"/>
      <c r="L842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/>
      <c r="Y842" s="8"/>
      <c r="Z842" s="8"/>
      <c r="AA842" s="8"/>
      <c r="AB842" s="8"/>
      <c r="AC842" s="8"/>
      <c r="AD842" s="8"/>
      <c r="AE842" s="8"/>
      <c r="AF842" s="8"/>
      <c r="AG842" s="8"/>
      <c r="AH842" s="8"/>
      <c r="AI842" s="8"/>
      <c r="AK842" s="8"/>
      <c r="AL842" s="8"/>
      <c r="AM842" s="8"/>
      <c r="AN842" s="8"/>
      <c r="AO842" s="8"/>
      <c r="AP842" s="8"/>
      <c r="AQ842" s="8"/>
      <c r="AR842" s="8"/>
      <c r="AS842" s="8"/>
      <c r="AT842" s="8"/>
      <c r="AU842" s="8"/>
      <c r="AW842"/>
      <c r="AX842"/>
      <c r="AY842"/>
      <c r="AZ842"/>
    </row>
    <row r="843" spans="1:52" s="17" customFormat="1" x14ac:dyDescent="0.3">
      <c r="A843"/>
      <c r="B843"/>
      <c r="C843"/>
      <c r="D843"/>
      <c r="E843"/>
      <c r="F843" s="2"/>
      <c r="G843" s="2"/>
      <c r="H843" s="4"/>
      <c r="I843"/>
      <c r="J843"/>
      <c r="K843"/>
      <c r="L843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/>
      <c r="Y843" s="8"/>
      <c r="Z843" s="8"/>
      <c r="AA843" s="8"/>
      <c r="AB843" s="8"/>
      <c r="AC843" s="8"/>
      <c r="AD843" s="8"/>
      <c r="AE843" s="8"/>
      <c r="AF843" s="8"/>
      <c r="AG843" s="8"/>
      <c r="AH843" s="8"/>
      <c r="AI843" s="8"/>
      <c r="AK843" s="8"/>
      <c r="AL843" s="8"/>
      <c r="AM843" s="8"/>
      <c r="AN843" s="8"/>
      <c r="AO843" s="8"/>
      <c r="AP843" s="8"/>
      <c r="AQ843" s="8"/>
      <c r="AR843" s="8"/>
      <c r="AS843" s="8"/>
      <c r="AT843" s="8"/>
      <c r="AU843" s="8"/>
      <c r="AW843"/>
      <c r="AX843"/>
      <c r="AY843"/>
      <c r="AZ843"/>
    </row>
    <row r="844" spans="1:52" s="17" customFormat="1" x14ac:dyDescent="0.3">
      <c r="A844"/>
      <c r="B844"/>
      <c r="C844"/>
      <c r="D844"/>
      <c r="E844"/>
      <c r="F844" s="2"/>
      <c r="G844" s="2"/>
      <c r="H844" s="4"/>
      <c r="I844"/>
      <c r="J844"/>
      <c r="K844"/>
      <c r="L844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/>
      <c r="Y844" s="8"/>
      <c r="Z844" s="8"/>
      <c r="AA844" s="8"/>
      <c r="AB844" s="8"/>
      <c r="AC844" s="8"/>
      <c r="AD844" s="8"/>
      <c r="AE844" s="8"/>
      <c r="AF844" s="8"/>
      <c r="AG844" s="8"/>
      <c r="AH844" s="8"/>
      <c r="AI844" s="8"/>
      <c r="AK844" s="8"/>
      <c r="AL844" s="8"/>
      <c r="AM844" s="8"/>
      <c r="AN844" s="8"/>
      <c r="AO844" s="8"/>
      <c r="AP844" s="8"/>
      <c r="AQ844" s="8"/>
      <c r="AR844" s="8"/>
      <c r="AS844" s="8"/>
      <c r="AT844" s="8"/>
      <c r="AU844" s="8"/>
      <c r="AW844"/>
      <c r="AX844"/>
      <c r="AY844"/>
      <c r="AZ844"/>
    </row>
    <row r="845" spans="1:52" s="17" customFormat="1" x14ac:dyDescent="0.3">
      <c r="A845"/>
      <c r="B845"/>
      <c r="C845"/>
      <c r="D845"/>
      <c r="E845"/>
      <c r="F845" s="2"/>
      <c r="G845" s="2"/>
      <c r="H845" s="4"/>
      <c r="I845"/>
      <c r="J845"/>
      <c r="K845"/>
      <c r="L845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/>
      <c r="Y845" s="8"/>
      <c r="Z845" s="8"/>
      <c r="AA845" s="8"/>
      <c r="AB845" s="8"/>
      <c r="AC845" s="8"/>
      <c r="AD845" s="8"/>
      <c r="AE845" s="8"/>
      <c r="AF845" s="8"/>
      <c r="AG845" s="8"/>
      <c r="AH845" s="8"/>
      <c r="AI845" s="8"/>
      <c r="AK845" s="8"/>
      <c r="AL845" s="8"/>
      <c r="AM845" s="8"/>
      <c r="AN845" s="8"/>
      <c r="AO845" s="8"/>
      <c r="AP845" s="8"/>
      <c r="AQ845" s="8"/>
      <c r="AR845" s="8"/>
      <c r="AS845" s="8"/>
      <c r="AT845" s="8"/>
      <c r="AU845" s="8"/>
      <c r="AW845"/>
      <c r="AX845"/>
      <c r="AY845"/>
      <c r="AZ845"/>
    </row>
    <row r="846" spans="1:52" s="17" customFormat="1" x14ac:dyDescent="0.3">
      <c r="A846"/>
      <c r="B846"/>
      <c r="C846"/>
      <c r="D846"/>
      <c r="E846"/>
      <c r="F846" s="2"/>
      <c r="G846" s="2"/>
      <c r="H846" s="4"/>
      <c r="I846"/>
      <c r="J846"/>
      <c r="K846"/>
      <c r="L846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/>
      <c r="Y846" s="8"/>
      <c r="Z846" s="8"/>
      <c r="AA846" s="8"/>
      <c r="AB846" s="8"/>
      <c r="AC846" s="8"/>
      <c r="AD846" s="8"/>
      <c r="AE846" s="8"/>
      <c r="AF846" s="8"/>
      <c r="AG846" s="8"/>
      <c r="AH846" s="8"/>
      <c r="AI846" s="8"/>
      <c r="AK846" s="8"/>
      <c r="AL846" s="8"/>
      <c r="AM846" s="8"/>
      <c r="AN846" s="8"/>
      <c r="AO846" s="8"/>
      <c r="AP846" s="8"/>
      <c r="AQ846" s="8"/>
      <c r="AR846" s="8"/>
      <c r="AS846" s="8"/>
      <c r="AT846" s="8"/>
      <c r="AU846" s="8"/>
      <c r="AW846"/>
      <c r="AX846"/>
      <c r="AY846"/>
      <c r="AZ846"/>
    </row>
    <row r="847" spans="1:52" s="17" customFormat="1" x14ac:dyDescent="0.3">
      <c r="A847"/>
      <c r="B847"/>
      <c r="C847"/>
      <c r="D847"/>
      <c r="E847"/>
      <c r="F847" s="2"/>
      <c r="G847" s="2"/>
      <c r="H847" s="4"/>
      <c r="I847"/>
      <c r="J847"/>
      <c r="K847"/>
      <c r="L847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/>
      <c r="Y847" s="8"/>
      <c r="Z847" s="8"/>
      <c r="AA847" s="8"/>
      <c r="AB847" s="8"/>
      <c r="AC847" s="8"/>
      <c r="AD847" s="8"/>
      <c r="AE847" s="8"/>
      <c r="AF847" s="8"/>
      <c r="AG847" s="8"/>
      <c r="AH847" s="8"/>
      <c r="AI847" s="8"/>
      <c r="AK847" s="8"/>
      <c r="AL847" s="8"/>
      <c r="AM847" s="8"/>
      <c r="AN847" s="8"/>
      <c r="AO847" s="8"/>
      <c r="AP847" s="8"/>
      <c r="AQ847" s="8"/>
      <c r="AR847" s="8"/>
      <c r="AS847" s="8"/>
      <c r="AT847" s="8"/>
      <c r="AU847" s="8"/>
      <c r="AW847"/>
      <c r="AX847"/>
      <c r="AY847"/>
      <c r="AZ847"/>
    </row>
    <row r="848" spans="1:52" s="17" customFormat="1" x14ac:dyDescent="0.3">
      <c r="A848"/>
      <c r="B848"/>
      <c r="C848"/>
      <c r="D848"/>
      <c r="E848"/>
      <c r="F848" s="2"/>
      <c r="G848" s="2"/>
      <c r="H848" s="4"/>
      <c r="I848"/>
      <c r="J848"/>
      <c r="K848"/>
      <c r="L84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/>
      <c r="Y848" s="8"/>
      <c r="Z848" s="8"/>
      <c r="AA848" s="8"/>
      <c r="AB848" s="8"/>
      <c r="AC848" s="8"/>
      <c r="AD848" s="8"/>
      <c r="AE848" s="8"/>
      <c r="AF848" s="8"/>
      <c r="AG848" s="8"/>
      <c r="AH848" s="8"/>
      <c r="AI848" s="8"/>
      <c r="AK848" s="8"/>
      <c r="AL848" s="8"/>
      <c r="AM848" s="8"/>
      <c r="AN848" s="8"/>
      <c r="AO848" s="8"/>
      <c r="AP848" s="8"/>
      <c r="AQ848" s="8"/>
      <c r="AR848" s="8"/>
      <c r="AS848" s="8"/>
      <c r="AT848" s="8"/>
      <c r="AU848" s="8"/>
      <c r="AW848"/>
      <c r="AX848"/>
      <c r="AY848"/>
      <c r="AZ848"/>
    </row>
    <row r="849" spans="1:52" s="17" customFormat="1" x14ac:dyDescent="0.3">
      <c r="A849"/>
      <c r="B849"/>
      <c r="C849"/>
      <c r="D849"/>
      <c r="E849"/>
      <c r="F849" s="2"/>
      <c r="G849" s="2"/>
      <c r="H849" s="4"/>
      <c r="I849"/>
      <c r="J849"/>
      <c r="K849"/>
      <c r="L849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/>
      <c r="Y849" s="8"/>
      <c r="Z849" s="8"/>
      <c r="AA849" s="8"/>
      <c r="AB849" s="8"/>
      <c r="AC849" s="8"/>
      <c r="AD849" s="8"/>
      <c r="AE849" s="8"/>
      <c r="AF849" s="8"/>
      <c r="AG849" s="8"/>
      <c r="AH849" s="8"/>
      <c r="AI849" s="8"/>
      <c r="AK849" s="8"/>
      <c r="AL849" s="8"/>
      <c r="AM849" s="8"/>
      <c r="AN849" s="8"/>
      <c r="AO849" s="8"/>
      <c r="AP849" s="8"/>
      <c r="AQ849" s="8"/>
      <c r="AR849" s="8"/>
      <c r="AS849" s="8"/>
      <c r="AT849" s="8"/>
      <c r="AU849" s="8"/>
      <c r="AW849"/>
      <c r="AX849"/>
      <c r="AY849"/>
      <c r="AZ849"/>
    </row>
    <row r="850" spans="1:52" s="17" customFormat="1" x14ac:dyDescent="0.3">
      <c r="A850"/>
      <c r="B850"/>
      <c r="C850"/>
      <c r="D850"/>
      <c r="E850"/>
      <c r="F850" s="2"/>
      <c r="G850" s="2"/>
      <c r="H850" s="4"/>
      <c r="I850"/>
      <c r="J850"/>
      <c r="K850"/>
      <c r="L850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/>
      <c r="Y850" s="8"/>
      <c r="Z850" s="8"/>
      <c r="AA850" s="8"/>
      <c r="AB850" s="8"/>
      <c r="AC850" s="8"/>
      <c r="AD850" s="8"/>
      <c r="AE850" s="8"/>
      <c r="AF850" s="8"/>
      <c r="AG850" s="8"/>
      <c r="AH850" s="8"/>
      <c r="AI850" s="8"/>
      <c r="AK850" s="8"/>
      <c r="AL850" s="8"/>
      <c r="AM850" s="8"/>
      <c r="AN850" s="8"/>
      <c r="AO850" s="8"/>
      <c r="AP850" s="8"/>
      <c r="AQ850" s="8"/>
      <c r="AR850" s="8"/>
      <c r="AS850" s="8"/>
      <c r="AT850" s="8"/>
      <c r="AU850" s="8"/>
      <c r="AW850"/>
      <c r="AX850"/>
      <c r="AY850"/>
      <c r="AZ850"/>
    </row>
    <row r="851" spans="1:52" s="17" customFormat="1" x14ac:dyDescent="0.3">
      <c r="A851"/>
      <c r="B851"/>
      <c r="C851"/>
      <c r="D851"/>
      <c r="E851"/>
      <c r="F851" s="2"/>
      <c r="G851" s="2"/>
      <c r="H851" s="4"/>
      <c r="I851"/>
      <c r="J851"/>
      <c r="K851"/>
      <c r="L851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/>
      <c r="Y851" s="8"/>
      <c r="Z851" s="8"/>
      <c r="AA851" s="8"/>
      <c r="AB851" s="8"/>
      <c r="AC851" s="8"/>
      <c r="AD851" s="8"/>
      <c r="AE851" s="8"/>
      <c r="AF851" s="8"/>
      <c r="AG851" s="8"/>
      <c r="AH851" s="8"/>
      <c r="AI851" s="8"/>
      <c r="AK851" s="8"/>
      <c r="AL851" s="8"/>
      <c r="AM851" s="8"/>
      <c r="AN851" s="8"/>
      <c r="AO851" s="8"/>
      <c r="AP851" s="8"/>
      <c r="AQ851" s="8"/>
      <c r="AR851" s="8"/>
      <c r="AS851" s="8"/>
      <c r="AT851" s="8"/>
      <c r="AU851" s="8"/>
      <c r="AW851"/>
      <c r="AX851"/>
      <c r="AY851"/>
      <c r="AZ851"/>
    </row>
    <row r="852" spans="1:52" s="17" customFormat="1" x14ac:dyDescent="0.3">
      <c r="A852"/>
      <c r="B852"/>
      <c r="C852"/>
      <c r="D852"/>
      <c r="E852"/>
      <c r="F852" s="2"/>
      <c r="G852" s="2"/>
      <c r="H852" s="4"/>
      <c r="I852"/>
      <c r="J852"/>
      <c r="K852"/>
      <c r="L852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/>
      <c r="Y852" s="8"/>
      <c r="Z852" s="8"/>
      <c r="AA852" s="8"/>
      <c r="AB852" s="8"/>
      <c r="AC852" s="8"/>
      <c r="AD852" s="8"/>
      <c r="AE852" s="8"/>
      <c r="AF852" s="8"/>
      <c r="AG852" s="8"/>
      <c r="AH852" s="8"/>
      <c r="AI852" s="8"/>
      <c r="AK852" s="8"/>
      <c r="AL852" s="8"/>
      <c r="AM852" s="8"/>
      <c r="AN852" s="8"/>
      <c r="AO852" s="8"/>
      <c r="AP852" s="8"/>
      <c r="AQ852" s="8"/>
      <c r="AR852" s="8"/>
      <c r="AS852" s="8"/>
      <c r="AT852" s="8"/>
      <c r="AU852" s="8"/>
      <c r="AW852"/>
      <c r="AX852"/>
      <c r="AY852"/>
      <c r="AZ852"/>
    </row>
    <row r="853" spans="1:52" s="17" customFormat="1" x14ac:dyDescent="0.3">
      <c r="A853"/>
      <c r="B853"/>
      <c r="C853"/>
      <c r="D853"/>
      <c r="E853"/>
      <c r="F853" s="2"/>
      <c r="G853" s="2"/>
      <c r="H853" s="4"/>
      <c r="I853"/>
      <c r="J853"/>
      <c r="K853"/>
      <c r="L853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/>
      <c r="Y853" s="8"/>
      <c r="Z853" s="8"/>
      <c r="AA853" s="8"/>
      <c r="AB853" s="8"/>
      <c r="AC853" s="8"/>
      <c r="AD853" s="8"/>
      <c r="AE853" s="8"/>
      <c r="AF853" s="8"/>
      <c r="AG853" s="8"/>
      <c r="AH853" s="8"/>
      <c r="AI853" s="8"/>
      <c r="AK853" s="8"/>
      <c r="AL853" s="8"/>
      <c r="AM853" s="8"/>
      <c r="AN853" s="8"/>
      <c r="AO853" s="8"/>
      <c r="AP853" s="8"/>
      <c r="AQ853" s="8"/>
      <c r="AR853" s="8"/>
      <c r="AS853" s="8"/>
      <c r="AT853" s="8"/>
      <c r="AU853" s="8"/>
      <c r="AW853"/>
      <c r="AX853"/>
      <c r="AY853"/>
      <c r="AZ853"/>
    </row>
    <row r="854" spans="1:52" s="17" customFormat="1" x14ac:dyDescent="0.3">
      <c r="A854"/>
      <c r="B854"/>
      <c r="C854"/>
      <c r="D854"/>
      <c r="E854"/>
      <c r="F854" s="2"/>
      <c r="G854" s="2"/>
      <c r="H854" s="4"/>
      <c r="I854"/>
      <c r="J854"/>
      <c r="K854"/>
      <c r="L854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/>
      <c r="Y854" s="8"/>
      <c r="Z854" s="8"/>
      <c r="AA854" s="8"/>
      <c r="AB854" s="8"/>
      <c r="AC854" s="8"/>
      <c r="AD854" s="8"/>
      <c r="AE854" s="8"/>
      <c r="AF854" s="8"/>
      <c r="AG854" s="8"/>
      <c r="AH854" s="8"/>
      <c r="AI854" s="8"/>
      <c r="AK854" s="8"/>
      <c r="AL854" s="8"/>
      <c r="AM854" s="8"/>
      <c r="AN854" s="8"/>
      <c r="AO854" s="8"/>
      <c r="AP854" s="8"/>
      <c r="AQ854" s="8"/>
      <c r="AR854" s="8"/>
      <c r="AS854" s="8"/>
      <c r="AT854" s="8"/>
      <c r="AU854" s="8"/>
      <c r="AW854"/>
      <c r="AX854"/>
      <c r="AY854"/>
      <c r="AZ854"/>
    </row>
    <row r="855" spans="1:52" s="17" customFormat="1" x14ac:dyDescent="0.3">
      <c r="A855"/>
      <c r="B855"/>
      <c r="C855"/>
      <c r="D855"/>
      <c r="E855"/>
      <c r="F855" s="2"/>
      <c r="G855" s="2"/>
      <c r="H855" s="4"/>
      <c r="I855"/>
      <c r="J855"/>
      <c r="K855"/>
      <c r="L855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/>
      <c r="Y855" s="8"/>
      <c r="Z855" s="8"/>
      <c r="AA855" s="8"/>
      <c r="AB855" s="8"/>
      <c r="AC855" s="8"/>
      <c r="AD855" s="8"/>
      <c r="AE855" s="8"/>
      <c r="AF855" s="8"/>
      <c r="AG855" s="8"/>
      <c r="AH855" s="8"/>
      <c r="AI855" s="8"/>
      <c r="AK855" s="8"/>
      <c r="AL855" s="8"/>
      <c r="AM855" s="8"/>
      <c r="AN855" s="8"/>
      <c r="AO855" s="8"/>
      <c r="AP855" s="8"/>
      <c r="AQ855" s="8"/>
      <c r="AR855" s="8"/>
      <c r="AS855" s="8"/>
      <c r="AT855" s="8"/>
      <c r="AU855" s="8"/>
      <c r="AW855"/>
      <c r="AX855"/>
      <c r="AY855"/>
      <c r="AZ855"/>
    </row>
    <row r="856" spans="1:52" s="17" customFormat="1" x14ac:dyDescent="0.3">
      <c r="A856"/>
      <c r="B856"/>
      <c r="C856"/>
      <c r="D856"/>
      <c r="E856"/>
      <c r="F856" s="2"/>
      <c r="G856" s="2"/>
      <c r="H856" s="4"/>
      <c r="I856"/>
      <c r="J856"/>
      <c r="K856"/>
      <c r="L856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/>
      <c r="Y856" s="8"/>
      <c r="Z856" s="8"/>
      <c r="AA856" s="8"/>
      <c r="AB856" s="8"/>
      <c r="AC856" s="8"/>
      <c r="AD856" s="8"/>
      <c r="AE856" s="8"/>
      <c r="AF856" s="8"/>
      <c r="AG856" s="8"/>
      <c r="AH856" s="8"/>
      <c r="AI856" s="8"/>
      <c r="AK856" s="8"/>
      <c r="AL856" s="8"/>
      <c r="AM856" s="8"/>
      <c r="AN856" s="8"/>
      <c r="AO856" s="8"/>
      <c r="AP856" s="8"/>
      <c r="AQ856" s="8"/>
      <c r="AR856" s="8"/>
      <c r="AS856" s="8"/>
      <c r="AT856" s="8"/>
      <c r="AU856" s="8"/>
      <c r="AW856"/>
      <c r="AX856"/>
      <c r="AY856"/>
      <c r="AZ856"/>
    </row>
    <row r="857" spans="1:52" s="17" customFormat="1" x14ac:dyDescent="0.3">
      <c r="A857"/>
      <c r="B857"/>
      <c r="C857"/>
      <c r="D857"/>
      <c r="E857"/>
      <c r="F857" s="2"/>
      <c r="G857" s="2"/>
      <c r="H857" s="4"/>
      <c r="I857"/>
      <c r="J857"/>
      <c r="K857"/>
      <c r="L857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/>
      <c r="Y857" s="8"/>
      <c r="Z857" s="8"/>
      <c r="AA857" s="8"/>
      <c r="AB857" s="8"/>
      <c r="AC857" s="8"/>
      <c r="AD857" s="8"/>
      <c r="AE857" s="8"/>
      <c r="AF857" s="8"/>
      <c r="AG857" s="8"/>
      <c r="AH857" s="8"/>
      <c r="AI857" s="8"/>
      <c r="AK857" s="8"/>
      <c r="AL857" s="8"/>
      <c r="AM857" s="8"/>
      <c r="AN857" s="8"/>
      <c r="AO857" s="8"/>
      <c r="AP857" s="8"/>
      <c r="AQ857" s="8"/>
      <c r="AR857" s="8"/>
      <c r="AS857" s="8"/>
      <c r="AT857" s="8"/>
      <c r="AU857" s="8"/>
      <c r="AW857"/>
      <c r="AX857"/>
      <c r="AY857"/>
      <c r="AZ857"/>
    </row>
    <row r="858" spans="1:52" s="17" customFormat="1" x14ac:dyDescent="0.3">
      <c r="A858"/>
      <c r="B858"/>
      <c r="C858"/>
      <c r="D858"/>
      <c r="E858"/>
      <c r="F858" s="2"/>
      <c r="G858" s="2"/>
      <c r="H858" s="4"/>
      <c r="I858"/>
      <c r="J858"/>
      <c r="K858"/>
      <c r="L85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/>
      <c r="Y858" s="8"/>
      <c r="Z858" s="8"/>
      <c r="AA858" s="8"/>
      <c r="AB858" s="8"/>
      <c r="AC858" s="8"/>
      <c r="AD858" s="8"/>
      <c r="AE858" s="8"/>
      <c r="AF858" s="8"/>
      <c r="AG858" s="8"/>
      <c r="AH858" s="8"/>
      <c r="AI858" s="8"/>
      <c r="AK858" s="8"/>
      <c r="AL858" s="8"/>
      <c r="AM858" s="8"/>
      <c r="AN858" s="8"/>
      <c r="AO858" s="8"/>
      <c r="AP858" s="8"/>
      <c r="AQ858" s="8"/>
      <c r="AR858" s="8"/>
      <c r="AS858" s="8"/>
      <c r="AT858" s="8"/>
      <c r="AU858" s="8"/>
      <c r="AW858"/>
      <c r="AX858"/>
      <c r="AY858"/>
      <c r="AZ858"/>
    </row>
    <row r="859" spans="1:52" s="17" customFormat="1" x14ac:dyDescent="0.3">
      <c r="A859"/>
      <c r="B859"/>
      <c r="C859"/>
      <c r="D859"/>
      <c r="E859"/>
      <c r="F859" s="2"/>
      <c r="G859" s="2"/>
      <c r="H859" s="4"/>
      <c r="I859"/>
      <c r="J859"/>
      <c r="K859"/>
      <c r="L859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/>
      <c r="Y859" s="8"/>
      <c r="Z859" s="8"/>
      <c r="AA859" s="8"/>
      <c r="AB859" s="8"/>
      <c r="AC859" s="8"/>
      <c r="AD859" s="8"/>
      <c r="AE859" s="8"/>
      <c r="AF859" s="8"/>
      <c r="AG859" s="8"/>
      <c r="AH859" s="8"/>
      <c r="AI859" s="8"/>
      <c r="AK859" s="8"/>
      <c r="AL859" s="8"/>
      <c r="AM859" s="8"/>
      <c r="AN859" s="8"/>
      <c r="AO859" s="8"/>
      <c r="AP859" s="8"/>
      <c r="AQ859" s="8"/>
      <c r="AR859" s="8"/>
      <c r="AS859" s="8"/>
      <c r="AT859" s="8"/>
      <c r="AU859" s="8"/>
      <c r="AW859"/>
      <c r="AX859"/>
      <c r="AY859"/>
      <c r="AZ859"/>
    </row>
    <row r="860" spans="1:52" s="17" customFormat="1" x14ac:dyDescent="0.3">
      <c r="A860"/>
      <c r="B860"/>
      <c r="C860"/>
      <c r="D860"/>
      <c r="E860"/>
      <c r="F860" s="2"/>
      <c r="G860" s="2"/>
      <c r="H860" s="4"/>
      <c r="I860"/>
      <c r="J860"/>
      <c r="K860"/>
      <c r="L860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/>
      <c r="Y860" s="8"/>
      <c r="Z860" s="8"/>
      <c r="AA860" s="8"/>
      <c r="AB860" s="8"/>
      <c r="AC860" s="8"/>
      <c r="AD860" s="8"/>
      <c r="AE860" s="8"/>
      <c r="AF860" s="8"/>
      <c r="AG860" s="8"/>
      <c r="AH860" s="8"/>
      <c r="AI860" s="8"/>
      <c r="AK860" s="8"/>
      <c r="AL860" s="8"/>
      <c r="AM860" s="8"/>
      <c r="AN860" s="8"/>
      <c r="AO860" s="8"/>
      <c r="AP860" s="8"/>
      <c r="AQ860" s="8"/>
      <c r="AR860" s="8"/>
      <c r="AS860" s="8"/>
      <c r="AT860" s="8"/>
      <c r="AU860" s="8"/>
      <c r="AW860"/>
      <c r="AX860"/>
      <c r="AY860"/>
      <c r="AZ860"/>
    </row>
    <row r="861" spans="1:52" s="17" customFormat="1" x14ac:dyDescent="0.3">
      <c r="A861"/>
      <c r="B861"/>
      <c r="C861"/>
      <c r="D861"/>
      <c r="E861"/>
      <c r="F861" s="2"/>
      <c r="G861" s="2"/>
      <c r="H861" s="4"/>
      <c r="I861"/>
      <c r="J861"/>
      <c r="K861"/>
      <c r="L861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/>
      <c r="Y861" s="8"/>
      <c r="Z861" s="8"/>
      <c r="AA861" s="8"/>
      <c r="AB861" s="8"/>
      <c r="AC861" s="8"/>
      <c r="AD861" s="8"/>
      <c r="AE861" s="8"/>
      <c r="AF861" s="8"/>
      <c r="AG861" s="8"/>
      <c r="AH861" s="8"/>
      <c r="AI861" s="8"/>
      <c r="AK861" s="8"/>
      <c r="AL861" s="8"/>
      <c r="AM861" s="8"/>
      <c r="AN861" s="8"/>
      <c r="AO861" s="8"/>
      <c r="AP861" s="8"/>
      <c r="AQ861" s="8"/>
      <c r="AR861" s="8"/>
      <c r="AS861" s="8"/>
      <c r="AT861" s="8"/>
      <c r="AU861" s="8"/>
      <c r="AW861"/>
      <c r="AX861"/>
      <c r="AY861"/>
      <c r="AZ861"/>
    </row>
    <row r="862" spans="1:52" s="17" customFormat="1" x14ac:dyDescent="0.3">
      <c r="A862"/>
      <c r="B862"/>
      <c r="C862"/>
      <c r="D862"/>
      <c r="E862"/>
      <c r="F862" s="2"/>
      <c r="G862" s="2"/>
      <c r="H862" s="4"/>
      <c r="I862"/>
      <c r="J862"/>
      <c r="K862"/>
      <c r="L862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/>
      <c r="Y862" s="8"/>
      <c r="Z862" s="8"/>
      <c r="AA862" s="8"/>
      <c r="AB862" s="8"/>
      <c r="AC862" s="8"/>
      <c r="AD862" s="8"/>
      <c r="AE862" s="8"/>
      <c r="AF862" s="8"/>
      <c r="AG862" s="8"/>
      <c r="AH862" s="8"/>
      <c r="AI862" s="8"/>
      <c r="AK862" s="8"/>
      <c r="AL862" s="8"/>
      <c r="AM862" s="8"/>
      <c r="AN862" s="8"/>
      <c r="AO862" s="8"/>
      <c r="AP862" s="8"/>
      <c r="AQ862" s="8"/>
      <c r="AR862" s="8"/>
      <c r="AS862" s="8"/>
      <c r="AT862" s="8"/>
      <c r="AU862" s="8"/>
      <c r="AW862"/>
      <c r="AX862"/>
      <c r="AY862"/>
      <c r="AZ862"/>
    </row>
    <row r="863" spans="1:52" s="17" customFormat="1" x14ac:dyDescent="0.3">
      <c r="A863"/>
      <c r="B863"/>
      <c r="C863"/>
      <c r="D863"/>
      <c r="E863"/>
      <c r="F863" s="2"/>
      <c r="G863" s="2"/>
      <c r="H863" s="4"/>
      <c r="I863"/>
      <c r="J863"/>
      <c r="K863"/>
      <c r="L863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/>
      <c r="Y863" s="8"/>
      <c r="Z863" s="8"/>
      <c r="AA863" s="8"/>
      <c r="AB863" s="8"/>
      <c r="AC863" s="8"/>
      <c r="AD863" s="8"/>
      <c r="AE863" s="8"/>
      <c r="AF863" s="8"/>
      <c r="AG863" s="8"/>
      <c r="AH863" s="8"/>
      <c r="AI863" s="8"/>
      <c r="AK863" s="8"/>
      <c r="AL863" s="8"/>
      <c r="AM863" s="8"/>
      <c r="AN863" s="8"/>
      <c r="AO863" s="8"/>
      <c r="AP863" s="8"/>
      <c r="AQ863" s="8"/>
      <c r="AR863" s="8"/>
      <c r="AS863" s="8"/>
      <c r="AT863" s="8"/>
      <c r="AU863" s="8"/>
      <c r="AW863"/>
      <c r="AX863"/>
      <c r="AY863"/>
      <c r="AZ863"/>
    </row>
    <row r="864" spans="1:52" s="17" customFormat="1" x14ac:dyDescent="0.3">
      <c r="A864"/>
      <c r="B864"/>
      <c r="C864"/>
      <c r="D864"/>
      <c r="E864"/>
      <c r="F864" s="2"/>
      <c r="G864" s="2"/>
      <c r="H864" s="4"/>
      <c r="I864"/>
      <c r="J864"/>
      <c r="K864"/>
      <c r="L864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/>
      <c r="Y864" s="8"/>
      <c r="Z864" s="8"/>
      <c r="AA864" s="8"/>
      <c r="AB864" s="8"/>
      <c r="AC864" s="8"/>
      <c r="AD864" s="8"/>
      <c r="AE864" s="8"/>
      <c r="AF864" s="8"/>
      <c r="AG864" s="8"/>
      <c r="AH864" s="8"/>
      <c r="AI864" s="8"/>
      <c r="AK864" s="8"/>
      <c r="AL864" s="8"/>
      <c r="AM864" s="8"/>
      <c r="AN864" s="8"/>
      <c r="AO864" s="8"/>
      <c r="AP864" s="8"/>
      <c r="AQ864" s="8"/>
      <c r="AR864" s="8"/>
      <c r="AS864" s="8"/>
      <c r="AT864" s="8"/>
      <c r="AU864" s="8"/>
      <c r="AW864"/>
      <c r="AX864"/>
      <c r="AY864"/>
      <c r="AZ864"/>
    </row>
    <row r="865" spans="1:52" s="17" customFormat="1" x14ac:dyDescent="0.3">
      <c r="A865"/>
      <c r="B865"/>
      <c r="C865"/>
      <c r="D865"/>
      <c r="E865"/>
      <c r="F865" s="2"/>
      <c r="G865" s="2"/>
      <c r="H865" s="4"/>
      <c r="I865"/>
      <c r="J865"/>
      <c r="K865"/>
      <c r="L865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/>
      <c r="Y865" s="8"/>
      <c r="Z865" s="8"/>
      <c r="AA865" s="8"/>
      <c r="AB865" s="8"/>
      <c r="AC865" s="8"/>
      <c r="AD865" s="8"/>
      <c r="AE865" s="8"/>
      <c r="AF865" s="8"/>
      <c r="AG865" s="8"/>
      <c r="AH865" s="8"/>
      <c r="AI865" s="8"/>
      <c r="AK865" s="8"/>
      <c r="AL865" s="8"/>
      <c r="AM865" s="8"/>
      <c r="AN865" s="8"/>
      <c r="AO865" s="8"/>
      <c r="AP865" s="8"/>
      <c r="AQ865" s="8"/>
      <c r="AR865" s="8"/>
      <c r="AS865" s="8"/>
      <c r="AT865" s="8"/>
      <c r="AU865" s="8"/>
      <c r="AW865"/>
      <c r="AX865"/>
      <c r="AY865"/>
      <c r="AZ865"/>
    </row>
    <row r="866" spans="1:52" s="17" customFormat="1" x14ac:dyDescent="0.3">
      <c r="A866"/>
      <c r="B866"/>
      <c r="C866"/>
      <c r="D866"/>
      <c r="E866"/>
      <c r="F866" s="2"/>
      <c r="G866" s="2"/>
      <c r="H866" s="4"/>
      <c r="I866"/>
      <c r="J866"/>
      <c r="K866"/>
      <c r="L866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/>
      <c r="Y866" s="8"/>
      <c r="Z866" s="8"/>
      <c r="AA866" s="8"/>
      <c r="AB866" s="8"/>
      <c r="AC866" s="8"/>
      <c r="AD866" s="8"/>
      <c r="AE866" s="8"/>
      <c r="AF866" s="8"/>
      <c r="AG866" s="8"/>
      <c r="AH866" s="8"/>
      <c r="AI866" s="8"/>
      <c r="AK866" s="8"/>
      <c r="AL866" s="8"/>
      <c r="AM866" s="8"/>
      <c r="AN866" s="8"/>
      <c r="AO866" s="8"/>
      <c r="AP866" s="8"/>
      <c r="AQ866" s="8"/>
      <c r="AR866" s="8"/>
      <c r="AS866" s="8"/>
      <c r="AT866" s="8"/>
      <c r="AU866" s="8"/>
      <c r="AW866"/>
      <c r="AX866"/>
      <c r="AY866"/>
      <c r="AZ866"/>
    </row>
    <row r="867" spans="1:52" s="17" customFormat="1" x14ac:dyDescent="0.3">
      <c r="A867"/>
      <c r="B867"/>
      <c r="C867"/>
      <c r="D867"/>
      <c r="E867"/>
      <c r="F867" s="2"/>
      <c r="G867" s="2"/>
      <c r="H867" s="4"/>
      <c r="I867"/>
      <c r="J867"/>
      <c r="K867"/>
      <c r="L867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/>
      <c r="Y867" s="8"/>
      <c r="Z867" s="8"/>
      <c r="AA867" s="8"/>
      <c r="AB867" s="8"/>
      <c r="AC867" s="8"/>
      <c r="AD867" s="8"/>
      <c r="AE867" s="8"/>
      <c r="AF867" s="8"/>
      <c r="AG867" s="8"/>
      <c r="AH867" s="8"/>
      <c r="AI867" s="8"/>
      <c r="AK867" s="8"/>
      <c r="AL867" s="8"/>
      <c r="AM867" s="8"/>
      <c r="AN867" s="8"/>
      <c r="AO867" s="8"/>
      <c r="AP867" s="8"/>
      <c r="AQ867" s="8"/>
      <c r="AR867" s="8"/>
      <c r="AS867" s="8"/>
      <c r="AT867" s="8"/>
      <c r="AU867" s="8"/>
      <c r="AW867"/>
      <c r="AX867"/>
      <c r="AY867"/>
      <c r="AZ867"/>
    </row>
    <row r="868" spans="1:52" s="17" customFormat="1" x14ac:dyDescent="0.3">
      <c r="A868"/>
      <c r="B868"/>
      <c r="C868"/>
      <c r="D868"/>
      <c r="E868"/>
      <c r="F868" s="2"/>
      <c r="G868" s="2"/>
      <c r="H868" s="4"/>
      <c r="I868"/>
      <c r="J868"/>
      <c r="K868"/>
      <c r="L86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/>
      <c r="Y868" s="8"/>
      <c r="Z868" s="8"/>
      <c r="AA868" s="8"/>
      <c r="AB868" s="8"/>
      <c r="AC868" s="8"/>
      <c r="AD868" s="8"/>
      <c r="AE868" s="8"/>
      <c r="AF868" s="8"/>
      <c r="AG868" s="8"/>
      <c r="AH868" s="8"/>
      <c r="AI868" s="8"/>
      <c r="AK868" s="8"/>
      <c r="AL868" s="8"/>
      <c r="AM868" s="8"/>
      <c r="AN868" s="8"/>
      <c r="AO868" s="8"/>
      <c r="AP868" s="8"/>
      <c r="AQ868" s="8"/>
      <c r="AR868" s="8"/>
      <c r="AS868" s="8"/>
      <c r="AT868" s="8"/>
      <c r="AU868" s="8"/>
      <c r="AW868"/>
      <c r="AX868"/>
      <c r="AY868"/>
      <c r="AZ868"/>
    </row>
    <row r="869" spans="1:52" s="17" customFormat="1" x14ac:dyDescent="0.3">
      <c r="A869"/>
      <c r="B869"/>
      <c r="C869"/>
      <c r="D869"/>
      <c r="E869"/>
      <c r="F869" s="2"/>
      <c r="G869" s="2"/>
      <c r="H869" s="4"/>
      <c r="I869"/>
      <c r="J869"/>
      <c r="K869"/>
      <c r="L869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/>
      <c r="Y869" s="8"/>
      <c r="Z869" s="8"/>
      <c r="AA869" s="8"/>
      <c r="AB869" s="8"/>
      <c r="AC869" s="8"/>
      <c r="AD869" s="8"/>
      <c r="AE869" s="8"/>
      <c r="AF869" s="8"/>
      <c r="AG869" s="8"/>
      <c r="AH869" s="8"/>
      <c r="AI869" s="8"/>
      <c r="AK869" s="8"/>
      <c r="AL869" s="8"/>
      <c r="AM869" s="8"/>
      <c r="AN869" s="8"/>
      <c r="AO869" s="8"/>
      <c r="AP869" s="8"/>
      <c r="AQ869" s="8"/>
      <c r="AR869" s="8"/>
      <c r="AS869" s="8"/>
      <c r="AT869" s="8"/>
      <c r="AU869" s="8"/>
      <c r="AW869"/>
      <c r="AX869"/>
      <c r="AY869"/>
      <c r="AZ869"/>
    </row>
    <row r="870" spans="1:52" s="17" customFormat="1" x14ac:dyDescent="0.3">
      <c r="A870"/>
      <c r="B870"/>
      <c r="C870"/>
      <c r="D870"/>
      <c r="E870"/>
      <c r="F870" s="2"/>
      <c r="G870" s="2"/>
      <c r="H870" s="4"/>
      <c r="I870"/>
      <c r="J870"/>
      <c r="K870"/>
      <c r="L870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/>
      <c r="Y870" s="8"/>
      <c r="Z870" s="8"/>
      <c r="AA870" s="8"/>
      <c r="AB870" s="8"/>
      <c r="AC870" s="8"/>
      <c r="AD870" s="8"/>
      <c r="AE870" s="8"/>
      <c r="AF870" s="8"/>
      <c r="AG870" s="8"/>
      <c r="AH870" s="8"/>
      <c r="AI870" s="8"/>
      <c r="AK870" s="8"/>
      <c r="AL870" s="8"/>
      <c r="AM870" s="8"/>
      <c r="AN870" s="8"/>
      <c r="AO870" s="8"/>
      <c r="AP870" s="8"/>
      <c r="AQ870" s="8"/>
      <c r="AR870" s="8"/>
      <c r="AS870" s="8"/>
      <c r="AT870" s="8"/>
      <c r="AU870" s="8"/>
      <c r="AW870"/>
      <c r="AX870"/>
      <c r="AY870"/>
      <c r="AZ870"/>
    </row>
    <row r="871" spans="1:52" s="17" customFormat="1" x14ac:dyDescent="0.3">
      <c r="A871"/>
      <c r="B871"/>
      <c r="C871"/>
      <c r="D871"/>
      <c r="E871"/>
      <c r="F871" s="2"/>
      <c r="G871" s="2"/>
      <c r="H871" s="4"/>
      <c r="I871"/>
      <c r="J871"/>
      <c r="K871"/>
      <c r="L871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/>
      <c r="Y871" s="8"/>
      <c r="Z871" s="8"/>
      <c r="AA871" s="8"/>
      <c r="AB871" s="8"/>
      <c r="AC871" s="8"/>
      <c r="AD871" s="8"/>
      <c r="AE871" s="8"/>
      <c r="AF871" s="8"/>
      <c r="AG871" s="8"/>
      <c r="AH871" s="8"/>
      <c r="AI871" s="8"/>
      <c r="AK871" s="8"/>
      <c r="AL871" s="8"/>
      <c r="AM871" s="8"/>
      <c r="AN871" s="8"/>
      <c r="AO871" s="8"/>
      <c r="AP871" s="8"/>
      <c r="AQ871" s="8"/>
      <c r="AR871" s="8"/>
      <c r="AS871" s="8"/>
      <c r="AT871" s="8"/>
      <c r="AU871" s="8"/>
      <c r="AW871"/>
      <c r="AX871"/>
      <c r="AY871"/>
      <c r="AZ871"/>
    </row>
    <row r="872" spans="1:52" s="17" customFormat="1" x14ac:dyDescent="0.3">
      <c r="A872"/>
      <c r="B872"/>
      <c r="C872"/>
      <c r="D872"/>
      <c r="E872"/>
      <c r="F872" s="2"/>
      <c r="G872" s="2"/>
      <c r="H872" s="4"/>
      <c r="I872"/>
      <c r="J872"/>
      <c r="K872"/>
      <c r="L872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/>
      <c r="Y872" s="8"/>
      <c r="Z872" s="8"/>
      <c r="AA872" s="8"/>
      <c r="AB872" s="8"/>
      <c r="AC872" s="8"/>
      <c r="AD872" s="8"/>
      <c r="AE872" s="8"/>
      <c r="AF872" s="8"/>
      <c r="AG872" s="8"/>
      <c r="AH872" s="8"/>
      <c r="AI872" s="8"/>
      <c r="AK872" s="8"/>
      <c r="AL872" s="8"/>
      <c r="AM872" s="8"/>
      <c r="AN872" s="8"/>
      <c r="AO872" s="8"/>
      <c r="AP872" s="8"/>
      <c r="AQ872" s="8"/>
      <c r="AR872" s="8"/>
      <c r="AS872" s="8"/>
      <c r="AT872" s="8"/>
      <c r="AU872" s="8"/>
      <c r="AW872"/>
      <c r="AX872"/>
      <c r="AY872"/>
      <c r="AZ872"/>
    </row>
    <row r="873" spans="1:52" s="17" customFormat="1" x14ac:dyDescent="0.3">
      <c r="A873"/>
      <c r="B873"/>
      <c r="C873"/>
      <c r="D873"/>
      <c r="E873"/>
      <c r="F873" s="2"/>
      <c r="G873" s="2"/>
      <c r="H873" s="4"/>
      <c r="I873"/>
      <c r="J873"/>
      <c r="K873"/>
      <c r="L873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/>
      <c r="Y873" s="8"/>
      <c r="Z873" s="8"/>
      <c r="AA873" s="8"/>
      <c r="AB873" s="8"/>
      <c r="AC873" s="8"/>
      <c r="AD873" s="8"/>
      <c r="AE873" s="8"/>
      <c r="AF873" s="8"/>
      <c r="AG873" s="8"/>
      <c r="AH873" s="8"/>
      <c r="AI873" s="8"/>
      <c r="AK873" s="8"/>
      <c r="AL873" s="8"/>
      <c r="AM873" s="8"/>
      <c r="AN873" s="8"/>
      <c r="AO873" s="8"/>
      <c r="AP873" s="8"/>
      <c r="AQ873" s="8"/>
      <c r="AR873" s="8"/>
      <c r="AS873" s="8"/>
      <c r="AT873" s="8"/>
      <c r="AU873" s="8"/>
      <c r="AW873"/>
      <c r="AX873"/>
      <c r="AY873"/>
      <c r="AZ873"/>
    </row>
    <row r="874" spans="1:52" s="17" customFormat="1" x14ac:dyDescent="0.3">
      <c r="A874"/>
      <c r="B874"/>
      <c r="C874"/>
      <c r="D874"/>
      <c r="E874"/>
      <c r="F874" s="2"/>
      <c r="G874" s="2"/>
      <c r="H874" s="4"/>
      <c r="I874"/>
      <c r="J874"/>
      <c r="K874"/>
      <c r="L874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/>
      <c r="Y874" s="8"/>
      <c r="Z874" s="8"/>
      <c r="AA874" s="8"/>
      <c r="AB874" s="8"/>
      <c r="AC874" s="8"/>
      <c r="AD874" s="8"/>
      <c r="AE874" s="8"/>
      <c r="AF874" s="8"/>
      <c r="AG874" s="8"/>
      <c r="AH874" s="8"/>
      <c r="AI874" s="8"/>
      <c r="AK874" s="8"/>
      <c r="AL874" s="8"/>
      <c r="AM874" s="8"/>
      <c r="AN874" s="8"/>
      <c r="AO874" s="8"/>
      <c r="AP874" s="8"/>
      <c r="AQ874" s="8"/>
      <c r="AR874" s="8"/>
      <c r="AS874" s="8"/>
      <c r="AT874" s="8"/>
      <c r="AU874" s="8"/>
      <c r="AW874"/>
      <c r="AX874"/>
      <c r="AY874"/>
      <c r="AZ874"/>
    </row>
    <row r="875" spans="1:52" s="17" customFormat="1" x14ac:dyDescent="0.3">
      <c r="A875"/>
      <c r="B875"/>
      <c r="C875"/>
      <c r="D875"/>
      <c r="E875"/>
      <c r="F875" s="2"/>
      <c r="G875" s="2"/>
      <c r="H875" s="4"/>
      <c r="I875"/>
      <c r="J875"/>
      <c r="K875"/>
      <c r="L875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/>
      <c r="Y875" s="8"/>
      <c r="Z875" s="8"/>
      <c r="AA875" s="8"/>
      <c r="AB875" s="8"/>
      <c r="AC875" s="8"/>
      <c r="AD875" s="8"/>
      <c r="AE875" s="8"/>
      <c r="AF875" s="8"/>
      <c r="AG875" s="8"/>
      <c r="AH875" s="8"/>
      <c r="AI875" s="8"/>
      <c r="AK875" s="8"/>
      <c r="AL875" s="8"/>
      <c r="AM875" s="8"/>
      <c r="AN875" s="8"/>
      <c r="AO875" s="8"/>
      <c r="AP875" s="8"/>
      <c r="AQ875" s="8"/>
      <c r="AR875" s="8"/>
      <c r="AS875" s="8"/>
      <c r="AT875" s="8"/>
      <c r="AU875" s="8"/>
      <c r="AW875"/>
      <c r="AX875"/>
      <c r="AY875"/>
      <c r="AZ875"/>
    </row>
    <row r="876" spans="1:52" s="17" customFormat="1" x14ac:dyDescent="0.3">
      <c r="A876"/>
      <c r="B876"/>
      <c r="C876"/>
      <c r="D876"/>
      <c r="E876"/>
      <c r="F876" s="2"/>
      <c r="G876" s="2"/>
      <c r="H876" s="4"/>
      <c r="I876"/>
      <c r="J876"/>
      <c r="K876"/>
      <c r="L876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/>
      <c r="Y876" s="8"/>
      <c r="Z876" s="8"/>
      <c r="AA876" s="8"/>
      <c r="AB876" s="8"/>
      <c r="AC876" s="8"/>
      <c r="AD876" s="8"/>
      <c r="AE876" s="8"/>
      <c r="AF876" s="8"/>
      <c r="AG876" s="8"/>
      <c r="AH876" s="8"/>
      <c r="AI876" s="8"/>
      <c r="AK876" s="8"/>
      <c r="AL876" s="8"/>
      <c r="AM876" s="8"/>
      <c r="AN876" s="8"/>
      <c r="AO876" s="8"/>
      <c r="AP876" s="8"/>
      <c r="AQ876" s="8"/>
      <c r="AR876" s="8"/>
      <c r="AS876" s="8"/>
      <c r="AT876" s="8"/>
      <c r="AU876" s="8"/>
      <c r="AW876"/>
      <c r="AX876"/>
      <c r="AY876"/>
      <c r="AZ876"/>
    </row>
    <row r="877" spans="1:52" s="17" customFormat="1" x14ac:dyDescent="0.3">
      <c r="A877"/>
      <c r="B877"/>
      <c r="C877"/>
      <c r="D877"/>
      <c r="E877"/>
      <c r="F877" s="2"/>
      <c r="G877" s="2"/>
      <c r="H877" s="4"/>
      <c r="I877"/>
      <c r="J877"/>
      <c r="K877"/>
      <c r="L877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/>
      <c r="Y877" s="8"/>
      <c r="Z877" s="8"/>
      <c r="AA877" s="8"/>
      <c r="AB877" s="8"/>
      <c r="AC877" s="8"/>
      <c r="AD877" s="8"/>
      <c r="AE877" s="8"/>
      <c r="AF877" s="8"/>
      <c r="AG877" s="8"/>
      <c r="AH877" s="8"/>
      <c r="AI877" s="8"/>
      <c r="AK877" s="8"/>
      <c r="AL877" s="8"/>
      <c r="AM877" s="8"/>
      <c r="AN877" s="8"/>
      <c r="AO877" s="8"/>
      <c r="AP877" s="8"/>
      <c r="AQ877" s="8"/>
      <c r="AR877" s="8"/>
      <c r="AS877" s="8"/>
      <c r="AT877" s="8"/>
      <c r="AU877" s="8"/>
      <c r="AW877"/>
      <c r="AX877"/>
      <c r="AY877"/>
      <c r="AZ877"/>
    </row>
    <row r="878" spans="1:52" s="17" customFormat="1" x14ac:dyDescent="0.3">
      <c r="A878"/>
      <c r="B878"/>
      <c r="C878"/>
      <c r="D878"/>
      <c r="E878"/>
      <c r="F878" s="2"/>
      <c r="G878" s="2"/>
      <c r="H878" s="4"/>
      <c r="I878"/>
      <c r="J878"/>
      <c r="K878"/>
      <c r="L87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/>
      <c r="Y878" s="8"/>
      <c r="Z878" s="8"/>
      <c r="AA878" s="8"/>
      <c r="AB878" s="8"/>
      <c r="AC878" s="8"/>
      <c r="AD878" s="8"/>
      <c r="AE878" s="8"/>
      <c r="AF878" s="8"/>
      <c r="AG878" s="8"/>
      <c r="AH878" s="8"/>
      <c r="AI878" s="8"/>
      <c r="AK878" s="8"/>
      <c r="AL878" s="8"/>
      <c r="AM878" s="8"/>
      <c r="AN878" s="8"/>
      <c r="AO878" s="8"/>
      <c r="AP878" s="8"/>
      <c r="AQ878" s="8"/>
      <c r="AR878" s="8"/>
      <c r="AS878" s="8"/>
      <c r="AT878" s="8"/>
      <c r="AU878" s="8"/>
      <c r="AW878"/>
      <c r="AX878"/>
      <c r="AY878"/>
      <c r="AZ878"/>
    </row>
    <row r="879" spans="1:52" s="17" customFormat="1" x14ac:dyDescent="0.3">
      <c r="A879"/>
      <c r="B879"/>
      <c r="C879"/>
      <c r="D879"/>
      <c r="E879"/>
      <c r="F879" s="2"/>
      <c r="G879" s="2"/>
      <c r="H879" s="4"/>
      <c r="I879"/>
      <c r="J879"/>
      <c r="K879"/>
      <c r="L879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/>
      <c r="Y879" s="8"/>
      <c r="Z879" s="8"/>
      <c r="AA879" s="8"/>
      <c r="AB879" s="8"/>
      <c r="AC879" s="8"/>
      <c r="AD879" s="8"/>
      <c r="AE879" s="8"/>
      <c r="AF879" s="8"/>
      <c r="AG879" s="8"/>
      <c r="AH879" s="8"/>
      <c r="AI879" s="8"/>
      <c r="AK879" s="8"/>
      <c r="AL879" s="8"/>
      <c r="AM879" s="8"/>
      <c r="AN879" s="8"/>
      <c r="AO879" s="8"/>
      <c r="AP879" s="8"/>
      <c r="AQ879" s="8"/>
      <c r="AR879" s="8"/>
      <c r="AS879" s="8"/>
      <c r="AT879" s="8"/>
      <c r="AU879" s="8"/>
      <c r="AW879"/>
      <c r="AX879"/>
      <c r="AY879"/>
      <c r="AZ879"/>
    </row>
    <row r="880" spans="1:52" s="17" customFormat="1" x14ac:dyDescent="0.3">
      <c r="A880"/>
      <c r="B880"/>
      <c r="C880"/>
      <c r="D880"/>
      <c r="E880"/>
      <c r="F880" s="2"/>
      <c r="G880" s="2"/>
      <c r="H880" s="4"/>
      <c r="I880"/>
      <c r="J880"/>
      <c r="K880"/>
      <c r="L880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/>
      <c r="Y880" s="8"/>
      <c r="Z880" s="8"/>
      <c r="AA880" s="8"/>
      <c r="AB880" s="8"/>
      <c r="AC880" s="8"/>
      <c r="AD880" s="8"/>
      <c r="AE880" s="8"/>
      <c r="AF880" s="8"/>
      <c r="AG880" s="8"/>
      <c r="AH880" s="8"/>
      <c r="AI880" s="8"/>
      <c r="AK880" s="8"/>
      <c r="AL880" s="8"/>
      <c r="AM880" s="8"/>
      <c r="AN880" s="8"/>
      <c r="AO880" s="8"/>
      <c r="AP880" s="8"/>
      <c r="AQ880" s="8"/>
      <c r="AR880" s="8"/>
      <c r="AS880" s="8"/>
      <c r="AT880" s="8"/>
      <c r="AU880" s="8"/>
      <c r="AW880"/>
      <c r="AX880"/>
      <c r="AY880"/>
      <c r="AZ880"/>
    </row>
    <row r="881" spans="1:52" s="17" customFormat="1" x14ac:dyDescent="0.3">
      <c r="A881"/>
      <c r="B881"/>
      <c r="C881"/>
      <c r="D881"/>
      <c r="E881"/>
      <c r="F881" s="2"/>
      <c r="G881" s="2"/>
      <c r="H881" s="4"/>
      <c r="I881"/>
      <c r="J881"/>
      <c r="K881"/>
      <c r="L881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/>
      <c r="Y881" s="8"/>
      <c r="Z881" s="8"/>
      <c r="AA881" s="8"/>
      <c r="AB881" s="8"/>
      <c r="AC881" s="8"/>
      <c r="AD881" s="8"/>
      <c r="AE881" s="8"/>
      <c r="AF881" s="8"/>
      <c r="AG881" s="8"/>
      <c r="AH881" s="8"/>
      <c r="AI881" s="8"/>
      <c r="AK881" s="8"/>
      <c r="AL881" s="8"/>
      <c r="AM881" s="8"/>
      <c r="AN881" s="8"/>
      <c r="AO881" s="8"/>
      <c r="AP881" s="8"/>
      <c r="AQ881" s="8"/>
      <c r="AR881" s="8"/>
      <c r="AS881" s="8"/>
      <c r="AT881" s="8"/>
      <c r="AU881" s="8"/>
      <c r="AW881"/>
      <c r="AX881"/>
      <c r="AY881"/>
      <c r="AZ881"/>
    </row>
    <row r="882" spans="1:52" s="17" customFormat="1" x14ac:dyDescent="0.3">
      <c r="A882"/>
      <c r="B882"/>
      <c r="C882"/>
      <c r="D882"/>
      <c r="E882"/>
      <c r="F882" s="2"/>
      <c r="G882" s="2"/>
      <c r="H882" s="4"/>
      <c r="I882"/>
      <c r="J882"/>
      <c r="K882"/>
      <c r="L882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/>
      <c r="Y882" s="8"/>
      <c r="Z882" s="8"/>
      <c r="AA882" s="8"/>
      <c r="AB882" s="8"/>
      <c r="AC882" s="8"/>
      <c r="AD882" s="8"/>
      <c r="AE882" s="8"/>
      <c r="AF882" s="8"/>
      <c r="AG882" s="8"/>
      <c r="AH882" s="8"/>
      <c r="AI882" s="8"/>
      <c r="AK882" s="8"/>
      <c r="AL882" s="8"/>
      <c r="AM882" s="8"/>
      <c r="AN882" s="8"/>
      <c r="AO882" s="8"/>
      <c r="AP882" s="8"/>
      <c r="AQ882" s="8"/>
      <c r="AR882" s="8"/>
      <c r="AS882" s="8"/>
      <c r="AT882" s="8"/>
      <c r="AU882" s="8"/>
      <c r="AW882"/>
      <c r="AX882"/>
      <c r="AY882"/>
      <c r="AZ882"/>
    </row>
    <row r="883" spans="1:52" s="17" customFormat="1" x14ac:dyDescent="0.3">
      <c r="A883"/>
      <c r="B883"/>
      <c r="C883"/>
      <c r="D883"/>
      <c r="E883"/>
      <c r="F883" s="2"/>
      <c r="G883" s="2"/>
      <c r="H883" s="4"/>
      <c r="I883"/>
      <c r="J883"/>
      <c r="K883"/>
      <c r="L883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/>
      <c r="Y883" s="8"/>
      <c r="Z883" s="8"/>
      <c r="AA883" s="8"/>
      <c r="AB883" s="8"/>
      <c r="AC883" s="8"/>
      <c r="AD883" s="8"/>
      <c r="AE883" s="8"/>
      <c r="AF883" s="8"/>
      <c r="AG883" s="8"/>
      <c r="AH883" s="8"/>
      <c r="AI883" s="8"/>
      <c r="AK883" s="8"/>
      <c r="AL883" s="8"/>
      <c r="AM883" s="8"/>
      <c r="AN883" s="8"/>
      <c r="AO883" s="8"/>
      <c r="AP883" s="8"/>
      <c r="AQ883" s="8"/>
      <c r="AR883" s="8"/>
      <c r="AS883" s="8"/>
      <c r="AT883" s="8"/>
      <c r="AU883" s="8"/>
      <c r="AW883"/>
      <c r="AX883"/>
      <c r="AY883"/>
      <c r="AZ883"/>
    </row>
    <row r="884" spans="1:52" s="17" customFormat="1" x14ac:dyDescent="0.3">
      <c r="A884"/>
      <c r="B884"/>
      <c r="C884"/>
      <c r="D884"/>
      <c r="E884"/>
      <c r="F884" s="2"/>
      <c r="G884" s="2"/>
      <c r="H884" s="4"/>
      <c r="I884"/>
      <c r="J884"/>
      <c r="K884"/>
      <c r="L884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/>
      <c r="Y884" s="8"/>
      <c r="Z884" s="8"/>
      <c r="AA884" s="8"/>
      <c r="AB884" s="8"/>
      <c r="AC884" s="8"/>
      <c r="AD884" s="8"/>
      <c r="AE884" s="8"/>
      <c r="AF884" s="8"/>
      <c r="AG884" s="8"/>
      <c r="AH884" s="8"/>
      <c r="AI884" s="8"/>
      <c r="AK884" s="8"/>
      <c r="AL884" s="8"/>
      <c r="AM884" s="8"/>
      <c r="AN884" s="8"/>
      <c r="AO884" s="8"/>
      <c r="AP884" s="8"/>
      <c r="AQ884" s="8"/>
      <c r="AR884" s="8"/>
      <c r="AS884" s="8"/>
      <c r="AT884" s="8"/>
      <c r="AU884" s="8"/>
      <c r="AW884"/>
      <c r="AX884"/>
      <c r="AY884"/>
      <c r="AZ884"/>
    </row>
    <row r="885" spans="1:52" s="17" customFormat="1" x14ac:dyDescent="0.3">
      <c r="A885"/>
      <c r="B885"/>
      <c r="C885"/>
      <c r="D885"/>
      <c r="E885"/>
      <c r="F885" s="2"/>
      <c r="G885" s="2"/>
      <c r="H885" s="4"/>
      <c r="I885"/>
      <c r="J885"/>
      <c r="K885"/>
      <c r="L885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/>
      <c r="Y885" s="8"/>
      <c r="Z885" s="8"/>
      <c r="AA885" s="8"/>
      <c r="AB885" s="8"/>
      <c r="AC885" s="8"/>
      <c r="AD885" s="8"/>
      <c r="AE885" s="8"/>
      <c r="AF885" s="8"/>
      <c r="AG885" s="8"/>
      <c r="AH885" s="8"/>
      <c r="AI885" s="8"/>
      <c r="AK885" s="8"/>
      <c r="AL885" s="8"/>
      <c r="AM885" s="8"/>
      <c r="AN885" s="8"/>
      <c r="AO885" s="8"/>
      <c r="AP885" s="8"/>
      <c r="AQ885" s="8"/>
      <c r="AR885" s="8"/>
      <c r="AS885" s="8"/>
      <c r="AT885" s="8"/>
      <c r="AU885" s="8"/>
      <c r="AW885"/>
      <c r="AX885"/>
      <c r="AY885"/>
      <c r="AZ885"/>
    </row>
    <row r="886" spans="1:52" s="17" customFormat="1" x14ac:dyDescent="0.3">
      <c r="A886"/>
      <c r="B886"/>
      <c r="C886"/>
      <c r="D886"/>
      <c r="E886"/>
      <c r="F886" s="2"/>
      <c r="G886" s="2"/>
      <c r="H886" s="4"/>
      <c r="I886"/>
      <c r="J886"/>
      <c r="K886"/>
      <c r="L886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/>
      <c r="Y886" s="8"/>
      <c r="Z886" s="8"/>
      <c r="AA886" s="8"/>
      <c r="AB886" s="8"/>
      <c r="AC886" s="8"/>
      <c r="AD886" s="8"/>
      <c r="AE886" s="8"/>
      <c r="AF886" s="8"/>
      <c r="AG886" s="8"/>
      <c r="AH886" s="8"/>
      <c r="AI886" s="8"/>
      <c r="AK886" s="8"/>
      <c r="AL886" s="8"/>
      <c r="AM886" s="8"/>
      <c r="AN886" s="8"/>
      <c r="AO886" s="8"/>
      <c r="AP886" s="8"/>
      <c r="AQ886" s="8"/>
      <c r="AR886" s="8"/>
      <c r="AS886" s="8"/>
      <c r="AT886" s="8"/>
      <c r="AU886" s="8"/>
      <c r="AW886"/>
      <c r="AX886"/>
      <c r="AY886"/>
      <c r="AZ886"/>
    </row>
    <row r="887" spans="1:52" x14ac:dyDescent="0.3">
      <c r="F887" s="2"/>
      <c r="G887" s="2"/>
      <c r="H887" s="4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Y887" s="8"/>
      <c r="Z887" s="8"/>
      <c r="AA887" s="8"/>
      <c r="AB887" s="8"/>
      <c r="AC887" s="8"/>
      <c r="AD887" s="8"/>
      <c r="AE887" s="8"/>
      <c r="AF887" s="8"/>
      <c r="AG887" s="8"/>
      <c r="AH887" s="8"/>
      <c r="AI887" s="8"/>
      <c r="AK887" s="8"/>
      <c r="AL887" s="8"/>
      <c r="AM887" s="8"/>
      <c r="AN887" s="8"/>
      <c r="AO887" s="8"/>
      <c r="AP887" s="8"/>
      <c r="AQ887" s="8"/>
      <c r="AR887" s="8"/>
      <c r="AS887" s="8"/>
      <c r="AT887" s="8"/>
      <c r="AU887" s="8"/>
    </row>
    <row r="888" spans="1:52" x14ac:dyDescent="0.3">
      <c r="F888" s="2"/>
      <c r="G888" s="2"/>
      <c r="H888" s="4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Y888" s="8"/>
      <c r="Z888" s="8"/>
      <c r="AA888" s="8"/>
      <c r="AB888" s="8"/>
      <c r="AC888" s="8"/>
      <c r="AD888" s="8"/>
      <c r="AE888" s="8"/>
      <c r="AF888" s="8"/>
      <c r="AG888" s="8"/>
      <c r="AH888" s="8"/>
      <c r="AI888" s="8"/>
      <c r="AK888" s="8"/>
      <c r="AL888" s="8"/>
      <c r="AM888" s="8"/>
      <c r="AN888" s="8"/>
      <c r="AO888" s="8"/>
      <c r="AP888" s="8"/>
      <c r="AQ888" s="8"/>
      <c r="AR888" s="8"/>
      <c r="AS888" s="8"/>
      <c r="AT888" s="8"/>
      <c r="AU888" s="8"/>
    </row>
    <row r="889" spans="1:52" x14ac:dyDescent="0.3">
      <c r="F889" s="2"/>
      <c r="G889" s="2"/>
      <c r="H889" s="4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Y889" s="8"/>
      <c r="Z889" s="8"/>
      <c r="AA889" s="8"/>
      <c r="AB889" s="8"/>
      <c r="AC889" s="8"/>
      <c r="AD889" s="8"/>
      <c r="AE889" s="8"/>
      <c r="AF889" s="8"/>
      <c r="AG889" s="8"/>
      <c r="AH889" s="8"/>
      <c r="AI889" s="8"/>
      <c r="AK889" s="8"/>
      <c r="AL889" s="8"/>
      <c r="AM889" s="8"/>
      <c r="AN889" s="8"/>
      <c r="AO889" s="8"/>
      <c r="AP889" s="8"/>
      <c r="AQ889" s="8"/>
      <c r="AR889" s="8"/>
      <c r="AS889" s="8"/>
      <c r="AT889" s="8"/>
      <c r="AU889" s="8"/>
    </row>
    <row r="890" spans="1:52" x14ac:dyDescent="0.3">
      <c r="F890" s="2"/>
      <c r="G890" s="2"/>
      <c r="H890" s="4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Y890" s="8"/>
      <c r="Z890" s="8"/>
      <c r="AA890" s="8"/>
      <c r="AB890" s="8"/>
      <c r="AC890" s="8"/>
      <c r="AD890" s="8"/>
      <c r="AE890" s="8"/>
      <c r="AF890" s="8"/>
      <c r="AG890" s="8"/>
      <c r="AH890" s="8"/>
      <c r="AI890" s="8"/>
      <c r="AK890" s="8"/>
      <c r="AL890" s="8"/>
      <c r="AM890" s="8"/>
      <c r="AN890" s="8"/>
      <c r="AO890" s="8"/>
      <c r="AP890" s="8"/>
      <c r="AQ890" s="8"/>
      <c r="AR890" s="8"/>
      <c r="AS890" s="8"/>
      <c r="AT890" s="8"/>
      <c r="AU890" s="8"/>
    </row>
    <row r="891" spans="1:52" x14ac:dyDescent="0.3">
      <c r="F891" s="2"/>
      <c r="G891" s="2"/>
      <c r="H891" s="4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Y891" s="8"/>
      <c r="Z891" s="8"/>
      <c r="AA891" s="8"/>
      <c r="AB891" s="8"/>
      <c r="AC891" s="8"/>
      <c r="AD891" s="8"/>
      <c r="AE891" s="8"/>
      <c r="AF891" s="8"/>
      <c r="AG891" s="8"/>
      <c r="AH891" s="8"/>
      <c r="AI891" s="8"/>
      <c r="AK891" s="8"/>
      <c r="AL891" s="8"/>
      <c r="AM891" s="8"/>
      <c r="AN891" s="8"/>
      <c r="AO891" s="8"/>
      <c r="AP891" s="8"/>
      <c r="AQ891" s="8"/>
      <c r="AR891" s="8"/>
      <c r="AS891" s="8"/>
      <c r="AT891" s="8"/>
      <c r="AU891" s="8"/>
    </row>
    <row r="892" spans="1:52" x14ac:dyDescent="0.3">
      <c r="F892" s="2"/>
      <c r="G892" s="2"/>
      <c r="H892" s="4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Y892" s="8"/>
      <c r="Z892" s="8"/>
      <c r="AA892" s="8"/>
      <c r="AB892" s="8"/>
      <c r="AC892" s="8"/>
      <c r="AD892" s="8"/>
      <c r="AE892" s="8"/>
      <c r="AF892" s="8"/>
      <c r="AG892" s="8"/>
      <c r="AH892" s="8"/>
      <c r="AI892" s="8"/>
      <c r="AK892" s="8"/>
      <c r="AL892" s="8"/>
      <c r="AM892" s="8"/>
      <c r="AN892" s="8"/>
      <c r="AO892" s="8"/>
      <c r="AP892" s="8"/>
      <c r="AQ892" s="8"/>
      <c r="AR892" s="8"/>
      <c r="AS892" s="8"/>
      <c r="AT892" s="8"/>
      <c r="AU892" s="8"/>
    </row>
    <row r="893" spans="1:52" x14ac:dyDescent="0.3">
      <c r="F893" s="2"/>
      <c r="G893" s="2"/>
      <c r="H893" s="4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Y893" s="8"/>
      <c r="Z893" s="8"/>
      <c r="AA893" s="8"/>
      <c r="AB893" s="8"/>
      <c r="AC893" s="8"/>
      <c r="AD893" s="8"/>
      <c r="AE893" s="8"/>
      <c r="AF893" s="8"/>
      <c r="AG893" s="8"/>
      <c r="AH893" s="8"/>
      <c r="AI893" s="8"/>
      <c r="AK893" s="8"/>
      <c r="AL893" s="8"/>
      <c r="AM893" s="8"/>
      <c r="AN893" s="8"/>
      <c r="AO893" s="8"/>
      <c r="AP893" s="8"/>
      <c r="AQ893" s="8"/>
      <c r="AR893" s="8"/>
      <c r="AS893" s="8"/>
      <c r="AT893" s="8"/>
      <c r="AU893" s="8"/>
    </row>
    <row r="894" spans="1:52" x14ac:dyDescent="0.3">
      <c r="F894" s="2"/>
      <c r="G894" s="2"/>
      <c r="H894" s="4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Y894" s="8"/>
      <c r="Z894" s="8"/>
      <c r="AA894" s="8"/>
      <c r="AB894" s="8"/>
      <c r="AC894" s="8"/>
      <c r="AD894" s="8"/>
      <c r="AE894" s="8"/>
      <c r="AF894" s="8"/>
      <c r="AG894" s="8"/>
      <c r="AH894" s="8"/>
      <c r="AI894" s="8"/>
      <c r="AK894" s="8"/>
      <c r="AL894" s="8"/>
      <c r="AM894" s="8"/>
      <c r="AN894" s="8"/>
      <c r="AO894" s="8"/>
      <c r="AP894" s="8"/>
      <c r="AQ894" s="8"/>
      <c r="AR894" s="8"/>
      <c r="AS894" s="8"/>
      <c r="AT894" s="8"/>
      <c r="AU894" s="8"/>
    </row>
    <row r="895" spans="1:52" x14ac:dyDescent="0.3">
      <c r="F895" s="2"/>
      <c r="G895" s="2"/>
      <c r="H895" s="4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Y895" s="8"/>
      <c r="Z895" s="8"/>
      <c r="AA895" s="8"/>
      <c r="AB895" s="8"/>
      <c r="AC895" s="8"/>
      <c r="AD895" s="8"/>
      <c r="AE895" s="8"/>
      <c r="AF895" s="8"/>
      <c r="AG895" s="8"/>
      <c r="AH895" s="8"/>
      <c r="AI895" s="8"/>
      <c r="AK895" s="8"/>
      <c r="AL895" s="8"/>
      <c r="AM895" s="8"/>
      <c r="AN895" s="8"/>
      <c r="AO895" s="8"/>
      <c r="AP895" s="8"/>
      <c r="AQ895" s="8"/>
      <c r="AR895" s="8"/>
      <c r="AS895" s="8"/>
      <c r="AT895" s="8"/>
      <c r="AU895" s="8"/>
    </row>
    <row r="896" spans="1:52" x14ac:dyDescent="0.3">
      <c r="F896" s="2"/>
      <c r="G896" s="2"/>
      <c r="H896" s="4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Y896" s="8"/>
      <c r="Z896" s="8"/>
      <c r="AA896" s="8"/>
      <c r="AB896" s="8"/>
      <c r="AC896" s="8"/>
      <c r="AD896" s="8"/>
      <c r="AE896" s="8"/>
      <c r="AF896" s="8"/>
      <c r="AG896" s="8"/>
      <c r="AH896" s="8"/>
      <c r="AI896" s="8"/>
      <c r="AK896" s="8"/>
      <c r="AL896" s="8"/>
      <c r="AM896" s="8"/>
      <c r="AN896" s="8"/>
      <c r="AO896" s="8"/>
      <c r="AP896" s="8"/>
      <c r="AQ896" s="8"/>
      <c r="AR896" s="8"/>
      <c r="AS896" s="8"/>
      <c r="AT896" s="8"/>
      <c r="AU896" s="8"/>
    </row>
    <row r="897" spans="6:47" x14ac:dyDescent="0.3">
      <c r="F897" s="2"/>
      <c r="G897" s="2"/>
      <c r="H897" s="4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Y897" s="8"/>
      <c r="Z897" s="8"/>
      <c r="AA897" s="8"/>
      <c r="AB897" s="8"/>
      <c r="AC897" s="8"/>
      <c r="AD897" s="8"/>
      <c r="AE897" s="8"/>
      <c r="AF897" s="8"/>
      <c r="AG897" s="8"/>
      <c r="AH897" s="8"/>
      <c r="AI897" s="8"/>
      <c r="AK897" s="8"/>
      <c r="AL897" s="8"/>
      <c r="AM897" s="8"/>
      <c r="AN897" s="8"/>
      <c r="AO897" s="8"/>
      <c r="AP897" s="8"/>
      <c r="AQ897" s="8"/>
      <c r="AR897" s="8"/>
      <c r="AS897" s="8"/>
      <c r="AT897" s="8"/>
      <c r="AU897" s="8"/>
    </row>
    <row r="898" spans="6:47" x14ac:dyDescent="0.3">
      <c r="F898" s="2"/>
      <c r="G898" s="2"/>
      <c r="H898" s="4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Y898" s="8"/>
      <c r="Z898" s="8"/>
      <c r="AA898" s="8"/>
      <c r="AB898" s="8"/>
      <c r="AC898" s="8"/>
      <c r="AD898" s="8"/>
      <c r="AE898" s="8"/>
      <c r="AF898" s="8"/>
      <c r="AG898" s="8"/>
      <c r="AH898" s="8"/>
      <c r="AI898" s="8"/>
      <c r="AK898" s="8"/>
      <c r="AL898" s="8"/>
      <c r="AM898" s="8"/>
      <c r="AN898" s="8"/>
      <c r="AO898" s="8"/>
      <c r="AP898" s="8"/>
      <c r="AQ898" s="8"/>
      <c r="AR898" s="8"/>
      <c r="AS898" s="8"/>
      <c r="AT898" s="8"/>
      <c r="AU898" s="8"/>
    </row>
    <row r="899" spans="6:47" x14ac:dyDescent="0.3">
      <c r="F899" s="2"/>
      <c r="G899" s="2"/>
      <c r="H899" s="4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Y899" s="8"/>
      <c r="Z899" s="8"/>
      <c r="AA899" s="8"/>
      <c r="AB899" s="8"/>
      <c r="AC899" s="8"/>
      <c r="AD899" s="8"/>
      <c r="AE899" s="8"/>
      <c r="AF899" s="8"/>
      <c r="AG899" s="8"/>
      <c r="AH899" s="8"/>
      <c r="AI899" s="8"/>
      <c r="AK899" s="8"/>
      <c r="AL899" s="8"/>
      <c r="AM899" s="8"/>
      <c r="AN899" s="8"/>
      <c r="AO899" s="8"/>
      <c r="AP899" s="8"/>
      <c r="AQ899" s="8"/>
      <c r="AR899" s="8"/>
      <c r="AS899" s="8"/>
      <c r="AT899" s="8"/>
      <c r="AU899" s="8"/>
    </row>
    <row r="900" spans="6:47" x14ac:dyDescent="0.3">
      <c r="F900" s="2"/>
      <c r="G900" s="2"/>
      <c r="H900" s="4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Y900" s="8"/>
      <c r="Z900" s="8"/>
      <c r="AA900" s="8"/>
      <c r="AB900" s="8"/>
      <c r="AC900" s="8"/>
      <c r="AD900" s="8"/>
      <c r="AE900" s="8"/>
      <c r="AF900" s="8"/>
      <c r="AG900" s="8"/>
      <c r="AH900" s="8"/>
      <c r="AI900" s="8"/>
      <c r="AK900" s="8"/>
      <c r="AL900" s="8"/>
      <c r="AM900" s="8"/>
      <c r="AN900" s="8"/>
      <c r="AO900" s="8"/>
      <c r="AP900" s="8"/>
      <c r="AQ900" s="8"/>
      <c r="AR900" s="8"/>
      <c r="AS900" s="8"/>
      <c r="AT900" s="8"/>
      <c r="AU900" s="8"/>
    </row>
    <row r="901" spans="6:47" x14ac:dyDescent="0.3">
      <c r="F901" s="2"/>
      <c r="G901" s="2"/>
      <c r="H901" s="4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Y901" s="8"/>
      <c r="Z901" s="8"/>
      <c r="AA901" s="8"/>
      <c r="AB901" s="8"/>
      <c r="AC901" s="8"/>
      <c r="AD901" s="8"/>
      <c r="AE901" s="8"/>
      <c r="AF901" s="8"/>
      <c r="AG901" s="8"/>
      <c r="AH901" s="8"/>
      <c r="AI901" s="8"/>
      <c r="AK901" s="8"/>
      <c r="AL901" s="8"/>
      <c r="AM901" s="8"/>
      <c r="AN901" s="8"/>
      <c r="AO901" s="8"/>
      <c r="AP901" s="8"/>
      <c r="AQ901" s="8"/>
      <c r="AR901" s="8"/>
      <c r="AS901" s="8"/>
      <c r="AT901" s="8"/>
      <c r="AU901" s="8"/>
    </row>
    <row r="902" spans="6:47" x14ac:dyDescent="0.3">
      <c r="F902" s="2"/>
      <c r="G902" s="2"/>
      <c r="H902" s="4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Y902" s="8"/>
      <c r="Z902" s="8"/>
      <c r="AA902" s="8"/>
      <c r="AB902" s="8"/>
      <c r="AC902" s="8"/>
      <c r="AD902" s="8"/>
      <c r="AE902" s="8"/>
      <c r="AF902" s="8"/>
      <c r="AG902" s="8"/>
      <c r="AH902" s="8"/>
      <c r="AI902" s="8"/>
      <c r="AK902" s="8"/>
      <c r="AL902" s="8"/>
      <c r="AM902" s="8"/>
      <c r="AN902" s="8"/>
      <c r="AO902" s="8"/>
      <c r="AP902" s="8"/>
      <c r="AQ902" s="8"/>
      <c r="AR902" s="8"/>
      <c r="AS902" s="8"/>
      <c r="AT902" s="8"/>
      <c r="AU902" s="8"/>
    </row>
    <row r="903" spans="6:47" x14ac:dyDescent="0.3">
      <c r="F903" s="2"/>
      <c r="G903" s="2"/>
      <c r="H903" s="4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Y903" s="8"/>
      <c r="Z903" s="8"/>
      <c r="AA903" s="8"/>
      <c r="AB903" s="8"/>
      <c r="AC903" s="8"/>
      <c r="AD903" s="8"/>
      <c r="AE903" s="8"/>
      <c r="AF903" s="8"/>
      <c r="AG903" s="8"/>
      <c r="AH903" s="8"/>
      <c r="AI903" s="8"/>
      <c r="AK903" s="8"/>
      <c r="AL903" s="8"/>
      <c r="AM903" s="8"/>
      <c r="AN903" s="8"/>
      <c r="AO903" s="8"/>
      <c r="AP903" s="8"/>
      <c r="AQ903" s="8"/>
      <c r="AR903" s="8"/>
      <c r="AS903" s="8"/>
      <c r="AT903" s="8"/>
      <c r="AU903" s="8"/>
    </row>
    <row r="904" spans="6:47" x14ac:dyDescent="0.3">
      <c r="F904" s="2"/>
      <c r="G904" s="2"/>
      <c r="H904" s="4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Y904" s="8"/>
      <c r="Z904" s="8"/>
      <c r="AA904" s="8"/>
      <c r="AB904" s="8"/>
      <c r="AC904" s="8"/>
      <c r="AD904" s="8"/>
      <c r="AE904" s="8"/>
      <c r="AF904" s="8"/>
      <c r="AG904" s="8"/>
      <c r="AH904" s="8"/>
      <c r="AI904" s="8"/>
      <c r="AK904" s="8"/>
      <c r="AL904" s="8"/>
      <c r="AM904" s="8"/>
      <c r="AN904" s="8"/>
      <c r="AO904" s="8"/>
      <c r="AP904" s="8"/>
      <c r="AQ904" s="8"/>
      <c r="AR904" s="8"/>
      <c r="AS904" s="8"/>
      <c r="AT904" s="8"/>
      <c r="AU904" s="8"/>
    </row>
    <row r="905" spans="6:47" x14ac:dyDescent="0.3">
      <c r="F905" s="2"/>
      <c r="G905" s="2"/>
      <c r="H905" s="4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Y905" s="8"/>
      <c r="Z905" s="8"/>
      <c r="AA905" s="8"/>
      <c r="AB905" s="8"/>
      <c r="AC905" s="8"/>
      <c r="AD905" s="8"/>
      <c r="AE905" s="8"/>
      <c r="AF905" s="8"/>
      <c r="AG905" s="8"/>
      <c r="AH905" s="8"/>
      <c r="AI905" s="8"/>
      <c r="AK905" s="8"/>
      <c r="AL905" s="8"/>
      <c r="AM905" s="8"/>
      <c r="AN905" s="8"/>
      <c r="AO905" s="8"/>
      <c r="AP905" s="8"/>
      <c r="AQ905" s="8"/>
      <c r="AR905" s="8"/>
      <c r="AS905" s="8"/>
      <c r="AT905" s="8"/>
      <c r="AU905" s="8"/>
    </row>
    <row r="906" spans="6:47" x14ac:dyDescent="0.3">
      <c r="F906" s="2"/>
      <c r="G906" s="2"/>
      <c r="H906" s="4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Y906" s="8"/>
      <c r="Z906" s="8"/>
      <c r="AA906" s="8"/>
      <c r="AB906" s="8"/>
      <c r="AC906" s="8"/>
      <c r="AD906" s="8"/>
      <c r="AE906" s="8"/>
      <c r="AF906" s="8"/>
      <c r="AG906" s="8"/>
      <c r="AH906" s="8"/>
      <c r="AI906" s="8"/>
      <c r="AK906" s="8"/>
      <c r="AL906" s="8"/>
      <c r="AM906" s="8"/>
      <c r="AN906" s="8"/>
      <c r="AO906" s="8"/>
      <c r="AP906" s="8"/>
      <c r="AQ906" s="8"/>
      <c r="AR906" s="8"/>
      <c r="AS906" s="8"/>
      <c r="AT906" s="8"/>
      <c r="AU906" s="8"/>
    </row>
    <row r="907" spans="6:47" x14ac:dyDescent="0.3">
      <c r="F907" s="2"/>
      <c r="G907" s="2"/>
      <c r="H907" s="4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Y907" s="8"/>
      <c r="Z907" s="8"/>
      <c r="AA907" s="8"/>
      <c r="AB907" s="8"/>
      <c r="AC907" s="8"/>
      <c r="AD907" s="8"/>
      <c r="AE907" s="8"/>
      <c r="AF907" s="8"/>
      <c r="AG907" s="8"/>
      <c r="AH907" s="8"/>
      <c r="AI907" s="8"/>
      <c r="AK907" s="8"/>
      <c r="AL907" s="8"/>
      <c r="AM907" s="8"/>
      <c r="AN907" s="8"/>
      <c r="AO907" s="8"/>
      <c r="AP907" s="8"/>
      <c r="AQ907" s="8"/>
      <c r="AR907" s="8"/>
      <c r="AS907" s="8"/>
      <c r="AT907" s="8"/>
      <c r="AU907" s="8"/>
    </row>
    <row r="908" spans="6:47" x14ac:dyDescent="0.3">
      <c r="F908" s="2"/>
      <c r="G908" s="2"/>
      <c r="H908" s="4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Y908" s="8"/>
      <c r="Z908" s="8"/>
      <c r="AA908" s="8"/>
      <c r="AB908" s="8"/>
      <c r="AC908" s="8"/>
      <c r="AD908" s="8"/>
      <c r="AE908" s="8"/>
      <c r="AF908" s="8"/>
      <c r="AG908" s="8"/>
      <c r="AH908" s="8"/>
      <c r="AI908" s="8"/>
      <c r="AK908" s="8"/>
      <c r="AL908" s="8"/>
      <c r="AM908" s="8"/>
      <c r="AN908" s="8"/>
      <c r="AO908" s="8"/>
      <c r="AP908" s="8"/>
      <c r="AQ908" s="8"/>
      <c r="AR908" s="8"/>
      <c r="AS908" s="8"/>
      <c r="AT908" s="8"/>
      <c r="AU908" s="8"/>
    </row>
    <row r="909" spans="6:47" x14ac:dyDescent="0.3">
      <c r="F909" s="2"/>
      <c r="G909" s="2"/>
      <c r="H909" s="4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Y909" s="8"/>
      <c r="Z909" s="8"/>
      <c r="AA909" s="8"/>
      <c r="AB909" s="8"/>
      <c r="AC909" s="8"/>
      <c r="AD909" s="8"/>
      <c r="AE909" s="8"/>
      <c r="AF909" s="8"/>
      <c r="AG909" s="8"/>
      <c r="AH909" s="8"/>
      <c r="AI909" s="8"/>
      <c r="AK909" s="8"/>
      <c r="AL909" s="8"/>
      <c r="AM909" s="8"/>
      <c r="AN909" s="8"/>
      <c r="AO909" s="8"/>
      <c r="AP909" s="8"/>
      <c r="AQ909" s="8"/>
      <c r="AR909" s="8"/>
      <c r="AS909" s="8"/>
      <c r="AT909" s="8"/>
      <c r="AU909" s="8"/>
    </row>
    <row r="910" spans="6:47" x14ac:dyDescent="0.3">
      <c r="F910" s="2"/>
      <c r="G910" s="2"/>
      <c r="H910" s="4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Y910" s="8"/>
      <c r="Z910" s="8"/>
      <c r="AA910" s="8"/>
      <c r="AB910" s="8"/>
      <c r="AC910" s="8"/>
      <c r="AD910" s="8"/>
      <c r="AE910" s="8"/>
      <c r="AF910" s="8"/>
      <c r="AG910" s="8"/>
      <c r="AH910" s="8"/>
      <c r="AI910" s="8"/>
      <c r="AK910" s="8"/>
      <c r="AL910" s="8"/>
      <c r="AM910" s="8"/>
      <c r="AN910" s="8"/>
      <c r="AO910" s="8"/>
      <c r="AP910" s="8"/>
      <c r="AQ910" s="8"/>
      <c r="AR910" s="8"/>
      <c r="AS910" s="8"/>
      <c r="AT910" s="8"/>
      <c r="AU910" s="8"/>
    </row>
    <row r="911" spans="6:47" x14ac:dyDescent="0.3">
      <c r="F911" s="2"/>
      <c r="G911" s="2"/>
      <c r="H911" s="4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Y911" s="8"/>
      <c r="Z911" s="8"/>
      <c r="AA911" s="8"/>
      <c r="AB911" s="8"/>
      <c r="AC911" s="8"/>
      <c r="AD911" s="8"/>
      <c r="AE911" s="8"/>
      <c r="AF911" s="8"/>
      <c r="AG911" s="8"/>
      <c r="AH911" s="8"/>
      <c r="AI911" s="8"/>
      <c r="AK911" s="8"/>
      <c r="AL911" s="8"/>
      <c r="AM911" s="8"/>
      <c r="AN911" s="8"/>
      <c r="AO911" s="8"/>
      <c r="AP911" s="8"/>
      <c r="AQ911" s="8"/>
      <c r="AR911" s="8"/>
      <c r="AS911" s="8"/>
      <c r="AT911" s="8"/>
      <c r="AU911" s="8"/>
    </row>
    <row r="912" spans="6:47" x14ac:dyDescent="0.3">
      <c r="F912" s="2"/>
      <c r="G912" s="2"/>
      <c r="H912" s="4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Y912" s="8"/>
      <c r="Z912" s="8"/>
      <c r="AA912" s="8"/>
      <c r="AB912" s="8"/>
      <c r="AC912" s="8"/>
      <c r="AD912" s="8"/>
      <c r="AE912" s="8"/>
      <c r="AF912" s="8"/>
      <c r="AG912" s="8"/>
      <c r="AH912" s="8"/>
      <c r="AI912" s="8"/>
      <c r="AK912" s="8"/>
      <c r="AL912" s="8"/>
      <c r="AM912" s="8"/>
      <c r="AN912" s="8"/>
      <c r="AO912" s="8"/>
      <c r="AP912" s="8"/>
      <c r="AQ912" s="8"/>
      <c r="AR912" s="8"/>
      <c r="AS912" s="8"/>
      <c r="AT912" s="8"/>
      <c r="AU912" s="8"/>
    </row>
    <row r="913" spans="6:47" x14ac:dyDescent="0.3">
      <c r="F913" s="2"/>
      <c r="G913" s="2"/>
      <c r="H913" s="4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Y913" s="8"/>
      <c r="Z913" s="8"/>
      <c r="AA913" s="8"/>
      <c r="AB913" s="8"/>
      <c r="AC913" s="8"/>
      <c r="AD913" s="8"/>
      <c r="AE913" s="8"/>
      <c r="AF913" s="8"/>
      <c r="AG913" s="8"/>
      <c r="AH913" s="8"/>
      <c r="AI913" s="8"/>
      <c r="AK913" s="8"/>
      <c r="AL913" s="8"/>
      <c r="AM913" s="8"/>
      <c r="AN913" s="8"/>
      <c r="AO913" s="8"/>
      <c r="AP913" s="8"/>
      <c r="AQ913" s="8"/>
      <c r="AR913" s="8"/>
      <c r="AS913" s="8"/>
      <c r="AT913" s="8"/>
      <c r="AU913" s="8"/>
    </row>
    <row r="914" spans="6:47" x14ac:dyDescent="0.3">
      <c r="F914" s="2"/>
      <c r="G914" s="2"/>
      <c r="H914" s="4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Y914" s="8"/>
      <c r="Z914" s="8"/>
      <c r="AA914" s="8"/>
      <c r="AB914" s="8"/>
      <c r="AC914" s="8"/>
      <c r="AD914" s="8"/>
      <c r="AE914" s="8"/>
      <c r="AF914" s="8"/>
      <c r="AG914" s="8"/>
      <c r="AH914" s="8"/>
      <c r="AI914" s="8"/>
      <c r="AK914" s="8"/>
      <c r="AL914" s="8"/>
      <c r="AM914" s="8"/>
      <c r="AN914" s="8"/>
      <c r="AO914" s="8"/>
      <c r="AP914" s="8"/>
      <c r="AQ914" s="8"/>
      <c r="AR914" s="8"/>
      <c r="AS914" s="8"/>
      <c r="AT914" s="8"/>
      <c r="AU914" s="8"/>
    </row>
    <row r="915" spans="6:47" x14ac:dyDescent="0.3">
      <c r="F915" s="2"/>
      <c r="G915" s="2"/>
      <c r="H915" s="4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Y915" s="8"/>
      <c r="Z915" s="8"/>
      <c r="AA915" s="8"/>
      <c r="AB915" s="8"/>
      <c r="AC915" s="8"/>
      <c r="AD915" s="8"/>
      <c r="AE915" s="8"/>
      <c r="AF915" s="8"/>
      <c r="AG915" s="8"/>
      <c r="AH915" s="8"/>
      <c r="AI915" s="8"/>
      <c r="AK915" s="8"/>
      <c r="AL915" s="8"/>
      <c r="AM915" s="8"/>
      <c r="AN915" s="8"/>
      <c r="AO915" s="8"/>
      <c r="AP915" s="8"/>
      <c r="AQ915" s="8"/>
      <c r="AR915" s="8"/>
      <c r="AS915" s="8"/>
      <c r="AT915" s="8"/>
      <c r="AU915" s="8"/>
    </row>
    <row r="916" spans="6:47" x14ac:dyDescent="0.3">
      <c r="F916" s="2"/>
      <c r="G916" s="2"/>
      <c r="H916" s="4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Y916" s="8"/>
      <c r="Z916" s="8"/>
      <c r="AA916" s="8"/>
      <c r="AB916" s="8"/>
      <c r="AC916" s="8"/>
      <c r="AD916" s="8"/>
      <c r="AE916" s="8"/>
      <c r="AF916" s="8"/>
      <c r="AG916" s="8"/>
      <c r="AH916" s="8"/>
      <c r="AI916" s="8"/>
      <c r="AK916" s="8"/>
      <c r="AL916" s="8"/>
      <c r="AM916" s="8"/>
      <c r="AN916" s="8"/>
      <c r="AO916" s="8"/>
      <c r="AP916" s="8"/>
      <c r="AQ916" s="8"/>
      <c r="AR916" s="8"/>
      <c r="AS916" s="8"/>
      <c r="AT916" s="8"/>
      <c r="AU916" s="8"/>
    </row>
    <row r="917" spans="6:47" x14ac:dyDescent="0.3">
      <c r="F917" s="2"/>
      <c r="G917" s="2"/>
      <c r="H917" s="4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Y917" s="8"/>
      <c r="Z917" s="8"/>
      <c r="AA917" s="8"/>
      <c r="AB917" s="8"/>
      <c r="AC917" s="8"/>
      <c r="AD917" s="8"/>
      <c r="AE917" s="8"/>
      <c r="AF917" s="8"/>
      <c r="AG917" s="8"/>
      <c r="AH917" s="8"/>
      <c r="AI917" s="8"/>
      <c r="AK917" s="8"/>
      <c r="AL917" s="8"/>
      <c r="AM917" s="8"/>
      <c r="AN917" s="8"/>
      <c r="AO917" s="8"/>
      <c r="AP917" s="8"/>
      <c r="AQ917" s="8"/>
      <c r="AR917" s="8"/>
      <c r="AS917" s="8"/>
      <c r="AT917" s="8"/>
      <c r="AU917" s="8"/>
    </row>
    <row r="918" spans="6:47" x14ac:dyDescent="0.3">
      <c r="F918" s="2"/>
      <c r="G918" s="2"/>
      <c r="H918" s="4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Y918" s="8"/>
      <c r="Z918" s="8"/>
      <c r="AA918" s="8"/>
      <c r="AB918" s="8"/>
      <c r="AC918" s="8"/>
      <c r="AD918" s="8"/>
      <c r="AE918" s="8"/>
      <c r="AF918" s="8"/>
      <c r="AG918" s="8"/>
      <c r="AH918" s="8"/>
      <c r="AI918" s="8"/>
      <c r="AK918" s="8"/>
      <c r="AL918" s="8"/>
      <c r="AM918" s="8"/>
      <c r="AN918" s="8"/>
      <c r="AO918" s="8"/>
      <c r="AP918" s="8"/>
      <c r="AQ918" s="8"/>
      <c r="AR918" s="8"/>
      <c r="AS918" s="8"/>
      <c r="AT918" s="8"/>
      <c r="AU918" s="8"/>
    </row>
    <row r="919" spans="6:47" x14ac:dyDescent="0.3">
      <c r="F919" s="2"/>
      <c r="G919" s="2"/>
      <c r="H919" s="4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Y919" s="8"/>
      <c r="Z919" s="8"/>
      <c r="AA919" s="8"/>
      <c r="AB919" s="8"/>
      <c r="AC919" s="8"/>
      <c r="AD919" s="8"/>
      <c r="AE919" s="8"/>
      <c r="AF919" s="8"/>
      <c r="AG919" s="8"/>
      <c r="AH919" s="8"/>
      <c r="AI919" s="8"/>
      <c r="AK919" s="8"/>
      <c r="AL919" s="8"/>
      <c r="AM919" s="8"/>
      <c r="AN919" s="8"/>
      <c r="AO919" s="8"/>
      <c r="AP919" s="8"/>
      <c r="AQ919" s="8"/>
      <c r="AR919" s="8"/>
      <c r="AS919" s="8"/>
      <c r="AT919" s="8"/>
      <c r="AU919" s="8"/>
    </row>
    <row r="920" spans="6:47" x14ac:dyDescent="0.3">
      <c r="F920" s="2"/>
      <c r="G920" s="2"/>
      <c r="H920" s="4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Y920" s="8"/>
      <c r="Z920" s="8"/>
      <c r="AA920" s="8"/>
      <c r="AB920" s="8"/>
      <c r="AC920" s="8"/>
      <c r="AD920" s="8"/>
      <c r="AE920" s="8"/>
      <c r="AF920" s="8"/>
      <c r="AG920" s="8"/>
      <c r="AH920" s="8"/>
      <c r="AI920" s="8"/>
      <c r="AK920" s="8"/>
      <c r="AL920" s="8"/>
      <c r="AM920" s="8"/>
      <c r="AN920" s="8"/>
      <c r="AO920" s="8"/>
      <c r="AP920" s="8"/>
      <c r="AQ920" s="8"/>
      <c r="AR920" s="8"/>
      <c r="AS920" s="8"/>
      <c r="AT920" s="8"/>
      <c r="AU920" s="8"/>
    </row>
    <row r="921" spans="6:47" x14ac:dyDescent="0.3">
      <c r="F921" s="2"/>
      <c r="G921" s="2"/>
      <c r="H921" s="4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Y921" s="8"/>
      <c r="Z921" s="8"/>
      <c r="AA921" s="8"/>
      <c r="AB921" s="8"/>
      <c r="AC921" s="8"/>
      <c r="AD921" s="8"/>
      <c r="AE921" s="8"/>
      <c r="AF921" s="8"/>
      <c r="AG921" s="8"/>
      <c r="AH921" s="8"/>
      <c r="AI921" s="8"/>
      <c r="AK921" s="8"/>
      <c r="AL921" s="8"/>
      <c r="AM921" s="8"/>
      <c r="AN921" s="8"/>
      <c r="AO921" s="8"/>
      <c r="AP921" s="8"/>
      <c r="AQ921" s="8"/>
      <c r="AR921" s="8"/>
      <c r="AS921" s="8"/>
      <c r="AT921" s="8"/>
      <c r="AU921" s="8"/>
    </row>
    <row r="922" spans="6:47" x14ac:dyDescent="0.3">
      <c r="F922" s="2"/>
      <c r="G922" s="2"/>
      <c r="H922" s="4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Y922" s="8"/>
      <c r="Z922" s="8"/>
      <c r="AA922" s="8"/>
      <c r="AB922" s="8"/>
      <c r="AC922" s="8"/>
      <c r="AD922" s="8"/>
      <c r="AE922" s="8"/>
      <c r="AF922" s="8"/>
      <c r="AG922" s="8"/>
      <c r="AH922" s="8"/>
      <c r="AI922" s="8"/>
      <c r="AK922" s="8"/>
      <c r="AL922" s="8"/>
      <c r="AM922" s="8"/>
      <c r="AN922" s="8"/>
      <c r="AO922" s="8"/>
      <c r="AP922" s="8"/>
      <c r="AQ922" s="8"/>
      <c r="AR922" s="8"/>
      <c r="AS922" s="8"/>
      <c r="AT922" s="8"/>
      <c r="AU922" s="8"/>
    </row>
    <row r="923" spans="6:47" x14ac:dyDescent="0.3">
      <c r="F923" s="2"/>
      <c r="G923" s="2"/>
      <c r="H923" s="4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Y923" s="8"/>
      <c r="Z923" s="8"/>
      <c r="AA923" s="8"/>
      <c r="AB923" s="8"/>
      <c r="AC923" s="8"/>
      <c r="AD923" s="8"/>
      <c r="AE923" s="8"/>
      <c r="AF923" s="8"/>
      <c r="AG923" s="8"/>
      <c r="AH923" s="8"/>
      <c r="AI923" s="8"/>
      <c r="AK923" s="8"/>
      <c r="AL923" s="8"/>
      <c r="AM923" s="8"/>
      <c r="AN923" s="8"/>
      <c r="AO923" s="8"/>
      <c r="AP923" s="8"/>
      <c r="AQ923" s="8"/>
      <c r="AR923" s="8"/>
      <c r="AS923" s="8"/>
      <c r="AT923" s="8"/>
      <c r="AU923" s="8"/>
    </row>
    <row r="924" spans="6:47" x14ac:dyDescent="0.3">
      <c r="F924" s="2"/>
      <c r="G924" s="2"/>
      <c r="H924" s="4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Y924" s="8"/>
      <c r="Z924" s="8"/>
      <c r="AA924" s="8"/>
      <c r="AB924" s="8"/>
      <c r="AC924" s="8"/>
      <c r="AD924" s="8"/>
      <c r="AE924" s="8"/>
      <c r="AF924" s="8"/>
      <c r="AG924" s="8"/>
      <c r="AH924" s="8"/>
      <c r="AI924" s="8"/>
      <c r="AK924" s="8"/>
      <c r="AL924" s="8"/>
      <c r="AM924" s="8"/>
      <c r="AN924" s="8"/>
      <c r="AO924" s="8"/>
      <c r="AP924" s="8"/>
      <c r="AQ924" s="8"/>
      <c r="AR924" s="8"/>
      <c r="AS924" s="8"/>
      <c r="AT924" s="8"/>
      <c r="AU924" s="8"/>
    </row>
    <row r="925" spans="6:47" x14ac:dyDescent="0.3">
      <c r="F925" s="2"/>
      <c r="G925" s="2"/>
      <c r="H925" s="4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Y925" s="8"/>
      <c r="Z925" s="8"/>
      <c r="AA925" s="8"/>
      <c r="AB925" s="8"/>
      <c r="AC925" s="8"/>
      <c r="AD925" s="8"/>
      <c r="AE925" s="8"/>
      <c r="AF925" s="8"/>
      <c r="AG925" s="8"/>
      <c r="AH925" s="8"/>
      <c r="AI925" s="8"/>
      <c r="AK925" s="8"/>
      <c r="AL925" s="8"/>
      <c r="AM925" s="8"/>
      <c r="AN925" s="8"/>
      <c r="AO925" s="8"/>
      <c r="AP925" s="8"/>
      <c r="AQ925" s="8"/>
      <c r="AR925" s="8"/>
      <c r="AS925" s="8"/>
      <c r="AT925" s="8"/>
      <c r="AU925" s="8"/>
    </row>
    <row r="926" spans="6:47" x14ac:dyDescent="0.3">
      <c r="F926" s="2"/>
      <c r="G926" s="2"/>
      <c r="H926" s="4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Y926" s="8"/>
      <c r="Z926" s="8"/>
      <c r="AA926" s="8"/>
      <c r="AB926" s="8"/>
      <c r="AC926" s="8"/>
      <c r="AD926" s="8"/>
      <c r="AE926" s="8"/>
      <c r="AF926" s="8"/>
      <c r="AG926" s="8"/>
      <c r="AH926" s="8"/>
      <c r="AI926" s="8"/>
      <c r="AK926" s="8"/>
      <c r="AL926" s="8"/>
      <c r="AM926" s="8"/>
      <c r="AN926" s="8"/>
      <c r="AO926" s="8"/>
      <c r="AP926" s="8"/>
      <c r="AQ926" s="8"/>
      <c r="AR926" s="8"/>
      <c r="AS926" s="8"/>
      <c r="AT926" s="8"/>
      <c r="AU926" s="8"/>
    </row>
    <row r="927" spans="6:47" x14ac:dyDescent="0.3">
      <c r="F927" s="2"/>
      <c r="G927" s="2"/>
      <c r="H927" s="4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Y927" s="8"/>
      <c r="Z927" s="8"/>
      <c r="AA927" s="8"/>
      <c r="AB927" s="8"/>
      <c r="AC927" s="8"/>
      <c r="AD927" s="8"/>
      <c r="AE927" s="8"/>
      <c r="AF927" s="8"/>
      <c r="AG927" s="8"/>
      <c r="AH927" s="8"/>
      <c r="AI927" s="8"/>
      <c r="AK927" s="8"/>
      <c r="AL927" s="8"/>
      <c r="AM927" s="8"/>
      <c r="AN927" s="8"/>
      <c r="AO927" s="8"/>
      <c r="AP927" s="8"/>
      <c r="AQ927" s="8"/>
      <c r="AR927" s="8"/>
      <c r="AS927" s="8"/>
      <c r="AT927" s="8"/>
      <c r="AU927" s="8"/>
    </row>
    <row r="928" spans="6:47" x14ac:dyDescent="0.3">
      <c r="F928" s="2"/>
      <c r="G928" s="2"/>
      <c r="H928" s="4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Y928" s="8"/>
      <c r="Z928" s="8"/>
      <c r="AA928" s="8"/>
      <c r="AB928" s="8"/>
      <c r="AC928" s="8"/>
      <c r="AD928" s="8"/>
      <c r="AE928" s="8"/>
      <c r="AF928" s="8"/>
      <c r="AG928" s="8"/>
      <c r="AH928" s="8"/>
      <c r="AI928" s="8"/>
      <c r="AK928" s="8"/>
      <c r="AL928" s="8"/>
      <c r="AM928" s="8"/>
      <c r="AN928" s="8"/>
      <c r="AO928" s="8"/>
      <c r="AP928" s="8"/>
      <c r="AQ928" s="8"/>
      <c r="AR928" s="8"/>
      <c r="AS928" s="8"/>
      <c r="AT928" s="8"/>
      <c r="AU928" s="8"/>
    </row>
    <row r="929" spans="6:47" x14ac:dyDescent="0.3">
      <c r="F929" s="2"/>
      <c r="G929" s="2"/>
      <c r="H929" s="4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Y929" s="8"/>
      <c r="Z929" s="8"/>
      <c r="AA929" s="8"/>
      <c r="AB929" s="8"/>
      <c r="AC929" s="8"/>
      <c r="AD929" s="8"/>
      <c r="AE929" s="8"/>
      <c r="AF929" s="8"/>
      <c r="AG929" s="8"/>
      <c r="AH929" s="8"/>
      <c r="AI929" s="8"/>
      <c r="AK929" s="8"/>
      <c r="AL929" s="8"/>
      <c r="AM929" s="8"/>
      <c r="AN929" s="8"/>
      <c r="AO929" s="8"/>
      <c r="AP929" s="8"/>
      <c r="AQ929" s="8"/>
      <c r="AR929" s="8"/>
      <c r="AS929" s="8"/>
      <c r="AT929" s="8"/>
      <c r="AU929" s="8"/>
    </row>
    <row r="930" spans="6:47" x14ac:dyDescent="0.3">
      <c r="F930" s="2"/>
      <c r="G930" s="2"/>
      <c r="H930" s="4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Y930" s="8"/>
      <c r="Z930" s="8"/>
      <c r="AA930" s="8"/>
      <c r="AB930" s="8"/>
      <c r="AC930" s="8"/>
      <c r="AD930" s="8"/>
      <c r="AE930" s="8"/>
      <c r="AF930" s="8"/>
      <c r="AG930" s="8"/>
      <c r="AH930" s="8"/>
      <c r="AI930" s="8"/>
      <c r="AK930" s="8"/>
      <c r="AL930" s="8"/>
      <c r="AM930" s="8"/>
      <c r="AN930" s="8"/>
      <c r="AO930" s="8"/>
      <c r="AP930" s="8"/>
      <c r="AQ930" s="8"/>
      <c r="AR930" s="8"/>
      <c r="AS930" s="8"/>
      <c r="AT930" s="8"/>
      <c r="AU930" s="8"/>
    </row>
    <row r="931" spans="6:47" x14ac:dyDescent="0.3">
      <c r="F931" s="2"/>
      <c r="G931" s="2"/>
      <c r="H931" s="4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Y931" s="8"/>
      <c r="Z931" s="8"/>
      <c r="AA931" s="8"/>
      <c r="AB931" s="8"/>
      <c r="AC931" s="8"/>
      <c r="AD931" s="8"/>
      <c r="AE931" s="8"/>
      <c r="AF931" s="8"/>
      <c r="AG931" s="8"/>
      <c r="AH931" s="8"/>
      <c r="AI931" s="8"/>
      <c r="AK931" s="8"/>
      <c r="AL931" s="8"/>
      <c r="AM931" s="8"/>
      <c r="AN931" s="8"/>
      <c r="AO931" s="8"/>
      <c r="AP931" s="8"/>
      <c r="AQ931" s="8"/>
      <c r="AR931" s="8"/>
      <c r="AS931" s="8"/>
      <c r="AT931" s="8"/>
      <c r="AU931" s="8"/>
    </row>
    <row r="932" spans="6:47" x14ac:dyDescent="0.3">
      <c r="F932" s="2"/>
      <c r="G932" s="2"/>
      <c r="H932" s="4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Y932" s="8"/>
      <c r="Z932" s="8"/>
      <c r="AA932" s="8"/>
      <c r="AB932" s="8"/>
      <c r="AC932" s="8"/>
      <c r="AD932" s="8"/>
      <c r="AE932" s="8"/>
      <c r="AF932" s="8"/>
      <c r="AG932" s="8"/>
      <c r="AH932" s="8"/>
      <c r="AI932" s="8"/>
      <c r="AK932" s="8"/>
      <c r="AL932" s="8"/>
      <c r="AM932" s="8"/>
      <c r="AN932" s="8"/>
      <c r="AO932" s="8"/>
      <c r="AP932" s="8"/>
      <c r="AQ932" s="8"/>
      <c r="AR932" s="8"/>
      <c r="AS932" s="8"/>
      <c r="AT932" s="8"/>
      <c r="AU932" s="8"/>
    </row>
    <row r="933" spans="6:47" x14ac:dyDescent="0.3">
      <c r="F933" s="2"/>
      <c r="G933" s="2"/>
      <c r="H933" s="4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Y933" s="8"/>
      <c r="Z933" s="8"/>
      <c r="AA933" s="8"/>
      <c r="AB933" s="8"/>
      <c r="AC933" s="8"/>
      <c r="AD933" s="8"/>
      <c r="AE933" s="8"/>
      <c r="AF933" s="8"/>
      <c r="AG933" s="8"/>
      <c r="AH933" s="8"/>
      <c r="AI933" s="8"/>
      <c r="AK933" s="8"/>
      <c r="AL933" s="8"/>
      <c r="AM933" s="8"/>
      <c r="AN933" s="8"/>
      <c r="AO933" s="8"/>
      <c r="AP933" s="8"/>
      <c r="AQ933" s="8"/>
      <c r="AR933" s="8"/>
      <c r="AS933" s="8"/>
      <c r="AT933" s="8"/>
      <c r="AU933" s="8"/>
    </row>
    <row r="934" spans="6:47" x14ac:dyDescent="0.3">
      <c r="F934" s="2"/>
      <c r="G934" s="2"/>
      <c r="H934" s="4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Y934" s="8"/>
      <c r="Z934" s="8"/>
      <c r="AA934" s="8"/>
      <c r="AB934" s="8"/>
      <c r="AC934" s="8"/>
      <c r="AD934" s="8"/>
      <c r="AE934" s="8"/>
      <c r="AF934" s="8"/>
      <c r="AG934" s="8"/>
      <c r="AH934" s="8"/>
      <c r="AI934" s="8"/>
      <c r="AK934" s="8"/>
      <c r="AL934" s="8"/>
      <c r="AM934" s="8"/>
      <c r="AN934" s="8"/>
      <c r="AO934" s="8"/>
      <c r="AP934" s="8"/>
      <c r="AQ934" s="8"/>
      <c r="AR934" s="8"/>
      <c r="AS934" s="8"/>
      <c r="AT934" s="8"/>
      <c r="AU934" s="8"/>
    </row>
    <row r="935" spans="6:47" x14ac:dyDescent="0.3">
      <c r="F935" s="2"/>
      <c r="G935" s="2"/>
      <c r="H935" s="4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Y935" s="8"/>
      <c r="Z935" s="8"/>
      <c r="AA935" s="8"/>
      <c r="AB935" s="8"/>
      <c r="AC935" s="8"/>
      <c r="AD935" s="8"/>
      <c r="AE935" s="8"/>
      <c r="AF935" s="8"/>
      <c r="AG935" s="8"/>
      <c r="AH935" s="8"/>
      <c r="AI935" s="8"/>
      <c r="AK935" s="8"/>
      <c r="AL935" s="8"/>
      <c r="AM935" s="8"/>
      <c r="AN935" s="8"/>
      <c r="AO935" s="8"/>
      <c r="AP935" s="8"/>
      <c r="AQ935" s="8"/>
      <c r="AR935" s="8"/>
      <c r="AS935" s="8"/>
      <c r="AT935" s="8"/>
      <c r="AU935" s="8"/>
    </row>
    <row r="936" spans="6:47" x14ac:dyDescent="0.3">
      <c r="F936" s="2"/>
      <c r="G936" s="2"/>
      <c r="H936" s="4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Y936" s="8"/>
      <c r="Z936" s="8"/>
      <c r="AA936" s="8"/>
      <c r="AB936" s="8"/>
      <c r="AC936" s="8"/>
      <c r="AD936" s="8"/>
      <c r="AE936" s="8"/>
      <c r="AF936" s="8"/>
      <c r="AG936" s="8"/>
      <c r="AH936" s="8"/>
      <c r="AI936" s="8"/>
      <c r="AK936" s="8"/>
      <c r="AL936" s="8"/>
      <c r="AM936" s="8"/>
      <c r="AN936" s="8"/>
      <c r="AO936" s="8"/>
      <c r="AP936" s="8"/>
      <c r="AQ936" s="8"/>
      <c r="AR936" s="8"/>
      <c r="AS936" s="8"/>
      <c r="AT936" s="8"/>
      <c r="AU936" s="8"/>
    </row>
    <row r="937" spans="6:47" x14ac:dyDescent="0.3">
      <c r="F937" s="2"/>
      <c r="G937" s="2"/>
      <c r="H937" s="4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Y937" s="8"/>
      <c r="Z937" s="8"/>
      <c r="AA937" s="8"/>
      <c r="AB937" s="8"/>
      <c r="AC937" s="8"/>
      <c r="AD937" s="8"/>
      <c r="AE937" s="8"/>
      <c r="AF937" s="8"/>
      <c r="AG937" s="8"/>
      <c r="AH937" s="8"/>
      <c r="AI937" s="8"/>
      <c r="AK937" s="8"/>
      <c r="AL937" s="8"/>
      <c r="AM937" s="8"/>
      <c r="AN937" s="8"/>
      <c r="AO937" s="8"/>
      <c r="AP937" s="8"/>
      <c r="AQ937" s="8"/>
      <c r="AR937" s="8"/>
      <c r="AS937" s="8"/>
      <c r="AT937" s="8"/>
      <c r="AU937" s="8"/>
    </row>
    <row r="938" spans="6:47" x14ac:dyDescent="0.3">
      <c r="F938" s="2"/>
      <c r="G938" s="2"/>
      <c r="H938" s="4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Y938" s="8"/>
      <c r="Z938" s="8"/>
      <c r="AA938" s="8"/>
      <c r="AB938" s="8"/>
      <c r="AC938" s="8"/>
      <c r="AD938" s="8"/>
      <c r="AE938" s="8"/>
      <c r="AF938" s="8"/>
      <c r="AG938" s="8"/>
      <c r="AH938" s="8"/>
      <c r="AI938" s="8"/>
      <c r="AK938" s="8"/>
      <c r="AL938" s="8"/>
      <c r="AM938" s="8"/>
      <c r="AN938" s="8"/>
      <c r="AO938" s="8"/>
      <c r="AP938" s="8"/>
      <c r="AQ938" s="8"/>
      <c r="AR938" s="8"/>
      <c r="AS938" s="8"/>
      <c r="AT938" s="8"/>
      <c r="AU938" s="8"/>
    </row>
    <row r="939" spans="6:47" x14ac:dyDescent="0.3">
      <c r="F939" s="2"/>
      <c r="G939" s="2"/>
      <c r="H939" s="4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Y939" s="8"/>
      <c r="Z939" s="8"/>
      <c r="AA939" s="8"/>
      <c r="AB939" s="8"/>
      <c r="AC939" s="8"/>
      <c r="AD939" s="8"/>
      <c r="AE939" s="8"/>
      <c r="AF939" s="8"/>
      <c r="AG939" s="8"/>
      <c r="AH939" s="8"/>
      <c r="AI939" s="8"/>
      <c r="AK939" s="8"/>
      <c r="AL939" s="8"/>
      <c r="AM939" s="8"/>
      <c r="AN939" s="8"/>
      <c r="AO939" s="8"/>
      <c r="AP939" s="8"/>
      <c r="AQ939" s="8"/>
      <c r="AR939" s="8"/>
      <c r="AS939" s="8"/>
      <c r="AT939" s="8"/>
      <c r="AU939" s="8"/>
    </row>
    <row r="940" spans="6:47" x14ac:dyDescent="0.3">
      <c r="F940" s="2"/>
      <c r="G940" s="2"/>
      <c r="H940" s="4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Y940" s="8"/>
      <c r="Z940" s="8"/>
      <c r="AA940" s="8"/>
      <c r="AB940" s="8"/>
      <c r="AC940" s="8"/>
      <c r="AD940" s="8"/>
      <c r="AE940" s="8"/>
      <c r="AF940" s="8"/>
      <c r="AG940" s="8"/>
      <c r="AH940" s="8"/>
      <c r="AI940" s="8"/>
      <c r="AK940" s="8"/>
      <c r="AL940" s="8"/>
      <c r="AM940" s="8"/>
      <c r="AN940" s="8"/>
      <c r="AO940" s="8"/>
      <c r="AP940" s="8"/>
      <c r="AQ940" s="8"/>
      <c r="AR940" s="8"/>
      <c r="AS940" s="8"/>
      <c r="AT940" s="8"/>
      <c r="AU940" s="8"/>
    </row>
    <row r="941" spans="6:47" x14ac:dyDescent="0.3">
      <c r="F941" s="2"/>
      <c r="G941" s="2"/>
      <c r="H941" s="4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Y941" s="8"/>
      <c r="Z941" s="8"/>
      <c r="AA941" s="8"/>
      <c r="AB941" s="8"/>
      <c r="AC941" s="8"/>
      <c r="AD941" s="8"/>
      <c r="AE941" s="8"/>
      <c r="AF941" s="8"/>
      <c r="AG941" s="8"/>
      <c r="AH941" s="8"/>
      <c r="AI941" s="8"/>
      <c r="AK941" s="8"/>
      <c r="AL941" s="8"/>
      <c r="AM941" s="8"/>
      <c r="AN941" s="8"/>
      <c r="AO941" s="8"/>
      <c r="AP941" s="8"/>
      <c r="AQ941" s="8"/>
      <c r="AR941" s="8"/>
      <c r="AS941" s="8"/>
      <c r="AT941" s="8"/>
      <c r="AU941" s="8"/>
    </row>
    <row r="942" spans="6:47" x14ac:dyDescent="0.3">
      <c r="F942" s="2"/>
      <c r="G942" s="2"/>
      <c r="H942" s="4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Y942" s="8"/>
      <c r="Z942" s="8"/>
      <c r="AA942" s="8"/>
      <c r="AB942" s="8"/>
      <c r="AC942" s="8"/>
      <c r="AD942" s="8"/>
      <c r="AE942" s="8"/>
      <c r="AF942" s="8"/>
      <c r="AG942" s="8"/>
      <c r="AH942" s="8"/>
      <c r="AI942" s="8"/>
      <c r="AK942" s="8"/>
      <c r="AL942" s="8"/>
      <c r="AM942" s="8"/>
      <c r="AN942" s="8"/>
      <c r="AO942" s="8"/>
      <c r="AP942" s="8"/>
      <c r="AQ942" s="8"/>
      <c r="AR942" s="8"/>
      <c r="AS942" s="8"/>
      <c r="AT942" s="8"/>
      <c r="AU942" s="8"/>
    </row>
    <row r="944" spans="6:47" x14ac:dyDescent="0.3">
      <c r="L944" s="35" t="s">
        <v>60</v>
      </c>
      <c r="M944" s="15">
        <f>Y944</f>
        <v>0.8</v>
      </c>
      <c r="N944" s="3" t="s">
        <v>3</v>
      </c>
      <c r="O944" s="3" t="s">
        <v>4</v>
      </c>
      <c r="P944" s="3" t="s">
        <v>5</v>
      </c>
      <c r="Q944" s="3" t="s">
        <v>6</v>
      </c>
      <c r="R944" s="3" t="s">
        <v>7</v>
      </c>
      <c r="S944" s="3" t="s">
        <v>8</v>
      </c>
      <c r="T944" s="3" t="s">
        <v>9</v>
      </c>
      <c r="U944" s="3" t="s">
        <v>10</v>
      </c>
      <c r="V944" s="3" t="s">
        <v>11</v>
      </c>
      <c r="W944" s="3" t="s">
        <v>12</v>
      </c>
      <c r="Y944" s="7">
        <f>X292</f>
        <v>0.8</v>
      </c>
      <c r="Z944" s="3" t="s">
        <v>3</v>
      </c>
      <c r="AA944" s="3" t="s">
        <v>4</v>
      </c>
      <c r="AB944" s="3" t="s">
        <v>5</v>
      </c>
      <c r="AC944" s="3" t="s">
        <v>6</v>
      </c>
      <c r="AD944" s="3" t="s">
        <v>7</v>
      </c>
      <c r="AE944" s="3" t="s">
        <v>8</v>
      </c>
      <c r="AF944" s="3" t="s">
        <v>9</v>
      </c>
      <c r="AG944" s="3" t="s">
        <v>10</v>
      </c>
      <c r="AH944" s="3" t="s">
        <v>11</v>
      </c>
      <c r="AI944" s="3" t="s">
        <v>12</v>
      </c>
      <c r="AK944" s="15">
        <f t="shared" ref="AK944:AK955" si="369">Y944</f>
        <v>0.8</v>
      </c>
      <c r="AL944" s="3" t="s">
        <v>3</v>
      </c>
      <c r="AM944" s="3" t="s">
        <v>4</v>
      </c>
      <c r="AN944" s="3" t="s">
        <v>5</v>
      </c>
      <c r="AO944" s="3" t="s">
        <v>6</v>
      </c>
      <c r="AP944" s="3" t="s">
        <v>7</v>
      </c>
      <c r="AQ944" s="3" t="s">
        <v>8</v>
      </c>
      <c r="AR944" s="3" t="s">
        <v>9</v>
      </c>
      <c r="AS944" s="3" t="s">
        <v>10</v>
      </c>
      <c r="AT944" s="3" t="s">
        <v>11</v>
      </c>
      <c r="AU944" s="3" t="s">
        <v>12</v>
      </c>
    </row>
    <row r="945" spans="13:49" x14ac:dyDescent="0.3">
      <c r="M945" s="8" t="s">
        <v>15</v>
      </c>
      <c r="N945" s="8">
        <f>-1 *AVERAGE(N655:N942)</f>
        <v>-0.19468668590653129</v>
      </c>
      <c r="O945" s="8">
        <f t="shared" ref="O945:W945" si="370">-1 *AVERAGE(O655:O942)</f>
        <v>-0.20181311891826342</v>
      </c>
      <c r="P945" s="8">
        <f t="shared" si="370"/>
        <v>-0.50290281479651933</v>
      </c>
      <c r="Q945" s="8">
        <f t="shared" si="370"/>
        <v>0.38712663588419138</v>
      </c>
      <c r="R945" s="8">
        <f t="shared" si="370"/>
        <v>-7.4377011505074767E-2</v>
      </c>
      <c r="S945" s="8">
        <f t="shared" si="370"/>
        <v>0.28867714197000055</v>
      </c>
      <c r="T945" s="8">
        <f t="shared" si="370"/>
        <v>-2.2671647528893484</v>
      </c>
      <c r="U945" s="8">
        <f t="shared" si="370"/>
        <v>-1.8368394139606639</v>
      </c>
      <c r="V945" s="8">
        <f t="shared" si="370"/>
        <v>-2.0104034419146419</v>
      </c>
      <c r="W945" s="8">
        <f t="shared" si="370"/>
        <v>-0.3929216941842667</v>
      </c>
      <c r="Y945" s="8" t="s">
        <v>15</v>
      </c>
      <c r="Z945" s="8">
        <f>-1 *AVERAGE(Z655:Z942)</f>
        <v>9.0355730955611387E-3</v>
      </c>
      <c r="AA945" s="8">
        <f t="shared" ref="AA945:AI945" si="371">-1 *AVERAGE(AA655:AA942)</f>
        <v>1.2715751472944707E-2</v>
      </c>
      <c r="AB945" s="8">
        <f t="shared" si="371"/>
        <v>-0.40622810962992623</v>
      </c>
      <c r="AC945" s="8">
        <f t="shared" si="371"/>
        <v>0.25032897623021277</v>
      </c>
      <c r="AD945" s="8">
        <f t="shared" si="371"/>
        <v>-0.22522641717761002</v>
      </c>
      <c r="AE945" s="8">
        <f t="shared" si="371"/>
        <v>5.6775108935820731E-2</v>
      </c>
      <c r="AF945" s="8">
        <f t="shared" si="371"/>
        <v>-0.30431620807608756</v>
      </c>
      <c r="AG945" s="8">
        <f t="shared" si="371"/>
        <v>-0.40573533165127434</v>
      </c>
      <c r="AH945" s="8">
        <f t="shared" si="371"/>
        <v>-0.98197353325321191</v>
      </c>
      <c r="AI945" s="8">
        <f t="shared" si="371"/>
        <v>-0.57726891100561595</v>
      </c>
      <c r="AK945" s="8" t="str">
        <f t="shared" si="369"/>
        <v>ALL</v>
      </c>
      <c r="AL945" s="8">
        <f>-1 *AVERAGE(AL655:AL942)</f>
        <v>0.66936504424131904</v>
      </c>
      <c r="AM945" s="8">
        <f t="shared" ref="AM945:AU945" si="372">-1 *AVERAGE(AM655:AM942)</f>
        <v>0.66933804727092683</v>
      </c>
      <c r="AN945" s="8">
        <f t="shared" si="372"/>
        <v>-0.40622810962992623</v>
      </c>
      <c r="AO945" s="8">
        <f t="shared" si="372"/>
        <v>0.71477671823620714</v>
      </c>
      <c r="AP945" s="8">
        <f t="shared" si="372"/>
        <v>-0.22522641717761002</v>
      </c>
      <c r="AQ945" s="8">
        <f t="shared" si="372"/>
        <v>0.66808000102244502</v>
      </c>
      <c r="AR945" s="8">
        <f t="shared" si="372"/>
        <v>0.290873644859242</v>
      </c>
      <c r="AS945" s="8">
        <f t="shared" si="372"/>
        <v>0.73577733850452776</v>
      </c>
      <c r="AT945" s="8">
        <f t="shared" si="372"/>
        <v>-0.98197353325321191</v>
      </c>
      <c r="AU945" s="8">
        <f t="shared" si="372"/>
        <v>0.16081913262101513</v>
      </c>
    </row>
    <row r="946" spans="13:49" x14ac:dyDescent="0.3">
      <c r="M946" s="8" t="str">
        <f>"Target; Gain &gt; "&amp;M944</f>
        <v>Target; Gain &gt; 0.8</v>
      </c>
      <c r="N946" s="8">
        <f t="shared" ref="N946:W946" si="373">-1* AVERAGEIF($AX655:$AX942,"&gt;"&amp;$Y944,N655:N942)</f>
        <v>0.30800860457054002</v>
      </c>
      <c r="O946" s="8">
        <f t="shared" si="373"/>
        <v>0.30377727204493454</v>
      </c>
      <c r="P946" s="8">
        <f t="shared" si="373"/>
        <v>-0.69839834563594083</v>
      </c>
      <c r="Q946" s="8">
        <f t="shared" si="373"/>
        <v>0.6070168234933413</v>
      </c>
      <c r="R946" s="8">
        <f t="shared" si="373"/>
        <v>-0.21883413233413337</v>
      </c>
      <c r="S946" s="8">
        <f t="shared" si="373"/>
        <v>0.74849275279233618</v>
      </c>
      <c r="T946" s="8">
        <f t="shared" si="373"/>
        <v>-5.5443226739961329</v>
      </c>
      <c r="U946" s="8">
        <f t="shared" si="373"/>
        <v>-3.7168562038301602</v>
      </c>
      <c r="V946" s="8">
        <f t="shared" si="373"/>
        <v>-2.4897703782407952</v>
      </c>
      <c r="W946" s="8">
        <f t="shared" si="373"/>
        <v>0.39970942636888118</v>
      </c>
      <c r="Y946" s="8" t="str">
        <f>"Target; Gain &gt; "&amp;Y944</f>
        <v>Target; Gain &gt; 0.8</v>
      </c>
      <c r="Z946" s="8">
        <f t="shared" ref="Z946:AI946" si="374">-1* AVERAGEIF($AX655:$AX942,"&gt;"&amp;$Y944,Z655:Z942)</f>
        <v>0.15908633637437791</v>
      </c>
      <c r="AA946" s="8">
        <f t="shared" si="374"/>
        <v>0.16544034185284054</v>
      </c>
      <c r="AB946" s="8">
        <f t="shared" si="374"/>
        <v>-0.2420621327297256</v>
      </c>
      <c r="AC946" s="8">
        <f t="shared" si="374"/>
        <v>0.24670797791119464</v>
      </c>
      <c r="AD946" s="8">
        <f t="shared" si="374"/>
        <v>3.6997526411543719E-2</v>
      </c>
      <c r="AE946" s="8">
        <f t="shared" si="374"/>
        <v>0.45174901130326078</v>
      </c>
      <c r="AF946" s="8">
        <f t="shared" si="374"/>
        <v>-1.4911692176603943</v>
      </c>
      <c r="AG946" s="8">
        <f t="shared" si="374"/>
        <v>-1.0495516281548063</v>
      </c>
      <c r="AH946" s="8">
        <f t="shared" si="374"/>
        <v>-1.6259151994809651</v>
      </c>
      <c r="AI946" s="8">
        <f t="shared" si="374"/>
        <v>-0.11673035265874269</v>
      </c>
      <c r="AK946" s="8" t="str">
        <f t="shared" si="369"/>
        <v>Target; Gain &gt; 0.8</v>
      </c>
      <c r="AL946" s="8">
        <f t="shared" ref="AL946:AU946" si="375">-1* AVERAGEIF($AX655:$AX942,"&gt;"&amp;$Y944,AL655:AL942)</f>
        <v>0.62638797907953525</v>
      </c>
      <c r="AM946" s="8">
        <f t="shared" si="375"/>
        <v>0.63011891706395429</v>
      </c>
      <c r="AN946" s="8">
        <f t="shared" si="375"/>
        <v>-0.2420621327297256</v>
      </c>
      <c r="AO946" s="8">
        <f t="shared" si="375"/>
        <v>0.65077154423038863</v>
      </c>
      <c r="AP946" s="8">
        <f t="shared" si="375"/>
        <v>3.6997526411543719E-2</v>
      </c>
      <c r="AQ946" s="8">
        <f t="shared" si="375"/>
        <v>0.68011167637547265</v>
      </c>
      <c r="AR946" s="8">
        <f t="shared" si="375"/>
        <v>-0.36560302691133717</v>
      </c>
      <c r="AS946" s="8">
        <f t="shared" si="375"/>
        <v>0.54166546897943724</v>
      </c>
      <c r="AT946" s="8">
        <f t="shared" si="375"/>
        <v>-1.6259151994809651</v>
      </c>
      <c r="AU946" s="8">
        <f t="shared" si="375"/>
        <v>0.36310911500606391</v>
      </c>
      <c r="AV946" s="4"/>
      <c r="AW946" s="4" t="s">
        <v>14</v>
      </c>
    </row>
    <row r="947" spans="13:49" x14ac:dyDescent="0.3">
      <c r="M947" s="8" t="str">
        <f>"Gain &gt; "&amp;M944</f>
        <v>Gain &gt; 0.8</v>
      </c>
      <c r="N947" s="8">
        <f t="shared" ref="N947:W947" si="376">-1* AVERAGEIF($AW655:$AW942,"&gt;"&amp;$Y944,N655:N942)</f>
        <v>0.33887270695288563</v>
      </c>
      <c r="O947" s="8">
        <f t="shared" si="376"/>
        <v>0.33386630058405381</v>
      </c>
      <c r="P947" s="8">
        <f t="shared" si="376"/>
        <v>-0.91206399580194686</v>
      </c>
      <c r="Q947" s="8">
        <f t="shared" si="376"/>
        <v>0.6469296741682854</v>
      </c>
      <c r="R947" s="8">
        <f t="shared" si="376"/>
        <v>-0.25983149498609065</v>
      </c>
      <c r="S947" s="8">
        <f t="shared" si="376"/>
        <v>0.74344997646399558</v>
      </c>
      <c r="T947" s="8">
        <f t="shared" si="376"/>
        <v>-4.4217272974536641</v>
      </c>
      <c r="U947" s="8">
        <f t="shared" si="376"/>
        <v>-2.9139916163667769</v>
      </c>
      <c r="V947" s="8">
        <f t="shared" si="376"/>
        <v>-3.050250910151961</v>
      </c>
      <c r="W947" s="8">
        <f t="shared" si="376"/>
        <v>0.47547457975320367</v>
      </c>
      <c r="Y947" s="8" t="str">
        <f>"Gain &gt; "&amp;Y944</f>
        <v>Gain &gt; 0.8</v>
      </c>
      <c r="Z947" s="8">
        <f t="shared" ref="Z947:AI947" si="377">-1* AVERAGEIF($AW655:$AW942,"&gt;"&amp;$Y944,Z655:Z942)</f>
        <v>0.23489186695983921</v>
      </c>
      <c r="AA947" s="8">
        <f t="shared" si="377"/>
        <v>0.2400238112210287</v>
      </c>
      <c r="AB947" s="8">
        <f t="shared" si="377"/>
        <v>-0.39131641860033611</v>
      </c>
      <c r="AC947" s="8">
        <f t="shared" si="377"/>
        <v>0.33925592706278113</v>
      </c>
      <c r="AD947" s="8">
        <f t="shared" si="377"/>
        <v>-0.21023122499315985</v>
      </c>
      <c r="AE947" s="8">
        <f t="shared" si="377"/>
        <v>0.40619417850895534</v>
      </c>
      <c r="AF947" s="8">
        <f t="shared" si="377"/>
        <v>-1.0181726923197709</v>
      </c>
      <c r="AG947" s="8">
        <f t="shared" si="377"/>
        <v>-0.69243891033992444</v>
      </c>
      <c r="AH947" s="8">
        <f t="shared" si="377"/>
        <v>-1.6699732750001324</v>
      </c>
      <c r="AI947" s="8">
        <f t="shared" si="377"/>
        <v>-6.6507864824903633E-3</v>
      </c>
      <c r="AK947" s="8" t="str">
        <f t="shared" si="369"/>
        <v>Gain &gt; 0.8</v>
      </c>
      <c r="AL947" s="8">
        <f t="shared" ref="AL947:AU947" si="378">-1* AVERAGEIF($AW655:$AW942,"&gt;"&amp;$Y944,AL655:AL942)</f>
        <v>0.68123707517996845</v>
      </c>
      <c r="AM947" s="8">
        <f t="shared" si="378"/>
        <v>0.68379437644331542</v>
      </c>
      <c r="AN947" s="8">
        <f t="shared" si="378"/>
        <v>-0.39131641860033611</v>
      </c>
      <c r="AO947" s="8">
        <f t="shared" si="378"/>
        <v>0.71149837637924718</v>
      </c>
      <c r="AP947" s="8">
        <f t="shared" si="378"/>
        <v>-0.21023122499315985</v>
      </c>
      <c r="AQ947" s="8">
        <f t="shared" si="378"/>
        <v>0.71417837180033994</v>
      </c>
      <c r="AR947" s="8">
        <f t="shared" si="378"/>
        <v>-0.11112085427514991</v>
      </c>
      <c r="AS947" s="8">
        <f t="shared" si="378"/>
        <v>0.63206901291373374</v>
      </c>
      <c r="AT947" s="8">
        <f t="shared" si="378"/>
        <v>-1.6699732750001324</v>
      </c>
      <c r="AU947" s="8">
        <f t="shared" si="378"/>
        <v>0.43574052376765765</v>
      </c>
      <c r="AV947" s="4" t="s">
        <v>38</v>
      </c>
      <c r="AW947" s="18">
        <f>AVERAGEIF($H655:$H942,"=1",AW655:AW942)</f>
        <v>0.47854728089121606</v>
      </c>
    </row>
    <row r="948" spans="13:49" x14ac:dyDescent="0.3">
      <c r="M948" t="s">
        <v>38</v>
      </c>
      <c r="N948" s="8">
        <f>-1* AVERAGEIF($H655:$H942,"=1",N655:N942)</f>
        <v>-6.6129520014271918E-3</v>
      </c>
      <c r="O948" s="8">
        <f t="shared" ref="O948:W948" si="379">-1* AVERAGEIF($H655:$H942,"=1",O655:O942)</f>
        <v>-1.2366471556337234E-2</v>
      </c>
      <c r="P948" s="8">
        <f t="shared" si="379"/>
        <v>-0.34066439661347259</v>
      </c>
      <c r="Q948" s="8">
        <f t="shared" si="379"/>
        <v>0.51078964113463843</v>
      </c>
      <c r="R948" s="8">
        <f t="shared" si="379"/>
        <v>-8.7081850630762007E-3</v>
      </c>
      <c r="S948" s="8">
        <f t="shared" si="379"/>
        <v>0.57640447857304933</v>
      </c>
      <c r="T948" s="8">
        <f t="shared" si="379"/>
        <v>-3.6754536040722754</v>
      </c>
      <c r="U948" s="8">
        <f t="shared" si="379"/>
        <v>-2.8243174084390272</v>
      </c>
      <c r="V948" s="8">
        <f t="shared" si="379"/>
        <v>-2.2058467659849215</v>
      </c>
      <c r="W948" s="8">
        <f t="shared" si="379"/>
        <v>0.14186019492815177</v>
      </c>
      <c r="Y948" t="s">
        <v>38</v>
      </c>
      <c r="Z948" s="8">
        <f>-1* AVERAGEIF($H655:$H942,"=1",Z655:Z942)</f>
        <v>5.3931643495322215E-2</v>
      </c>
      <c r="AA948" s="8">
        <f t="shared" ref="AA948:AI948" si="380">-1* AVERAGEIF($H655:$H942,"=1",AA655:AA942)</f>
        <v>5.9116235357544733E-2</v>
      </c>
      <c r="AB948" s="8">
        <f t="shared" si="380"/>
        <v>-0.2780495583755232</v>
      </c>
      <c r="AC948" s="8">
        <f t="shared" si="380"/>
        <v>0.23559015758383892</v>
      </c>
      <c r="AD948" s="8">
        <f t="shared" si="380"/>
        <v>-0.12831051803649005</v>
      </c>
      <c r="AE948" s="8">
        <f t="shared" si="380"/>
        <v>0.1914990432955091</v>
      </c>
      <c r="AF948" s="8">
        <f t="shared" si="380"/>
        <v>-0.68626842568577584</v>
      </c>
      <c r="AG948" s="8">
        <f t="shared" si="380"/>
        <v>-0.74895808890648852</v>
      </c>
      <c r="AH948" s="8">
        <f t="shared" si="380"/>
        <v>-1.3010838851737796</v>
      </c>
      <c r="AI948" s="8">
        <f t="shared" si="380"/>
        <v>-0.47621998050173853</v>
      </c>
      <c r="AK948" t="str">
        <f t="shared" si="369"/>
        <v>Target (or sym)</v>
      </c>
      <c r="AL948" s="8">
        <f>-1* AVERAGEIF($H655:$H942,"=1",AL655:AL942)</f>
        <v>0.67024972884196266</v>
      </c>
      <c r="AM948" s="8">
        <f t="shared" ref="AM948:AU948" si="381">-1* AVERAGEIF($H655:$H942,"=1",AM655:AM942)</f>
        <v>0.67158081824794191</v>
      </c>
      <c r="AN948" s="8">
        <f t="shared" si="381"/>
        <v>-0.2780495583755232</v>
      </c>
      <c r="AO948" s="8">
        <f t="shared" si="381"/>
        <v>0.70149059721136831</v>
      </c>
      <c r="AP948" s="8">
        <f t="shared" si="381"/>
        <v>-0.12831051803649005</v>
      </c>
      <c r="AQ948" s="8">
        <f t="shared" si="381"/>
        <v>0.68631784620515057</v>
      </c>
      <c r="AR948" s="8">
        <f t="shared" si="381"/>
        <v>5.7964472099492667E-2</v>
      </c>
      <c r="AS948" s="8">
        <f t="shared" si="381"/>
        <v>0.65122723478927302</v>
      </c>
      <c r="AT948" s="8">
        <f t="shared" si="381"/>
        <v>-1.3010838851737796</v>
      </c>
      <c r="AU948" s="8">
        <f t="shared" si="381"/>
        <v>0.233971194502757</v>
      </c>
      <c r="AV948" s="4" t="s">
        <v>43</v>
      </c>
      <c r="AW948" s="18">
        <f>AVERAGEIF($J655:$J942,"=1",AW655:AW942)</f>
        <v>0.76244683860859053</v>
      </c>
    </row>
    <row r="949" spans="13:49" x14ac:dyDescent="0.3">
      <c r="M949" t="str">
        <f t="shared" ref="M949:M955" si="382">Y949</f>
        <v>Gain &gt; 0</v>
      </c>
      <c r="N949" s="8">
        <f>-1* AVERAGEIF($J655:$J942,"=1",N655:N942)</f>
        <v>0.20834258298761779</v>
      </c>
      <c r="O949" s="8">
        <f t="shared" ref="O949:W949" si="383">-1* AVERAGEIF($J655:$J942,"=1",O655:O942)</f>
        <v>0.20209269859636364</v>
      </c>
      <c r="P949" s="8">
        <f t="shared" si="383"/>
        <v>-0.63544864241437982</v>
      </c>
      <c r="Q949" s="8">
        <f t="shared" si="383"/>
        <v>0.60233589465714998</v>
      </c>
      <c r="R949" s="8">
        <f t="shared" si="383"/>
        <v>-0.15303809511269856</v>
      </c>
      <c r="S949" s="8">
        <f t="shared" si="383"/>
        <v>0.61350816213219284</v>
      </c>
      <c r="T949" s="8">
        <f t="shared" si="383"/>
        <v>-2.014847276299979</v>
      </c>
      <c r="U949" s="8">
        <f t="shared" si="383"/>
        <v>-1.3733938692017682</v>
      </c>
      <c r="V949" s="8">
        <f t="shared" si="383"/>
        <v>-2.5550645065219841</v>
      </c>
      <c r="W949" s="8">
        <f t="shared" si="383"/>
        <v>0.28721928426061194</v>
      </c>
      <c r="Y949" t="s">
        <v>17</v>
      </c>
      <c r="Z949" s="8">
        <f>-1* AVERAGEIF($J655:$J942,"=1",Z655:Z942)</f>
        <v>0.21520088758379488</v>
      </c>
      <c r="AA949" s="8">
        <f t="shared" ref="AA949:AI949" si="384">-1* AVERAGEIF($J655:$J942,"=1",AA655:AA942)</f>
        <v>0.2167500993776153</v>
      </c>
      <c r="AB949" s="8">
        <f t="shared" si="384"/>
        <v>-0.44315977841726423</v>
      </c>
      <c r="AC949" s="8">
        <f t="shared" si="384"/>
        <v>0.39967615056519346</v>
      </c>
      <c r="AD949" s="8">
        <f t="shared" si="384"/>
        <v>-0.31605886781369841</v>
      </c>
      <c r="AE949" s="8">
        <f t="shared" si="384"/>
        <v>0.30825703968914142</v>
      </c>
      <c r="AF949" s="8">
        <f t="shared" si="384"/>
        <v>-0.38809181405254906</v>
      </c>
      <c r="AG949" s="8">
        <f t="shared" si="384"/>
        <v>-0.3022537629665783</v>
      </c>
      <c r="AH949" s="8">
        <f t="shared" si="384"/>
        <v>-1.1749618126989816</v>
      </c>
      <c r="AI949" s="8">
        <f t="shared" si="384"/>
        <v>-0.15948511173180618</v>
      </c>
      <c r="AK949" t="str">
        <f t="shared" si="369"/>
        <v>Gain &gt; 0</v>
      </c>
      <c r="AL949" s="8">
        <f>-1* AVERAGEIF($J655:$J942,"=1",AL655:AL942)</f>
        <v>0.7208345906593121</v>
      </c>
      <c r="AM949" s="8">
        <f t="shared" ref="AM949:AU949" si="385">-1* AVERAGEIF($J655:$J942,"=1",AM655:AM942)</f>
        <v>0.72026183436749336</v>
      </c>
      <c r="AN949" s="8">
        <f t="shared" si="385"/>
        <v>-0.44315977841726423</v>
      </c>
      <c r="AO949" s="8">
        <f t="shared" si="385"/>
        <v>0.76288404152302469</v>
      </c>
      <c r="AP949" s="8">
        <f t="shared" si="385"/>
        <v>-0.31605886781369841</v>
      </c>
      <c r="AQ949" s="8">
        <f t="shared" si="385"/>
        <v>0.73011698590889551</v>
      </c>
      <c r="AR949" s="8">
        <f t="shared" si="385"/>
        <v>0.25470133791371397</v>
      </c>
      <c r="AS949" s="8">
        <f t="shared" si="385"/>
        <v>0.75233696374191439</v>
      </c>
      <c r="AT949" s="8">
        <f t="shared" si="385"/>
        <v>-1.1749618126989816</v>
      </c>
      <c r="AU949" s="8">
        <f t="shared" si="385"/>
        <v>0.36997788561836986</v>
      </c>
      <c r="AV949" s="4" t="s">
        <v>18</v>
      </c>
      <c r="AW949" s="18">
        <f>AVERAGEIF($I655:$I942,"=1",AW655:AW942)</f>
        <v>-0.66078726012744471</v>
      </c>
    </row>
    <row r="950" spans="13:49" x14ac:dyDescent="0.3">
      <c r="M950" t="str">
        <f t="shared" si="382"/>
        <v>Gain &lt;=0</v>
      </c>
      <c r="N950" s="8">
        <f>-1* AVERAGEIF($I655:$I942,"=1",N655:N942)</f>
        <v>-0.54397871894812722</v>
      </c>
      <c r="O950" s="8">
        <f t="shared" ref="O950:W950" si="386">-1* AVERAGEIF($I655:$I942,"=1",O655:O942)</f>
        <v>-0.55186482743094023</v>
      </c>
      <c r="P950" s="8">
        <f t="shared" si="386"/>
        <v>-0.38802976419437329</v>
      </c>
      <c r="Q950" s="8">
        <f t="shared" si="386"/>
        <v>0.20061194494762749</v>
      </c>
      <c r="R950" s="8">
        <f t="shared" si="386"/>
        <v>-6.2040723784674619E-3</v>
      </c>
      <c r="S950" s="8">
        <f t="shared" si="386"/>
        <v>7.1569244961005108E-3</v>
      </c>
      <c r="T950" s="8">
        <f t="shared" si="386"/>
        <v>-2.4858398992668032</v>
      </c>
      <c r="U950" s="8">
        <f t="shared" si="386"/>
        <v>-2.2384922194183732</v>
      </c>
      <c r="V950" s="8">
        <f t="shared" si="386"/>
        <v>-1.5383638525882783</v>
      </c>
      <c r="W950" s="8">
        <f t="shared" si="386"/>
        <v>-0.98237720883649482</v>
      </c>
      <c r="Y950" t="s">
        <v>18</v>
      </c>
      <c r="Z950" s="8">
        <f>-1* AVERAGEIF($I655:$I942,"=1",Z655:Z942)</f>
        <v>-0.16964103279424142</v>
      </c>
      <c r="AA950" s="8">
        <f t="shared" ref="AA950:AI950" si="387">-1* AVERAGEIF($I655:$I942,"=1",AA655:AA942)</f>
        <v>-0.16411401671110318</v>
      </c>
      <c r="AB950" s="8">
        <f t="shared" si="387"/>
        <v>-0.37422066334756637</v>
      </c>
      <c r="AC950" s="8">
        <f t="shared" si="387"/>
        <v>0.12089475847322943</v>
      </c>
      <c r="AD950" s="8">
        <f t="shared" si="387"/>
        <v>-0.14650495995966697</v>
      </c>
      <c r="AE950" s="8">
        <f t="shared" si="387"/>
        <v>-0.1611758977170572</v>
      </c>
      <c r="AF950" s="8">
        <f t="shared" si="387"/>
        <v>-0.23171068289648764</v>
      </c>
      <c r="AG950" s="8">
        <f t="shared" si="387"/>
        <v>-0.49541935784467778</v>
      </c>
      <c r="AH950" s="8">
        <f t="shared" si="387"/>
        <v>-0.81471702440021165</v>
      </c>
      <c r="AI950" s="8">
        <f t="shared" si="387"/>
        <v>-0.93934820370958438</v>
      </c>
      <c r="AK950" t="str">
        <f t="shared" si="369"/>
        <v>Gain &lt;=0</v>
      </c>
      <c r="AL950" s="8">
        <f>-1* AVERAGEIF($I655:$I942,"=1",AL655:AL942)</f>
        <v>0.62475810401239174</v>
      </c>
      <c r="AM950" s="8">
        <f t="shared" ref="AM950:AU950" si="388">-1* AVERAGEIF($I655:$I942,"=1",AM655:AM942)</f>
        <v>0.62520409845390268</v>
      </c>
      <c r="AN950" s="8">
        <f t="shared" si="388"/>
        <v>-0.37422066334756637</v>
      </c>
      <c r="AO950" s="8">
        <f t="shared" si="388"/>
        <v>0.67308370472096535</v>
      </c>
      <c r="AP950" s="8">
        <f t="shared" si="388"/>
        <v>-0.14650495995966697</v>
      </c>
      <c r="AQ950" s="8">
        <f t="shared" si="388"/>
        <v>0.61431461412085475</v>
      </c>
      <c r="AR950" s="8">
        <f t="shared" si="388"/>
        <v>0.32222297754536627</v>
      </c>
      <c r="AS950" s="8">
        <f t="shared" si="388"/>
        <v>0.7214256632987921</v>
      </c>
      <c r="AT950" s="8">
        <f t="shared" si="388"/>
        <v>-0.81471702440021165</v>
      </c>
      <c r="AU950" s="8">
        <f t="shared" si="388"/>
        <v>-2.0451786643358998E-2</v>
      </c>
    </row>
    <row r="951" spans="13:49" x14ac:dyDescent="0.3">
      <c r="M951" t="str">
        <f t="shared" si="382"/>
        <v>Target; Gain &gt; 0.8; #pref=2</v>
      </c>
      <c r="N951" s="8" t="e">
        <f t="shared" ref="N951:W951" si="389">-1* AVERAGEIFS(N655:N942, $H$655:$H$942,"=1",$K655:$K942,"=2",$AW655:$AW942,"&gt;"&amp;$Y$944)</f>
        <v>#DIV/0!</v>
      </c>
      <c r="O951" s="8" t="e">
        <f t="shared" si="389"/>
        <v>#DIV/0!</v>
      </c>
      <c r="P951" s="8" t="e">
        <f t="shared" si="389"/>
        <v>#DIV/0!</v>
      </c>
      <c r="Q951" s="8" t="e">
        <f t="shared" si="389"/>
        <v>#DIV/0!</v>
      </c>
      <c r="R951" s="8" t="e">
        <f t="shared" si="389"/>
        <v>#DIV/0!</v>
      </c>
      <c r="S951" s="8" t="e">
        <f t="shared" si="389"/>
        <v>#DIV/0!</v>
      </c>
      <c r="T951" s="8" t="e">
        <f t="shared" si="389"/>
        <v>#DIV/0!</v>
      </c>
      <c r="U951" s="8" t="e">
        <f t="shared" si="389"/>
        <v>#DIV/0!</v>
      </c>
      <c r="V951" s="8" t="e">
        <f t="shared" si="389"/>
        <v>#DIV/0!</v>
      </c>
      <c r="W951" s="8" t="e">
        <f t="shared" si="389"/>
        <v>#DIV/0!</v>
      </c>
      <c r="Y951" t="str">
        <f>"Target; Gain &gt; "&amp;Y944&amp;"; #pref=2"</f>
        <v>Target; Gain &gt; 0.8; #pref=2</v>
      </c>
      <c r="Z951" s="8" t="e">
        <f t="shared" ref="Z951:AI951" si="390">-1* AVERAGEIFS(Z655:Z942, $H$655:$H$942,"=1",$K655:$K942,"=2",$AW655:$AW942,"&gt;"&amp;$Y$944)</f>
        <v>#DIV/0!</v>
      </c>
      <c r="AA951" s="8" t="e">
        <f t="shared" si="390"/>
        <v>#DIV/0!</v>
      </c>
      <c r="AB951" s="8" t="e">
        <f t="shared" si="390"/>
        <v>#DIV/0!</v>
      </c>
      <c r="AC951" s="8" t="e">
        <f t="shared" si="390"/>
        <v>#DIV/0!</v>
      </c>
      <c r="AD951" s="8" t="e">
        <f t="shared" si="390"/>
        <v>#DIV/0!</v>
      </c>
      <c r="AE951" s="8" t="e">
        <f t="shared" si="390"/>
        <v>#DIV/0!</v>
      </c>
      <c r="AF951" s="8" t="e">
        <f t="shared" si="390"/>
        <v>#DIV/0!</v>
      </c>
      <c r="AG951" s="8" t="e">
        <f t="shared" si="390"/>
        <v>#DIV/0!</v>
      </c>
      <c r="AH951" s="8" t="e">
        <f t="shared" si="390"/>
        <v>#DIV/0!</v>
      </c>
      <c r="AI951" s="8" t="e">
        <f t="shared" si="390"/>
        <v>#DIV/0!</v>
      </c>
      <c r="AK951" t="str">
        <f t="shared" si="369"/>
        <v>Target; Gain &gt; 0.8; #pref=2</v>
      </c>
      <c r="AL951" s="8" t="e">
        <f t="shared" ref="AL951:AU951" si="391">-1* AVERAGEIFS(AL655:AL942, $H$655:$H$942,"=1",$K655:$K942,"=2",$AW655:$AW942,"&gt;"&amp;$Y$944)</f>
        <v>#DIV/0!</v>
      </c>
      <c r="AM951" s="8" t="e">
        <f t="shared" si="391"/>
        <v>#DIV/0!</v>
      </c>
      <c r="AN951" s="8" t="e">
        <f t="shared" si="391"/>
        <v>#DIV/0!</v>
      </c>
      <c r="AO951" s="8" t="e">
        <f t="shared" si="391"/>
        <v>#DIV/0!</v>
      </c>
      <c r="AP951" s="8" t="e">
        <f t="shared" si="391"/>
        <v>#DIV/0!</v>
      </c>
      <c r="AQ951" s="8" t="e">
        <f t="shared" si="391"/>
        <v>#DIV/0!</v>
      </c>
      <c r="AR951" s="8" t="e">
        <f t="shared" si="391"/>
        <v>#DIV/0!</v>
      </c>
      <c r="AS951" s="8" t="e">
        <f t="shared" si="391"/>
        <v>#DIV/0!</v>
      </c>
      <c r="AT951" s="8" t="e">
        <f t="shared" si="391"/>
        <v>#DIV/0!</v>
      </c>
      <c r="AU951" s="8" t="e">
        <f t="shared" si="391"/>
        <v>#DIV/0!</v>
      </c>
    </row>
    <row r="952" spans="13:49" x14ac:dyDescent="0.3">
      <c r="M952" t="str">
        <f t="shared" si="382"/>
        <v>Target; Gain &gt; 0.8; #pref=3</v>
      </c>
      <c r="N952" s="8">
        <f t="shared" ref="N952:W952" si="392">-1* AVERAGEIFS(N655:N942,  $H$655:$H$942,"=1",$K655:$K942,"=3",$AW655:$AW942,"&gt;"&amp;$Y$944)</f>
        <v>0.30800860457054002</v>
      </c>
      <c r="O952" s="8">
        <f t="shared" si="392"/>
        <v>0.30377727204493454</v>
      </c>
      <c r="P952" s="8">
        <f t="shared" si="392"/>
        <v>-0.69839834563594083</v>
      </c>
      <c r="Q952" s="8">
        <f t="shared" si="392"/>
        <v>0.6070168234933413</v>
      </c>
      <c r="R952" s="8">
        <f t="shared" si="392"/>
        <v>-0.21883413233413337</v>
      </c>
      <c r="S952" s="8">
        <f t="shared" si="392"/>
        <v>0.74849275279233618</v>
      </c>
      <c r="T952" s="8">
        <f t="shared" si="392"/>
        <v>-5.5443226739961329</v>
      </c>
      <c r="U952" s="8">
        <f t="shared" si="392"/>
        <v>-3.7168562038301602</v>
      </c>
      <c r="V952" s="8">
        <f t="shared" si="392"/>
        <v>-2.4897703782407952</v>
      </c>
      <c r="W952" s="8">
        <f t="shared" si="392"/>
        <v>0.39970942636888118</v>
      </c>
      <c r="Y952" t="str">
        <f>"Target; Gain &gt; "&amp;Y944&amp;"; #pref=3"</f>
        <v>Target; Gain &gt; 0.8; #pref=3</v>
      </c>
      <c r="Z952" s="8">
        <f t="shared" ref="Z952:AI952" si="393">-1* AVERAGEIFS(Z655:Z942,  $H$655:$H$942,"=1",$K655:$K942,"=3",$AW655:$AW942,"&gt;"&amp;$Y$944)</f>
        <v>0.15908633637437791</v>
      </c>
      <c r="AA952" s="8">
        <f t="shared" si="393"/>
        <v>0.16544034185284054</v>
      </c>
      <c r="AB952" s="8">
        <f t="shared" si="393"/>
        <v>-0.2420621327297256</v>
      </c>
      <c r="AC952" s="8">
        <f t="shared" si="393"/>
        <v>0.24670797791119464</v>
      </c>
      <c r="AD952" s="8">
        <f t="shared" si="393"/>
        <v>3.6997526411543719E-2</v>
      </c>
      <c r="AE952" s="8">
        <f t="shared" si="393"/>
        <v>0.45174901130326078</v>
      </c>
      <c r="AF952" s="8">
        <f t="shared" si="393"/>
        <v>-1.4911692176603943</v>
      </c>
      <c r="AG952" s="8">
        <f t="shared" si="393"/>
        <v>-1.0495516281548063</v>
      </c>
      <c r="AH952" s="8">
        <f t="shared" si="393"/>
        <v>-1.6259151994809651</v>
      </c>
      <c r="AI952" s="8">
        <f t="shared" si="393"/>
        <v>-0.11673035265874269</v>
      </c>
      <c r="AK952" t="str">
        <f t="shared" si="369"/>
        <v>Target; Gain &gt; 0.8; #pref=3</v>
      </c>
      <c r="AL952" s="8">
        <f t="shared" ref="AL952:AU952" si="394">-1* AVERAGEIFS(AL655:AL942,  $H$655:$H$942,"=1",$K655:$K942,"=3",$AW655:$AW942,"&gt;"&amp;$Y$944)</f>
        <v>0.62638797907953525</v>
      </c>
      <c r="AM952" s="8">
        <f t="shared" si="394"/>
        <v>0.63011891706395429</v>
      </c>
      <c r="AN952" s="8">
        <f t="shared" si="394"/>
        <v>-0.2420621327297256</v>
      </c>
      <c r="AO952" s="8">
        <f t="shared" si="394"/>
        <v>0.65077154423038863</v>
      </c>
      <c r="AP952" s="8">
        <f t="shared" si="394"/>
        <v>3.6997526411543719E-2</v>
      </c>
      <c r="AQ952" s="8">
        <f t="shared" si="394"/>
        <v>0.68011167637547265</v>
      </c>
      <c r="AR952" s="8">
        <f t="shared" si="394"/>
        <v>-0.36560302691133717</v>
      </c>
      <c r="AS952" s="8">
        <f t="shared" si="394"/>
        <v>0.54166546897943724</v>
      </c>
      <c r="AT952" s="8">
        <f t="shared" si="394"/>
        <v>-1.6259151994809651</v>
      </c>
      <c r="AU952" s="8">
        <f t="shared" si="394"/>
        <v>0.36310911500606391</v>
      </c>
    </row>
    <row r="953" spans="13:49" x14ac:dyDescent="0.3">
      <c r="M953" t="str">
        <f t="shared" si="382"/>
        <v>Target; Gain &gt; 0.8; #pref=4</v>
      </c>
      <c r="N953" s="8" t="e">
        <f t="shared" ref="N953:W953" si="395">-1* AVERAGEIFS(N655:N942,  $H$655:$H$942,"=1",$K655:$K942,"=4",$AW655:$AW942,"&gt;"&amp;$Y$944)</f>
        <v>#DIV/0!</v>
      </c>
      <c r="O953" s="8" t="e">
        <f t="shared" si="395"/>
        <v>#DIV/0!</v>
      </c>
      <c r="P953" s="8" t="e">
        <f t="shared" si="395"/>
        <v>#DIV/0!</v>
      </c>
      <c r="Q953" s="8" t="e">
        <f t="shared" si="395"/>
        <v>#DIV/0!</v>
      </c>
      <c r="R953" s="8" t="e">
        <f t="shared" si="395"/>
        <v>#DIV/0!</v>
      </c>
      <c r="S953" s="8" t="e">
        <f t="shared" si="395"/>
        <v>#DIV/0!</v>
      </c>
      <c r="T953" s="8" t="e">
        <f t="shared" si="395"/>
        <v>#DIV/0!</v>
      </c>
      <c r="U953" s="8" t="e">
        <f t="shared" si="395"/>
        <v>#DIV/0!</v>
      </c>
      <c r="V953" s="8" t="e">
        <f t="shared" si="395"/>
        <v>#DIV/0!</v>
      </c>
      <c r="W953" s="8" t="e">
        <f t="shared" si="395"/>
        <v>#DIV/0!</v>
      </c>
      <c r="Y953" t="str">
        <f>"Target; Gain &gt; "&amp;Y944&amp;"; #pref=4"</f>
        <v>Target; Gain &gt; 0.8; #pref=4</v>
      </c>
      <c r="Z953" s="8" t="e">
        <f t="shared" ref="Z953:AI953" si="396">-1* AVERAGEIFS(Z655:Z942,  $H$655:$H$942,"=1",$K655:$K942,"=4",$AW655:$AW942,"&gt;"&amp;$Y$944)</f>
        <v>#DIV/0!</v>
      </c>
      <c r="AA953" s="8" t="e">
        <f t="shared" si="396"/>
        <v>#DIV/0!</v>
      </c>
      <c r="AB953" s="8" t="e">
        <f t="shared" si="396"/>
        <v>#DIV/0!</v>
      </c>
      <c r="AC953" s="8" t="e">
        <f t="shared" si="396"/>
        <v>#DIV/0!</v>
      </c>
      <c r="AD953" s="8" t="e">
        <f t="shared" si="396"/>
        <v>#DIV/0!</v>
      </c>
      <c r="AE953" s="8" t="e">
        <f t="shared" si="396"/>
        <v>#DIV/0!</v>
      </c>
      <c r="AF953" s="8" t="e">
        <f t="shared" si="396"/>
        <v>#DIV/0!</v>
      </c>
      <c r="AG953" s="8" t="e">
        <f t="shared" si="396"/>
        <v>#DIV/0!</v>
      </c>
      <c r="AH953" s="8" t="e">
        <f t="shared" si="396"/>
        <v>#DIV/0!</v>
      </c>
      <c r="AI953" s="8" t="e">
        <f t="shared" si="396"/>
        <v>#DIV/0!</v>
      </c>
      <c r="AK953" t="str">
        <f t="shared" si="369"/>
        <v>Target; Gain &gt; 0.8; #pref=4</v>
      </c>
      <c r="AL953" s="8" t="e">
        <f t="shared" ref="AL953:AU953" si="397">-1* AVERAGEIFS(AL655:AL942,  $H$655:$H$942,"=1",$K655:$K942,"=4",$AW655:$AW942,"&gt;"&amp;$Y$944)</f>
        <v>#DIV/0!</v>
      </c>
      <c r="AM953" s="8" t="e">
        <f t="shared" si="397"/>
        <v>#DIV/0!</v>
      </c>
      <c r="AN953" s="8" t="e">
        <f t="shared" si="397"/>
        <v>#DIV/0!</v>
      </c>
      <c r="AO953" s="8" t="e">
        <f t="shared" si="397"/>
        <v>#DIV/0!</v>
      </c>
      <c r="AP953" s="8" t="e">
        <f t="shared" si="397"/>
        <v>#DIV/0!</v>
      </c>
      <c r="AQ953" s="8" t="e">
        <f t="shared" si="397"/>
        <v>#DIV/0!</v>
      </c>
      <c r="AR953" s="8" t="e">
        <f t="shared" si="397"/>
        <v>#DIV/0!</v>
      </c>
      <c r="AS953" s="8" t="e">
        <f t="shared" si="397"/>
        <v>#DIV/0!</v>
      </c>
      <c r="AT953" s="8" t="e">
        <f t="shared" si="397"/>
        <v>#DIV/0!</v>
      </c>
      <c r="AU953" s="8" t="e">
        <f t="shared" si="397"/>
        <v>#DIV/0!</v>
      </c>
    </row>
    <row r="954" spans="13:49" x14ac:dyDescent="0.3">
      <c r="M954" t="str">
        <f t="shared" si="382"/>
        <v>Target (or sym); Gain &gt; 0</v>
      </c>
      <c r="N954" s="8">
        <f>-1* AVERAGEIFS(N655:N942,$H655:$H942,"=1",$J655:$J942,"=1")</f>
        <v>0.35143446739763079</v>
      </c>
      <c r="O954" s="8">
        <f t="shared" ref="O954:W954" si="398">-1* AVERAGEIFS(O655:O942,$H655:$H942,"=1",$J655:$J942,"=1")</f>
        <v>0.34589266110517752</v>
      </c>
      <c r="P954" s="8">
        <f t="shared" si="398"/>
        <v>-0.48122533369722931</v>
      </c>
      <c r="Q954" s="8">
        <f t="shared" si="398"/>
        <v>0.65608816958386096</v>
      </c>
      <c r="R954" s="8">
        <f t="shared" si="398"/>
        <v>-8.4692705136432109E-2</v>
      </c>
      <c r="S954" s="8">
        <f t="shared" si="398"/>
        <v>0.75923776271270538</v>
      </c>
      <c r="T954" s="8">
        <f t="shared" si="398"/>
        <v>-3.3534644019117072</v>
      </c>
      <c r="U954" s="8">
        <f t="shared" si="398"/>
        <v>-2.3311823595536763</v>
      </c>
      <c r="V954" s="8">
        <f t="shared" si="398"/>
        <v>-2.8284299452704671</v>
      </c>
      <c r="W954" s="8">
        <f t="shared" si="398"/>
        <v>0.45362279266997185</v>
      </c>
      <c r="Y954" t="s">
        <v>52</v>
      </c>
      <c r="Z954" s="8">
        <f>-1* AVERAGEIFS(Z655:Z942,$H655:$H942,"=1",$J655:$J942,"=1")</f>
        <v>0.26255953673775645</v>
      </c>
      <c r="AA954" s="8">
        <f t="shared" ref="AA954:AI954" si="399">-1* AVERAGEIFS(AA655:AA942,$H655:$H942,"=1",$J655:$J942,"=1")</f>
        <v>0.26522291775409423</v>
      </c>
      <c r="AB954" s="8">
        <f t="shared" si="399"/>
        <v>-0.35699859727001948</v>
      </c>
      <c r="AC954" s="8">
        <f t="shared" si="399"/>
        <v>0.36472705573951925</v>
      </c>
      <c r="AD954" s="8">
        <f t="shared" si="399"/>
        <v>-8.1405402246350206E-2</v>
      </c>
      <c r="AE954" s="8">
        <f t="shared" si="399"/>
        <v>0.46865778715119388</v>
      </c>
      <c r="AF954" s="8">
        <f t="shared" si="399"/>
        <v>-0.73302992411475354</v>
      </c>
      <c r="AG954" s="8">
        <f t="shared" si="399"/>
        <v>-0.57834988693281175</v>
      </c>
      <c r="AH954" s="8">
        <f t="shared" si="399"/>
        <v>-1.6104491677033559</v>
      </c>
      <c r="AI954" s="8">
        <f t="shared" si="399"/>
        <v>-8.9393499992051428E-2</v>
      </c>
      <c r="AK954" t="str">
        <f t="shared" si="369"/>
        <v>Target (or sym); Gain &gt; 0</v>
      </c>
      <c r="AL954" s="8">
        <f>-1* AVERAGEIFS(AL655:AL942,$H655:$H942,"=1",$J655:$J942,"=1")</f>
        <v>0.70534263434126754</v>
      </c>
      <c r="AM954" s="8">
        <f t="shared" ref="AM954:AU954" si="400">-1* AVERAGEIFS(AM655:AM942,$H655:$H942,"=1",$J655:$J942,"=1")</f>
        <v>0.70598768519575139</v>
      </c>
      <c r="AN954" s="8">
        <f t="shared" si="400"/>
        <v>-0.35699859727001948</v>
      </c>
      <c r="AO954" s="8">
        <f t="shared" si="400"/>
        <v>0.72625025625657802</v>
      </c>
      <c r="AP954" s="8">
        <f t="shared" si="400"/>
        <v>-8.1405402246350206E-2</v>
      </c>
      <c r="AQ954" s="8">
        <f t="shared" si="400"/>
        <v>0.73375436004839423</v>
      </c>
      <c r="AR954" s="8">
        <f t="shared" si="400"/>
        <v>6.5507707651480562E-2</v>
      </c>
      <c r="AS954" s="8">
        <f t="shared" si="400"/>
        <v>0.66952704526640694</v>
      </c>
      <c r="AT954" s="8">
        <f t="shared" si="400"/>
        <v>-1.6104491677033559</v>
      </c>
      <c r="AU954" s="8">
        <f t="shared" si="400"/>
        <v>0.41347082370413235</v>
      </c>
      <c r="AV954" s="4" t="s">
        <v>43</v>
      </c>
      <c r="AW954" s="18">
        <f>AVERAGEIF($J655:$J942,"=1",AW655:AW942)</f>
        <v>0.76244683860859053</v>
      </c>
    </row>
    <row r="955" spans="13:49" x14ac:dyDescent="0.3">
      <c r="M955" t="str">
        <f t="shared" si="382"/>
        <v>Target (or sym); Gain &lt;= 0</v>
      </c>
      <c r="N955" s="8">
        <f>-1* AVERAGEIFS(N655:N942,$H655:$H942,"=1",$J655:$J942,"=0")</f>
        <v>-1.438802629597659</v>
      </c>
      <c r="O955" s="8">
        <f t="shared" ref="O955:W955" si="401">-1* AVERAGEIFS(O655:O942,$H655:$H942,"=1",$J655:$J942,"=0")</f>
        <v>-1.4454030022023963</v>
      </c>
      <c r="P955" s="8">
        <f t="shared" si="401"/>
        <v>0.2215793517215543</v>
      </c>
      <c r="Q955" s="8">
        <f t="shared" si="401"/>
        <v>-7.0404472662251527E-2</v>
      </c>
      <c r="R955" s="8">
        <f t="shared" si="401"/>
        <v>0.29522989523034743</v>
      </c>
      <c r="S955" s="8">
        <f t="shared" si="401"/>
        <v>-0.15492865798557462</v>
      </c>
      <c r="T955" s="8">
        <f t="shared" si="401"/>
        <v>-4.9634104127145484</v>
      </c>
      <c r="U955" s="8">
        <f t="shared" si="401"/>
        <v>-4.7968576039804303</v>
      </c>
      <c r="V955" s="8">
        <f t="shared" si="401"/>
        <v>0.28448595115726238</v>
      </c>
      <c r="W955" s="8">
        <f t="shared" si="401"/>
        <v>-1.1051901960391284</v>
      </c>
      <c r="Y955" t="s">
        <v>132</v>
      </c>
      <c r="Z955" s="8">
        <f>-1* AVERAGEIFS(Z655:Z942,$H655:$H942,"=1",$J655:$J942,"=0")</f>
        <v>-0.78057992947441479</v>
      </c>
      <c r="AA955" s="8">
        <f t="shared" ref="AA955:AI955" si="402">-1* AVERAGEIFS(AA655:AA942,$H655:$H942,"=1",$J655:$J942,"=0")</f>
        <v>-0.7653104942286536</v>
      </c>
      <c r="AB955" s="8">
        <f t="shared" si="402"/>
        <v>3.774659720246204E-2</v>
      </c>
      <c r="AC955" s="8">
        <f t="shared" si="402"/>
        <v>-0.2809574350388821</v>
      </c>
      <c r="AD955" s="8">
        <f t="shared" si="402"/>
        <v>-0.31593098119704932</v>
      </c>
      <c r="AE955" s="8">
        <f t="shared" si="402"/>
        <v>-0.91713593212722999</v>
      </c>
      <c r="AF955" s="8">
        <f t="shared" si="402"/>
        <v>-0.4992224319698646</v>
      </c>
      <c r="AG955" s="8">
        <f t="shared" si="402"/>
        <v>-1.4313908968011964</v>
      </c>
      <c r="AH955" s="8">
        <f t="shared" si="402"/>
        <v>-6.3622755055475433E-2</v>
      </c>
      <c r="AI955" s="8">
        <f t="shared" si="402"/>
        <v>-2.023525902540487</v>
      </c>
      <c r="AK955" t="str">
        <f t="shared" si="369"/>
        <v>Target (or sym); Gain &lt;= 0</v>
      </c>
      <c r="AL955" s="8">
        <f>-1* AVERAGEIFS(AL655:AL942,$H655:$H942,"=1",$J655:$J942,"=0")</f>
        <v>0.52987810684474312</v>
      </c>
      <c r="AM955" s="8">
        <f t="shared" ref="AM955:AU955" si="403">-1* AVERAGEIFS(AM655:AM942,$H655:$H942,"=1",$J655:$J942,"=0")</f>
        <v>0.53395335045670411</v>
      </c>
      <c r="AN955" s="8">
        <f t="shared" si="403"/>
        <v>3.774659720246204E-2</v>
      </c>
      <c r="AO955" s="8">
        <f t="shared" si="403"/>
        <v>0.60245196103052989</v>
      </c>
      <c r="AP955" s="8">
        <f t="shared" si="403"/>
        <v>-0.31593098119704932</v>
      </c>
      <c r="AQ955" s="8">
        <f t="shared" si="403"/>
        <v>0.49657179083217612</v>
      </c>
      <c r="AR955" s="8">
        <f t="shared" si="403"/>
        <v>2.7791529891541045E-2</v>
      </c>
      <c r="AS955" s="8">
        <f t="shared" si="403"/>
        <v>0.57802799288073714</v>
      </c>
      <c r="AT955" s="8">
        <f t="shared" si="403"/>
        <v>-6.3622755055475433E-2</v>
      </c>
      <c r="AU955" s="8">
        <f t="shared" si="403"/>
        <v>-0.48402732230274459</v>
      </c>
      <c r="AV955" s="4" t="s">
        <v>18</v>
      </c>
      <c r="AW955" s="18">
        <f>AVERAGEIF($J655:$J942,"=0",AW655:AW942)</f>
        <v>-0.66078726012744471</v>
      </c>
    </row>
    <row r="956" spans="13:49" x14ac:dyDescent="0.3">
      <c r="M956" s="19">
        <f t="shared" ref="M956:O961" si="404">M944</f>
        <v>0.8</v>
      </c>
      <c r="N956" s="19" t="str">
        <f t="shared" si="404"/>
        <v>BNL Causal</v>
      </c>
      <c r="O956" s="19" t="str">
        <f t="shared" si="404"/>
        <v>BNL Causal HM</v>
      </c>
      <c r="P956" s="19" t="str">
        <f t="shared" ref="P956:P966" si="405">Q944</f>
        <v>SFS Causal</v>
      </c>
      <c r="Q956" s="19" t="str">
        <f t="shared" ref="Q956:Q966" si="406">S944</f>
        <v>SaLSa Causal</v>
      </c>
      <c r="R956" s="19" t="str">
        <f t="shared" ref="R956:R966" si="407">U944</f>
        <v>D&amp;C Causal</v>
      </c>
      <c r="S956" s="19" t="str">
        <f t="shared" ref="S956:S966" si="408">W944</f>
        <v>BBS Causal</v>
      </c>
      <c r="T956" s="19"/>
      <c r="U956" s="19">
        <f t="shared" ref="U956:U966" si="409">Y944</f>
        <v>0.8</v>
      </c>
      <c r="V956" s="19" t="str">
        <f t="shared" ref="V956:V966" si="410">Z944</f>
        <v>BNL Causal</v>
      </c>
      <c r="W956" s="19" t="str">
        <f t="shared" ref="W956:W966" si="411">AA944</f>
        <v>BNL Causal HM</v>
      </c>
      <c r="X956" s="19" t="str">
        <f t="shared" ref="X956:X966" si="412">AC944</f>
        <v>SFS Causal</v>
      </c>
      <c r="Y956" s="19" t="str">
        <f t="shared" ref="Y956:Y966" si="413">AE944</f>
        <v>SaLSa Causal</v>
      </c>
      <c r="Z956" s="19" t="str">
        <f t="shared" ref="Z956:Z966" si="414">AG944</f>
        <v>D&amp;C Causal</v>
      </c>
      <c r="AA956" s="19" t="str">
        <f t="shared" ref="AA956:AA966" si="415">AI944</f>
        <v>BBS Causal</v>
      </c>
      <c r="AB956" s="17"/>
      <c r="AC956" s="32">
        <f t="shared" ref="AC956:AC966" si="416">AK944</f>
        <v>0.8</v>
      </c>
      <c r="AD956" s="32" t="str">
        <f t="shared" ref="AD956:AD966" si="417">AL944</f>
        <v>BNL Causal</v>
      </c>
      <c r="AE956" s="32" t="str">
        <f t="shared" ref="AE956:AE966" si="418">AM944</f>
        <v>BNL Causal HM</v>
      </c>
      <c r="AF956" s="32" t="str">
        <f t="shared" ref="AF956:AF966" si="419">AO944</f>
        <v>SFS Causal</v>
      </c>
      <c r="AG956" s="32" t="str">
        <f t="shared" ref="AG956:AG966" si="420">AQ944</f>
        <v>SaLSa Causal</v>
      </c>
      <c r="AH956" s="32" t="str">
        <f t="shared" ref="AH956:AH966" si="421">AS944</f>
        <v>D&amp;C Causal</v>
      </c>
      <c r="AI956" s="32" t="str">
        <f t="shared" ref="AI956:AI966" si="422">AU944</f>
        <v>BBS Causal</v>
      </c>
      <c r="AK956" s="19"/>
      <c r="AL956" s="19"/>
      <c r="AM956" s="19"/>
      <c r="AN956" s="17"/>
      <c r="AO956" s="17"/>
      <c r="AP956" s="17"/>
      <c r="AQ956" s="17"/>
      <c r="AR956" s="17"/>
      <c r="AS956" s="17"/>
      <c r="AT956" s="17"/>
      <c r="AU956" s="17"/>
    </row>
    <row r="957" spans="13:49" x14ac:dyDescent="0.3">
      <c r="M957" t="str">
        <f t="shared" si="404"/>
        <v>ALL</v>
      </c>
      <c r="N957" s="8">
        <f t="shared" si="404"/>
        <v>-0.19468668590653129</v>
      </c>
      <c r="O957" s="8">
        <f t="shared" si="404"/>
        <v>-0.20181311891826342</v>
      </c>
      <c r="P957" s="8">
        <f t="shared" si="405"/>
        <v>0.38712663588419138</v>
      </c>
      <c r="Q957" s="8">
        <f t="shared" si="406"/>
        <v>0.28867714197000055</v>
      </c>
      <c r="R957" s="8">
        <f t="shared" si="407"/>
        <v>-1.8368394139606639</v>
      </c>
      <c r="S957" s="8">
        <f t="shared" si="408"/>
        <v>-0.3929216941842667</v>
      </c>
      <c r="T957" s="8"/>
      <c r="U957" s="8" t="str">
        <f t="shared" si="409"/>
        <v>ALL</v>
      </c>
      <c r="V957" s="8">
        <f t="shared" si="410"/>
        <v>9.0355730955611387E-3</v>
      </c>
      <c r="W957" s="8">
        <f t="shared" si="411"/>
        <v>1.2715751472944707E-2</v>
      </c>
      <c r="X957" s="8">
        <f t="shared" si="412"/>
        <v>0.25032897623021277</v>
      </c>
      <c r="Y957" s="8">
        <f t="shared" si="413"/>
        <v>5.6775108935820731E-2</v>
      </c>
      <c r="Z957" s="8">
        <f t="shared" si="414"/>
        <v>-0.40573533165127434</v>
      </c>
      <c r="AA957" s="8">
        <f t="shared" si="415"/>
        <v>-0.57726891100561595</v>
      </c>
      <c r="AB957" s="17"/>
      <c r="AC957" s="33" t="str">
        <f t="shared" si="416"/>
        <v>ALL</v>
      </c>
      <c r="AD957" s="8">
        <f t="shared" si="417"/>
        <v>0.66936504424131904</v>
      </c>
      <c r="AE957" s="8">
        <f t="shared" si="418"/>
        <v>0.66933804727092683</v>
      </c>
      <c r="AF957" s="8">
        <f t="shared" si="419"/>
        <v>0.71477671823620714</v>
      </c>
      <c r="AG957" s="8">
        <f t="shared" si="420"/>
        <v>0.66808000102244502</v>
      </c>
      <c r="AH957" s="8">
        <f t="shared" si="421"/>
        <v>0.73577733850452776</v>
      </c>
      <c r="AI957" s="8">
        <f t="shared" si="422"/>
        <v>0.16081913262101513</v>
      </c>
      <c r="AK957" s="8"/>
      <c r="AL957" s="8"/>
      <c r="AM957" s="8"/>
      <c r="AN957" s="17"/>
      <c r="AO957" s="17"/>
      <c r="AP957" s="17"/>
      <c r="AQ957" s="17"/>
      <c r="AR957" s="17"/>
      <c r="AS957" s="17"/>
      <c r="AT957" s="17"/>
      <c r="AU957" s="17"/>
    </row>
    <row r="958" spans="13:49" x14ac:dyDescent="0.3">
      <c r="M958" t="str">
        <f t="shared" si="404"/>
        <v>Target; Gain &gt; 0.8</v>
      </c>
      <c r="N958" s="8">
        <f t="shared" si="404"/>
        <v>0.30800860457054002</v>
      </c>
      <c r="O958" s="8">
        <f t="shared" si="404"/>
        <v>0.30377727204493454</v>
      </c>
      <c r="P958" s="8">
        <f t="shared" si="405"/>
        <v>0.6070168234933413</v>
      </c>
      <c r="Q958" s="8">
        <f t="shared" si="406"/>
        <v>0.74849275279233618</v>
      </c>
      <c r="R958" s="8">
        <f t="shared" si="407"/>
        <v>-3.7168562038301602</v>
      </c>
      <c r="S958" s="8">
        <f t="shared" si="408"/>
        <v>0.39970942636888118</v>
      </c>
      <c r="T958" s="8"/>
      <c r="U958" s="8" t="str">
        <f t="shared" si="409"/>
        <v>Target; Gain &gt; 0.8</v>
      </c>
      <c r="V958" s="8">
        <f t="shared" si="410"/>
        <v>0.15908633637437791</v>
      </c>
      <c r="W958" s="8">
        <f t="shared" si="411"/>
        <v>0.16544034185284054</v>
      </c>
      <c r="X958" s="8">
        <f t="shared" si="412"/>
        <v>0.24670797791119464</v>
      </c>
      <c r="Y958" s="8">
        <f t="shared" si="413"/>
        <v>0.45174901130326078</v>
      </c>
      <c r="Z958" s="8">
        <f t="shared" si="414"/>
        <v>-1.0495516281548063</v>
      </c>
      <c r="AA958" s="8">
        <f t="shared" si="415"/>
        <v>-0.11673035265874269</v>
      </c>
      <c r="AB958" s="17"/>
      <c r="AC958" s="33" t="str">
        <f t="shared" si="416"/>
        <v>Target; Gain &gt; 0.8</v>
      </c>
      <c r="AD958" s="8">
        <f t="shared" si="417"/>
        <v>0.62638797907953525</v>
      </c>
      <c r="AE958" s="8">
        <f t="shared" si="418"/>
        <v>0.63011891706395429</v>
      </c>
      <c r="AF958" s="8">
        <f t="shared" si="419"/>
        <v>0.65077154423038863</v>
      </c>
      <c r="AG958" s="8">
        <f t="shared" si="420"/>
        <v>0.68011167637547265</v>
      </c>
      <c r="AH958" s="8">
        <f t="shared" si="421"/>
        <v>0.54166546897943724</v>
      </c>
      <c r="AI958" s="8">
        <f t="shared" si="422"/>
        <v>0.36310911500606391</v>
      </c>
      <c r="AK958" s="8"/>
      <c r="AL958" s="8"/>
      <c r="AM958" s="8"/>
      <c r="AN958" s="17"/>
      <c r="AO958" s="17"/>
      <c r="AP958" s="17"/>
      <c r="AQ958" s="17"/>
      <c r="AR958" s="17"/>
      <c r="AS958" s="17"/>
      <c r="AT958" s="17"/>
      <c r="AU958" s="17"/>
    </row>
    <row r="959" spans="13:49" x14ac:dyDescent="0.3">
      <c r="M959" t="str">
        <f t="shared" si="404"/>
        <v>Gain &gt; 0.8</v>
      </c>
      <c r="N959" s="8">
        <f t="shared" si="404"/>
        <v>0.33887270695288563</v>
      </c>
      <c r="O959" s="8">
        <f t="shared" si="404"/>
        <v>0.33386630058405381</v>
      </c>
      <c r="P959" s="8">
        <f t="shared" si="405"/>
        <v>0.6469296741682854</v>
      </c>
      <c r="Q959" s="8">
        <f t="shared" si="406"/>
        <v>0.74344997646399558</v>
      </c>
      <c r="R959" s="8">
        <f t="shared" si="407"/>
        <v>-2.9139916163667769</v>
      </c>
      <c r="S959" s="8">
        <f t="shared" si="408"/>
        <v>0.47547457975320367</v>
      </c>
      <c r="T959" s="8"/>
      <c r="U959" s="8" t="str">
        <f t="shared" si="409"/>
        <v>Gain &gt; 0.8</v>
      </c>
      <c r="V959" s="8">
        <f t="shared" si="410"/>
        <v>0.23489186695983921</v>
      </c>
      <c r="W959" s="8">
        <f t="shared" si="411"/>
        <v>0.2400238112210287</v>
      </c>
      <c r="X959" s="8">
        <f t="shared" si="412"/>
        <v>0.33925592706278113</v>
      </c>
      <c r="Y959" s="8">
        <f t="shared" si="413"/>
        <v>0.40619417850895534</v>
      </c>
      <c r="Z959" s="8">
        <f t="shared" si="414"/>
        <v>-0.69243891033992444</v>
      </c>
      <c r="AA959" s="8">
        <f t="shared" si="415"/>
        <v>-6.6507864824903633E-3</v>
      </c>
      <c r="AB959" s="17"/>
      <c r="AC959" s="33" t="str">
        <f t="shared" si="416"/>
        <v>Gain &gt; 0.8</v>
      </c>
      <c r="AD959" s="8">
        <f t="shared" si="417"/>
        <v>0.68123707517996845</v>
      </c>
      <c r="AE959" s="8">
        <f t="shared" si="418"/>
        <v>0.68379437644331542</v>
      </c>
      <c r="AF959" s="8">
        <f t="shared" si="419"/>
        <v>0.71149837637924718</v>
      </c>
      <c r="AG959" s="8">
        <f t="shared" si="420"/>
        <v>0.71417837180033994</v>
      </c>
      <c r="AH959" s="8">
        <f t="shared" si="421"/>
        <v>0.63206901291373374</v>
      </c>
      <c r="AI959" s="8">
        <f t="shared" si="422"/>
        <v>0.43574052376765765</v>
      </c>
      <c r="AK959" s="8"/>
      <c r="AL959" s="8"/>
      <c r="AM959" s="8"/>
      <c r="AN959" s="17"/>
      <c r="AO959" s="17"/>
      <c r="AP959" s="17"/>
      <c r="AQ959" s="17"/>
      <c r="AR959" s="17"/>
      <c r="AS959" s="17"/>
      <c r="AT959" s="17"/>
      <c r="AU959" s="17"/>
    </row>
    <row r="960" spans="13:49" x14ac:dyDescent="0.3">
      <c r="M960" t="str">
        <f t="shared" si="404"/>
        <v>Target (or sym)</v>
      </c>
      <c r="N960" s="8">
        <f t="shared" si="404"/>
        <v>-6.6129520014271918E-3</v>
      </c>
      <c r="O960" s="8">
        <f t="shared" si="404"/>
        <v>-1.2366471556337234E-2</v>
      </c>
      <c r="P960" s="8">
        <f t="shared" si="405"/>
        <v>0.51078964113463843</v>
      </c>
      <c r="Q960" s="8">
        <f t="shared" si="406"/>
        <v>0.57640447857304933</v>
      </c>
      <c r="R960" s="8">
        <f t="shared" si="407"/>
        <v>-2.8243174084390272</v>
      </c>
      <c r="S960" s="8">
        <f t="shared" si="408"/>
        <v>0.14186019492815177</v>
      </c>
      <c r="T960" s="8"/>
      <c r="U960" s="8" t="str">
        <f t="shared" si="409"/>
        <v>Target (or sym)</v>
      </c>
      <c r="V960" s="8">
        <f t="shared" si="410"/>
        <v>5.3931643495322215E-2</v>
      </c>
      <c r="W960" s="8">
        <f t="shared" si="411"/>
        <v>5.9116235357544733E-2</v>
      </c>
      <c r="X960" s="8">
        <f t="shared" si="412"/>
        <v>0.23559015758383892</v>
      </c>
      <c r="Y960" s="8">
        <f t="shared" si="413"/>
        <v>0.1914990432955091</v>
      </c>
      <c r="Z960" s="8">
        <f t="shared" si="414"/>
        <v>-0.74895808890648852</v>
      </c>
      <c r="AA960" s="8">
        <f t="shared" si="415"/>
        <v>-0.47621998050173853</v>
      </c>
      <c r="AB960" s="17"/>
      <c r="AC960" s="14" t="str">
        <f t="shared" si="416"/>
        <v>Target (or sym)</v>
      </c>
      <c r="AD960" s="8">
        <f t="shared" si="417"/>
        <v>0.67024972884196266</v>
      </c>
      <c r="AE960" s="8">
        <f t="shared" si="418"/>
        <v>0.67158081824794191</v>
      </c>
      <c r="AF960" s="8">
        <f t="shared" si="419"/>
        <v>0.70149059721136831</v>
      </c>
      <c r="AG960" s="8">
        <f t="shared" si="420"/>
        <v>0.68631784620515057</v>
      </c>
      <c r="AH960" s="8">
        <f t="shared" si="421"/>
        <v>0.65122723478927302</v>
      </c>
      <c r="AI960" s="8">
        <f t="shared" si="422"/>
        <v>0.233971194502757</v>
      </c>
      <c r="AK960" s="8"/>
      <c r="AL960" s="8"/>
      <c r="AM960" s="8"/>
      <c r="AN960" s="17"/>
      <c r="AO960" s="17"/>
      <c r="AP960" s="17"/>
      <c r="AQ960" s="17"/>
      <c r="AR960" s="17"/>
      <c r="AS960" s="17"/>
      <c r="AT960" s="17"/>
      <c r="AU960" s="17"/>
    </row>
    <row r="961" spans="12:49" x14ac:dyDescent="0.3">
      <c r="M961" t="str">
        <f t="shared" si="404"/>
        <v>Gain &gt; 0</v>
      </c>
      <c r="N961" s="8">
        <f t="shared" si="404"/>
        <v>0.20834258298761779</v>
      </c>
      <c r="O961" s="8">
        <f t="shared" si="404"/>
        <v>0.20209269859636364</v>
      </c>
      <c r="P961" s="8">
        <f t="shared" si="405"/>
        <v>0.60233589465714998</v>
      </c>
      <c r="Q961" s="8">
        <f t="shared" si="406"/>
        <v>0.61350816213219284</v>
      </c>
      <c r="R961" s="8">
        <f t="shared" si="407"/>
        <v>-1.3733938692017682</v>
      </c>
      <c r="S961" s="8">
        <f t="shared" si="408"/>
        <v>0.28721928426061194</v>
      </c>
      <c r="T961" s="8"/>
      <c r="U961" s="8" t="str">
        <f t="shared" si="409"/>
        <v>Gain &gt; 0</v>
      </c>
      <c r="V961" s="8">
        <f t="shared" si="410"/>
        <v>0.21520088758379488</v>
      </c>
      <c r="W961" s="8">
        <f t="shared" si="411"/>
        <v>0.2167500993776153</v>
      </c>
      <c r="X961" s="8">
        <f t="shared" si="412"/>
        <v>0.39967615056519346</v>
      </c>
      <c r="Y961" s="8">
        <f t="shared" si="413"/>
        <v>0.30825703968914142</v>
      </c>
      <c r="Z961" s="8">
        <f t="shared" si="414"/>
        <v>-0.3022537629665783</v>
      </c>
      <c r="AA961" s="8">
        <f t="shared" si="415"/>
        <v>-0.15948511173180618</v>
      </c>
      <c r="AB961" s="17"/>
      <c r="AC961" s="14" t="str">
        <f t="shared" si="416"/>
        <v>Gain &gt; 0</v>
      </c>
      <c r="AD961" s="8">
        <f t="shared" si="417"/>
        <v>0.7208345906593121</v>
      </c>
      <c r="AE961" s="8">
        <f t="shared" si="418"/>
        <v>0.72026183436749336</v>
      </c>
      <c r="AF961" s="8">
        <f t="shared" si="419"/>
        <v>0.76288404152302469</v>
      </c>
      <c r="AG961" s="8">
        <f t="shared" si="420"/>
        <v>0.73011698590889551</v>
      </c>
      <c r="AH961" s="8">
        <f t="shared" si="421"/>
        <v>0.75233696374191439</v>
      </c>
      <c r="AI961" s="8">
        <f t="shared" si="422"/>
        <v>0.36997788561836986</v>
      </c>
      <c r="AK961" s="8"/>
      <c r="AL961" s="8"/>
      <c r="AM961" s="8"/>
      <c r="AN961" s="17"/>
      <c r="AO961" s="17"/>
      <c r="AP961" s="17"/>
      <c r="AQ961" s="17"/>
      <c r="AR961" s="17"/>
      <c r="AS961" s="17"/>
      <c r="AT961" s="17"/>
      <c r="AU961" s="17"/>
    </row>
    <row r="962" spans="12:49" x14ac:dyDescent="0.3">
      <c r="M962" t="str">
        <f t="shared" ref="M962" si="423">M950</f>
        <v>Gain &lt;=0</v>
      </c>
      <c r="N962" s="8">
        <f t="shared" ref="N962:O966" si="424">N950</f>
        <v>-0.54397871894812722</v>
      </c>
      <c r="O962" s="8">
        <f t="shared" si="424"/>
        <v>-0.55186482743094023</v>
      </c>
      <c r="P962" s="8">
        <f t="shared" si="405"/>
        <v>0.20061194494762749</v>
      </c>
      <c r="Q962" s="8">
        <f t="shared" si="406"/>
        <v>7.1569244961005108E-3</v>
      </c>
      <c r="R962" s="8">
        <f t="shared" si="407"/>
        <v>-2.2384922194183732</v>
      </c>
      <c r="S962" s="8">
        <f t="shared" si="408"/>
        <v>-0.98237720883649482</v>
      </c>
      <c r="T962" s="8"/>
      <c r="U962" s="8" t="str">
        <f t="shared" si="409"/>
        <v>Gain &lt;=0</v>
      </c>
      <c r="V962" s="8">
        <f t="shared" si="410"/>
        <v>-0.16964103279424142</v>
      </c>
      <c r="W962" s="8">
        <f t="shared" si="411"/>
        <v>-0.16411401671110318</v>
      </c>
      <c r="X962" s="8">
        <f t="shared" si="412"/>
        <v>0.12089475847322943</v>
      </c>
      <c r="Y962" s="8">
        <f t="shared" si="413"/>
        <v>-0.1611758977170572</v>
      </c>
      <c r="Z962" s="8">
        <f t="shared" si="414"/>
        <v>-0.49541935784467778</v>
      </c>
      <c r="AA962" s="8">
        <f t="shared" si="415"/>
        <v>-0.93934820370958438</v>
      </c>
      <c r="AB962" s="17"/>
      <c r="AC962" s="14" t="str">
        <f t="shared" si="416"/>
        <v>Gain &lt;=0</v>
      </c>
      <c r="AD962" s="8">
        <f t="shared" si="417"/>
        <v>0.62475810401239174</v>
      </c>
      <c r="AE962" s="8">
        <f t="shared" si="418"/>
        <v>0.62520409845390268</v>
      </c>
      <c r="AF962" s="8">
        <f t="shared" si="419"/>
        <v>0.67308370472096535</v>
      </c>
      <c r="AG962" s="8">
        <f t="shared" si="420"/>
        <v>0.61431461412085475</v>
      </c>
      <c r="AH962" s="8">
        <f t="shared" si="421"/>
        <v>0.7214256632987921</v>
      </c>
      <c r="AI962" s="8">
        <f t="shared" si="422"/>
        <v>-2.0451786643358998E-2</v>
      </c>
      <c r="AK962" s="8"/>
      <c r="AL962" s="8"/>
      <c r="AM962" s="8"/>
      <c r="AN962" s="17"/>
      <c r="AO962" s="17"/>
      <c r="AP962" s="17"/>
      <c r="AQ962" s="17"/>
      <c r="AR962" s="17"/>
      <c r="AS962" s="17"/>
      <c r="AT962" s="17"/>
      <c r="AU962" s="17"/>
    </row>
    <row r="963" spans="12:49" x14ac:dyDescent="0.3">
      <c r="M963" t="str">
        <f>M951</f>
        <v>Target; Gain &gt; 0.8; #pref=2</v>
      </c>
      <c r="N963" s="8" t="e">
        <f t="shared" si="424"/>
        <v>#DIV/0!</v>
      </c>
      <c r="O963" s="8" t="e">
        <f t="shared" si="424"/>
        <v>#DIV/0!</v>
      </c>
      <c r="P963" s="8" t="e">
        <f t="shared" si="405"/>
        <v>#DIV/0!</v>
      </c>
      <c r="Q963" s="8" t="e">
        <f t="shared" si="406"/>
        <v>#DIV/0!</v>
      </c>
      <c r="R963" s="8" t="e">
        <f t="shared" si="407"/>
        <v>#DIV/0!</v>
      </c>
      <c r="S963" s="8" t="e">
        <f t="shared" si="408"/>
        <v>#DIV/0!</v>
      </c>
      <c r="T963" s="8"/>
      <c r="U963" s="8" t="str">
        <f t="shared" si="409"/>
        <v>Target; Gain &gt; 0.8; #pref=2</v>
      </c>
      <c r="V963" s="8" t="e">
        <f t="shared" si="410"/>
        <v>#DIV/0!</v>
      </c>
      <c r="W963" s="8" t="e">
        <f t="shared" si="411"/>
        <v>#DIV/0!</v>
      </c>
      <c r="X963" s="8" t="e">
        <f t="shared" si="412"/>
        <v>#DIV/0!</v>
      </c>
      <c r="Y963" s="8" t="e">
        <f t="shared" si="413"/>
        <v>#DIV/0!</v>
      </c>
      <c r="Z963" s="8" t="e">
        <f t="shared" si="414"/>
        <v>#DIV/0!</v>
      </c>
      <c r="AA963" s="8" t="e">
        <f t="shared" si="415"/>
        <v>#DIV/0!</v>
      </c>
      <c r="AB963" s="17"/>
      <c r="AC963" s="14" t="str">
        <f t="shared" si="416"/>
        <v>Target; Gain &gt; 0.8; #pref=2</v>
      </c>
      <c r="AD963" s="8" t="e">
        <f t="shared" si="417"/>
        <v>#DIV/0!</v>
      </c>
      <c r="AE963" s="8" t="e">
        <f t="shared" si="418"/>
        <v>#DIV/0!</v>
      </c>
      <c r="AF963" s="8" t="e">
        <f t="shared" si="419"/>
        <v>#DIV/0!</v>
      </c>
      <c r="AG963" s="8" t="e">
        <f t="shared" si="420"/>
        <v>#DIV/0!</v>
      </c>
      <c r="AH963" s="8" t="e">
        <f t="shared" si="421"/>
        <v>#DIV/0!</v>
      </c>
      <c r="AI963" s="8" t="e">
        <f t="shared" si="422"/>
        <v>#DIV/0!</v>
      </c>
      <c r="AK963" s="8"/>
      <c r="AL963" s="8"/>
      <c r="AM963" s="8"/>
      <c r="AN963" s="17"/>
      <c r="AO963" s="17"/>
      <c r="AP963" s="17"/>
      <c r="AQ963" s="17"/>
      <c r="AR963" s="17"/>
      <c r="AS963" s="17"/>
      <c r="AT963" s="17"/>
      <c r="AU963" s="17"/>
    </row>
    <row r="964" spans="12:49" x14ac:dyDescent="0.3">
      <c r="M964" t="str">
        <f>M952</f>
        <v>Target; Gain &gt; 0.8; #pref=3</v>
      </c>
      <c r="N964" s="8">
        <f t="shared" si="424"/>
        <v>0.30800860457054002</v>
      </c>
      <c r="O964" s="8">
        <f t="shared" si="424"/>
        <v>0.30377727204493454</v>
      </c>
      <c r="P964" s="8">
        <f t="shared" si="405"/>
        <v>0.6070168234933413</v>
      </c>
      <c r="Q964" s="8">
        <f t="shared" si="406"/>
        <v>0.74849275279233618</v>
      </c>
      <c r="R964" s="8">
        <f t="shared" si="407"/>
        <v>-3.7168562038301602</v>
      </c>
      <c r="S964" s="8">
        <f t="shared" si="408"/>
        <v>0.39970942636888118</v>
      </c>
      <c r="T964" s="8"/>
      <c r="U964" s="8" t="str">
        <f t="shared" si="409"/>
        <v>Target; Gain &gt; 0.8; #pref=3</v>
      </c>
      <c r="V964" s="8">
        <f t="shared" si="410"/>
        <v>0.15908633637437791</v>
      </c>
      <c r="W964" s="8">
        <f t="shared" si="411"/>
        <v>0.16544034185284054</v>
      </c>
      <c r="X964" s="8">
        <f t="shared" si="412"/>
        <v>0.24670797791119464</v>
      </c>
      <c r="Y964" s="8">
        <f t="shared" si="413"/>
        <v>0.45174901130326078</v>
      </c>
      <c r="Z964" s="8">
        <f t="shared" si="414"/>
        <v>-1.0495516281548063</v>
      </c>
      <c r="AA964" s="8">
        <f t="shared" si="415"/>
        <v>-0.11673035265874269</v>
      </c>
      <c r="AB964" s="17"/>
      <c r="AC964" s="14" t="str">
        <f t="shared" si="416"/>
        <v>Target; Gain &gt; 0.8; #pref=3</v>
      </c>
      <c r="AD964" s="8">
        <f t="shared" si="417"/>
        <v>0.62638797907953525</v>
      </c>
      <c r="AE964" s="8">
        <f t="shared" si="418"/>
        <v>0.63011891706395429</v>
      </c>
      <c r="AF964" s="8">
        <f t="shared" si="419"/>
        <v>0.65077154423038863</v>
      </c>
      <c r="AG964" s="8">
        <f t="shared" si="420"/>
        <v>0.68011167637547265</v>
      </c>
      <c r="AH964" s="8">
        <f t="shared" si="421"/>
        <v>0.54166546897943724</v>
      </c>
      <c r="AI964" s="8">
        <f t="shared" si="422"/>
        <v>0.36310911500606391</v>
      </c>
      <c r="AK964" s="8"/>
      <c r="AL964" s="8"/>
      <c r="AM964" s="8"/>
      <c r="AN964" s="17"/>
      <c r="AO964" s="17"/>
      <c r="AP964" s="17"/>
      <c r="AQ964" s="17"/>
      <c r="AR964" s="17"/>
      <c r="AS964" s="17"/>
      <c r="AT964" s="17"/>
      <c r="AU964" s="17"/>
    </row>
    <row r="965" spans="12:49" x14ac:dyDescent="0.3">
      <c r="M965" t="str">
        <f>M953</f>
        <v>Target; Gain &gt; 0.8; #pref=4</v>
      </c>
      <c r="N965" s="8" t="e">
        <f t="shared" si="424"/>
        <v>#DIV/0!</v>
      </c>
      <c r="O965" s="8" t="e">
        <f t="shared" si="424"/>
        <v>#DIV/0!</v>
      </c>
      <c r="P965" s="8" t="e">
        <f t="shared" si="405"/>
        <v>#DIV/0!</v>
      </c>
      <c r="Q965" s="8" t="e">
        <f t="shared" si="406"/>
        <v>#DIV/0!</v>
      </c>
      <c r="R965" s="8" t="e">
        <f t="shared" si="407"/>
        <v>#DIV/0!</v>
      </c>
      <c r="S965" s="8" t="e">
        <f t="shared" si="408"/>
        <v>#DIV/0!</v>
      </c>
      <c r="T965" s="8"/>
      <c r="U965" s="8" t="str">
        <f t="shared" si="409"/>
        <v>Target; Gain &gt; 0.8; #pref=4</v>
      </c>
      <c r="V965" s="8" t="e">
        <f t="shared" si="410"/>
        <v>#DIV/0!</v>
      </c>
      <c r="W965" s="8" t="e">
        <f t="shared" si="411"/>
        <v>#DIV/0!</v>
      </c>
      <c r="X965" s="8" t="e">
        <f t="shared" si="412"/>
        <v>#DIV/0!</v>
      </c>
      <c r="Y965" s="8" t="e">
        <f t="shared" si="413"/>
        <v>#DIV/0!</v>
      </c>
      <c r="Z965" s="8" t="e">
        <f t="shared" si="414"/>
        <v>#DIV/0!</v>
      </c>
      <c r="AA965" s="8" t="e">
        <f t="shared" si="415"/>
        <v>#DIV/0!</v>
      </c>
      <c r="AC965" s="14" t="str">
        <f t="shared" si="416"/>
        <v>Target; Gain &gt; 0.8; #pref=4</v>
      </c>
      <c r="AD965" s="8" t="e">
        <f t="shared" si="417"/>
        <v>#DIV/0!</v>
      </c>
      <c r="AE965" s="8" t="e">
        <f t="shared" si="418"/>
        <v>#DIV/0!</v>
      </c>
      <c r="AF965" s="8" t="e">
        <f t="shared" si="419"/>
        <v>#DIV/0!</v>
      </c>
      <c r="AG965" s="8" t="e">
        <f t="shared" si="420"/>
        <v>#DIV/0!</v>
      </c>
      <c r="AH965" s="8" t="e">
        <f t="shared" si="421"/>
        <v>#DIV/0!</v>
      </c>
      <c r="AI965" s="8" t="e">
        <f t="shared" si="422"/>
        <v>#DIV/0!</v>
      </c>
      <c r="AK965" s="8"/>
      <c r="AL965" s="8"/>
      <c r="AM965" s="8"/>
    </row>
    <row r="966" spans="12:49" x14ac:dyDescent="0.3">
      <c r="M966" t="str">
        <f>M954</f>
        <v>Target (or sym); Gain &gt; 0</v>
      </c>
      <c r="N966" s="8">
        <f t="shared" si="424"/>
        <v>0.35143446739763079</v>
      </c>
      <c r="O966" s="8">
        <f t="shared" si="424"/>
        <v>0.34589266110517752</v>
      </c>
      <c r="P966" s="8">
        <f t="shared" si="405"/>
        <v>0.65608816958386096</v>
      </c>
      <c r="Q966" s="8">
        <f t="shared" si="406"/>
        <v>0.75923776271270538</v>
      </c>
      <c r="R966" s="8">
        <f t="shared" si="407"/>
        <v>-2.3311823595536763</v>
      </c>
      <c r="S966" s="8">
        <f t="shared" si="408"/>
        <v>0.45362279266997185</v>
      </c>
      <c r="T966" s="8"/>
      <c r="U966" s="8" t="str">
        <f t="shared" si="409"/>
        <v>Target (or sym); Gain &gt; 0</v>
      </c>
      <c r="V966" s="8">
        <f t="shared" si="410"/>
        <v>0.26255953673775645</v>
      </c>
      <c r="W966" s="8">
        <f t="shared" si="411"/>
        <v>0.26522291775409423</v>
      </c>
      <c r="X966" s="8">
        <f t="shared" si="412"/>
        <v>0.36472705573951925</v>
      </c>
      <c r="Y966" s="8">
        <f t="shared" si="413"/>
        <v>0.46865778715119388</v>
      </c>
      <c r="Z966" s="8">
        <f t="shared" si="414"/>
        <v>-0.57834988693281175</v>
      </c>
      <c r="AA966" s="8">
        <f t="shared" si="415"/>
        <v>-8.9393499992051428E-2</v>
      </c>
      <c r="AC966" s="14" t="str">
        <f t="shared" si="416"/>
        <v>Target (or sym); Gain &gt; 0</v>
      </c>
      <c r="AD966" s="8">
        <f t="shared" si="417"/>
        <v>0.70534263434126754</v>
      </c>
      <c r="AE966" s="8">
        <f t="shared" si="418"/>
        <v>0.70598768519575139</v>
      </c>
      <c r="AF966" s="8">
        <f t="shared" si="419"/>
        <v>0.72625025625657802</v>
      </c>
      <c r="AG966" s="8">
        <f t="shared" si="420"/>
        <v>0.73375436004839423</v>
      </c>
      <c r="AH966" s="8">
        <f t="shared" si="421"/>
        <v>0.66952704526640694</v>
      </c>
      <c r="AI966" s="8">
        <f t="shared" si="422"/>
        <v>0.41347082370413235</v>
      </c>
      <c r="AK966" s="8"/>
      <c r="AL966" s="8"/>
      <c r="AM966" s="8"/>
    </row>
    <row r="967" spans="12:49" x14ac:dyDescent="0.3">
      <c r="M967" t="str">
        <f>M955</f>
        <v>Target (or sym); Gain &lt;= 0</v>
      </c>
      <c r="N967" s="8">
        <f t="shared" ref="N967:O967" si="425">N955</f>
        <v>-1.438802629597659</v>
      </c>
      <c r="O967" s="8">
        <f t="shared" si="425"/>
        <v>-1.4454030022023963</v>
      </c>
      <c r="P967" s="8">
        <f t="shared" ref="P967" si="426">Q955</f>
        <v>-7.0404472662251527E-2</v>
      </c>
      <c r="Q967" s="8">
        <f t="shared" ref="Q967" si="427">S955</f>
        <v>-0.15492865798557462</v>
      </c>
      <c r="R967" s="8">
        <f t="shared" ref="R967" si="428">U955</f>
        <v>-4.7968576039804303</v>
      </c>
      <c r="S967" s="8">
        <f t="shared" ref="S967" si="429">W955</f>
        <v>-1.1051901960391284</v>
      </c>
      <c r="T967" s="8"/>
      <c r="U967" s="8" t="str">
        <f t="shared" ref="U967:W967" si="430">Y955</f>
        <v>Target (or sym); Gain &lt;= 0</v>
      </c>
      <c r="V967" s="8">
        <f t="shared" si="430"/>
        <v>-0.78057992947441479</v>
      </c>
      <c r="W967" s="8">
        <f t="shared" si="430"/>
        <v>-0.7653104942286536</v>
      </c>
      <c r="X967" s="8">
        <f t="shared" ref="X967" si="431">AC955</f>
        <v>-0.2809574350388821</v>
      </c>
      <c r="Y967" s="8">
        <f t="shared" ref="Y967" si="432">AE955</f>
        <v>-0.91713593212722999</v>
      </c>
      <c r="Z967" s="8">
        <f t="shared" ref="Z967" si="433">AG955</f>
        <v>-1.4313908968011964</v>
      </c>
      <c r="AA967" s="8">
        <f t="shared" ref="AA967" si="434">AI955</f>
        <v>-2.023525902540487</v>
      </c>
      <c r="AC967" s="14" t="str">
        <f t="shared" ref="AC967:AE967" si="435">AK955</f>
        <v>Target (or sym); Gain &lt;= 0</v>
      </c>
      <c r="AD967" s="8">
        <f t="shared" si="435"/>
        <v>0.52987810684474312</v>
      </c>
      <c r="AE967" s="8">
        <f t="shared" si="435"/>
        <v>0.53395335045670411</v>
      </c>
      <c r="AF967" s="8">
        <f t="shared" ref="AF967" si="436">AO955</f>
        <v>0.60245196103052989</v>
      </c>
      <c r="AG967" s="8">
        <f t="shared" ref="AG967" si="437">AQ955</f>
        <v>0.49657179083217612</v>
      </c>
      <c r="AH967" s="8">
        <f t="shared" ref="AH967" si="438">AS955</f>
        <v>0.57802799288073714</v>
      </c>
      <c r="AI967" s="8">
        <f t="shared" ref="AI967" si="439">AU955</f>
        <v>-0.48402732230274459</v>
      </c>
      <c r="AK967" s="8"/>
      <c r="AL967" s="8"/>
      <c r="AM967" s="8"/>
    </row>
    <row r="969" spans="12:49" x14ac:dyDescent="0.3">
      <c r="L969" s="35" t="s">
        <v>61</v>
      </c>
      <c r="M969" s="15">
        <f>Y969</f>
        <v>0.8</v>
      </c>
      <c r="N969" s="3" t="s">
        <v>3</v>
      </c>
      <c r="O969" s="3" t="s">
        <v>4</v>
      </c>
      <c r="P969" s="3" t="s">
        <v>5</v>
      </c>
      <c r="Q969" s="3" t="s">
        <v>6</v>
      </c>
      <c r="R969" s="3" t="s">
        <v>7</v>
      </c>
      <c r="S969" s="3" t="s">
        <v>8</v>
      </c>
      <c r="T969" s="3" t="s">
        <v>9</v>
      </c>
      <c r="U969" s="3" t="s">
        <v>10</v>
      </c>
      <c r="V969" s="3" t="s">
        <v>11</v>
      </c>
      <c r="W969" s="3" t="s">
        <v>12</v>
      </c>
      <c r="Y969" s="7">
        <f>X292</f>
        <v>0.8</v>
      </c>
      <c r="Z969" s="3" t="s">
        <v>3</v>
      </c>
      <c r="AA969" s="3" t="s">
        <v>4</v>
      </c>
      <c r="AB969" s="3" t="s">
        <v>5</v>
      </c>
      <c r="AC969" s="3" t="s">
        <v>6</v>
      </c>
      <c r="AD969" s="3" t="s">
        <v>7</v>
      </c>
      <c r="AE969" s="3" t="s">
        <v>8</v>
      </c>
      <c r="AF969" s="3" t="s">
        <v>9</v>
      </c>
      <c r="AG969" s="3" t="s">
        <v>10</v>
      </c>
      <c r="AH969" s="3" t="s">
        <v>11</v>
      </c>
      <c r="AI969" s="3" t="s">
        <v>12</v>
      </c>
      <c r="AK969" s="15">
        <f t="shared" ref="AK969:AK980" si="440">Y969</f>
        <v>0.8</v>
      </c>
      <c r="AL969" s="3" t="s">
        <v>3</v>
      </c>
      <c r="AM969" s="3" t="s">
        <v>4</v>
      </c>
      <c r="AN969" s="3" t="s">
        <v>5</v>
      </c>
      <c r="AO969" s="3" t="s">
        <v>6</v>
      </c>
      <c r="AP969" s="3" t="s">
        <v>7</v>
      </c>
      <c r="AQ969" s="3" t="s">
        <v>8</v>
      </c>
      <c r="AR969" s="3" t="s">
        <v>9</v>
      </c>
      <c r="AS969" s="3" t="s">
        <v>10</v>
      </c>
      <c r="AT969" s="3" t="s">
        <v>11</v>
      </c>
      <c r="AU969" s="3" t="s">
        <v>12</v>
      </c>
    </row>
    <row r="970" spans="12:49" x14ac:dyDescent="0.3">
      <c r="M970" s="8" t="s">
        <v>15</v>
      </c>
      <c r="N970" s="8">
        <f>-1* MEDIAN(N655:N942)</f>
        <v>0.20191862725461968</v>
      </c>
      <c r="O970" s="8">
        <f t="shared" ref="O970:W970" si="441">-1* MEDIAN(O655:O942)</f>
        <v>0.18844900842394391</v>
      </c>
      <c r="P970" s="8">
        <f t="shared" si="441"/>
        <v>9.9499428850904556E-4</v>
      </c>
      <c r="Q970" s="8">
        <f t="shared" si="441"/>
        <v>0.59972021656680419</v>
      </c>
      <c r="R970" s="8">
        <f t="shared" si="441"/>
        <v>9.7209790077756625E-2</v>
      </c>
      <c r="S970" s="8">
        <f t="shared" si="441"/>
        <v>0.51763795580678029</v>
      </c>
      <c r="T970" s="8">
        <f t="shared" si="441"/>
        <v>-1.3431900544900648</v>
      </c>
      <c r="U970" s="8">
        <f t="shared" si="441"/>
        <v>-0.88436869144131713</v>
      </c>
      <c r="V970" s="8">
        <f t="shared" si="441"/>
        <v>-1.5443058575057491</v>
      </c>
      <c r="W970" s="8">
        <f t="shared" si="441"/>
        <v>0.1057300157528869</v>
      </c>
      <c r="Y970" s="8" t="s">
        <v>15</v>
      </c>
      <c r="Z970" s="8">
        <f>-1* MEDIAN(Z655:Z942)</f>
        <v>0.24015512407454359</v>
      </c>
      <c r="AA970" s="8">
        <f t="shared" ref="AA970:AI970" si="442">-1* MEDIAN(AA655:AA942)</f>
        <v>0.24252046954723103</v>
      </c>
      <c r="AB970" s="8">
        <f t="shared" si="442"/>
        <v>-8.3668514412561165E-2</v>
      </c>
      <c r="AC970" s="8">
        <f t="shared" si="442"/>
        <v>0.40130283586591797</v>
      </c>
      <c r="AD970" s="8">
        <f t="shared" si="442"/>
        <v>-0.20676358717757387</v>
      </c>
      <c r="AE970" s="8">
        <f t="shared" si="442"/>
        <v>0.23906334319787736</v>
      </c>
      <c r="AF970" s="8">
        <f t="shared" si="442"/>
        <v>-0.11799044306682993</v>
      </c>
      <c r="AG970" s="8">
        <f t="shared" si="442"/>
        <v>-0.16492928860620865</v>
      </c>
      <c r="AH970" s="8">
        <f t="shared" si="442"/>
        <v>-0.96049870411189686</v>
      </c>
      <c r="AI970" s="8">
        <f t="shared" si="442"/>
        <v>-0.23843650175936848</v>
      </c>
      <c r="AK970" s="8" t="str">
        <f t="shared" si="440"/>
        <v>ALL</v>
      </c>
      <c r="AL970" s="8">
        <f>-1* MEDIAN(AL655:AL942)</f>
        <v>0.73286858927119169</v>
      </c>
      <c r="AM970" s="8">
        <f t="shared" ref="AM970:AU970" si="443">-1* MEDIAN(AM655:AM942)</f>
        <v>0.73314765510677393</v>
      </c>
      <c r="AN970" s="8">
        <f t="shared" si="443"/>
        <v>-8.3668514412561165E-2</v>
      </c>
      <c r="AO970" s="8">
        <f t="shared" si="443"/>
        <v>0.76073323998167686</v>
      </c>
      <c r="AP970" s="8">
        <f t="shared" si="443"/>
        <v>-0.20676358717757387</v>
      </c>
      <c r="AQ970" s="8">
        <f t="shared" si="443"/>
        <v>0.7174343902088347</v>
      </c>
      <c r="AR970" s="8">
        <f t="shared" si="443"/>
        <v>0.36835564679187216</v>
      </c>
      <c r="AS970" s="8">
        <f t="shared" si="443"/>
        <v>0.77813395021129361</v>
      </c>
      <c r="AT970" s="8">
        <f t="shared" si="443"/>
        <v>-0.96049870411189686</v>
      </c>
      <c r="AU970" s="8">
        <f t="shared" si="443"/>
        <v>0.32533388079357173</v>
      </c>
    </row>
    <row r="971" spans="12:49" x14ac:dyDescent="0.3">
      <c r="M971" s="8" t="str">
        <f>"Target; Gain &gt; "&amp;M969</f>
        <v>Target; Gain &gt; 0.8</v>
      </c>
      <c r="N971" s="8" cm="1">
        <f t="array" ref="N971">-1* MEDIAN(_xlfn._xlws.FILTER(N655:N942, ($AX655:$AX942 &gt; $Y944)*($AX655:$AX942&lt;&gt;"")))</f>
        <v>0.35173600585507725</v>
      </c>
      <c r="O971" s="8" cm="1">
        <f t="array" ref="O971">-1* MEDIAN(_xlfn._xlws.FILTER(O655:O942, ($AX655:$AX942 &gt; $Y944)*($AX655:$AX942&lt;&gt;"")))</f>
        <v>0.34668734501527915</v>
      </c>
      <c r="P971" s="8" cm="1">
        <f t="array" ref="P971">-1* MEDIAN(_xlfn._xlws.FILTER(P655:P942, ($AX655:$AX942 &gt; $Y944)*($AX655:$AX942&lt;&gt;"")))</f>
        <v>-0.33752187167049347</v>
      </c>
      <c r="Q971" s="8" cm="1">
        <f t="array" ref="Q971">-1* MEDIAN(_xlfn._xlws.FILTER(Q655:Q942, ($AX655:$AX942 &gt; $Y944)*($AX655:$AX942&lt;&gt;"")))</f>
        <v>0.61693257026222359</v>
      </c>
      <c r="R971" s="8" cm="1">
        <f t="array" ref="R971">-1* MEDIAN(_xlfn._xlws.FILTER(R655:R942, ($AX655:$AX942 &gt; $Y944)*($AX655:$AX942&lt;&gt;"")))</f>
        <v>-0.20106159705952725</v>
      </c>
      <c r="S971" s="8" cm="1">
        <f t="array" ref="S971">-1* MEDIAN(_xlfn._xlws.FILTER(S655:S942, ($AX655:$AX942 &gt; $Y944)*($AX655:$AX942&lt;&gt;"")))</f>
        <v>0.7665549900693418</v>
      </c>
      <c r="T971" s="8" cm="1">
        <f t="array" ref="T971">-1* MEDIAN(_xlfn._xlws.FILTER(T655:T942, ($AX655:$AX942 &gt; $Y944)*($AX655:$AX942&lt;&gt;"")))</f>
        <v>-4.7920242895399348</v>
      </c>
      <c r="U971" s="8" cm="1">
        <f t="array" ref="U971">-1* MEDIAN(_xlfn._xlws.FILTER(U655:U942, ($AX655:$AX942 &gt; $Y944)*($AX655:$AX942&lt;&gt;"")))</f>
        <v>-3.0970877453654317</v>
      </c>
      <c r="V971" s="8" cm="1">
        <f t="array" ref="V971">-1* MEDIAN(_xlfn._xlws.FILTER(V655:V942, ($AX655:$AX942 &gt; $Y944)*($AX655:$AX942&lt;&gt;"")))</f>
        <v>-3.0009173817647663</v>
      </c>
      <c r="W971" s="8" cm="1">
        <f t="array" ref="W971">-1* MEDIAN(_xlfn._xlws.FILTER(W655:W942, ($AX655:$AX942 &gt; $Y944)*($AX655:$AX942&lt;&gt;"")))</f>
        <v>0.38402779057971587</v>
      </c>
      <c r="Y971" s="8" t="str">
        <f>"Target; Gain &gt; "&amp;Y969</f>
        <v>Target; Gain &gt; 0.8</v>
      </c>
      <c r="Z971" s="8" cm="1">
        <f t="array" ref="Z971">-1* MEDIAN(_xlfn._xlws.FILTER(Z655:Z942, ($AX655:$AX942 &gt; $Y944)*($AX655:$AX942 &lt;&gt; "")))</f>
        <v>0.22883531780834043</v>
      </c>
      <c r="AA971" s="8" cm="1">
        <f t="array" ref="AA971">-1* MEDIAN(_xlfn._xlws.FILTER(AA655:AA942, ($AX655:$AX942 &gt; $Y944)*($AX655:$AX942 &lt;&gt; "")))</f>
        <v>0.2341104688493918</v>
      </c>
      <c r="AB971" s="8" cm="1">
        <f t="array" ref="AB971">-1* MEDIAN(_xlfn._xlws.FILTER(AB655:AB942, ($AX655:$AX942 &gt; $Y944)*($AX655:$AX942 &lt;&gt; "")))</f>
        <v>-0.16811255994650065</v>
      </c>
      <c r="AC971" s="8" cm="1">
        <f t="array" ref="AC971">-1* MEDIAN(_xlfn._xlws.FILTER(AC655:AC942, ($AX655:$AX942 &gt; $Y944)*($AX655:$AX942 &lt;&gt; "")))</f>
        <v>0.33075067990253726</v>
      </c>
      <c r="AD971" s="8" cm="1">
        <f t="array" ref="AD971">-1* MEDIAN(_xlfn._xlws.FILTER(AD655:AD942, ($AX655:$AX942 &gt; $Y944)*($AX655:$AX942 &lt;&gt; "")))</f>
        <v>1.2164826765634074E-2</v>
      </c>
      <c r="AE971" s="8" cm="1">
        <f t="array" ref="AE971">-1* MEDIAN(_xlfn._xlws.FILTER(AE655:AE942, ($AX655:$AX942 &gt; $Y944)*($AX655:$AX942 &lt;&gt; "")))</f>
        <v>0.46549490955403977</v>
      </c>
      <c r="AF971" s="8" cm="1">
        <f t="array" ref="AF971">-1* MEDIAN(_xlfn._xlws.FILTER(AF655:AF942, ($AX655:$AX942 &gt; $Y944)*($AX655:$AX942 &lt;&gt; "")))</f>
        <v>-1.3754213051346822</v>
      </c>
      <c r="AG971" s="8" cm="1">
        <f t="array" ref="AG971">-1* MEDIAN(_xlfn._xlws.FILTER(AG655:AG942, ($AX655:$AX942 &gt; $Y944)*($AX655:$AX942 &lt;&gt; "")))</f>
        <v>-0.89280266778897688</v>
      </c>
      <c r="AH971" s="8" cm="1">
        <f t="array" ref="AH971">-1* MEDIAN(_xlfn._xlws.FILTER(AH655:AH942, ($AX655:$AX942 &gt; $Y944)*($AX655:$AX942 &lt;&gt; "")))</f>
        <v>-1.542175962272418</v>
      </c>
      <c r="AI971" s="8" cm="1">
        <f t="array" ref="AI971">-1* MEDIAN(_xlfn._xlws.FILTER(AI655:AI942, ($AX655:$AX942 &gt; $Y944)*($AX655:$AX942 &lt;&gt; "")))</f>
        <v>-0.16723225721723384</v>
      </c>
      <c r="AK971" s="8" t="str">
        <f t="shared" si="440"/>
        <v>Target; Gain &gt; 0.8</v>
      </c>
      <c r="AL971" s="8" cm="1">
        <f t="array" ref="AL971">-1* MEDIAN(_xlfn._xlws.FILTER(AL655:AL942, ($AX655:$AX942 &gt; $Y944)*($AX655:$AX942 &lt;&gt; "")))</f>
        <v>0.66675061697890992</v>
      </c>
      <c r="AM971" s="8" cm="1">
        <f t="array" ref="AM971">-1* MEDIAN(_xlfn._xlws.FILTER(AM655:AM942, ($AX655:$AX942 &gt; $Y944)*($AX655:$AX942 &lt;&gt; "")))</f>
        <v>0.67017057907385136</v>
      </c>
      <c r="AN971" s="8" cm="1">
        <f t="array" ref="AN971">-1* MEDIAN(_xlfn._xlws.FILTER(AN655:AN942, ($AX655:$AX942 &gt; $Y944)*($AX655:$AX942 &lt;&gt; "")))</f>
        <v>-0.16811255994650065</v>
      </c>
      <c r="AO971" s="8" cm="1">
        <f t="array" ref="AO971">-1* MEDIAN(_xlfn._xlws.FILTER(AO655:AO942, ($AX655:$AX942 &gt; $Y944)*($AX655:$AX942 &lt;&gt; "")))</f>
        <v>0.69394151682140093</v>
      </c>
      <c r="AP971" s="8" cm="1">
        <f t="array" ref="AP971">-1* MEDIAN(_xlfn._xlws.FILTER(AP655:AP942, ($AX655:$AX942 &gt; $Y944)*($AX655:$AX942 &lt;&gt; "")))</f>
        <v>1.2164826765634074E-2</v>
      </c>
      <c r="AQ971" s="8" cm="1">
        <f t="array" ref="AQ971">-1* MEDIAN(_xlfn._xlws.FILTER(AQ655:AQ942, ($AX655:$AX942 &gt; $Y944)*($AX655:$AX942 &lt;&gt; "")))</f>
        <v>0.71231751749642036</v>
      </c>
      <c r="AR971" s="8" cm="1">
        <f t="array" ref="AR971">-1* MEDIAN(_xlfn._xlws.FILTER(AR655:AR942, ($AX655:$AX942 &gt; $Y944)*($AX655:$AX942 &lt;&gt; "")))</f>
        <v>-0.25986187851946391</v>
      </c>
      <c r="AS971" s="8" cm="1">
        <f t="array" ref="AS971">-1* MEDIAN(_xlfn._xlws.FILTER(AS655:AS942, ($AX655:$AX942 &gt; $Y944)*($AX655:$AX942 &lt;&gt; "")))</f>
        <v>0.59187913282775173</v>
      </c>
      <c r="AT971" s="8" cm="1">
        <f t="array" ref="AT971">-1* MEDIAN(_xlfn._xlws.FILTER(AT655:AT942, ($AX655:$AX942 &gt; $Y944)*($AX655:$AX942 &lt;&gt; "")))</f>
        <v>-1.542175962272418</v>
      </c>
      <c r="AU971" s="8" cm="1">
        <f t="array" ref="AU971">-1* MEDIAN(_xlfn._xlws.FILTER(AU655:AU942, ($AX655:$AX942 &gt; $Y944)*($AX655:$AX942 &lt;&gt; "")))</f>
        <v>0.3934233472096661</v>
      </c>
      <c r="AV971" s="4"/>
      <c r="AW971" s="4" t="s">
        <v>14</v>
      </c>
    </row>
    <row r="972" spans="12:49" x14ac:dyDescent="0.3">
      <c r="M972" s="8" t="str">
        <f>"Gain &gt; "&amp;M969</f>
        <v>Gain &gt; 0.8</v>
      </c>
      <c r="N972" s="8" cm="1">
        <f t="array" ref="N972">-1* MEDIAN(_xlfn._xlws.FILTER(N655:N942, $AW655:$AW942 &gt; $Y944))</f>
        <v>0.35173600585507725</v>
      </c>
      <c r="O972" s="8" cm="1">
        <f t="array" ref="O972">-1* MEDIAN(_xlfn._xlws.FILTER(O655:O942, $AW655:$AW942 &gt; $Y944))</f>
        <v>0.34668734501527915</v>
      </c>
      <c r="P972" s="8" cm="1">
        <f t="array" ref="P972">-1* MEDIAN(_xlfn._xlws.FILTER(P655:P942, $AW655:$AW942 &gt; $Y944))</f>
        <v>-0.85494590440514118</v>
      </c>
      <c r="Q972" s="8" cm="1">
        <f t="array" ref="Q972">-1* MEDIAN(_xlfn._xlws.FILTER(Q655:Q942, $AW655:$AW942 &gt; $Y944))</f>
        <v>0.65340593670566394</v>
      </c>
      <c r="R972" s="8" cm="1">
        <f t="array" ref="R972">-1* MEDIAN(_xlfn._xlws.FILTER(R655:R942, $AW655:$AW942 &gt; $Y944))</f>
        <v>-0.34182622029000531</v>
      </c>
      <c r="S972" s="8" cm="1">
        <f t="array" ref="S972">-1* MEDIAN(_xlfn._xlws.FILTER(S655:S942, $AW655:$AW942 &gt; $Y944))</f>
        <v>0.74334298873481197</v>
      </c>
      <c r="T972" s="8" cm="1">
        <f t="array" ref="T972">-1* MEDIAN(_xlfn._xlws.FILTER(T655:T942, $AW655:$AW942 &gt; $Y944))</f>
        <v>-2.6000014260771387</v>
      </c>
      <c r="U972" s="8" cm="1">
        <f t="array" ref="U972">-1* MEDIAN(_xlfn._xlws.FILTER(U655:U942, $AW655:$AW942 &gt; $Y944))</f>
        <v>-1.493715916807945</v>
      </c>
      <c r="V972" s="8" cm="1">
        <f t="array" ref="V972">-1* MEDIAN(_xlfn._xlws.FILTER(V655:V942, $AW655:$AW942 &gt; $Y944))</f>
        <v>-3.3214435927394623</v>
      </c>
      <c r="W972" s="8" cm="1">
        <f t="array" ref="W972">-1* MEDIAN(_xlfn._xlws.FILTER(W655:W942, $AW655:$AW942 &gt; $Y944))</f>
        <v>0.58749472812956771</v>
      </c>
      <c r="Y972" s="8" t="str">
        <f>"Gain &gt; "&amp;Y969</f>
        <v>Gain &gt; 0.8</v>
      </c>
      <c r="Z972" s="8" cm="1">
        <f t="array" ref="Z972">-1* MEDIAN(_xlfn._xlws.FILTER(Z655:Z942, $AW655:$AW942 &gt; $Y944))</f>
        <v>0.32816463317260902</v>
      </c>
      <c r="AA972" s="8" cm="1">
        <f t="array" ref="AA972">-1* MEDIAN(_xlfn._xlws.FILTER(AA655:AA942, $AW655:$AW942 &gt; $Y944))</f>
        <v>0.33142943722938978</v>
      </c>
      <c r="AB972" s="8" cm="1">
        <f t="array" ref="AB972">-1* MEDIAN(_xlfn._xlws.FILTER(AB655:AB942, $AW655:$AW942 &gt; $Y944))</f>
        <v>-0.37244350023168582</v>
      </c>
      <c r="AC972" s="8" cm="1">
        <f t="array" ref="AC972">-1* MEDIAN(_xlfn._xlws.FILTER(AC655:AC942, $AW655:$AW942 &gt; $Y944))</f>
        <v>0.47377584960350205</v>
      </c>
      <c r="AD972" s="8" cm="1">
        <f t="array" ref="AD972">-1* MEDIAN(_xlfn._xlws.FILTER(AD655:AD942, $AW655:$AW942 &gt; $Y944))</f>
        <v>-0.45899317148606222</v>
      </c>
      <c r="AE972" s="8" cm="1">
        <f t="array" ref="AE972">-1* MEDIAN(_xlfn._xlws.FILTER(AE655:AE942, $AW655:$AW942 &gt; $Y944))</f>
        <v>0.39020310431727567</v>
      </c>
      <c r="AF972" s="8" cm="1">
        <f t="array" ref="AF972">-1* MEDIAN(_xlfn._xlws.FILTER(AF655:AF942, $AW655:$AW942 &gt; $Y944))</f>
        <v>-0.90570237921302255</v>
      </c>
      <c r="AG972" s="8" cm="1">
        <f t="array" ref="AG972">-1* MEDIAN(_xlfn._xlws.FILTER(AG655:AG942, $AW655:$AW942 &gt; $Y944))</f>
        <v>-0.32779821010379184</v>
      </c>
      <c r="AH972" s="8" cm="1">
        <f t="array" ref="AH972">-1* MEDIAN(_xlfn._xlws.FILTER(AH655:AH942, $AW655:$AW942 &gt; $Y944))</f>
        <v>-1.5995597209881987</v>
      </c>
      <c r="AI972" s="8" cm="1">
        <f t="array" ref="AI972">-1* MEDIAN(_xlfn._xlws.FILTER(AI655:AI942, $AW655:$AW942 &gt; $Y944))</f>
        <v>-4.176740914239295E-2</v>
      </c>
      <c r="AK972" s="8" t="str">
        <f t="shared" si="440"/>
        <v>Gain &gt; 0.8</v>
      </c>
      <c r="AL972" s="8" cm="1">
        <f t="array" ref="AL972">-1* MEDIAN(_xlfn._xlws.FILTER(AL655:AL942, $AW655:$AW942 &gt; $Y944))</f>
        <v>0.76542431348754802</v>
      </c>
      <c r="AM972" s="8" cm="1">
        <f t="array" ref="AM972">-1* MEDIAN(_xlfn._xlws.FILTER(AM655:AM942, $AW655:$AW942 &gt; $Y944))</f>
        <v>0.76777369580708821</v>
      </c>
      <c r="AN972" s="8" cm="1">
        <f t="array" ref="AN972">-1* MEDIAN(_xlfn._xlws.FILTER(AN655:AN942, $AW655:$AW942 &gt; $Y944))</f>
        <v>-0.37244350023168582</v>
      </c>
      <c r="AO972" s="8" cm="1">
        <f t="array" ref="AO972">-1* MEDIAN(_xlfn._xlws.FILTER(AO655:AO942, $AW655:$AW942 &gt; $Y944))</f>
        <v>0.78464739699494079</v>
      </c>
      <c r="AP972" s="8" cm="1">
        <f t="array" ref="AP972">-1* MEDIAN(_xlfn._xlws.FILTER(AP655:AP942, $AW655:$AW942 &gt; $Y944))</f>
        <v>-0.45899317148606222</v>
      </c>
      <c r="AQ972" s="8" cm="1">
        <f t="array" ref="AQ972">-1* MEDIAN(_xlfn._xlws.FILTER(AQ655:AQ942, $AW655:$AW942 &gt; $Y944))</f>
        <v>0.75353534708251724</v>
      </c>
      <c r="AR972" s="8" cm="1">
        <f t="array" ref="AR972">-1* MEDIAN(_xlfn._xlws.FILTER(AR655:AR942, $AW655:$AW942 &gt; $Y944))</f>
        <v>-2.9345907025837059E-2</v>
      </c>
      <c r="AS972" s="8" cm="1">
        <f t="array" ref="AS972">-1* MEDIAN(_xlfn._xlws.FILTER(AS655:AS942, $AW655:$AW942 &gt; $Y944))</f>
        <v>0.74936577758853673</v>
      </c>
      <c r="AT972" s="8" cm="1">
        <f t="array" ref="AT972">-1* MEDIAN(_xlfn._xlws.FILTER(AT655:AT942, $AW655:$AW942 &gt; $Y944))</f>
        <v>-1.5995597209881987</v>
      </c>
      <c r="AU972" s="8" cm="1">
        <f t="array" ref="AU972">-1* MEDIAN(_xlfn._xlws.FILTER(AU655:AU942, $AW655:$AW942 &gt; $Y944))</f>
        <v>0.42447683803545067</v>
      </c>
      <c r="AV972" s="4" t="s">
        <v>38</v>
      </c>
      <c r="AW972" s="18">
        <f>AVERAGEIF($H655:$H942,"=1",AW655:AW942)</f>
        <v>0.47854728089121606</v>
      </c>
    </row>
    <row r="973" spans="12:49" x14ac:dyDescent="0.3">
      <c r="M973" t="s">
        <v>38</v>
      </c>
      <c r="N973" s="8" cm="1">
        <f t="array" ref="N973">-1* MEDIAN(_xlfn._xlws.FILTER(N655:N942, $H655:$H942=1))</f>
        <v>0.35173600585507725</v>
      </c>
      <c r="O973" s="8" cm="1">
        <f t="array" ref="O973">-1* MEDIAN(_xlfn._xlws.FILTER(O655:O942, $H655:$H942=1))</f>
        <v>0.34668734501527915</v>
      </c>
      <c r="P973" s="8" cm="1">
        <f t="array" ref="P973">-1* MEDIAN(_xlfn._xlws.FILTER(P655:P942, $H655:$H942=1))</f>
        <v>2.5402435900123324E-2</v>
      </c>
      <c r="Q973" s="8" cm="1">
        <f t="array" ref="Q973">-1* MEDIAN(_xlfn._xlws.FILTER(Q655:Q942, $H655:$H942=1))</f>
        <v>0.65838326493095667</v>
      </c>
      <c r="R973" s="8" cm="1">
        <f t="array" ref="R973">-1* MEDIAN(_xlfn._xlws.FILTER(R655:R942, $H655:$H942=1))</f>
        <v>0.18028791638228617</v>
      </c>
      <c r="S973" s="8" cm="1">
        <f t="array" ref="S973">-1* MEDIAN(_xlfn._xlws.FILTER(S655:S942, $H655:$H942=1))</f>
        <v>0.74277801448386405</v>
      </c>
      <c r="T973" s="8" cm="1">
        <f t="array" ref="T973">-1* MEDIAN(_xlfn._xlws.FILTER(T655:T942, $H655:$H942=1))</f>
        <v>-2.0961571682043783</v>
      </c>
      <c r="U973" s="8" cm="1">
        <f t="array" ref="U973">-1* MEDIAN(_xlfn._xlws.FILTER(U655:U942, $H655:$H942=1))</f>
        <v>-1.3146254048595634</v>
      </c>
      <c r="V973" s="8" cm="1">
        <f t="array" ref="V973">-1* MEDIAN(_xlfn._xlws.FILTER(V655:V942, $H655:$H942=1))</f>
        <v>-2.0449034886963631</v>
      </c>
      <c r="W973" s="8" cm="1">
        <f t="array" ref="W973">-1* MEDIAN(_xlfn._xlws.FILTER(W655:W942, $H655:$H942=1))</f>
        <v>0.35968137839012737</v>
      </c>
      <c r="Y973" t="s">
        <v>38</v>
      </c>
      <c r="Z973" s="8" cm="1">
        <f t="array" ref="Z973">-1* MEDIAN(_xlfn._xlws.FILTER(Z655:Z942, $H655:$H942=1))</f>
        <v>0.29417368841816799</v>
      </c>
      <c r="AA973" s="8" cm="1">
        <f t="array" ref="AA973">-1* MEDIAN(_xlfn._xlws.FILTER(AA655:AA942, $H655:$H942=1))</f>
        <v>0.29622569418872663</v>
      </c>
      <c r="AB973" s="8" cm="1">
        <f t="array" ref="AB973">-1* MEDIAN(_xlfn._xlws.FILTER(AB655:AB942, $H655:$H942=1))</f>
        <v>-0.14027586242446166</v>
      </c>
      <c r="AC973" s="8" cm="1">
        <f t="array" ref="AC973">-1* MEDIAN(_xlfn._xlws.FILTER(AC655:AC942, $H655:$H942=1))</f>
        <v>0.42465417474721012</v>
      </c>
      <c r="AD973" s="8" cm="1">
        <f t="array" ref="AD973">-1* MEDIAN(_xlfn._xlws.FILTER(AD655:AD942, $H655:$H942=1))</f>
        <v>0.16914039847379306</v>
      </c>
      <c r="AE973" s="8" cm="1">
        <f t="array" ref="AE973">-1* MEDIAN(_xlfn._xlws.FILTER(AE655:AE942, $H655:$H942=1))</f>
        <v>0.42677600562179185</v>
      </c>
      <c r="AF973" s="8" cm="1">
        <f t="array" ref="AF973">-1* MEDIAN(_xlfn._xlws.FILTER(AF655:AF942, $H655:$H942=1))</f>
        <v>-0.4151376450973035</v>
      </c>
      <c r="AG973" s="8" cm="1">
        <f t="array" ref="AG973">-1* MEDIAN(_xlfn._xlws.FILTER(AG655:AG942, $H655:$H942=1))</f>
        <v>-0.38335183659051397</v>
      </c>
      <c r="AH973" s="8" cm="1">
        <f t="array" ref="AH973">-1* MEDIAN(_xlfn._xlws.FILTER(AH655:AH942, $H655:$H942=1))</f>
        <v>-1.4859728546241653</v>
      </c>
      <c r="AI973" s="8" cm="1">
        <f t="array" ref="AI973">-1* MEDIAN(_xlfn._xlws.FILTER(AI655:AI942, $H655:$H942=1))</f>
        <v>-0.16723225721723384</v>
      </c>
      <c r="AK973" t="str">
        <f t="shared" si="440"/>
        <v>Target (or sym)</v>
      </c>
      <c r="AL973" s="8" cm="1">
        <f t="array" ref="AL973">-1* MEDIAN(_xlfn._xlws.FILTER(AL655:AL942, $H655:$H942=1))</f>
        <v>0.74443746307329461</v>
      </c>
      <c r="AM973" s="8" cm="1">
        <f t="array" ref="AM973">-1* MEDIAN(_xlfn._xlws.FILTER(AM655:AM942, $H655:$H942=1))</f>
        <v>0.74526984407809294</v>
      </c>
      <c r="AN973" s="8" cm="1">
        <f t="array" ref="AN973">-1* MEDIAN(_xlfn._xlws.FILTER(AN655:AN942, $H655:$H942=1))</f>
        <v>-0.14027586242446166</v>
      </c>
      <c r="AO973" s="8" cm="1">
        <f t="array" ref="AO973">-1* MEDIAN(_xlfn._xlws.FILTER(AO655:AO942, $H655:$H942=1))</f>
        <v>0.76056661395364944</v>
      </c>
      <c r="AP973" s="8" cm="1">
        <f t="array" ref="AP973">-1* MEDIAN(_xlfn._xlws.FILTER(AP655:AP942, $H655:$H942=1))</f>
        <v>0.16914039847379306</v>
      </c>
      <c r="AQ973" s="8" cm="1">
        <f t="array" ref="AQ973">-1* MEDIAN(_xlfn._xlws.FILTER(AQ655:AQ942, $H655:$H942=1))</f>
        <v>0.71231751749642036</v>
      </c>
      <c r="AR973" s="8" cm="1">
        <f t="array" ref="AR973">-1* MEDIAN(_xlfn._xlws.FILTER(AR655:AR942, $H655:$H942=1))</f>
        <v>0.20262672411509203</v>
      </c>
      <c r="AS973" s="8" cm="1">
        <f t="array" ref="AS973">-1* MEDIAN(_xlfn._xlws.FILTER(AS655:AS942, $H655:$H942=1))</f>
        <v>0.74821504034944186</v>
      </c>
      <c r="AT973" s="8" cm="1">
        <f t="array" ref="AT973">-1* MEDIAN(_xlfn._xlws.FILTER(AT655:AT942, $H655:$H942=1))</f>
        <v>-1.4859728546241653</v>
      </c>
      <c r="AU973" s="8" cm="1">
        <f t="array" ref="AU973">-1* MEDIAN(_xlfn._xlws.FILTER(AU655:AU942, $H655:$H942=1))</f>
        <v>0.3934233472096661</v>
      </c>
      <c r="AV973" s="4" t="s">
        <v>43</v>
      </c>
      <c r="AW973" s="18">
        <f>AVERAGEIF($J655:$J942,"=1",AW655:AW942)</f>
        <v>0.76244683860859053</v>
      </c>
    </row>
    <row r="974" spans="12:49" x14ac:dyDescent="0.3">
      <c r="M974" t="str">
        <f t="shared" ref="M974:M980" si="444">Y974</f>
        <v>Gain &gt; 0</v>
      </c>
      <c r="N974" s="8" cm="1">
        <f t="array" ref="N974">-1* MEDIAN(_xlfn._xlws.FILTER(N655:N942, $J655:$J942=1))</f>
        <v>0.32018369715856043</v>
      </c>
      <c r="O974" s="8" cm="1">
        <f t="array" ref="O974">-1* MEDIAN(_xlfn._xlws.FILTER(O655:O942, $J655:$J942=1))</f>
        <v>0.31365786412460822</v>
      </c>
      <c r="P974" s="8" cm="1">
        <f t="array" ref="P974">-1* MEDIAN(_xlfn._xlws.FILTER(P655:P942, $J655:$J942=1))</f>
        <v>-0.34399858472849665</v>
      </c>
      <c r="Q974" s="8" cm="1">
        <f t="array" ref="Q974">-1* MEDIAN(_xlfn._xlws.FILTER(Q655:Q942, $J655:$J942=1))</f>
        <v>0.66510931771164727</v>
      </c>
      <c r="R974" s="8" cm="1">
        <f t="array" ref="R974">-1* MEDIAN(_xlfn._xlws.FILTER(R655:R942, $J655:$J942=1))</f>
        <v>3.4956465946664218E-2</v>
      </c>
      <c r="S974" s="8" cm="1">
        <f t="array" ref="S974">-1* MEDIAN(_xlfn._xlws.FILTER(S655:S942, $J655:$J942=1))</f>
        <v>0.70866464267797857</v>
      </c>
      <c r="T974" s="8" cm="1">
        <f t="array" ref="T974">-1* MEDIAN(_xlfn._xlws.FILTER(T655:T942, $J655:$J942=1))</f>
        <v>-1.5065684803329327</v>
      </c>
      <c r="U974" s="8" cm="1">
        <f t="array" ref="U974">-1* MEDIAN(_xlfn._xlws.FILTER(U655:U942, $J655:$J942=1))</f>
        <v>-0.99250678065484388</v>
      </c>
      <c r="V974" s="8" cm="1">
        <f t="array" ref="V974">-1* MEDIAN(_xlfn._xlws.FILTER(V655:V942, $J655:$J942=1))</f>
        <v>-2.9175332889866432</v>
      </c>
      <c r="W974" s="8" cm="1">
        <f t="array" ref="W974">-1* MEDIAN(_xlfn._xlws.FILTER(W655:W942, $J655:$J942=1))</f>
        <v>0.48902978176730838</v>
      </c>
      <c r="Y974" t="s">
        <v>17</v>
      </c>
      <c r="Z974" s="8" cm="1">
        <f t="array" ref="Z974">-1* MEDIAN(_xlfn._xlws.FILTER(Z655:Z942, $J655:$J942=1))</f>
        <v>0.29417368841816799</v>
      </c>
      <c r="AA974" s="8" cm="1">
        <f t="array" ref="AA974">-1* MEDIAN(_xlfn._xlws.FILTER(AA655:AA942, $J655:$J942=1))</f>
        <v>0.29835214437879981</v>
      </c>
      <c r="AB974" s="8" cm="1">
        <f t="array" ref="AB974">-1* MEDIAN(_xlfn._xlws.FILTER(AB655:AB942, $J655:$J942=1))</f>
        <v>-0.29226469305239405</v>
      </c>
      <c r="AC974" s="8" cm="1">
        <f t="array" ref="AC974">-1* MEDIAN(_xlfn._xlws.FILTER(AC655:AC942, $J655:$J942=1))</f>
        <v>0.46922451187877123</v>
      </c>
      <c r="AD974" s="8" cm="1">
        <f t="array" ref="AD974">-1* MEDIAN(_xlfn._xlws.FILTER(AD655:AD942, $J655:$J942=1))</f>
        <v>-0.26582997190831226</v>
      </c>
      <c r="AE974" s="8" cm="1">
        <f t="array" ref="AE974">-1* MEDIAN(_xlfn._xlws.FILTER(AE655:AE942, $J655:$J942=1))</f>
        <v>0.32665810688978936</v>
      </c>
      <c r="AF974" s="8" cm="1">
        <f t="array" ref="AF974">-1* MEDIAN(_xlfn._xlws.FILTER(AF655:AF942, $J655:$J942=1))</f>
        <v>-0.16156534187801616</v>
      </c>
      <c r="AG974" s="8" cm="1">
        <f t="array" ref="AG974">-1* MEDIAN(_xlfn._xlws.FILTER(AG655:AG942, $J655:$J942=1))</f>
        <v>-0.16492928860620865</v>
      </c>
      <c r="AH974" s="8" cm="1">
        <f t="array" ref="AH974">-1* MEDIAN(_xlfn._xlws.FILTER(AH655:AH942, $J655:$J942=1))</f>
        <v>-1.3960023847498728</v>
      </c>
      <c r="AI974" s="8" cm="1">
        <f t="array" ref="AI974">-1* MEDIAN(_xlfn._xlws.FILTER(AI655:AI942, $J655:$J942=1))</f>
        <v>-0.13124792805877661</v>
      </c>
      <c r="AK974" t="str">
        <f t="shared" si="440"/>
        <v>Gain &gt; 0</v>
      </c>
      <c r="AL974" s="8" cm="1">
        <f t="array" ref="AL974">-1* MEDIAN(_xlfn._xlws.FILTER(AL655:AL942, $J655:$J942=1))</f>
        <v>0.75152156541573623</v>
      </c>
      <c r="AM974" s="8" cm="1">
        <f t="array" ref="AM974">-1* MEDIAN(_xlfn._xlws.FILTER(AM655:AM942, $J655:$J942=1))</f>
        <v>0.75133008696000403</v>
      </c>
      <c r="AN974" s="8" cm="1">
        <f t="array" ref="AN974">-1* MEDIAN(_xlfn._xlws.FILTER(AN655:AN942, $J655:$J942=1))</f>
        <v>-0.29226469305239405</v>
      </c>
      <c r="AO974" s="8" cm="1">
        <f t="array" ref="AO974">-1* MEDIAN(_xlfn._xlws.FILTER(AO655:AO942, $J655:$J942=1))</f>
        <v>0.78938481228139779</v>
      </c>
      <c r="AP974" s="8" cm="1">
        <f t="array" ref="AP974">-1* MEDIAN(_xlfn._xlws.FILTER(AP655:AP942, $J655:$J942=1))</f>
        <v>-0.26582997190831226</v>
      </c>
      <c r="AQ974" s="8" cm="1">
        <f t="array" ref="AQ974">-1* MEDIAN(_xlfn._xlws.FILTER(AQ655:AQ942, $J655:$J942=1))</f>
        <v>0.73944471621080943</v>
      </c>
      <c r="AR974" s="8" cm="1">
        <f t="array" ref="AR974">-1* MEDIAN(_xlfn._xlws.FILTER(AR655:AR942, $J655:$J942=1))</f>
        <v>0.38137688321585</v>
      </c>
      <c r="AS974" s="8" cm="1">
        <f t="array" ref="AS974">-1* MEDIAN(_xlfn._xlws.FILTER(AS655:AS942, $J655:$J942=1))</f>
        <v>0.78352501027955324</v>
      </c>
      <c r="AT974" s="8" cm="1">
        <f t="array" ref="AT974">-1* MEDIAN(_xlfn._xlws.FILTER(AT655:AT942, $J655:$J942=1))</f>
        <v>-1.3960023847498728</v>
      </c>
      <c r="AU974" s="8" cm="1">
        <f t="array" ref="AU974">-1* MEDIAN(_xlfn._xlws.FILTER(AU655:AU942, $J655:$J942=1))</f>
        <v>0.3934233472096661</v>
      </c>
      <c r="AV974" s="4" t="s">
        <v>18</v>
      </c>
      <c r="AW974" s="18">
        <f>AVERAGEIF($I655:$I942,"=1",AW655:AW942)</f>
        <v>-0.66078726012744471</v>
      </c>
    </row>
    <row r="975" spans="12:49" x14ac:dyDescent="0.3">
      <c r="M975" t="str">
        <f t="shared" si="444"/>
        <v>Gain &lt;=0</v>
      </c>
      <c r="N975" s="8" cm="1">
        <f t="array" ref="N975">-1* MEDIAN(_xlfn._xlws.FILTER(N655:N942, $I655:$I942=1))</f>
        <v>-0.15521705753613216</v>
      </c>
      <c r="O975" s="8" cm="1">
        <f t="array" ref="O975">-1* MEDIAN(_xlfn._xlws.FILTER(O655:O942, $I655:$I942=1))</f>
        <v>-0.16714676189836603</v>
      </c>
      <c r="P975" s="8" cm="1">
        <f t="array" ref="P975">-1* MEDIAN(_xlfn._xlws.FILTER(P655:P942, $I655:$I942=1))</f>
        <v>0.14040861192395723</v>
      </c>
      <c r="Q975" s="8" cm="1">
        <f t="array" ref="Q975">-1* MEDIAN(_xlfn._xlws.FILTER(Q655:Q942, $I655:$I942=1))</f>
        <v>0.52722745143334171</v>
      </c>
      <c r="R975" s="8" cm="1">
        <f t="array" ref="R975">-1* MEDIAN(_xlfn._xlws.FILTER(R655:R942, $I655:$I942=1))</f>
        <v>0.10164612578279997</v>
      </c>
      <c r="S975" s="8" cm="1">
        <f t="array" ref="S975">-1* MEDIAN(_xlfn._xlws.FILTER(S655:S942, $I655:$I942=1))</f>
        <v>0.24504277942051733</v>
      </c>
      <c r="T975" s="8" cm="1">
        <f t="array" ref="T975">-1* MEDIAN(_xlfn._xlws.FILTER(T655:T942, $I655:$I942=1))</f>
        <v>-1.3004498092480721</v>
      </c>
      <c r="U975" s="8" cm="1">
        <f t="array" ref="U975">-1* MEDIAN(_xlfn._xlws.FILTER(U655:U942, $I655:$I942=1))</f>
        <v>-0.76079685786377016</v>
      </c>
      <c r="V975" s="8" cm="1">
        <f t="array" ref="V975">-1* MEDIAN(_xlfn._xlws.FILTER(V655:V942, $I655:$I942=1))</f>
        <v>-0.73913375565217154</v>
      </c>
      <c r="W975" s="8" cm="1">
        <f t="array" ref="W975">-1* MEDIAN(_xlfn._xlws.FILTER(W655:W942, $I655:$I942=1))</f>
        <v>-0.38999130004309779</v>
      </c>
      <c r="Y975" t="s">
        <v>18</v>
      </c>
      <c r="Z975" s="8" cm="1">
        <f t="array" ref="Z975">-1* MEDIAN(_xlfn._xlws.FILTER(Z655:Z942, $I655:$I942=1))</f>
        <v>-1.9217796102976008E-2</v>
      </c>
      <c r="AA975" s="8" cm="1">
        <f t="array" ref="AA975">-1* MEDIAN(_xlfn._xlws.FILTER(AA655:AA942, $I655:$I942=1))</f>
        <v>-2.1030289269547843E-2</v>
      </c>
      <c r="AB975" s="8" cm="1">
        <f t="array" ref="AB975">-1* MEDIAN(_xlfn._xlws.FILTER(AB655:AB942, $I655:$I942=1))</f>
        <v>-2.6926877388049091E-2</v>
      </c>
      <c r="AC975" s="8" cm="1">
        <f t="array" ref="AC975">-1* MEDIAN(_xlfn._xlws.FILTER(AC655:AC942, $I655:$I942=1))</f>
        <v>0.23532204654324163</v>
      </c>
      <c r="AD975" s="8" cm="1">
        <f t="array" ref="AD975">-1* MEDIAN(_xlfn._xlws.FILTER(AD655:AD942, $I655:$I942=1))</f>
        <v>-0.13994995692310924</v>
      </c>
      <c r="AE975" s="8" cm="1">
        <f t="array" ref="AE975">-1* MEDIAN(_xlfn._xlws.FILTER(AE655:AE942, $I655:$I942=1))</f>
        <v>-0.12622018734841606</v>
      </c>
      <c r="AF975" s="8" cm="1">
        <f t="array" ref="AF975">-1* MEDIAN(_xlfn._xlws.FILTER(AF655:AF942, $I655:$I942=1))</f>
        <v>-9.4724663799066064E-2</v>
      </c>
      <c r="AG975" s="8" cm="1">
        <f t="array" ref="AG975">-1* MEDIAN(_xlfn._xlws.FILTER(AG655:AG942, $I655:$I942=1))</f>
        <v>-0.15599557104855299</v>
      </c>
      <c r="AH975" s="8" cm="1">
        <f t="array" ref="AH975">-1* MEDIAN(_xlfn._xlws.FILTER(AH655:AH942, $I655:$I942=1))</f>
        <v>-0.68054555055977639</v>
      </c>
      <c r="AI975" s="8" cm="1">
        <f t="array" ref="AI975">-1* MEDIAN(_xlfn._xlws.FILTER(AI655:AI942, $I655:$I942=1))</f>
        <v>-0.54007043306422142</v>
      </c>
      <c r="AK975" t="str">
        <f t="shared" si="440"/>
        <v>Gain &lt;=0</v>
      </c>
      <c r="AL975" s="8" cm="1">
        <f t="array" ref="AL975">-1* MEDIAN(_xlfn._xlws.FILTER(AL655:AL942, $I655:$I942=1))</f>
        <v>0.67481779096860239</v>
      </c>
      <c r="AM975" s="8" cm="1">
        <f t="array" ref="AM975">-1* MEDIAN(_xlfn._xlws.FILTER(AM655:AM942, $I655:$I942=1))</f>
        <v>0.66908475817568314</v>
      </c>
      <c r="AN975" s="8" cm="1">
        <f t="array" ref="AN975">-1* MEDIAN(_xlfn._xlws.FILTER(AN655:AN942, $I655:$I942=1))</f>
        <v>-2.6926877388049091E-2</v>
      </c>
      <c r="AO975" s="8" cm="1">
        <f t="array" ref="AO975">-1* MEDIAN(_xlfn._xlws.FILTER(AO655:AO942, $I655:$I942=1))</f>
        <v>0.72328672739998279</v>
      </c>
      <c r="AP975" s="8" cm="1">
        <f t="array" ref="AP975">-1* MEDIAN(_xlfn._xlws.FILTER(AP655:AP942, $I655:$I942=1))</f>
        <v>-0.13994995692310924</v>
      </c>
      <c r="AQ975" s="8" cm="1">
        <f t="array" ref="AQ975">-1* MEDIAN(_xlfn._xlws.FILTER(AQ655:AQ942, $I655:$I942=1))</f>
        <v>0.61812590934887068</v>
      </c>
      <c r="AR975" s="8" cm="1">
        <f t="array" ref="AR975">-1* MEDIAN(_xlfn._xlws.FILTER(AR655:AR942, $I655:$I942=1))</f>
        <v>0.36835564679187216</v>
      </c>
      <c r="AS975" s="8" cm="1">
        <f t="array" ref="AS975">-1* MEDIAN(_xlfn._xlws.FILTER(AS655:AS942, $I655:$I942=1))</f>
        <v>0.77385567799554855</v>
      </c>
      <c r="AT975" s="8" cm="1">
        <f t="array" ref="AT975">-1* MEDIAN(_xlfn._xlws.FILTER(AT655:AT942, $I655:$I942=1))</f>
        <v>-0.68054555055977639</v>
      </c>
      <c r="AU975" s="8" cm="1">
        <f t="array" ref="AU975">-1* MEDIAN(_xlfn._xlws.FILTER(AU655:AU942, $I655:$I942=1))</f>
        <v>0.16125096834705333</v>
      </c>
    </row>
    <row r="976" spans="12:49" x14ac:dyDescent="0.3">
      <c r="M976" t="str">
        <f t="shared" si="444"/>
        <v>Target; Gain &gt; 0.8; #pref=2</v>
      </c>
      <c r="N976" s="8" t="e" cm="1" vm="1">
        <f t="array" ref="N976">-1* AVERAGE(_xlfn._xlws.FILTER(N655:N942,($H$655:$H$942=1)*($K$655:$K$942=2)*($AW655:$AW942&gt;$Y$944)))</f>
        <v>#VALUE!</v>
      </c>
      <c r="O976" s="8" t="e" cm="1" vm="1">
        <f t="array" ref="O976">-1* AVERAGE(_xlfn._xlws.FILTER(O655:O942,($H$655:$H$942=1)*($K$655:$K$942=2)*($AW655:$AW942&gt;$Y$944)))</f>
        <v>#VALUE!</v>
      </c>
      <c r="P976" s="8" t="e" cm="1" vm="1">
        <f t="array" ref="P976">-1* AVERAGE(_xlfn._xlws.FILTER(P655:P942,($H$655:$H$942=1)*($K$655:$K$942=2)*($AW655:$AW942&gt;$Y$944)))</f>
        <v>#VALUE!</v>
      </c>
      <c r="Q976" s="8" t="e" cm="1" vm="1">
        <f t="array" ref="Q976">-1* AVERAGE(_xlfn._xlws.FILTER(Q655:Q942,($H$655:$H$942=1)*($K$655:$K$942=2)*($AW655:$AW942&gt;$Y$944)))</f>
        <v>#VALUE!</v>
      </c>
      <c r="R976" s="8" t="e" cm="1" vm="1">
        <f t="array" ref="R976">-1* AVERAGE(_xlfn._xlws.FILTER(R655:R942,($H$655:$H$942=1)*($K$655:$K$942=2)*($AW655:$AW942&gt;$Y$944)))</f>
        <v>#VALUE!</v>
      </c>
      <c r="S976" s="8" t="e" cm="1" vm="1">
        <f t="array" ref="S976">-1* AVERAGE(_xlfn._xlws.FILTER(S655:S942,($H$655:$H$942=1)*($K$655:$K$942=2)*($AW655:$AW942&gt;$Y$944)))</f>
        <v>#VALUE!</v>
      </c>
      <c r="T976" s="8" t="e" cm="1" vm="1">
        <f t="array" ref="T976">-1* AVERAGE(_xlfn._xlws.FILTER(T655:T942,($H$655:$H$942=1)*($K$655:$K$942=2)*($AW655:$AW942&gt;$Y$944)))</f>
        <v>#VALUE!</v>
      </c>
      <c r="U976" s="8" t="e" cm="1" vm="1">
        <f t="array" ref="U976">-1* AVERAGE(_xlfn._xlws.FILTER(U655:U942,($H$655:$H$942=1)*($K$655:$K$942=2)*($AW655:$AW942&gt;$Y$944)))</f>
        <v>#VALUE!</v>
      </c>
      <c r="V976" s="8" t="e" cm="1" vm="1">
        <f t="array" ref="V976">-1* AVERAGE(_xlfn._xlws.FILTER(V655:V942,($H$655:$H$942=1)*($K$655:$K$942=2)*($AW655:$AW942&gt;$Y$944)))</f>
        <v>#VALUE!</v>
      </c>
      <c r="W976" s="8" t="e" cm="1" vm="1">
        <f t="array" ref="W976">-1* AVERAGE(_xlfn._xlws.FILTER(W655:W942,($H$655:$H$942=1)*($K$655:$K$942=2)*($AW655:$AW942&gt;$Y$944)))</f>
        <v>#VALUE!</v>
      </c>
      <c r="Y976" t="str">
        <f>"Target; Gain &gt; "&amp;Y969&amp;"; #pref=2"</f>
        <v>Target; Gain &gt; 0.8; #pref=2</v>
      </c>
      <c r="Z976" s="8" t="e" cm="1" vm="1">
        <f t="array" ref="Z976">-1* AVERAGE(_xlfn._xlws.FILTER(Z655:Z942,($H$655:$H$942=1)*($K$655:$K$942=2)*($AW655:$AW942&gt;$Y$944)))</f>
        <v>#VALUE!</v>
      </c>
      <c r="AA976" s="8" t="e" cm="1" vm="1">
        <f t="array" ref="AA976">-1* AVERAGE(_xlfn._xlws.FILTER(AA655:AA942,($H$655:$H$942=1)*($K$655:$K$942=2)*($AW655:$AW942&gt;$Y$944)))</f>
        <v>#VALUE!</v>
      </c>
      <c r="AB976" s="8" t="e" cm="1" vm="1">
        <f t="array" ref="AB976">-1* AVERAGE(_xlfn._xlws.FILTER(AB655:AB942,($H$655:$H$942=1)*($K$655:$K$942=2)*($AW655:$AW942&gt;$Y$944)))</f>
        <v>#VALUE!</v>
      </c>
      <c r="AC976" s="8" t="e" cm="1" vm="1">
        <f t="array" ref="AC976">-1* AVERAGE(_xlfn._xlws.FILTER(AC655:AC942,($H$655:$H$942=1)*($K$655:$K$942=2)*($AW655:$AW942&gt;$Y$944)))</f>
        <v>#VALUE!</v>
      </c>
      <c r="AD976" s="8" t="e" cm="1" vm="1">
        <f t="array" ref="AD976">-1* AVERAGE(_xlfn._xlws.FILTER(AD655:AD942,($H$655:$H$942=1)*($K$655:$K$942=2)*($AW655:$AW942&gt;$Y$944)))</f>
        <v>#VALUE!</v>
      </c>
      <c r="AE976" s="8" t="e" cm="1" vm="1">
        <f t="array" ref="AE976">-1* AVERAGE(_xlfn._xlws.FILTER(AE655:AE942,($H$655:$H$942=1)*($K$655:$K$942=2)*($AW655:$AW942&gt;$Y$944)))</f>
        <v>#VALUE!</v>
      </c>
      <c r="AF976" s="8" t="e" cm="1" vm="1">
        <f t="array" ref="AF976">-1* AVERAGE(_xlfn._xlws.FILTER(AF655:AF942,($H$655:$H$942=1)*($K$655:$K$942=2)*($AW655:$AW942&gt;$Y$944)))</f>
        <v>#VALUE!</v>
      </c>
      <c r="AG976" s="8" t="e" cm="1" vm="1">
        <f t="array" ref="AG976">-1* AVERAGE(_xlfn._xlws.FILTER(AG655:AG942,($H$655:$H$942=1)*($K$655:$K$942=2)*($AW655:$AW942&gt;$Y$944)))</f>
        <v>#VALUE!</v>
      </c>
      <c r="AH976" s="8" t="e" cm="1" vm="1">
        <f t="array" ref="AH976">-1* AVERAGE(_xlfn._xlws.FILTER(AH655:AH942,($H$655:$H$942=1)*($K$655:$K$942=2)*($AW655:$AW942&gt;$Y$944)))</f>
        <v>#VALUE!</v>
      </c>
      <c r="AI976" s="8" t="e" cm="1" vm="1">
        <f t="array" ref="AI976">-1* AVERAGE(_xlfn._xlws.FILTER(AI655:AI942,($H$655:$H$942=1)*($K$655:$K$942=2)*($AW655:$AW942&gt;$Y$944)))</f>
        <v>#VALUE!</v>
      </c>
      <c r="AK976" t="str">
        <f t="shared" si="440"/>
        <v>Target; Gain &gt; 0.8; #pref=2</v>
      </c>
      <c r="AL976" s="8" t="e" cm="1" vm="1">
        <f t="array" ref="AL976">-1* AVERAGE(_xlfn._xlws.FILTER(AL655:AL942,($H$655:$H$942=1)*($K$655:$K$942=2)*($AW655:$AW942&gt;$Y$944)))</f>
        <v>#VALUE!</v>
      </c>
      <c r="AM976" s="8" t="e" cm="1" vm="1">
        <f t="array" ref="AM976">-1* AVERAGE(_xlfn._xlws.FILTER(AM655:AM942,($H$655:$H$942=1)*($K$655:$K$942=2)*($AW655:$AW942&gt;$Y$944)))</f>
        <v>#VALUE!</v>
      </c>
      <c r="AN976" s="8" t="e" cm="1" vm="1">
        <f t="array" ref="AN976">-1* AVERAGE(_xlfn._xlws.FILTER(AN655:AN942,($H$655:$H$942=1)*($K$655:$K$942=2)*($AW655:$AW942&gt;$Y$944)))</f>
        <v>#VALUE!</v>
      </c>
      <c r="AO976" s="8" t="e" cm="1" vm="1">
        <f t="array" ref="AO976">-1* AVERAGE(_xlfn._xlws.FILTER(AO655:AO942,($H$655:$H$942=1)*($K$655:$K$942=2)*($AW655:$AW942&gt;$Y$944)))</f>
        <v>#VALUE!</v>
      </c>
      <c r="AP976" s="8" t="e" cm="1" vm="1">
        <f t="array" ref="AP976">-1* AVERAGE(_xlfn._xlws.FILTER(AP655:AP942,($H$655:$H$942=1)*($K$655:$K$942=2)*($AW655:$AW942&gt;$Y$944)))</f>
        <v>#VALUE!</v>
      </c>
      <c r="AQ976" s="8" t="e" cm="1" vm="1">
        <f t="array" ref="AQ976">-1* AVERAGE(_xlfn._xlws.FILTER(AQ655:AQ942,($H$655:$H$942=1)*($K$655:$K$942=2)*($AW655:$AW942&gt;$Y$944)))</f>
        <v>#VALUE!</v>
      </c>
      <c r="AR976" s="8" t="e" cm="1" vm="1">
        <f t="array" ref="AR976">-1* AVERAGE(_xlfn._xlws.FILTER(AR655:AR942,($H$655:$H$942=1)*($K$655:$K$942=2)*($AW655:$AW942&gt;$Y$944)))</f>
        <v>#VALUE!</v>
      </c>
      <c r="AS976" s="8" t="e" cm="1" vm="1">
        <f t="array" ref="AS976">-1* AVERAGE(_xlfn._xlws.FILTER(AS655:AS942,($H$655:$H$942=1)*($K$655:$K$942=2)*($AW655:$AW942&gt;$Y$944)))</f>
        <v>#VALUE!</v>
      </c>
      <c r="AT976" s="8" t="e" cm="1" vm="1">
        <f t="array" ref="AT976">-1* AVERAGE(_xlfn._xlws.FILTER(AT655:AT942,($H$655:$H$942=1)*($K$655:$K$942=2)*($AW655:$AW942&gt;$Y$944)))</f>
        <v>#VALUE!</v>
      </c>
      <c r="AU976" s="8" t="e" cm="1" vm="1">
        <f t="array" ref="AU976">-1* AVERAGE(_xlfn._xlws.FILTER(AU655:AU942,($H$655:$H$942=1)*($K$655:$K$942=2)*($AW655:$AW942&gt;$Y$944)))</f>
        <v>#VALUE!</v>
      </c>
    </row>
    <row r="977" spans="13:49" x14ac:dyDescent="0.3">
      <c r="M977" t="str">
        <f t="shared" si="444"/>
        <v>Target; Gain &gt; 0.8; #pref=3</v>
      </c>
      <c r="N977" s="8" cm="1">
        <f t="array" ref="N977">-1* MEDIAN(_xlfn._xlws.FILTER(N655:N942,($H$655:$H$942=1)*($K$655:$K$942=3)*($AW655:$AW942&gt;$Y$944)))</f>
        <v>0.35173600585507725</v>
      </c>
      <c r="O977" s="8" cm="1">
        <f t="array" ref="O977">-1* MEDIAN(_xlfn._xlws.FILTER(O655:O942,($H$655:$H$942=1)*($K$655:$K$942=3)*($AW655:$AW942&gt;$Y$944)))</f>
        <v>0.34668734501527915</v>
      </c>
      <c r="P977" s="8" cm="1">
        <f t="array" ref="P977">-1* MEDIAN(_xlfn._xlws.FILTER(P655:P942,($H$655:$H$942=1)*($K$655:$K$942=3)*($AW655:$AW942&gt;$Y$944)))</f>
        <v>-0.33752187167049347</v>
      </c>
      <c r="Q977" s="8" cm="1">
        <f t="array" ref="Q977">-1* MEDIAN(_xlfn._xlws.FILTER(Q655:Q942,($H$655:$H$942=1)*($K$655:$K$942=3)*($AW655:$AW942&gt;$Y$944)))</f>
        <v>0.61693257026222359</v>
      </c>
      <c r="R977" s="8" cm="1">
        <f t="array" ref="R977">-1* MEDIAN(_xlfn._xlws.FILTER(R655:R942,($H$655:$H$942=1)*($K$655:$K$942=3)*($AW655:$AW942&gt;$Y$944)))</f>
        <v>-0.20106159705952725</v>
      </c>
      <c r="S977" s="8" cm="1">
        <f t="array" ref="S977">-1* MEDIAN(_xlfn._xlws.FILTER(S655:S942,($H$655:$H$942=1)*($K$655:$K$942=3)*($AW655:$AW942&gt;$Y$944)))</f>
        <v>0.7665549900693418</v>
      </c>
      <c r="T977" s="8" cm="1">
        <f t="array" ref="T977">-1* MEDIAN(_xlfn._xlws.FILTER(T655:T942,($H$655:$H$942=1)*($K$655:$K$942=3)*($AW655:$AW942&gt;$Y$944)))</f>
        <v>-4.7920242895399348</v>
      </c>
      <c r="U977" s="8" cm="1">
        <f t="array" ref="U977">-1* MEDIAN(_xlfn._xlws.FILTER(U655:U942,($H$655:$H$942=1)*($K$655:$K$942=3)*($AW655:$AW942&gt;$Y$944)))</f>
        <v>-3.0970877453654317</v>
      </c>
      <c r="V977" s="8" cm="1">
        <f t="array" ref="V977">-1* MEDIAN(_xlfn._xlws.FILTER(V655:V942,($H$655:$H$942=1)*($K$655:$K$942=3)*($AW655:$AW942&gt;$Y$944)))</f>
        <v>-3.0009173817647663</v>
      </c>
      <c r="W977" s="8" cm="1">
        <f t="array" ref="W977">-1* MEDIAN(_xlfn._xlws.FILTER(W655:W942,($H$655:$H$942=1)*($K$655:$K$942=3)*($AW655:$AW942&gt;$Y$944)))</f>
        <v>0.38402779057971587</v>
      </c>
      <c r="Y977" t="str">
        <f>"Target; Gain &gt; "&amp;Y969&amp;"; #pref=3"</f>
        <v>Target; Gain &gt; 0.8; #pref=3</v>
      </c>
      <c r="Z977" s="8" cm="1">
        <f t="array" ref="Z977">-1* MEDIAN(_xlfn._xlws.FILTER(Z655:Z942,($H$655:$H$942=1)*($K$655:$K$942=3)*($AW655:$AW942&gt;$Y$944)))</f>
        <v>0.22883531780834043</v>
      </c>
      <c r="AA977" s="8" cm="1">
        <f t="array" ref="AA977">-1* MEDIAN(_xlfn._xlws.FILTER(AA655:AA942,($H$655:$H$942=1)*($K$655:$K$942=3)*($AW655:$AW942&gt;$Y$944)))</f>
        <v>0.2341104688493918</v>
      </c>
      <c r="AB977" s="8" cm="1">
        <f t="array" ref="AB977">-1* MEDIAN(_xlfn._xlws.FILTER(AB655:AB942,($H$655:$H$942=1)*($K$655:$K$942=3)*($AW655:$AW942&gt;$Y$944)))</f>
        <v>-0.16811255994650065</v>
      </c>
      <c r="AC977" s="8" cm="1">
        <f t="array" ref="AC977">-1* MEDIAN(_xlfn._xlws.FILTER(AC655:AC942,($H$655:$H$942=1)*($K$655:$K$942=3)*($AW655:$AW942&gt;$Y$944)))</f>
        <v>0.33075067990253726</v>
      </c>
      <c r="AD977" s="8" cm="1">
        <f t="array" ref="AD977">-1* MEDIAN(_xlfn._xlws.FILTER(AD655:AD942,($H$655:$H$942=1)*($K$655:$K$942=3)*($AW655:$AW942&gt;$Y$944)))</f>
        <v>1.2164826765634074E-2</v>
      </c>
      <c r="AE977" s="8" cm="1">
        <f t="array" ref="AE977">-1* MEDIAN(_xlfn._xlws.FILTER(AE655:AE942,($H$655:$H$942=1)*($K$655:$K$942=3)*($AW655:$AW942&gt;$Y$944)))</f>
        <v>0.46549490955403977</v>
      </c>
      <c r="AF977" s="8" cm="1">
        <f t="array" ref="AF977">-1* MEDIAN(_xlfn._xlws.FILTER(AF655:AF942,($H$655:$H$942=1)*($K$655:$K$942=3)*($AW655:$AW942&gt;$Y$944)))</f>
        <v>-1.3754213051346822</v>
      </c>
      <c r="AG977" s="8" cm="1">
        <f t="array" ref="AG977">-1* MEDIAN(_xlfn._xlws.FILTER(AG655:AG942,($H$655:$H$942=1)*($K$655:$K$942=3)*($AW655:$AW942&gt;$Y$944)))</f>
        <v>-0.89280266778897688</v>
      </c>
      <c r="AH977" s="8" cm="1">
        <f t="array" ref="AH977">-1* MEDIAN(_xlfn._xlws.FILTER(AH655:AH942,($H$655:$H$942=1)*($K$655:$K$942=3)*($AW655:$AW942&gt;$Y$944)))</f>
        <v>-1.542175962272418</v>
      </c>
      <c r="AI977" s="8" cm="1">
        <f t="array" ref="AI977">-1* MEDIAN(_xlfn._xlws.FILTER(AI655:AI942,($H$655:$H$942=1)*($K$655:$K$942=3)*($AW655:$AW942&gt;$Y$944)))</f>
        <v>-0.16723225721723384</v>
      </c>
      <c r="AK977" t="str">
        <f t="shared" si="440"/>
        <v>Target; Gain &gt; 0.8; #pref=3</v>
      </c>
      <c r="AL977" s="8" cm="1">
        <f t="array" ref="AL977">-1* MEDIAN(_xlfn._xlws.FILTER(AL655:AL942,($H$655:$H$942=1)*($K$655:$K$942=3)*($AW655:$AW942&gt;$Y$944)))</f>
        <v>0.66675061697890992</v>
      </c>
      <c r="AM977" s="8" cm="1">
        <f t="array" ref="AM977">-1* MEDIAN(_xlfn._xlws.FILTER(AM655:AM942,($H$655:$H$942=1)*($K$655:$K$942=3)*($AW655:$AW942&gt;$Y$944)))</f>
        <v>0.67017057907385136</v>
      </c>
      <c r="AN977" s="8" cm="1">
        <f t="array" ref="AN977">-1* MEDIAN(_xlfn._xlws.FILTER(AN655:AN942,($H$655:$H$942=1)*($K$655:$K$942=3)*($AW655:$AW942&gt;$Y$944)))</f>
        <v>-0.16811255994650065</v>
      </c>
      <c r="AO977" s="8" cm="1">
        <f t="array" ref="AO977">-1* MEDIAN(_xlfn._xlws.FILTER(AO655:AO942,($H$655:$H$942=1)*($K$655:$K$942=3)*($AW655:$AW942&gt;$Y$944)))</f>
        <v>0.69394151682140093</v>
      </c>
      <c r="AP977" s="8" cm="1">
        <f t="array" ref="AP977">-1* MEDIAN(_xlfn._xlws.FILTER(AP655:AP942,($H$655:$H$942=1)*($K$655:$K$942=3)*($AW655:$AW942&gt;$Y$944)))</f>
        <v>1.2164826765634074E-2</v>
      </c>
      <c r="AQ977" s="8" cm="1">
        <f t="array" ref="AQ977">-1* MEDIAN(_xlfn._xlws.FILTER(AQ655:AQ942,($H$655:$H$942=1)*($K$655:$K$942=3)*($AW655:$AW942&gt;$Y$944)))</f>
        <v>0.71231751749642036</v>
      </c>
      <c r="AR977" s="8" cm="1">
        <f t="array" ref="AR977">-1* MEDIAN(_xlfn._xlws.FILTER(AR655:AR942,($H$655:$H$942=1)*($K$655:$K$942=3)*($AW655:$AW942&gt;$Y$944)))</f>
        <v>-0.25986187851946391</v>
      </c>
      <c r="AS977" s="8" cm="1">
        <f t="array" ref="AS977">-1* MEDIAN(_xlfn._xlws.FILTER(AS655:AS942,($H$655:$H$942=1)*($K$655:$K$942=3)*($AW655:$AW942&gt;$Y$944)))</f>
        <v>0.59187913282775173</v>
      </c>
      <c r="AT977" s="8" cm="1">
        <f t="array" ref="AT977">-1* MEDIAN(_xlfn._xlws.FILTER(AT655:AT942,($H$655:$H$942=1)*($K$655:$K$942=3)*($AW655:$AW942&gt;$Y$944)))</f>
        <v>-1.542175962272418</v>
      </c>
      <c r="AU977" s="8" cm="1">
        <f t="array" ref="AU977">-1* MEDIAN(_xlfn._xlws.FILTER(AU655:AU942,($H$655:$H$942=1)*($K$655:$K$942=3)*($AW655:$AW942&gt;$Y$944)))</f>
        <v>0.3934233472096661</v>
      </c>
    </row>
    <row r="978" spans="13:49" x14ac:dyDescent="0.3">
      <c r="M978" t="str">
        <f t="shared" si="444"/>
        <v>Target; Gain &gt; 0.8; #pref=4</v>
      </c>
      <c r="N978" s="8" t="e" cm="1" vm="1">
        <f t="array" ref="N978">-1* MEDIAN(_xlfn._xlws.FILTER(N655:N942,($H$655:$H$942=1)*($K$655:$K$942=4)*($AW655:$AW942&gt;$Y$944)))</f>
        <v>#VALUE!</v>
      </c>
      <c r="O978" s="8" t="e" cm="1" vm="1">
        <f t="array" ref="O978">-1* MEDIAN(_xlfn._xlws.FILTER(O655:O942,($H$655:$H$942=1)*($K$655:$K$942=4)*($AW655:$AW942&gt;$Y$944)))</f>
        <v>#VALUE!</v>
      </c>
      <c r="P978" s="8" t="e" cm="1" vm="1">
        <f t="array" ref="P978">-1* MEDIAN(_xlfn._xlws.FILTER(P655:P942,($H$655:$H$942=1)*($K$655:$K$942=4)*($AW655:$AW942&gt;$Y$944)))</f>
        <v>#VALUE!</v>
      </c>
      <c r="Q978" s="8" t="e" cm="1" vm="1">
        <f t="array" ref="Q978">-1* MEDIAN(_xlfn._xlws.FILTER(Q655:Q942,($H$655:$H$942=1)*($K$655:$K$942=4)*($AW655:$AW942&gt;$Y$944)))</f>
        <v>#VALUE!</v>
      </c>
      <c r="R978" s="8" t="e" cm="1" vm="1">
        <f t="array" ref="R978">-1* MEDIAN(_xlfn._xlws.FILTER(R655:R942,($H$655:$H$942=1)*($K$655:$K$942=4)*($AW655:$AW942&gt;$Y$944)))</f>
        <v>#VALUE!</v>
      </c>
      <c r="S978" s="8" t="e" cm="1" vm="1">
        <f t="array" ref="S978">-1* MEDIAN(_xlfn._xlws.FILTER(S655:S942,($H$655:$H$942=1)*($K$655:$K$942=4)*($AW655:$AW942&gt;$Y$944)))</f>
        <v>#VALUE!</v>
      </c>
      <c r="T978" s="8" t="e" cm="1" vm="1">
        <f t="array" ref="T978">-1* MEDIAN(_xlfn._xlws.FILTER(T655:T942,($H$655:$H$942=1)*($K$655:$K$942=4)*($AW655:$AW942&gt;$Y$944)))</f>
        <v>#VALUE!</v>
      </c>
      <c r="U978" s="8" t="e" cm="1" vm="1">
        <f t="array" ref="U978">-1* MEDIAN(_xlfn._xlws.FILTER(U655:U942,($H$655:$H$942=1)*($K$655:$K$942=4)*($AW655:$AW942&gt;$Y$944)))</f>
        <v>#VALUE!</v>
      </c>
      <c r="V978" s="8" t="e" cm="1" vm="1">
        <f t="array" ref="V978">-1* MEDIAN(_xlfn._xlws.FILTER(V655:V942,($H$655:$H$942=1)*($K$655:$K$942=4)*($AW655:$AW942&gt;$Y$944)))</f>
        <v>#VALUE!</v>
      </c>
      <c r="W978" s="8" t="e" cm="1" vm="1">
        <f t="array" ref="W978">-1* MEDIAN(_xlfn._xlws.FILTER(W655:W942,($H$655:$H$942=1)*($K$655:$K$942=4)*($AW655:$AW942&gt;$Y$944)))</f>
        <v>#VALUE!</v>
      </c>
      <c r="Y978" t="str">
        <f>"Target; Gain &gt; "&amp;Y969&amp;"; #pref=4"</f>
        <v>Target; Gain &gt; 0.8; #pref=4</v>
      </c>
      <c r="Z978" s="8" t="e" cm="1" vm="1">
        <f t="array" ref="Z978">-1* MEDIAN(_xlfn._xlws.FILTER(Z655:Z942,($H$655:$H$942=1)*($K$655:$K$942=4)*($AW655:$AW942&gt;$Y$944)))</f>
        <v>#VALUE!</v>
      </c>
      <c r="AA978" s="8" t="e" cm="1" vm="1">
        <f t="array" ref="AA978">-1* MEDIAN(_xlfn._xlws.FILTER(AA655:AA942,($H$655:$H$942=1)*($K$655:$K$942=4)*($AW655:$AW942&gt;$Y$944)))</f>
        <v>#VALUE!</v>
      </c>
      <c r="AB978" s="8" t="e" cm="1" vm="1">
        <f t="array" ref="AB978">-1* MEDIAN(_xlfn._xlws.FILTER(AB655:AB942,($H$655:$H$942=1)*($K$655:$K$942=4)*($AW655:$AW942&gt;$Y$944)))</f>
        <v>#VALUE!</v>
      </c>
      <c r="AC978" s="8" t="e" cm="1" vm="1">
        <f t="array" ref="AC978">-1* MEDIAN(_xlfn._xlws.FILTER(AC655:AC942,($H$655:$H$942=1)*($K$655:$K$942=4)*($AW655:$AW942&gt;$Y$944)))</f>
        <v>#VALUE!</v>
      </c>
      <c r="AD978" s="8" t="e" cm="1" vm="1">
        <f t="array" ref="AD978">-1* MEDIAN(_xlfn._xlws.FILTER(AD655:AD942,($H$655:$H$942=1)*($K$655:$K$942=4)*($AW655:$AW942&gt;$Y$944)))</f>
        <v>#VALUE!</v>
      </c>
      <c r="AE978" s="8" t="e" cm="1" vm="1">
        <f t="array" ref="AE978">-1* MEDIAN(_xlfn._xlws.FILTER(AE655:AE942,($H$655:$H$942=1)*($K$655:$K$942=4)*($AW655:$AW942&gt;$Y$944)))</f>
        <v>#VALUE!</v>
      </c>
      <c r="AF978" s="8" t="e" cm="1" vm="1">
        <f t="array" ref="AF978">-1* MEDIAN(_xlfn._xlws.FILTER(AF655:AF942,($H$655:$H$942=1)*($K$655:$K$942=4)*($AW655:$AW942&gt;$Y$944)))</f>
        <v>#VALUE!</v>
      </c>
      <c r="AG978" s="8" t="e" cm="1" vm="1">
        <f t="array" ref="AG978">-1* MEDIAN(_xlfn._xlws.FILTER(AG655:AG942,($H$655:$H$942=1)*($K$655:$K$942=4)*($AW655:$AW942&gt;$Y$944)))</f>
        <v>#VALUE!</v>
      </c>
      <c r="AH978" s="8" t="e" cm="1" vm="1">
        <f t="array" ref="AH978">-1* MEDIAN(_xlfn._xlws.FILTER(AH655:AH942,($H$655:$H$942=1)*($K$655:$K$942=4)*($AW655:$AW942&gt;$Y$944)))</f>
        <v>#VALUE!</v>
      </c>
      <c r="AI978" s="8" t="e" cm="1" vm="1">
        <f t="array" ref="AI978">-1* MEDIAN(_xlfn._xlws.FILTER(AI655:AI942,($H$655:$H$942=1)*($K$655:$K$942=4)*($AW655:$AW942&gt;$Y$944)))</f>
        <v>#VALUE!</v>
      </c>
      <c r="AK978" t="str">
        <f t="shared" si="440"/>
        <v>Target; Gain &gt; 0.8; #pref=4</v>
      </c>
      <c r="AL978" s="8" t="e" cm="1" vm="1">
        <f t="array" ref="AL978">-1* MEDIAN(_xlfn._xlws.FILTER(AL655:AL942,($H$655:$H$942=1)*($K$655:$K$942=4)*($AW655:$AW942&gt;$Y$944)))</f>
        <v>#VALUE!</v>
      </c>
      <c r="AM978" s="8" t="e" cm="1" vm="1">
        <f t="array" ref="AM978">-1* MEDIAN(_xlfn._xlws.FILTER(AM655:AM942,($H$655:$H$942=1)*($K$655:$K$942=4)*($AW655:$AW942&gt;$Y$944)))</f>
        <v>#VALUE!</v>
      </c>
      <c r="AN978" s="8" t="e" cm="1" vm="1">
        <f t="array" ref="AN978">-1* MEDIAN(_xlfn._xlws.FILTER(AN655:AN942,($H$655:$H$942=1)*($K$655:$K$942=4)*($AW655:$AW942&gt;$Y$944)))</f>
        <v>#VALUE!</v>
      </c>
      <c r="AO978" s="8" t="e" cm="1" vm="1">
        <f t="array" ref="AO978">-1* MEDIAN(_xlfn._xlws.FILTER(AO655:AO942,($H$655:$H$942=1)*($K$655:$K$942=4)*($AW655:$AW942&gt;$Y$944)))</f>
        <v>#VALUE!</v>
      </c>
      <c r="AP978" s="8" t="e" cm="1" vm="1">
        <f t="array" ref="AP978">-1* MEDIAN(_xlfn._xlws.FILTER(AP655:AP942,($H$655:$H$942=1)*($K$655:$K$942=4)*($AW655:$AW942&gt;$Y$944)))</f>
        <v>#VALUE!</v>
      </c>
      <c r="AQ978" s="8" t="e" cm="1" vm="1">
        <f t="array" ref="AQ978">-1* MEDIAN(_xlfn._xlws.FILTER(AQ655:AQ942,($H$655:$H$942=1)*($K$655:$K$942=4)*($AW655:$AW942&gt;$Y$944)))</f>
        <v>#VALUE!</v>
      </c>
      <c r="AR978" s="8" t="e" cm="1" vm="1">
        <f t="array" ref="AR978">-1* MEDIAN(_xlfn._xlws.FILTER(AR655:AR942,($H$655:$H$942=1)*($K$655:$K$942=4)*($AW655:$AW942&gt;$Y$944)))</f>
        <v>#VALUE!</v>
      </c>
      <c r="AS978" s="8" t="e" cm="1" vm="1">
        <f t="array" ref="AS978">-1* MEDIAN(_xlfn._xlws.FILTER(AS655:AS942,($H$655:$H$942=1)*($K$655:$K$942=4)*($AW655:$AW942&gt;$Y$944)))</f>
        <v>#VALUE!</v>
      </c>
      <c r="AT978" s="8" t="e" cm="1" vm="1">
        <f t="array" ref="AT978">-1* MEDIAN(_xlfn._xlws.FILTER(AT655:AT942,($H$655:$H$942=1)*($K$655:$K$942=4)*($AW655:$AW942&gt;$Y$944)))</f>
        <v>#VALUE!</v>
      </c>
      <c r="AU978" s="8" t="e" cm="1" vm="1">
        <f t="array" ref="AU978">-1* MEDIAN(_xlfn._xlws.FILTER(AU655:AU942,($H$655:$H$942=1)*($K$655:$K$942=4)*($AW655:$AW942&gt;$Y$944)))</f>
        <v>#VALUE!</v>
      </c>
    </row>
    <row r="979" spans="13:49" x14ac:dyDescent="0.3">
      <c r="M979" t="str">
        <f t="shared" si="444"/>
        <v>Target (or sym); Gain &gt; 0</v>
      </c>
      <c r="N979" s="8" cm="1">
        <f t="array" ref="N979">-1* MEDIAN(_xlfn._xlws.FILTER(N655:N942,($H655:$H942=1)*($J655:$J942=1)))</f>
        <v>0.36388962140679681</v>
      </c>
      <c r="O979" s="8" cm="1">
        <f t="array" ref="O979">-1* MEDIAN(_xlfn._xlws.FILTER(O655:O942,($H655:$H942=1)*($J655:$J942=1)))</f>
        <v>0.35713036536378451</v>
      </c>
      <c r="P979" s="8" cm="1">
        <f t="array" ref="P979">-1* MEDIAN(_xlfn._xlws.FILTER(P655:P942,($H655:$H942=1)*($J655:$J942=1)))</f>
        <v>-0.1486996757734842</v>
      </c>
      <c r="Q979" s="8" cm="1">
        <f t="array" ref="Q979">-1* MEDIAN(_xlfn._xlws.FILTER(Q655:Q942,($H655:$H942=1)*($J655:$J942=1)))</f>
        <v>0.67774721594465004</v>
      </c>
      <c r="R979" s="8" cm="1">
        <f t="array" ref="R979">-1* MEDIAN(_xlfn._xlws.FILTER(R655:R942,($H655:$H942=1)*($J655:$J942=1)))</f>
        <v>0.14521490170370521</v>
      </c>
      <c r="S979" s="8" cm="1">
        <f t="array" ref="S979">-1* MEDIAN(_xlfn._xlws.FILTER(S655:S942,($H655:$H942=1)*($J655:$J942=1)))</f>
        <v>0.77638713554780303</v>
      </c>
      <c r="T979" s="8" cm="1">
        <f t="array" ref="T979">-1* MEDIAN(_xlfn._xlws.FILTER(T655:T942,($H655:$H942=1)*($J655:$J942=1)))</f>
        <v>-1.7134136157510973</v>
      </c>
      <c r="U979" s="8" cm="1">
        <f t="array" ref="U979">-1* MEDIAN(_xlfn._xlws.FILTER(U655:U942,($H655:$H942=1)*($J655:$J942=1)))</f>
        <v>-1.1466608720898899</v>
      </c>
      <c r="V979" s="8" cm="1">
        <f t="array" ref="V979">-1* MEDIAN(_xlfn._xlws.FILTER(V655:V942,($H655:$H942=1)*($J655:$J942=1)))</f>
        <v>-3.0009173817647663</v>
      </c>
      <c r="W979" s="8" cm="1">
        <f t="array" ref="W979">-1* MEDIAN(_xlfn._xlws.FILTER(W655:W942,($H655:$H942=1)*($J655:$J942=1)))</f>
        <v>0.5492581216252046</v>
      </c>
      <c r="Y979" t="s">
        <v>52</v>
      </c>
      <c r="Z979" s="8" cm="1">
        <f t="array" ref="Z979">-1* MEDIAN(_xlfn._xlws.FILTER(Z655:Z942,($H655:$H942=1)*($J655:$J942=1)))</f>
        <v>0.31206602136716843</v>
      </c>
      <c r="AA979" s="8" cm="1">
        <f t="array" ref="AA979">-1* MEDIAN(_xlfn._xlws.FILTER(AA655:AA942,($H655:$H942=1)*($J655:$J942=1)))</f>
        <v>0.31412748390153744</v>
      </c>
      <c r="AB979" s="8" cm="1">
        <f t="array" ref="AB979">-1* MEDIAN(_xlfn._xlws.FILTER(AB655:AB942,($H655:$H942=1)*($J655:$J942=1)))</f>
        <v>-0.16811255994650065</v>
      </c>
      <c r="AC979" s="8" cm="1">
        <f t="array" ref="AC979">-1* MEDIAN(_xlfn._xlws.FILTER(AC655:AC942,($H655:$H942=1)*($J655:$J942=1)))</f>
        <v>0.46922451187877123</v>
      </c>
      <c r="AD979" s="8" cm="1">
        <f t="array" ref="AD979">-1* MEDIAN(_xlfn._xlws.FILTER(AD655:AD942,($H655:$H942=1)*($J655:$J942=1)))</f>
        <v>0.16914039847379306</v>
      </c>
      <c r="AE979" s="8" cm="1">
        <f t="array" ref="AE979">-1* MEDIAN(_xlfn._xlws.FILTER(AE655:AE942,($H655:$H942=1)*($J655:$J942=1)))</f>
        <v>0.50262867565258107</v>
      </c>
      <c r="AF979" s="8" cm="1">
        <f t="array" ref="AF979">-1* MEDIAN(_xlfn._xlws.FILTER(AF655:AF942,($H655:$H942=1)*($J655:$J942=1)))</f>
        <v>-0.4151376450973035</v>
      </c>
      <c r="AG979" s="8" cm="1">
        <f t="array" ref="AG979">-1* MEDIAN(_xlfn._xlws.FILTER(AG655:AG942,($H655:$H942=1)*($J655:$J942=1)))</f>
        <v>-0.23273508082803265</v>
      </c>
      <c r="AH979" s="8" cm="1">
        <f t="array" ref="AH979">-1* MEDIAN(_xlfn._xlws.FILTER(AH655:AH942,($H655:$H942=1)*($J655:$J942=1)))</f>
        <v>-1.542175962272418</v>
      </c>
      <c r="AI979" s="8" cm="1">
        <f t="array" ref="AI979">-1* MEDIAN(_xlfn._xlws.FILTER(AI655:AI942,($H655:$H942=1)*($J655:$J942=1)))</f>
        <v>-0.10051372850945889</v>
      </c>
      <c r="AK979" t="str">
        <f t="shared" si="440"/>
        <v>Target (or sym); Gain &gt; 0</v>
      </c>
      <c r="AL979" s="8" cm="1">
        <f t="array" ref="AL979">-1* MEDIAN(_xlfn._xlws.FILTER(AL655:AL942,($H655:$H942=1)*($J655:$J942=1)))</f>
        <v>0.76542431348754802</v>
      </c>
      <c r="AM979" s="8" cm="1">
        <f t="array" ref="AM979">-1* MEDIAN(_xlfn._xlws.FILTER(AM655:AM942,($H655:$H942=1)*($J655:$J942=1)))</f>
        <v>0.7687994896492355</v>
      </c>
      <c r="AN979" s="8" cm="1">
        <f t="array" ref="AN979">-1* MEDIAN(_xlfn._xlws.FILTER(AN655:AN942,($H655:$H942=1)*($J655:$J942=1)))</f>
        <v>-0.16811255994650065</v>
      </c>
      <c r="AO979" s="8" cm="1">
        <f t="array" ref="AO979">-1* MEDIAN(_xlfn._xlws.FILTER(AO655:AO942,($H655:$H942=1)*($J655:$J942=1)))</f>
        <v>0.77917073017637228</v>
      </c>
      <c r="AP979" s="8" cm="1">
        <f t="array" ref="AP979">-1* MEDIAN(_xlfn._xlws.FILTER(AP655:AP942,($H655:$H942=1)*($J655:$J942=1)))</f>
        <v>0.16914039847379306</v>
      </c>
      <c r="AQ979" s="8" cm="1">
        <f t="array" ref="AQ979">-1* MEDIAN(_xlfn._xlws.FILTER(AQ655:AQ942,($H655:$H942=1)*($J655:$J942=1)))</f>
        <v>0.7694970354445656</v>
      </c>
      <c r="AR979" s="8" cm="1">
        <f t="array" ref="AR979">-1* MEDIAN(_xlfn._xlws.FILTER(AR655:AR942,($H655:$H942=1)*($J655:$J942=1)))</f>
        <v>0.25010379237501701</v>
      </c>
      <c r="AS979" s="8" cm="1">
        <f t="array" ref="AS979">-1* MEDIAN(_xlfn._xlws.FILTER(AS655:AS942,($H655:$H942=1)*($J655:$J942=1)))</f>
        <v>0.77166197353128518</v>
      </c>
      <c r="AT979" s="8" cm="1">
        <f t="array" ref="AT979">-1* MEDIAN(_xlfn._xlws.FILTER(AT655:AT942,($H655:$H942=1)*($J655:$J942=1)))</f>
        <v>-1.542175962272418</v>
      </c>
      <c r="AU979" s="8" cm="1">
        <f t="array" ref="AU979">-1* MEDIAN(_xlfn._xlws.FILTER(AU655:AU942,($H655:$H942=1)*($J655:$J942=1)))</f>
        <v>0.42447683803545067</v>
      </c>
      <c r="AV979" s="4" t="s">
        <v>43</v>
      </c>
      <c r="AW979" s="18">
        <f>AVERAGEIF($J655:$J942,"=1",AW655:AW942)</f>
        <v>0.76244683860859053</v>
      </c>
    </row>
    <row r="980" spans="13:49" x14ac:dyDescent="0.3">
      <c r="M980" t="str">
        <f t="shared" si="444"/>
        <v>Target (or sym); Gain &lt;= 0</v>
      </c>
      <c r="N980" s="8" cm="1">
        <f t="array" ref="N980">-1* MEDIAN(_xlfn._xlws.FILTER(N655:N942,($H655:$H942=1)*($J655:$J942=0)))</f>
        <v>-1.438802629597659</v>
      </c>
      <c r="O980" s="8" cm="1">
        <f t="array" ref="O980">-1* MEDIAN(_xlfn._xlws.FILTER(O655:O942,($H655:$H942=1)*($J655:$J942=0)))</f>
        <v>-1.4454030022023963</v>
      </c>
      <c r="P980" s="8" cm="1">
        <f t="array" ref="P980">-1* MEDIAN(_xlfn._xlws.FILTER(P655:P942,($H655:$H942=1)*($J655:$J942=0)))</f>
        <v>0.2215793517215543</v>
      </c>
      <c r="Q980" s="8" cm="1">
        <f t="array" ref="Q980">-1* MEDIAN(_xlfn._xlws.FILTER(Q655:Q942,($H655:$H942=1)*($J655:$J942=0)))</f>
        <v>-7.0404472662251527E-2</v>
      </c>
      <c r="R980" s="8" cm="1">
        <f t="array" ref="R980">-1* MEDIAN(_xlfn._xlws.FILTER(R655:R942,($H655:$H942=1)*($J655:$J942=0)))</f>
        <v>0.29522989523034743</v>
      </c>
      <c r="S980" s="8" cm="1">
        <f t="array" ref="S980">-1* MEDIAN(_xlfn._xlws.FILTER(S655:S942,($H655:$H942=1)*($J655:$J942=0)))</f>
        <v>-0.15492865798557459</v>
      </c>
      <c r="T980" s="8" cm="1">
        <f t="array" ref="T980">-1* MEDIAN(_xlfn._xlws.FILTER(T655:T942,($H655:$H942=1)*($J655:$J942=0)))</f>
        <v>-4.9634104127145484</v>
      </c>
      <c r="U980" s="8" cm="1">
        <f t="array" ref="U980">-1* MEDIAN(_xlfn._xlws.FILTER(U655:U942,($H655:$H942=1)*($J655:$J942=0)))</f>
        <v>-4.7968576039804303</v>
      </c>
      <c r="V980" s="8" cm="1">
        <f t="array" ref="V980">-1* MEDIAN(_xlfn._xlws.FILTER(V655:V942,($H655:$H942=1)*($J655:$J942=0)))</f>
        <v>0.28448595115726238</v>
      </c>
      <c r="W980" s="8" cm="1">
        <f t="array" ref="W980">-1* MEDIAN(_xlfn._xlws.FILTER(W655:W942,($H655:$H942=1)*($J655:$J942=0)))</f>
        <v>-1.1051901960391284</v>
      </c>
      <c r="Y980" t="s">
        <v>132</v>
      </c>
      <c r="Z980" s="8" cm="1">
        <f t="array" ref="Z980">-1* MEDIAN(_xlfn._xlws.FILTER(Z655:Z942,($H655:$H942=1)*($J655:$J942=0)))</f>
        <v>-0.7805799294744149</v>
      </c>
      <c r="AA980" s="8" cm="1">
        <f t="array" ref="AA980">-1* MEDIAN(_xlfn._xlws.FILTER(AA655:AA942,($H655:$H942=1)*($J655:$J942=0)))</f>
        <v>-0.76531049422865371</v>
      </c>
      <c r="AB980" s="8" cm="1">
        <f t="array" ref="AB980">-1* MEDIAN(_xlfn._xlws.FILTER(AB655:AB942,($H655:$H942=1)*($J655:$J942=0)))</f>
        <v>3.774659720246204E-2</v>
      </c>
      <c r="AC980" s="8" cm="1">
        <f t="array" ref="AC980">-1* MEDIAN(_xlfn._xlws.FILTER(AC655:AC942,($H655:$H942=1)*($J655:$J942=0)))</f>
        <v>-0.2809574350388821</v>
      </c>
      <c r="AD980" s="8" cm="1">
        <f t="array" ref="AD980">-1* MEDIAN(_xlfn._xlws.FILTER(AD655:AD942,($H655:$H942=1)*($J655:$J942=0)))</f>
        <v>-0.31593098119704927</v>
      </c>
      <c r="AE980" s="8" cm="1">
        <f t="array" ref="AE980">-1* MEDIAN(_xlfn._xlws.FILTER(AE655:AE942,($H655:$H942=1)*($J655:$J942=0)))</f>
        <v>-0.91713593212722999</v>
      </c>
      <c r="AF980" s="8" cm="1">
        <f t="array" ref="AF980">-1* MEDIAN(_xlfn._xlws.FILTER(AF655:AF942,($H655:$H942=1)*($J655:$J942=0)))</f>
        <v>-0.49922243196986466</v>
      </c>
      <c r="AG980" s="8" cm="1">
        <f t="array" ref="AG980">-1* MEDIAN(_xlfn._xlws.FILTER(AG655:AG942,($H655:$H942=1)*($J655:$J942=0)))</f>
        <v>-1.4313908968011964</v>
      </c>
      <c r="AH980" s="8" cm="1">
        <f t="array" ref="AH980">-1* MEDIAN(_xlfn._xlws.FILTER(AH655:AH942,($H655:$H942=1)*($J655:$J942=0)))</f>
        <v>-6.3622755055475544E-2</v>
      </c>
      <c r="AI980" s="8" cm="1">
        <f t="array" ref="AI980">-1* MEDIAN(_xlfn._xlws.FILTER(AI655:AI942,($H655:$H942=1)*($J655:$J942=0)))</f>
        <v>-2.023525902540487</v>
      </c>
      <c r="AK980" t="str">
        <f t="shared" si="440"/>
        <v>Target (or sym); Gain &lt;= 0</v>
      </c>
      <c r="AL980" s="8" cm="1">
        <f t="array" ref="AL980">-1* MEDIAN(_xlfn._xlws.FILTER(AL655:AL942,($H655:$H942=1)*($J655:$J942=0)))</f>
        <v>0.52987810684474312</v>
      </c>
      <c r="AM980" s="8" cm="1">
        <f t="array" ref="AM980">-1* MEDIAN(_xlfn._xlws.FILTER(AM655:AM942,($H655:$H942=1)*($J655:$J942=0)))</f>
        <v>0.53395335045670411</v>
      </c>
      <c r="AN980" s="8" cm="1">
        <f t="array" ref="AN980">-1* MEDIAN(_xlfn._xlws.FILTER(AN655:AN942,($H655:$H942=1)*($J655:$J942=0)))</f>
        <v>3.774659720246204E-2</v>
      </c>
      <c r="AO980" s="8" cm="1">
        <f t="array" ref="AO980">-1* MEDIAN(_xlfn._xlws.FILTER(AO655:AO942,($H655:$H942=1)*($J655:$J942=0)))</f>
        <v>0.60245196103052989</v>
      </c>
      <c r="AP980" s="8" cm="1">
        <f t="array" ref="AP980">-1* MEDIAN(_xlfn._xlws.FILTER(AP655:AP942,($H655:$H942=1)*($J655:$J942=0)))</f>
        <v>-0.31593098119704927</v>
      </c>
      <c r="AQ980" s="8" cm="1">
        <f t="array" ref="AQ980">-1* MEDIAN(_xlfn._xlws.FILTER(AQ655:AQ942,($H655:$H942=1)*($J655:$J942=0)))</f>
        <v>0.49657179083217612</v>
      </c>
      <c r="AR980" s="8" cm="1">
        <f t="array" ref="AR980">-1* MEDIAN(_xlfn._xlws.FILTER(AR655:AR942,($H655:$H942=1)*($J655:$J942=0)))</f>
        <v>2.7791529891541045E-2</v>
      </c>
      <c r="AS980" s="8" cm="1">
        <f t="array" ref="AS980">-1* MEDIAN(_xlfn._xlws.FILTER(AS655:AS942,($H655:$H942=1)*($J655:$J942=0)))</f>
        <v>0.57802799288073714</v>
      </c>
      <c r="AT980" s="8" cm="1">
        <f t="array" ref="AT980">-1* MEDIAN(_xlfn._xlws.FILTER(AT655:AT942,($H655:$H942=1)*($J655:$J942=0)))</f>
        <v>-6.3622755055475544E-2</v>
      </c>
      <c r="AU980" s="8" cm="1">
        <f t="array" ref="AU980">-1* MEDIAN(_xlfn._xlws.FILTER(AU655:AU942,($H655:$H942=1)*($J655:$J942=0)))</f>
        <v>-0.48402732230274459</v>
      </c>
      <c r="AV980" s="4" t="s">
        <v>18</v>
      </c>
      <c r="AW980" s="18">
        <f>AVERAGEIF($J655:$J942,"=0",AW655:AW942)</f>
        <v>-0.66078726012744471</v>
      </c>
    </row>
    <row r="981" spans="13:49" x14ac:dyDescent="0.3">
      <c r="M981" s="19">
        <f t="shared" ref="M981:O986" si="445">M969</f>
        <v>0.8</v>
      </c>
      <c r="N981" s="19" t="str">
        <f t="shared" si="445"/>
        <v>BNL Causal</v>
      </c>
      <c r="O981" s="19" t="str">
        <f t="shared" si="445"/>
        <v>BNL Causal HM</v>
      </c>
      <c r="P981" s="19" t="str">
        <f>Q969</f>
        <v>SFS Causal</v>
      </c>
      <c r="Q981" s="19" t="str">
        <f>S969</f>
        <v>SaLSa Causal</v>
      </c>
      <c r="R981" s="19" t="str">
        <f>U969</f>
        <v>D&amp;C Causal</v>
      </c>
      <c r="S981" s="19" t="str">
        <f>W969</f>
        <v>BBS Causal</v>
      </c>
      <c r="T981" s="19"/>
      <c r="U981" s="19">
        <f t="shared" ref="U981:W992" si="446">Y969</f>
        <v>0.8</v>
      </c>
      <c r="V981" s="19" t="str">
        <f t="shared" si="446"/>
        <v>BNL Causal</v>
      </c>
      <c r="W981" s="19" t="str">
        <f t="shared" si="446"/>
        <v>BNL Causal HM</v>
      </c>
      <c r="X981" s="19" t="str">
        <f>AC969</f>
        <v>SFS Causal</v>
      </c>
      <c r="Y981" s="19" t="str">
        <f>AE969</f>
        <v>SaLSa Causal</v>
      </c>
      <c r="Z981" s="19" t="str">
        <f>AG969</f>
        <v>D&amp;C Causal</v>
      </c>
      <c r="AA981" s="19" t="str">
        <f>AI969</f>
        <v>BBS Causal</v>
      </c>
      <c r="AB981" s="17"/>
      <c r="AC981" s="32">
        <f>AK969</f>
        <v>0.8</v>
      </c>
      <c r="AD981" s="32" t="str">
        <f>AL969</f>
        <v>BNL Causal</v>
      </c>
      <c r="AE981" s="32" t="str">
        <f>AM969</f>
        <v>BNL Causal HM</v>
      </c>
      <c r="AF981" s="32" t="str">
        <f>AO969</f>
        <v>SFS Causal</v>
      </c>
      <c r="AG981" s="32" t="str">
        <f>AQ969</f>
        <v>SaLSa Causal</v>
      </c>
      <c r="AH981" s="32" t="str">
        <f>AS969</f>
        <v>D&amp;C Causal</v>
      </c>
      <c r="AI981" s="32" t="str">
        <f>AU969</f>
        <v>BBS Causal</v>
      </c>
      <c r="AK981" s="19"/>
      <c r="AL981" s="19"/>
      <c r="AM981" s="19"/>
      <c r="AN981" s="17"/>
      <c r="AO981" s="17"/>
      <c r="AP981" s="17"/>
      <c r="AQ981" s="17"/>
      <c r="AR981" s="17"/>
      <c r="AS981" s="17"/>
      <c r="AT981" s="17"/>
      <c r="AU981" s="17"/>
    </row>
    <row r="982" spans="13:49" x14ac:dyDescent="0.3">
      <c r="M982" t="str">
        <f t="shared" si="445"/>
        <v>ALL</v>
      </c>
      <c r="N982" s="8">
        <f t="shared" si="445"/>
        <v>0.20191862725461968</v>
      </c>
      <c r="O982" s="8">
        <f t="shared" si="445"/>
        <v>0.18844900842394391</v>
      </c>
      <c r="P982" s="8">
        <f>Q970</f>
        <v>0.59972021656680419</v>
      </c>
      <c r="Q982" s="8">
        <f>S970</f>
        <v>0.51763795580678029</v>
      </c>
      <c r="R982" s="8">
        <f>U970</f>
        <v>-0.88436869144131713</v>
      </c>
      <c r="S982" s="8">
        <f>W970</f>
        <v>0.1057300157528869</v>
      </c>
      <c r="T982" s="8"/>
      <c r="U982" s="8" t="str">
        <f t="shared" si="446"/>
        <v>ALL</v>
      </c>
      <c r="V982" s="8">
        <f t="shared" si="446"/>
        <v>0.24015512407454359</v>
      </c>
      <c r="W982" s="8">
        <f t="shared" si="446"/>
        <v>0.24252046954723103</v>
      </c>
      <c r="X982" s="8">
        <f>AC970</f>
        <v>0.40130283586591797</v>
      </c>
      <c r="Y982" s="8">
        <f>AE970</f>
        <v>0.23906334319787736</v>
      </c>
      <c r="Z982" s="8">
        <f>AG970</f>
        <v>-0.16492928860620865</v>
      </c>
      <c r="AA982" s="8">
        <f>AI970</f>
        <v>-0.23843650175936848</v>
      </c>
      <c r="AB982" s="17"/>
      <c r="AC982" s="33" t="str">
        <f t="shared" ref="AC982:AE992" si="447">AK970</f>
        <v>ALL</v>
      </c>
      <c r="AD982" s="8">
        <f t="shared" si="447"/>
        <v>0.73286858927119169</v>
      </c>
      <c r="AE982" s="8">
        <f t="shared" si="447"/>
        <v>0.73314765510677393</v>
      </c>
      <c r="AF982" s="8">
        <f t="shared" ref="AF982:AF992" si="448">AO970</f>
        <v>0.76073323998167686</v>
      </c>
      <c r="AG982" s="8">
        <f t="shared" ref="AG982:AG992" si="449">AQ970</f>
        <v>0.7174343902088347</v>
      </c>
      <c r="AH982" s="8">
        <f t="shared" ref="AH982:AH992" si="450">AS970</f>
        <v>0.77813395021129361</v>
      </c>
      <c r="AI982" s="8">
        <f t="shared" ref="AI982:AI992" si="451">AU970</f>
        <v>0.32533388079357173</v>
      </c>
      <c r="AK982" s="8"/>
      <c r="AL982" s="8"/>
      <c r="AM982" s="8"/>
      <c r="AN982" s="17"/>
      <c r="AO982" s="17"/>
      <c r="AP982" s="17"/>
      <c r="AQ982" s="17"/>
      <c r="AR982" s="17"/>
      <c r="AS982" s="17"/>
      <c r="AT982" s="17"/>
      <c r="AU982" s="17"/>
    </row>
    <row r="983" spans="13:49" x14ac:dyDescent="0.3">
      <c r="M983" t="str">
        <f t="shared" si="445"/>
        <v>Target; Gain &gt; 0.8</v>
      </c>
      <c r="N983" s="8">
        <f t="shared" si="445"/>
        <v>0.35173600585507725</v>
      </c>
      <c r="O983" s="8">
        <f t="shared" si="445"/>
        <v>0.34668734501527915</v>
      </c>
      <c r="P983" s="8">
        <f>Q971</f>
        <v>0.61693257026222359</v>
      </c>
      <c r="Q983" s="8">
        <f>S971</f>
        <v>0.7665549900693418</v>
      </c>
      <c r="R983" s="8">
        <f>U971</f>
        <v>-3.0970877453654317</v>
      </c>
      <c r="S983" s="8">
        <f>W971</f>
        <v>0.38402779057971587</v>
      </c>
      <c r="T983" s="8"/>
      <c r="U983" s="8" t="str">
        <f t="shared" si="446"/>
        <v>Target; Gain &gt; 0.8</v>
      </c>
      <c r="V983" s="8">
        <f t="shared" si="446"/>
        <v>0.22883531780834043</v>
      </c>
      <c r="W983" s="8">
        <f t="shared" si="446"/>
        <v>0.2341104688493918</v>
      </c>
      <c r="X983" s="8">
        <f>AC971</f>
        <v>0.33075067990253726</v>
      </c>
      <c r="Y983" s="8">
        <f>AE971</f>
        <v>0.46549490955403977</v>
      </c>
      <c r="Z983" s="8">
        <f>AG971</f>
        <v>-0.89280266778897688</v>
      </c>
      <c r="AA983" s="8">
        <f>AI971</f>
        <v>-0.16723225721723384</v>
      </c>
      <c r="AB983" s="17"/>
      <c r="AC983" s="33" t="str">
        <f t="shared" si="447"/>
        <v>Target; Gain &gt; 0.8</v>
      </c>
      <c r="AD983" s="8">
        <f t="shared" si="447"/>
        <v>0.66675061697890992</v>
      </c>
      <c r="AE983" s="8">
        <f t="shared" si="447"/>
        <v>0.67017057907385136</v>
      </c>
      <c r="AF983" s="8">
        <f t="shared" si="448"/>
        <v>0.69394151682140093</v>
      </c>
      <c r="AG983" s="8">
        <f t="shared" si="449"/>
        <v>0.71231751749642036</v>
      </c>
      <c r="AH983" s="8">
        <f t="shared" si="450"/>
        <v>0.59187913282775173</v>
      </c>
      <c r="AI983" s="8">
        <f t="shared" si="451"/>
        <v>0.3934233472096661</v>
      </c>
      <c r="AK983" s="8"/>
      <c r="AL983" s="8"/>
      <c r="AM983" s="8"/>
      <c r="AN983" s="17"/>
      <c r="AO983" s="17"/>
      <c r="AP983" s="17"/>
      <c r="AQ983" s="17"/>
      <c r="AR983" s="17"/>
      <c r="AS983" s="17"/>
      <c r="AT983" s="17"/>
      <c r="AU983" s="17"/>
    </row>
    <row r="984" spans="13:49" x14ac:dyDescent="0.3">
      <c r="M984" t="str">
        <f t="shared" si="445"/>
        <v>Gain &gt; 0.8</v>
      </c>
      <c r="N984" s="8">
        <f t="shared" si="445"/>
        <v>0.35173600585507725</v>
      </c>
      <c r="O984" s="8">
        <f t="shared" si="445"/>
        <v>0.34668734501527915</v>
      </c>
      <c r="P984" s="8">
        <f t="shared" ref="P984:P992" si="452">Q972</f>
        <v>0.65340593670566394</v>
      </c>
      <c r="Q984" s="8">
        <f t="shared" ref="Q984:Q986" si="453">S972</f>
        <v>0.74334298873481197</v>
      </c>
      <c r="R984" s="8">
        <f t="shared" ref="R984:R986" si="454">U972</f>
        <v>-1.493715916807945</v>
      </c>
      <c r="S984" s="8">
        <f t="shared" ref="S984:S992" si="455">W972</f>
        <v>0.58749472812956771</v>
      </c>
      <c r="T984" s="8"/>
      <c r="U984" s="8" t="str">
        <f t="shared" si="446"/>
        <v>Gain &gt; 0.8</v>
      </c>
      <c r="V984" s="8">
        <f t="shared" si="446"/>
        <v>0.32816463317260902</v>
      </c>
      <c r="W984" s="8">
        <f t="shared" si="446"/>
        <v>0.33142943722938978</v>
      </c>
      <c r="X984" s="8">
        <f t="shared" ref="X984:X992" si="456">AC972</f>
        <v>0.47377584960350205</v>
      </c>
      <c r="Y984" s="8">
        <f t="shared" ref="Y984:Y988" si="457">AE972</f>
        <v>0.39020310431727567</v>
      </c>
      <c r="Z984" s="8">
        <f t="shared" ref="Z984:Z992" si="458">AG972</f>
        <v>-0.32779821010379184</v>
      </c>
      <c r="AA984" s="8">
        <f t="shared" ref="AA984:AA992" si="459">AI972</f>
        <v>-4.176740914239295E-2</v>
      </c>
      <c r="AB984" s="17"/>
      <c r="AC984" s="33" t="str">
        <f t="shared" si="447"/>
        <v>Gain &gt; 0.8</v>
      </c>
      <c r="AD984" s="8">
        <f t="shared" si="447"/>
        <v>0.76542431348754802</v>
      </c>
      <c r="AE984" s="8">
        <f t="shared" si="447"/>
        <v>0.76777369580708821</v>
      </c>
      <c r="AF984" s="8">
        <f t="shared" si="448"/>
        <v>0.78464739699494079</v>
      </c>
      <c r="AG984" s="8">
        <f t="shared" si="449"/>
        <v>0.75353534708251724</v>
      </c>
      <c r="AH984" s="8">
        <f t="shared" si="450"/>
        <v>0.74936577758853673</v>
      </c>
      <c r="AI984" s="8">
        <f t="shared" si="451"/>
        <v>0.42447683803545067</v>
      </c>
      <c r="AK984" s="8"/>
      <c r="AL984" s="8"/>
      <c r="AM984" s="8"/>
      <c r="AN984" s="17"/>
      <c r="AO984" s="17"/>
      <c r="AP984" s="17"/>
      <c r="AQ984" s="17"/>
      <c r="AR984" s="17"/>
      <c r="AS984" s="17"/>
      <c r="AT984" s="17"/>
      <c r="AU984" s="17"/>
    </row>
    <row r="985" spans="13:49" x14ac:dyDescent="0.3">
      <c r="M985" t="str">
        <f t="shared" si="445"/>
        <v>Target (or sym)</v>
      </c>
      <c r="N985" s="8">
        <f t="shared" si="445"/>
        <v>0.35173600585507725</v>
      </c>
      <c r="O985" s="8">
        <f t="shared" si="445"/>
        <v>0.34668734501527915</v>
      </c>
      <c r="P985" s="8">
        <f t="shared" si="452"/>
        <v>0.65838326493095667</v>
      </c>
      <c r="Q985" s="8">
        <f t="shared" si="453"/>
        <v>0.74277801448386405</v>
      </c>
      <c r="R985" s="8">
        <f t="shared" si="454"/>
        <v>-1.3146254048595634</v>
      </c>
      <c r="S985" s="8">
        <f t="shared" si="455"/>
        <v>0.35968137839012737</v>
      </c>
      <c r="T985" s="8"/>
      <c r="U985" s="8" t="str">
        <f t="shared" si="446"/>
        <v>Target (or sym)</v>
      </c>
      <c r="V985" s="8">
        <f>Z973</f>
        <v>0.29417368841816799</v>
      </c>
      <c r="W985" s="8">
        <f t="shared" si="446"/>
        <v>0.29622569418872663</v>
      </c>
      <c r="X985" s="8">
        <f t="shared" si="456"/>
        <v>0.42465417474721012</v>
      </c>
      <c r="Y985" s="8">
        <f t="shared" si="457"/>
        <v>0.42677600562179185</v>
      </c>
      <c r="Z985" s="8">
        <f t="shared" si="458"/>
        <v>-0.38335183659051397</v>
      </c>
      <c r="AA985" s="8">
        <f t="shared" si="459"/>
        <v>-0.16723225721723384</v>
      </c>
      <c r="AB985" s="17"/>
      <c r="AC985" s="14" t="str">
        <f t="shared" si="447"/>
        <v>Target (or sym)</v>
      </c>
      <c r="AD985" s="8">
        <f t="shared" si="447"/>
        <v>0.74443746307329461</v>
      </c>
      <c r="AE985" s="8">
        <f t="shared" si="447"/>
        <v>0.74526984407809294</v>
      </c>
      <c r="AF985" s="8">
        <f t="shared" si="448"/>
        <v>0.76056661395364944</v>
      </c>
      <c r="AG985" s="8">
        <f t="shared" si="449"/>
        <v>0.71231751749642036</v>
      </c>
      <c r="AH985" s="8">
        <f t="shared" si="450"/>
        <v>0.74821504034944186</v>
      </c>
      <c r="AI985" s="8">
        <f t="shared" si="451"/>
        <v>0.3934233472096661</v>
      </c>
      <c r="AK985" s="8"/>
      <c r="AL985" s="8"/>
      <c r="AM985" s="8"/>
      <c r="AN985" s="17"/>
      <c r="AO985" s="17"/>
      <c r="AP985" s="17"/>
      <c r="AQ985" s="17"/>
      <c r="AR985" s="17"/>
      <c r="AS985" s="17"/>
      <c r="AT985" s="17"/>
      <c r="AU985" s="17"/>
    </row>
    <row r="986" spans="13:49" x14ac:dyDescent="0.3">
      <c r="M986" t="str">
        <f>M974</f>
        <v>Gain &gt; 0</v>
      </c>
      <c r="N986" s="8">
        <f t="shared" si="445"/>
        <v>0.32018369715856043</v>
      </c>
      <c r="O986" s="8">
        <f t="shared" si="445"/>
        <v>0.31365786412460822</v>
      </c>
      <c r="P986" s="8">
        <f t="shared" si="452"/>
        <v>0.66510931771164727</v>
      </c>
      <c r="Q986" s="8">
        <f t="shared" si="453"/>
        <v>0.70866464267797857</v>
      </c>
      <c r="R986" s="8">
        <f t="shared" si="454"/>
        <v>-0.99250678065484388</v>
      </c>
      <c r="S986" s="8">
        <f t="shared" si="455"/>
        <v>0.48902978176730838</v>
      </c>
      <c r="T986" s="8"/>
      <c r="U986" s="8" t="str">
        <f t="shared" si="446"/>
        <v>Gain &gt; 0</v>
      </c>
      <c r="V986" s="8">
        <f t="shared" si="446"/>
        <v>0.29417368841816799</v>
      </c>
      <c r="W986" s="8">
        <f t="shared" si="446"/>
        <v>0.29835214437879981</v>
      </c>
      <c r="X986" s="8">
        <f t="shared" si="456"/>
        <v>0.46922451187877123</v>
      </c>
      <c r="Y986" s="8">
        <f t="shared" si="457"/>
        <v>0.32665810688978936</v>
      </c>
      <c r="Z986" s="8">
        <f t="shared" si="458"/>
        <v>-0.16492928860620865</v>
      </c>
      <c r="AA986" s="8">
        <f t="shared" si="459"/>
        <v>-0.13124792805877661</v>
      </c>
      <c r="AB986" s="17"/>
      <c r="AC986" s="14" t="str">
        <f t="shared" si="447"/>
        <v>Gain &gt; 0</v>
      </c>
      <c r="AD986" s="8">
        <f t="shared" si="447"/>
        <v>0.75152156541573623</v>
      </c>
      <c r="AE986" s="8">
        <f t="shared" si="447"/>
        <v>0.75133008696000403</v>
      </c>
      <c r="AF986" s="8">
        <f t="shared" si="448"/>
        <v>0.78938481228139779</v>
      </c>
      <c r="AG986" s="8">
        <f t="shared" si="449"/>
        <v>0.73944471621080943</v>
      </c>
      <c r="AH986" s="8">
        <f t="shared" si="450"/>
        <v>0.78352501027955324</v>
      </c>
      <c r="AI986" s="8">
        <f t="shared" si="451"/>
        <v>0.3934233472096661</v>
      </c>
      <c r="AK986" s="8"/>
      <c r="AL986" s="8"/>
      <c r="AM986" s="8"/>
      <c r="AN986" s="17"/>
      <c r="AO986" s="17"/>
      <c r="AP986" s="17"/>
      <c r="AQ986" s="17"/>
      <c r="AR986" s="17"/>
      <c r="AS986" s="17"/>
      <c r="AT986" s="17"/>
      <c r="AU986" s="17"/>
    </row>
    <row r="987" spans="13:49" x14ac:dyDescent="0.3">
      <c r="M987" t="str">
        <f t="shared" ref="M987:O992" si="460">M975</f>
        <v>Gain &lt;=0</v>
      </c>
      <c r="N987" s="8">
        <f t="shared" si="460"/>
        <v>-0.15521705753613216</v>
      </c>
      <c r="O987" s="8">
        <f t="shared" si="460"/>
        <v>-0.16714676189836603</v>
      </c>
      <c r="P987" s="8">
        <f t="shared" si="452"/>
        <v>0.52722745143334171</v>
      </c>
      <c r="Q987" s="8">
        <f>S975</f>
        <v>0.24504277942051733</v>
      </c>
      <c r="R987" s="8">
        <f>U975</f>
        <v>-0.76079685786377016</v>
      </c>
      <c r="S987" s="8">
        <f t="shared" si="455"/>
        <v>-0.38999130004309779</v>
      </c>
      <c r="T987" s="8"/>
      <c r="U987" s="8" t="str">
        <f t="shared" si="446"/>
        <v>Gain &lt;=0</v>
      </c>
      <c r="V987" s="8">
        <f t="shared" si="446"/>
        <v>-1.9217796102976008E-2</v>
      </c>
      <c r="W987" s="8">
        <f t="shared" si="446"/>
        <v>-2.1030289269547843E-2</v>
      </c>
      <c r="X987" s="8">
        <f t="shared" si="456"/>
        <v>0.23532204654324163</v>
      </c>
      <c r="Y987" s="8">
        <f t="shared" si="457"/>
        <v>-0.12622018734841606</v>
      </c>
      <c r="Z987" s="8">
        <f t="shared" si="458"/>
        <v>-0.15599557104855299</v>
      </c>
      <c r="AA987" s="8">
        <f t="shared" si="459"/>
        <v>-0.54007043306422142</v>
      </c>
      <c r="AB987" s="17"/>
      <c r="AC987" s="14" t="str">
        <f t="shared" si="447"/>
        <v>Gain &lt;=0</v>
      </c>
      <c r="AD987" s="8">
        <f t="shared" si="447"/>
        <v>0.67481779096860239</v>
      </c>
      <c r="AE987" s="8">
        <f t="shared" si="447"/>
        <v>0.66908475817568314</v>
      </c>
      <c r="AF987" s="8">
        <f t="shared" si="448"/>
        <v>0.72328672739998279</v>
      </c>
      <c r="AG987" s="8">
        <f t="shared" si="449"/>
        <v>0.61812590934887068</v>
      </c>
      <c r="AH987" s="8">
        <f t="shared" si="450"/>
        <v>0.77385567799554855</v>
      </c>
      <c r="AI987" s="8">
        <f t="shared" si="451"/>
        <v>0.16125096834705333</v>
      </c>
      <c r="AK987" s="8"/>
      <c r="AL987" s="8"/>
      <c r="AM987" s="8"/>
      <c r="AN987" s="17"/>
      <c r="AO987" s="17"/>
      <c r="AP987" s="17"/>
      <c r="AQ987" s="17"/>
      <c r="AR987" s="17"/>
      <c r="AS987" s="17"/>
      <c r="AT987" s="17"/>
      <c r="AU987" s="17"/>
    </row>
    <row r="988" spans="13:49" x14ac:dyDescent="0.3">
      <c r="M988" t="str">
        <f>M976</f>
        <v>Target; Gain &gt; 0.8; #pref=2</v>
      </c>
      <c r="N988" s="8" t="e" vm="2">
        <f t="shared" si="460"/>
        <v>#VALUE!</v>
      </c>
      <c r="O988" s="8" t="e" vm="2">
        <f t="shared" si="460"/>
        <v>#VALUE!</v>
      </c>
      <c r="P988" s="8" t="e" vm="2">
        <f t="shared" si="452"/>
        <v>#VALUE!</v>
      </c>
      <c r="Q988" s="8" t="e" vm="2">
        <f t="shared" ref="Q988:Q992" si="461">S976</f>
        <v>#VALUE!</v>
      </c>
      <c r="R988" s="8" t="e" vm="2">
        <f t="shared" ref="R988" si="462">U976</f>
        <v>#VALUE!</v>
      </c>
      <c r="S988" s="8" t="e" vm="2">
        <f t="shared" si="455"/>
        <v>#VALUE!</v>
      </c>
      <c r="T988" s="8"/>
      <c r="U988" s="8" t="str">
        <f t="shared" si="446"/>
        <v>Target; Gain &gt; 0.8; #pref=2</v>
      </c>
      <c r="V988" s="8" t="e" vm="2">
        <f t="shared" si="446"/>
        <v>#VALUE!</v>
      </c>
      <c r="W988" s="8" t="e" vm="2">
        <f t="shared" si="446"/>
        <v>#VALUE!</v>
      </c>
      <c r="X988" s="8" t="e" vm="2">
        <f t="shared" si="456"/>
        <v>#VALUE!</v>
      </c>
      <c r="Y988" s="8" t="e" vm="2">
        <f t="shared" si="457"/>
        <v>#VALUE!</v>
      </c>
      <c r="Z988" s="8" t="e" vm="2">
        <f t="shared" si="458"/>
        <v>#VALUE!</v>
      </c>
      <c r="AA988" s="8" t="e" vm="2">
        <f t="shared" si="459"/>
        <v>#VALUE!</v>
      </c>
      <c r="AB988" s="17"/>
      <c r="AC988" s="14" t="str">
        <f t="shared" si="447"/>
        <v>Target; Gain &gt; 0.8; #pref=2</v>
      </c>
      <c r="AD988" s="8" t="e" vm="2">
        <f t="shared" si="447"/>
        <v>#VALUE!</v>
      </c>
      <c r="AE988" s="8" t="e" vm="2">
        <f t="shared" si="447"/>
        <v>#VALUE!</v>
      </c>
      <c r="AF988" s="8" t="e" vm="2">
        <f t="shared" si="448"/>
        <v>#VALUE!</v>
      </c>
      <c r="AG988" s="8" t="e" vm="2">
        <f t="shared" si="449"/>
        <v>#VALUE!</v>
      </c>
      <c r="AH988" s="8" t="e" vm="2">
        <f t="shared" si="450"/>
        <v>#VALUE!</v>
      </c>
      <c r="AI988" s="8" t="e" vm="2">
        <f t="shared" si="451"/>
        <v>#VALUE!</v>
      </c>
      <c r="AK988" s="8"/>
      <c r="AL988" s="8"/>
      <c r="AM988" s="8"/>
      <c r="AN988" s="17"/>
      <c r="AO988" s="17"/>
      <c r="AP988" s="17"/>
      <c r="AQ988" s="17"/>
      <c r="AR988" s="17"/>
      <c r="AS988" s="17"/>
      <c r="AT988" s="17"/>
      <c r="AU988" s="17"/>
    </row>
    <row r="989" spans="13:49" x14ac:dyDescent="0.3">
      <c r="M989" t="str">
        <f>M977</f>
        <v>Target; Gain &gt; 0.8; #pref=3</v>
      </c>
      <c r="N989" s="8">
        <f t="shared" si="460"/>
        <v>0.35173600585507725</v>
      </c>
      <c r="O989" s="8">
        <f t="shared" si="460"/>
        <v>0.34668734501527915</v>
      </c>
      <c r="P989" s="8">
        <f t="shared" si="452"/>
        <v>0.61693257026222359</v>
      </c>
      <c r="Q989" s="8">
        <f t="shared" si="461"/>
        <v>0.7665549900693418</v>
      </c>
      <c r="R989" s="8">
        <f>U977</f>
        <v>-3.0970877453654317</v>
      </c>
      <c r="S989" s="8">
        <f t="shared" si="455"/>
        <v>0.38402779057971587</v>
      </c>
      <c r="T989" s="8"/>
      <c r="U989" s="8" t="str">
        <f t="shared" si="446"/>
        <v>Target; Gain &gt; 0.8; #pref=3</v>
      </c>
      <c r="V989" s="8">
        <f t="shared" si="446"/>
        <v>0.22883531780834043</v>
      </c>
      <c r="W989" s="8">
        <f t="shared" si="446"/>
        <v>0.2341104688493918</v>
      </c>
      <c r="X989" s="8">
        <f t="shared" si="456"/>
        <v>0.33075067990253726</v>
      </c>
      <c r="Y989" s="8">
        <f>AE977</f>
        <v>0.46549490955403977</v>
      </c>
      <c r="Z989" s="8">
        <f t="shared" si="458"/>
        <v>-0.89280266778897688</v>
      </c>
      <c r="AA989" s="8">
        <f t="shared" si="459"/>
        <v>-0.16723225721723384</v>
      </c>
      <c r="AB989" s="17"/>
      <c r="AC989" s="14" t="str">
        <f t="shared" si="447"/>
        <v>Target; Gain &gt; 0.8; #pref=3</v>
      </c>
      <c r="AD989" s="8">
        <f t="shared" si="447"/>
        <v>0.66675061697890992</v>
      </c>
      <c r="AE989" s="8">
        <f t="shared" si="447"/>
        <v>0.67017057907385136</v>
      </c>
      <c r="AF989" s="8">
        <f t="shared" si="448"/>
        <v>0.69394151682140093</v>
      </c>
      <c r="AG989" s="8">
        <f t="shared" si="449"/>
        <v>0.71231751749642036</v>
      </c>
      <c r="AH989" s="8">
        <f t="shared" si="450"/>
        <v>0.59187913282775173</v>
      </c>
      <c r="AI989" s="8">
        <f t="shared" si="451"/>
        <v>0.3934233472096661</v>
      </c>
      <c r="AK989" s="8"/>
      <c r="AL989" s="8"/>
      <c r="AM989" s="8"/>
      <c r="AN989" s="17"/>
      <c r="AO989" s="17"/>
      <c r="AP989" s="17"/>
      <c r="AQ989" s="17"/>
      <c r="AR989" s="17"/>
      <c r="AS989" s="17"/>
      <c r="AT989" s="17"/>
      <c r="AU989" s="17"/>
    </row>
    <row r="990" spans="13:49" x14ac:dyDescent="0.3">
      <c r="M990" t="str">
        <f>M978</f>
        <v>Target; Gain &gt; 0.8; #pref=4</v>
      </c>
      <c r="N990" s="8" t="e" vm="2">
        <f t="shared" si="460"/>
        <v>#VALUE!</v>
      </c>
      <c r="O990" s="8" t="e" vm="2">
        <f t="shared" si="460"/>
        <v>#VALUE!</v>
      </c>
      <c r="P990" s="8" t="e" vm="2">
        <f t="shared" si="452"/>
        <v>#VALUE!</v>
      </c>
      <c r="Q990" s="8" t="e" vm="2">
        <f t="shared" si="461"/>
        <v>#VALUE!</v>
      </c>
      <c r="R990" s="8" t="e" vm="2">
        <f>U978</f>
        <v>#VALUE!</v>
      </c>
      <c r="S990" s="8" t="e" vm="2">
        <f t="shared" si="455"/>
        <v>#VALUE!</v>
      </c>
      <c r="T990" s="8"/>
      <c r="U990" s="8" t="str">
        <f t="shared" si="446"/>
        <v>Target; Gain &gt; 0.8; #pref=4</v>
      </c>
      <c r="V990" s="8" t="e" vm="2">
        <f t="shared" si="446"/>
        <v>#VALUE!</v>
      </c>
      <c r="W990" s="8" t="e" vm="2">
        <f t="shared" si="446"/>
        <v>#VALUE!</v>
      </c>
      <c r="X990" s="8" t="e" vm="2">
        <f t="shared" si="456"/>
        <v>#VALUE!</v>
      </c>
      <c r="Y990" s="8" t="e" vm="2">
        <f>AE978</f>
        <v>#VALUE!</v>
      </c>
      <c r="Z990" s="8" t="e" vm="2">
        <f t="shared" si="458"/>
        <v>#VALUE!</v>
      </c>
      <c r="AA990" s="8" t="e" vm="2">
        <f t="shared" si="459"/>
        <v>#VALUE!</v>
      </c>
      <c r="AC990" s="14" t="str">
        <f t="shared" si="447"/>
        <v>Target; Gain &gt; 0.8; #pref=4</v>
      </c>
      <c r="AD990" s="8" t="e" vm="2">
        <f t="shared" si="447"/>
        <v>#VALUE!</v>
      </c>
      <c r="AE990" s="8" t="e" vm="2">
        <f t="shared" si="447"/>
        <v>#VALUE!</v>
      </c>
      <c r="AF990" s="8" t="e" vm="2">
        <f t="shared" si="448"/>
        <v>#VALUE!</v>
      </c>
      <c r="AG990" s="8" t="e" vm="2">
        <f t="shared" si="449"/>
        <v>#VALUE!</v>
      </c>
      <c r="AH990" s="8" t="e" vm="2">
        <f t="shared" si="450"/>
        <v>#VALUE!</v>
      </c>
      <c r="AI990" s="8" t="e" vm="2">
        <f t="shared" si="451"/>
        <v>#VALUE!</v>
      </c>
      <c r="AK990" s="8"/>
      <c r="AL990" s="8"/>
      <c r="AM990" s="8"/>
    </row>
    <row r="991" spans="13:49" x14ac:dyDescent="0.3">
      <c r="M991" t="str">
        <f>M979</f>
        <v>Target (or sym); Gain &gt; 0</v>
      </c>
      <c r="N991" s="8">
        <f t="shared" si="460"/>
        <v>0.36388962140679681</v>
      </c>
      <c r="O991" s="8">
        <f t="shared" si="460"/>
        <v>0.35713036536378451</v>
      </c>
      <c r="P991" s="8">
        <f t="shared" si="452"/>
        <v>0.67774721594465004</v>
      </c>
      <c r="Q991" s="8">
        <f t="shared" si="461"/>
        <v>0.77638713554780303</v>
      </c>
      <c r="R991" s="8">
        <f>U979</f>
        <v>-1.1466608720898899</v>
      </c>
      <c r="S991" s="8">
        <f t="shared" si="455"/>
        <v>0.5492581216252046</v>
      </c>
      <c r="T991" s="8"/>
      <c r="U991" s="8" t="str">
        <f t="shared" si="446"/>
        <v>Target (or sym); Gain &gt; 0</v>
      </c>
      <c r="V991" s="8">
        <f t="shared" si="446"/>
        <v>0.31206602136716843</v>
      </c>
      <c r="W991" s="8">
        <f t="shared" si="446"/>
        <v>0.31412748390153744</v>
      </c>
      <c r="X991" s="8">
        <f t="shared" si="456"/>
        <v>0.46922451187877123</v>
      </c>
      <c r="Y991" s="8">
        <f>AE979</f>
        <v>0.50262867565258107</v>
      </c>
      <c r="Z991" s="8">
        <f t="shared" si="458"/>
        <v>-0.23273508082803265</v>
      </c>
      <c r="AA991" s="8">
        <f t="shared" si="459"/>
        <v>-0.10051372850945889</v>
      </c>
      <c r="AC991" s="14" t="str">
        <f t="shared" si="447"/>
        <v>Target (or sym); Gain &gt; 0</v>
      </c>
      <c r="AD991" s="8">
        <f t="shared" si="447"/>
        <v>0.76542431348754802</v>
      </c>
      <c r="AE991" s="8">
        <f t="shared" si="447"/>
        <v>0.7687994896492355</v>
      </c>
      <c r="AF991" s="8">
        <f t="shared" si="448"/>
        <v>0.77917073017637228</v>
      </c>
      <c r="AG991" s="8">
        <f t="shared" si="449"/>
        <v>0.7694970354445656</v>
      </c>
      <c r="AH991" s="8">
        <f t="shared" si="450"/>
        <v>0.77166197353128518</v>
      </c>
      <c r="AI991" s="8">
        <f t="shared" si="451"/>
        <v>0.42447683803545067</v>
      </c>
      <c r="AK991" s="8"/>
      <c r="AL991" s="8"/>
      <c r="AM991" s="8"/>
    </row>
    <row r="992" spans="13:49" x14ac:dyDescent="0.3">
      <c r="M992" t="str">
        <f>M980</f>
        <v>Target (or sym); Gain &lt;= 0</v>
      </c>
      <c r="N992" s="8">
        <f t="shared" si="460"/>
        <v>-1.438802629597659</v>
      </c>
      <c r="O992" s="8">
        <f t="shared" si="460"/>
        <v>-1.4454030022023963</v>
      </c>
      <c r="P992" s="8">
        <f t="shared" si="452"/>
        <v>-7.0404472662251527E-2</v>
      </c>
      <c r="Q992" s="8">
        <f t="shared" si="461"/>
        <v>-0.15492865798557459</v>
      </c>
      <c r="R992" s="8">
        <f>U980</f>
        <v>-4.7968576039804303</v>
      </c>
      <c r="S992" s="8">
        <f t="shared" si="455"/>
        <v>-1.1051901960391284</v>
      </c>
      <c r="T992" s="8"/>
      <c r="U992" s="8" t="str">
        <f t="shared" si="446"/>
        <v>Target (or sym); Gain &lt;= 0</v>
      </c>
      <c r="V992" s="8">
        <f t="shared" si="446"/>
        <v>-0.7805799294744149</v>
      </c>
      <c r="W992" s="8">
        <f t="shared" si="446"/>
        <v>-0.76531049422865371</v>
      </c>
      <c r="X992" s="8">
        <f t="shared" si="456"/>
        <v>-0.2809574350388821</v>
      </c>
      <c r="Y992" s="8">
        <f>AE980</f>
        <v>-0.91713593212722999</v>
      </c>
      <c r="Z992" s="8">
        <f t="shared" si="458"/>
        <v>-1.4313908968011964</v>
      </c>
      <c r="AA992" s="8">
        <f t="shared" si="459"/>
        <v>-2.023525902540487</v>
      </c>
      <c r="AC992" s="14" t="str">
        <f t="shared" si="447"/>
        <v>Target (or sym); Gain &lt;= 0</v>
      </c>
      <c r="AD992" s="8">
        <f t="shared" si="447"/>
        <v>0.52987810684474312</v>
      </c>
      <c r="AE992" s="8">
        <f t="shared" si="447"/>
        <v>0.53395335045670411</v>
      </c>
      <c r="AF992" s="8">
        <f t="shared" si="448"/>
        <v>0.60245196103052989</v>
      </c>
      <c r="AG992" s="8">
        <f t="shared" si="449"/>
        <v>0.49657179083217612</v>
      </c>
      <c r="AH992" s="8">
        <f t="shared" si="450"/>
        <v>0.57802799288073714</v>
      </c>
      <c r="AI992" s="8">
        <f t="shared" si="451"/>
        <v>-0.48402732230274459</v>
      </c>
    </row>
  </sheetData>
  <mergeCells count="11">
    <mergeCell ref="M653:W653"/>
    <mergeCell ref="Y653:AI653"/>
    <mergeCell ref="AK653:AU653"/>
    <mergeCell ref="M1:W1"/>
    <mergeCell ref="Y1:AI1"/>
    <mergeCell ref="AK1:AU1"/>
    <mergeCell ref="M341:R341"/>
    <mergeCell ref="T341:Y341"/>
    <mergeCell ref="AA341:AF341"/>
    <mergeCell ref="AJ341:AQ341"/>
    <mergeCell ref="AS341:AZ341"/>
  </mergeCells>
  <conditionalFormatting sqref="G633:K633 M343:R630 T343:Y630 M655:W942 Y655:AI942 AG343:AG630">
    <cfRule type="colorScale" priority="159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G634:K634">
    <cfRule type="colorScale" priority="158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G643:K643">
    <cfRule type="colorScale" priority="115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G644:K644">
    <cfRule type="colorScale" priority="114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G653:K653">
    <cfRule type="colorScale" priority="160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G651:L652 L653">
    <cfRule type="colorScale" priority="161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L633:L639 L643:L649 L641">
    <cfRule type="colorScale" priority="157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L640">
    <cfRule type="colorScale" priority="23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L650">
    <cfRule type="colorScale" priority="17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M945">
    <cfRule type="colorScale" priority="165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M946">
    <cfRule type="colorScale" priority="166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M947">
    <cfRule type="colorScale" priority="164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M970">
    <cfRule type="colorScale" priority="104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M971">
    <cfRule type="colorScale" priority="105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M972">
    <cfRule type="colorScale" priority="103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M633:R639 N957:S966 V957:AA966 M643:R649 M641:R641">
    <cfRule type="colorScale" priority="155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M640:R640">
    <cfRule type="colorScale" priority="22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M650:R650">
    <cfRule type="colorScale" priority="16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M3:W58">
    <cfRule type="colorScale" priority="45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M59:W290">
    <cfRule type="colorScale" priority="52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M293:W302">
    <cfRule type="colorScale" priority="15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M303:W303">
    <cfRule type="colorScale" priority="4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M317:W326">
    <cfRule type="colorScale" priority="8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M327:W327">
    <cfRule type="colorScale" priority="3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305:S313">
    <cfRule type="colorScale" priority="151">
      <colorScale>
        <cfvo type="min"/>
        <cfvo type="max"/>
        <color rgb="FF63BE7B"/>
        <color rgb="FFFCFCFF"/>
      </colorScale>
    </cfRule>
  </conditionalFormatting>
  <conditionalFormatting sqref="N314:S314">
    <cfRule type="colorScale" priority="37">
      <colorScale>
        <cfvo type="min"/>
        <cfvo type="max"/>
        <color rgb="FF63BE7B"/>
        <color rgb="FFFCFCFF"/>
      </colorScale>
    </cfRule>
  </conditionalFormatting>
  <conditionalFormatting sqref="N329:S337">
    <cfRule type="colorScale" priority="82">
      <colorScale>
        <cfvo type="min"/>
        <cfvo type="max"/>
        <color rgb="FF63BE7B"/>
        <color rgb="FFFCFCFF"/>
      </colorScale>
    </cfRule>
  </conditionalFormatting>
  <conditionalFormatting sqref="N338:S338">
    <cfRule type="colorScale" priority="27">
      <colorScale>
        <cfvo type="min"/>
        <cfvo type="max"/>
        <color rgb="FF63BE7B"/>
        <color rgb="FFFCFCFF"/>
      </colorScale>
    </cfRule>
  </conditionalFormatting>
  <conditionalFormatting sqref="N967:S967 V967:AA967">
    <cfRule type="colorScale" priority="8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N982:S991 V982:AA991">
    <cfRule type="colorScale" priority="101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N992:S992 V992:AA992">
    <cfRule type="colorScale" priority="2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N945:W954">
    <cfRule type="colorScale" priority="156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N955:W955">
    <cfRule type="colorScale" priority="11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N970:W979">
    <cfRule type="colorScale" priority="102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N980:W980">
    <cfRule type="colorScale" priority="5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S635:S636">
    <cfRule type="colorScale" priority="153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S645:S646">
    <cfRule type="colorScale" priority="113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T633:Y638">
    <cfRule type="colorScale" priority="148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T639:Y639 T649:Y649 T641:Y641">
    <cfRule type="colorScale" priority="141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T640:Y640">
    <cfRule type="colorScale" priority="19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T643:Y648">
    <cfRule type="colorScale" priority="112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T650:Y650">
    <cfRule type="colorScale" priority="13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V305:AA313">
    <cfRule type="colorScale" priority="150">
      <colorScale>
        <cfvo type="min"/>
        <cfvo type="max"/>
        <color rgb="FF63BE7B"/>
        <color rgb="FFFCFCFF"/>
      </colorScale>
    </cfRule>
  </conditionalFormatting>
  <conditionalFormatting sqref="V314:AA314">
    <cfRule type="colorScale" priority="36">
      <colorScale>
        <cfvo type="min"/>
        <cfvo type="max"/>
        <color rgb="FF63BE7B"/>
        <color rgb="FFFCFCFF"/>
      </colorScale>
    </cfRule>
  </conditionalFormatting>
  <conditionalFormatting sqref="V329:AA337">
    <cfRule type="colorScale" priority="81">
      <colorScale>
        <cfvo type="min"/>
        <cfvo type="max"/>
        <color rgb="FF63BE7B"/>
        <color rgb="FFFCFCFF"/>
      </colorScale>
    </cfRule>
  </conditionalFormatting>
  <conditionalFormatting sqref="V338:AA338">
    <cfRule type="colorScale" priority="26">
      <colorScale>
        <cfvo type="min"/>
        <cfvo type="max"/>
        <color rgb="FF63BE7B"/>
        <color rgb="FFFCFCFF"/>
      </colorScale>
    </cfRule>
  </conditionalFormatting>
  <conditionalFormatting sqref="Y3:AI58">
    <cfRule type="colorScale" priority="46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Y59:AI290">
    <cfRule type="colorScale" priority="53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Y293:AI301">
    <cfRule type="colorScale" priority="14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Y302:AI302">
    <cfRule type="colorScale" priority="14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Y303:AI303">
    <cfRule type="colorScale" priority="3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Y317:AI317">
    <cfRule type="colorScale" priority="8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Y318:AI318">
    <cfRule type="colorScale" priority="7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Y319:AI319">
    <cfRule type="colorScale" priority="7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Y320:AI320">
    <cfRule type="colorScale" priority="7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Y321:AI321">
    <cfRule type="colorScale" priority="6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Y322:AI322">
    <cfRule type="colorScale" priority="6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Y323:AI323">
    <cfRule type="colorScale" priority="6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Y324:AI324">
    <cfRule type="colorScale" priority="6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Y325:AI325">
    <cfRule type="colorScale" priority="6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Y326:AI326">
    <cfRule type="colorScale" priority="5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Y327:AI327">
    <cfRule type="colorScale" priority="3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Z633:Z639 Z643:Z649 Z641">
    <cfRule type="colorScale" priority="117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Z640">
    <cfRule type="colorScale" priority="20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Z650">
    <cfRule type="colorScale" priority="14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Z945:AI952">
    <cfRule type="colorScale" priority="147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Z953:AI953">
    <cfRule type="colorScale" priority="146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Z954:AI954">
    <cfRule type="colorScale" priority="140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Z955:AI955">
    <cfRule type="colorScale" priority="10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Z970:AI973">
    <cfRule type="colorScale" priority="100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Z974:AI974">
    <cfRule type="colorScale" priority="95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Z975:AI975">
    <cfRule type="colorScale" priority="93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Z976:AI976">
    <cfRule type="colorScale" priority="91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Z977:AI977">
    <cfRule type="colorScale" priority="89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Z978:AI978">
    <cfRule type="colorScale" priority="87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Z979:AI979">
    <cfRule type="colorScale" priority="85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Z980:AI980">
    <cfRule type="colorScale" priority="4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AA343:AF630">
    <cfRule type="colorScale" priority="120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AA633:AF638">
    <cfRule type="colorScale" priority="119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AA639:AF639 AA649:AF649 AA641:AF641">
    <cfRule type="colorScale" priority="118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AA640:AF640">
    <cfRule type="colorScale" priority="18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AA643:AF648">
    <cfRule type="colorScale" priority="106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AA650:AF650">
    <cfRule type="colorScale" priority="12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AD305:AI313">
    <cfRule type="colorScale" priority="121">
      <colorScale>
        <cfvo type="min"/>
        <cfvo type="max"/>
        <color rgb="FF63BE7B"/>
        <color rgb="FFFCFCFF"/>
      </colorScale>
    </cfRule>
  </conditionalFormatting>
  <conditionalFormatting sqref="AD314:AI314">
    <cfRule type="colorScale" priority="33">
      <colorScale>
        <cfvo type="min"/>
        <cfvo type="max"/>
        <color rgb="FF63BE7B"/>
        <color rgb="FFFCFCFF"/>
      </colorScale>
    </cfRule>
  </conditionalFormatting>
  <conditionalFormatting sqref="AD329:AI337">
    <cfRule type="colorScale" priority="78">
      <colorScale>
        <cfvo type="min"/>
        <cfvo type="max"/>
        <color rgb="FF63BE7B"/>
        <color rgb="FFFCFCFF"/>
      </colorScale>
    </cfRule>
  </conditionalFormatting>
  <conditionalFormatting sqref="AD338:AI338">
    <cfRule type="colorScale" priority="24">
      <colorScale>
        <cfvo type="min"/>
        <cfvo type="max"/>
        <color rgb="FF63BE7B"/>
        <color rgb="FFFCFCFF"/>
      </colorScale>
    </cfRule>
  </conditionalFormatting>
  <conditionalFormatting sqref="AD957:AI966">
    <cfRule type="colorScale" priority="116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AD967:AI967">
    <cfRule type="colorScale" priority="6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AD982:AI991">
    <cfRule type="colorScale" priority="97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AD992:AI992">
    <cfRule type="colorScale" priority="1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AH343:AH398">
    <cfRule type="colorScale" priority="42">
      <colorScale>
        <cfvo type="percentile" val="10"/>
        <cfvo type="num" val="0"/>
        <cfvo type="percentile" val="90"/>
        <color rgb="FFF8696B"/>
        <color rgb="FFFFFFFF"/>
        <color rgb="FF63BE7B"/>
      </colorScale>
    </cfRule>
  </conditionalFormatting>
  <conditionalFormatting sqref="AH399:AH630">
    <cfRule type="colorScale" priority="51">
      <colorScale>
        <cfvo type="percentile" val="10"/>
        <cfvo type="num" val="0"/>
        <cfvo type="percentile" val="90"/>
        <color rgb="FFF8696B"/>
        <color rgb="FFFFFFFF"/>
        <color rgb="FF63BE7B"/>
      </colorScale>
    </cfRule>
  </conditionalFormatting>
  <conditionalFormatting sqref="AJ343:AQ398">
    <cfRule type="colorScale" priority="43">
      <colorScale>
        <cfvo type="percentile" val="10"/>
        <cfvo type="num" val="0"/>
        <cfvo type="percentile" val="90"/>
        <color rgb="FFF8696B"/>
        <color rgb="FFFFFFFF"/>
        <color rgb="FF63BE7B"/>
      </colorScale>
    </cfRule>
  </conditionalFormatting>
  <conditionalFormatting sqref="AJ399:AQ630">
    <cfRule type="colorScale" priority="50">
      <colorScale>
        <cfvo type="percentile" val="10"/>
        <cfvo type="num" val="0"/>
        <cfvo type="percentile" val="90"/>
        <color rgb="FFF8696B"/>
        <color rgb="FFFFFFFF"/>
        <color rgb="FF63BE7B"/>
      </colorScale>
    </cfRule>
  </conditionalFormatting>
  <conditionalFormatting sqref="AK633:AK638">
    <cfRule type="colorScale" priority="131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AK639 AK649 AK641">
    <cfRule type="colorScale" priority="125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AK640">
    <cfRule type="colorScale" priority="21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AK643:AK648">
    <cfRule type="colorScale" priority="107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AK650">
    <cfRule type="colorScale" priority="15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AK305:AM313">
    <cfRule type="colorScale" priority="132">
      <colorScale>
        <cfvo type="min"/>
        <cfvo type="max"/>
        <color rgb="FF63BE7B"/>
        <color rgb="FFFCFCFF"/>
      </colorScale>
    </cfRule>
  </conditionalFormatting>
  <conditionalFormatting sqref="AK314:AM314">
    <cfRule type="colorScale" priority="35">
      <colorScale>
        <cfvo type="min"/>
        <cfvo type="max"/>
        <color rgb="FF63BE7B"/>
        <color rgb="FFFCFCFF"/>
      </colorScale>
    </cfRule>
  </conditionalFormatting>
  <conditionalFormatting sqref="AK329:AM337">
    <cfRule type="colorScale" priority="79">
      <colorScale>
        <cfvo type="min"/>
        <cfvo type="max"/>
        <color rgb="FF63BE7B"/>
        <color rgb="FFFCFCFF"/>
      </colorScale>
    </cfRule>
  </conditionalFormatting>
  <conditionalFormatting sqref="AK338:AM338">
    <cfRule type="colorScale" priority="25">
      <colorScale>
        <cfvo type="min"/>
        <cfvo type="max"/>
        <color rgb="FF63BE7B"/>
        <color rgb="FFFCFCFF"/>
      </colorScale>
    </cfRule>
  </conditionalFormatting>
  <conditionalFormatting sqref="AK957:AM966">
    <cfRule type="colorScale" priority="133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AK967:AM967">
    <cfRule type="colorScale" priority="7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AK982:AM991">
    <cfRule type="colorScale" priority="99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AK3:AU58">
    <cfRule type="colorScale" priority="47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AK59:AU290">
    <cfRule type="colorScale" priority="54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AK293:AU301">
    <cfRule type="colorScale" priority="12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K302:AU302">
    <cfRule type="colorScale" priority="12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K303:AU303">
    <cfRule type="colorScale" priority="3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K317:AU317">
    <cfRule type="colorScale" priority="7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K318:AU318">
    <cfRule type="colorScale" priority="7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K319:AU319">
    <cfRule type="colorScale" priority="7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K320:AU320">
    <cfRule type="colorScale" priority="7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K321:AU321">
    <cfRule type="colorScale" priority="6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K322:AU322">
    <cfRule type="colorScale" priority="6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K323:AU323">
    <cfRule type="colorScale" priority="6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K324:AU324">
    <cfRule type="colorScale" priority="6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K325:AU325">
    <cfRule type="colorScale" priority="6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K326:AU326">
    <cfRule type="colorScale" priority="5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K327:AU327">
    <cfRule type="colorScale" priority="2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K655:AU942">
    <cfRule type="colorScale" priority="134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AL633:AO633">
    <cfRule type="colorScale" priority="135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36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AL634:AO634">
    <cfRule type="colorScale" priority="137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38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AL643:AO643">
    <cfRule type="colorScale" priority="108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09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AL644:AO644">
    <cfRule type="colorScale" priority="110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11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AL945:AU952">
    <cfRule type="colorScale" priority="130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AL953:AU953">
    <cfRule type="colorScale" priority="129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AL954:AU954">
    <cfRule type="colorScale" priority="124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AL955:AU955">
    <cfRule type="colorScale" priority="9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AL970:AU970 AL972:AU972">
    <cfRule type="colorScale" priority="98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AL971:AU971">
    <cfRule type="colorScale" priority="76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AL973:AU973">
    <cfRule type="colorScale" priority="96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AL974:AU974">
    <cfRule type="colorScale" priority="94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AL975:AU975">
    <cfRule type="colorScale" priority="92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AL976:AU976">
    <cfRule type="colorScale" priority="90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AL977:AU977">
    <cfRule type="colorScale" priority="88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AL978:AU978">
    <cfRule type="colorScale" priority="86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AL979:AU979">
    <cfRule type="colorScale" priority="84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AL980:AU980">
    <cfRule type="colorScale" priority="3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AS343:AZ398">
    <cfRule type="colorScale" priority="44">
      <colorScale>
        <cfvo type="percentile" val="10"/>
        <cfvo type="num" val="0"/>
        <cfvo type="percentile" val="90"/>
        <color rgb="FFF8696B"/>
        <color rgb="FFFFFFFF"/>
        <color rgb="FF63BE7B"/>
      </colorScale>
    </cfRule>
  </conditionalFormatting>
  <conditionalFormatting sqref="AS399:AZ630">
    <cfRule type="colorScale" priority="167">
      <colorScale>
        <cfvo type="percentile" val="10"/>
        <cfvo type="num" val="0"/>
        <cfvo type="percentile" val="90"/>
        <color rgb="FFF8696B"/>
        <color rgb="FFFFFFFF"/>
        <color rgb="FF63BE7B"/>
      </colorScale>
    </cfRule>
  </conditionalFormatting>
  <conditionalFormatting sqref="AW3:AW58">
    <cfRule type="colorScale" priority="48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AW59:AW290">
    <cfRule type="colorScale" priority="55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AW655:AW942">
    <cfRule type="colorScale" priority="149">
      <colorScale>
        <cfvo type="percentile" val="10"/>
        <cfvo type="num" val="0"/>
        <cfvo type="percentile" val="90"/>
        <color rgb="FFF8696B"/>
        <color rgb="FFFFFFFF"/>
        <color rgb="FF63BE7B"/>
      </colorScale>
    </cfRule>
  </conditionalFormatting>
  <conditionalFormatting sqref="AX655:AY942">
    <cfRule type="cellIs" dxfId="5" priority="163" operator="lessThan">
      <formula>0</formula>
    </cfRule>
  </conditionalFormatting>
  <conditionalFormatting sqref="AX291:BB302 AZ340:BD340 AX304:BB313 AX315:BB326 AX328:BB337 AX339:BB339">
    <cfRule type="colorScale" priority="123">
      <colorScale>
        <cfvo type="percentile" val="10"/>
        <cfvo type="num" val="0"/>
        <cfvo type="percentile" val="90"/>
        <color rgb="FFF8696B"/>
        <color rgb="FFFFFFFF"/>
        <color rgb="FF63BE7B"/>
      </colorScale>
    </cfRule>
  </conditionalFormatting>
  <conditionalFormatting sqref="AX303:BB303">
    <cfRule type="colorScale" priority="40">
      <colorScale>
        <cfvo type="percentile" val="10"/>
        <cfvo type="num" val="0"/>
        <cfvo type="percentile" val="90"/>
        <color rgb="FFF8696B"/>
        <color rgb="FFFFFFFF"/>
        <color rgb="FF63BE7B"/>
      </colorScale>
    </cfRule>
  </conditionalFormatting>
  <conditionalFormatting sqref="AX314:BB314">
    <cfRule type="colorScale" priority="34">
      <colorScale>
        <cfvo type="percentile" val="10"/>
        <cfvo type="num" val="0"/>
        <cfvo type="percentile" val="90"/>
        <color rgb="FFF8696B"/>
        <color rgb="FFFFFFFF"/>
        <color rgb="FF63BE7B"/>
      </colorScale>
    </cfRule>
  </conditionalFormatting>
  <conditionalFormatting sqref="AX327:BB327">
    <cfRule type="colorScale" priority="32">
      <colorScale>
        <cfvo type="percentile" val="10"/>
        <cfvo type="num" val="0"/>
        <cfvo type="percentile" val="90"/>
        <color rgb="FFF8696B"/>
        <color rgb="FFFFFFFF"/>
        <color rgb="FF63BE7B"/>
      </colorScale>
    </cfRule>
  </conditionalFormatting>
  <conditionalFormatting sqref="AX338:BB338">
    <cfRule type="colorScale" priority="28">
      <colorScale>
        <cfvo type="percentile" val="10"/>
        <cfvo type="num" val="0"/>
        <cfvo type="percentile" val="90"/>
        <color rgb="FFF8696B"/>
        <color rgb="FFFFFFFF"/>
        <color rgb="FF63BE7B"/>
      </colorScale>
    </cfRule>
  </conditionalFormatting>
  <conditionalFormatting sqref="AY3:AY290">
    <cfRule type="colorScale" priority="154">
      <colorScale>
        <cfvo type="percentile" val="10"/>
        <cfvo type="num" val="0"/>
        <cfvo type="percentile" val="90"/>
        <color rgb="FFF8696B"/>
        <color rgb="FFFFFFFF"/>
        <color rgb="FF63BE7B"/>
      </colorScale>
    </cfRule>
  </conditionalFormatting>
  <conditionalFormatting sqref="AZ655:AZ942">
    <cfRule type="cellIs" dxfId="4" priority="162" operator="greaterThan">
      <formula>0</formula>
    </cfRule>
  </conditionalFormatting>
  <conditionalFormatting sqref="BB343:BB630">
    <cfRule type="colorScale" priority="57">
      <colorScale>
        <cfvo type="percentile" val="10"/>
        <cfvo type="num" val="0"/>
        <cfvo type="percentile" val="90"/>
        <color rgb="FFF8696B"/>
        <color rgb="FFFFFFFF"/>
        <color rgb="FF63BE7B"/>
      </colorScale>
    </cfRule>
  </conditionalFormatting>
  <pageMargins left="0.75" right="0.75" top="1" bottom="1" header="0.5" footer="0.5"/>
  <pageSetup orientation="portrait" horizontalDpi="4294967293" verticalDpi="0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D99AF6-5440-441F-92A6-0734CBF017A3}">
  <dimension ref="A1:BB992"/>
  <sheetViews>
    <sheetView topLeftCell="B1" zoomScale="85" zoomScaleNormal="85" workbookViewId="0">
      <selection activeCell="M2" sqref="M2:W58"/>
    </sheetView>
  </sheetViews>
  <sheetFormatPr defaultColWidth="8.77734375" defaultRowHeight="14.4" x14ac:dyDescent="0.3"/>
  <cols>
    <col min="1" max="3" width="10" customWidth="1"/>
    <col min="4" max="4" width="50.21875" bestFit="1" customWidth="1"/>
    <col min="5" max="12" width="10" customWidth="1"/>
    <col min="13" max="13" width="10.5546875" customWidth="1"/>
    <col min="14" max="15" width="13" customWidth="1"/>
    <col min="16" max="16" width="12" customWidth="1"/>
    <col min="17" max="17" width="11" customWidth="1"/>
    <col min="18" max="18" width="11.77734375" bestFit="1" customWidth="1"/>
    <col min="19" max="19" width="12" customWidth="1"/>
    <col min="20" max="20" width="11" customWidth="1"/>
    <col min="21" max="21" width="13" customWidth="1"/>
    <col min="22" max="22" width="10.5546875" customWidth="1"/>
    <col min="23" max="23" width="12" customWidth="1"/>
    <col min="24" max="24" width="10" customWidth="1"/>
    <col min="25" max="26" width="11" customWidth="1"/>
    <col min="27" max="27" width="13" customWidth="1"/>
    <col min="28" max="30" width="10" customWidth="1"/>
    <col min="31" max="31" width="12" customWidth="1"/>
    <col min="32" max="35" width="10" customWidth="1"/>
    <col min="37" max="38" width="11" customWidth="1"/>
    <col min="39" max="39" width="13" customWidth="1"/>
    <col min="40" max="42" width="10" customWidth="1"/>
    <col min="43" max="43" width="12" customWidth="1"/>
    <col min="44" max="47" width="10" customWidth="1"/>
    <col min="49" max="49" width="10.77734375" customWidth="1"/>
  </cols>
  <sheetData>
    <row r="1" spans="1:54" x14ac:dyDescent="0.3">
      <c r="M1" s="45" t="s">
        <v>0</v>
      </c>
      <c r="N1" s="46"/>
      <c r="O1" s="46"/>
      <c r="P1" s="46"/>
      <c r="Q1" s="46"/>
      <c r="R1" s="46"/>
      <c r="S1" s="46"/>
      <c r="T1" s="46"/>
      <c r="U1" s="46"/>
      <c r="V1" s="46"/>
      <c r="W1" s="46"/>
      <c r="Y1" s="45" t="s">
        <v>55</v>
      </c>
      <c r="Z1" s="46"/>
      <c r="AA1" s="46"/>
      <c r="AB1" s="46"/>
      <c r="AC1" s="46"/>
      <c r="AD1" s="46"/>
      <c r="AE1" s="46"/>
      <c r="AF1" s="46"/>
      <c r="AG1" s="46"/>
      <c r="AH1" s="46"/>
      <c r="AI1" s="46"/>
      <c r="AK1" s="45" t="s">
        <v>54</v>
      </c>
      <c r="AL1" s="46"/>
      <c r="AM1" s="46"/>
      <c r="AN1" s="46"/>
      <c r="AO1" s="46"/>
      <c r="AP1" s="46"/>
      <c r="AQ1" s="46"/>
      <c r="AR1" s="46"/>
      <c r="AS1" s="46"/>
      <c r="AT1" s="46"/>
      <c r="AU1" s="46"/>
      <c r="AW1" s="1" t="s">
        <v>1</v>
      </c>
    </row>
    <row r="2" spans="1:54" x14ac:dyDescent="0.3">
      <c r="F2" s="2" t="str">
        <f>F654</f>
        <v>TargetN</v>
      </c>
      <c r="G2" s="2" t="str">
        <f t="shared" ref="G2:K2" si="0">G654</f>
        <v>#N</v>
      </c>
      <c r="H2" t="str">
        <f t="shared" si="0"/>
        <v>Target (or sym)</v>
      </c>
      <c r="I2" t="str">
        <f t="shared" si="0"/>
        <v>Gain &lt;=0</v>
      </c>
      <c r="J2" t="str">
        <f t="shared" si="0"/>
        <v>Gain &gt; 0</v>
      </c>
      <c r="K2" t="str">
        <f t="shared" si="0"/>
        <v>Pref</v>
      </c>
      <c r="L2" t="str">
        <f>L654</f>
        <v>Pref&amp;Target</v>
      </c>
      <c r="M2" s="36" t="s">
        <v>2</v>
      </c>
      <c r="N2" s="36" t="s">
        <v>3</v>
      </c>
      <c r="O2" s="36" t="s">
        <v>4</v>
      </c>
      <c r="P2" s="36" t="s">
        <v>5</v>
      </c>
      <c r="Q2" s="36" t="s">
        <v>6</v>
      </c>
      <c r="R2" s="36" t="s">
        <v>7</v>
      </c>
      <c r="S2" s="36" t="s">
        <v>8</v>
      </c>
      <c r="T2" s="36" t="s">
        <v>9</v>
      </c>
      <c r="U2" s="36" t="s">
        <v>10</v>
      </c>
      <c r="V2" s="36" t="s">
        <v>11</v>
      </c>
      <c r="W2" s="36" t="s">
        <v>12</v>
      </c>
      <c r="Y2" s="36" t="s">
        <v>2</v>
      </c>
      <c r="Z2" s="36" t="s">
        <v>3</v>
      </c>
      <c r="AA2" s="36" t="s">
        <v>4</v>
      </c>
      <c r="AB2" s="36" t="s">
        <v>5</v>
      </c>
      <c r="AC2" s="36" t="s">
        <v>6</v>
      </c>
      <c r="AD2" s="36" t="s">
        <v>7</v>
      </c>
      <c r="AE2" s="36" t="s">
        <v>8</v>
      </c>
      <c r="AF2" s="36" t="s">
        <v>9</v>
      </c>
      <c r="AG2" s="36" t="s">
        <v>10</v>
      </c>
      <c r="AH2" s="36" t="s">
        <v>11</v>
      </c>
      <c r="AI2" s="36" t="s">
        <v>12</v>
      </c>
      <c r="AK2" s="36" t="s">
        <v>2</v>
      </c>
      <c r="AL2" s="36" t="s">
        <v>3</v>
      </c>
      <c r="AM2" s="36" t="s">
        <v>4</v>
      </c>
      <c r="AN2" s="36" t="s">
        <v>5</v>
      </c>
      <c r="AO2" s="36" t="s">
        <v>6</v>
      </c>
      <c r="AP2" s="36" t="s">
        <v>7</v>
      </c>
      <c r="AQ2" s="36" t="s">
        <v>8</v>
      </c>
      <c r="AR2" s="36" t="s">
        <v>9</v>
      </c>
      <c r="AS2" s="36" t="s">
        <v>10</v>
      </c>
      <c r="AT2" s="36" t="s">
        <v>11</v>
      </c>
      <c r="AU2" s="36" t="s">
        <v>12</v>
      </c>
      <c r="AW2" s="36" t="s">
        <v>13</v>
      </c>
      <c r="AY2" s="3" t="s">
        <v>14</v>
      </c>
      <c r="AZ2" s="31" t="str">
        <f t="shared" ref="AZ2:BB58" si="1">AX654</f>
        <v>Target (or sym) ; Gain</v>
      </c>
      <c r="BA2" s="31" t="str">
        <f t="shared" si="1"/>
        <v>Gain&lt;=0</v>
      </c>
      <c r="BB2" s="31" t="str">
        <f t="shared" si="1"/>
        <v>Gain&gt;0</v>
      </c>
    </row>
    <row r="3" spans="1:54" x14ac:dyDescent="0.3">
      <c r="A3">
        <v>21</v>
      </c>
      <c r="B3" t="s">
        <v>66</v>
      </c>
      <c r="C3" t="s">
        <v>67</v>
      </c>
      <c r="D3" t="s">
        <v>68</v>
      </c>
      <c r="F3" s="2">
        <f t="shared" ref="F3:L18" si="2">F655</f>
        <v>0</v>
      </c>
      <c r="G3" s="2">
        <f t="shared" si="2"/>
        <v>0</v>
      </c>
      <c r="H3" s="4">
        <f>H655</f>
        <v>1</v>
      </c>
      <c r="I3">
        <f t="shared" si="2"/>
        <v>1</v>
      </c>
      <c r="J3">
        <f t="shared" si="2"/>
        <v>0</v>
      </c>
      <c r="K3">
        <f t="shared" si="2"/>
        <v>4</v>
      </c>
      <c r="L3">
        <f>L655</f>
        <v>4</v>
      </c>
      <c r="M3">
        <v>984737.8</v>
      </c>
      <c r="N3">
        <v>2065519.6</v>
      </c>
      <c r="O3">
        <v>2077746.6</v>
      </c>
      <c r="P3">
        <v>1004122.8</v>
      </c>
      <c r="Q3">
        <v>1196804</v>
      </c>
      <c r="R3">
        <v>881239.4</v>
      </c>
      <c r="S3">
        <v>1531567.8</v>
      </c>
      <c r="T3">
        <v>4185627.2</v>
      </c>
      <c r="U3">
        <v>4029461.6</v>
      </c>
      <c r="V3">
        <v>1396199.2</v>
      </c>
      <c r="W3">
        <v>1952768.8</v>
      </c>
      <c r="Y3">
        <v>1.3518288289895279</v>
      </c>
      <c r="Z3">
        <v>1.7897705931565719</v>
      </c>
      <c r="AA3">
        <v>1.807518647389952</v>
      </c>
      <c r="AB3">
        <v>1.6053277170052751</v>
      </c>
      <c r="AC3">
        <v>1.561097045388306</v>
      </c>
      <c r="AD3">
        <v>1.085746229195502</v>
      </c>
      <c r="AE3">
        <v>1.881644817441702</v>
      </c>
      <c r="AF3">
        <v>1.5170357070048339</v>
      </c>
      <c r="AG3">
        <v>2.3357333510648459</v>
      </c>
      <c r="AH3">
        <v>2.9037486690096559</v>
      </c>
      <c r="AI3">
        <v>3.6874318564310671</v>
      </c>
      <c r="AK3">
        <v>1.3518288289895279</v>
      </c>
      <c r="AL3">
        <v>0.46816662296187128</v>
      </c>
      <c r="AM3">
        <v>0.47481259597698228</v>
      </c>
      <c r="AN3">
        <v>1.6053277170052751</v>
      </c>
      <c r="AO3">
        <v>0.45521395360119637</v>
      </c>
      <c r="AP3">
        <v>1.085746229195502</v>
      </c>
      <c r="AQ3">
        <v>0.49812132719671348</v>
      </c>
      <c r="AR3">
        <v>0.97026021060300993</v>
      </c>
      <c r="AS3">
        <v>0.38370867123594499</v>
      </c>
      <c r="AT3">
        <v>2.9037486690096559</v>
      </c>
      <c r="AU3">
        <v>2.1565994045813568</v>
      </c>
      <c r="AW3">
        <v>0.13606464677723121</v>
      </c>
      <c r="AY3">
        <f t="shared" ref="AY3:AY58" si="3">BB343</f>
        <v>-0.94009776724697613</v>
      </c>
      <c r="AZ3">
        <f t="shared" si="1"/>
        <v>-0.94009776724697613</v>
      </c>
      <c r="BA3">
        <f t="shared" si="1"/>
        <v>-0.94009776724697613</v>
      </c>
      <c r="BB3" t="str">
        <f t="shared" si="1"/>
        <v/>
      </c>
    </row>
    <row r="4" spans="1:54" x14ac:dyDescent="0.3">
      <c r="A4">
        <v>21</v>
      </c>
      <c r="B4" t="s">
        <v>69</v>
      </c>
      <c r="C4" t="s">
        <v>67</v>
      </c>
      <c r="D4" t="s">
        <v>68</v>
      </c>
      <c r="F4" s="2">
        <f t="shared" si="2"/>
        <v>0</v>
      </c>
      <c r="G4" s="2">
        <f t="shared" si="2"/>
        <v>1</v>
      </c>
      <c r="H4" s="4">
        <f t="shared" si="2"/>
        <v>0</v>
      </c>
      <c r="I4">
        <f t="shared" si="2"/>
        <v>1</v>
      </c>
      <c r="J4">
        <f t="shared" si="2"/>
        <v>0</v>
      </c>
      <c r="K4">
        <f t="shared" si="2"/>
        <v>4</v>
      </c>
      <c r="L4">
        <f t="shared" si="2"/>
        <v>0</v>
      </c>
      <c r="M4">
        <v>9774060</v>
      </c>
      <c r="N4">
        <v>7787347</v>
      </c>
      <c r="O4">
        <v>8018262</v>
      </c>
      <c r="P4">
        <v>14747945.4</v>
      </c>
      <c r="Q4">
        <v>3371952.2</v>
      </c>
      <c r="R4">
        <v>16571915</v>
      </c>
      <c r="S4">
        <v>7294842.5999999996</v>
      </c>
      <c r="T4">
        <v>4907318.2</v>
      </c>
      <c r="U4">
        <v>4075037.2</v>
      </c>
      <c r="V4">
        <v>21091677.399999999</v>
      </c>
      <c r="W4">
        <v>8771390.5999999996</v>
      </c>
      <c r="Y4">
        <v>8.4921874831896282</v>
      </c>
      <c r="Z4">
        <v>5.743447266949806</v>
      </c>
      <c r="AA4">
        <v>5.7827722063870173</v>
      </c>
      <c r="AB4">
        <v>8.0090338243986476</v>
      </c>
      <c r="AC4">
        <v>3.113296171388356</v>
      </c>
      <c r="AD4">
        <v>11.390873055590779</v>
      </c>
      <c r="AE4">
        <v>5.8642556985723786</v>
      </c>
      <c r="AF4">
        <v>2.2404169834568171</v>
      </c>
      <c r="AG4">
        <v>2.6127369243884462</v>
      </c>
      <c r="AH4">
        <v>8.0189705602009784</v>
      </c>
      <c r="AI4">
        <v>8.9214813832077198</v>
      </c>
      <c r="AK4">
        <v>8.4921874831896282</v>
      </c>
      <c r="AL4">
        <v>1.924147582578007</v>
      </c>
      <c r="AM4">
        <v>2.013315269176382</v>
      </c>
      <c r="AN4">
        <v>8.0090338243986476</v>
      </c>
      <c r="AO4">
        <v>0.9530057553958613</v>
      </c>
      <c r="AP4">
        <v>11.390873055590779</v>
      </c>
      <c r="AQ4">
        <v>1.6230715665733439</v>
      </c>
      <c r="AR4">
        <v>1.2724068820592951</v>
      </c>
      <c r="AS4">
        <v>0.53802648878190662</v>
      </c>
      <c r="AT4">
        <v>8.0189705602009784</v>
      </c>
      <c r="AU4">
        <v>6.3658911730162799</v>
      </c>
      <c r="AW4">
        <v>0.14212615978904061</v>
      </c>
      <c r="AY4">
        <f t="shared" si="3"/>
        <v>-0.26839328661338469</v>
      </c>
      <c r="AZ4" t="str">
        <f t="shared" si="1"/>
        <v/>
      </c>
      <c r="BA4">
        <f t="shared" si="1"/>
        <v>-0.26839328661338469</v>
      </c>
      <c r="BB4" t="str">
        <f t="shared" si="1"/>
        <v/>
      </c>
    </row>
    <row r="5" spans="1:54" x14ac:dyDescent="0.3">
      <c r="A5">
        <v>21</v>
      </c>
      <c r="B5" t="s">
        <v>70</v>
      </c>
      <c r="C5" t="s">
        <v>67</v>
      </c>
      <c r="D5" t="s">
        <v>68</v>
      </c>
      <c r="F5" s="2">
        <f t="shared" si="2"/>
        <v>0</v>
      </c>
      <c r="G5" s="2">
        <f t="shared" si="2"/>
        <v>1</v>
      </c>
      <c r="H5" s="4">
        <f t="shared" si="2"/>
        <v>0</v>
      </c>
      <c r="I5">
        <f t="shared" si="2"/>
        <v>1</v>
      </c>
      <c r="J5">
        <f t="shared" si="2"/>
        <v>0</v>
      </c>
      <c r="K5">
        <f t="shared" si="2"/>
        <v>4</v>
      </c>
      <c r="L5">
        <f t="shared" si="2"/>
        <v>0</v>
      </c>
      <c r="M5">
        <v>4329316.4000000004</v>
      </c>
      <c r="N5">
        <v>4073765</v>
      </c>
      <c r="O5">
        <v>4093826</v>
      </c>
      <c r="P5">
        <v>1278792.2</v>
      </c>
      <c r="Q5">
        <v>1169461.2</v>
      </c>
      <c r="R5">
        <v>616378.19999999995</v>
      </c>
      <c r="S5">
        <v>799303.4</v>
      </c>
      <c r="T5">
        <v>4215981.4000000004</v>
      </c>
      <c r="U5">
        <v>3930543</v>
      </c>
      <c r="V5">
        <v>2636300</v>
      </c>
      <c r="W5">
        <v>1993208.4</v>
      </c>
      <c r="Y5">
        <v>3.8532848316011949</v>
      </c>
      <c r="Z5">
        <v>3.1316257976228372</v>
      </c>
      <c r="AA5">
        <v>3.140104978624731</v>
      </c>
      <c r="AB5">
        <v>2.341316516202641</v>
      </c>
      <c r="AC5">
        <v>1.7792397555836941</v>
      </c>
      <c r="AD5">
        <v>1.7395536140073089</v>
      </c>
      <c r="AE5">
        <v>1.837848624179605</v>
      </c>
      <c r="AF5">
        <v>1.5793098296155219</v>
      </c>
      <c r="AG5">
        <v>2.1619975408772012</v>
      </c>
      <c r="AH5">
        <v>3.7093425938044668</v>
      </c>
      <c r="AI5">
        <v>3.8974584774114192</v>
      </c>
      <c r="AK5">
        <v>3.8532848316011949</v>
      </c>
      <c r="AL5">
        <v>1.0742296034120959</v>
      </c>
      <c r="AM5">
        <v>1.086363462975714</v>
      </c>
      <c r="AN5">
        <v>2.341316516202641</v>
      </c>
      <c r="AO5">
        <v>0.69335975959547791</v>
      </c>
      <c r="AP5">
        <v>1.7395536140073089</v>
      </c>
      <c r="AQ5">
        <v>0.57764764238381761</v>
      </c>
      <c r="AR5">
        <v>1.052246202214155</v>
      </c>
      <c r="AS5">
        <v>0.44100216482765969</v>
      </c>
      <c r="AT5">
        <v>3.7093425938044668</v>
      </c>
      <c r="AU5">
        <v>2.3869280474027619</v>
      </c>
      <c r="AW5">
        <v>0.14571078100707369</v>
      </c>
      <c r="AY5">
        <f t="shared" si="3"/>
        <v>-0.24250920398318951</v>
      </c>
      <c r="AZ5" t="str">
        <f t="shared" si="1"/>
        <v/>
      </c>
      <c r="BA5">
        <f t="shared" si="1"/>
        <v>-0.24250920398318951</v>
      </c>
      <c r="BB5" t="str">
        <f t="shared" si="1"/>
        <v/>
      </c>
    </row>
    <row r="6" spans="1:54" x14ac:dyDescent="0.3">
      <c r="A6">
        <v>21</v>
      </c>
      <c r="B6" t="s">
        <v>71</v>
      </c>
      <c r="C6" t="s">
        <v>67</v>
      </c>
      <c r="D6" t="s">
        <v>68</v>
      </c>
      <c r="F6" s="2">
        <f t="shared" si="2"/>
        <v>0</v>
      </c>
      <c r="G6" s="2">
        <f t="shared" si="2"/>
        <v>0</v>
      </c>
      <c r="H6" s="4">
        <f t="shared" si="2"/>
        <v>0</v>
      </c>
      <c r="I6">
        <f t="shared" si="2"/>
        <v>0</v>
      </c>
      <c r="J6">
        <f t="shared" si="2"/>
        <v>1</v>
      </c>
      <c r="K6">
        <f t="shared" si="2"/>
        <v>4</v>
      </c>
      <c r="L6">
        <f t="shared" si="2"/>
        <v>0</v>
      </c>
      <c r="M6">
        <v>4797310.5999999996</v>
      </c>
      <c r="N6">
        <v>3169061.2</v>
      </c>
      <c r="O6">
        <v>3209813.8</v>
      </c>
      <c r="P6">
        <v>1475770.8</v>
      </c>
      <c r="Q6">
        <v>1107489.6000000001</v>
      </c>
      <c r="R6">
        <v>1030299.8</v>
      </c>
      <c r="S6">
        <v>843579.4</v>
      </c>
      <c r="T6">
        <v>4594408.8</v>
      </c>
      <c r="U6">
        <v>3273800.2</v>
      </c>
      <c r="V6">
        <v>8246724.5999999996</v>
      </c>
      <c r="W6">
        <v>912914.4</v>
      </c>
      <c r="Y6">
        <v>4.3787336318055168</v>
      </c>
      <c r="Z6">
        <v>2.800752462586388</v>
      </c>
      <c r="AA6">
        <v>2.801394160627388</v>
      </c>
      <c r="AB6">
        <v>2.5858176988025661</v>
      </c>
      <c r="AC6">
        <v>1.791812077624491</v>
      </c>
      <c r="AD6">
        <v>2.8644849961972789</v>
      </c>
      <c r="AE6">
        <v>2.2492642200202679</v>
      </c>
      <c r="AF6">
        <v>1.884555794007611</v>
      </c>
      <c r="AG6">
        <v>1.6224636752274819</v>
      </c>
      <c r="AH6">
        <v>5.3567132076132111</v>
      </c>
      <c r="AI6">
        <v>3.0505332517786878</v>
      </c>
      <c r="AK6">
        <v>4.3787336318055168</v>
      </c>
      <c r="AL6">
        <v>0.84957136878510942</v>
      </c>
      <c r="AM6">
        <v>0.86322588700568303</v>
      </c>
      <c r="AN6">
        <v>2.5858176988025661</v>
      </c>
      <c r="AO6">
        <v>0.51973161039641125</v>
      </c>
      <c r="AP6">
        <v>2.8644849961972789</v>
      </c>
      <c r="AQ6">
        <v>0.63311305762035774</v>
      </c>
      <c r="AR6">
        <v>1.0907322256010961</v>
      </c>
      <c r="AS6">
        <v>0.35665975394658739</v>
      </c>
      <c r="AT6">
        <v>5.3567132076132111</v>
      </c>
      <c r="AU6">
        <v>1.7156194047769531</v>
      </c>
      <c r="AW6">
        <v>0.14802886960096651</v>
      </c>
      <c r="AY6">
        <f t="shared" si="3"/>
        <v>0.32053025438466948</v>
      </c>
      <c r="AZ6" t="str">
        <f t="shared" si="1"/>
        <v/>
      </c>
      <c r="BA6" t="str">
        <f t="shared" si="1"/>
        <v/>
      </c>
      <c r="BB6">
        <f t="shared" si="1"/>
        <v>0.32053025438466948</v>
      </c>
    </row>
    <row r="7" spans="1:54" x14ac:dyDescent="0.3">
      <c r="A7">
        <v>21</v>
      </c>
      <c r="B7" t="s">
        <v>72</v>
      </c>
      <c r="C7" t="s">
        <v>67</v>
      </c>
      <c r="D7" t="s">
        <v>68</v>
      </c>
      <c r="F7" s="2">
        <f t="shared" si="2"/>
        <v>0</v>
      </c>
      <c r="G7" s="2">
        <f t="shared" si="2"/>
        <v>1</v>
      </c>
      <c r="H7" s="4">
        <f t="shared" si="2"/>
        <v>0</v>
      </c>
      <c r="I7">
        <f t="shared" si="2"/>
        <v>0</v>
      </c>
      <c r="J7">
        <f t="shared" si="2"/>
        <v>1</v>
      </c>
      <c r="K7">
        <f t="shared" si="2"/>
        <v>4</v>
      </c>
      <c r="L7">
        <f t="shared" si="2"/>
        <v>0</v>
      </c>
      <c r="M7">
        <v>1254500</v>
      </c>
      <c r="N7">
        <v>854464.6</v>
      </c>
      <c r="O7">
        <v>865056</v>
      </c>
      <c r="P7">
        <v>3405256</v>
      </c>
      <c r="Q7">
        <v>420193.2</v>
      </c>
      <c r="R7">
        <v>1465331.4</v>
      </c>
      <c r="S7">
        <v>452451.4</v>
      </c>
      <c r="T7">
        <v>4677209.5999999996</v>
      </c>
      <c r="U7">
        <v>3486548</v>
      </c>
      <c r="V7">
        <v>7657925.2000000002</v>
      </c>
      <c r="W7">
        <v>607417.4</v>
      </c>
      <c r="Y7">
        <v>1.738517376012169</v>
      </c>
      <c r="Z7">
        <v>1.1273969699512241</v>
      </c>
      <c r="AA7">
        <v>1.1298984659602871</v>
      </c>
      <c r="AB7">
        <v>3.1796204129990659</v>
      </c>
      <c r="AC7">
        <v>0.90625147661194205</v>
      </c>
      <c r="AD7">
        <v>2.8824346603942099</v>
      </c>
      <c r="AE7">
        <v>1.0719464759691619</v>
      </c>
      <c r="AF7">
        <v>2.0355996821774172</v>
      </c>
      <c r="AG7">
        <v>1.987352881766856</v>
      </c>
      <c r="AH7">
        <v>5.1256574844010174</v>
      </c>
      <c r="AI7">
        <v>1.6189757669926621</v>
      </c>
      <c r="AK7">
        <v>1.738517376012169</v>
      </c>
      <c r="AL7">
        <v>0.3880268317880109</v>
      </c>
      <c r="AM7">
        <v>0.38533972898731012</v>
      </c>
      <c r="AN7">
        <v>3.1796204129990659</v>
      </c>
      <c r="AO7">
        <v>0.29348185539711269</v>
      </c>
      <c r="AP7">
        <v>2.8824346603942099</v>
      </c>
      <c r="AQ7">
        <v>0.35502022778382519</v>
      </c>
      <c r="AR7">
        <v>1.1129406837862921</v>
      </c>
      <c r="AS7">
        <v>0.34827069940511141</v>
      </c>
      <c r="AT7">
        <v>5.1256574844010174</v>
      </c>
      <c r="AU7">
        <v>0.85596138782566411</v>
      </c>
      <c r="AW7">
        <v>0.1581503632012754</v>
      </c>
      <c r="AY7">
        <f t="shared" si="3"/>
        <v>0.71554660660802938</v>
      </c>
      <c r="AZ7" t="str">
        <f t="shared" si="1"/>
        <v/>
      </c>
      <c r="BA7" t="str">
        <f t="shared" si="1"/>
        <v/>
      </c>
      <c r="BB7">
        <f t="shared" si="1"/>
        <v>0.71554660660802938</v>
      </c>
    </row>
    <row r="8" spans="1:54" x14ac:dyDescent="0.3">
      <c r="A8">
        <v>21</v>
      </c>
      <c r="B8" t="s">
        <v>73</v>
      </c>
      <c r="C8" t="s">
        <v>67</v>
      </c>
      <c r="D8" t="s">
        <v>68</v>
      </c>
      <c r="F8" s="2">
        <f t="shared" si="2"/>
        <v>0</v>
      </c>
      <c r="G8" s="2">
        <f t="shared" si="2"/>
        <v>0</v>
      </c>
      <c r="H8" s="4">
        <f t="shared" si="2"/>
        <v>0</v>
      </c>
      <c r="I8">
        <f t="shared" si="2"/>
        <v>0</v>
      </c>
      <c r="J8">
        <f t="shared" si="2"/>
        <v>1</v>
      </c>
      <c r="K8">
        <f t="shared" si="2"/>
        <v>4</v>
      </c>
      <c r="L8">
        <f t="shared" si="2"/>
        <v>0</v>
      </c>
      <c r="M8">
        <v>4819087.5999999996</v>
      </c>
      <c r="N8">
        <v>9194756.5999999996</v>
      </c>
      <c r="O8">
        <v>9225581.5999999996</v>
      </c>
      <c r="P8">
        <v>5594837.2000000002</v>
      </c>
      <c r="Q8">
        <v>5151482.2</v>
      </c>
      <c r="R8">
        <v>4114032.2</v>
      </c>
      <c r="S8">
        <v>9043081.1999999993</v>
      </c>
      <c r="T8">
        <v>4018927.8</v>
      </c>
      <c r="U8">
        <v>4749899.5999999996</v>
      </c>
      <c r="V8">
        <v>24198068.199999999</v>
      </c>
      <c r="W8">
        <v>10271220.199999999</v>
      </c>
      <c r="Y8">
        <v>5.2389268822153099</v>
      </c>
      <c r="Z8">
        <v>6.7189634807757104</v>
      </c>
      <c r="AA8">
        <v>6.6455645981593987</v>
      </c>
      <c r="AB8">
        <v>6.9446227111970078</v>
      </c>
      <c r="AC8">
        <v>3.5069539624091699</v>
      </c>
      <c r="AD8">
        <v>6.2376369232079014</v>
      </c>
      <c r="AE8">
        <v>6.2042734919930806</v>
      </c>
      <c r="AF8">
        <v>1.508097446232568</v>
      </c>
      <c r="AG8">
        <v>3.3614419609424662</v>
      </c>
      <c r="AH8">
        <v>8.471248691005167</v>
      </c>
      <c r="AI8">
        <v>10.528884606226351</v>
      </c>
      <c r="AK8">
        <v>5.2389268822153099</v>
      </c>
      <c r="AL8">
        <v>1.771550696168561</v>
      </c>
      <c r="AM8">
        <v>1.752354879188351</v>
      </c>
      <c r="AN8">
        <v>6.9446227111970078</v>
      </c>
      <c r="AO8">
        <v>1.0314075557980691</v>
      </c>
      <c r="AP8">
        <v>6.2376369232079014</v>
      </c>
      <c r="AQ8">
        <v>1.434911138599273</v>
      </c>
      <c r="AR8">
        <v>1.006090448040049</v>
      </c>
      <c r="AS8">
        <v>0.56991042862646279</v>
      </c>
      <c r="AT8">
        <v>8.471248691005167</v>
      </c>
      <c r="AU8">
        <v>7.5974452586029653</v>
      </c>
      <c r="AW8">
        <v>0.16199025498935951</v>
      </c>
      <c r="AY8">
        <f t="shared" si="3"/>
        <v>0.29716141255697082</v>
      </c>
      <c r="AZ8" t="str">
        <f t="shared" si="1"/>
        <v/>
      </c>
      <c r="BA8" t="str">
        <f t="shared" si="1"/>
        <v/>
      </c>
      <c r="BB8">
        <f t="shared" si="1"/>
        <v>0.29716141255697082</v>
      </c>
    </row>
    <row r="9" spans="1:54" x14ac:dyDescent="0.3">
      <c r="A9">
        <v>21</v>
      </c>
      <c r="B9" t="s">
        <v>74</v>
      </c>
      <c r="C9" t="s">
        <v>67</v>
      </c>
      <c r="D9" t="s">
        <v>68</v>
      </c>
      <c r="F9" s="2">
        <f t="shared" si="2"/>
        <v>0</v>
      </c>
      <c r="G9" s="2">
        <f t="shared" si="2"/>
        <v>0</v>
      </c>
      <c r="H9" s="4">
        <f t="shared" si="2"/>
        <v>0</v>
      </c>
      <c r="I9">
        <f t="shared" si="2"/>
        <v>0</v>
      </c>
      <c r="J9">
        <f t="shared" si="2"/>
        <v>1</v>
      </c>
      <c r="K9">
        <f t="shared" si="2"/>
        <v>4</v>
      </c>
      <c r="L9">
        <f t="shared" si="2"/>
        <v>0</v>
      </c>
      <c r="M9">
        <v>2186441.2000000002</v>
      </c>
      <c r="N9">
        <v>1668403.8</v>
      </c>
      <c r="O9">
        <v>1682591.4</v>
      </c>
      <c r="P9">
        <v>1589889</v>
      </c>
      <c r="Q9">
        <v>514547</v>
      </c>
      <c r="R9">
        <v>616867</v>
      </c>
      <c r="S9">
        <v>338645.6</v>
      </c>
      <c r="T9">
        <v>4560935.4000000004</v>
      </c>
      <c r="U9">
        <v>3373792.6</v>
      </c>
      <c r="V9">
        <v>575641.80000000005</v>
      </c>
      <c r="W9">
        <v>331350.8</v>
      </c>
      <c r="Y9">
        <v>2.1989620294072671</v>
      </c>
      <c r="Z9">
        <v>1.6448518565739501</v>
      </c>
      <c r="AA9">
        <v>1.6519862329354511</v>
      </c>
      <c r="AB9">
        <v>2.028562628407963</v>
      </c>
      <c r="AC9">
        <v>1.044659155386034</v>
      </c>
      <c r="AD9">
        <v>1.6953484745929019</v>
      </c>
      <c r="AE9">
        <v>1.4499078148044651</v>
      </c>
      <c r="AF9">
        <v>1.8530323072220201</v>
      </c>
      <c r="AG9">
        <v>1.745062560401857</v>
      </c>
      <c r="AH9">
        <v>2.7994993666070509</v>
      </c>
      <c r="AI9">
        <v>1.7665921269916001</v>
      </c>
      <c r="AK9">
        <v>2.1989620294072671</v>
      </c>
      <c r="AL9">
        <v>0.53433064778801054</v>
      </c>
      <c r="AM9">
        <v>0.543052293988876</v>
      </c>
      <c r="AN9">
        <v>2.028562628407963</v>
      </c>
      <c r="AO9">
        <v>0.3504124719998799</v>
      </c>
      <c r="AP9">
        <v>1.6953484745929019</v>
      </c>
      <c r="AQ9">
        <v>0.41564148259349171</v>
      </c>
      <c r="AR9">
        <v>1.086482886213344</v>
      </c>
      <c r="AS9">
        <v>0.34952949205180628</v>
      </c>
      <c r="AT9">
        <v>2.7994993666070509</v>
      </c>
      <c r="AU9">
        <v>0.98320658918237314</v>
      </c>
      <c r="AW9">
        <v>0.14752227459102871</v>
      </c>
      <c r="AY9">
        <f t="shared" si="3"/>
        <v>0.32240610030533551</v>
      </c>
      <c r="AZ9" t="str">
        <f t="shared" si="1"/>
        <v/>
      </c>
      <c r="BA9" t="str">
        <f t="shared" si="1"/>
        <v/>
      </c>
      <c r="BB9">
        <f t="shared" si="1"/>
        <v>0.32240610030533551</v>
      </c>
    </row>
    <row r="10" spans="1:54" x14ac:dyDescent="0.3">
      <c r="A10">
        <v>21</v>
      </c>
      <c r="B10" t="s">
        <v>75</v>
      </c>
      <c r="C10" t="s">
        <v>67</v>
      </c>
      <c r="D10" t="s">
        <v>68</v>
      </c>
      <c r="F10" s="2">
        <f t="shared" si="2"/>
        <v>0</v>
      </c>
      <c r="G10" s="2">
        <f t="shared" si="2"/>
        <v>1</v>
      </c>
      <c r="H10" s="4">
        <f t="shared" si="2"/>
        <v>0</v>
      </c>
      <c r="I10">
        <f t="shared" si="2"/>
        <v>1</v>
      </c>
      <c r="J10">
        <f t="shared" si="2"/>
        <v>0</v>
      </c>
      <c r="K10">
        <f t="shared" si="2"/>
        <v>4</v>
      </c>
      <c r="L10">
        <f t="shared" si="2"/>
        <v>0</v>
      </c>
      <c r="M10">
        <v>1359597.6</v>
      </c>
      <c r="N10">
        <v>3649525.2</v>
      </c>
      <c r="O10">
        <v>3650279.8</v>
      </c>
      <c r="P10">
        <v>602084</v>
      </c>
      <c r="Q10">
        <v>817863.6</v>
      </c>
      <c r="R10">
        <v>362702.6</v>
      </c>
      <c r="S10">
        <v>671099.8</v>
      </c>
      <c r="T10">
        <v>3787607.6</v>
      </c>
      <c r="U10">
        <v>3757844.6</v>
      </c>
      <c r="V10">
        <v>230918.39999999999</v>
      </c>
      <c r="W10">
        <v>1156873.6000000001</v>
      </c>
      <c r="Y10">
        <v>1.672695163998287</v>
      </c>
      <c r="Z10">
        <v>2.984814920276404</v>
      </c>
      <c r="AA10">
        <v>2.9585577508318242</v>
      </c>
      <c r="AB10">
        <v>1.319601214199793</v>
      </c>
      <c r="AC10">
        <v>1.438270876416937</v>
      </c>
      <c r="AD10">
        <v>1.7609969322104011</v>
      </c>
      <c r="AE10">
        <v>2.0093401689664461</v>
      </c>
      <c r="AF10">
        <v>1.2187921211821959</v>
      </c>
      <c r="AG10">
        <v>2.0673321688547728</v>
      </c>
      <c r="AH10">
        <v>1.6211447890033019</v>
      </c>
      <c r="AI10">
        <v>3.8531666317838238</v>
      </c>
      <c r="AK10">
        <v>1.672695163998287</v>
      </c>
      <c r="AL10">
        <v>0.70151377740548926</v>
      </c>
      <c r="AM10">
        <v>0.69471297101117668</v>
      </c>
      <c r="AN10">
        <v>1.319601214199793</v>
      </c>
      <c r="AO10">
        <v>0.41823530980618667</v>
      </c>
      <c r="AP10">
        <v>1.7609969322104011</v>
      </c>
      <c r="AQ10">
        <v>0.50918447779258713</v>
      </c>
      <c r="AR10">
        <v>0.78982907800236712</v>
      </c>
      <c r="AS10">
        <v>0.3669285024283454</v>
      </c>
      <c r="AT10">
        <v>1.6211447890033019</v>
      </c>
      <c r="AU10">
        <v>2.3568889885907991</v>
      </c>
      <c r="AW10">
        <v>0.14704049419378859</v>
      </c>
      <c r="AY10">
        <f t="shared" si="3"/>
        <v>-0.2046441160114551</v>
      </c>
      <c r="AZ10" t="str">
        <f t="shared" si="1"/>
        <v/>
      </c>
      <c r="BA10">
        <f t="shared" si="1"/>
        <v>-0.2046441160114551</v>
      </c>
      <c r="BB10" t="str">
        <f t="shared" si="1"/>
        <v/>
      </c>
    </row>
    <row r="11" spans="1:54" x14ac:dyDescent="0.3">
      <c r="A11">
        <v>21</v>
      </c>
      <c r="B11" t="s">
        <v>76</v>
      </c>
      <c r="C11" t="s">
        <v>67</v>
      </c>
      <c r="D11" t="s">
        <v>68</v>
      </c>
      <c r="F11" s="2">
        <f t="shared" si="2"/>
        <v>0</v>
      </c>
      <c r="G11" s="2">
        <f t="shared" si="2"/>
        <v>1</v>
      </c>
      <c r="H11" s="4">
        <f t="shared" si="2"/>
        <v>0</v>
      </c>
      <c r="I11">
        <f t="shared" si="2"/>
        <v>1</v>
      </c>
      <c r="J11">
        <f t="shared" si="2"/>
        <v>0</v>
      </c>
      <c r="K11">
        <f t="shared" si="2"/>
        <v>4</v>
      </c>
      <c r="L11">
        <f t="shared" si="2"/>
        <v>0</v>
      </c>
      <c r="M11">
        <v>6171416.2000000002</v>
      </c>
      <c r="N11">
        <v>9424711.4000000004</v>
      </c>
      <c r="O11">
        <v>9544685.5999999996</v>
      </c>
      <c r="P11">
        <v>8419143.5999999996</v>
      </c>
      <c r="Q11">
        <v>4707499.8</v>
      </c>
      <c r="R11">
        <v>9256532.1999999993</v>
      </c>
      <c r="S11">
        <v>8285529</v>
      </c>
      <c r="T11">
        <v>4215910.2</v>
      </c>
      <c r="U11">
        <v>4220468</v>
      </c>
      <c r="V11">
        <v>19259379.600000001</v>
      </c>
      <c r="W11">
        <v>10297368.4</v>
      </c>
      <c r="Y11">
        <v>6.5403308389824817</v>
      </c>
      <c r="Z11">
        <v>7.1485213256557474</v>
      </c>
      <c r="AA11">
        <v>7.2049767192336729</v>
      </c>
      <c r="AB11">
        <v>10.028801691601981</v>
      </c>
      <c r="AC11">
        <v>5.0225673197768632</v>
      </c>
      <c r="AD11">
        <v>9.1392301834071983</v>
      </c>
      <c r="AE11">
        <v>7.6544891048339192</v>
      </c>
      <c r="AF11">
        <v>1.666243442043196</v>
      </c>
      <c r="AG11">
        <v>2.7240348961437122</v>
      </c>
      <c r="AH11">
        <v>10.659264958207499</v>
      </c>
      <c r="AI11">
        <v>11.79071552915266</v>
      </c>
      <c r="AK11">
        <v>6.5403308389824817</v>
      </c>
      <c r="AL11">
        <v>2.1145245968364179</v>
      </c>
      <c r="AM11">
        <v>2.1806361198192459</v>
      </c>
      <c r="AN11">
        <v>10.028801691601981</v>
      </c>
      <c r="AO11">
        <v>1.804366692586336</v>
      </c>
      <c r="AP11">
        <v>9.1392301834071983</v>
      </c>
      <c r="AQ11">
        <v>2.3645805962034498</v>
      </c>
      <c r="AR11">
        <v>1.057273529830854</v>
      </c>
      <c r="AS11">
        <v>0.45780555055243888</v>
      </c>
      <c r="AT11">
        <v>10.659264958207499</v>
      </c>
      <c r="AU11">
        <v>8.5644858495914384</v>
      </c>
      <c r="AW11">
        <v>0.14704128040466449</v>
      </c>
      <c r="AY11">
        <f t="shared" si="3"/>
        <v>-0.2046441160114551</v>
      </c>
      <c r="AZ11" t="str">
        <f t="shared" si="1"/>
        <v/>
      </c>
      <c r="BA11">
        <f t="shared" si="1"/>
        <v>-0.2046441160114551</v>
      </c>
      <c r="BB11" t="str">
        <f t="shared" si="1"/>
        <v/>
      </c>
    </row>
    <row r="12" spans="1:54" x14ac:dyDescent="0.3">
      <c r="A12">
        <v>21</v>
      </c>
      <c r="B12" t="s">
        <v>77</v>
      </c>
      <c r="C12" t="s">
        <v>67</v>
      </c>
      <c r="D12" t="s">
        <v>68</v>
      </c>
      <c r="F12" s="2">
        <f t="shared" si="2"/>
        <v>0</v>
      </c>
      <c r="G12" s="2">
        <f t="shared" si="2"/>
        <v>0</v>
      </c>
      <c r="H12" s="4">
        <f t="shared" si="2"/>
        <v>0</v>
      </c>
      <c r="I12">
        <f t="shared" si="2"/>
        <v>0</v>
      </c>
      <c r="J12">
        <f t="shared" si="2"/>
        <v>1</v>
      </c>
      <c r="K12">
        <f t="shared" si="2"/>
        <v>4</v>
      </c>
      <c r="L12">
        <f t="shared" si="2"/>
        <v>0</v>
      </c>
      <c r="M12">
        <v>6077126.4000000004</v>
      </c>
      <c r="N12">
        <v>4788292.2</v>
      </c>
      <c r="O12">
        <v>4908316.5999999996</v>
      </c>
      <c r="P12">
        <v>14297375.6</v>
      </c>
      <c r="Q12">
        <v>4634993</v>
      </c>
      <c r="R12">
        <v>9345182.5999999996</v>
      </c>
      <c r="S12">
        <v>3977858.2</v>
      </c>
      <c r="T12">
        <v>4852422.4000000004</v>
      </c>
      <c r="U12">
        <v>3896412.2</v>
      </c>
      <c r="V12">
        <v>31495538.800000001</v>
      </c>
      <c r="W12">
        <v>8837163.8000000007</v>
      </c>
      <c r="Y12">
        <v>6.1044930919888429</v>
      </c>
      <c r="Z12">
        <v>3.9596363077405838</v>
      </c>
      <c r="AA12">
        <v>3.98976509020431</v>
      </c>
      <c r="AB12">
        <v>12.683812752808439</v>
      </c>
      <c r="AC12">
        <v>4.8684245861833917</v>
      </c>
      <c r="AD12">
        <v>10.135697091592011</v>
      </c>
      <c r="AE12">
        <v>4.9373924193903802</v>
      </c>
      <c r="AF12">
        <v>2.2614479276118802</v>
      </c>
      <c r="AG12">
        <v>2.4665998422191482</v>
      </c>
      <c r="AH12">
        <v>11.42952547039604</v>
      </c>
      <c r="AI12">
        <v>7.0489215778419752</v>
      </c>
      <c r="AK12">
        <v>6.1044930919888429</v>
      </c>
      <c r="AL12">
        <v>1.671636855776887</v>
      </c>
      <c r="AM12">
        <v>1.7216866975999441</v>
      </c>
      <c r="AN12">
        <v>12.683812752808439</v>
      </c>
      <c r="AO12">
        <v>2.1108054790005548</v>
      </c>
      <c r="AP12">
        <v>10.135697091592011</v>
      </c>
      <c r="AQ12">
        <v>1.864023807598278</v>
      </c>
      <c r="AR12">
        <v>1.2679946284042669</v>
      </c>
      <c r="AS12">
        <v>0.48346532383002327</v>
      </c>
      <c r="AT12">
        <v>11.42952547039604</v>
      </c>
      <c r="AU12">
        <v>4.7774367142119436</v>
      </c>
      <c r="AW12">
        <v>0.14691807919880381</v>
      </c>
      <c r="AY12">
        <f t="shared" si="3"/>
        <v>0.32240610030533551</v>
      </c>
      <c r="AZ12" t="str">
        <f t="shared" si="1"/>
        <v/>
      </c>
      <c r="BA12" t="str">
        <f t="shared" si="1"/>
        <v/>
      </c>
      <c r="BB12">
        <f t="shared" si="1"/>
        <v>0.32240610030533551</v>
      </c>
    </row>
    <row r="13" spans="1:54" x14ac:dyDescent="0.3">
      <c r="A13">
        <v>21</v>
      </c>
      <c r="B13" t="s">
        <v>78</v>
      </c>
      <c r="C13" t="s">
        <v>67</v>
      </c>
      <c r="D13" t="s">
        <v>68</v>
      </c>
      <c r="F13" s="2">
        <f t="shared" si="2"/>
        <v>0</v>
      </c>
      <c r="G13" s="2">
        <f t="shared" si="2"/>
        <v>0</v>
      </c>
      <c r="H13" s="4">
        <f t="shared" si="2"/>
        <v>0</v>
      </c>
      <c r="I13">
        <f t="shared" si="2"/>
        <v>0</v>
      </c>
      <c r="J13">
        <f t="shared" si="2"/>
        <v>1</v>
      </c>
      <c r="K13">
        <f t="shared" si="2"/>
        <v>4</v>
      </c>
      <c r="L13">
        <f t="shared" si="2"/>
        <v>0</v>
      </c>
      <c r="M13">
        <v>4373945.5999999996</v>
      </c>
      <c r="N13">
        <v>5166110.2</v>
      </c>
      <c r="O13">
        <v>5196902.2</v>
      </c>
      <c r="P13">
        <v>4791875</v>
      </c>
      <c r="Q13">
        <v>3060713.4</v>
      </c>
      <c r="R13">
        <v>3330299.8</v>
      </c>
      <c r="S13">
        <v>2322256</v>
      </c>
      <c r="T13">
        <v>4221177.5999999996</v>
      </c>
      <c r="U13">
        <v>3961783.8</v>
      </c>
      <c r="V13">
        <v>5883243.7999999998</v>
      </c>
      <c r="W13">
        <v>4457433.8</v>
      </c>
      <c r="Y13">
        <v>4.0684783090022396</v>
      </c>
      <c r="Z13">
        <v>3.9964621780207379</v>
      </c>
      <c r="AA13">
        <v>3.995855720236432</v>
      </c>
      <c r="AB13">
        <v>3.120453410205664</v>
      </c>
      <c r="AC13">
        <v>2.0657400384079661</v>
      </c>
      <c r="AD13">
        <v>3.0614480225951408</v>
      </c>
      <c r="AE13">
        <v>2.4998006983776579</v>
      </c>
      <c r="AF13">
        <v>1.6436443855986</v>
      </c>
      <c r="AG13">
        <v>2.2900871176854709</v>
      </c>
      <c r="AH13">
        <v>4.4378659725887699</v>
      </c>
      <c r="AI13">
        <v>4.996895594382659</v>
      </c>
      <c r="AK13">
        <v>4.0684783090022396</v>
      </c>
      <c r="AL13">
        <v>0.98468564859358598</v>
      </c>
      <c r="AM13">
        <v>0.99887579440837726</v>
      </c>
      <c r="AN13">
        <v>3.120453410205664</v>
      </c>
      <c r="AO13">
        <v>0.59717457239748906</v>
      </c>
      <c r="AP13">
        <v>3.0614480225951408</v>
      </c>
      <c r="AQ13">
        <v>0.68494499037042256</v>
      </c>
      <c r="AR13">
        <v>1.094214132800698</v>
      </c>
      <c r="AS13">
        <v>0.45576923463959251</v>
      </c>
      <c r="AT13">
        <v>4.4378659725887699</v>
      </c>
      <c r="AU13">
        <v>3.0977408566046511</v>
      </c>
      <c r="AW13">
        <v>0.14953195760026569</v>
      </c>
      <c r="AY13">
        <f t="shared" si="3"/>
        <v>0.29716141255697082</v>
      </c>
      <c r="AZ13" t="str">
        <f t="shared" si="1"/>
        <v/>
      </c>
      <c r="BA13" t="str">
        <f t="shared" si="1"/>
        <v/>
      </c>
      <c r="BB13">
        <f t="shared" si="1"/>
        <v>0.29716141255697082</v>
      </c>
    </row>
    <row r="14" spans="1:54" x14ac:dyDescent="0.3">
      <c r="A14">
        <v>21</v>
      </c>
      <c r="B14" t="s">
        <v>79</v>
      </c>
      <c r="C14" t="s">
        <v>67</v>
      </c>
      <c r="D14" t="s">
        <v>68</v>
      </c>
      <c r="F14" s="2">
        <f t="shared" si="2"/>
        <v>0</v>
      </c>
      <c r="G14" s="2">
        <f t="shared" si="2"/>
        <v>1</v>
      </c>
      <c r="H14" s="4">
        <f t="shared" si="2"/>
        <v>0</v>
      </c>
      <c r="I14">
        <f t="shared" si="2"/>
        <v>0</v>
      </c>
      <c r="J14">
        <f t="shared" si="2"/>
        <v>1</v>
      </c>
      <c r="K14">
        <f t="shared" si="2"/>
        <v>4</v>
      </c>
      <c r="L14">
        <f t="shared" si="2"/>
        <v>0</v>
      </c>
      <c r="M14">
        <v>1743369.2</v>
      </c>
      <c r="N14">
        <v>902504.8</v>
      </c>
      <c r="O14">
        <v>910647</v>
      </c>
      <c r="P14">
        <v>3424600.8</v>
      </c>
      <c r="Q14">
        <v>368793.2</v>
      </c>
      <c r="R14">
        <v>2642237</v>
      </c>
      <c r="S14">
        <v>300920.2</v>
      </c>
      <c r="T14">
        <v>4575869</v>
      </c>
      <c r="U14">
        <v>3203077.8</v>
      </c>
      <c r="V14">
        <v>7388502.4000000004</v>
      </c>
      <c r="W14">
        <v>456413</v>
      </c>
      <c r="Y14">
        <v>1.931417811219581</v>
      </c>
      <c r="Z14">
        <v>1.1242745857569389</v>
      </c>
      <c r="AA14">
        <v>1.118273428257089</v>
      </c>
      <c r="AB14">
        <v>3.0074766334029852</v>
      </c>
      <c r="AC14">
        <v>0.82518517444259487</v>
      </c>
      <c r="AD14">
        <v>3.367458386404905</v>
      </c>
      <c r="AE14">
        <v>1.4680488418205639</v>
      </c>
      <c r="AF14">
        <v>1.878155406028964</v>
      </c>
      <c r="AG14">
        <v>1.57296040476067</v>
      </c>
      <c r="AH14">
        <v>4.9596629580133591</v>
      </c>
      <c r="AI14">
        <v>1.2233375475043431</v>
      </c>
      <c r="AK14">
        <v>1.931417811219581</v>
      </c>
      <c r="AL14">
        <v>0.38118869821773838</v>
      </c>
      <c r="AM14">
        <v>0.38009642660617832</v>
      </c>
      <c r="AN14">
        <v>3.0074766334029852</v>
      </c>
      <c r="AO14">
        <v>0.31155840463470669</v>
      </c>
      <c r="AP14">
        <v>3.367458386404905</v>
      </c>
      <c r="AQ14">
        <v>0.44814209857722742</v>
      </c>
      <c r="AR14">
        <v>1.087779526424129</v>
      </c>
      <c r="AS14">
        <v>0.33432839940069242</v>
      </c>
      <c r="AT14">
        <v>4.9596629580133591</v>
      </c>
      <c r="AU14">
        <v>0.65947702599223701</v>
      </c>
      <c r="AW14">
        <v>0.14866181220859279</v>
      </c>
      <c r="AY14">
        <f t="shared" si="3"/>
        <v>0.71554660660802938</v>
      </c>
      <c r="AZ14" t="str">
        <f t="shared" si="1"/>
        <v/>
      </c>
      <c r="BA14" t="str">
        <f t="shared" si="1"/>
        <v/>
      </c>
      <c r="BB14">
        <f t="shared" si="1"/>
        <v>0.71554660660802938</v>
      </c>
    </row>
    <row r="15" spans="1:54" x14ac:dyDescent="0.3">
      <c r="A15">
        <v>21</v>
      </c>
      <c r="B15" t="s">
        <v>80</v>
      </c>
      <c r="C15" t="s">
        <v>67</v>
      </c>
      <c r="D15" t="s">
        <v>68</v>
      </c>
      <c r="F15" s="2">
        <f t="shared" si="2"/>
        <v>0</v>
      </c>
      <c r="G15" s="2">
        <f t="shared" si="2"/>
        <v>0</v>
      </c>
      <c r="H15" s="4">
        <f t="shared" si="2"/>
        <v>0</v>
      </c>
      <c r="I15">
        <f t="shared" si="2"/>
        <v>0</v>
      </c>
      <c r="J15">
        <f t="shared" si="2"/>
        <v>1</v>
      </c>
      <c r="K15">
        <f t="shared" si="2"/>
        <v>4</v>
      </c>
      <c r="L15">
        <f t="shared" si="2"/>
        <v>0</v>
      </c>
      <c r="M15">
        <v>11750880.199999999</v>
      </c>
      <c r="N15">
        <v>8604232.1999999993</v>
      </c>
      <c r="O15">
        <v>8798558</v>
      </c>
      <c r="P15">
        <v>18218009.600000001</v>
      </c>
      <c r="Q15">
        <v>5430949.4000000004</v>
      </c>
      <c r="R15">
        <v>17723012.199999999</v>
      </c>
      <c r="S15">
        <v>7229972.4000000004</v>
      </c>
      <c r="T15">
        <v>4731131.5999999996</v>
      </c>
      <c r="U15">
        <v>3754608.6</v>
      </c>
      <c r="V15">
        <v>26229788.399999999</v>
      </c>
      <c r="W15">
        <v>9031623.8000000007</v>
      </c>
      <c r="Y15">
        <v>10.502437355997969</v>
      </c>
      <c r="Z15">
        <v>6.7417642345884818</v>
      </c>
      <c r="AA15">
        <v>6.839833035832271</v>
      </c>
      <c r="AB15">
        <v>11.339737197599611</v>
      </c>
      <c r="AC15">
        <v>6.1122426112240644</v>
      </c>
      <c r="AD15">
        <v>14.57414537620498</v>
      </c>
      <c r="AE15">
        <v>7.9618515792419204</v>
      </c>
      <c r="AF15">
        <v>2.118010273983236</v>
      </c>
      <c r="AG15">
        <v>2.2805232059792622</v>
      </c>
      <c r="AH15">
        <v>11.890548167808451</v>
      </c>
      <c r="AI15">
        <v>10.135893957014201</v>
      </c>
      <c r="AK15">
        <v>10.502437355997969</v>
      </c>
      <c r="AL15">
        <v>2.3277291906182649</v>
      </c>
      <c r="AM15">
        <v>2.4209531164146032</v>
      </c>
      <c r="AN15">
        <v>11.339737197599611</v>
      </c>
      <c r="AO15">
        <v>2.142259887000546</v>
      </c>
      <c r="AP15">
        <v>14.57414537620498</v>
      </c>
      <c r="AQ15">
        <v>2.7381808459875172</v>
      </c>
      <c r="AR15">
        <v>1.160256162192673</v>
      </c>
      <c r="AS15">
        <v>0.45453095395350829</v>
      </c>
      <c r="AT15">
        <v>11.890548167808451</v>
      </c>
      <c r="AU15">
        <v>6.9327161493827587</v>
      </c>
      <c r="AW15">
        <v>0.15140107000479469</v>
      </c>
      <c r="AY15">
        <f t="shared" si="3"/>
        <v>0.32053025438466948</v>
      </c>
      <c r="AZ15" t="str">
        <f t="shared" si="1"/>
        <v/>
      </c>
      <c r="BA15" t="str">
        <f t="shared" si="1"/>
        <v/>
      </c>
      <c r="BB15">
        <f t="shared" si="1"/>
        <v>0.32053025438466948</v>
      </c>
    </row>
    <row r="16" spans="1:54" x14ac:dyDescent="0.3">
      <c r="A16">
        <v>21</v>
      </c>
      <c r="B16" t="s">
        <v>81</v>
      </c>
      <c r="C16" t="s">
        <v>67</v>
      </c>
      <c r="D16" t="s">
        <v>68</v>
      </c>
      <c r="F16" s="2">
        <f t="shared" si="2"/>
        <v>0</v>
      </c>
      <c r="G16" s="2">
        <f t="shared" si="2"/>
        <v>1</v>
      </c>
      <c r="H16" s="4">
        <f t="shared" si="2"/>
        <v>0</v>
      </c>
      <c r="I16">
        <f t="shared" si="2"/>
        <v>1</v>
      </c>
      <c r="J16">
        <f t="shared" si="2"/>
        <v>0</v>
      </c>
      <c r="K16">
        <f t="shared" si="2"/>
        <v>4</v>
      </c>
      <c r="L16">
        <f t="shared" si="2"/>
        <v>0</v>
      </c>
      <c r="M16">
        <v>4086782.6</v>
      </c>
      <c r="N16">
        <v>7972822.5999999996</v>
      </c>
      <c r="O16">
        <v>7963820.4000000004</v>
      </c>
      <c r="P16">
        <v>3127021.2</v>
      </c>
      <c r="Q16">
        <v>4397177.4000000004</v>
      </c>
      <c r="R16">
        <v>3627884.8</v>
      </c>
      <c r="S16">
        <v>5489775.5999999996</v>
      </c>
      <c r="T16">
        <v>4001025.4</v>
      </c>
      <c r="U16">
        <v>4623313.4000000004</v>
      </c>
      <c r="V16">
        <v>15964690.4</v>
      </c>
      <c r="W16">
        <v>10711407.6</v>
      </c>
      <c r="Y16">
        <v>4.4653102632029924</v>
      </c>
      <c r="Z16">
        <v>6.0100049087777734</v>
      </c>
      <c r="AA16">
        <v>5.9795054573914967</v>
      </c>
      <c r="AB16">
        <v>4.2323069135949476</v>
      </c>
      <c r="AC16">
        <v>4.6680773719737774</v>
      </c>
      <c r="AD16">
        <v>5.1474097776226699</v>
      </c>
      <c r="AE16">
        <v>6.1326905327732666</v>
      </c>
      <c r="AF16">
        <v>1.496898839215282</v>
      </c>
      <c r="AG16">
        <v>3.2142672223271802</v>
      </c>
      <c r="AH16">
        <v>6.7664966948097574</v>
      </c>
      <c r="AI16">
        <v>10.135268626979091</v>
      </c>
      <c r="AK16">
        <v>4.4653102632029924</v>
      </c>
      <c r="AL16">
        <v>1.8951342171872969</v>
      </c>
      <c r="AM16">
        <v>1.8763830565847459</v>
      </c>
      <c r="AN16">
        <v>4.2323069135949476</v>
      </c>
      <c r="AO16">
        <v>1.639271004777402</v>
      </c>
      <c r="AP16">
        <v>5.1474097776226699</v>
      </c>
      <c r="AQ16">
        <v>2.0058863855898381</v>
      </c>
      <c r="AR16">
        <v>1.008466389833484</v>
      </c>
      <c r="AS16">
        <v>0.54728684915462511</v>
      </c>
      <c r="AT16">
        <v>6.7664966948097574</v>
      </c>
      <c r="AU16">
        <v>7.1868309013894756</v>
      </c>
      <c r="AW16">
        <v>0.1510759853990748</v>
      </c>
      <c r="AY16">
        <f t="shared" si="3"/>
        <v>-0.24250920398318951</v>
      </c>
      <c r="AZ16" t="str">
        <f t="shared" si="1"/>
        <v/>
      </c>
      <c r="BA16">
        <f t="shared" si="1"/>
        <v>-0.24250920398318951</v>
      </c>
      <c r="BB16" t="str">
        <f t="shared" si="1"/>
        <v/>
      </c>
    </row>
    <row r="17" spans="1:54" x14ac:dyDescent="0.3">
      <c r="A17">
        <v>21</v>
      </c>
      <c r="B17" t="s">
        <v>82</v>
      </c>
      <c r="C17" t="s">
        <v>67</v>
      </c>
      <c r="D17" t="s">
        <v>68</v>
      </c>
      <c r="F17" s="2">
        <f t="shared" si="2"/>
        <v>0</v>
      </c>
      <c r="G17" s="2">
        <f t="shared" si="2"/>
        <v>1</v>
      </c>
      <c r="H17" s="4">
        <f t="shared" si="2"/>
        <v>0</v>
      </c>
      <c r="I17">
        <f t="shared" si="2"/>
        <v>1</v>
      </c>
      <c r="J17">
        <f t="shared" si="2"/>
        <v>0</v>
      </c>
      <c r="K17">
        <f t="shared" si="2"/>
        <v>4</v>
      </c>
      <c r="L17">
        <f t="shared" si="2"/>
        <v>0</v>
      </c>
      <c r="M17">
        <v>7112853</v>
      </c>
      <c r="N17">
        <v>4286843.2</v>
      </c>
      <c r="O17">
        <v>4331574.2</v>
      </c>
      <c r="P17">
        <v>8723892</v>
      </c>
      <c r="Q17">
        <v>1820230.2</v>
      </c>
      <c r="R17">
        <v>6128639</v>
      </c>
      <c r="S17">
        <v>1429360.8</v>
      </c>
      <c r="T17">
        <v>4576948.2</v>
      </c>
      <c r="U17">
        <v>3465746.2</v>
      </c>
      <c r="V17">
        <v>5662981.7999999998</v>
      </c>
      <c r="W17">
        <v>2902366.2</v>
      </c>
      <c r="Y17">
        <v>6.0264073866070236</v>
      </c>
      <c r="Z17">
        <v>3.602000285836402</v>
      </c>
      <c r="AA17">
        <v>3.621028001373634</v>
      </c>
      <c r="AB17">
        <v>4.5879688323999286</v>
      </c>
      <c r="AC17">
        <v>1.5813690286246129</v>
      </c>
      <c r="AD17">
        <v>4.3412725775851868</v>
      </c>
      <c r="AE17">
        <v>2.1485010989592408</v>
      </c>
      <c r="AF17">
        <v>1.8836325618438421</v>
      </c>
      <c r="AG17">
        <v>1.864910580567084</v>
      </c>
      <c r="AH17">
        <v>4.3312392919790001</v>
      </c>
      <c r="AI17">
        <v>4.0837498651701027</v>
      </c>
      <c r="AK17">
        <v>6.0264073866070236</v>
      </c>
      <c r="AL17">
        <v>0.93505365400342266</v>
      </c>
      <c r="AM17">
        <v>0.95687221878906714</v>
      </c>
      <c r="AN17">
        <v>4.5879688323999286</v>
      </c>
      <c r="AO17">
        <v>0.45626756359706627</v>
      </c>
      <c r="AP17">
        <v>4.3412725775851868</v>
      </c>
      <c r="AQ17">
        <v>0.56210279418155551</v>
      </c>
      <c r="AR17">
        <v>1.109535783226602</v>
      </c>
      <c r="AS17">
        <v>0.38554417481645942</v>
      </c>
      <c r="AT17">
        <v>4.3312392919790001</v>
      </c>
      <c r="AU17">
        <v>2.3902833567815831</v>
      </c>
      <c r="AW17">
        <v>0.1516169598093256</v>
      </c>
      <c r="AY17">
        <f t="shared" si="3"/>
        <v>-0.26839328661338469</v>
      </c>
      <c r="AZ17" t="str">
        <f t="shared" si="1"/>
        <v/>
      </c>
      <c r="BA17">
        <f t="shared" si="1"/>
        <v>-0.26839328661338469</v>
      </c>
      <c r="BB17" t="str">
        <f t="shared" si="1"/>
        <v/>
      </c>
    </row>
    <row r="18" spans="1:54" x14ac:dyDescent="0.3">
      <c r="A18">
        <v>21</v>
      </c>
      <c r="B18" t="s">
        <v>83</v>
      </c>
      <c r="C18" t="s">
        <v>67</v>
      </c>
      <c r="D18" t="s">
        <v>68</v>
      </c>
      <c r="F18" s="2">
        <f t="shared" si="2"/>
        <v>0</v>
      </c>
      <c r="G18" s="2">
        <f t="shared" si="2"/>
        <v>0</v>
      </c>
      <c r="H18" s="4">
        <f t="shared" si="2"/>
        <v>1</v>
      </c>
      <c r="I18">
        <f t="shared" si="2"/>
        <v>1</v>
      </c>
      <c r="J18">
        <f t="shared" si="2"/>
        <v>0</v>
      </c>
      <c r="K18">
        <f t="shared" si="2"/>
        <v>4</v>
      </c>
      <c r="L18">
        <f t="shared" si="2"/>
        <v>4</v>
      </c>
      <c r="M18">
        <v>492450</v>
      </c>
      <c r="N18">
        <v>1369046.8</v>
      </c>
      <c r="O18">
        <v>1369433</v>
      </c>
      <c r="P18">
        <v>264522.40000000002</v>
      </c>
      <c r="Q18">
        <v>455740.8</v>
      </c>
      <c r="R18">
        <v>253435.8</v>
      </c>
      <c r="S18">
        <v>371579.2</v>
      </c>
      <c r="T18">
        <v>3780204.6</v>
      </c>
      <c r="U18">
        <v>3694262.4</v>
      </c>
      <c r="V18">
        <v>6495.2</v>
      </c>
      <c r="W18">
        <v>1096856.6000000001</v>
      </c>
      <c r="Y18">
        <v>0.64208445419790228</v>
      </c>
      <c r="Z18">
        <v>1.4470744578284209</v>
      </c>
      <c r="AA18">
        <v>1.432611415395513</v>
      </c>
      <c r="AB18">
        <v>0.49678333960473542</v>
      </c>
      <c r="AC18">
        <v>0.91003775220597161</v>
      </c>
      <c r="AD18">
        <v>1.1870641305926251</v>
      </c>
      <c r="AE18">
        <v>1.607335698581301</v>
      </c>
      <c r="AF18">
        <v>1.223250669357367</v>
      </c>
      <c r="AG18">
        <v>2.0294440395082352</v>
      </c>
      <c r="AH18">
        <v>5.0874861795455167E-2</v>
      </c>
      <c r="AI18">
        <v>2.1390820998465641</v>
      </c>
      <c r="AK18">
        <v>0.64208445419790228</v>
      </c>
      <c r="AL18">
        <v>0.38521321681328119</v>
      </c>
      <c r="AM18">
        <v>0.37658324582735081</v>
      </c>
      <c r="AN18">
        <v>0.49678333960473542</v>
      </c>
      <c r="AO18">
        <v>0.29191437861300068</v>
      </c>
      <c r="AP18">
        <v>1.1870641305926251</v>
      </c>
      <c r="AQ18">
        <v>0.42198159936815499</v>
      </c>
      <c r="AR18">
        <v>0.79853209537686776</v>
      </c>
      <c r="AS18">
        <v>0.36083664078032601</v>
      </c>
      <c r="AT18">
        <v>5.0874861795455167E-2</v>
      </c>
      <c r="AU18">
        <v>0.89889990440569822</v>
      </c>
      <c r="AW18">
        <v>0.15783221682067949</v>
      </c>
      <c r="AY18">
        <f t="shared" si="3"/>
        <v>-0.94009776724697613</v>
      </c>
      <c r="AZ18">
        <f t="shared" si="1"/>
        <v>-0.94009776724697613</v>
      </c>
      <c r="BA18">
        <f t="shared" si="1"/>
        <v>-0.94009776724697613</v>
      </c>
      <c r="BB18" t="str">
        <f t="shared" si="1"/>
        <v/>
      </c>
    </row>
    <row r="19" spans="1:54" x14ac:dyDescent="0.3">
      <c r="A19">
        <v>22</v>
      </c>
      <c r="B19" t="s">
        <v>84</v>
      </c>
      <c r="C19" t="s">
        <v>85</v>
      </c>
      <c r="D19" t="s">
        <v>86</v>
      </c>
      <c r="F19" s="2">
        <f t="shared" ref="F19:L34" si="4">F671</f>
        <v>0</v>
      </c>
      <c r="G19" s="2">
        <f t="shared" si="4"/>
        <v>0</v>
      </c>
      <c r="H19" s="4">
        <f t="shared" si="4"/>
        <v>0</v>
      </c>
      <c r="I19">
        <f t="shared" si="4"/>
        <v>1</v>
      </c>
      <c r="J19">
        <f t="shared" si="4"/>
        <v>0</v>
      </c>
      <c r="K19">
        <f t="shared" si="4"/>
        <v>3</v>
      </c>
      <c r="L19">
        <f t="shared" si="4"/>
        <v>0</v>
      </c>
      <c r="M19">
        <v>6218015.5999999996</v>
      </c>
      <c r="N19">
        <v>4970847</v>
      </c>
      <c r="O19">
        <v>5032584.2</v>
      </c>
      <c r="P19">
        <v>14902021.800000001</v>
      </c>
      <c r="Q19">
        <v>12272485.6</v>
      </c>
      <c r="R19">
        <v>15785104.199999999</v>
      </c>
      <c r="S19">
        <v>9139234.5999999996</v>
      </c>
      <c r="T19">
        <v>4656903.2</v>
      </c>
      <c r="U19">
        <v>3535795.6</v>
      </c>
      <c r="V19">
        <v>15292114.800000001</v>
      </c>
      <c r="W19">
        <v>10783053</v>
      </c>
      <c r="Y19">
        <v>5.6296991980052553</v>
      </c>
      <c r="Z19">
        <v>4.1493513557594266</v>
      </c>
      <c r="AA19">
        <v>4.172555235971231</v>
      </c>
      <c r="AB19">
        <v>14.96064038100303</v>
      </c>
      <c r="AC19">
        <v>12.355062106996771</v>
      </c>
      <c r="AD19">
        <v>11.803362372179979</v>
      </c>
      <c r="AE19">
        <v>7.1086867222911678</v>
      </c>
      <c r="AF19">
        <v>2.2617606627871281</v>
      </c>
      <c r="AG19">
        <v>2.085340943548363</v>
      </c>
      <c r="AH19">
        <v>7.9711818243842574</v>
      </c>
      <c r="AI19">
        <v>7.6888169128098527</v>
      </c>
      <c r="AK19">
        <v>5.6296991980052553</v>
      </c>
      <c r="AL19">
        <v>1.400251540797762</v>
      </c>
      <c r="AM19">
        <v>1.426979670801666</v>
      </c>
      <c r="AN19">
        <v>14.96064038100303</v>
      </c>
      <c r="AO19">
        <v>4.4255339908064339</v>
      </c>
      <c r="AP19">
        <v>11.803362372179979</v>
      </c>
      <c r="AQ19">
        <v>2.2420989384176209</v>
      </c>
      <c r="AR19">
        <v>1.1731506823678499</v>
      </c>
      <c r="AS19">
        <v>0.48266765242442489</v>
      </c>
      <c r="AT19">
        <v>7.9711818243842574</v>
      </c>
      <c r="AU19">
        <v>4.117597060801927</v>
      </c>
      <c r="AW19">
        <v>0.25127239981666211</v>
      </c>
      <c r="AY19">
        <f t="shared" si="3"/>
        <v>-0.14655048609319979</v>
      </c>
      <c r="AZ19" t="str">
        <f t="shared" si="1"/>
        <v/>
      </c>
      <c r="BA19">
        <f t="shared" si="1"/>
        <v>-0.14655048609319979</v>
      </c>
      <c r="BB19" t="str">
        <f t="shared" si="1"/>
        <v/>
      </c>
    </row>
    <row r="20" spans="1:54" x14ac:dyDescent="0.3">
      <c r="A20">
        <v>22</v>
      </c>
      <c r="B20" t="s">
        <v>87</v>
      </c>
      <c r="C20" t="s">
        <v>85</v>
      </c>
      <c r="D20" t="s">
        <v>86</v>
      </c>
      <c r="F20" s="2">
        <f t="shared" si="4"/>
        <v>0</v>
      </c>
      <c r="G20" s="2">
        <f t="shared" si="4"/>
        <v>1</v>
      </c>
      <c r="H20" s="4">
        <f t="shared" si="4"/>
        <v>1</v>
      </c>
      <c r="I20">
        <f t="shared" si="4"/>
        <v>0</v>
      </c>
      <c r="J20">
        <f t="shared" si="4"/>
        <v>1</v>
      </c>
      <c r="K20">
        <f t="shared" si="4"/>
        <v>3</v>
      </c>
      <c r="L20">
        <f t="shared" si="4"/>
        <v>3</v>
      </c>
      <c r="M20">
        <v>572109.80000000005</v>
      </c>
      <c r="N20">
        <v>375399.8</v>
      </c>
      <c r="O20">
        <v>376361.2</v>
      </c>
      <c r="P20">
        <v>531781.6</v>
      </c>
      <c r="Q20">
        <v>233361</v>
      </c>
      <c r="R20">
        <v>425951</v>
      </c>
      <c r="S20">
        <v>38913</v>
      </c>
      <c r="T20">
        <v>4641178.5999999996</v>
      </c>
      <c r="U20">
        <v>3424636</v>
      </c>
      <c r="V20">
        <v>2057883</v>
      </c>
      <c r="W20">
        <v>144039.79999999999</v>
      </c>
      <c r="Y20">
        <v>0.88426899720216168</v>
      </c>
      <c r="Z20">
        <v>0.71733544502640145</v>
      </c>
      <c r="AA20">
        <v>0.70610242747934537</v>
      </c>
      <c r="AB20">
        <v>0.98600782480789351</v>
      </c>
      <c r="AC20">
        <v>0.70102779819280836</v>
      </c>
      <c r="AD20">
        <v>0.57218878060812128</v>
      </c>
      <c r="AE20">
        <v>0.3671922061126679</v>
      </c>
      <c r="AF20">
        <v>2.2619637671392412</v>
      </c>
      <c r="AG20">
        <v>2.000031028455123</v>
      </c>
      <c r="AH20">
        <v>3.205926320585422</v>
      </c>
      <c r="AI20">
        <v>0.7251811815775</v>
      </c>
      <c r="AK20">
        <v>0.88426899720216168</v>
      </c>
      <c r="AL20">
        <v>0.35123523521469913</v>
      </c>
      <c r="AM20">
        <v>0.34159384100930767</v>
      </c>
      <c r="AN20">
        <v>0.98600782480789351</v>
      </c>
      <c r="AO20">
        <v>0.34066441338509318</v>
      </c>
      <c r="AP20">
        <v>0.57218878060812128</v>
      </c>
      <c r="AQ20">
        <v>0.27105091017438099</v>
      </c>
      <c r="AR20">
        <v>1.180962986371014</v>
      </c>
      <c r="AS20">
        <v>0.46440973798744378</v>
      </c>
      <c r="AT20">
        <v>3.205926320585422</v>
      </c>
      <c r="AU20">
        <v>0.53681322819320487</v>
      </c>
      <c r="AW20">
        <v>0.252941323001869</v>
      </c>
      <c r="AY20">
        <f t="shared" si="3"/>
        <v>0.50218139249319993</v>
      </c>
      <c r="AZ20">
        <f t="shared" si="1"/>
        <v>0.50218139249319993</v>
      </c>
      <c r="BA20" t="str">
        <f t="shared" si="1"/>
        <v/>
      </c>
      <c r="BB20">
        <f t="shared" si="1"/>
        <v>0.50218139249319993</v>
      </c>
    </row>
    <row r="21" spans="1:54" x14ac:dyDescent="0.3">
      <c r="A21">
        <v>22</v>
      </c>
      <c r="B21" t="s">
        <v>88</v>
      </c>
      <c r="C21" t="s">
        <v>85</v>
      </c>
      <c r="D21" t="s">
        <v>86</v>
      </c>
      <c r="F21" s="2">
        <f t="shared" si="4"/>
        <v>0</v>
      </c>
      <c r="G21" s="2">
        <f t="shared" si="4"/>
        <v>1</v>
      </c>
      <c r="H21" s="4">
        <f t="shared" si="4"/>
        <v>0</v>
      </c>
      <c r="I21">
        <f t="shared" si="4"/>
        <v>1</v>
      </c>
      <c r="J21">
        <f t="shared" si="4"/>
        <v>0</v>
      </c>
      <c r="K21">
        <f t="shared" si="4"/>
        <v>3</v>
      </c>
      <c r="L21">
        <f t="shared" si="4"/>
        <v>0</v>
      </c>
      <c r="M21">
        <v>4386124.8</v>
      </c>
      <c r="N21">
        <v>4898778.8</v>
      </c>
      <c r="O21">
        <v>4936795</v>
      </c>
      <c r="P21">
        <v>2573293.2000000002</v>
      </c>
      <c r="Q21">
        <v>2389757.6</v>
      </c>
      <c r="R21">
        <v>7628471.2000000002</v>
      </c>
      <c r="S21">
        <v>8091236.4000000004</v>
      </c>
      <c r="T21">
        <v>4391893.8</v>
      </c>
      <c r="U21">
        <v>4340319</v>
      </c>
      <c r="V21">
        <v>7755154.4000000004</v>
      </c>
      <c r="W21">
        <v>6857088.2000000002</v>
      </c>
      <c r="Y21">
        <v>3.8159402281860819</v>
      </c>
      <c r="Z21">
        <v>3.7071358455461452</v>
      </c>
      <c r="AA21">
        <v>3.7262900269823152</v>
      </c>
      <c r="AB21">
        <v>3.3255706648051269</v>
      </c>
      <c r="AC21">
        <v>2.87065906302887</v>
      </c>
      <c r="AD21">
        <v>6.4764503808110021</v>
      </c>
      <c r="AE21">
        <v>6.3594899112242276</v>
      </c>
      <c r="AF21">
        <v>2.0869207750190979</v>
      </c>
      <c r="AG21">
        <v>2.6663625044398942</v>
      </c>
      <c r="AH21">
        <v>4.9500406684004714</v>
      </c>
      <c r="AI21">
        <v>5.813936484628357</v>
      </c>
      <c r="AK21">
        <v>3.8159402281860819</v>
      </c>
      <c r="AL21">
        <v>1.145998238783795</v>
      </c>
      <c r="AM21">
        <v>1.1553259673877621</v>
      </c>
      <c r="AN21">
        <v>3.3255706648051269</v>
      </c>
      <c r="AO21">
        <v>0.98296640599728557</v>
      </c>
      <c r="AP21">
        <v>6.4764503808110021</v>
      </c>
      <c r="AQ21">
        <v>1.9699807672179299</v>
      </c>
      <c r="AR21">
        <v>1.186361888214015</v>
      </c>
      <c r="AS21">
        <v>0.53430962237762292</v>
      </c>
      <c r="AT21">
        <v>4.9500406684004714</v>
      </c>
      <c r="AU21">
        <v>3.2642703679972329</v>
      </c>
      <c r="AW21">
        <v>0.25138248939765612</v>
      </c>
      <c r="AY21">
        <f t="shared" si="3"/>
        <v>-7.6489615733999899E-2</v>
      </c>
      <c r="AZ21" t="str">
        <f t="shared" si="1"/>
        <v/>
      </c>
      <c r="BA21">
        <f t="shared" si="1"/>
        <v>-7.6489615733999899E-2</v>
      </c>
      <c r="BB21" t="str">
        <f t="shared" si="1"/>
        <v/>
      </c>
    </row>
    <row r="22" spans="1:54" x14ac:dyDescent="0.3">
      <c r="A22">
        <v>22</v>
      </c>
      <c r="B22" t="s">
        <v>89</v>
      </c>
      <c r="C22" t="s">
        <v>85</v>
      </c>
      <c r="D22" t="s">
        <v>86</v>
      </c>
      <c r="F22" s="2">
        <f t="shared" si="4"/>
        <v>0</v>
      </c>
      <c r="G22" s="2">
        <f t="shared" si="4"/>
        <v>0</v>
      </c>
      <c r="H22" s="4">
        <f t="shared" si="4"/>
        <v>0</v>
      </c>
      <c r="I22">
        <f t="shared" si="4"/>
        <v>1</v>
      </c>
      <c r="J22">
        <f t="shared" si="4"/>
        <v>0</v>
      </c>
      <c r="K22">
        <f t="shared" si="4"/>
        <v>3</v>
      </c>
      <c r="L22">
        <f t="shared" si="4"/>
        <v>0</v>
      </c>
      <c r="M22">
        <v>1288357.8</v>
      </c>
      <c r="N22">
        <v>2659404.2000000002</v>
      </c>
      <c r="O22">
        <v>2669487.2000000002</v>
      </c>
      <c r="P22">
        <v>8049014.7999999998</v>
      </c>
      <c r="Q22">
        <v>3624053</v>
      </c>
      <c r="R22">
        <v>2096160</v>
      </c>
      <c r="S22">
        <v>3421796</v>
      </c>
      <c r="T22">
        <v>4381979.4000000004</v>
      </c>
      <c r="U22">
        <v>4302166.5999999996</v>
      </c>
      <c r="V22">
        <v>3344334.4</v>
      </c>
      <c r="W22">
        <v>4294176</v>
      </c>
      <c r="Y22">
        <v>1.4252558683976531</v>
      </c>
      <c r="Z22">
        <v>2.2708913437672891</v>
      </c>
      <c r="AA22">
        <v>2.2575942357885652</v>
      </c>
      <c r="AB22">
        <v>3.5573320030001918</v>
      </c>
      <c r="AC22">
        <v>2.1819515609880908</v>
      </c>
      <c r="AD22">
        <v>2.1538020781939848</v>
      </c>
      <c r="AE22">
        <v>2.9577353596338072</v>
      </c>
      <c r="AF22">
        <v>2.080670810793527</v>
      </c>
      <c r="AG22">
        <v>2.6478432137751948</v>
      </c>
      <c r="AH22">
        <v>3.595465389406308</v>
      </c>
      <c r="AI22">
        <v>4.2766241902136244</v>
      </c>
      <c r="AK22">
        <v>1.4252558683976531</v>
      </c>
      <c r="AL22">
        <v>0.68443398999515925</v>
      </c>
      <c r="AM22">
        <v>0.67578767259838057</v>
      </c>
      <c r="AN22">
        <v>3.5573320030001918</v>
      </c>
      <c r="AO22">
        <v>0.86029746739077384</v>
      </c>
      <c r="AP22">
        <v>2.1538020781939848</v>
      </c>
      <c r="AQ22">
        <v>0.90996401122538373</v>
      </c>
      <c r="AR22">
        <v>1.180125691799913</v>
      </c>
      <c r="AS22">
        <v>0.52381097658071663</v>
      </c>
      <c r="AT22">
        <v>3.595465389406308</v>
      </c>
      <c r="AU22">
        <v>2.147062194824684</v>
      </c>
      <c r="AW22">
        <v>0.25709887481061738</v>
      </c>
      <c r="AY22">
        <f t="shared" si="3"/>
        <v>-0.27914129066600007</v>
      </c>
      <c r="AZ22" t="str">
        <f t="shared" si="1"/>
        <v/>
      </c>
      <c r="BA22">
        <f t="shared" si="1"/>
        <v>-0.27914129066600007</v>
      </c>
      <c r="BB22" t="str">
        <f t="shared" si="1"/>
        <v/>
      </c>
    </row>
    <row r="23" spans="1:54" x14ac:dyDescent="0.3">
      <c r="A23">
        <v>22</v>
      </c>
      <c r="B23" t="s">
        <v>90</v>
      </c>
      <c r="C23" t="s">
        <v>85</v>
      </c>
      <c r="D23" t="s">
        <v>86</v>
      </c>
      <c r="F23" s="2">
        <f t="shared" si="4"/>
        <v>0</v>
      </c>
      <c r="G23" s="2">
        <f t="shared" si="4"/>
        <v>1</v>
      </c>
      <c r="H23" s="4">
        <f t="shared" si="4"/>
        <v>0</v>
      </c>
      <c r="I23">
        <f t="shared" si="4"/>
        <v>1</v>
      </c>
      <c r="J23">
        <f t="shared" si="4"/>
        <v>0</v>
      </c>
      <c r="K23">
        <f t="shared" si="4"/>
        <v>3</v>
      </c>
      <c r="L23">
        <f t="shared" si="4"/>
        <v>0</v>
      </c>
      <c r="M23">
        <v>878753.2</v>
      </c>
      <c r="N23">
        <v>2407616.2000000002</v>
      </c>
      <c r="O23">
        <v>2435830.7999999998</v>
      </c>
      <c r="P23">
        <v>1835525</v>
      </c>
      <c r="Q23">
        <v>1559869.6</v>
      </c>
      <c r="R23">
        <v>1062859</v>
      </c>
      <c r="S23">
        <v>2651037.7999999998</v>
      </c>
      <c r="T23">
        <v>4322342.5999999996</v>
      </c>
      <c r="U23">
        <v>4372043.2</v>
      </c>
      <c r="V23">
        <v>4812924.4000000004</v>
      </c>
      <c r="W23">
        <v>7918890.4000000004</v>
      </c>
      <c r="Y23">
        <v>1.1167903117951941</v>
      </c>
      <c r="Z23">
        <v>2.1216986956191248</v>
      </c>
      <c r="AA23">
        <v>2.1140840512234722</v>
      </c>
      <c r="AB23">
        <v>2.0707273202016951</v>
      </c>
      <c r="AC23">
        <v>1.428053592814831</v>
      </c>
      <c r="AD23">
        <v>1.2128382590017279</v>
      </c>
      <c r="AE23">
        <v>2.4057698255404829</v>
      </c>
      <c r="AF23">
        <v>2.0532057088217699</v>
      </c>
      <c r="AG23">
        <v>2.7074243189417762</v>
      </c>
      <c r="AH23">
        <v>4.1973437684122477</v>
      </c>
      <c r="AI23">
        <v>4.9978497721604072</v>
      </c>
      <c r="AK23">
        <v>1.1167903117951941</v>
      </c>
      <c r="AL23">
        <v>0.6086936584324576</v>
      </c>
      <c r="AM23">
        <v>0.61419787919148805</v>
      </c>
      <c r="AN23">
        <v>2.0707273202016951</v>
      </c>
      <c r="AO23">
        <v>0.53981621900456955</v>
      </c>
      <c r="AP23">
        <v>1.2128382590017279</v>
      </c>
      <c r="AQ23">
        <v>0.72492554157506672</v>
      </c>
      <c r="AR23">
        <v>1.179379635013174</v>
      </c>
      <c r="AS23">
        <v>0.53067031538812448</v>
      </c>
      <c r="AT23">
        <v>4.1973437684122477</v>
      </c>
      <c r="AU23">
        <v>2.0650236696004871</v>
      </c>
      <c r="AW23">
        <v>0.25472849860088898</v>
      </c>
      <c r="AY23">
        <f t="shared" si="3"/>
        <v>-0.27914129066600007</v>
      </c>
      <c r="AZ23" t="str">
        <f t="shared" si="1"/>
        <v/>
      </c>
      <c r="BA23">
        <f t="shared" si="1"/>
        <v>-0.27914129066600007</v>
      </c>
      <c r="BB23" t="str">
        <f t="shared" si="1"/>
        <v/>
      </c>
    </row>
    <row r="24" spans="1:54" x14ac:dyDescent="0.3">
      <c r="A24">
        <v>22</v>
      </c>
      <c r="B24" t="s">
        <v>91</v>
      </c>
      <c r="C24" t="s">
        <v>85</v>
      </c>
      <c r="D24" t="s">
        <v>86</v>
      </c>
      <c r="F24" s="2">
        <f t="shared" si="4"/>
        <v>0</v>
      </c>
      <c r="G24" s="2">
        <f t="shared" si="4"/>
        <v>0</v>
      </c>
      <c r="H24" s="4">
        <f t="shared" si="4"/>
        <v>0</v>
      </c>
      <c r="I24">
        <f t="shared" si="4"/>
        <v>1</v>
      </c>
      <c r="J24">
        <f t="shared" si="4"/>
        <v>0</v>
      </c>
      <c r="K24">
        <f t="shared" si="4"/>
        <v>3</v>
      </c>
      <c r="L24">
        <f t="shared" si="4"/>
        <v>0</v>
      </c>
      <c r="M24">
        <v>1877990.2</v>
      </c>
      <c r="N24">
        <v>1532692.2</v>
      </c>
      <c r="O24">
        <v>1528208.2</v>
      </c>
      <c r="P24">
        <v>1753422.2</v>
      </c>
      <c r="Q24">
        <v>690166.2</v>
      </c>
      <c r="R24">
        <v>1693590.8</v>
      </c>
      <c r="S24">
        <v>570337.6</v>
      </c>
      <c r="T24">
        <v>4319504.5999999996</v>
      </c>
      <c r="U24">
        <v>4354862.8</v>
      </c>
      <c r="V24">
        <v>6489848.2000000002</v>
      </c>
      <c r="W24">
        <v>1839385</v>
      </c>
      <c r="Y24">
        <v>1.89114467339823</v>
      </c>
      <c r="Z24">
        <v>1.4314228190109131</v>
      </c>
      <c r="AA24">
        <v>1.4225052613881419</v>
      </c>
      <c r="AB24">
        <v>2.1236584820027931</v>
      </c>
      <c r="AC24">
        <v>1.0784085050225261</v>
      </c>
      <c r="AD24">
        <v>1.8854961836128501</v>
      </c>
      <c r="AE24">
        <v>0.89791319689247762</v>
      </c>
      <c r="AF24">
        <v>2.0429277608171099</v>
      </c>
      <c r="AG24">
        <v>2.694821911770851</v>
      </c>
      <c r="AH24">
        <v>4.6941446345997973</v>
      </c>
      <c r="AI24">
        <v>2.4880321379983799</v>
      </c>
      <c r="AK24">
        <v>1.89114467339823</v>
      </c>
      <c r="AL24">
        <v>0.59658265380421649</v>
      </c>
      <c r="AM24">
        <v>0.58942544739693403</v>
      </c>
      <c r="AN24">
        <v>2.1236584820027931</v>
      </c>
      <c r="AO24">
        <v>0.45739105399115942</v>
      </c>
      <c r="AP24">
        <v>1.8854961836128501</v>
      </c>
      <c r="AQ24">
        <v>0.45402769501088192</v>
      </c>
      <c r="AR24">
        <v>1.1745719928178</v>
      </c>
      <c r="AS24">
        <v>0.53384840256767352</v>
      </c>
      <c r="AT24">
        <v>4.6941446345997973</v>
      </c>
      <c r="AU24">
        <v>1.061794883408584</v>
      </c>
      <c r="AW24">
        <v>0.2560496555990539</v>
      </c>
      <c r="AY24">
        <f t="shared" si="3"/>
        <v>-7.6489615733999899E-2</v>
      </c>
      <c r="AZ24" t="str">
        <f t="shared" si="1"/>
        <v/>
      </c>
      <c r="BA24">
        <f t="shared" si="1"/>
        <v>-7.6489615733999899E-2</v>
      </c>
      <c r="BB24" t="str">
        <f t="shared" si="1"/>
        <v/>
      </c>
    </row>
    <row r="25" spans="1:54" x14ac:dyDescent="0.3">
      <c r="A25">
        <v>22</v>
      </c>
      <c r="B25" t="s">
        <v>92</v>
      </c>
      <c r="C25" t="s">
        <v>85</v>
      </c>
      <c r="D25" t="s">
        <v>86</v>
      </c>
      <c r="F25" s="2">
        <f t="shared" si="4"/>
        <v>0</v>
      </c>
      <c r="G25" s="2">
        <f t="shared" si="4"/>
        <v>0</v>
      </c>
      <c r="H25" s="4">
        <f t="shared" si="4"/>
        <v>1</v>
      </c>
      <c r="I25">
        <f t="shared" si="4"/>
        <v>0</v>
      </c>
      <c r="J25">
        <f t="shared" si="4"/>
        <v>1</v>
      </c>
      <c r="K25">
        <f t="shared" si="4"/>
        <v>3</v>
      </c>
      <c r="L25">
        <f t="shared" si="4"/>
        <v>3</v>
      </c>
      <c r="M25">
        <v>371955.6</v>
      </c>
      <c r="N25">
        <v>343398.40000000002</v>
      </c>
      <c r="O25">
        <v>344526.2</v>
      </c>
      <c r="P25">
        <v>240817.6</v>
      </c>
      <c r="Q25">
        <v>216188.2</v>
      </c>
      <c r="R25">
        <v>47009</v>
      </c>
      <c r="S25">
        <v>46935</v>
      </c>
      <c r="T25">
        <v>4421463</v>
      </c>
      <c r="U25">
        <v>3322838.8</v>
      </c>
      <c r="V25">
        <v>381348.6</v>
      </c>
      <c r="W25">
        <v>126769.8</v>
      </c>
      <c r="Y25">
        <v>0.59746429361402986</v>
      </c>
      <c r="Z25">
        <v>0.7312191654345952</v>
      </c>
      <c r="AA25">
        <v>0.71078989637317136</v>
      </c>
      <c r="AB25">
        <v>0.56251629319740459</v>
      </c>
      <c r="AC25">
        <v>0.69447920898091975</v>
      </c>
      <c r="AD25">
        <v>0.1657973606023006</v>
      </c>
      <c r="AE25">
        <v>0.41407033677678562</v>
      </c>
      <c r="AF25">
        <v>2.0911642908118671</v>
      </c>
      <c r="AG25">
        <v>1.9190749439876531</v>
      </c>
      <c r="AH25">
        <v>1.049080651195254</v>
      </c>
      <c r="AI25">
        <v>0.70640661084325984</v>
      </c>
      <c r="AK25">
        <v>0.59746429361402986</v>
      </c>
      <c r="AL25">
        <v>0.36332821178948499</v>
      </c>
      <c r="AM25">
        <v>0.3526752031873911</v>
      </c>
      <c r="AN25">
        <v>0.56251629319740459</v>
      </c>
      <c r="AO25">
        <v>0.34032280939864001</v>
      </c>
      <c r="AP25">
        <v>0.1657973606023006</v>
      </c>
      <c r="AQ25">
        <v>0.29791093820240339</v>
      </c>
      <c r="AR25">
        <v>1.2051110184169369</v>
      </c>
      <c r="AS25">
        <v>0.4700848819804378</v>
      </c>
      <c r="AT25">
        <v>1.049080651195254</v>
      </c>
      <c r="AU25">
        <v>0.46700496961129828</v>
      </c>
      <c r="AW25">
        <v>0.2554011041880585</v>
      </c>
      <c r="AY25">
        <f t="shared" si="3"/>
        <v>0.50218139249319993</v>
      </c>
      <c r="AZ25">
        <f t="shared" si="1"/>
        <v>0.50218139249319993</v>
      </c>
      <c r="BA25" t="str">
        <f t="shared" si="1"/>
        <v/>
      </c>
      <c r="BB25">
        <f t="shared" si="1"/>
        <v>0.50218139249319993</v>
      </c>
    </row>
    <row r="26" spans="1:54" x14ac:dyDescent="0.3">
      <c r="A26">
        <v>22</v>
      </c>
      <c r="B26" t="s">
        <v>93</v>
      </c>
      <c r="C26" t="s">
        <v>85</v>
      </c>
      <c r="D26" t="s">
        <v>86</v>
      </c>
      <c r="F26" s="2">
        <f t="shared" si="4"/>
        <v>0</v>
      </c>
      <c r="G26" s="2">
        <f t="shared" si="4"/>
        <v>1</v>
      </c>
      <c r="H26" s="4">
        <f t="shared" si="4"/>
        <v>0</v>
      </c>
      <c r="I26">
        <f t="shared" si="4"/>
        <v>1</v>
      </c>
      <c r="J26">
        <f t="shared" si="4"/>
        <v>0</v>
      </c>
      <c r="K26">
        <f t="shared" si="4"/>
        <v>3</v>
      </c>
      <c r="L26">
        <f t="shared" si="4"/>
        <v>0</v>
      </c>
      <c r="M26">
        <v>1837465.8</v>
      </c>
      <c r="N26">
        <v>1961636.6</v>
      </c>
      <c r="O26">
        <v>1970028.8</v>
      </c>
      <c r="P26">
        <v>2405833.6</v>
      </c>
      <c r="Q26">
        <v>735914</v>
      </c>
      <c r="R26">
        <v>2353739.6</v>
      </c>
      <c r="S26">
        <v>1387952.4</v>
      </c>
      <c r="T26">
        <v>4447722.5999999996</v>
      </c>
      <c r="U26">
        <v>3388569.4</v>
      </c>
      <c r="V26">
        <v>6130407.5999999996</v>
      </c>
      <c r="W26">
        <v>3647126.4</v>
      </c>
      <c r="Y26">
        <v>1.871853069006465</v>
      </c>
      <c r="Z26">
        <v>1.938107078988105</v>
      </c>
      <c r="AA26">
        <v>1.9221895179944111</v>
      </c>
      <c r="AB26">
        <v>1.809649781801272</v>
      </c>
      <c r="AC26">
        <v>1.159151805576403</v>
      </c>
      <c r="AD26">
        <v>2.816745468578302</v>
      </c>
      <c r="AE26">
        <v>1.986201963026542</v>
      </c>
      <c r="AF26">
        <v>2.102269836585037</v>
      </c>
      <c r="AG26">
        <v>1.973187869484536</v>
      </c>
      <c r="AH26">
        <v>4.7440751170041038</v>
      </c>
      <c r="AI26">
        <v>3.5689025711966682</v>
      </c>
      <c r="AK26">
        <v>1.871853069006465</v>
      </c>
      <c r="AL26">
        <v>0.6581854271935299</v>
      </c>
      <c r="AM26">
        <v>0.65067055241670457</v>
      </c>
      <c r="AN26">
        <v>1.809649781801272</v>
      </c>
      <c r="AO26">
        <v>0.43729609718429863</v>
      </c>
      <c r="AP26">
        <v>2.816745468578302</v>
      </c>
      <c r="AQ26">
        <v>0.75354555482044816</v>
      </c>
      <c r="AR26">
        <v>1.2258342735934999</v>
      </c>
      <c r="AS26">
        <v>0.48068076722556718</v>
      </c>
      <c r="AT26">
        <v>4.7440751170041038</v>
      </c>
      <c r="AU26">
        <v>1.6124432291719131</v>
      </c>
      <c r="AW26">
        <v>0.2555540364002809</v>
      </c>
      <c r="AY26">
        <f t="shared" si="3"/>
        <v>-0.14655048609319979</v>
      </c>
      <c r="AZ26" t="str">
        <f t="shared" si="1"/>
        <v/>
      </c>
      <c r="BA26">
        <f t="shared" si="1"/>
        <v>-0.14655048609319979</v>
      </c>
      <c r="BB26" t="str">
        <f t="shared" si="1"/>
        <v/>
      </c>
    </row>
    <row r="27" spans="1:54" x14ac:dyDescent="0.3">
      <c r="A27">
        <v>23</v>
      </c>
      <c r="B27" t="s">
        <v>94</v>
      </c>
      <c r="C27" t="s">
        <v>95</v>
      </c>
      <c r="D27" t="s">
        <v>96</v>
      </c>
      <c r="F27" s="2">
        <f t="shared" si="4"/>
        <v>0</v>
      </c>
      <c r="G27" s="2">
        <f t="shared" si="4"/>
        <v>0</v>
      </c>
      <c r="H27" s="4">
        <f t="shared" si="4"/>
        <v>0</v>
      </c>
      <c r="I27">
        <f t="shared" si="4"/>
        <v>1</v>
      </c>
      <c r="J27">
        <f t="shared" si="4"/>
        <v>0</v>
      </c>
      <c r="K27">
        <f t="shared" si="4"/>
        <v>4</v>
      </c>
      <c r="L27">
        <f t="shared" si="4"/>
        <v>0</v>
      </c>
      <c r="M27">
        <v>2025390.8</v>
      </c>
      <c r="N27">
        <v>2416369.6</v>
      </c>
      <c r="O27">
        <v>2440301.1</v>
      </c>
      <c r="P27">
        <v>2641017.4</v>
      </c>
      <c r="Q27">
        <v>1750798.5</v>
      </c>
      <c r="R27">
        <v>1830487.8</v>
      </c>
      <c r="S27">
        <v>2184522.7999999998</v>
      </c>
      <c r="T27">
        <v>4660083.8</v>
      </c>
      <c r="U27">
        <v>4516580.5999999996</v>
      </c>
      <c r="V27">
        <v>3086489.6000000001</v>
      </c>
      <c r="W27">
        <v>2005487</v>
      </c>
      <c r="Y27">
        <v>2.3716854572063308</v>
      </c>
      <c r="Z27">
        <v>2.440666835726006</v>
      </c>
      <c r="AA27">
        <v>2.4418691364990082</v>
      </c>
      <c r="AB27">
        <v>3.8240594221919308</v>
      </c>
      <c r="AC27">
        <v>2.5197744156146649</v>
      </c>
      <c r="AD27">
        <v>2.644620450807269</v>
      </c>
      <c r="AE27">
        <v>3.0160755927092402</v>
      </c>
      <c r="AF27">
        <v>2.9596802930347619</v>
      </c>
      <c r="AG27">
        <v>3.5504920345090789</v>
      </c>
      <c r="AH27">
        <v>4.1539787913905446</v>
      </c>
      <c r="AI27">
        <v>4.008530655386858</v>
      </c>
      <c r="AK27">
        <v>2.3716854572063308</v>
      </c>
      <c r="AL27">
        <v>0.76742170430370604</v>
      </c>
      <c r="AM27">
        <v>0.77885997260455042</v>
      </c>
      <c r="AN27">
        <v>3.8240594221919308</v>
      </c>
      <c r="AO27">
        <v>0.95892679269018122</v>
      </c>
      <c r="AP27">
        <v>2.644620450807269</v>
      </c>
      <c r="AQ27">
        <v>0.98423415008583104</v>
      </c>
      <c r="AR27">
        <v>1.525402213830966</v>
      </c>
      <c r="AS27">
        <v>0.60723329378524793</v>
      </c>
      <c r="AT27">
        <v>4.1539787913905446</v>
      </c>
      <c r="AU27">
        <v>2.387123670504661</v>
      </c>
      <c r="AW27">
        <v>0.1718002869049087</v>
      </c>
      <c r="AY27">
        <f t="shared" si="3"/>
        <v>-0.49356719999999998</v>
      </c>
      <c r="AZ27" t="str">
        <f t="shared" si="1"/>
        <v/>
      </c>
      <c r="BA27">
        <f t="shared" si="1"/>
        <v>-0.49356719999999998</v>
      </c>
      <c r="BB27" t="str">
        <f t="shared" si="1"/>
        <v/>
      </c>
    </row>
    <row r="28" spans="1:54" x14ac:dyDescent="0.3">
      <c r="A28">
        <v>23</v>
      </c>
      <c r="B28" t="s">
        <v>97</v>
      </c>
      <c r="C28" t="s">
        <v>95</v>
      </c>
      <c r="D28" t="s">
        <v>96</v>
      </c>
      <c r="F28" s="2">
        <f t="shared" si="4"/>
        <v>0</v>
      </c>
      <c r="G28" s="2">
        <f t="shared" si="4"/>
        <v>1</v>
      </c>
      <c r="H28" s="4">
        <f t="shared" si="4"/>
        <v>0</v>
      </c>
      <c r="I28">
        <f t="shared" si="4"/>
        <v>1</v>
      </c>
      <c r="J28">
        <f t="shared" si="4"/>
        <v>0</v>
      </c>
      <c r="K28">
        <f t="shared" si="4"/>
        <v>4</v>
      </c>
      <c r="L28">
        <f t="shared" si="4"/>
        <v>0</v>
      </c>
      <c r="M28">
        <v>510392.8</v>
      </c>
      <c r="N28">
        <v>1268003.6000000001</v>
      </c>
      <c r="O28">
        <v>1278831.8</v>
      </c>
      <c r="P28">
        <v>376094.8</v>
      </c>
      <c r="Q28">
        <v>566442.19999999995</v>
      </c>
      <c r="R28">
        <v>129116.6</v>
      </c>
      <c r="S28">
        <v>830607.2</v>
      </c>
      <c r="T28">
        <v>4658087</v>
      </c>
      <c r="U28">
        <v>4490798.9000000004</v>
      </c>
      <c r="V28">
        <v>306763.40000000002</v>
      </c>
      <c r="W28">
        <v>633186.5</v>
      </c>
      <c r="Y28">
        <v>0.88912589480169113</v>
      </c>
      <c r="Z28">
        <v>1.500555997545598</v>
      </c>
      <c r="AA28">
        <v>1.5047624558850661</v>
      </c>
      <c r="AB28">
        <v>0.91102702820207926</v>
      </c>
      <c r="AC28">
        <v>1.0967196150013481</v>
      </c>
      <c r="AD28">
        <v>0.27156308478442948</v>
      </c>
      <c r="AE28">
        <v>1.4779229144274719</v>
      </c>
      <c r="AF28">
        <v>2.9793804837856439</v>
      </c>
      <c r="AG28">
        <v>3.528251422615722</v>
      </c>
      <c r="AH28">
        <v>0.86946438160957773</v>
      </c>
      <c r="AI28">
        <v>2.4833762849098999</v>
      </c>
      <c r="AK28">
        <v>0.88912589480169113</v>
      </c>
      <c r="AL28">
        <v>0.47317285611061383</v>
      </c>
      <c r="AM28">
        <v>0.47827803898835552</v>
      </c>
      <c r="AN28">
        <v>0.91102702820207926</v>
      </c>
      <c r="AO28">
        <v>0.40509734280058179</v>
      </c>
      <c r="AP28">
        <v>0.27156308478442948</v>
      </c>
      <c r="AQ28">
        <v>0.5140136237139814</v>
      </c>
      <c r="AR28">
        <v>1.548167431773618</v>
      </c>
      <c r="AS28">
        <v>0.59853784868610094</v>
      </c>
      <c r="AT28">
        <v>0.86946438160957773</v>
      </c>
      <c r="AU28">
        <v>1.4333078180963641</v>
      </c>
      <c r="AW28">
        <v>0.1721158629050478</v>
      </c>
      <c r="AY28">
        <f t="shared" si="3"/>
        <v>-0.49192079999999988</v>
      </c>
      <c r="AZ28" t="str">
        <f t="shared" si="1"/>
        <v/>
      </c>
      <c r="BA28">
        <f t="shared" si="1"/>
        <v>-0.49192079999999988</v>
      </c>
      <c r="BB28" t="str">
        <f t="shared" si="1"/>
        <v/>
      </c>
    </row>
    <row r="29" spans="1:54" x14ac:dyDescent="0.3">
      <c r="A29">
        <v>23</v>
      </c>
      <c r="B29" t="s">
        <v>98</v>
      </c>
      <c r="C29" t="s">
        <v>95</v>
      </c>
      <c r="D29" t="s">
        <v>96</v>
      </c>
      <c r="F29" s="2">
        <f t="shared" si="4"/>
        <v>0</v>
      </c>
      <c r="G29" s="2">
        <f t="shared" si="4"/>
        <v>1</v>
      </c>
      <c r="H29" s="4">
        <f t="shared" si="4"/>
        <v>0</v>
      </c>
      <c r="I29">
        <f t="shared" si="4"/>
        <v>0</v>
      </c>
      <c r="J29">
        <f t="shared" si="4"/>
        <v>1</v>
      </c>
      <c r="K29">
        <f t="shared" si="4"/>
        <v>4</v>
      </c>
      <c r="L29">
        <f t="shared" si="4"/>
        <v>0</v>
      </c>
      <c r="M29">
        <v>1949791.8</v>
      </c>
      <c r="N29">
        <v>2104460.4</v>
      </c>
      <c r="O29">
        <v>2117907.2000000002</v>
      </c>
      <c r="P29">
        <v>2545954.4</v>
      </c>
      <c r="Q29">
        <v>1287819.1000000001</v>
      </c>
      <c r="R29">
        <v>1544494.4</v>
      </c>
      <c r="S29">
        <v>834578.7</v>
      </c>
      <c r="T29">
        <v>5350565.4000000004</v>
      </c>
      <c r="U29">
        <v>4563517.0999999996</v>
      </c>
      <c r="V29">
        <v>5329729.2</v>
      </c>
      <c r="W29">
        <v>2174936.2999999998</v>
      </c>
      <c r="Y29">
        <v>2.101666002592538</v>
      </c>
      <c r="Z29">
        <v>2.107783040410141</v>
      </c>
      <c r="AA29">
        <v>2.1072055687196549</v>
      </c>
      <c r="AB29">
        <v>3.2937821013969368</v>
      </c>
      <c r="AC29">
        <v>1.838290611587581</v>
      </c>
      <c r="AD29">
        <v>2.9912633207975881</v>
      </c>
      <c r="AE29">
        <v>2.036783654923783</v>
      </c>
      <c r="AF29">
        <v>3.4509647149476219</v>
      </c>
      <c r="AG29">
        <v>3.381291328731459</v>
      </c>
      <c r="AH29">
        <v>4.5224376234109513</v>
      </c>
      <c r="AI29">
        <v>3.1079210463853091</v>
      </c>
      <c r="AK29">
        <v>2.101666002592538</v>
      </c>
      <c r="AL29">
        <v>0.71545601700199768</v>
      </c>
      <c r="AM29">
        <v>0.71936782371485608</v>
      </c>
      <c r="AN29">
        <v>3.2937821013969368</v>
      </c>
      <c r="AO29">
        <v>0.69058178210107146</v>
      </c>
      <c r="AP29">
        <v>2.9912633207975881</v>
      </c>
      <c r="AQ29">
        <v>0.74668870572349988</v>
      </c>
      <c r="AR29">
        <v>1.803140134760179</v>
      </c>
      <c r="AS29">
        <v>0.57623484158539218</v>
      </c>
      <c r="AT29">
        <v>4.5224376234109513</v>
      </c>
      <c r="AU29">
        <v>1.6116495830006901</v>
      </c>
      <c r="AW29">
        <v>0.17215583380311719</v>
      </c>
      <c r="AY29">
        <f t="shared" si="3"/>
        <v>0.48999999999999988</v>
      </c>
      <c r="AZ29" t="str">
        <f t="shared" si="1"/>
        <v/>
      </c>
      <c r="BA29" t="str">
        <f t="shared" si="1"/>
        <v/>
      </c>
      <c r="BB29">
        <f t="shared" si="1"/>
        <v>0.48999999999999988</v>
      </c>
    </row>
    <row r="30" spans="1:54" x14ac:dyDescent="0.3">
      <c r="A30">
        <v>23</v>
      </c>
      <c r="B30" t="s">
        <v>99</v>
      </c>
      <c r="C30" t="s">
        <v>95</v>
      </c>
      <c r="D30" t="s">
        <v>96</v>
      </c>
      <c r="F30" s="2">
        <f t="shared" si="4"/>
        <v>0</v>
      </c>
      <c r="G30" s="2">
        <f t="shared" si="4"/>
        <v>0</v>
      </c>
      <c r="H30" s="4">
        <f t="shared" si="4"/>
        <v>0</v>
      </c>
      <c r="I30">
        <f t="shared" si="4"/>
        <v>0</v>
      </c>
      <c r="J30">
        <f t="shared" si="4"/>
        <v>1</v>
      </c>
      <c r="K30">
        <f t="shared" si="4"/>
        <v>4</v>
      </c>
      <c r="L30">
        <f t="shared" si="4"/>
        <v>0</v>
      </c>
      <c r="M30">
        <v>1020647.2</v>
      </c>
      <c r="N30">
        <v>1216770.3</v>
      </c>
      <c r="O30">
        <v>1218218.1000000001</v>
      </c>
      <c r="P30">
        <v>238307</v>
      </c>
      <c r="Q30">
        <v>350233.2</v>
      </c>
      <c r="R30">
        <v>153050.6</v>
      </c>
      <c r="S30">
        <v>264078.3</v>
      </c>
      <c r="T30">
        <v>5344374.2</v>
      </c>
      <c r="U30">
        <v>4542408.5999999996</v>
      </c>
      <c r="V30">
        <v>69272.600000000006</v>
      </c>
      <c r="W30">
        <v>288227.7</v>
      </c>
      <c r="Y30">
        <v>1.0904255383997219</v>
      </c>
      <c r="Z30">
        <v>1.346100196888437</v>
      </c>
      <c r="AA30">
        <v>1.3423478502605579</v>
      </c>
      <c r="AB30">
        <v>0.73373261540546086</v>
      </c>
      <c r="AC30">
        <v>0.84027250088402072</v>
      </c>
      <c r="AD30">
        <v>0.91441914859460671</v>
      </c>
      <c r="AE30">
        <v>1.1723020637931769</v>
      </c>
      <c r="AF30">
        <v>3.4173508257837968</v>
      </c>
      <c r="AG30">
        <v>3.3495993816177361</v>
      </c>
      <c r="AH30">
        <v>0.23462225901894271</v>
      </c>
      <c r="AI30">
        <v>1.3614102913183159</v>
      </c>
      <c r="AK30">
        <v>1.0904255383997219</v>
      </c>
      <c r="AL30">
        <v>0.49935568799846808</v>
      </c>
      <c r="AM30">
        <v>0.49844290119945073</v>
      </c>
      <c r="AN30">
        <v>0.73373261540546086</v>
      </c>
      <c r="AO30">
        <v>0.34421549999678969</v>
      </c>
      <c r="AP30">
        <v>0.91441914859460671</v>
      </c>
      <c r="AQ30">
        <v>0.48157343459897672</v>
      </c>
      <c r="AR30">
        <v>1.788905889377929</v>
      </c>
      <c r="AS30">
        <v>0.56930165047524495</v>
      </c>
      <c r="AT30">
        <v>0.23462225901894271</v>
      </c>
      <c r="AU30">
        <v>0.73373915709671567</v>
      </c>
      <c r="AW30">
        <v>0.17139505691011431</v>
      </c>
      <c r="AY30">
        <f t="shared" si="3"/>
        <v>0.48999999999999988</v>
      </c>
      <c r="AZ30" t="str">
        <f t="shared" si="1"/>
        <v/>
      </c>
      <c r="BA30" t="str">
        <f t="shared" si="1"/>
        <v/>
      </c>
      <c r="BB30">
        <f t="shared" si="1"/>
        <v>0.48999999999999988</v>
      </c>
    </row>
    <row r="31" spans="1:54" x14ac:dyDescent="0.3">
      <c r="A31">
        <v>23</v>
      </c>
      <c r="B31" t="s">
        <v>100</v>
      </c>
      <c r="C31" t="s">
        <v>95</v>
      </c>
      <c r="D31" t="s">
        <v>96</v>
      </c>
      <c r="F31" s="2">
        <f t="shared" si="4"/>
        <v>0</v>
      </c>
      <c r="G31" s="2">
        <f t="shared" si="4"/>
        <v>1</v>
      </c>
      <c r="H31" s="4">
        <f t="shared" si="4"/>
        <v>1</v>
      </c>
      <c r="I31">
        <f t="shared" si="4"/>
        <v>0</v>
      </c>
      <c r="J31">
        <f t="shared" si="4"/>
        <v>1</v>
      </c>
      <c r="K31">
        <f t="shared" si="4"/>
        <v>4</v>
      </c>
      <c r="L31">
        <f t="shared" si="4"/>
        <v>4</v>
      </c>
      <c r="M31">
        <v>2208859.6</v>
      </c>
      <c r="N31">
        <v>1991405.5</v>
      </c>
      <c r="O31">
        <v>2004531.6</v>
      </c>
      <c r="P31">
        <v>869035.6</v>
      </c>
      <c r="Q31">
        <v>858419</v>
      </c>
      <c r="R31">
        <v>692113</v>
      </c>
      <c r="S31">
        <v>712837.8</v>
      </c>
      <c r="T31">
        <v>4485341.8</v>
      </c>
      <c r="U31">
        <v>4008231.1</v>
      </c>
      <c r="V31">
        <v>2299098.2000000002</v>
      </c>
      <c r="W31">
        <v>1173042.5</v>
      </c>
      <c r="Y31">
        <v>2.3970968116074798</v>
      </c>
      <c r="Z31">
        <v>2.0982447528978811</v>
      </c>
      <c r="AA31">
        <v>2.0991626985254701</v>
      </c>
      <c r="AB31">
        <v>1.6516830867971291</v>
      </c>
      <c r="AC31">
        <v>1.4260673003940609</v>
      </c>
      <c r="AD31">
        <v>2.1017233393853529</v>
      </c>
      <c r="AE31">
        <v>2.089672130980762</v>
      </c>
      <c r="AF31">
        <v>2.7447867811890321</v>
      </c>
      <c r="AG31">
        <v>2.9476918458938601</v>
      </c>
      <c r="AH31">
        <v>3.662507186597213</v>
      </c>
      <c r="AI31">
        <v>2.886823762301356</v>
      </c>
      <c r="AK31">
        <v>2.3970968116074798</v>
      </c>
      <c r="AL31">
        <v>0.64730993220000532</v>
      </c>
      <c r="AM31">
        <v>0.65386646009865212</v>
      </c>
      <c r="AN31">
        <v>1.6516830867971291</v>
      </c>
      <c r="AO31">
        <v>0.55811649470124391</v>
      </c>
      <c r="AP31">
        <v>2.1017233393853529</v>
      </c>
      <c r="AQ31">
        <v>0.7440735372947529</v>
      </c>
      <c r="AR31">
        <v>1.419566255796235</v>
      </c>
      <c r="AS31">
        <v>0.52973210500204004</v>
      </c>
      <c r="AT31">
        <v>3.662507186597213</v>
      </c>
      <c r="AU31">
        <v>1.5711020475078841</v>
      </c>
      <c r="AW31">
        <v>0.16982573539717119</v>
      </c>
      <c r="AY31">
        <f t="shared" si="3"/>
        <v>0.48999999999999988</v>
      </c>
      <c r="AZ31">
        <f t="shared" si="1"/>
        <v>0.48999999999999988</v>
      </c>
      <c r="BA31" t="str">
        <f t="shared" si="1"/>
        <v/>
      </c>
      <c r="BB31">
        <f t="shared" si="1"/>
        <v>0.48999999999999988</v>
      </c>
    </row>
    <row r="32" spans="1:54" x14ac:dyDescent="0.3">
      <c r="A32">
        <v>23</v>
      </c>
      <c r="B32" t="s">
        <v>101</v>
      </c>
      <c r="C32" t="s">
        <v>95</v>
      </c>
      <c r="D32" t="s">
        <v>96</v>
      </c>
      <c r="F32" s="2">
        <f t="shared" si="4"/>
        <v>0</v>
      </c>
      <c r="G32" s="2">
        <f t="shared" si="4"/>
        <v>0</v>
      </c>
      <c r="H32" s="4">
        <f t="shared" si="4"/>
        <v>0</v>
      </c>
      <c r="I32">
        <f t="shared" si="4"/>
        <v>0</v>
      </c>
      <c r="J32">
        <f t="shared" si="4"/>
        <v>1</v>
      </c>
      <c r="K32">
        <f t="shared" si="4"/>
        <v>4</v>
      </c>
      <c r="L32">
        <f t="shared" si="4"/>
        <v>0</v>
      </c>
      <c r="M32">
        <v>896596.6</v>
      </c>
      <c r="N32">
        <v>1099139.6000000001</v>
      </c>
      <c r="O32">
        <v>1102852</v>
      </c>
      <c r="P32">
        <v>357592.6</v>
      </c>
      <c r="Q32">
        <v>389897.9</v>
      </c>
      <c r="R32">
        <v>274926.2</v>
      </c>
      <c r="S32">
        <v>323067.59999999998</v>
      </c>
      <c r="T32">
        <v>4488895</v>
      </c>
      <c r="U32">
        <v>3984957.5</v>
      </c>
      <c r="V32">
        <v>213845.8</v>
      </c>
      <c r="W32">
        <v>345576.4</v>
      </c>
      <c r="Y32">
        <v>1.132911827613134</v>
      </c>
      <c r="Z32">
        <v>1.3368734443793071</v>
      </c>
      <c r="AA32">
        <v>1.341747703403235</v>
      </c>
      <c r="AB32">
        <v>0.8276253191987053</v>
      </c>
      <c r="AC32">
        <v>0.84804831839865069</v>
      </c>
      <c r="AD32">
        <v>1.347461393801495</v>
      </c>
      <c r="AE32">
        <v>1.517982172837947</v>
      </c>
      <c r="AF32">
        <v>2.7235026094014758</v>
      </c>
      <c r="AG32">
        <v>2.9180018513929098</v>
      </c>
      <c r="AH32">
        <v>0.85965450720395897</v>
      </c>
      <c r="AI32">
        <v>1.6590968808042821</v>
      </c>
      <c r="AK32">
        <v>1.132911827613134</v>
      </c>
      <c r="AL32">
        <v>0.46238120670313948</v>
      </c>
      <c r="AM32">
        <v>0.46516498550190588</v>
      </c>
      <c r="AN32">
        <v>0.8276253191987053</v>
      </c>
      <c r="AO32">
        <v>0.33510277639725239</v>
      </c>
      <c r="AP32">
        <v>1.347461393801495</v>
      </c>
      <c r="AQ32">
        <v>0.51578655249322769</v>
      </c>
      <c r="AR32">
        <v>1.4066517484025101</v>
      </c>
      <c r="AS32">
        <v>0.52168513250071558</v>
      </c>
      <c r="AT32">
        <v>0.85965450720395897</v>
      </c>
      <c r="AU32">
        <v>0.84794420569087381</v>
      </c>
      <c r="AW32">
        <v>0.17132320239907131</v>
      </c>
      <c r="AY32">
        <f t="shared" si="3"/>
        <v>0.48999999999999988</v>
      </c>
      <c r="AZ32" t="str">
        <f t="shared" si="1"/>
        <v/>
      </c>
      <c r="BA32" t="str">
        <f t="shared" si="1"/>
        <v/>
      </c>
      <c r="BB32">
        <f t="shared" si="1"/>
        <v>0.48999999999999988</v>
      </c>
    </row>
    <row r="33" spans="1:54" x14ac:dyDescent="0.3">
      <c r="A33">
        <v>23</v>
      </c>
      <c r="B33" t="s">
        <v>102</v>
      </c>
      <c r="C33" t="s">
        <v>95</v>
      </c>
      <c r="D33" t="s">
        <v>96</v>
      </c>
      <c r="F33" s="2">
        <f t="shared" si="4"/>
        <v>0</v>
      </c>
      <c r="G33" s="2">
        <f t="shared" si="4"/>
        <v>0</v>
      </c>
      <c r="H33" s="4">
        <f t="shared" si="4"/>
        <v>0</v>
      </c>
      <c r="I33">
        <f t="shared" si="4"/>
        <v>1</v>
      </c>
      <c r="J33">
        <f t="shared" si="4"/>
        <v>0</v>
      </c>
      <c r="K33">
        <f t="shared" si="4"/>
        <v>4</v>
      </c>
      <c r="L33">
        <f t="shared" si="4"/>
        <v>0</v>
      </c>
      <c r="M33">
        <v>3045439.2</v>
      </c>
      <c r="N33">
        <v>2170603.5</v>
      </c>
      <c r="O33">
        <v>2182448</v>
      </c>
      <c r="P33">
        <v>535062</v>
      </c>
      <c r="Q33">
        <v>394768.8</v>
      </c>
      <c r="R33">
        <v>531586.4</v>
      </c>
      <c r="S33">
        <v>386611.6</v>
      </c>
      <c r="T33">
        <v>5304660</v>
      </c>
      <c r="U33">
        <v>4255280.8</v>
      </c>
      <c r="V33">
        <v>1574101</v>
      </c>
      <c r="W33">
        <v>558351.6</v>
      </c>
      <c r="Y33">
        <v>2.7664661031914881</v>
      </c>
      <c r="Z33">
        <v>2.1353323804447428</v>
      </c>
      <c r="AA33">
        <v>2.1304851026157849</v>
      </c>
      <c r="AB33">
        <v>1.0672696100082251</v>
      </c>
      <c r="AC33">
        <v>0.82828390259819573</v>
      </c>
      <c r="AD33">
        <v>1.760415204602759</v>
      </c>
      <c r="AE33">
        <v>1.570349458802957</v>
      </c>
      <c r="AF33">
        <v>3.3767194099724289</v>
      </c>
      <c r="AG33">
        <v>3.0381142611673568</v>
      </c>
      <c r="AH33">
        <v>3.3369015249889342</v>
      </c>
      <c r="AI33">
        <v>1.956096423504641</v>
      </c>
      <c r="AK33">
        <v>2.7664661031914881</v>
      </c>
      <c r="AL33">
        <v>0.71321947980904954</v>
      </c>
      <c r="AM33">
        <v>0.71602256772457618</v>
      </c>
      <c r="AN33">
        <v>1.0672696100082251</v>
      </c>
      <c r="AO33">
        <v>0.32441113190143372</v>
      </c>
      <c r="AP33">
        <v>1.760415204602759</v>
      </c>
      <c r="AQ33">
        <v>0.52500299511593762</v>
      </c>
      <c r="AR33">
        <v>1.749066216184292</v>
      </c>
      <c r="AS33">
        <v>0.52069837150629605</v>
      </c>
      <c r="AT33">
        <v>3.3369015249889342</v>
      </c>
      <c r="AU33">
        <v>1.0585552757023831</v>
      </c>
      <c r="AW33">
        <v>0.17106216161046181</v>
      </c>
      <c r="AY33">
        <f t="shared" si="3"/>
        <v>-0.48643279999999978</v>
      </c>
      <c r="AZ33" t="str">
        <f t="shared" si="1"/>
        <v/>
      </c>
      <c r="BA33">
        <f t="shared" si="1"/>
        <v>-0.48643279999999978</v>
      </c>
      <c r="BB33" t="str">
        <f t="shared" si="1"/>
        <v/>
      </c>
    </row>
    <row r="34" spans="1:54" x14ac:dyDescent="0.3">
      <c r="A34">
        <v>23</v>
      </c>
      <c r="B34" t="s">
        <v>103</v>
      </c>
      <c r="C34" t="s">
        <v>95</v>
      </c>
      <c r="D34" t="s">
        <v>96</v>
      </c>
      <c r="F34" s="2">
        <f t="shared" si="4"/>
        <v>0</v>
      </c>
      <c r="G34" s="2">
        <f t="shared" si="4"/>
        <v>1</v>
      </c>
      <c r="H34" s="4">
        <f t="shared" si="4"/>
        <v>0</v>
      </c>
      <c r="I34">
        <f t="shared" si="4"/>
        <v>1</v>
      </c>
      <c r="J34">
        <f t="shared" si="4"/>
        <v>0</v>
      </c>
      <c r="K34">
        <f t="shared" si="4"/>
        <v>4</v>
      </c>
      <c r="L34">
        <f t="shared" si="4"/>
        <v>0</v>
      </c>
      <c r="M34">
        <v>2290113.4</v>
      </c>
      <c r="N34">
        <v>1417953.3</v>
      </c>
      <c r="O34">
        <v>1420460.9</v>
      </c>
      <c r="P34">
        <v>270661.59999999998</v>
      </c>
      <c r="Q34">
        <v>313335.3</v>
      </c>
      <c r="R34">
        <v>266982.40000000002</v>
      </c>
      <c r="S34">
        <v>277211.59999999998</v>
      </c>
      <c r="T34">
        <v>5285159.8</v>
      </c>
      <c r="U34">
        <v>4232182.4000000004</v>
      </c>
      <c r="V34">
        <v>40982.6</v>
      </c>
      <c r="W34">
        <v>191099.5</v>
      </c>
      <c r="Y34">
        <v>1.9221695885993539</v>
      </c>
      <c r="Z34">
        <v>1.5154880166111979</v>
      </c>
      <c r="AA34">
        <v>1.5099107643181919</v>
      </c>
      <c r="AB34">
        <v>0.58122790000634272</v>
      </c>
      <c r="AC34">
        <v>0.72431901578966063</v>
      </c>
      <c r="AD34">
        <v>1.2202239167992961</v>
      </c>
      <c r="AE34">
        <v>1.4294841378985439</v>
      </c>
      <c r="AF34">
        <v>3.3203635328100058</v>
      </c>
      <c r="AG34">
        <v>3.0108912001131101</v>
      </c>
      <c r="AH34">
        <v>0.22211751019349321</v>
      </c>
      <c r="AI34">
        <v>1.082594472565688</v>
      </c>
      <c r="AK34">
        <v>1.9221695885993539</v>
      </c>
      <c r="AL34">
        <v>0.54724413370131519</v>
      </c>
      <c r="AM34">
        <v>0.54696184039930817</v>
      </c>
      <c r="AN34">
        <v>0.58122790000634272</v>
      </c>
      <c r="AO34">
        <v>0.31311467539635479</v>
      </c>
      <c r="AP34">
        <v>1.2202239167992961</v>
      </c>
      <c r="AQ34">
        <v>0.50910430861404166</v>
      </c>
      <c r="AR34">
        <v>1.7056560200056989</v>
      </c>
      <c r="AS34">
        <v>0.51591111594461836</v>
      </c>
      <c r="AT34">
        <v>0.22211751019349321</v>
      </c>
      <c r="AU34">
        <v>0.58973544282489454</v>
      </c>
      <c r="AW34">
        <v>0.17096255519427361</v>
      </c>
      <c r="AY34">
        <f t="shared" si="3"/>
        <v>-0.48807919999999982</v>
      </c>
      <c r="AZ34" t="str">
        <f t="shared" si="1"/>
        <v/>
      </c>
      <c r="BA34">
        <f t="shared" si="1"/>
        <v>-0.48807919999999982</v>
      </c>
      <c r="BB34" t="str">
        <f t="shared" si="1"/>
        <v/>
      </c>
    </row>
    <row r="35" spans="1:54" x14ac:dyDescent="0.3">
      <c r="A35">
        <v>23</v>
      </c>
      <c r="B35" t="s">
        <v>104</v>
      </c>
      <c r="C35" t="s">
        <v>95</v>
      </c>
      <c r="D35" t="s">
        <v>96</v>
      </c>
      <c r="F35" s="2">
        <f t="shared" ref="F35:L50" si="5">F687</f>
        <v>0</v>
      </c>
      <c r="G35" s="2">
        <f t="shared" si="5"/>
        <v>1</v>
      </c>
      <c r="H35" s="4">
        <f t="shared" si="5"/>
        <v>0</v>
      </c>
      <c r="I35">
        <f t="shared" si="5"/>
        <v>1</v>
      </c>
      <c r="J35">
        <f t="shared" si="5"/>
        <v>0</v>
      </c>
      <c r="K35">
        <f t="shared" si="5"/>
        <v>4</v>
      </c>
      <c r="L35">
        <f t="shared" si="5"/>
        <v>0</v>
      </c>
      <c r="M35">
        <v>8055849.7999999998</v>
      </c>
      <c r="N35">
        <v>6702847</v>
      </c>
      <c r="O35">
        <v>6772838.9000000004</v>
      </c>
      <c r="P35">
        <v>44794298</v>
      </c>
      <c r="Q35">
        <v>11411826</v>
      </c>
      <c r="R35">
        <v>12997115.6</v>
      </c>
      <c r="S35">
        <v>6381220.5999999996</v>
      </c>
      <c r="T35">
        <v>8289557.2000000002</v>
      </c>
      <c r="U35">
        <v>6686289.0999999996</v>
      </c>
      <c r="V35">
        <v>74116162.400000006</v>
      </c>
      <c r="W35">
        <v>18404105.600000001</v>
      </c>
      <c r="Y35">
        <v>7.4720201268093662</v>
      </c>
      <c r="Z35">
        <v>5.4479213820886798</v>
      </c>
      <c r="AA35">
        <v>5.4479577973601412</v>
      </c>
      <c r="AB35">
        <v>40.026300933794118</v>
      </c>
      <c r="AC35">
        <v>10.471550587093221</v>
      </c>
      <c r="AD35">
        <v>10.09386760342168</v>
      </c>
      <c r="AE35">
        <v>5.6186157045827709</v>
      </c>
      <c r="AF35">
        <v>6.871350382408127</v>
      </c>
      <c r="AG35">
        <v>5.815410961461021</v>
      </c>
      <c r="AH35">
        <v>32.665349145012442</v>
      </c>
      <c r="AI35">
        <v>12.499097773764509</v>
      </c>
      <c r="AK35">
        <v>7.4720201268093662</v>
      </c>
      <c r="AL35">
        <v>1.8834380301006599</v>
      </c>
      <c r="AM35">
        <v>1.9081772107863799</v>
      </c>
      <c r="AN35">
        <v>40.026300933794118</v>
      </c>
      <c r="AO35">
        <v>3.5824374316958711</v>
      </c>
      <c r="AP35">
        <v>10.09386760342168</v>
      </c>
      <c r="AQ35">
        <v>1.877326641202671</v>
      </c>
      <c r="AR35">
        <v>3.6131748784100641</v>
      </c>
      <c r="AS35">
        <v>0.95530603473307563</v>
      </c>
      <c r="AT35">
        <v>32.665349145012442</v>
      </c>
      <c r="AU35">
        <v>7.1228190078923941</v>
      </c>
      <c r="AW35">
        <v>0.16974343650508669</v>
      </c>
      <c r="AY35">
        <f t="shared" si="3"/>
        <v>-0.48807919999999982</v>
      </c>
      <c r="AZ35" t="str">
        <f t="shared" si="1"/>
        <v/>
      </c>
      <c r="BA35">
        <f t="shared" si="1"/>
        <v>-0.48807919999999982</v>
      </c>
      <c r="BB35" t="str">
        <f t="shared" si="1"/>
        <v/>
      </c>
    </row>
    <row r="36" spans="1:54" x14ac:dyDescent="0.3">
      <c r="A36">
        <v>23</v>
      </c>
      <c r="B36" t="s">
        <v>105</v>
      </c>
      <c r="C36" t="s">
        <v>95</v>
      </c>
      <c r="D36" t="s">
        <v>96</v>
      </c>
      <c r="F36" s="2">
        <f t="shared" si="5"/>
        <v>0</v>
      </c>
      <c r="G36" s="2">
        <f t="shared" si="5"/>
        <v>0</v>
      </c>
      <c r="H36" s="4">
        <f t="shared" si="5"/>
        <v>0</v>
      </c>
      <c r="I36">
        <f t="shared" si="5"/>
        <v>1</v>
      </c>
      <c r="J36">
        <f t="shared" si="5"/>
        <v>0</v>
      </c>
      <c r="K36">
        <f t="shared" si="5"/>
        <v>4</v>
      </c>
      <c r="L36">
        <f t="shared" si="5"/>
        <v>0</v>
      </c>
      <c r="M36">
        <v>11188592.4</v>
      </c>
      <c r="N36">
        <v>8901109.4000000004</v>
      </c>
      <c r="O36">
        <v>9084678.4000000004</v>
      </c>
      <c r="P36">
        <v>65436608.200000003</v>
      </c>
      <c r="Q36">
        <v>17276313.800000001</v>
      </c>
      <c r="R36">
        <v>13756660.6</v>
      </c>
      <c r="S36">
        <v>7493617.2999999998</v>
      </c>
      <c r="T36">
        <v>8299787.7999999998</v>
      </c>
      <c r="U36">
        <v>6750893.5999999996</v>
      </c>
      <c r="V36">
        <v>97544876.200000003</v>
      </c>
      <c r="W36">
        <v>24868993.899999999</v>
      </c>
      <c r="Y36">
        <v>10.03839106737869</v>
      </c>
      <c r="Z36">
        <v>6.921468034706777</v>
      </c>
      <c r="AA36">
        <v>6.9909408156119746</v>
      </c>
      <c r="AB36">
        <v>58.171069307392457</v>
      </c>
      <c r="AC36">
        <v>15.284765326810881</v>
      </c>
      <c r="AD36">
        <v>11.33840109619778</v>
      </c>
      <c r="AE36">
        <v>6.4930683360667896</v>
      </c>
      <c r="AF36">
        <v>6.8703196959919293</v>
      </c>
      <c r="AG36">
        <v>5.8808923971955656</v>
      </c>
      <c r="AH36">
        <v>43.113879861996978</v>
      </c>
      <c r="AI36">
        <v>16.37949133851798</v>
      </c>
      <c r="AK36">
        <v>10.03839106737869</v>
      </c>
      <c r="AL36">
        <v>2.3957097668026108</v>
      </c>
      <c r="AM36">
        <v>2.486015895189484</v>
      </c>
      <c r="AN36">
        <v>58.171069307392457</v>
      </c>
      <c r="AO36">
        <v>5.3777922299137568</v>
      </c>
      <c r="AP36">
        <v>11.33840109619778</v>
      </c>
      <c r="AQ36">
        <v>2.1550245253893081</v>
      </c>
      <c r="AR36">
        <v>3.6279740835889238</v>
      </c>
      <c r="AS36">
        <v>0.9966036544996314</v>
      </c>
      <c r="AT36">
        <v>43.113879861996978</v>
      </c>
      <c r="AU36">
        <v>9.5345625104149807</v>
      </c>
      <c r="AW36">
        <v>0.170228964096168</v>
      </c>
      <c r="AY36">
        <f t="shared" si="3"/>
        <v>-0.48643279999999978</v>
      </c>
      <c r="AZ36" t="str">
        <f t="shared" si="1"/>
        <v/>
      </c>
      <c r="BA36">
        <f t="shared" si="1"/>
        <v>-0.48643279999999978</v>
      </c>
      <c r="BB36" t="str">
        <f t="shared" si="1"/>
        <v/>
      </c>
    </row>
    <row r="37" spans="1:54" x14ac:dyDescent="0.3">
      <c r="A37">
        <v>23</v>
      </c>
      <c r="B37" t="s">
        <v>106</v>
      </c>
      <c r="C37" t="s">
        <v>95</v>
      </c>
      <c r="D37" t="s">
        <v>96</v>
      </c>
      <c r="F37" s="2">
        <f t="shared" si="5"/>
        <v>0</v>
      </c>
      <c r="G37" s="2">
        <f t="shared" si="5"/>
        <v>0</v>
      </c>
      <c r="H37" s="4">
        <f t="shared" si="5"/>
        <v>0</v>
      </c>
      <c r="I37">
        <f t="shared" si="5"/>
        <v>0</v>
      </c>
      <c r="J37">
        <f t="shared" si="5"/>
        <v>1</v>
      </c>
      <c r="K37">
        <f t="shared" si="5"/>
        <v>4</v>
      </c>
      <c r="L37">
        <f t="shared" si="5"/>
        <v>0</v>
      </c>
      <c r="M37">
        <v>2119756</v>
      </c>
      <c r="N37">
        <v>1768747.8</v>
      </c>
      <c r="O37">
        <v>1783459.6</v>
      </c>
      <c r="P37">
        <v>2798305.8</v>
      </c>
      <c r="Q37">
        <v>928392.8</v>
      </c>
      <c r="R37">
        <v>2394989.4</v>
      </c>
      <c r="S37">
        <v>808593.3</v>
      </c>
      <c r="T37">
        <v>5026362.5999999996</v>
      </c>
      <c r="U37">
        <v>4390228.3</v>
      </c>
      <c r="V37">
        <v>15958521.4</v>
      </c>
      <c r="W37">
        <v>4651084.0999999996</v>
      </c>
      <c r="Y37">
        <v>2.2488376525929201</v>
      </c>
      <c r="Z37">
        <v>1.8530429911974351</v>
      </c>
      <c r="AA37">
        <v>1.8585338463890371</v>
      </c>
      <c r="AB37">
        <v>3.285454352601664</v>
      </c>
      <c r="AC37">
        <v>1.435899583081482</v>
      </c>
      <c r="AD37">
        <v>3.8280773924081588</v>
      </c>
      <c r="AE37">
        <v>2.0050540364114569</v>
      </c>
      <c r="AF37">
        <v>3.3018664605915551</v>
      </c>
      <c r="AG37">
        <v>3.317520876275375</v>
      </c>
      <c r="AH37">
        <v>8.2042071134084829</v>
      </c>
      <c r="AI37">
        <v>3.9693430102663121</v>
      </c>
      <c r="AK37">
        <v>2.2488376525929201</v>
      </c>
      <c r="AL37">
        <v>0.66161669557914138</v>
      </c>
      <c r="AM37">
        <v>0.67055172820691955</v>
      </c>
      <c r="AN37">
        <v>3.285454352601664</v>
      </c>
      <c r="AO37">
        <v>0.52791946569923309</v>
      </c>
      <c r="AP37">
        <v>3.8280773924081588</v>
      </c>
      <c r="AQ37">
        <v>0.69825480340514334</v>
      </c>
      <c r="AR37">
        <v>1.678251700976398</v>
      </c>
      <c r="AS37">
        <v>0.56191817660001109</v>
      </c>
      <c r="AT37">
        <v>8.2042071134084829</v>
      </c>
      <c r="AU37">
        <v>1.814981386205182</v>
      </c>
      <c r="AW37">
        <v>0.16985298958607009</v>
      </c>
      <c r="AY37">
        <f t="shared" si="3"/>
        <v>0.48999999999999988</v>
      </c>
      <c r="AZ37" t="str">
        <f t="shared" si="1"/>
        <v/>
      </c>
      <c r="BA37" t="str">
        <f t="shared" si="1"/>
        <v/>
      </c>
      <c r="BB37">
        <f t="shared" si="1"/>
        <v>0.48999999999999988</v>
      </c>
    </row>
    <row r="38" spans="1:54" x14ac:dyDescent="0.3">
      <c r="A38">
        <v>23</v>
      </c>
      <c r="B38" t="s">
        <v>107</v>
      </c>
      <c r="C38" t="s">
        <v>95</v>
      </c>
      <c r="D38" t="s">
        <v>96</v>
      </c>
      <c r="F38" s="2">
        <f t="shared" si="5"/>
        <v>0</v>
      </c>
      <c r="G38" s="2">
        <f t="shared" si="5"/>
        <v>1</v>
      </c>
      <c r="H38" s="4">
        <f t="shared" si="5"/>
        <v>1</v>
      </c>
      <c r="I38">
        <f t="shared" si="5"/>
        <v>0</v>
      </c>
      <c r="J38">
        <f t="shared" si="5"/>
        <v>1</v>
      </c>
      <c r="K38">
        <f t="shared" si="5"/>
        <v>4</v>
      </c>
      <c r="L38">
        <f t="shared" si="5"/>
        <v>4</v>
      </c>
      <c r="M38">
        <v>3176321.4</v>
      </c>
      <c r="N38">
        <v>2543833.2999999998</v>
      </c>
      <c r="O38">
        <v>2575062.6</v>
      </c>
      <c r="P38">
        <v>8110191.4000000004</v>
      </c>
      <c r="Q38">
        <v>2052461.7</v>
      </c>
      <c r="R38">
        <v>5959335.2000000002</v>
      </c>
      <c r="S38">
        <v>1627017.6</v>
      </c>
      <c r="T38">
        <v>5031203.2</v>
      </c>
      <c r="U38">
        <v>4417398</v>
      </c>
      <c r="V38">
        <v>24978322.199999999</v>
      </c>
      <c r="W38">
        <v>6772744</v>
      </c>
      <c r="Y38">
        <v>3.1008251884020859</v>
      </c>
      <c r="Z38">
        <v>2.442147382209078</v>
      </c>
      <c r="AA38">
        <v>2.4425567012920508</v>
      </c>
      <c r="AB38">
        <v>8.0586920965928588</v>
      </c>
      <c r="AC38">
        <v>2.4809946652123469</v>
      </c>
      <c r="AD38">
        <v>7.3787686097901313</v>
      </c>
      <c r="AE38">
        <v>2.8299028998997531</v>
      </c>
      <c r="AF38">
        <v>3.3127293287776411</v>
      </c>
      <c r="AG38">
        <v>3.3374531293811742</v>
      </c>
      <c r="AH38">
        <v>11.05854457819369</v>
      </c>
      <c r="AI38">
        <v>5.1373566189315172</v>
      </c>
      <c r="AK38">
        <v>3.1008251884020859</v>
      </c>
      <c r="AL38">
        <v>0.76978628101060165</v>
      </c>
      <c r="AM38">
        <v>0.78241538758738893</v>
      </c>
      <c r="AN38">
        <v>8.0586920965928588</v>
      </c>
      <c r="AO38">
        <v>0.88316990318999156</v>
      </c>
      <c r="AP38">
        <v>7.3787686097901313</v>
      </c>
      <c r="AQ38">
        <v>0.97882292180438524</v>
      </c>
      <c r="AR38">
        <v>1.683865949185565</v>
      </c>
      <c r="AS38">
        <v>0.57407723826472645</v>
      </c>
      <c r="AT38">
        <v>11.05854457819369</v>
      </c>
      <c r="AU38">
        <v>2.501404619810637</v>
      </c>
      <c r="AW38">
        <v>0.17101613730192181</v>
      </c>
      <c r="AY38">
        <f t="shared" si="3"/>
        <v>0.48999999999999988</v>
      </c>
      <c r="AZ38">
        <f t="shared" si="1"/>
        <v>0.48999999999999988</v>
      </c>
      <c r="BA38" t="str">
        <f t="shared" si="1"/>
        <v/>
      </c>
      <c r="BB38">
        <f t="shared" si="1"/>
        <v>0.48999999999999988</v>
      </c>
    </row>
    <row r="39" spans="1:54" x14ac:dyDescent="0.3">
      <c r="A39">
        <v>23</v>
      </c>
      <c r="B39" t="s">
        <v>108</v>
      </c>
      <c r="C39" t="s">
        <v>95</v>
      </c>
      <c r="D39" t="s">
        <v>96</v>
      </c>
      <c r="F39" s="2">
        <f t="shared" si="5"/>
        <v>0</v>
      </c>
      <c r="G39" s="2">
        <f t="shared" si="5"/>
        <v>0</v>
      </c>
      <c r="H39" s="4">
        <f t="shared" si="5"/>
        <v>0</v>
      </c>
      <c r="I39">
        <f t="shared" si="5"/>
        <v>0</v>
      </c>
      <c r="J39">
        <f t="shared" si="5"/>
        <v>1</v>
      </c>
      <c r="K39">
        <f t="shared" si="5"/>
        <v>4</v>
      </c>
      <c r="L39">
        <f t="shared" si="5"/>
        <v>0</v>
      </c>
      <c r="M39">
        <v>2509577.6</v>
      </c>
      <c r="N39">
        <v>2275040.6</v>
      </c>
      <c r="O39">
        <v>2284405.2999999998</v>
      </c>
      <c r="P39">
        <v>8535142.8000000007</v>
      </c>
      <c r="Q39">
        <v>3421517</v>
      </c>
      <c r="R39">
        <v>5751810.2000000002</v>
      </c>
      <c r="S39">
        <v>2418608.4</v>
      </c>
      <c r="T39">
        <v>5993899</v>
      </c>
      <c r="U39">
        <v>4876809.8</v>
      </c>
      <c r="V39">
        <v>8420866.5999999996</v>
      </c>
      <c r="W39">
        <v>3672806.4</v>
      </c>
      <c r="Y39">
        <v>2.6243453678092918</v>
      </c>
      <c r="Z39">
        <v>2.3646183414966799</v>
      </c>
      <c r="AA39">
        <v>2.3678220866015178</v>
      </c>
      <c r="AB39">
        <v>7.3596258871955804</v>
      </c>
      <c r="AC39">
        <v>3.328890656607109</v>
      </c>
      <c r="AD39">
        <v>6.9726382108055986</v>
      </c>
      <c r="AE39">
        <v>3.6921215754991858</v>
      </c>
      <c r="AF39">
        <v>4.2417382605723102</v>
      </c>
      <c r="AG39">
        <v>3.8046380053274329</v>
      </c>
      <c r="AH39">
        <v>5.6107833466026928</v>
      </c>
      <c r="AI39">
        <v>3.6203905206231868</v>
      </c>
      <c r="AK39">
        <v>2.6243453678092918</v>
      </c>
      <c r="AL39">
        <v>0.79727722149691549</v>
      </c>
      <c r="AM39">
        <v>0.80298497730982488</v>
      </c>
      <c r="AN39">
        <v>7.3596258871955804</v>
      </c>
      <c r="AO39">
        <v>1.0698468296031931</v>
      </c>
      <c r="AP39">
        <v>6.9726382108055986</v>
      </c>
      <c r="AQ39">
        <v>1.1509499136824159</v>
      </c>
      <c r="AR39">
        <v>2.1751705255825069</v>
      </c>
      <c r="AS39">
        <v>0.62775498184491885</v>
      </c>
      <c r="AT39">
        <v>5.6107833466026928</v>
      </c>
      <c r="AU39">
        <v>1.73002111511887</v>
      </c>
      <c r="AW39">
        <v>0.17059073750278911</v>
      </c>
      <c r="AY39">
        <f t="shared" si="3"/>
        <v>0.48999999999999988</v>
      </c>
      <c r="AZ39" t="str">
        <f t="shared" si="1"/>
        <v/>
      </c>
      <c r="BA39" t="str">
        <f t="shared" si="1"/>
        <v/>
      </c>
      <c r="BB39">
        <f t="shared" si="1"/>
        <v>0.48999999999999988</v>
      </c>
    </row>
    <row r="40" spans="1:54" x14ac:dyDescent="0.3">
      <c r="A40">
        <v>23</v>
      </c>
      <c r="B40" t="s">
        <v>109</v>
      </c>
      <c r="C40" t="s">
        <v>95</v>
      </c>
      <c r="D40" t="s">
        <v>96</v>
      </c>
      <c r="F40" s="2">
        <f t="shared" si="5"/>
        <v>0</v>
      </c>
      <c r="G40" s="2">
        <f t="shared" si="5"/>
        <v>1</v>
      </c>
      <c r="H40" s="4">
        <f t="shared" si="5"/>
        <v>0</v>
      </c>
      <c r="I40">
        <f t="shared" si="5"/>
        <v>0</v>
      </c>
      <c r="J40">
        <f t="shared" si="5"/>
        <v>1</v>
      </c>
      <c r="K40">
        <f t="shared" si="5"/>
        <v>4</v>
      </c>
      <c r="L40">
        <f t="shared" si="5"/>
        <v>0</v>
      </c>
      <c r="M40">
        <v>2722210.4</v>
      </c>
      <c r="N40">
        <v>2738901.5</v>
      </c>
      <c r="O40">
        <v>2759109.2</v>
      </c>
      <c r="P40">
        <v>13103222.199999999</v>
      </c>
      <c r="Q40">
        <v>4796927.5</v>
      </c>
      <c r="R40">
        <v>8635362.4000000004</v>
      </c>
      <c r="S40">
        <v>3363050.4</v>
      </c>
      <c r="T40">
        <v>5991858.4000000004</v>
      </c>
      <c r="U40">
        <v>4897497.5</v>
      </c>
      <c r="V40">
        <v>12723913.6</v>
      </c>
      <c r="W40">
        <v>5005464.3</v>
      </c>
      <c r="Y40">
        <v>2.898150167195126</v>
      </c>
      <c r="Z40">
        <v>2.7447167676058601</v>
      </c>
      <c r="AA40">
        <v>2.746251814445714</v>
      </c>
      <c r="AB40">
        <v>10.752980292803841</v>
      </c>
      <c r="AC40">
        <v>4.3722748275962662</v>
      </c>
      <c r="AD40">
        <v>9.798869458201807</v>
      </c>
      <c r="AE40">
        <v>4.6280697100562973</v>
      </c>
      <c r="AF40">
        <v>4.2371163785806853</v>
      </c>
      <c r="AG40">
        <v>3.8249883782118559</v>
      </c>
      <c r="AH40">
        <v>6.9931564533966597</v>
      </c>
      <c r="AI40">
        <v>4.5216150275140539</v>
      </c>
      <c r="AK40">
        <v>2.898150167195126</v>
      </c>
      <c r="AL40">
        <v>0.80273735970258708</v>
      </c>
      <c r="AM40">
        <v>0.81161626682151111</v>
      </c>
      <c r="AN40">
        <v>10.752980292803841</v>
      </c>
      <c r="AO40">
        <v>1.4219409953977451</v>
      </c>
      <c r="AP40">
        <v>9.798869458201807</v>
      </c>
      <c r="AQ40">
        <v>1.540816871996503</v>
      </c>
      <c r="AR40">
        <v>2.1808137355837971</v>
      </c>
      <c r="AS40">
        <v>0.63249085585703146</v>
      </c>
      <c r="AT40">
        <v>6.9931564533966597</v>
      </c>
      <c r="AU40">
        <v>2.3095405408064829</v>
      </c>
      <c r="AW40">
        <v>0.17084263629512861</v>
      </c>
      <c r="AY40">
        <f t="shared" si="3"/>
        <v>0.48999999999999988</v>
      </c>
      <c r="AZ40" t="str">
        <f t="shared" si="1"/>
        <v/>
      </c>
      <c r="BA40" t="str">
        <f t="shared" si="1"/>
        <v/>
      </c>
      <c r="BB40">
        <f t="shared" si="1"/>
        <v>0.48999999999999988</v>
      </c>
    </row>
    <row r="41" spans="1:54" x14ac:dyDescent="0.3">
      <c r="A41">
        <v>23</v>
      </c>
      <c r="B41" t="s">
        <v>110</v>
      </c>
      <c r="C41" t="s">
        <v>95</v>
      </c>
      <c r="D41" t="s">
        <v>96</v>
      </c>
      <c r="F41" s="2">
        <f t="shared" si="5"/>
        <v>0</v>
      </c>
      <c r="G41" s="2">
        <f t="shared" si="5"/>
        <v>1</v>
      </c>
      <c r="H41" s="4">
        <f t="shared" si="5"/>
        <v>0</v>
      </c>
      <c r="I41">
        <f t="shared" si="5"/>
        <v>1</v>
      </c>
      <c r="J41">
        <f t="shared" si="5"/>
        <v>0</v>
      </c>
      <c r="K41">
        <f t="shared" si="5"/>
        <v>4</v>
      </c>
      <c r="L41">
        <f t="shared" si="5"/>
        <v>0</v>
      </c>
      <c r="M41">
        <v>584782.4</v>
      </c>
      <c r="N41">
        <v>774916.4</v>
      </c>
      <c r="O41">
        <v>775473.5</v>
      </c>
      <c r="P41">
        <v>281783.40000000002</v>
      </c>
      <c r="Q41">
        <v>310215.5</v>
      </c>
      <c r="R41">
        <v>276818.40000000002</v>
      </c>
      <c r="S41">
        <v>302326.5</v>
      </c>
      <c r="T41">
        <v>3746597.2</v>
      </c>
      <c r="U41">
        <v>3402887.3</v>
      </c>
      <c r="V41">
        <v>41970.2</v>
      </c>
      <c r="W41">
        <v>121989.5</v>
      </c>
      <c r="Y41">
        <v>0.74020909239770849</v>
      </c>
      <c r="Z41">
        <v>1.0549606952990871</v>
      </c>
      <c r="AA41">
        <v>1.0536016985832251</v>
      </c>
      <c r="AB41">
        <v>0.53537605299497959</v>
      </c>
      <c r="AC41">
        <v>0.68610567499708852</v>
      </c>
      <c r="AD41">
        <v>1.2430477375979541</v>
      </c>
      <c r="AE41">
        <v>1.4044089526229071</v>
      </c>
      <c r="AF41">
        <v>1.8531643829774109</v>
      </c>
      <c r="AG41">
        <v>2.2386021787417119</v>
      </c>
      <c r="AH41">
        <v>0.20455164921004321</v>
      </c>
      <c r="AI41">
        <v>0.77867360892123538</v>
      </c>
      <c r="AK41">
        <v>0.74020909239770849</v>
      </c>
      <c r="AL41">
        <v>0.42080285628326242</v>
      </c>
      <c r="AM41">
        <v>0.42042098811944018</v>
      </c>
      <c r="AN41">
        <v>0.53537605299497959</v>
      </c>
      <c r="AO41">
        <v>0.29854914760217072</v>
      </c>
      <c r="AP41">
        <v>1.2430477375979541</v>
      </c>
      <c r="AQ41">
        <v>0.49995144421118309</v>
      </c>
      <c r="AR41">
        <v>0.99302849918603897</v>
      </c>
      <c r="AS41">
        <v>0.42934901646804058</v>
      </c>
      <c r="AT41">
        <v>0.20455164921004321</v>
      </c>
      <c r="AU41">
        <v>0.41170341239776459</v>
      </c>
      <c r="AW41">
        <v>0.1725428538862615</v>
      </c>
      <c r="AY41">
        <f t="shared" si="3"/>
        <v>-0.49192079999999988</v>
      </c>
      <c r="AZ41" t="str">
        <f t="shared" si="1"/>
        <v/>
      </c>
      <c r="BA41">
        <f t="shared" si="1"/>
        <v>-0.49192079999999988</v>
      </c>
      <c r="BB41" t="str">
        <f t="shared" si="1"/>
        <v/>
      </c>
    </row>
    <row r="42" spans="1:54" x14ac:dyDescent="0.3">
      <c r="A42">
        <v>23</v>
      </c>
      <c r="B42" t="s">
        <v>111</v>
      </c>
      <c r="C42" t="s">
        <v>95</v>
      </c>
      <c r="D42" t="s">
        <v>96</v>
      </c>
      <c r="F42" s="2">
        <f t="shared" si="5"/>
        <v>0</v>
      </c>
      <c r="G42" s="2">
        <f t="shared" si="5"/>
        <v>0</v>
      </c>
      <c r="H42" s="4">
        <f t="shared" si="5"/>
        <v>0</v>
      </c>
      <c r="I42">
        <f t="shared" si="5"/>
        <v>1</v>
      </c>
      <c r="J42">
        <f t="shared" si="5"/>
        <v>0</v>
      </c>
      <c r="K42">
        <f t="shared" si="5"/>
        <v>4</v>
      </c>
      <c r="L42">
        <f t="shared" si="5"/>
        <v>0</v>
      </c>
      <c r="M42">
        <v>668118.80000000005</v>
      </c>
      <c r="N42">
        <v>900536.7</v>
      </c>
      <c r="O42">
        <v>902277.3</v>
      </c>
      <c r="P42">
        <v>275748.8</v>
      </c>
      <c r="Q42">
        <v>321384.8</v>
      </c>
      <c r="R42">
        <v>268625.8</v>
      </c>
      <c r="S42">
        <v>309062.3</v>
      </c>
      <c r="T42">
        <v>3752541.2</v>
      </c>
      <c r="U42">
        <v>3415122.9</v>
      </c>
      <c r="V42">
        <v>58445</v>
      </c>
      <c r="W42">
        <v>199665.5</v>
      </c>
      <c r="Y42">
        <v>0.81652462519705293</v>
      </c>
      <c r="Z42">
        <v>1.1552683933696239</v>
      </c>
      <c r="AA42">
        <v>1.1535303735639899</v>
      </c>
      <c r="AB42">
        <v>0.49322000080719591</v>
      </c>
      <c r="AC42">
        <v>0.70131772990862373</v>
      </c>
      <c r="AD42">
        <v>1.18998575960286</v>
      </c>
      <c r="AE42">
        <v>1.419170723896241</v>
      </c>
      <c r="AF42">
        <v>1.8678963906364521</v>
      </c>
      <c r="AG42">
        <v>2.2362895396712701</v>
      </c>
      <c r="AH42">
        <v>0.2927171122049913</v>
      </c>
      <c r="AI42">
        <v>1.0641623186063951</v>
      </c>
      <c r="AK42">
        <v>0.81652462519705293</v>
      </c>
      <c r="AL42">
        <v>0.40785781920421871</v>
      </c>
      <c r="AM42">
        <v>0.40763676610076799</v>
      </c>
      <c r="AN42">
        <v>0.49322000080719591</v>
      </c>
      <c r="AO42">
        <v>0.28215943700342899</v>
      </c>
      <c r="AP42">
        <v>1.18998575960286</v>
      </c>
      <c r="AQ42">
        <v>0.47879827391006979</v>
      </c>
      <c r="AR42">
        <v>1.012919182039332</v>
      </c>
      <c r="AS42">
        <v>0.42737610397161918</v>
      </c>
      <c r="AT42">
        <v>0.2927171122049913</v>
      </c>
      <c r="AU42">
        <v>0.53460507320123729</v>
      </c>
      <c r="AW42">
        <v>0.1721149575023446</v>
      </c>
      <c r="AY42">
        <f t="shared" si="3"/>
        <v>-0.49356719999999998</v>
      </c>
      <c r="AZ42" t="str">
        <f t="shared" si="1"/>
        <v/>
      </c>
      <c r="BA42">
        <f t="shared" si="1"/>
        <v>-0.49356719999999998</v>
      </c>
      <c r="BB42" t="str">
        <f t="shared" si="1"/>
        <v/>
      </c>
    </row>
    <row r="43" spans="1:54" x14ac:dyDescent="0.3">
      <c r="A43">
        <v>24</v>
      </c>
      <c r="B43" t="s">
        <v>112</v>
      </c>
      <c r="C43" t="s">
        <v>113</v>
      </c>
      <c r="D43" t="s">
        <v>114</v>
      </c>
      <c r="F43" s="2">
        <f t="shared" si="5"/>
        <v>0</v>
      </c>
      <c r="G43" s="2">
        <f t="shared" si="5"/>
        <v>0</v>
      </c>
      <c r="H43" s="4">
        <f t="shared" si="5"/>
        <v>1</v>
      </c>
      <c r="I43">
        <f t="shared" si="5"/>
        <v>0</v>
      </c>
      <c r="J43">
        <f t="shared" si="5"/>
        <v>1</v>
      </c>
      <c r="K43">
        <f t="shared" si="5"/>
        <v>3</v>
      </c>
      <c r="L43">
        <f t="shared" si="5"/>
        <v>3</v>
      </c>
      <c r="M43">
        <v>1465680.2</v>
      </c>
      <c r="N43">
        <v>805049.4</v>
      </c>
      <c r="O43">
        <v>815944.2</v>
      </c>
      <c r="P43">
        <v>2004888.8</v>
      </c>
      <c r="Q43">
        <v>476337.4</v>
      </c>
      <c r="R43">
        <v>1414445.2</v>
      </c>
      <c r="S43">
        <v>334578.2</v>
      </c>
      <c r="T43">
        <v>3393315.6</v>
      </c>
      <c r="U43">
        <v>3056123.6</v>
      </c>
      <c r="V43">
        <v>7725292.4000000004</v>
      </c>
      <c r="W43">
        <v>723007.4</v>
      </c>
      <c r="Y43">
        <v>1.9444546384038399</v>
      </c>
      <c r="Z43">
        <v>1.0470211895881221</v>
      </c>
      <c r="AA43">
        <v>1.047598906187341</v>
      </c>
      <c r="AB43">
        <v>2.8843626415939072</v>
      </c>
      <c r="AC43">
        <v>0.98393145877053034</v>
      </c>
      <c r="AD43">
        <v>1.498323195800185</v>
      </c>
      <c r="AE43">
        <v>0.64825983837945389</v>
      </c>
      <c r="AF43">
        <v>1.3403969040140511</v>
      </c>
      <c r="AG43">
        <v>1.673502769833431</v>
      </c>
      <c r="AH43">
        <v>5.3639149141963571</v>
      </c>
      <c r="AI43">
        <v>1.9316614637849849</v>
      </c>
      <c r="AK43">
        <v>1.9444546384038399</v>
      </c>
      <c r="AL43">
        <v>0.3748657983844168</v>
      </c>
      <c r="AM43">
        <v>0.3769049181952141</v>
      </c>
      <c r="AN43">
        <v>2.8843626415939072</v>
      </c>
      <c r="AO43">
        <v>0.33371710158535273</v>
      </c>
      <c r="AP43">
        <v>1.498323195800185</v>
      </c>
      <c r="AQ43">
        <v>0.28939145079348239</v>
      </c>
      <c r="AR43">
        <v>0.69635562060866507</v>
      </c>
      <c r="AS43">
        <v>0.32180037059588362</v>
      </c>
      <c r="AT43">
        <v>5.3639149141963571</v>
      </c>
      <c r="AU43">
        <v>0.94660415339749304</v>
      </c>
      <c r="AW43">
        <v>0.17379750020336349</v>
      </c>
      <c r="AY43">
        <f t="shared" si="3"/>
        <v>0.14422659999999979</v>
      </c>
      <c r="AZ43">
        <f t="shared" si="1"/>
        <v>0.14422659999999979</v>
      </c>
      <c r="BA43" t="str">
        <f t="shared" si="1"/>
        <v/>
      </c>
      <c r="BB43">
        <f t="shared" si="1"/>
        <v>0.14422659999999979</v>
      </c>
    </row>
    <row r="44" spans="1:54" x14ac:dyDescent="0.3">
      <c r="A44">
        <v>24</v>
      </c>
      <c r="B44" t="s">
        <v>115</v>
      </c>
      <c r="C44" t="s">
        <v>113</v>
      </c>
      <c r="D44" t="s">
        <v>114</v>
      </c>
      <c r="F44" s="2">
        <f t="shared" si="5"/>
        <v>0</v>
      </c>
      <c r="G44" s="2">
        <f t="shared" si="5"/>
        <v>1</v>
      </c>
      <c r="H44" s="4">
        <f t="shared" si="5"/>
        <v>0</v>
      </c>
      <c r="I44">
        <f t="shared" si="5"/>
        <v>1</v>
      </c>
      <c r="J44">
        <f t="shared" si="5"/>
        <v>0</v>
      </c>
      <c r="K44">
        <f t="shared" si="5"/>
        <v>3</v>
      </c>
      <c r="L44">
        <f t="shared" si="5"/>
        <v>0</v>
      </c>
      <c r="M44">
        <v>7040893.2000000002</v>
      </c>
      <c r="N44">
        <v>5399619</v>
      </c>
      <c r="O44">
        <v>5410234</v>
      </c>
      <c r="P44">
        <v>6888278.7999999998</v>
      </c>
      <c r="Q44">
        <v>2892020.8</v>
      </c>
      <c r="R44">
        <v>15975768.6</v>
      </c>
      <c r="S44">
        <v>5961358.5999999996</v>
      </c>
      <c r="T44">
        <v>7598860.4000000004</v>
      </c>
      <c r="U44">
        <v>5364939.4000000004</v>
      </c>
      <c r="V44">
        <v>20961509</v>
      </c>
      <c r="W44">
        <v>8566116</v>
      </c>
      <c r="Y44">
        <v>5.3898988104076127</v>
      </c>
      <c r="Z44">
        <v>3.9190004223375579</v>
      </c>
      <c r="AA44">
        <v>3.9041581476572902</v>
      </c>
      <c r="AB44">
        <v>5.833977965795202</v>
      </c>
      <c r="AC44">
        <v>2.414620194240706</v>
      </c>
      <c r="AD44">
        <v>10.949468834802969</v>
      </c>
      <c r="AE44">
        <v>4.5819158469443213</v>
      </c>
      <c r="AF44">
        <v>4.4408104493864808</v>
      </c>
      <c r="AG44">
        <v>3.3806105108582409</v>
      </c>
      <c r="AH44">
        <v>9.0170245051966056</v>
      </c>
      <c r="AI44">
        <v>6.6857004085904919</v>
      </c>
      <c r="AK44">
        <v>5.3898988104076127</v>
      </c>
      <c r="AL44">
        <v>1.0783556639798919</v>
      </c>
      <c r="AM44">
        <v>1.0758206650265489</v>
      </c>
      <c r="AN44">
        <v>5.833977965795202</v>
      </c>
      <c r="AO44">
        <v>0.79915215881774204</v>
      </c>
      <c r="AP44">
        <v>10.949468834802969</v>
      </c>
      <c r="AQ44">
        <v>1.307291337603238</v>
      </c>
      <c r="AR44">
        <v>2.4128489085705951</v>
      </c>
      <c r="AS44">
        <v>0.54931319460738448</v>
      </c>
      <c r="AT44">
        <v>9.0170245051966056</v>
      </c>
      <c r="AU44">
        <v>3.6947450106032189</v>
      </c>
      <c r="AW44">
        <v>0.17120745899155729</v>
      </c>
      <c r="AY44">
        <f t="shared" si="3"/>
        <v>-0.28860999999999981</v>
      </c>
      <c r="AZ44" t="str">
        <f t="shared" si="1"/>
        <v/>
      </c>
      <c r="BA44">
        <f t="shared" si="1"/>
        <v>-0.28860999999999981</v>
      </c>
      <c r="BB44" t="str">
        <f t="shared" si="1"/>
        <v/>
      </c>
    </row>
    <row r="45" spans="1:54" x14ac:dyDescent="0.3">
      <c r="A45">
        <v>24</v>
      </c>
      <c r="B45" t="s">
        <v>116</v>
      </c>
      <c r="C45" t="s">
        <v>113</v>
      </c>
      <c r="D45" t="s">
        <v>114</v>
      </c>
      <c r="F45" s="2">
        <f t="shared" si="5"/>
        <v>0</v>
      </c>
      <c r="G45" s="2">
        <f t="shared" si="5"/>
        <v>1</v>
      </c>
      <c r="H45" s="4">
        <f t="shared" si="5"/>
        <v>0</v>
      </c>
      <c r="I45">
        <f t="shared" si="5"/>
        <v>0</v>
      </c>
      <c r="J45">
        <f t="shared" si="5"/>
        <v>1</v>
      </c>
      <c r="K45">
        <f t="shared" si="5"/>
        <v>3</v>
      </c>
      <c r="L45">
        <f t="shared" si="5"/>
        <v>0</v>
      </c>
      <c r="M45">
        <v>2754637.4</v>
      </c>
      <c r="N45">
        <v>1799316.4</v>
      </c>
      <c r="O45">
        <v>1810572.4</v>
      </c>
      <c r="P45">
        <v>4808313.4000000004</v>
      </c>
      <c r="Q45">
        <v>1307351.8</v>
      </c>
      <c r="R45">
        <v>4566077.4000000004</v>
      </c>
      <c r="S45">
        <v>1402055.2</v>
      </c>
      <c r="T45">
        <v>7454517.4000000004</v>
      </c>
      <c r="U45">
        <v>5233509.4000000004</v>
      </c>
      <c r="V45">
        <v>13585854.4</v>
      </c>
      <c r="W45">
        <v>4335244.8</v>
      </c>
      <c r="Y45">
        <v>2.5454808478010822</v>
      </c>
      <c r="Z45">
        <v>1.6459690849762409</v>
      </c>
      <c r="AA45">
        <v>1.649707684665918</v>
      </c>
      <c r="AB45">
        <v>3.025139399000909</v>
      </c>
      <c r="AC45">
        <v>1.5309177956136411</v>
      </c>
      <c r="AD45">
        <v>3.3933060571900571</v>
      </c>
      <c r="AE45">
        <v>1.5031874935724769</v>
      </c>
      <c r="AF45">
        <v>4.332104446843732</v>
      </c>
      <c r="AG45">
        <v>3.2745425137458368</v>
      </c>
      <c r="AH45">
        <v>6.6108975255861866</v>
      </c>
      <c r="AI45">
        <v>3.5343072509742339</v>
      </c>
      <c r="AK45">
        <v>2.5454808478010822</v>
      </c>
      <c r="AL45">
        <v>0.53519176039844751</v>
      </c>
      <c r="AM45">
        <v>0.53986508502857755</v>
      </c>
      <c r="AN45">
        <v>3.025139399000909</v>
      </c>
      <c r="AO45">
        <v>0.59754090300993989</v>
      </c>
      <c r="AP45">
        <v>3.3933060571900571</v>
      </c>
      <c r="AQ45">
        <v>0.47342106339056039</v>
      </c>
      <c r="AR45">
        <v>2.3357207516324712</v>
      </c>
      <c r="AS45">
        <v>0.51655639474047343</v>
      </c>
      <c r="AT45">
        <v>6.6108975255861866</v>
      </c>
      <c r="AU45">
        <v>1.593276917794719</v>
      </c>
      <c r="AW45">
        <v>0.17076722020283339</v>
      </c>
      <c r="AY45">
        <f t="shared" si="3"/>
        <v>0.278026</v>
      </c>
      <c r="AZ45" t="str">
        <f t="shared" si="1"/>
        <v/>
      </c>
      <c r="BA45" t="str">
        <f t="shared" si="1"/>
        <v/>
      </c>
      <c r="BB45">
        <f t="shared" si="1"/>
        <v>0.278026</v>
      </c>
    </row>
    <row r="46" spans="1:54" x14ac:dyDescent="0.3">
      <c r="A46">
        <v>24</v>
      </c>
      <c r="B46" t="s">
        <v>117</v>
      </c>
      <c r="C46" t="s">
        <v>113</v>
      </c>
      <c r="D46" t="s">
        <v>114</v>
      </c>
      <c r="F46" s="2">
        <f t="shared" si="5"/>
        <v>0</v>
      </c>
      <c r="G46" s="2">
        <f t="shared" si="5"/>
        <v>0</v>
      </c>
      <c r="H46" s="4">
        <f t="shared" si="5"/>
        <v>0</v>
      </c>
      <c r="I46">
        <f t="shared" si="5"/>
        <v>1</v>
      </c>
      <c r="J46">
        <f t="shared" si="5"/>
        <v>0</v>
      </c>
      <c r="K46">
        <f t="shared" si="5"/>
        <v>3</v>
      </c>
      <c r="L46">
        <f t="shared" si="5"/>
        <v>0</v>
      </c>
      <c r="M46">
        <v>414114.2</v>
      </c>
      <c r="N46">
        <v>1132188</v>
      </c>
      <c r="O46">
        <v>1134426</v>
      </c>
      <c r="P46">
        <v>355969</v>
      </c>
      <c r="Q46">
        <v>403845.8</v>
      </c>
      <c r="R46">
        <v>185834.8</v>
      </c>
      <c r="S46">
        <v>435973.8</v>
      </c>
      <c r="T46">
        <v>3528815.8</v>
      </c>
      <c r="U46">
        <v>3138964.6</v>
      </c>
      <c r="V46">
        <v>708200.2</v>
      </c>
      <c r="W46">
        <v>1285818.2</v>
      </c>
      <c r="Y46">
        <v>0.79639081939822065</v>
      </c>
      <c r="Z46">
        <v>1.2663659173646009</v>
      </c>
      <c r="AA46">
        <v>1.2636525387759321</v>
      </c>
      <c r="AB46">
        <v>0.80819577520014718</v>
      </c>
      <c r="AC46">
        <v>0.89364194340305403</v>
      </c>
      <c r="AD46">
        <v>0.33195851378841318</v>
      </c>
      <c r="AE46">
        <v>0.83047030353918672</v>
      </c>
      <c r="AF46">
        <v>1.461789533356205</v>
      </c>
      <c r="AG46">
        <v>1.7396728161955251</v>
      </c>
      <c r="AH46">
        <v>1.9508357725921091</v>
      </c>
      <c r="AI46">
        <v>2.2935030450229532</v>
      </c>
      <c r="AK46">
        <v>0.79639081939822065</v>
      </c>
      <c r="AL46">
        <v>0.43057052597869189</v>
      </c>
      <c r="AM46">
        <v>0.4292764392099343</v>
      </c>
      <c r="AN46">
        <v>0.80819577520014718</v>
      </c>
      <c r="AO46">
        <v>0.32868444398627622</v>
      </c>
      <c r="AP46">
        <v>0.33195851378841318</v>
      </c>
      <c r="AQ46">
        <v>0.33641368061071258</v>
      </c>
      <c r="AR46">
        <v>0.76033040375914429</v>
      </c>
      <c r="AS46">
        <v>0.34961432458367198</v>
      </c>
      <c r="AT46">
        <v>1.9508357725921091</v>
      </c>
      <c r="AU46">
        <v>0.97640997741837054</v>
      </c>
      <c r="AW46">
        <v>0.17579842057311901</v>
      </c>
      <c r="AY46">
        <f t="shared" si="3"/>
        <v>-0.1336426</v>
      </c>
      <c r="AZ46" t="str">
        <f t="shared" si="1"/>
        <v/>
      </c>
      <c r="BA46">
        <f t="shared" si="1"/>
        <v>-0.1336426</v>
      </c>
      <c r="BB46" t="str">
        <f t="shared" si="1"/>
        <v/>
      </c>
    </row>
    <row r="47" spans="1:54" x14ac:dyDescent="0.3">
      <c r="A47">
        <v>24</v>
      </c>
      <c r="B47" t="s">
        <v>118</v>
      </c>
      <c r="C47" t="s">
        <v>113</v>
      </c>
      <c r="D47" t="s">
        <v>114</v>
      </c>
      <c r="F47" s="2">
        <f t="shared" si="5"/>
        <v>0</v>
      </c>
      <c r="G47" s="2">
        <f t="shared" si="5"/>
        <v>1</v>
      </c>
      <c r="H47" s="4">
        <f t="shared" si="5"/>
        <v>0</v>
      </c>
      <c r="I47">
        <f t="shared" si="5"/>
        <v>1</v>
      </c>
      <c r="J47">
        <f t="shared" si="5"/>
        <v>0</v>
      </c>
      <c r="K47">
        <f t="shared" si="5"/>
        <v>3</v>
      </c>
      <c r="L47">
        <f t="shared" si="5"/>
        <v>0</v>
      </c>
      <c r="M47">
        <v>328897.59999999998</v>
      </c>
      <c r="N47">
        <v>1175844</v>
      </c>
      <c r="O47">
        <v>1179043</v>
      </c>
      <c r="P47">
        <v>235216.4</v>
      </c>
      <c r="Q47">
        <v>841246</v>
      </c>
      <c r="R47">
        <v>67910.8</v>
      </c>
      <c r="S47">
        <v>513179.2</v>
      </c>
      <c r="T47">
        <v>3395854.4</v>
      </c>
      <c r="U47">
        <v>3040677.6</v>
      </c>
      <c r="V47">
        <v>335678.2</v>
      </c>
      <c r="W47">
        <v>2919618.6</v>
      </c>
      <c r="Y47">
        <v>0.65060187841299921</v>
      </c>
      <c r="Z47">
        <v>1.3173854529974049</v>
      </c>
      <c r="AA47">
        <v>1.3184590439894239</v>
      </c>
      <c r="AB47">
        <v>0.68322477079927924</v>
      </c>
      <c r="AC47">
        <v>1.4011342466052159</v>
      </c>
      <c r="AD47">
        <v>0.17091829259879879</v>
      </c>
      <c r="AE47">
        <v>0.85836706197587775</v>
      </c>
      <c r="AF47">
        <v>1.32127266600728</v>
      </c>
      <c r="AG47">
        <v>1.647991881158668</v>
      </c>
      <c r="AH47">
        <v>1.3169755584211089</v>
      </c>
      <c r="AI47">
        <v>3.0376857833703981</v>
      </c>
      <c r="AK47">
        <v>0.65060187841299921</v>
      </c>
      <c r="AL47">
        <v>0.41483877116115758</v>
      </c>
      <c r="AM47">
        <v>0.4166584850056097</v>
      </c>
      <c r="AN47">
        <v>0.68322477079927924</v>
      </c>
      <c r="AO47">
        <v>0.49636697319801898</v>
      </c>
      <c r="AP47">
        <v>0.17091829259879879</v>
      </c>
      <c r="AQ47">
        <v>0.35503069339320059</v>
      </c>
      <c r="AR47">
        <v>0.68419774760259311</v>
      </c>
      <c r="AS47">
        <v>0.31580948538612569</v>
      </c>
      <c r="AT47">
        <v>1.3169755584211089</v>
      </c>
      <c r="AU47">
        <v>1.287966182385571</v>
      </c>
      <c r="AW47">
        <v>0.16938872038153929</v>
      </c>
      <c r="AY47">
        <f t="shared" si="3"/>
        <v>-0.1336426</v>
      </c>
      <c r="AZ47" t="str">
        <f t="shared" si="1"/>
        <v/>
      </c>
      <c r="BA47">
        <f t="shared" si="1"/>
        <v>-0.1336426</v>
      </c>
      <c r="BB47" t="str">
        <f t="shared" si="1"/>
        <v/>
      </c>
    </row>
    <row r="48" spans="1:54" x14ac:dyDescent="0.3">
      <c r="A48">
        <v>24</v>
      </c>
      <c r="B48" t="s">
        <v>119</v>
      </c>
      <c r="C48" t="s">
        <v>113</v>
      </c>
      <c r="D48" t="s">
        <v>114</v>
      </c>
      <c r="F48" s="2">
        <f t="shared" si="5"/>
        <v>0</v>
      </c>
      <c r="G48" s="2">
        <f t="shared" si="5"/>
        <v>0</v>
      </c>
      <c r="H48" s="4">
        <f t="shared" si="5"/>
        <v>0</v>
      </c>
      <c r="I48">
        <f t="shared" si="5"/>
        <v>0</v>
      </c>
      <c r="J48">
        <f t="shared" si="5"/>
        <v>1</v>
      </c>
      <c r="K48">
        <f t="shared" si="5"/>
        <v>3</v>
      </c>
      <c r="L48">
        <f t="shared" si="5"/>
        <v>0</v>
      </c>
      <c r="M48">
        <v>2180548</v>
      </c>
      <c r="N48">
        <v>1906806.2</v>
      </c>
      <c r="O48">
        <v>1900528.4</v>
      </c>
      <c r="P48">
        <v>7568929</v>
      </c>
      <c r="Q48">
        <v>730118.6</v>
      </c>
      <c r="R48">
        <v>5117375.4000000004</v>
      </c>
      <c r="S48">
        <v>1296124.8</v>
      </c>
      <c r="T48">
        <v>7570115.2000000002</v>
      </c>
      <c r="U48">
        <v>5299455.4000000004</v>
      </c>
      <c r="V48">
        <v>9604938.1999999993</v>
      </c>
      <c r="W48">
        <v>3261385.8</v>
      </c>
      <c r="Y48">
        <v>2.0662554265931252</v>
      </c>
      <c r="Z48">
        <v>1.7080429701949471</v>
      </c>
      <c r="AA48">
        <v>1.6899819317273801</v>
      </c>
      <c r="AB48">
        <v>3.4304838832002131</v>
      </c>
      <c r="AC48">
        <v>1.1666117006039709</v>
      </c>
      <c r="AD48">
        <v>3.3096072213840668</v>
      </c>
      <c r="AE48">
        <v>1.5840060355607419</v>
      </c>
      <c r="AF48">
        <v>4.3953569024102759</v>
      </c>
      <c r="AG48">
        <v>3.2918548930669198</v>
      </c>
      <c r="AH48">
        <v>5.4308492016047243</v>
      </c>
      <c r="AI48">
        <v>3.2200740023865371</v>
      </c>
      <c r="AK48">
        <v>2.0662554265931252</v>
      </c>
      <c r="AL48">
        <v>0.56867665337631479</v>
      </c>
      <c r="AM48">
        <v>0.5579842495848425</v>
      </c>
      <c r="AN48">
        <v>3.4304838832002131</v>
      </c>
      <c r="AO48">
        <v>0.40047820038744247</v>
      </c>
      <c r="AP48">
        <v>3.3096072213840668</v>
      </c>
      <c r="AQ48">
        <v>0.59724290998419749</v>
      </c>
      <c r="AR48">
        <v>2.37657000758918</v>
      </c>
      <c r="AS48">
        <v>0.52692057224921884</v>
      </c>
      <c r="AT48">
        <v>5.4308492016047243</v>
      </c>
      <c r="AU48">
        <v>1.4704775914200581</v>
      </c>
      <c r="AW48">
        <v>0.17252079419558861</v>
      </c>
      <c r="AY48">
        <f t="shared" si="3"/>
        <v>0.278026</v>
      </c>
      <c r="AZ48" t="str">
        <f t="shared" si="1"/>
        <v/>
      </c>
      <c r="BA48" t="str">
        <f t="shared" si="1"/>
        <v/>
      </c>
      <c r="BB48">
        <f t="shared" si="1"/>
        <v>0.278026</v>
      </c>
    </row>
    <row r="49" spans="1:54" x14ac:dyDescent="0.3">
      <c r="A49">
        <v>24</v>
      </c>
      <c r="B49" t="s">
        <v>120</v>
      </c>
      <c r="C49" t="s">
        <v>113</v>
      </c>
      <c r="D49" t="s">
        <v>114</v>
      </c>
      <c r="F49" s="2">
        <f t="shared" si="5"/>
        <v>0</v>
      </c>
      <c r="G49" s="2">
        <f t="shared" si="5"/>
        <v>0</v>
      </c>
      <c r="H49" s="4">
        <f t="shared" si="5"/>
        <v>0</v>
      </c>
      <c r="I49">
        <f t="shared" si="5"/>
        <v>1</v>
      </c>
      <c r="J49">
        <f t="shared" si="5"/>
        <v>0</v>
      </c>
      <c r="K49">
        <f t="shared" si="5"/>
        <v>3</v>
      </c>
      <c r="L49">
        <f t="shared" si="5"/>
        <v>0</v>
      </c>
      <c r="M49">
        <v>6904071</v>
      </c>
      <c r="N49">
        <v>5904663</v>
      </c>
      <c r="O49">
        <v>5942701.5999999996</v>
      </c>
      <c r="P49">
        <v>4053004.4</v>
      </c>
      <c r="Q49">
        <v>2822786.6</v>
      </c>
      <c r="R49">
        <v>10738918.4</v>
      </c>
      <c r="S49">
        <v>5843174.2000000002</v>
      </c>
      <c r="T49">
        <v>7483609.4000000004</v>
      </c>
      <c r="U49">
        <v>5350332.8</v>
      </c>
      <c r="V49">
        <v>43890192.200000003</v>
      </c>
      <c r="W49">
        <v>13638870.199999999</v>
      </c>
      <c r="Y49">
        <v>5.5762981228181161</v>
      </c>
      <c r="Z49">
        <v>4.2791732321493328</v>
      </c>
      <c r="AA49">
        <v>4.2540423548198314</v>
      </c>
      <c r="AB49">
        <v>4.1372490730020219</v>
      </c>
      <c r="AC49">
        <v>2.3623445764125788</v>
      </c>
      <c r="AD49">
        <v>7.8757155429921113</v>
      </c>
      <c r="AE49">
        <v>4.3782223583781157</v>
      </c>
      <c r="AF49">
        <v>4.2708047691616233</v>
      </c>
      <c r="AG49">
        <v>3.3133148361346678</v>
      </c>
      <c r="AH49">
        <v>16.048455256607848</v>
      </c>
      <c r="AI49">
        <v>8.5878806761931621</v>
      </c>
      <c r="AK49">
        <v>5.5762981228181161</v>
      </c>
      <c r="AL49">
        <v>1.267922445386648</v>
      </c>
      <c r="AM49">
        <v>1.2706661312025971</v>
      </c>
      <c r="AN49">
        <v>4.1372490730020219</v>
      </c>
      <c r="AO49">
        <v>0.69007531860261229</v>
      </c>
      <c r="AP49">
        <v>7.8757155429921113</v>
      </c>
      <c r="AQ49">
        <v>1.093519580212887</v>
      </c>
      <c r="AR49">
        <v>2.303482163569424</v>
      </c>
      <c r="AS49">
        <v>0.53521237412933265</v>
      </c>
      <c r="AT49">
        <v>16.048455256607848</v>
      </c>
      <c r="AU49">
        <v>4.5799832653836354</v>
      </c>
      <c r="AW49">
        <v>0.17225263998843729</v>
      </c>
      <c r="AY49">
        <f t="shared" si="3"/>
        <v>-0.28860999999999981</v>
      </c>
      <c r="AZ49" t="str">
        <f t="shared" si="1"/>
        <v/>
      </c>
      <c r="BA49">
        <f t="shared" si="1"/>
        <v>-0.28860999999999981</v>
      </c>
      <c r="BB49" t="str">
        <f t="shared" si="1"/>
        <v/>
      </c>
    </row>
    <row r="50" spans="1:54" x14ac:dyDescent="0.3">
      <c r="A50">
        <v>24</v>
      </c>
      <c r="B50" t="s">
        <v>121</v>
      </c>
      <c r="C50" t="s">
        <v>113</v>
      </c>
      <c r="D50" t="s">
        <v>114</v>
      </c>
      <c r="F50" s="2">
        <f t="shared" si="5"/>
        <v>0</v>
      </c>
      <c r="G50" s="2">
        <f t="shared" si="5"/>
        <v>1</v>
      </c>
      <c r="H50" s="4">
        <f t="shared" si="5"/>
        <v>1</v>
      </c>
      <c r="I50">
        <f t="shared" si="5"/>
        <v>0</v>
      </c>
      <c r="J50">
        <f t="shared" si="5"/>
        <v>1</v>
      </c>
      <c r="K50">
        <f t="shared" si="5"/>
        <v>3</v>
      </c>
      <c r="L50">
        <f t="shared" si="5"/>
        <v>3</v>
      </c>
      <c r="M50">
        <v>1297565.2</v>
      </c>
      <c r="N50">
        <v>880414.8</v>
      </c>
      <c r="O50">
        <v>886395.2</v>
      </c>
      <c r="P50">
        <v>962221.8</v>
      </c>
      <c r="Q50">
        <v>404700</v>
      </c>
      <c r="R50">
        <v>840370</v>
      </c>
      <c r="S50">
        <v>284102.8</v>
      </c>
      <c r="T50">
        <v>3530230</v>
      </c>
      <c r="U50">
        <v>3141473</v>
      </c>
      <c r="V50">
        <v>3234570.4</v>
      </c>
      <c r="W50">
        <v>1021632.6</v>
      </c>
      <c r="Y50">
        <v>1.606257704400923</v>
      </c>
      <c r="Z50">
        <v>1.097205571772065</v>
      </c>
      <c r="AA50">
        <v>1.0880988298216829</v>
      </c>
      <c r="AB50">
        <v>1.6103083529975271</v>
      </c>
      <c r="AC50">
        <v>0.92647290077875366</v>
      </c>
      <c r="AD50">
        <v>1.155720599403139</v>
      </c>
      <c r="AE50">
        <v>0.57093248062301427</v>
      </c>
      <c r="AF50">
        <v>1.4563078875886279</v>
      </c>
      <c r="AG50">
        <v>1.746468160848599</v>
      </c>
      <c r="AH50">
        <v>3.8139744099928068</v>
      </c>
      <c r="AI50">
        <v>2.0219623336452059</v>
      </c>
      <c r="AK50">
        <v>1.606257704400923</v>
      </c>
      <c r="AL50">
        <v>0.40129801017465072</v>
      </c>
      <c r="AM50">
        <v>0.39904468059539788</v>
      </c>
      <c r="AN50">
        <v>1.6103083529975271</v>
      </c>
      <c r="AO50">
        <v>0.32446771279210218</v>
      </c>
      <c r="AP50">
        <v>1.155720599403139</v>
      </c>
      <c r="AQ50">
        <v>0.26055861499626187</v>
      </c>
      <c r="AR50">
        <v>0.75743096320657055</v>
      </c>
      <c r="AS50">
        <v>0.35056075624888761</v>
      </c>
      <c r="AT50">
        <v>3.8139744099928068</v>
      </c>
      <c r="AU50">
        <v>0.96492764203576376</v>
      </c>
      <c r="AW50">
        <v>0.17366361479507761</v>
      </c>
      <c r="AY50">
        <f t="shared" si="3"/>
        <v>0.14422659999999979</v>
      </c>
      <c r="AZ50">
        <f t="shared" si="1"/>
        <v>0.14422659999999979</v>
      </c>
      <c r="BA50" t="str">
        <f t="shared" si="1"/>
        <v/>
      </c>
      <c r="BB50">
        <f t="shared" si="1"/>
        <v>0.14422659999999979</v>
      </c>
    </row>
    <row r="51" spans="1:54" x14ac:dyDescent="0.3">
      <c r="A51">
        <v>24</v>
      </c>
      <c r="B51" t="s">
        <v>122</v>
      </c>
      <c r="C51" t="s">
        <v>123</v>
      </c>
      <c r="D51" t="s">
        <v>114</v>
      </c>
      <c r="F51" s="2">
        <f t="shared" ref="F51:L58" si="6">F703</f>
        <v>0</v>
      </c>
      <c r="G51" s="2">
        <f t="shared" si="6"/>
        <v>0</v>
      </c>
      <c r="H51" s="4">
        <f t="shared" si="6"/>
        <v>0</v>
      </c>
      <c r="I51">
        <f t="shared" si="6"/>
        <v>1</v>
      </c>
      <c r="J51">
        <f t="shared" si="6"/>
        <v>0</v>
      </c>
      <c r="K51">
        <f t="shared" si="6"/>
        <v>3</v>
      </c>
      <c r="L51">
        <f t="shared" si="6"/>
        <v>0</v>
      </c>
      <c r="M51">
        <v>1465680.2</v>
      </c>
      <c r="N51">
        <v>1124819.8</v>
      </c>
      <c r="O51">
        <v>1134206</v>
      </c>
      <c r="P51">
        <v>2004888.8</v>
      </c>
      <c r="Q51">
        <v>638493.6</v>
      </c>
      <c r="R51">
        <v>1414445.2</v>
      </c>
      <c r="S51">
        <v>743868.2</v>
      </c>
      <c r="T51">
        <v>3393315.6</v>
      </c>
      <c r="U51">
        <v>3238713.8</v>
      </c>
      <c r="V51">
        <v>7725292.4000000004</v>
      </c>
      <c r="W51">
        <v>1393392.6</v>
      </c>
      <c r="Y51">
        <v>1.876330864802003</v>
      </c>
      <c r="Z51">
        <v>1.339081886189524</v>
      </c>
      <c r="AA51">
        <v>1.315304553380702</v>
      </c>
      <c r="AB51">
        <v>2.9286987383908132</v>
      </c>
      <c r="AC51">
        <v>1.2541748079995161</v>
      </c>
      <c r="AD51">
        <v>1.490424361196347</v>
      </c>
      <c r="AE51">
        <v>1.1048996950383301</v>
      </c>
      <c r="AF51">
        <v>1.312041442596819</v>
      </c>
      <c r="AG51">
        <v>1.8754569247830659</v>
      </c>
      <c r="AH51">
        <v>5.3807512728031721</v>
      </c>
      <c r="AI51">
        <v>2.20927898939699</v>
      </c>
      <c r="AK51">
        <v>1.876330864802003</v>
      </c>
      <c r="AL51">
        <v>0.62164580260869118</v>
      </c>
      <c r="AM51">
        <v>0.60875838879728694</v>
      </c>
      <c r="AN51">
        <v>2.9286987383908132</v>
      </c>
      <c r="AO51">
        <v>0.59240112500265241</v>
      </c>
      <c r="AP51">
        <v>1.490424361196347</v>
      </c>
      <c r="AQ51">
        <v>0.65907360038254414</v>
      </c>
      <c r="AR51">
        <v>0.68198626219527791</v>
      </c>
      <c r="AS51">
        <v>0.41127024475717922</v>
      </c>
      <c r="AT51">
        <v>5.3807512728031721</v>
      </c>
      <c r="AU51">
        <v>1.165484606788959</v>
      </c>
      <c r="AW51">
        <v>0.25341817601583888</v>
      </c>
      <c r="AY51">
        <f t="shared" si="3"/>
        <v>-0.1242757599999999</v>
      </c>
      <c r="AZ51" t="str">
        <f t="shared" si="1"/>
        <v/>
      </c>
      <c r="BA51">
        <f t="shared" si="1"/>
        <v>-0.1242757599999999</v>
      </c>
      <c r="BB51" t="str">
        <f t="shared" si="1"/>
        <v/>
      </c>
    </row>
    <row r="52" spans="1:54" x14ac:dyDescent="0.3">
      <c r="A52">
        <v>24</v>
      </c>
      <c r="B52" t="s">
        <v>124</v>
      </c>
      <c r="C52" t="s">
        <v>123</v>
      </c>
      <c r="D52" t="s">
        <v>114</v>
      </c>
      <c r="F52" s="2">
        <f t="shared" si="6"/>
        <v>0</v>
      </c>
      <c r="G52" s="2">
        <f t="shared" si="6"/>
        <v>1</v>
      </c>
      <c r="H52" s="4">
        <f t="shared" si="6"/>
        <v>0</v>
      </c>
      <c r="I52">
        <f t="shared" si="6"/>
        <v>1</v>
      </c>
      <c r="J52">
        <f t="shared" si="6"/>
        <v>0</v>
      </c>
      <c r="K52">
        <f t="shared" si="6"/>
        <v>3</v>
      </c>
      <c r="L52">
        <f t="shared" si="6"/>
        <v>0</v>
      </c>
      <c r="M52">
        <v>7040893.2000000002</v>
      </c>
      <c r="N52">
        <v>4359268.2</v>
      </c>
      <c r="O52">
        <v>4432171.4000000004</v>
      </c>
      <c r="P52">
        <v>6888278.7999999998</v>
      </c>
      <c r="Q52">
        <v>2816742.4</v>
      </c>
      <c r="R52">
        <v>15975768.6</v>
      </c>
      <c r="S52">
        <v>4446979.4000000004</v>
      </c>
      <c r="T52">
        <v>7598860.4000000004</v>
      </c>
      <c r="U52">
        <v>4888923.8</v>
      </c>
      <c r="V52">
        <v>20961509</v>
      </c>
      <c r="W52">
        <v>6765857.4000000004</v>
      </c>
      <c r="Y52">
        <v>5.4072085191961374</v>
      </c>
      <c r="Z52">
        <v>3.3986163949826729</v>
      </c>
      <c r="AA52">
        <v>3.3775502880220301</v>
      </c>
      <c r="AB52">
        <v>5.8707852991938134</v>
      </c>
      <c r="AC52">
        <v>2.9613512168114542</v>
      </c>
      <c r="AD52">
        <v>11.01147649000632</v>
      </c>
      <c r="AE52">
        <v>3.8702402514405549</v>
      </c>
      <c r="AF52">
        <v>4.4583509065792892</v>
      </c>
      <c r="AG52">
        <v>3.116284495173022</v>
      </c>
      <c r="AH52">
        <v>8.9145099825924259</v>
      </c>
      <c r="AI52">
        <v>5.6582279480178839</v>
      </c>
      <c r="AK52">
        <v>5.4072085191961374</v>
      </c>
      <c r="AL52">
        <v>1.337740404787473</v>
      </c>
      <c r="AM52">
        <v>1.3435544036095961</v>
      </c>
      <c r="AN52">
        <v>5.8707852991938134</v>
      </c>
      <c r="AO52">
        <v>1.477562724996824</v>
      </c>
      <c r="AP52">
        <v>11.01147649000632</v>
      </c>
      <c r="AQ52">
        <v>1.6087393448106011</v>
      </c>
      <c r="AR52">
        <v>2.4186720999889069</v>
      </c>
      <c r="AS52">
        <v>0.60123644637642426</v>
      </c>
      <c r="AT52">
        <v>8.9145099825924259</v>
      </c>
      <c r="AU52">
        <v>3.250816226226743</v>
      </c>
      <c r="AW52">
        <v>0.25440017859218639</v>
      </c>
      <c r="AY52">
        <f t="shared" si="3"/>
        <v>-0.19208</v>
      </c>
      <c r="AZ52" t="str">
        <f t="shared" si="1"/>
        <v/>
      </c>
      <c r="BA52">
        <f t="shared" si="1"/>
        <v>-0.19208</v>
      </c>
      <c r="BB52" t="str">
        <f t="shared" si="1"/>
        <v/>
      </c>
    </row>
    <row r="53" spans="1:54" x14ac:dyDescent="0.3">
      <c r="A53">
        <v>24</v>
      </c>
      <c r="B53" t="s">
        <v>125</v>
      </c>
      <c r="C53" t="s">
        <v>123</v>
      </c>
      <c r="D53" t="s">
        <v>114</v>
      </c>
      <c r="F53" s="2">
        <f t="shared" si="6"/>
        <v>0</v>
      </c>
      <c r="G53" s="2">
        <f t="shared" si="6"/>
        <v>1</v>
      </c>
      <c r="H53" s="4">
        <f t="shared" si="6"/>
        <v>1</v>
      </c>
      <c r="I53">
        <f t="shared" si="6"/>
        <v>0</v>
      </c>
      <c r="J53">
        <f t="shared" si="6"/>
        <v>1</v>
      </c>
      <c r="K53">
        <f t="shared" si="6"/>
        <v>3</v>
      </c>
      <c r="L53">
        <f t="shared" si="6"/>
        <v>3</v>
      </c>
      <c r="M53">
        <v>2754637.4</v>
      </c>
      <c r="N53">
        <v>1510129.2</v>
      </c>
      <c r="O53">
        <v>1520585.6</v>
      </c>
      <c r="P53">
        <v>4808313.4000000004</v>
      </c>
      <c r="Q53">
        <v>986819.6</v>
      </c>
      <c r="R53">
        <v>4566077.4000000004</v>
      </c>
      <c r="S53">
        <v>938520.4</v>
      </c>
      <c r="T53">
        <v>7454517.4000000004</v>
      </c>
      <c r="U53">
        <v>4792575.2</v>
      </c>
      <c r="V53">
        <v>13585854.4</v>
      </c>
      <c r="W53">
        <v>2527237.6</v>
      </c>
      <c r="Y53">
        <v>2.5124987513991068</v>
      </c>
      <c r="Z53">
        <v>1.5517142892000271</v>
      </c>
      <c r="AA53">
        <v>1.527937794825994</v>
      </c>
      <c r="AB53">
        <v>2.9987155143986461</v>
      </c>
      <c r="AC53">
        <v>1.3614909602096299</v>
      </c>
      <c r="AD53">
        <v>3.3859359844122081</v>
      </c>
      <c r="AE53">
        <v>1.175691744172946</v>
      </c>
      <c r="AF53">
        <v>4.3005807270063086</v>
      </c>
      <c r="AG53">
        <v>3.0287791719310921</v>
      </c>
      <c r="AH53">
        <v>6.3952601252007302</v>
      </c>
      <c r="AI53">
        <v>2.926072881824803</v>
      </c>
      <c r="AK53">
        <v>2.5124987513991068</v>
      </c>
      <c r="AL53">
        <v>0.56513554179109637</v>
      </c>
      <c r="AM53">
        <v>0.55345420341473073</v>
      </c>
      <c r="AN53">
        <v>2.9987155143986461</v>
      </c>
      <c r="AO53">
        <v>0.56714839639607817</v>
      </c>
      <c r="AP53">
        <v>3.3859359844122081</v>
      </c>
      <c r="AQ53">
        <v>0.51541729478631171</v>
      </c>
      <c r="AR53">
        <v>2.312101165996864</v>
      </c>
      <c r="AS53">
        <v>0.57746684662997727</v>
      </c>
      <c r="AT53">
        <v>6.3952601252007302</v>
      </c>
      <c r="AU53">
        <v>1.392219638405368</v>
      </c>
      <c r="AW53">
        <v>0.256480371998623</v>
      </c>
      <c r="AY53">
        <f t="shared" si="3"/>
        <v>1.31026</v>
      </c>
      <c r="AZ53">
        <f t="shared" si="1"/>
        <v>1.31026</v>
      </c>
      <c r="BA53" t="str">
        <f t="shared" si="1"/>
        <v/>
      </c>
      <c r="BB53">
        <f t="shared" si="1"/>
        <v>1.31026</v>
      </c>
    </row>
    <row r="54" spans="1:54" x14ac:dyDescent="0.3">
      <c r="A54">
        <v>24</v>
      </c>
      <c r="B54" t="s">
        <v>126</v>
      </c>
      <c r="C54" t="s">
        <v>123</v>
      </c>
      <c r="D54" t="s">
        <v>114</v>
      </c>
      <c r="F54" s="2">
        <f t="shared" si="6"/>
        <v>0</v>
      </c>
      <c r="G54" s="2">
        <f t="shared" si="6"/>
        <v>0</v>
      </c>
      <c r="H54" s="4">
        <f t="shared" si="6"/>
        <v>0</v>
      </c>
      <c r="I54">
        <f t="shared" si="6"/>
        <v>1</v>
      </c>
      <c r="J54">
        <f t="shared" si="6"/>
        <v>0</v>
      </c>
      <c r="K54">
        <f t="shared" si="6"/>
        <v>3</v>
      </c>
      <c r="L54">
        <f t="shared" si="6"/>
        <v>0</v>
      </c>
      <c r="M54">
        <v>414114.2</v>
      </c>
      <c r="N54">
        <v>854492.6</v>
      </c>
      <c r="O54">
        <v>857323.4</v>
      </c>
      <c r="P54">
        <v>355969</v>
      </c>
      <c r="Q54">
        <v>337812.8</v>
      </c>
      <c r="R54">
        <v>185834.8</v>
      </c>
      <c r="S54">
        <v>273393.59999999998</v>
      </c>
      <c r="T54">
        <v>3528815.8</v>
      </c>
      <c r="U54">
        <v>3255513.4</v>
      </c>
      <c r="V54">
        <v>708200.2</v>
      </c>
      <c r="W54">
        <v>748984.6</v>
      </c>
      <c r="Y54">
        <v>0.81834490159526463</v>
      </c>
      <c r="Z54">
        <v>1.182769543002359</v>
      </c>
      <c r="AA54">
        <v>1.1693702818127349</v>
      </c>
      <c r="AB54">
        <v>0.82224414220545439</v>
      </c>
      <c r="AC54">
        <v>0.91879139739903626</v>
      </c>
      <c r="AD54">
        <v>0.33089296719990668</v>
      </c>
      <c r="AE54">
        <v>0.6422271053888835</v>
      </c>
      <c r="AF54">
        <v>1.484617045614868</v>
      </c>
      <c r="AG54">
        <v>1.935952714993618</v>
      </c>
      <c r="AH54">
        <v>1.947988231398631</v>
      </c>
      <c r="AI54">
        <v>1.8724776994204151</v>
      </c>
      <c r="AK54">
        <v>0.81834490159526463</v>
      </c>
      <c r="AL54">
        <v>0.47058277162723239</v>
      </c>
      <c r="AM54">
        <v>0.46574542982270939</v>
      </c>
      <c r="AN54">
        <v>0.82224414220545439</v>
      </c>
      <c r="AO54">
        <v>0.40997292699757959</v>
      </c>
      <c r="AP54">
        <v>0.33089296719990668</v>
      </c>
      <c r="AQ54">
        <v>0.34506497478578241</v>
      </c>
      <c r="AR54">
        <v>0.77401958941482008</v>
      </c>
      <c r="AS54">
        <v>0.4242661641561426</v>
      </c>
      <c r="AT54">
        <v>1.947988231398631</v>
      </c>
      <c r="AU54">
        <v>0.94552597081055867</v>
      </c>
      <c r="AW54">
        <v>0.26429351881379259</v>
      </c>
      <c r="AY54">
        <f t="shared" si="3"/>
        <v>-0.99390423999999977</v>
      </c>
      <c r="AZ54" t="str">
        <f t="shared" si="1"/>
        <v/>
      </c>
      <c r="BA54">
        <f t="shared" si="1"/>
        <v>-0.99390423999999977</v>
      </c>
      <c r="BB54" t="str">
        <f t="shared" si="1"/>
        <v/>
      </c>
    </row>
    <row r="55" spans="1:54" x14ac:dyDescent="0.3">
      <c r="A55">
        <v>24</v>
      </c>
      <c r="B55" t="s">
        <v>127</v>
      </c>
      <c r="C55" t="s">
        <v>123</v>
      </c>
      <c r="D55" t="s">
        <v>114</v>
      </c>
      <c r="F55" s="2">
        <f t="shared" si="6"/>
        <v>0</v>
      </c>
      <c r="G55" s="2">
        <f t="shared" si="6"/>
        <v>1</v>
      </c>
      <c r="H55" s="4">
        <f t="shared" si="6"/>
        <v>0</v>
      </c>
      <c r="I55">
        <f t="shared" si="6"/>
        <v>1</v>
      </c>
      <c r="J55">
        <f t="shared" si="6"/>
        <v>0</v>
      </c>
      <c r="K55">
        <f t="shared" si="6"/>
        <v>3</v>
      </c>
      <c r="L55">
        <f t="shared" si="6"/>
        <v>0</v>
      </c>
      <c r="M55">
        <v>328897.59999999998</v>
      </c>
      <c r="N55">
        <v>1206677.3999999999</v>
      </c>
      <c r="O55">
        <v>1210380.3999999999</v>
      </c>
      <c r="P55">
        <v>235216.4</v>
      </c>
      <c r="Q55">
        <v>487755.2</v>
      </c>
      <c r="R55">
        <v>67910.8</v>
      </c>
      <c r="S55">
        <v>466434.8</v>
      </c>
      <c r="T55">
        <v>3395854.4</v>
      </c>
      <c r="U55">
        <v>3229876</v>
      </c>
      <c r="V55">
        <v>335678.2</v>
      </c>
      <c r="W55">
        <v>2335593.6</v>
      </c>
      <c r="Y55">
        <v>0.64892731460276987</v>
      </c>
      <c r="Z55">
        <v>1.4004729985492299</v>
      </c>
      <c r="AA55">
        <v>1.384699856024235</v>
      </c>
      <c r="AB55">
        <v>0.67395234960131345</v>
      </c>
      <c r="AC55">
        <v>1.0890082867816091</v>
      </c>
      <c r="AD55">
        <v>0.17343305380782109</v>
      </c>
      <c r="AE55">
        <v>0.87734887338010592</v>
      </c>
      <c r="AF55">
        <v>1.3506201685988339</v>
      </c>
      <c r="AG55">
        <v>1.908282083820086</v>
      </c>
      <c r="AH55">
        <v>1.224303888191935</v>
      </c>
      <c r="AI55">
        <v>2.584449028596282</v>
      </c>
      <c r="AK55">
        <v>0.64892731460276987</v>
      </c>
      <c r="AL55">
        <v>0.50102571278112007</v>
      </c>
      <c r="AM55">
        <v>0.48620680299354718</v>
      </c>
      <c r="AN55">
        <v>0.67395234960131345</v>
      </c>
      <c r="AO55">
        <v>0.42639254658133718</v>
      </c>
      <c r="AP55">
        <v>0.17343305380782109</v>
      </c>
      <c r="AQ55">
        <v>0.41065490600885818</v>
      </c>
      <c r="AR55">
        <v>0.69889327139826496</v>
      </c>
      <c r="AS55">
        <v>0.41610631417715921</v>
      </c>
      <c r="AT55">
        <v>1.224303888191935</v>
      </c>
      <c r="AU55">
        <v>1.159067006211262</v>
      </c>
      <c r="AW55">
        <v>0.26097157821059219</v>
      </c>
      <c r="AY55">
        <f t="shared" si="3"/>
        <v>-0.99390423999999977</v>
      </c>
      <c r="AZ55" t="str">
        <f t="shared" si="1"/>
        <v/>
      </c>
      <c r="BA55">
        <f t="shared" si="1"/>
        <v>-0.99390423999999977</v>
      </c>
      <c r="BB55" t="str">
        <f t="shared" si="1"/>
        <v/>
      </c>
    </row>
    <row r="56" spans="1:54" x14ac:dyDescent="0.3">
      <c r="A56">
        <v>24</v>
      </c>
      <c r="B56" t="s">
        <v>128</v>
      </c>
      <c r="C56" t="s">
        <v>123</v>
      </c>
      <c r="D56" t="s">
        <v>114</v>
      </c>
      <c r="F56" s="2">
        <f t="shared" si="6"/>
        <v>0</v>
      </c>
      <c r="G56" s="2">
        <f t="shared" si="6"/>
        <v>0</v>
      </c>
      <c r="H56" s="4">
        <f t="shared" si="6"/>
        <v>1</v>
      </c>
      <c r="I56">
        <f t="shared" si="6"/>
        <v>0</v>
      </c>
      <c r="J56">
        <f t="shared" si="6"/>
        <v>1</v>
      </c>
      <c r="K56">
        <f t="shared" si="6"/>
        <v>3</v>
      </c>
      <c r="L56">
        <f t="shared" si="6"/>
        <v>3</v>
      </c>
      <c r="M56">
        <v>2180548</v>
      </c>
      <c r="N56">
        <v>1396337</v>
      </c>
      <c r="O56">
        <v>1414690.4</v>
      </c>
      <c r="P56">
        <v>7568929</v>
      </c>
      <c r="Q56">
        <v>489701.8</v>
      </c>
      <c r="R56">
        <v>5117375.4000000004</v>
      </c>
      <c r="S56">
        <v>1027304.8</v>
      </c>
      <c r="T56">
        <v>7570115.2000000002</v>
      </c>
      <c r="U56">
        <v>4815083.2</v>
      </c>
      <c r="V56">
        <v>9604938.1999999993</v>
      </c>
      <c r="W56">
        <v>1943140.2</v>
      </c>
      <c r="Y56">
        <v>2.1089521579910069</v>
      </c>
      <c r="Z56">
        <v>1.4805905050365249</v>
      </c>
      <c r="AA56">
        <v>1.478166562411934</v>
      </c>
      <c r="AB56">
        <v>3.528414070792496</v>
      </c>
      <c r="AC56">
        <v>1.044087291992037</v>
      </c>
      <c r="AD56">
        <v>3.311878638400231</v>
      </c>
      <c r="AE56">
        <v>1.2800940139568411</v>
      </c>
      <c r="AF56">
        <v>4.4256535560241899</v>
      </c>
      <c r="AG56">
        <v>3.07376151739154</v>
      </c>
      <c r="AH56">
        <v>5.2017368624103257</v>
      </c>
      <c r="AI56">
        <v>2.6274463143898168</v>
      </c>
      <c r="AK56">
        <v>2.1089521579910069</v>
      </c>
      <c r="AL56">
        <v>0.52438961958978325</v>
      </c>
      <c r="AM56">
        <v>0.52076042901026087</v>
      </c>
      <c r="AN56">
        <v>3.528414070792496</v>
      </c>
      <c r="AO56">
        <v>0.43014754060422999</v>
      </c>
      <c r="AP56">
        <v>3.311878638400231</v>
      </c>
      <c r="AQ56">
        <v>0.54328510037157685</v>
      </c>
      <c r="AR56">
        <v>2.3931695356266571</v>
      </c>
      <c r="AS56">
        <v>0.5741939849918708</v>
      </c>
      <c r="AT56">
        <v>5.2017368624103257</v>
      </c>
      <c r="AU56">
        <v>1.185311845189426</v>
      </c>
      <c r="AW56">
        <v>0.25699566439725458</v>
      </c>
      <c r="AY56">
        <f t="shared" si="3"/>
        <v>1.31026</v>
      </c>
      <c r="AZ56">
        <f t="shared" si="1"/>
        <v>1.31026</v>
      </c>
      <c r="BA56" t="str">
        <f t="shared" si="1"/>
        <v/>
      </c>
      <c r="BB56">
        <f t="shared" si="1"/>
        <v>1.31026</v>
      </c>
    </row>
    <row r="57" spans="1:54" x14ac:dyDescent="0.3">
      <c r="A57">
        <v>24</v>
      </c>
      <c r="B57" t="s">
        <v>129</v>
      </c>
      <c r="C57" t="s">
        <v>123</v>
      </c>
      <c r="D57" t="s">
        <v>114</v>
      </c>
      <c r="F57" s="2">
        <f t="shared" si="6"/>
        <v>0</v>
      </c>
      <c r="G57" s="2">
        <f t="shared" si="6"/>
        <v>0</v>
      </c>
      <c r="H57" s="4">
        <f t="shared" si="6"/>
        <v>0</v>
      </c>
      <c r="I57">
        <f t="shared" si="6"/>
        <v>1</v>
      </c>
      <c r="J57">
        <f t="shared" si="6"/>
        <v>0</v>
      </c>
      <c r="K57">
        <f t="shared" si="6"/>
        <v>3</v>
      </c>
      <c r="L57">
        <f t="shared" si="6"/>
        <v>0</v>
      </c>
      <c r="M57">
        <v>6904071</v>
      </c>
      <c r="N57">
        <v>4831305.5999999996</v>
      </c>
      <c r="O57">
        <v>4867597.2</v>
      </c>
      <c r="P57">
        <v>4053004.4</v>
      </c>
      <c r="Q57">
        <v>1956938.8</v>
      </c>
      <c r="R57">
        <v>10738918.4</v>
      </c>
      <c r="S57">
        <v>4501764.2</v>
      </c>
      <c r="T57">
        <v>7483609.4000000004</v>
      </c>
      <c r="U57">
        <v>4875124.8</v>
      </c>
      <c r="V57">
        <v>43890192.200000003</v>
      </c>
      <c r="W57">
        <v>8151999.5999999996</v>
      </c>
      <c r="Y57">
        <v>5.5869905072147956</v>
      </c>
      <c r="Z57">
        <v>3.646190896641929</v>
      </c>
      <c r="AA57">
        <v>3.639922935317736</v>
      </c>
      <c r="AB57">
        <v>4.1096350781968791</v>
      </c>
      <c r="AC57">
        <v>2.2121282815875021</v>
      </c>
      <c r="AD57">
        <v>7.9737487258156774</v>
      </c>
      <c r="AE57">
        <v>3.5994046479812818</v>
      </c>
      <c r="AF57">
        <v>4.2768167673726563</v>
      </c>
      <c r="AG57">
        <v>3.0706020835787058</v>
      </c>
      <c r="AH57">
        <v>15.906459300813729</v>
      </c>
      <c r="AI57">
        <v>5.7855877033784058</v>
      </c>
      <c r="AK57">
        <v>5.5869905072147956</v>
      </c>
      <c r="AL57">
        <v>1.435143579996657</v>
      </c>
      <c r="AM57">
        <v>1.4320713851717299</v>
      </c>
      <c r="AN57">
        <v>4.1096350781968791</v>
      </c>
      <c r="AO57">
        <v>0.95955486220191233</v>
      </c>
      <c r="AP57">
        <v>7.9737487258156774</v>
      </c>
      <c r="AQ57">
        <v>1.263023158593569</v>
      </c>
      <c r="AR57">
        <v>2.3081056575872929</v>
      </c>
      <c r="AS57">
        <v>0.58930149517254904</v>
      </c>
      <c r="AT57">
        <v>15.906459300813729</v>
      </c>
      <c r="AU57">
        <v>3.0120564731885682</v>
      </c>
      <c r="AW57">
        <v>0.25909318979829538</v>
      </c>
      <c r="AY57">
        <f t="shared" si="3"/>
        <v>-0.19208</v>
      </c>
      <c r="AZ57" t="str">
        <f t="shared" si="1"/>
        <v/>
      </c>
      <c r="BA57">
        <f t="shared" si="1"/>
        <v>-0.19208</v>
      </c>
      <c r="BB57" t="str">
        <f t="shared" si="1"/>
        <v/>
      </c>
    </row>
    <row r="58" spans="1:54" x14ac:dyDescent="0.3">
      <c r="A58">
        <v>24</v>
      </c>
      <c r="B58" t="s">
        <v>130</v>
      </c>
      <c r="C58" t="s">
        <v>123</v>
      </c>
      <c r="D58" t="s">
        <v>114</v>
      </c>
      <c r="F58" s="2">
        <f t="shared" si="6"/>
        <v>0</v>
      </c>
      <c r="G58" s="2">
        <f t="shared" si="6"/>
        <v>1</v>
      </c>
      <c r="H58" s="4">
        <f t="shared" si="6"/>
        <v>0</v>
      </c>
      <c r="I58">
        <f t="shared" si="6"/>
        <v>1</v>
      </c>
      <c r="J58">
        <f t="shared" si="6"/>
        <v>0</v>
      </c>
      <c r="K58">
        <f t="shared" si="6"/>
        <v>3</v>
      </c>
      <c r="L58">
        <f t="shared" si="6"/>
        <v>0</v>
      </c>
      <c r="M58">
        <v>1297565.2</v>
      </c>
      <c r="N58">
        <v>1060821.2</v>
      </c>
      <c r="O58">
        <v>1074950.2</v>
      </c>
      <c r="P58">
        <v>962221.8</v>
      </c>
      <c r="Q58">
        <v>486520</v>
      </c>
      <c r="R58">
        <v>840370</v>
      </c>
      <c r="S58">
        <v>414314.4</v>
      </c>
      <c r="T58">
        <v>3530230</v>
      </c>
      <c r="U58">
        <v>3244486.4</v>
      </c>
      <c r="V58">
        <v>3234570.4</v>
      </c>
      <c r="W58">
        <v>1423480.8</v>
      </c>
      <c r="Y58">
        <v>1.5254434903967189</v>
      </c>
      <c r="Z58">
        <v>1.2996978628216309</v>
      </c>
      <c r="AA58">
        <v>1.292606346821412</v>
      </c>
      <c r="AB58">
        <v>1.6040289658005349</v>
      </c>
      <c r="AC58">
        <v>1.117320796800777</v>
      </c>
      <c r="AD58">
        <v>1.145995206595398</v>
      </c>
      <c r="AE58">
        <v>0.78880256740376353</v>
      </c>
      <c r="AF58">
        <v>1.469829031976406</v>
      </c>
      <c r="AG58">
        <v>1.9134822310064921</v>
      </c>
      <c r="AH58">
        <v>3.6354160710005088</v>
      </c>
      <c r="AI58">
        <v>2.317960976005998</v>
      </c>
      <c r="AK58">
        <v>1.5254434903967189</v>
      </c>
      <c r="AL58">
        <v>0.48943253064062447</v>
      </c>
      <c r="AM58">
        <v>0.4843171905959025</v>
      </c>
      <c r="AN58">
        <v>1.6040289658005349</v>
      </c>
      <c r="AO58">
        <v>0.47770398379652762</v>
      </c>
      <c r="AP58">
        <v>1.145995206595398</v>
      </c>
      <c r="AQ58">
        <v>0.40335586260771378</v>
      </c>
      <c r="AR58">
        <v>0.76490875139134007</v>
      </c>
      <c r="AS58">
        <v>0.41586798062780872</v>
      </c>
      <c r="AT58">
        <v>3.6354160710005088</v>
      </c>
      <c r="AU58">
        <v>1.0668987609911711</v>
      </c>
      <c r="AW58">
        <v>0.25282898362493139</v>
      </c>
      <c r="AY58">
        <f t="shared" si="3"/>
        <v>-0.1242757599999999</v>
      </c>
      <c r="AZ58" t="str">
        <f t="shared" si="1"/>
        <v/>
      </c>
      <c r="BA58">
        <f t="shared" si="1"/>
        <v>-0.1242757599999999</v>
      </c>
      <c r="BB58" t="str">
        <f t="shared" si="1"/>
        <v/>
      </c>
    </row>
    <row r="59" spans="1:54" x14ac:dyDescent="0.3">
      <c r="F59" s="2"/>
      <c r="G59" s="2"/>
      <c r="H59" s="4"/>
    </row>
    <row r="60" spans="1:54" x14ac:dyDescent="0.3">
      <c r="F60" s="2"/>
      <c r="G60" s="2"/>
      <c r="H60" s="4"/>
    </row>
    <row r="61" spans="1:54" x14ac:dyDescent="0.3">
      <c r="F61" s="2"/>
      <c r="G61" s="2"/>
      <c r="H61" s="4"/>
    </row>
    <row r="62" spans="1:54" x14ac:dyDescent="0.3">
      <c r="F62" s="2"/>
      <c r="G62" s="2"/>
      <c r="H62" s="4"/>
    </row>
    <row r="63" spans="1:54" x14ac:dyDescent="0.3">
      <c r="F63" s="2"/>
      <c r="G63" s="2"/>
      <c r="H63" s="4"/>
    </row>
    <row r="64" spans="1:54" x14ac:dyDescent="0.3">
      <c r="F64" s="2"/>
      <c r="G64" s="2"/>
      <c r="H64" s="4"/>
    </row>
    <row r="65" spans="6:8" x14ac:dyDescent="0.3">
      <c r="F65" s="2"/>
      <c r="G65" s="2"/>
      <c r="H65" s="4"/>
    </row>
    <row r="66" spans="6:8" x14ac:dyDescent="0.3">
      <c r="F66" s="2"/>
      <c r="G66" s="2"/>
      <c r="H66" s="4"/>
    </row>
    <row r="67" spans="6:8" x14ac:dyDescent="0.3">
      <c r="F67" s="2"/>
      <c r="G67" s="2"/>
      <c r="H67" s="4"/>
    </row>
    <row r="68" spans="6:8" x14ac:dyDescent="0.3">
      <c r="F68" s="2"/>
      <c r="G68" s="2"/>
      <c r="H68" s="4"/>
    </row>
    <row r="69" spans="6:8" x14ac:dyDescent="0.3">
      <c r="F69" s="2"/>
      <c r="G69" s="2"/>
      <c r="H69" s="4"/>
    </row>
    <row r="70" spans="6:8" x14ac:dyDescent="0.3">
      <c r="F70" s="2"/>
      <c r="G70" s="2"/>
      <c r="H70" s="4"/>
    </row>
    <row r="71" spans="6:8" x14ac:dyDescent="0.3">
      <c r="F71" s="2"/>
      <c r="G71" s="2"/>
      <c r="H71" s="4"/>
    </row>
    <row r="72" spans="6:8" x14ac:dyDescent="0.3">
      <c r="F72" s="2"/>
      <c r="G72" s="2"/>
      <c r="H72" s="4"/>
    </row>
    <row r="73" spans="6:8" x14ac:dyDescent="0.3">
      <c r="F73" s="2"/>
      <c r="G73" s="2"/>
      <c r="H73" s="4"/>
    </row>
    <row r="74" spans="6:8" x14ac:dyDescent="0.3">
      <c r="F74" s="2"/>
      <c r="G74" s="2"/>
      <c r="H74" s="4"/>
    </row>
    <row r="75" spans="6:8" x14ac:dyDescent="0.3">
      <c r="F75" s="2"/>
      <c r="G75" s="2"/>
      <c r="H75" s="4"/>
    </row>
    <row r="76" spans="6:8" x14ac:dyDescent="0.3">
      <c r="F76" s="2"/>
      <c r="G76" s="2"/>
      <c r="H76" s="4"/>
    </row>
    <row r="77" spans="6:8" x14ac:dyDescent="0.3">
      <c r="F77" s="2"/>
      <c r="G77" s="2"/>
      <c r="H77" s="4"/>
    </row>
    <row r="78" spans="6:8" x14ac:dyDescent="0.3">
      <c r="F78" s="2"/>
      <c r="G78" s="2"/>
      <c r="H78" s="4"/>
    </row>
    <row r="79" spans="6:8" x14ac:dyDescent="0.3">
      <c r="F79" s="2"/>
      <c r="G79" s="2"/>
      <c r="H79" s="4"/>
    </row>
    <row r="80" spans="6:8" x14ac:dyDescent="0.3">
      <c r="F80" s="2"/>
      <c r="G80" s="2"/>
      <c r="H80" s="4"/>
    </row>
    <row r="81" spans="6:8" x14ac:dyDescent="0.3">
      <c r="F81" s="2"/>
      <c r="G81" s="2"/>
      <c r="H81" s="4"/>
    </row>
    <row r="82" spans="6:8" x14ac:dyDescent="0.3">
      <c r="F82" s="2"/>
      <c r="G82" s="2"/>
      <c r="H82" s="4"/>
    </row>
    <row r="83" spans="6:8" x14ac:dyDescent="0.3">
      <c r="F83" s="2"/>
      <c r="G83" s="2"/>
      <c r="H83" s="4"/>
    </row>
    <row r="84" spans="6:8" x14ac:dyDescent="0.3">
      <c r="F84" s="2"/>
      <c r="G84" s="2"/>
      <c r="H84" s="4"/>
    </row>
    <row r="85" spans="6:8" x14ac:dyDescent="0.3">
      <c r="F85" s="2"/>
      <c r="G85" s="2"/>
      <c r="H85" s="4"/>
    </row>
    <row r="86" spans="6:8" x14ac:dyDescent="0.3">
      <c r="F86" s="2"/>
      <c r="G86" s="2"/>
      <c r="H86" s="4"/>
    </row>
    <row r="87" spans="6:8" x14ac:dyDescent="0.3">
      <c r="F87" s="2"/>
      <c r="G87" s="2"/>
      <c r="H87" s="4"/>
    </row>
    <row r="88" spans="6:8" x14ac:dyDescent="0.3">
      <c r="F88" s="2"/>
      <c r="G88" s="2"/>
      <c r="H88" s="4"/>
    </row>
    <row r="89" spans="6:8" x14ac:dyDescent="0.3">
      <c r="F89" s="2"/>
      <c r="G89" s="2"/>
      <c r="H89" s="4"/>
    </row>
    <row r="90" spans="6:8" x14ac:dyDescent="0.3">
      <c r="F90" s="2"/>
      <c r="G90" s="2"/>
      <c r="H90" s="4"/>
    </row>
    <row r="91" spans="6:8" x14ac:dyDescent="0.3">
      <c r="F91" s="2"/>
      <c r="G91" s="2"/>
      <c r="H91" s="4"/>
    </row>
    <row r="92" spans="6:8" x14ac:dyDescent="0.3">
      <c r="F92" s="2"/>
      <c r="G92" s="2"/>
      <c r="H92" s="4"/>
    </row>
    <row r="93" spans="6:8" x14ac:dyDescent="0.3">
      <c r="F93" s="2"/>
      <c r="G93" s="2"/>
      <c r="H93" s="4"/>
    </row>
    <row r="94" spans="6:8" x14ac:dyDescent="0.3">
      <c r="F94" s="2"/>
      <c r="G94" s="2"/>
      <c r="H94" s="4"/>
    </row>
    <row r="95" spans="6:8" x14ac:dyDescent="0.3">
      <c r="F95" s="2"/>
      <c r="G95" s="2"/>
      <c r="H95" s="4"/>
    </row>
    <row r="96" spans="6:8" x14ac:dyDescent="0.3">
      <c r="F96" s="2"/>
      <c r="G96" s="2"/>
      <c r="H96" s="4"/>
    </row>
    <row r="97" spans="6:8" x14ac:dyDescent="0.3">
      <c r="F97" s="2"/>
      <c r="G97" s="2"/>
      <c r="H97" s="4"/>
    </row>
    <row r="98" spans="6:8" x14ac:dyDescent="0.3">
      <c r="F98" s="2"/>
      <c r="G98" s="2"/>
      <c r="H98" s="4"/>
    </row>
    <row r="99" spans="6:8" x14ac:dyDescent="0.3">
      <c r="F99" s="2"/>
      <c r="G99" s="2"/>
      <c r="H99" s="4"/>
    </row>
    <row r="100" spans="6:8" x14ac:dyDescent="0.3">
      <c r="F100" s="2"/>
      <c r="G100" s="2"/>
      <c r="H100" s="4"/>
    </row>
    <row r="101" spans="6:8" x14ac:dyDescent="0.3">
      <c r="F101" s="2"/>
      <c r="G101" s="2"/>
      <c r="H101" s="4"/>
    </row>
    <row r="102" spans="6:8" x14ac:dyDescent="0.3">
      <c r="F102" s="2"/>
      <c r="G102" s="2"/>
      <c r="H102" s="4"/>
    </row>
    <row r="103" spans="6:8" x14ac:dyDescent="0.3">
      <c r="F103" s="2"/>
      <c r="G103" s="2"/>
      <c r="H103" s="4"/>
    </row>
    <row r="104" spans="6:8" x14ac:dyDescent="0.3">
      <c r="F104" s="2"/>
      <c r="G104" s="2"/>
      <c r="H104" s="4"/>
    </row>
    <row r="105" spans="6:8" x14ac:dyDescent="0.3">
      <c r="F105" s="2"/>
      <c r="G105" s="2"/>
      <c r="H105" s="4"/>
    </row>
    <row r="106" spans="6:8" x14ac:dyDescent="0.3">
      <c r="F106" s="2"/>
      <c r="G106" s="2"/>
      <c r="H106" s="4"/>
    </row>
    <row r="107" spans="6:8" x14ac:dyDescent="0.3">
      <c r="F107" s="2"/>
      <c r="G107" s="2"/>
      <c r="H107" s="4"/>
    </row>
    <row r="108" spans="6:8" x14ac:dyDescent="0.3">
      <c r="F108" s="2"/>
      <c r="G108" s="2"/>
      <c r="H108" s="4"/>
    </row>
    <row r="109" spans="6:8" x14ac:dyDescent="0.3">
      <c r="F109" s="2"/>
      <c r="G109" s="2"/>
      <c r="H109" s="4"/>
    </row>
    <row r="110" spans="6:8" x14ac:dyDescent="0.3">
      <c r="F110" s="2"/>
      <c r="G110" s="2"/>
      <c r="H110" s="4"/>
    </row>
    <row r="111" spans="6:8" x14ac:dyDescent="0.3">
      <c r="F111" s="2"/>
      <c r="G111" s="2"/>
      <c r="H111" s="4"/>
    </row>
    <row r="112" spans="6:8" x14ac:dyDescent="0.3">
      <c r="F112" s="2"/>
      <c r="G112" s="2"/>
      <c r="H112" s="4"/>
    </row>
    <row r="113" spans="6:8" x14ac:dyDescent="0.3">
      <c r="F113" s="2"/>
      <c r="G113" s="2"/>
      <c r="H113" s="4"/>
    </row>
    <row r="114" spans="6:8" x14ac:dyDescent="0.3">
      <c r="F114" s="2"/>
      <c r="G114" s="2"/>
      <c r="H114" s="4"/>
    </row>
    <row r="115" spans="6:8" x14ac:dyDescent="0.3">
      <c r="F115" s="2"/>
      <c r="G115" s="2"/>
      <c r="H115" s="4"/>
    </row>
    <row r="116" spans="6:8" x14ac:dyDescent="0.3">
      <c r="F116" s="2"/>
      <c r="G116" s="2"/>
      <c r="H116" s="4"/>
    </row>
    <row r="117" spans="6:8" x14ac:dyDescent="0.3">
      <c r="F117" s="2"/>
      <c r="G117" s="2"/>
      <c r="H117" s="4"/>
    </row>
    <row r="118" spans="6:8" x14ac:dyDescent="0.3">
      <c r="F118" s="2"/>
      <c r="G118" s="2"/>
      <c r="H118" s="4"/>
    </row>
    <row r="119" spans="6:8" x14ac:dyDescent="0.3">
      <c r="F119" s="2"/>
      <c r="G119" s="2"/>
      <c r="H119" s="4"/>
    </row>
    <row r="120" spans="6:8" x14ac:dyDescent="0.3">
      <c r="F120" s="2"/>
      <c r="G120" s="2"/>
      <c r="H120" s="4"/>
    </row>
    <row r="121" spans="6:8" x14ac:dyDescent="0.3">
      <c r="F121" s="2"/>
      <c r="G121" s="2"/>
      <c r="H121" s="4"/>
    </row>
    <row r="122" spans="6:8" x14ac:dyDescent="0.3">
      <c r="F122" s="2"/>
      <c r="G122" s="2"/>
      <c r="H122" s="4"/>
    </row>
    <row r="123" spans="6:8" x14ac:dyDescent="0.3">
      <c r="F123" s="2"/>
      <c r="G123" s="2"/>
      <c r="H123" s="4"/>
    </row>
    <row r="124" spans="6:8" x14ac:dyDescent="0.3">
      <c r="F124" s="2"/>
      <c r="G124" s="2"/>
      <c r="H124" s="4"/>
    </row>
    <row r="125" spans="6:8" x14ac:dyDescent="0.3">
      <c r="F125" s="2"/>
      <c r="G125" s="2"/>
      <c r="H125" s="4"/>
    </row>
    <row r="126" spans="6:8" x14ac:dyDescent="0.3">
      <c r="F126" s="2"/>
      <c r="G126" s="2"/>
      <c r="H126" s="4"/>
    </row>
    <row r="127" spans="6:8" x14ac:dyDescent="0.3">
      <c r="F127" s="2"/>
      <c r="G127" s="2"/>
      <c r="H127" s="4"/>
    </row>
    <row r="128" spans="6:8" x14ac:dyDescent="0.3">
      <c r="F128" s="2"/>
      <c r="G128" s="2"/>
      <c r="H128" s="4"/>
    </row>
    <row r="129" spans="6:8" x14ac:dyDescent="0.3">
      <c r="F129" s="2"/>
      <c r="G129" s="2"/>
      <c r="H129" s="4"/>
    </row>
    <row r="130" spans="6:8" x14ac:dyDescent="0.3">
      <c r="F130" s="2"/>
      <c r="G130" s="2"/>
      <c r="H130" s="4"/>
    </row>
    <row r="131" spans="6:8" x14ac:dyDescent="0.3">
      <c r="F131" s="2"/>
      <c r="G131" s="2"/>
      <c r="H131" s="4"/>
    </row>
    <row r="132" spans="6:8" x14ac:dyDescent="0.3">
      <c r="F132" s="2"/>
      <c r="G132" s="2"/>
      <c r="H132" s="4"/>
    </row>
    <row r="133" spans="6:8" x14ac:dyDescent="0.3">
      <c r="F133" s="2"/>
      <c r="G133" s="2"/>
      <c r="H133" s="4"/>
    </row>
    <row r="134" spans="6:8" x14ac:dyDescent="0.3">
      <c r="F134" s="2"/>
      <c r="G134" s="2"/>
      <c r="H134" s="4"/>
    </row>
    <row r="135" spans="6:8" x14ac:dyDescent="0.3">
      <c r="F135" s="2"/>
      <c r="G135" s="2"/>
      <c r="H135" s="4"/>
    </row>
    <row r="136" spans="6:8" x14ac:dyDescent="0.3">
      <c r="F136" s="2"/>
      <c r="G136" s="2"/>
      <c r="H136" s="4"/>
    </row>
    <row r="137" spans="6:8" x14ac:dyDescent="0.3">
      <c r="F137" s="2"/>
      <c r="G137" s="2"/>
      <c r="H137" s="4"/>
    </row>
    <row r="138" spans="6:8" x14ac:dyDescent="0.3">
      <c r="F138" s="2"/>
      <c r="G138" s="2"/>
      <c r="H138" s="4"/>
    </row>
    <row r="139" spans="6:8" x14ac:dyDescent="0.3">
      <c r="F139" s="2"/>
      <c r="G139" s="2"/>
      <c r="H139" s="4"/>
    </row>
    <row r="140" spans="6:8" x14ac:dyDescent="0.3">
      <c r="F140" s="2"/>
      <c r="G140" s="2"/>
      <c r="H140" s="4"/>
    </row>
    <row r="141" spans="6:8" x14ac:dyDescent="0.3">
      <c r="F141" s="2"/>
      <c r="G141" s="2"/>
      <c r="H141" s="4"/>
    </row>
    <row r="142" spans="6:8" x14ac:dyDescent="0.3">
      <c r="F142" s="2"/>
      <c r="G142" s="2"/>
      <c r="H142" s="4"/>
    </row>
    <row r="143" spans="6:8" x14ac:dyDescent="0.3">
      <c r="F143" s="2"/>
      <c r="G143" s="2"/>
      <c r="H143" s="4"/>
    </row>
    <row r="144" spans="6:8" x14ac:dyDescent="0.3">
      <c r="F144" s="2"/>
      <c r="G144" s="2"/>
      <c r="H144" s="4"/>
    </row>
    <row r="145" spans="6:8" x14ac:dyDescent="0.3">
      <c r="F145" s="2"/>
      <c r="G145" s="2"/>
      <c r="H145" s="4"/>
    </row>
    <row r="146" spans="6:8" x14ac:dyDescent="0.3">
      <c r="F146" s="2"/>
      <c r="G146" s="2"/>
      <c r="H146" s="4"/>
    </row>
    <row r="147" spans="6:8" x14ac:dyDescent="0.3">
      <c r="F147" s="2"/>
      <c r="G147" s="2"/>
      <c r="H147" s="4"/>
    </row>
    <row r="148" spans="6:8" x14ac:dyDescent="0.3">
      <c r="F148" s="2"/>
      <c r="G148" s="2"/>
      <c r="H148" s="4"/>
    </row>
    <row r="149" spans="6:8" x14ac:dyDescent="0.3">
      <c r="F149" s="2"/>
      <c r="G149" s="2"/>
      <c r="H149" s="4"/>
    </row>
    <row r="150" spans="6:8" x14ac:dyDescent="0.3">
      <c r="F150" s="2"/>
      <c r="G150" s="2"/>
      <c r="H150" s="4"/>
    </row>
    <row r="151" spans="6:8" x14ac:dyDescent="0.3">
      <c r="F151" s="2"/>
      <c r="G151" s="2"/>
      <c r="H151" s="4"/>
    </row>
    <row r="152" spans="6:8" x14ac:dyDescent="0.3">
      <c r="F152" s="2"/>
      <c r="G152" s="2"/>
      <c r="H152" s="4"/>
    </row>
    <row r="153" spans="6:8" x14ac:dyDescent="0.3">
      <c r="F153" s="2"/>
      <c r="G153" s="2"/>
      <c r="H153" s="4"/>
    </row>
    <row r="154" spans="6:8" x14ac:dyDescent="0.3">
      <c r="F154" s="2"/>
      <c r="G154" s="2"/>
      <c r="H154" s="4"/>
    </row>
    <row r="155" spans="6:8" x14ac:dyDescent="0.3">
      <c r="F155" s="2"/>
      <c r="G155" s="2"/>
      <c r="H155" s="4"/>
    </row>
    <row r="156" spans="6:8" x14ac:dyDescent="0.3">
      <c r="F156" s="2"/>
      <c r="G156" s="2"/>
      <c r="H156" s="4"/>
    </row>
    <row r="157" spans="6:8" x14ac:dyDescent="0.3">
      <c r="F157" s="2"/>
      <c r="G157" s="2"/>
      <c r="H157" s="4"/>
    </row>
    <row r="158" spans="6:8" x14ac:dyDescent="0.3">
      <c r="F158" s="2"/>
      <c r="G158" s="2"/>
      <c r="H158" s="4"/>
    </row>
    <row r="159" spans="6:8" x14ac:dyDescent="0.3">
      <c r="F159" s="2"/>
      <c r="G159" s="2"/>
      <c r="H159" s="4"/>
    </row>
    <row r="160" spans="6:8" x14ac:dyDescent="0.3">
      <c r="F160" s="2"/>
      <c r="G160" s="2"/>
      <c r="H160" s="4"/>
    </row>
    <row r="161" spans="6:8" x14ac:dyDescent="0.3">
      <c r="F161" s="2"/>
      <c r="G161" s="2"/>
      <c r="H161" s="4"/>
    </row>
    <row r="162" spans="6:8" x14ac:dyDescent="0.3">
      <c r="F162" s="2"/>
      <c r="G162" s="2"/>
      <c r="H162" s="4"/>
    </row>
    <row r="163" spans="6:8" x14ac:dyDescent="0.3">
      <c r="F163" s="2"/>
      <c r="G163" s="2"/>
      <c r="H163" s="4"/>
    </row>
    <row r="164" spans="6:8" x14ac:dyDescent="0.3">
      <c r="F164" s="2"/>
      <c r="G164" s="2"/>
      <c r="H164" s="4"/>
    </row>
    <row r="165" spans="6:8" x14ac:dyDescent="0.3">
      <c r="F165" s="2"/>
      <c r="G165" s="2"/>
      <c r="H165" s="4"/>
    </row>
    <row r="166" spans="6:8" x14ac:dyDescent="0.3">
      <c r="F166" s="2"/>
      <c r="G166" s="2"/>
      <c r="H166" s="4"/>
    </row>
    <row r="167" spans="6:8" x14ac:dyDescent="0.3">
      <c r="F167" s="2"/>
      <c r="G167" s="2"/>
      <c r="H167" s="4"/>
    </row>
    <row r="168" spans="6:8" x14ac:dyDescent="0.3">
      <c r="F168" s="2"/>
      <c r="G168" s="2"/>
      <c r="H168" s="4"/>
    </row>
    <row r="169" spans="6:8" x14ac:dyDescent="0.3">
      <c r="F169" s="2"/>
      <c r="G169" s="2"/>
      <c r="H169" s="4"/>
    </row>
    <row r="170" spans="6:8" x14ac:dyDescent="0.3">
      <c r="F170" s="2"/>
      <c r="G170" s="2"/>
      <c r="H170" s="4"/>
    </row>
    <row r="171" spans="6:8" x14ac:dyDescent="0.3">
      <c r="F171" s="2"/>
      <c r="G171" s="2"/>
      <c r="H171" s="4"/>
    </row>
    <row r="172" spans="6:8" x14ac:dyDescent="0.3">
      <c r="F172" s="2"/>
      <c r="G172" s="2"/>
      <c r="H172" s="4"/>
    </row>
    <row r="173" spans="6:8" x14ac:dyDescent="0.3">
      <c r="F173" s="2"/>
      <c r="G173" s="2"/>
      <c r="H173" s="4"/>
    </row>
    <row r="174" spans="6:8" x14ac:dyDescent="0.3">
      <c r="F174" s="2"/>
      <c r="G174" s="2"/>
      <c r="H174" s="4"/>
    </row>
    <row r="175" spans="6:8" x14ac:dyDescent="0.3">
      <c r="F175" s="2"/>
      <c r="G175" s="2"/>
      <c r="H175" s="4"/>
    </row>
    <row r="176" spans="6:8" x14ac:dyDescent="0.3">
      <c r="F176" s="2"/>
      <c r="G176" s="2"/>
      <c r="H176" s="4"/>
    </row>
    <row r="177" spans="6:8" x14ac:dyDescent="0.3">
      <c r="F177" s="2"/>
      <c r="G177" s="2"/>
      <c r="H177" s="4"/>
    </row>
    <row r="178" spans="6:8" x14ac:dyDescent="0.3">
      <c r="F178" s="2"/>
      <c r="G178" s="2"/>
      <c r="H178" s="4"/>
    </row>
    <row r="179" spans="6:8" x14ac:dyDescent="0.3">
      <c r="F179" s="2"/>
      <c r="G179" s="2"/>
      <c r="H179" s="4"/>
    </row>
    <row r="180" spans="6:8" x14ac:dyDescent="0.3">
      <c r="F180" s="2"/>
      <c r="G180" s="2"/>
      <c r="H180" s="4"/>
    </row>
    <row r="181" spans="6:8" x14ac:dyDescent="0.3">
      <c r="F181" s="2"/>
      <c r="G181" s="2"/>
      <c r="H181" s="4"/>
    </row>
    <row r="182" spans="6:8" x14ac:dyDescent="0.3">
      <c r="F182" s="2"/>
      <c r="G182" s="2"/>
      <c r="H182" s="4"/>
    </row>
    <row r="183" spans="6:8" x14ac:dyDescent="0.3">
      <c r="F183" s="2"/>
      <c r="G183" s="2"/>
      <c r="H183" s="4"/>
    </row>
    <row r="184" spans="6:8" x14ac:dyDescent="0.3">
      <c r="F184" s="2"/>
      <c r="G184" s="2"/>
      <c r="H184" s="4"/>
    </row>
    <row r="185" spans="6:8" x14ac:dyDescent="0.3">
      <c r="F185" s="2"/>
      <c r="G185" s="2"/>
      <c r="H185" s="4"/>
    </row>
    <row r="186" spans="6:8" x14ac:dyDescent="0.3">
      <c r="F186" s="2"/>
      <c r="G186" s="2"/>
      <c r="H186" s="4"/>
    </row>
    <row r="187" spans="6:8" x14ac:dyDescent="0.3">
      <c r="F187" s="2"/>
      <c r="G187" s="2"/>
      <c r="H187" s="4"/>
    </row>
    <row r="188" spans="6:8" x14ac:dyDescent="0.3">
      <c r="F188" s="2"/>
      <c r="G188" s="2"/>
      <c r="H188" s="4"/>
    </row>
    <row r="189" spans="6:8" x14ac:dyDescent="0.3">
      <c r="F189" s="2"/>
      <c r="G189" s="2"/>
      <c r="H189" s="4"/>
    </row>
    <row r="190" spans="6:8" x14ac:dyDescent="0.3">
      <c r="F190" s="2"/>
      <c r="G190" s="2"/>
      <c r="H190" s="4"/>
    </row>
    <row r="191" spans="6:8" x14ac:dyDescent="0.3">
      <c r="F191" s="2"/>
      <c r="G191" s="2"/>
      <c r="H191" s="4"/>
    </row>
    <row r="192" spans="6:8" x14ac:dyDescent="0.3">
      <c r="F192" s="2"/>
      <c r="G192" s="2"/>
      <c r="H192" s="4"/>
    </row>
    <row r="193" spans="6:8" x14ac:dyDescent="0.3">
      <c r="F193" s="2"/>
      <c r="G193" s="2"/>
      <c r="H193" s="4"/>
    </row>
    <row r="194" spans="6:8" x14ac:dyDescent="0.3">
      <c r="F194" s="2"/>
      <c r="G194" s="2"/>
      <c r="H194" s="4"/>
    </row>
    <row r="195" spans="6:8" x14ac:dyDescent="0.3">
      <c r="F195" s="2"/>
      <c r="G195" s="2"/>
      <c r="H195" s="4"/>
    </row>
    <row r="196" spans="6:8" x14ac:dyDescent="0.3">
      <c r="F196" s="2"/>
      <c r="G196" s="2"/>
      <c r="H196" s="4"/>
    </row>
    <row r="197" spans="6:8" x14ac:dyDescent="0.3">
      <c r="F197" s="2"/>
      <c r="G197" s="2"/>
      <c r="H197" s="4"/>
    </row>
    <row r="198" spans="6:8" x14ac:dyDescent="0.3">
      <c r="F198" s="2"/>
      <c r="G198" s="2"/>
      <c r="H198" s="4"/>
    </row>
    <row r="199" spans="6:8" x14ac:dyDescent="0.3">
      <c r="F199" s="2"/>
      <c r="G199" s="2"/>
      <c r="H199" s="4"/>
    </row>
    <row r="200" spans="6:8" x14ac:dyDescent="0.3">
      <c r="F200" s="2"/>
      <c r="G200" s="2"/>
      <c r="H200" s="4"/>
    </row>
    <row r="201" spans="6:8" x14ac:dyDescent="0.3">
      <c r="F201" s="2"/>
      <c r="G201" s="2"/>
      <c r="H201" s="4"/>
    </row>
    <row r="202" spans="6:8" x14ac:dyDescent="0.3">
      <c r="F202" s="2"/>
      <c r="G202" s="2"/>
      <c r="H202" s="4"/>
    </row>
    <row r="203" spans="6:8" x14ac:dyDescent="0.3">
      <c r="F203" s="2"/>
      <c r="G203" s="2"/>
      <c r="H203" s="4"/>
    </row>
    <row r="204" spans="6:8" x14ac:dyDescent="0.3">
      <c r="F204" s="2"/>
      <c r="G204" s="2"/>
      <c r="H204" s="4"/>
    </row>
    <row r="205" spans="6:8" x14ac:dyDescent="0.3">
      <c r="F205" s="2"/>
      <c r="G205" s="2"/>
      <c r="H205" s="4"/>
    </row>
    <row r="206" spans="6:8" x14ac:dyDescent="0.3">
      <c r="F206" s="2"/>
      <c r="G206" s="2"/>
      <c r="H206" s="4"/>
    </row>
    <row r="207" spans="6:8" x14ac:dyDescent="0.3">
      <c r="F207" s="2"/>
      <c r="G207" s="2"/>
      <c r="H207" s="4"/>
    </row>
    <row r="208" spans="6:8" x14ac:dyDescent="0.3">
      <c r="F208" s="2"/>
      <c r="G208" s="2"/>
      <c r="H208" s="4"/>
    </row>
    <row r="209" spans="6:8" x14ac:dyDescent="0.3">
      <c r="F209" s="2"/>
      <c r="G209" s="2"/>
      <c r="H209" s="4"/>
    </row>
    <row r="210" spans="6:8" x14ac:dyDescent="0.3">
      <c r="F210" s="2"/>
      <c r="G210" s="2"/>
      <c r="H210" s="4"/>
    </row>
    <row r="211" spans="6:8" x14ac:dyDescent="0.3">
      <c r="F211" s="2"/>
      <c r="G211" s="2"/>
      <c r="H211" s="4"/>
    </row>
    <row r="212" spans="6:8" x14ac:dyDescent="0.3">
      <c r="F212" s="2"/>
      <c r="G212" s="2"/>
      <c r="H212" s="4"/>
    </row>
    <row r="213" spans="6:8" x14ac:dyDescent="0.3">
      <c r="F213" s="2"/>
      <c r="G213" s="2"/>
      <c r="H213" s="4"/>
    </row>
    <row r="214" spans="6:8" x14ac:dyDescent="0.3">
      <c r="F214" s="2"/>
      <c r="G214" s="2"/>
      <c r="H214" s="4"/>
    </row>
    <row r="215" spans="6:8" x14ac:dyDescent="0.3">
      <c r="F215" s="2"/>
      <c r="G215" s="2"/>
      <c r="H215" s="4"/>
    </row>
    <row r="216" spans="6:8" x14ac:dyDescent="0.3">
      <c r="F216" s="2"/>
      <c r="G216" s="2"/>
      <c r="H216" s="4"/>
    </row>
    <row r="217" spans="6:8" x14ac:dyDescent="0.3">
      <c r="F217" s="2"/>
      <c r="G217" s="2"/>
      <c r="H217" s="4"/>
    </row>
    <row r="218" spans="6:8" x14ac:dyDescent="0.3">
      <c r="F218" s="2"/>
      <c r="G218" s="2"/>
      <c r="H218" s="4"/>
    </row>
    <row r="219" spans="6:8" x14ac:dyDescent="0.3">
      <c r="F219" s="2"/>
      <c r="G219" s="2"/>
      <c r="H219" s="4"/>
    </row>
    <row r="220" spans="6:8" x14ac:dyDescent="0.3">
      <c r="F220" s="2"/>
      <c r="G220" s="2"/>
      <c r="H220" s="4"/>
    </row>
    <row r="221" spans="6:8" x14ac:dyDescent="0.3">
      <c r="F221" s="2"/>
      <c r="G221" s="2"/>
      <c r="H221" s="4"/>
    </row>
    <row r="222" spans="6:8" x14ac:dyDescent="0.3">
      <c r="F222" s="2"/>
      <c r="G222" s="2"/>
      <c r="H222" s="4"/>
    </row>
    <row r="223" spans="6:8" x14ac:dyDescent="0.3">
      <c r="F223" s="2"/>
      <c r="G223" s="2"/>
      <c r="H223" s="4"/>
    </row>
    <row r="224" spans="6:8" x14ac:dyDescent="0.3">
      <c r="F224" s="2"/>
      <c r="G224" s="2"/>
      <c r="H224" s="4"/>
    </row>
    <row r="225" spans="6:8" x14ac:dyDescent="0.3">
      <c r="F225" s="2"/>
      <c r="G225" s="2"/>
      <c r="H225" s="4"/>
    </row>
    <row r="226" spans="6:8" x14ac:dyDescent="0.3">
      <c r="F226" s="2"/>
      <c r="G226" s="2"/>
      <c r="H226" s="4"/>
    </row>
    <row r="227" spans="6:8" x14ac:dyDescent="0.3">
      <c r="F227" s="2"/>
      <c r="G227" s="2"/>
      <c r="H227" s="4"/>
    </row>
    <row r="228" spans="6:8" x14ac:dyDescent="0.3">
      <c r="F228" s="2"/>
      <c r="G228" s="2"/>
      <c r="H228" s="4"/>
    </row>
    <row r="229" spans="6:8" x14ac:dyDescent="0.3">
      <c r="F229" s="2"/>
      <c r="G229" s="2"/>
      <c r="H229" s="4"/>
    </row>
    <row r="230" spans="6:8" x14ac:dyDescent="0.3">
      <c r="F230" s="2"/>
      <c r="G230" s="2"/>
      <c r="H230" s="4"/>
    </row>
    <row r="231" spans="6:8" x14ac:dyDescent="0.3">
      <c r="F231" s="2"/>
      <c r="G231" s="2"/>
      <c r="H231" s="4"/>
    </row>
    <row r="232" spans="6:8" x14ac:dyDescent="0.3">
      <c r="F232" s="2"/>
      <c r="G232" s="2"/>
      <c r="H232" s="4"/>
    </row>
    <row r="233" spans="6:8" x14ac:dyDescent="0.3">
      <c r="F233" s="2"/>
      <c r="G233" s="2"/>
      <c r="H233" s="4"/>
    </row>
    <row r="234" spans="6:8" x14ac:dyDescent="0.3">
      <c r="F234" s="2"/>
      <c r="G234" s="2"/>
      <c r="H234" s="4"/>
    </row>
    <row r="235" spans="6:8" x14ac:dyDescent="0.3">
      <c r="F235" s="2"/>
      <c r="G235" s="2"/>
      <c r="H235" s="4"/>
    </row>
    <row r="236" spans="6:8" x14ac:dyDescent="0.3">
      <c r="F236" s="2"/>
      <c r="G236" s="2"/>
      <c r="H236" s="4"/>
    </row>
    <row r="237" spans="6:8" x14ac:dyDescent="0.3">
      <c r="F237" s="2"/>
      <c r="G237" s="2"/>
      <c r="H237" s="4"/>
    </row>
    <row r="238" spans="6:8" x14ac:dyDescent="0.3">
      <c r="F238" s="2"/>
      <c r="G238" s="2"/>
      <c r="H238" s="4"/>
    </row>
    <row r="239" spans="6:8" x14ac:dyDescent="0.3">
      <c r="F239" s="2"/>
      <c r="G239" s="2"/>
      <c r="H239" s="4"/>
    </row>
    <row r="240" spans="6:8" x14ac:dyDescent="0.3">
      <c r="F240" s="2"/>
      <c r="G240" s="2"/>
      <c r="H240" s="4"/>
    </row>
    <row r="241" spans="6:8" x14ac:dyDescent="0.3">
      <c r="F241" s="2"/>
      <c r="G241" s="2"/>
      <c r="H241" s="4"/>
    </row>
    <row r="242" spans="6:8" x14ac:dyDescent="0.3">
      <c r="F242" s="2"/>
      <c r="G242" s="2"/>
      <c r="H242" s="4"/>
    </row>
    <row r="243" spans="6:8" x14ac:dyDescent="0.3">
      <c r="F243" s="2"/>
      <c r="G243" s="2"/>
      <c r="H243" s="4"/>
    </row>
    <row r="244" spans="6:8" x14ac:dyDescent="0.3">
      <c r="F244" s="2"/>
      <c r="G244" s="2"/>
      <c r="H244" s="4"/>
    </row>
    <row r="245" spans="6:8" x14ac:dyDescent="0.3">
      <c r="F245" s="2"/>
      <c r="G245" s="2"/>
      <c r="H245" s="4"/>
    </row>
    <row r="246" spans="6:8" x14ac:dyDescent="0.3">
      <c r="F246" s="2"/>
      <c r="G246" s="2"/>
      <c r="H246" s="4"/>
    </row>
    <row r="247" spans="6:8" x14ac:dyDescent="0.3">
      <c r="F247" s="2"/>
      <c r="G247" s="2"/>
      <c r="H247" s="4"/>
    </row>
    <row r="248" spans="6:8" x14ac:dyDescent="0.3">
      <c r="F248" s="2"/>
      <c r="G248" s="2"/>
      <c r="H248" s="4"/>
    </row>
    <row r="249" spans="6:8" x14ac:dyDescent="0.3">
      <c r="F249" s="2"/>
      <c r="G249" s="2"/>
      <c r="H249" s="4"/>
    </row>
    <row r="250" spans="6:8" x14ac:dyDescent="0.3">
      <c r="F250" s="2"/>
      <c r="G250" s="2"/>
      <c r="H250" s="4"/>
    </row>
    <row r="251" spans="6:8" x14ac:dyDescent="0.3">
      <c r="F251" s="2"/>
      <c r="G251" s="2"/>
      <c r="H251" s="4"/>
    </row>
    <row r="252" spans="6:8" x14ac:dyDescent="0.3">
      <c r="F252" s="2"/>
      <c r="G252" s="2"/>
      <c r="H252" s="4"/>
    </row>
    <row r="253" spans="6:8" x14ac:dyDescent="0.3">
      <c r="F253" s="2"/>
      <c r="G253" s="2"/>
      <c r="H253" s="4"/>
    </row>
    <row r="254" spans="6:8" x14ac:dyDescent="0.3">
      <c r="F254" s="2"/>
      <c r="G254" s="2"/>
      <c r="H254" s="4"/>
    </row>
    <row r="255" spans="6:8" x14ac:dyDescent="0.3">
      <c r="F255" s="2"/>
      <c r="G255" s="2"/>
      <c r="H255" s="4"/>
    </row>
    <row r="256" spans="6:8" x14ac:dyDescent="0.3">
      <c r="F256" s="2"/>
      <c r="G256" s="2"/>
      <c r="H256" s="4"/>
    </row>
    <row r="257" spans="6:8" x14ac:dyDescent="0.3">
      <c r="F257" s="2"/>
      <c r="G257" s="2"/>
      <c r="H257" s="4"/>
    </row>
    <row r="258" spans="6:8" x14ac:dyDescent="0.3">
      <c r="F258" s="2"/>
      <c r="G258" s="2"/>
      <c r="H258" s="4"/>
    </row>
    <row r="259" spans="6:8" x14ac:dyDescent="0.3">
      <c r="F259" s="2"/>
      <c r="G259" s="2"/>
      <c r="H259" s="4"/>
    </row>
    <row r="260" spans="6:8" x14ac:dyDescent="0.3">
      <c r="F260" s="2"/>
      <c r="G260" s="2"/>
      <c r="H260" s="4"/>
    </row>
    <row r="261" spans="6:8" x14ac:dyDescent="0.3">
      <c r="F261" s="2"/>
      <c r="G261" s="2"/>
      <c r="H261" s="4"/>
    </row>
    <row r="262" spans="6:8" x14ac:dyDescent="0.3">
      <c r="F262" s="2"/>
      <c r="G262" s="2"/>
      <c r="H262" s="4"/>
    </row>
    <row r="263" spans="6:8" x14ac:dyDescent="0.3">
      <c r="F263" s="2"/>
      <c r="G263" s="2"/>
      <c r="H263" s="4"/>
    </row>
    <row r="264" spans="6:8" x14ac:dyDescent="0.3">
      <c r="F264" s="2"/>
      <c r="G264" s="2"/>
      <c r="H264" s="4"/>
    </row>
    <row r="265" spans="6:8" x14ac:dyDescent="0.3">
      <c r="F265" s="2"/>
      <c r="G265" s="2"/>
      <c r="H265" s="4"/>
    </row>
    <row r="266" spans="6:8" x14ac:dyDescent="0.3">
      <c r="F266" s="2"/>
      <c r="G266" s="2"/>
      <c r="H266" s="4"/>
    </row>
    <row r="267" spans="6:8" x14ac:dyDescent="0.3">
      <c r="F267" s="2"/>
      <c r="G267" s="2"/>
      <c r="H267" s="4"/>
    </row>
    <row r="268" spans="6:8" x14ac:dyDescent="0.3">
      <c r="F268" s="2"/>
      <c r="G268" s="2"/>
      <c r="H268" s="4"/>
    </row>
    <row r="269" spans="6:8" x14ac:dyDescent="0.3">
      <c r="F269" s="2"/>
      <c r="G269" s="2"/>
      <c r="H269" s="4"/>
    </row>
    <row r="270" spans="6:8" x14ac:dyDescent="0.3">
      <c r="F270" s="2"/>
      <c r="G270" s="2"/>
      <c r="H270" s="4"/>
    </row>
    <row r="271" spans="6:8" x14ac:dyDescent="0.3">
      <c r="F271" s="2"/>
      <c r="G271" s="2"/>
      <c r="H271" s="4"/>
    </row>
    <row r="272" spans="6:8" x14ac:dyDescent="0.3">
      <c r="F272" s="2"/>
      <c r="G272" s="2"/>
      <c r="H272" s="4"/>
    </row>
    <row r="273" spans="6:8" x14ac:dyDescent="0.3">
      <c r="F273" s="2"/>
      <c r="G273" s="2"/>
      <c r="H273" s="4"/>
    </row>
    <row r="274" spans="6:8" x14ac:dyDescent="0.3">
      <c r="F274" s="2"/>
      <c r="G274" s="2"/>
      <c r="H274" s="4"/>
    </row>
    <row r="275" spans="6:8" x14ac:dyDescent="0.3">
      <c r="F275" s="2"/>
      <c r="G275" s="2"/>
      <c r="H275" s="4"/>
    </row>
    <row r="276" spans="6:8" x14ac:dyDescent="0.3">
      <c r="F276" s="2"/>
      <c r="G276" s="2"/>
      <c r="H276" s="4"/>
    </row>
    <row r="277" spans="6:8" x14ac:dyDescent="0.3">
      <c r="F277" s="2"/>
      <c r="G277" s="2"/>
      <c r="H277" s="4"/>
    </row>
    <row r="278" spans="6:8" x14ac:dyDescent="0.3">
      <c r="F278" s="2"/>
      <c r="G278" s="2"/>
      <c r="H278" s="4"/>
    </row>
    <row r="279" spans="6:8" x14ac:dyDescent="0.3">
      <c r="F279" s="2"/>
      <c r="G279" s="2"/>
      <c r="H279" s="4"/>
    </row>
    <row r="280" spans="6:8" x14ac:dyDescent="0.3">
      <c r="F280" s="2"/>
      <c r="G280" s="2"/>
      <c r="H280" s="4"/>
    </row>
    <row r="281" spans="6:8" x14ac:dyDescent="0.3">
      <c r="F281" s="2"/>
      <c r="G281" s="2"/>
      <c r="H281" s="4"/>
    </row>
    <row r="282" spans="6:8" x14ac:dyDescent="0.3">
      <c r="F282" s="2"/>
      <c r="G282" s="2"/>
      <c r="H282" s="4"/>
    </row>
    <row r="283" spans="6:8" x14ac:dyDescent="0.3">
      <c r="F283" s="2"/>
      <c r="G283" s="2"/>
      <c r="H283" s="4"/>
    </row>
    <row r="284" spans="6:8" x14ac:dyDescent="0.3">
      <c r="F284" s="2"/>
      <c r="G284" s="2"/>
      <c r="H284" s="4"/>
    </row>
    <row r="285" spans="6:8" x14ac:dyDescent="0.3">
      <c r="F285" s="2"/>
      <c r="G285" s="2"/>
      <c r="H285" s="4"/>
    </row>
    <row r="286" spans="6:8" x14ac:dyDescent="0.3">
      <c r="F286" s="2"/>
      <c r="G286" s="2"/>
      <c r="H286" s="4"/>
    </row>
    <row r="287" spans="6:8" x14ac:dyDescent="0.3">
      <c r="F287" s="2"/>
      <c r="G287" s="2"/>
      <c r="H287" s="4"/>
    </row>
    <row r="288" spans="6:8" x14ac:dyDescent="0.3">
      <c r="F288" s="2"/>
      <c r="G288" s="2"/>
      <c r="H288" s="4"/>
    </row>
    <row r="289" spans="6:49" x14ac:dyDescent="0.3">
      <c r="F289" s="2"/>
      <c r="G289" s="2"/>
      <c r="H289" s="4"/>
    </row>
    <row r="290" spans="6:49" x14ac:dyDescent="0.3">
      <c r="F290" s="2"/>
      <c r="G290" s="2"/>
      <c r="H290" s="4"/>
    </row>
    <row r="292" spans="6:49" x14ac:dyDescent="0.3">
      <c r="K292" s="35" t="s">
        <v>60</v>
      </c>
      <c r="L292" s="5">
        <f>X292</f>
        <v>0.7</v>
      </c>
      <c r="M292" s="6" t="s">
        <v>2</v>
      </c>
      <c r="N292" s="6" t="s">
        <v>3</v>
      </c>
      <c r="O292" s="6" t="s">
        <v>4</v>
      </c>
      <c r="P292" s="6" t="s">
        <v>5</v>
      </c>
      <c r="Q292" s="6" t="s">
        <v>6</v>
      </c>
      <c r="R292" s="6" t="s">
        <v>7</v>
      </c>
      <c r="S292" s="6" t="s">
        <v>8</v>
      </c>
      <c r="T292" s="6" t="s">
        <v>9</v>
      </c>
      <c r="U292" s="6" t="s">
        <v>10</v>
      </c>
      <c r="V292" s="6" t="s">
        <v>11</v>
      </c>
      <c r="W292" s="6" t="s">
        <v>12</v>
      </c>
      <c r="X292" s="7">
        <v>0.7</v>
      </c>
      <c r="Y292" s="6" t="s">
        <v>2</v>
      </c>
      <c r="Z292" s="6" t="s">
        <v>3</v>
      </c>
      <c r="AA292" s="6" t="s">
        <v>4</v>
      </c>
      <c r="AB292" s="6" t="s">
        <v>5</v>
      </c>
      <c r="AC292" s="6" t="s">
        <v>6</v>
      </c>
      <c r="AD292" s="6" t="s">
        <v>7</v>
      </c>
      <c r="AE292" s="6" t="s">
        <v>8</v>
      </c>
      <c r="AF292" s="6" t="s">
        <v>9</v>
      </c>
      <c r="AG292" s="6" t="s">
        <v>10</v>
      </c>
      <c r="AH292" s="6" t="s">
        <v>11</v>
      </c>
      <c r="AI292" s="6" t="s">
        <v>12</v>
      </c>
      <c r="AJ292" s="5">
        <f t="shared" ref="AJ292:AJ303" si="7">X292</f>
        <v>0.7</v>
      </c>
      <c r="AK292" s="6" t="s">
        <v>2</v>
      </c>
      <c r="AL292" s="6" t="s">
        <v>3</v>
      </c>
      <c r="AM292" s="6" t="s">
        <v>4</v>
      </c>
      <c r="AN292" s="6" t="s">
        <v>5</v>
      </c>
      <c r="AO292" s="6" t="s">
        <v>6</v>
      </c>
      <c r="AP292" s="6" t="s">
        <v>7</v>
      </c>
      <c r="AQ292" s="6" t="s">
        <v>8</v>
      </c>
      <c r="AR292" s="6" t="s">
        <v>9</v>
      </c>
      <c r="AS292" s="6" t="s">
        <v>10</v>
      </c>
      <c r="AT292" s="6" t="s">
        <v>11</v>
      </c>
      <c r="AU292" s="6" t="s">
        <v>12</v>
      </c>
    </row>
    <row r="293" spans="6:49" x14ac:dyDescent="0.3">
      <c r="L293" s="8" t="s">
        <v>15</v>
      </c>
      <c r="M293" s="9">
        <f t="shared" ref="M293:W293" si="8">AVERAGE(M3:M290)</f>
        <v>3187319.6607142841</v>
      </c>
      <c r="N293" s="9">
        <f t="shared" si="8"/>
        <v>3031528.0339285703</v>
      </c>
      <c r="O293" s="9">
        <f t="shared" si="8"/>
        <v>3061348.5839285711</v>
      </c>
      <c r="P293" s="9">
        <f t="shared" si="8"/>
        <v>5860348.5107142851</v>
      </c>
      <c r="Q293" s="9">
        <f t="shared" si="8"/>
        <v>2229600.5303571424</v>
      </c>
      <c r="R293" s="9">
        <f t="shared" si="8"/>
        <v>4327424.1071428573</v>
      </c>
      <c r="S293" s="9">
        <f t="shared" si="8"/>
        <v>2377310.7857142854</v>
      </c>
      <c r="T293" s="9">
        <f t="shared" si="8"/>
        <v>4984023.2642857144</v>
      </c>
      <c r="U293" s="9">
        <f t="shared" si="8"/>
        <v>4141690.8303571441</v>
      </c>
      <c r="V293" s="9">
        <f t="shared" si="8"/>
        <v>11982927.153571429</v>
      </c>
      <c r="W293" s="9">
        <f t="shared" si="8"/>
        <v>4312615.1214285707</v>
      </c>
      <c r="X293" s="9" t="s">
        <v>15</v>
      </c>
      <c r="Y293" s="9">
        <f t="shared" ref="Y293:AI293" si="9">AVERAGE(Y3:Y290)</f>
        <v>3.0733874579509055</v>
      </c>
      <c r="Z293" s="9">
        <f t="shared" si="9"/>
        <v>2.6264823259273338</v>
      </c>
      <c r="AA293" s="9">
        <f t="shared" si="9"/>
        <v>2.6262803755781663</v>
      </c>
      <c r="AB293" s="9">
        <f t="shared" si="9"/>
        <v>5.2398194334430261</v>
      </c>
      <c r="AC293" s="9">
        <f t="shared" si="9"/>
        <v>2.4318860827291906</v>
      </c>
      <c r="AD293" s="9">
        <f t="shared" si="9"/>
        <v>4.1125291201425291</v>
      </c>
      <c r="AE293" s="9">
        <f t="shared" si="9"/>
        <v>2.6816197355458691</v>
      </c>
      <c r="AF293" s="9">
        <f t="shared" si="9"/>
        <v>2.6538444665241903</v>
      </c>
      <c r="AG293" s="9">
        <f t="shared" si="9"/>
        <v>2.7000307768561487</v>
      </c>
      <c r="AH293" s="9">
        <f t="shared" si="9"/>
        <v>6.2697015720407121</v>
      </c>
      <c r="AI293" s="9">
        <f t="shared" si="9"/>
        <v>4.3384713446332679</v>
      </c>
      <c r="AJ293" s="8" t="str">
        <f t="shared" si="7"/>
        <v>ALL</v>
      </c>
      <c r="AK293" s="9">
        <f t="shared" ref="AK293:AU293" si="10">AVERAGE(AK3:AK290)</f>
        <v>3.0733874579509055</v>
      </c>
      <c r="AL293" s="9">
        <f t="shared" si="10"/>
        <v>0.86066097867172053</v>
      </c>
      <c r="AM293" s="9">
        <f t="shared" si="10"/>
        <v>0.86856772671370486</v>
      </c>
      <c r="AN293" s="9">
        <f t="shared" si="10"/>
        <v>5.2398194334430261</v>
      </c>
      <c r="AO293" s="9">
        <f t="shared" si="10"/>
        <v>0.87745542083575878</v>
      </c>
      <c r="AP293" s="9">
        <f t="shared" si="10"/>
        <v>4.1125291201425291</v>
      </c>
      <c r="AQ293" s="9">
        <f t="shared" si="10"/>
        <v>0.88610651199352497</v>
      </c>
      <c r="AR293" s="9">
        <f t="shared" si="10"/>
        <v>1.4475193999647413</v>
      </c>
      <c r="AS293" s="9">
        <f t="shared" si="10"/>
        <v>0.49953201885925552</v>
      </c>
      <c r="AT293" s="9">
        <f t="shared" si="10"/>
        <v>6.2697015720407121</v>
      </c>
      <c r="AU293" s="9">
        <f t="shared" si="10"/>
        <v>2.4836247634012714</v>
      </c>
    </row>
    <row r="294" spans="6:49" x14ac:dyDescent="0.3">
      <c r="L294" s="8" t="str">
        <f>"Target; Gain &gt; "&amp;L292</f>
        <v>Target; Gain &gt; 0.7</v>
      </c>
      <c r="M294" s="9">
        <f>AVERAGEIF($AZ3:$AZ290,"&gt;"&amp;$X292,M3:M290)</f>
        <v>2467592.7000000002</v>
      </c>
      <c r="N294" s="9">
        <f t="shared" ref="N294:W294" si="11">AVERAGEIF($AZ3:$AZ290,"&gt;"&amp;$X292,N3:N290)</f>
        <v>1453233.1</v>
      </c>
      <c r="O294" s="9">
        <f t="shared" si="11"/>
        <v>1467638</v>
      </c>
      <c r="P294" s="9">
        <f t="shared" si="11"/>
        <v>6188621.2000000002</v>
      </c>
      <c r="Q294" s="9">
        <f t="shared" si="11"/>
        <v>738260.7</v>
      </c>
      <c r="R294" s="9">
        <f t="shared" si="11"/>
        <v>4841726.4000000004</v>
      </c>
      <c r="S294" s="9">
        <f t="shared" si="11"/>
        <v>982912.60000000009</v>
      </c>
      <c r="T294" s="9">
        <f t="shared" si="11"/>
        <v>7512316.3000000007</v>
      </c>
      <c r="U294" s="9">
        <f t="shared" si="11"/>
        <v>4803829.2</v>
      </c>
      <c r="V294" s="9">
        <f t="shared" si="11"/>
        <v>11595396.300000001</v>
      </c>
      <c r="W294" s="9">
        <f t="shared" si="11"/>
        <v>2235188.9</v>
      </c>
      <c r="X294" s="9" t="str">
        <f>"Target; Gain &gt; "&amp;X292</f>
        <v>Target; Gain &gt; 0.7</v>
      </c>
      <c r="Y294" s="9">
        <f t="shared" ref="Y294:AI294" si="12">AVERAGEIF($AZ3:$AZ290,"&gt;"&amp;$X292,Y3:Y290)</f>
        <v>2.3107254546950569</v>
      </c>
      <c r="Z294" s="9">
        <f t="shared" si="12"/>
        <v>1.516152397118276</v>
      </c>
      <c r="AA294" s="9">
        <f t="shared" si="12"/>
        <v>1.5030521786189639</v>
      </c>
      <c r="AB294" s="9">
        <f t="shared" si="12"/>
        <v>3.2635647925955711</v>
      </c>
      <c r="AC294" s="9">
        <f t="shared" si="12"/>
        <v>1.2027891261008334</v>
      </c>
      <c r="AD294" s="9">
        <f t="shared" si="12"/>
        <v>3.3489073114062196</v>
      </c>
      <c r="AE294" s="9">
        <f t="shared" si="12"/>
        <v>1.2278928790648935</v>
      </c>
      <c r="AF294" s="9">
        <f t="shared" si="12"/>
        <v>4.3631171415152492</v>
      </c>
      <c r="AG294" s="9">
        <f t="shared" si="12"/>
        <v>3.0512703446613161</v>
      </c>
      <c r="AH294" s="9">
        <f t="shared" si="12"/>
        <v>5.7984984938055284</v>
      </c>
      <c r="AI294" s="9">
        <f t="shared" si="12"/>
        <v>2.7767595981073097</v>
      </c>
      <c r="AJ294" s="8" t="str">
        <f t="shared" si="7"/>
        <v>Target; Gain &gt; 0.7</v>
      </c>
      <c r="AK294" s="9">
        <f t="shared" ref="AK294:AU294" si="13">AVERAGEIF($AZ3:$AZ290,"&gt;"&amp;$X292,AK3:AK290)</f>
        <v>2.3107254546950569</v>
      </c>
      <c r="AL294" s="9">
        <f t="shared" si="13"/>
        <v>0.54476258069043981</v>
      </c>
      <c r="AM294" s="9">
        <f t="shared" si="13"/>
        <v>0.53710731621249574</v>
      </c>
      <c r="AN294" s="9">
        <f t="shared" si="13"/>
        <v>3.2635647925955711</v>
      </c>
      <c r="AO294" s="9">
        <f t="shared" si="13"/>
        <v>0.49864796850015408</v>
      </c>
      <c r="AP294" s="9">
        <f t="shared" si="13"/>
        <v>3.3489073114062196</v>
      </c>
      <c r="AQ294" s="9">
        <f t="shared" si="13"/>
        <v>0.52935119757894422</v>
      </c>
      <c r="AR294" s="9">
        <f t="shared" si="13"/>
        <v>2.3526353508117603</v>
      </c>
      <c r="AS294" s="9">
        <f t="shared" si="13"/>
        <v>0.57583041581092398</v>
      </c>
      <c r="AT294" s="9">
        <f t="shared" si="13"/>
        <v>5.7984984938055284</v>
      </c>
      <c r="AU294" s="9">
        <f t="shared" si="13"/>
        <v>1.288765741797397</v>
      </c>
    </row>
    <row r="295" spans="6:49" x14ac:dyDescent="0.3">
      <c r="L295" s="8" t="str">
        <f>"Gain &gt; "&amp;L292</f>
        <v>Gain &gt; 0.7</v>
      </c>
      <c r="M295" s="9">
        <f t="shared" ref="M295:W295" si="14" xml:space="preserve"> AVERAGEIF($AY3:$AY290,"&gt;"&amp;$X292,M3:M290)</f>
        <v>1983263.65</v>
      </c>
      <c r="N295" s="9">
        <f t="shared" si="14"/>
        <v>1165858.8999999999</v>
      </c>
      <c r="O295" s="9">
        <f t="shared" si="14"/>
        <v>1177744.75</v>
      </c>
      <c r="P295" s="9">
        <f t="shared" si="14"/>
        <v>4801774.8</v>
      </c>
      <c r="Q295" s="9">
        <f t="shared" si="14"/>
        <v>566376.94999999995</v>
      </c>
      <c r="R295" s="9">
        <f t="shared" si="14"/>
        <v>3447755.3000000003</v>
      </c>
      <c r="S295" s="9">
        <f t="shared" si="14"/>
        <v>679799.2</v>
      </c>
      <c r="T295" s="9">
        <f t="shared" si="14"/>
        <v>6069427.7999999998</v>
      </c>
      <c r="U295" s="9">
        <f t="shared" si="14"/>
        <v>4074321.05</v>
      </c>
      <c r="V295" s="9">
        <f t="shared" si="14"/>
        <v>9559305.0500000007</v>
      </c>
      <c r="W295" s="9">
        <f t="shared" si="14"/>
        <v>1383552.05</v>
      </c>
      <c r="X295" s="9" t="str">
        <f>"Gain &gt; "&amp;X292</f>
        <v>Gain &gt; 0.7</v>
      </c>
      <c r="Y295" s="9">
        <f t="shared" ref="Y295:AI295" si="15" xml:space="preserve"> AVERAGEIF($AY3:$AY290,"&gt;"&amp;$X292,Y3:Y290)</f>
        <v>2.0728465241554659</v>
      </c>
      <c r="Z295" s="9">
        <f t="shared" si="15"/>
        <v>1.3209940874861787</v>
      </c>
      <c r="AA295" s="9">
        <f t="shared" si="15"/>
        <v>1.3135690628638259</v>
      </c>
      <c r="AB295" s="9">
        <f t="shared" si="15"/>
        <v>3.1785566578982989</v>
      </c>
      <c r="AC295" s="9">
        <f t="shared" si="15"/>
        <v>1.034253725814051</v>
      </c>
      <c r="AD295" s="9">
        <f t="shared" si="15"/>
        <v>3.2369269174028883</v>
      </c>
      <c r="AE295" s="9">
        <f t="shared" si="15"/>
        <v>1.2489452689798783</v>
      </c>
      <c r="AF295" s="9">
        <f t="shared" si="15"/>
        <v>3.1599973428092198</v>
      </c>
      <c r="AG295" s="9">
        <f t="shared" si="15"/>
        <v>2.4157134939625395</v>
      </c>
      <c r="AH295" s="9">
        <f t="shared" si="15"/>
        <v>5.4205793575063579</v>
      </c>
      <c r="AI295" s="9">
        <f t="shared" si="15"/>
        <v>2.0989581276779061</v>
      </c>
      <c r="AJ295" s="8" t="str">
        <f t="shared" si="7"/>
        <v>Gain &gt; 0.7</v>
      </c>
      <c r="AK295" s="9">
        <f t="shared" ref="AK295:AU295" si="16" xml:space="preserve"> AVERAGEIF($AY3:$AY290,"&gt;"&amp;$X292,AK3:AK290)</f>
        <v>2.0728465241554659</v>
      </c>
      <c r="AL295" s="9">
        <f t="shared" si="16"/>
        <v>0.46468517284665722</v>
      </c>
      <c r="AM295" s="9">
        <f t="shared" si="16"/>
        <v>0.45991269700462001</v>
      </c>
      <c r="AN295" s="9">
        <f t="shared" si="16"/>
        <v>3.1785566578982989</v>
      </c>
      <c r="AO295" s="9">
        <f t="shared" si="16"/>
        <v>0.40058404925803193</v>
      </c>
      <c r="AP295" s="9">
        <f t="shared" si="16"/>
        <v>3.2369269174028883</v>
      </c>
      <c r="AQ295" s="9">
        <f t="shared" si="16"/>
        <v>0.46546618037973531</v>
      </c>
      <c r="AR295" s="9">
        <f t="shared" si="16"/>
        <v>1.7264977279584854</v>
      </c>
      <c r="AS295" s="9">
        <f t="shared" si="16"/>
        <v>0.45856498260691303</v>
      </c>
      <c r="AT295" s="9">
        <f t="shared" si="16"/>
        <v>5.4205793575063579</v>
      </c>
      <c r="AU295" s="9">
        <f t="shared" si="16"/>
        <v>1.0232424743531738</v>
      </c>
      <c r="AW295" s="10"/>
    </row>
    <row r="296" spans="6:49" x14ac:dyDescent="0.3">
      <c r="L296" t="s">
        <v>16</v>
      </c>
      <c r="M296" s="9">
        <f>AVERAGEIF($H3:$H290,"=1",M3:M290)</f>
        <v>1550486.5</v>
      </c>
      <c r="N296" s="9">
        <f t="shared" ref="N296:W296" si="17">AVERAGEIF($H3:$H290,"=1",N3:N290)</f>
        <v>1328053.3799999999</v>
      </c>
      <c r="O296" s="9">
        <f t="shared" si="17"/>
        <v>1338527.6599999999</v>
      </c>
      <c r="P296" s="9">
        <f t="shared" si="17"/>
        <v>2636482.4400000004</v>
      </c>
      <c r="Q296" s="9">
        <f t="shared" si="17"/>
        <v>737053.35</v>
      </c>
      <c r="R296" s="9">
        <f t="shared" si="17"/>
        <v>2019735.14</v>
      </c>
      <c r="S296" s="9">
        <f t="shared" si="17"/>
        <v>691335.66</v>
      </c>
      <c r="T296" s="9">
        <f t="shared" si="17"/>
        <v>4849319.66</v>
      </c>
      <c r="U296" s="9">
        <f t="shared" si="17"/>
        <v>3870208.2900000005</v>
      </c>
      <c r="V296" s="9">
        <f t="shared" si="17"/>
        <v>6527000.1799999997</v>
      </c>
      <c r="W296" s="9">
        <f t="shared" si="17"/>
        <v>1748123.9300000002</v>
      </c>
      <c r="X296" s="9" t="s">
        <v>16</v>
      </c>
      <c r="Y296" s="9">
        <f>AVERAGEIF($H3:$H290,"=1",Y3:Y290)</f>
        <v>1.7145731826208064</v>
      </c>
      <c r="Z296" s="9">
        <f t="shared" ref="Z296:AI296" si="18">AVERAGEIF($H3:$H290,"=1",Z3:Z290)</f>
        <v>1.4402323352149686</v>
      </c>
      <c r="AA296" s="9">
        <f t="shared" si="18"/>
        <v>1.4340543879702456</v>
      </c>
      <c r="AB296" s="9">
        <f t="shared" si="18"/>
        <v>2.4382810937787878</v>
      </c>
      <c r="AC296" s="9">
        <f t="shared" si="18"/>
        <v>1.2089686382125362</v>
      </c>
      <c r="AD296" s="9">
        <f t="shared" si="18"/>
        <v>2.1843146868189796</v>
      </c>
      <c r="AE296" s="9">
        <f t="shared" si="18"/>
        <v>1.2864796166925228</v>
      </c>
      <c r="AF296" s="9">
        <f t="shared" si="18"/>
        <v>2.4673869618913158</v>
      </c>
      <c r="AG296" s="9">
        <f t="shared" si="18"/>
        <v>2.409193995829555</v>
      </c>
      <c r="AH296" s="9">
        <f t="shared" si="18"/>
        <v>4.2705568579176916</v>
      </c>
      <c r="AI296" s="9">
        <f t="shared" si="18"/>
        <v>2.4789425123576079</v>
      </c>
      <c r="AJ296" s="10" t="str">
        <f t="shared" si="7"/>
        <v>Target</v>
      </c>
      <c r="AK296" s="9">
        <f>AVERAGEIF($H3:$H290,"=1",AK3:AK290)</f>
        <v>1.7145731826208064</v>
      </c>
      <c r="AL296" s="9">
        <f t="shared" ref="AL296:AU296" si="19">AVERAGEIF($H3:$H290,"=1",AL3:AL290)</f>
        <v>0.48507284699298908</v>
      </c>
      <c r="AM296" s="9">
        <f t="shared" si="19"/>
        <v>0.48321109649026772</v>
      </c>
      <c r="AN296" s="9">
        <f t="shared" si="19"/>
        <v>2.4382810937787878</v>
      </c>
      <c r="AO296" s="9">
        <f t="shared" si="19"/>
        <v>0.45248827042669282</v>
      </c>
      <c r="AP296" s="9">
        <f t="shared" si="19"/>
        <v>2.1843146868189796</v>
      </c>
      <c r="AQ296" s="9">
        <f t="shared" si="19"/>
        <v>0.48206136949884237</v>
      </c>
      <c r="AR296" s="9">
        <f t="shared" si="19"/>
        <v>1.3417355801188386</v>
      </c>
      <c r="AS296" s="9">
        <f t="shared" si="19"/>
        <v>0.46068712337175388</v>
      </c>
      <c r="AT296" s="9">
        <f t="shared" si="19"/>
        <v>4.2705568579176916</v>
      </c>
      <c r="AU296" s="9">
        <f t="shared" si="19"/>
        <v>1.2620887453138132</v>
      </c>
      <c r="AW296" s="10"/>
    </row>
    <row r="297" spans="6:49" x14ac:dyDescent="0.3">
      <c r="L297" t="str">
        <f t="shared" ref="L297:L303" si="20">X297</f>
        <v>Gain &gt; 0</v>
      </c>
      <c r="M297" s="9">
        <f>AVERAGEIF($J3:$J290,"=1",M3:M290)</f>
        <v>2799337.625</v>
      </c>
      <c r="N297" s="9">
        <f t="shared" ref="N297:W297" si="21">AVERAGEIF($J3:$J290,"=1",N3:N290)</f>
        <v>2462623.9916666662</v>
      </c>
      <c r="O297" s="9">
        <f t="shared" si="21"/>
        <v>2488025.6583333337</v>
      </c>
      <c r="P297" s="9">
        <f t="shared" si="21"/>
        <v>4910398.3500000006</v>
      </c>
      <c r="Q297" s="9">
        <f t="shared" si="21"/>
        <v>1650808.6499999997</v>
      </c>
      <c r="R297" s="9">
        <f t="shared" si="21"/>
        <v>3657001.0083333347</v>
      </c>
      <c r="S297" s="9">
        <f t="shared" si="21"/>
        <v>1676213.7791666666</v>
      </c>
      <c r="T297" s="9">
        <f t="shared" si="21"/>
        <v>5165834.7583333338</v>
      </c>
      <c r="U297" s="9">
        <f t="shared" si="21"/>
        <v>4102777.7208333337</v>
      </c>
      <c r="V297" s="9">
        <f t="shared" si="21"/>
        <v>10060403.433333332</v>
      </c>
      <c r="W297" s="9">
        <f t="shared" si="21"/>
        <v>3044661.5374999992</v>
      </c>
      <c r="X297" s="9" t="s">
        <v>17</v>
      </c>
      <c r="Y297" s="9">
        <f>AVERAGEIF($J3:$J290,"=1",Y3:Y290)</f>
        <v>2.8342440775527695</v>
      </c>
      <c r="Z297" s="9">
        <f t="shared" ref="Z297:AI297" si="22">AVERAGEIF($J3:$J290,"=1",Z3:Z290)</f>
        <v>2.2661136339294901</v>
      </c>
      <c r="AA297" s="9">
        <f t="shared" si="22"/>
        <v>2.2656909598059429</v>
      </c>
      <c r="AB297" s="9">
        <f t="shared" si="22"/>
        <v>4.1616511323918521</v>
      </c>
      <c r="AC297" s="9">
        <f t="shared" si="22"/>
        <v>1.9208761108830605</v>
      </c>
      <c r="AD297" s="9">
        <f t="shared" si="22"/>
        <v>4.0393596934489322</v>
      </c>
      <c r="AE297" s="9">
        <f t="shared" si="22"/>
        <v>2.3065753306322825</v>
      </c>
      <c r="AF297" s="9">
        <f t="shared" si="22"/>
        <v>2.800671961022696</v>
      </c>
      <c r="AG297" s="9">
        <f t="shared" si="22"/>
        <v>2.6756538102114669</v>
      </c>
      <c r="AH297" s="9">
        <f t="shared" si="22"/>
        <v>5.5286780998765614</v>
      </c>
      <c r="AI297" s="9">
        <f t="shared" si="22"/>
        <v>3.5136293177626321</v>
      </c>
      <c r="AJ297" s="10" t="str">
        <f t="shared" si="7"/>
        <v>Gain &gt; 0</v>
      </c>
      <c r="AK297" s="9">
        <f>AVERAGEIF($J3:$J290,"=1",AK3:AK290)</f>
        <v>2.8342440775527695</v>
      </c>
      <c r="AL297" s="9">
        <f t="shared" ref="AL297:AU297" si="23">AVERAGEIF($J3:$J290,"=1",AL3:AL290)</f>
        <v>0.74786504875616311</v>
      </c>
      <c r="AM297" s="9">
        <f t="shared" si="23"/>
        <v>0.75467824852773135</v>
      </c>
      <c r="AN297" s="9">
        <f t="shared" si="23"/>
        <v>4.1616511323918521</v>
      </c>
      <c r="AO297" s="9">
        <f t="shared" si="23"/>
        <v>0.68842552755292397</v>
      </c>
      <c r="AP297" s="9">
        <f t="shared" si="23"/>
        <v>4.0393596934489322</v>
      </c>
      <c r="AQ297" s="9">
        <f t="shared" si="23"/>
        <v>0.77830094470118627</v>
      </c>
      <c r="AR297" s="9">
        <f t="shared" si="23"/>
        <v>1.512511611774001</v>
      </c>
      <c r="AS297" s="9">
        <f t="shared" si="23"/>
        <v>0.48948553389200239</v>
      </c>
      <c r="AT297" s="9">
        <f t="shared" si="23"/>
        <v>5.5286780998765614</v>
      </c>
      <c r="AU297" s="9">
        <f t="shared" si="23"/>
        <v>2.0123592511610089</v>
      </c>
      <c r="AW297" s="10"/>
    </row>
    <row r="298" spans="6:49" x14ac:dyDescent="0.3">
      <c r="L298" t="str">
        <f t="shared" si="20"/>
        <v>Gain &lt;=0</v>
      </c>
      <c r="M298" s="9">
        <f>AVERAGEIF($I3:$I290,"=1",M3:M290)</f>
        <v>3478306.1875</v>
      </c>
      <c r="N298" s="9">
        <f t="shared" ref="N298:W298" si="24">AVERAGEIF($I3:$I290,"=1",N3:N290)</f>
        <v>3458206.0656250007</v>
      </c>
      <c r="O298" s="9">
        <f t="shared" si="24"/>
        <v>3491340.7781250007</v>
      </c>
      <c r="P298" s="9">
        <f t="shared" si="24"/>
        <v>6572811.1312500024</v>
      </c>
      <c r="Q298" s="9">
        <f t="shared" si="24"/>
        <v>2663694.4406249998</v>
      </c>
      <c r="R298" s="9">
        <f t="shared" si="24"/>
        <v>4830241.4312500004</v>
      </c>
      <c r="S298" s="9">
        <f t="shared" si="24"/>
        <v>2903133.5406250004</v>
      </c>
      <c r="T298" s="9">
        <f t="shared" si="24"/>
        <v>4847664.6437500007</v>
      </c>
      <c r="U298" s="9">
        <f t="shared" si="24"/>
        <v>4170875.6624999996</v>
      </c>
      <c r="V298" s="9">
        <f t="shared" si="24"/>
        <v>13424819.943749996</v>
      </c>
      <c r="W298" s="9">
        <f t="shared" si="24"/>
        <v>5263580.3093750002</v>
      </c>
      <c r="X298" s="9" t="s">
        <v>18</v>
      </c>
      <c r="Y298" s="9">
        <f>AVERAGEIF($I3:$I290,"=1",Y3:Y290)</f>
        <v>3.2527449932495074</v>
      </c>
      <c r="Z298" s="9">
        <f t="shared" ref="Z298:AI298" si="25">AVERAGEIF($I3:$I290,"=1",Z3:Z290)</f>
        <v>2.8967588449257158</v>
      </c>
      <c r="AA298" s="9">
        <f t="shared" si="25"/>
        <v>2.8967224374073339</v>
      </c>
      <c r="AB298" s="9">
        <f t="shared" si="25"/>
        <v>6.0484456592314002</v>
      </c>
      <c r="AC298" s="9">
        <f t="shared" si="25"/>
        <v>2.8151435616137856</v>
      </c>
      <c r="AD298" s="9">
        <f t="shared" si="25"/>
        <v>4.167406190162728</v>
      </c>
      <c r="AE298" s="9">
        <f t="shared" si="25"/>
        <v>2.9629030392310596</v>
      </c>
      <c r="AF298" s="9">
        <f t="shared" si="25"/>
        <v>2.5437238456503111</v>
      </c>
      <c r="AG298" s="9">
        <f t="shared" si="25"/>
        <v>2.7183135018396571</v>
      </c>
      <c r="AH298" s="9">
        <f t="shared" si="25"/>
        <v>6.8254691761638249</v>
      </c>
      <c r="AI298" s="9">
        <f t="shared" si="25"/>
        <v>4.9571028647862478</v>
      </c>
      <c r="AJ298" s="10" t="str">
        <f t="shared" si="7"/>
        <v>Gain &lt;=0</v>
      </c>
      <c r="AK298" s="9">
        <f>AVERAGEIF($I3:$I290,"=1",AK3:AK290)</f>
        <v>3.2527449932495074</v>
      </c>
      <c r="AL298" s="9">
        <f t="shared" ref="AL298:AU298" si="26">AVERAGEIF($I3:$I290,"=1",AL3:AL290)</f>
        <v>0.94525792610838832</v>
      </c>
      <c r="AM298" s="9">
        <f t="shared" si="26"/>
        <v>0.95398483535318523</v>
      </c>
      <c r="AN298" s="9">
        <f t="shared" si="26"/>
        <v>6.0484456592314002</v>
      </c>
      <c r="AO298" s="9">
        <f t="shared" si="26"/>
        <v>1.0192278407978845</v>
      </c>
      <c r="AP298" s="9">
        <f t="shared" si="26"/>
        <v>4.167406190162728</v>
      </c>
      <c r="AQ298" s="9">
        <f t="shared" si="26"/>
        <v>0.96696068746277897</v>
      </c>
      <c r="AR298" s="9">
        <f t="shared" si="26"/>
        <v>1.3987752411077963</v>
      </c>
      <c r="AS298" s="9">
        <f t="shared" si="26"/>
        <v>0.50706688258469512</v>
      </c>
      <c r="AT298" s="9">
        <f t="shared" si="26"/>
        <v>6.8254691761638249</v>
      </c>
      <c r="AU298" s="9">
        <f t="shared" si="26"/>
        <v>2.837073897581468</v>
      </c>
    </row>
    <row r="299" spans="6:49" x14ac:dyDescent="0.3">
      <c r="L299" t="str">
        <f t="shared" si="20"/>
        <v>Target;Gain &gt; 0.7; #pref=2</v>
      </c>
      <c r="M299" s="9" t="e">
        <f t="shared" ref="M299:W299" si="27">AVERAGEIFS(M3:M290, $H$3:$H$290, "=1",$K3:$K290,"=2",$AY3:$AY290,"&gt;"&amp;$X$292)</f>
        <v>#DIV/0!</v>
      </c>
      <c r="N299" s="9" t="e">
        <f t="shared" si="27"/>
        <v>#DIV/0!</v>
      </c>
      <c r="O299" s="9" t="e">
        <f t="shared" si="27"/>
        <v>#DIV/0!</v>
      </c>
      <c r="P299" s="9" t="e">
        <f t="shared" si="27"/>
        <v>#DIV/0!</v>
      </c>
      <c r="Q299" s="9" t="e">
        <f t="shared" si="27"/>
        <v>#DIV/0!</v>
      </c>
      <c r="R299" s="9" t="e">
        <f t="shared" si="27"/>
        <v>#DIV/0!</v>
      </c>
      <c r="S299" s="9" t="e">
        <f t="shared" si="27"/>
        <v>#DIV/0!</v>
      </c>
      <c r="T299" s="9" t="e">
        <f t="shared" si="27"/>
        <v>#DIV/0!</v>
      </c>
      <c r="U299" s="9" t="e">
        <f t="shared" si="27"/>
        <v>#DIV/0!</v>
      </c>
      <c r="V299" s="9" t="e">
        <f t="shared" si="27"/>
        <v>#DIV/0!</v>
      </c>
      <c r="W299" s="9" t="e">
        <f t="shared" si="27"/>
        <v>#DIV/0!</v>
      </c>
      <c r="X299" s="9" t="str">
        <f>"Target;Gain &gt; "&amp;X292&amp;"; #pref=2"</f>
        <v>Target;Gain &gt; 0.7; #pref=2</v>
      </c>
      <c r="Y299" s="9" t="e">
        <f t="shared" ref="Y299:AI299" si="28">AVERAGEIFS(Y3:Y290, $H$3:$H$290, "=1",$K3:$K290,"=2",$AY3:$AY290,"&gt;"&amp;$X$292)</f>
        <v>#DIV/0!</v>
      </c>
      <c r="Z299" s="9" t="e">
        <f t="shared" si="28"/>
        <v>#DIV/0!</v>
      </c>
      <c r="AA299" s="9" t="e">
        <f t="shared" si="28"/>
        <v>#DIV/0!</v>
      </c>
      <c r="AB299" s="9" t="e">
        <f t="shared" si="28"/>
        <v>#DIV/0!</v>
      </c>
      <c r="AC299" s="9" t="e">
        <f t="shared" si="28"/>
        <v>#DIV/0!</v>
      </c>
      <c r="AD299" s="9" t="e">
        <f t="shared" si="28"/>
        <v>#DIV/0!</v>
      </c>
      <c r="AE299" s="9" t="e">
        <f t="shared" si="28"/>
        <v>#DIV/0!</v>
      </c>
      <c r="AF299" s="9" t="e">
        <f t="shared" si="28"/>
        <v>#DIV/0!</v>
      </c>
      <c r="AG299" s="9" t="e">
        <f t="shared" si="28"/>
        <v>#DIV/0!</v>
      </c>
      <c r="AH299" s="9" t="e">
        <f t="shared" si="28"/>
        <v>#DIV/0!</v>
      </c>
      <c r="AI299" s="9" t="e">
        <f t="shared" si="28"/>
        <v>#DIV/0!</v>
      </c>
      <c r="AJ299" s="10" t="str">
        <f t="shared" si="7"/>
        <v>Target;Gain &gt; 0.7; #pref=2</v>
      </c>
      <c r="AK299" s="9" t="e">
        <f t="shared" ref="AK299:AU299" si="29">AVERAGEIFS(AK3:AK290, $H$3:$H$290, "=1",$K3:$K290,"=2",$AY3:$AY290,"&gt;"&amp;$X$292)</f>
        <v>#DIV/0!</v>
      </c>
      <c r="AL299" s="9" t="e">
        <f t="shared" si="29"/>
        <v>#DIV/0!</v>
      </c>
      <c r="AM299" s="9" t="e">
        <f t="shared" si="29"/>
        <v>#DIV/0!</v>
      </c>
      <c r="AN299" s="9" t="e">
        <f t="shared" si="29"/>
        <v>#DIV/0!</v>
      </c>
      <c r="AO299" s="9" t="e">
        <f t="shared" si="29"/>
        <v>#DIV/0!</v>
      </c>
      <c r="AP299" s="9" t="e">
        <f t="shared" si="29"/>
        <v>#DIV/0!</v>
      </c>
      <c r="AQ299" s="9" t="e">
        <f t="shared" si="29"/>
        <v>#DIV/0!</v>
      </c>
      <c r="AR299" s="9" t="e">
        <f t="shared" si="29"/>
        <v>#DIV/0!</v>
      </c>
      <c r="AS299" s="9" t="e">
        <f t="shared" si="29"/>
        <v>#DIV/0!</v>
      </c>
      <c r="AT299" s="9" t="e">
        <f t="shared" si="29"/>
        <v>#DIV/0!</v>
      </c>
      <c r="AU299" s="9" t="e">
        <f t="shared" si="29"/>
        <v>#DIV/0!</v>
      </c>
    </row>
    <row r="300" spans="6:49" x14ac:dyDescent="0.3">
      <c r="L300" t="str">
        <f t="shared" si="20"/>
        <v>Target; Gain &gt; 0.7; #pref=3</v>
      </c>
      <c r="M300" s="9">
        <f t="shared" ref="M300:W300" si="30">AVERAGEIFS(M3:M290, $H$3:$H$290, "=1",$K3:$K290,"=3",$AY3:$AY290,"&gt;"&amp;$X$292)</f>
        <v>2467592.7000000002</v>
      </c>
      <c r="N300" s="9">
        <f t="shared" si="30"/>
        <v>1453233.1</v>
      </c>
      <c r="O300" s="9">
        <f t="shared" si="30"/>
        <v>1467638</v>
      </c>
      <c r="P300" s="9">
        <f t="shared" si="30"/>
        <v>6188621.2000000002</v>
      </c>
      <c r="Q300" s="9">
        <f t="shared" si="30"/>
        <v>738260.7</v>
      </c>
      <c r="R300" s="9">
        <f t="shared" si="30"/>
        <v>4841726.4000000004</v>
      </c>
      <c r="S300" s="9">
        <f t="shared" si="30"/>
        <v>982912.60000000009</v>
      </c>
      <c r="T300" s="9">
        <f t="shared" si="30"/>
        <v>7512316.3000000007</v>
      </c>
      <c r="U300" s="9">
        <f t="shared" si="30"/>
        <v>4803829.2</v>
      </c>
      <c r="V300" s="9">
        <f t="shared" si="30"/>
        <v>11595396.300000001</v>
      </c>
      <c r="W300" s="9">
        <f t="shared" si="30"/>
        <v>2235188.9</v>
      </c>
      <c r="X300" s="9" t="str">
        <f>"Target; Gain &gt; "&amp;X292&amp;"; #pref=3"</f>
        <v>Target; Gain &gt; 0.7; #pref=3</v>
      </c>
      <c r="Y300" s="9">
        <f t="shared" ref="Y300:AI300" si="31">AVERAGEIFS(Y3:Y290, $H$3:$H$290, "=1",$K3:$K290,"=3",$AY3:$AY290,"&gt;"&amp;$X$292)</f>
        <v>2.3107254546950569</v>
      </c>
      <c r="Z300" s="9">
        <f t="shared" si="31"/>
        <v>1.516152397118276</v>
      </c>
      <c r="AA300" s="9">
        <f t="shared" si="31"/>
        <v>1.5030521786189639</v>
      </c>
      <c r="AB300" s="9">
        <f t="shared" si="31"/>
        <v>3.2635647925955711</v>
      </c>
      <c r="AC300" s="9">
        <f t="shared" si="31"/>
        <v>1.2027891261008334</v>
      </c>
      <c r="AD300" s="9">
        <f t="shared" si="31"/>
        <v>3.3489073114062196</v>
      </c>
      <c r="AE300" s="9">
        <f t="shared" si="31"/>
        <v>1.2278928790648935</v>
      </c>
      <c r="AF300" s="9">
        <f t="shared" si="31"/>
        <v>4.3631171415152492</v>
      </c>
      <c r="AG300" s="9">
        <f t="shared" si="31"/>
        <v>3.0512703446613161</v>
      </c>
      <c r="AH300" s="9">
        <f t="shared" si="31"/>
        <v>5.7984984938055284</v>
      </c>
      <c r="AI300" s="9">
        <f t="shared" si="31"/>
        <v>2.7767595981073097</v>
      </c>
      <c r="AJ300" s="10" t="str">
        <f t="shared" si="7"/>
        <v>Target; Gain &gt; 0.7; #pref=3</v>
      </c>
      <c r="AK300" s="9">
        <f t="shared" ref="AK300:AU300" si="32">AVERAGEIFS(AK3:AK290, $H$3:$H$290, "=1",$K3:$K290,"=3",$AY3:$AY290,"&gt;"&amp;$X$292)</f>
        <v>2.3107254546950569</v>
      </c>
      <c r="AL300" s="9">
        <f t="shared" si="32"/>
        <v>0.54476258069043981</v>
      </c>
      <c r="AM300" s="9">
        <f t="shared" si="32"/>
        <v>0.53710731621249574</v>
      </c>
      <c r="AN300" s="9">
        <f t="shared" si="32"/>
        <v>3.2635647925955711</v>
      </c>
      <c r="AO300" s="9">
        <f t="shared" si="32"/>
        <v>0.49864796850015408</v>
      </c>
      <c r="AP300" s="9">
        <f t="shared" si="32"/>
        <v>3.3489073114062196</v>
      </c>
      <c r="AQ300" s="9">
        <f t="shared" si="32"/>
        <v>0.52935119757894422</v>
      </c>
      <c r="AR300" s="9">
        <f t="shared" si="32"/>
        <v>2.3526353508117603</v>
      </c>
      <c r="AS300" s="9">
        <f t="shared" si="32"/>
        <v>0.57583041581092398</v>
      </c>
      <c r="AT300" s="9">
        <f t="shared" si="32"/>
        <v>5.7984984938055284</v>
      </c>
      <c r="AU300" s="9">
        <f t="shared" si="32"/>
        <v>1.288765741797397</v>
      </c>
    </row>
    <row r="301" spans="6:49" x14ac:dyDescent="0.3">
      <c r="L301" t="str">
        <f t="shared" si="20"/>
        <v>Target; Gain &gt; 0.7; #pref=4</v>
      </c>
      <c r="M301" s="9" t="e">
        <f t="shared" ref="M301:W301" si="33">AVERAGEIFS(M3:M290, $H$3:$H$290, "=1",$K3:$K290,"=4",$AY3:$AY290,"&gt;"&amp;$X$292)</f>
        <v>#DIV/0!</v>
      </c>
      <c r="N301" s="9" t="e">
        <f t="shared" si="33"/>
        <v>#DIV/0!</v>
      </c>
      <c r="O301" s="9" t="e">
        <f t="shared" si="33"/>
        <v>#DIV/0!</v>
      </c>
      <c r="P301" s="9" t="e">
        <f t="shared" si="33"/>
        <v>#DIV/0!</v>
      </c>
      <c r="Q301" s="9" t="e">
        <f t="shared" si="33"/>
        <v>#DIV/0!</v>
      </c>
      <c r="R301" s="9" t="e">
        <f t="shared" si="33"/>
        <v>#DIV/0!</v>
      </c>
      <c r="S301" s="9" t="e">
        <f t="shared" si="33"/>
        <v>#DIV/0!</v>
      </c>
      <c r="T301" s="9" t="e">
        <f t="shared" si="33"/>
        <v>#DIV/0!</v>
      </c>
      <c r="U301" s="9" t="e">
        <f t="shared" si="33"/>
        <v>#DIV/0!</v>
      </c>
      <c r="V301" s="9" t="e">
        <f t="shared" si="33"/>
        <v>#DIV/0!</v>
      </c>
      <c r="W301" s="9" t="e">
        <f t="shared" si="33"/>
        <v>#DIV/0!</v>
      </c>
      <c r="X301" s="9" t="str">
        <f>"Target; Gain &gt; "&amp;X292&amp;"; #pref=4"</f>
        <v>Target; Gain &gt; 0.7; #pref=4</v>
      </c>
      <c r="Y301" s="9" t="e">
        <f t="shared" ref="Y301:AI301" si="34">AVERAGEIFS(Y3:Y290, $H$3:$H$290, "=1",$K3:$K290,"=4",$AY3:$AY290,"&gt;"&amp;$X$292)</f>
        <v>#DIV/0!</v>
      </c>
      <c r="Z301" s="9" t="e">
        <f t="shared" si="34"/>
        <v>#DIV/0!</v>
      </c>
      <c r="AA301" s="9" t="e">
        <f t="shared" si="34"/>
        <v>#DIV/0!</v>
      </c>
      <c r="AB301" s="9" t="e">
        <f t="shared" si="34"/>
        <v>#DIV/0!</v>
      </c>
      <c r="AC301" s="9" t="e">
        <f t="shared" si="34"/>
        <v>#DIV/0!</v>
      </c>
      <c r="AD301" s="9" t="e">
        <f t="shared" si="34"/>
        <v>#DIV/0!</v>
      </c>
      <c r="AE301" s="9" t="e">
        <f t="shared" si="34"/>
        <v>#DIV/0!</v>
      </c>
      <c r="AF301" s="9" t="e">
        <f t="shared" si="34"/>
        <v>#DIV/0!</v>
      </c>
      <c r="AG301" s="9" t="e">
        <f t="shared" si="34"/>
        <v>#DIV/0!</v>
      </c>
      <c r="AH301" s="9" t="e">
        <f t="shared" si="34"/>
        <v>#DIV/0!</v>
      </c>
      <c r="AI301" s="9" t="e">
        <f t="shared" si="34"/>
        <v>#DIV/0!</v>
      </c>
      <c r="AJ301" s="10" t="str">
        <f t="shared" si="7"/>
        <v>Target; Gain &gt; 0.7; #pref=4</v>
      </c>
      <c r="AK301" s="9" t="e">
        <f t="shared" ref="AK301:AU301" si="35">AVERAGEIFS(AK3:AK290, $H$3:$H$290, "=1",$K3:$K290,"=4",$AY3:$AY290,"&gt;"&amp;$X$292)</f>
        <v>#DIV/0!</v>
      </c>
      <c r="AL301" s="9" t="e">
        <f t="shared" si="35"/>
        <v>#DIV/0!</v>
      </c>
      <c r="AM301" s="9" t="e">
        <f t="shared" si="35"/>
        <v>#DIV/0!</v>
      </c>
      <c r="AN301" s="9" t="e">
        <f t="shared" si="35"/>
        <v>#DIV/0!</v>
      </c>
      <c r="AO301" s="9" t="e">
        <f t="shared" si="35"/>
        <v>#DIV/0!</v>
      </c>
      <c r="AP301" s="9" t="e">
        <f t="shared" si="35"/>
        <v>#DIV/0!</v>
      </c>
      <c r="AQ301" s="9" t="e">
        <f t="shared" si="35"/>
        <v>#DIV/0!</v>
      </c>
      <c r="AR301" s="9" t="e">
        <f t="shared" si="35"/>
        <v>#DIV/0!</v>
      </c>
      <c r="AS301" s="9" t="e">
        <f t="shared" si="35"/>
        <v>#DIV/0!</v>
      </c>
      <c r="AT301" s="9" t="e">
        <f t="shared" si="35"/>
        <v>#DIV/0!</v>
      </c>
      <c r="AU301" s="9" t="e">
        <f t="shared" si="35"/>
        <v>#DIV/0!</v>
      </c>
    </row>
    <row r="302" spans="6:49" x14ac:dyDescent="0.3">
      <c r="L302" s="9" t="str">
        <f t="shared" si="20"/>
        <v>Target; Gain &gt; 0</v>
      </c>
      <c r="M302" s="9">
        <f>AVERAGEIFS(M3:M290,$H3:$H290,"=1",$J3:$J290,"=1")</f>
        <v>1753459.6500000001</v>
      </c>
      <c r="N302" s="9">
        <f t="shared" ref="N302:W302" si="36">AVERAGEIFS(N3:N290,$H3:$H290,"=1",$J3:$J290,"=1")</f>
        <v>1230745.925</v>
      </c>
      <c r="O302" s="9">
        <f t="shared" si="36"/>
        <v>1242262.125</v>
      </c>
      <c r="P302" s="9">
        <f t="shared" si="36"/>
        <v>3137022.4000000004</v>
      </c>
      <c r="Q302" s="9">
        <f t="shared" si="36"/>
        <v>714748.58749999991</v>
      </c>
      <c r="R302" s="9">
        <f t="shared" si="36"/>
        <v>2382834.5250000004</v>
      </c>
      <c r="S302" s="9">
        <f t="shared" si="36"/>
        <v>626276.20000000007</v>
      </c>
      <c r="T302" s="9">
        <f t="shared" si="36"/>
        <v>5065920.6000000006</v>
      </c>
      <c r="U302" s="9">
        <f t="shared" si="36"/>
        <v>3872294.8624999998</v>
      </c>
      <c r="V302" s="9">
        <f t="shared" si="36"/>
        <v>7983413.4249999989</v>
      </c>
      <c r="W302" s="9">
        <f t="shared" si="36"/>
        <v>1803951.7374999998</v>
      </c>
      <c r="X302" s="9" t="s">
        <v>51</v>
      </c>
      <c r="Y302" s="9">
        <f>AVERAGEIFS(Y3:Y290,$H3:$H290,"=1",$J3:$J290,"=1")</f>
        <v>1.8939773178775794</v>
      </c>
      <c r="Z302" s="9">
        <f t="shared" ref="Z302:AI302" si="37">AVERAGEIFS(Z3:Z290,$H3:$H290,"=1",$J3:$J290,"=1")</f>
        <v>1.3956847876455867</v>
      </c>
      <c r="AA302" s="9">
        <f t="shared" si="37"/>
        <v>1.3875517271146236</v>
      </c>
      <c r="AB302" s="9">
        <f t="shared" si="37"/>
        <v>2.7850874851472329</v>
      </c>
      <c r="AC302" s="9">
        <f t="shared" si="37"/>
        <v>1.2023189480663858</v>
      </c>
      <c r="AD302" s="9">
        <f t="shared" si="37"/>
        <v>2.4462920635502083</v>
      </c>
      <c r="AE302" s="9">
        <f t="shared" si="37"/>
        <v>1.171976956362778</v>
      </c>
      <c r="AF302" s="9">
        <f t="shared" si="37"/>
        <v>2.7416979053188699</v>
      </c>
      <c r="AG302" s="9">
        <f t="shared" si="37"/>
        <v>2.4658453209653088</v>
      </c>
      <c r="AH302" s="9">
        <f t="shared" si="37"/>
        <v>4.9688681310464755</v>
      </c>
      <c r="AI302" s="9">
        <f t="shared" si="37"/>
        <v>2.3703638959123059</v>
      </c>
      <c r="AJ302" s="9" t="str">
        <f t="shared" si="7"/>
        <v>Target; Gain &gt; 0</v>
      </c>
      <c r="AK302" s="9">
        <f>AVERAGEIFS(AK3:AK290,$H3:$H290,"=1",$J3:$J290,"=1")</f>
        <v>1.8939773178775794</v>
      </c>
      <c r="AL302" s="9">
        <f t="shared" ref="AL302:AU302" si="38">AVERAGEIFS(AL3:AL290,$H3:$H290,"=1",$J3:$J290,"=1")</f>
        <v>0.49966857876934234</v>
      </c>
      <c r="AM302" s="9">
        <f t="shared" si="38"/>
        <v>0.49758939038729288</v>
      </c>
      <c r="AN302" s="9">
        <f t="shared" si="38"/>
        <v>2.7850874851472329</v>
      </c>
      <c r="AO302" s="9">
        <f t="shared" si="38"/>
        <v>0.4722192965065915</v>
      </c>
      <c r="AP302" s="9">
        <f t="shared" si="38"/>
        <v>2.4462920635502083</v>
      </c>
      <c r="AQ302" s="9">
        <f t="shared" si="38"/>
        <v>0.48756384605294439</v>
      </c>
      <c r="AR302" s="9">
        <f t="shared" si="38"/>
        <v>1.4560704369010637</v>
      </c>
      <c r="AS302" s="9">
        <f t="shared" si="38"/>
        <v>0.4827907402126585</v>
      </c>
      <c r="AT302" s="9">
        <f t="shared" si="38"/>
        <v>4.9688681310464755</v>
      </c>
      <c r="AU302" s="9">
        <f t="shared" si="38"/>
        <v>1.1956735180188842</v>
      </c>
      <c r="AW302" s="10"/>
    </row>
    <row r="303" spans="6:49" x14ac:dyDescent="0.3">
      <c r="L303" s="9" t="str">
        <f t="shared" si="20"/>
        <v>Target; Gain &lt;= 0</v>
      </c>
      <c r="M303" s="9">
        <f>AVERAGEIFS(M3:M290,$H3:$H290,"=1",$J3:$J290,"=0")</f>
        <v>738593.9</v>
      </c>
      <c r="N303" s="9">
        <f t="shared" ref="N303:W303" si="39">AVERAGEIFS(N3:N290,$H3:$H290,"=1",$J3:$J290,"=0")</f>
        <v>1717283.2000000002</v>
      </c>
      <c r="O303" s="9">
        <f t="shared" si="39"/>
        <v>1723589.8</v>
      </c>
      <c r="P303" s="9">
        <f t="shared" si="39"/>
        <v>634322.60000000009</v>
      </c>
      <c r="Q303" s="9">
        <f t="shared" si="39"/>
        <v>826272.4</v>
      </c>
      <c r="R303" s="9">
        <f t="shared" si="39"/>
        <v>567337.6</v>
      </c>
      <c r="S303" s="9">
        <f t="shared" si="39"/>
        <v>951573.5</v>
      </c>
      <c r="T303" s="9">
        <f t="shared" si="39"/>
        <v>3982915.9000000004</v>
      </c>
      <c r="U303" s="9">
        <f t="shared" si="39"/>
        <v>3861862</v>
      </c>
      <c r="V303" s="9">
        <f t="shared" si="39"/>
        <v>701347.2</v>
      </c>
      <c r="W303" s="9">
        <f t="shared" si="39"/>
        <v>1524812.7000000002</v>
      </c>
      <c r="X303" s="9" t="s">
        <v>131</v>
      </c>
      <c r="Y303" s="9">
        <f>AVERAGEIFS(Y3:Y290,$H3:$H290,"=1",$J3:$J290,"=0")</f>
        <v>0.99695664159371511</v>
      </c>
      <c r="Z303" s="9">
        <f t="shared" ref="Z303:AI303" si="40">AVERAGEIFS(Z3:Z290,$H3:$H290,"=1",$J3:$J290,"=0")</f>
        <v>1.6184225254924964</v>
      </c>
      <c r="AA303" s="9">
        <f t="shared" si="40"/>
        <v>1.6200650313927325</v>
      </c>
      <c r="AB303" s="9">
        <f t="shared" si="40"/>
        <v>1.0510555283050054</v>
      </c>
      <c r="AC303" s="9">
        <f t="shared" si="40"/>
        <v>1.2355673987971387</v>
      </c>
      <c r="AD303" s="9">
        <f t="shared" si="40"/>
        <v>1.1364051798940635</v>
      </c>
      <c r="AE303" s="9">
        <f t="shared" si="40"/>
        <v>1.7444902580115014</v>
      </c>
      <c r="AF303" s="9">
        <f t="shared" si="40"/>
        <v>1.3701431881811006</v>
      </c>
      <c r="AG303" s="9">
        <f t="shared" si="40"/>
        <v>2.1825886952865403</v>
      </c>
      <c r="AH303" s="9">
        <f t="shared" si="40"/>
        <v>1.4773117654025556</v>
      </c>
      <c r="AI303" s="9">
        <f t="shared" si="40"/>
        <v>2.9132569781388158</v>
      </c>
      <c r="AJ303" s="9" t="str">
        <f t="shared" si="7"/>
        <v>Target; Gain &lt;= 0</v>
      </c>
      <c r="AK303" s="9">
        <f>AVERAGEIFS(AK3:AK290,$H3:$H290,"=1",$J3:$J290,"=0")</f>
        <v>0.99695664159371511</v>
      </c>
      <c r="AL303" s="9">
        <f t="shared" ref="AL303:AU303" si="41">AVERAGEIFS(AL3:AL290,$H3:$H290,"=1",$J3:$J290,"=0")</f>
        <v>0.42668991988757621</v>
      </c>
      <c r="AM303" s="9">
        <f t="shared" si="41"/>
        <v>0.42569792090216652</v>
      </c>
      <c r="AN303" s="9">
        <f t="shared" si="41"/>
        <v>1.0510555283050054</v>
      </c>
      <c r="AO303" s="9">
        <f t="shared" si="41"/>
        <v>0.37356416610709853</v>
      </c>
      <c r="AP303" s="9">
        <f t="shared" si="41"/>
        <v>1.1364051798940635</v>
      </c>
      <c r="AQ303" s="9">
        <f t="shared" si="41"/>
        <v>0.46005146328243424</v>
      </c>
      <c r="AR303" s="9">
        <f t="shared" si="41"/>
        <v>0.8843961529899389</v>
      </c>
      <c r="AS303" s="9">
        <f t="shared" si="41"/>
        <v>0.37227265600813553</v>
      </c>
      <c r="AT303" s="9">
        <f t="shared" si="41"/>
        <v>1.4773117654025556</v>
      </c>
      <c r="AU303" s="9">
        <f t="shared" si="41"/>
        <v>1.5277496544935274</v>
      </c>
      <c r="AW303" s="10"/>
    </row>
    <row r="304" spans="6:49" x14ac:dyDescent="0.3">
      <c r="L304" s="11">
        <f>L292</f>
        <v>0.7</v>
      </c>
      <c r="M304" s="11"/>
      <c r="N304" s="12" t="str">
        <f>N292</f>
        <v>BNL Causal</v>
      </c>
      <c r="O304" s="12" t="str">
        <f>O292</f>
        <v>BNL Causal HM</v>
      </c>
      <c r="P304" s="12" t="str">
        <f>Q292</f>
        <v>SFS Causal</v>
      </c>
      <c r="Q304" s="12" t="str">
        <f>S292</f>
        <v>SaLSa Causal</v>
      </c>
      <c r="R304" s="12" t="str">
        <f>U292</f>
        <v>D&amp;C Causal</v>
      </c>
      <c r="S304" s="12" t="str">
        <f>W292</f>
        <v>BBS Causal</v>
      </c>
      <c r="T304" s="12"/>
      <c r="U304" s="11">
        <f>X292</f>
        <v>0.7</v>
      </c>
      <c r="V304" s="12" t="str">
        <f>Z292</f>
        <v>BNL Causal</v>
      </c>
      <c r="W304" s="12" t="str">
        <f>AA292</f>
        <v>BNL Causal HM</v>
      </c>
      <c r="X304" s="12" t="str">
        <f>AC292</f>
        <v>SFS Causal</v>
      </c>
      <c r="Y304" s="12" t="str">
        <f>AE292</f>
        <v>SaLSa Causal</v>
      </c>
      <c r="Z304" s="12" t="str">
        <f>AG292</f>
        <v>D&amp;C Causal</v>
      </c>
      <c r="AA304" s="12" t="str">
        <f>AI292</f>
        <v>BBS Causal</v>
      </c>
      <c r="AB304" s="13"/>
      <c r="AC304" s="11">
        <f>AJ292</f>
        <v>0.7</v>
      </c>
      <c r="AD304" s="12" t="str">
        <f>AL292</f>
        <v>BNL Causal</v>
      </c>
      <c r="AE304" s="12" t="str">
        <f>AM292</f>
        <v>BNL Causal HM</v>
      </c>
      <c r="AF304" s="12" t="str">
        <f>AO292</f>
        <v>SFS Causal</v>
      </c>
      <c r="AG304" s="12" t="str">
        <f>AQ292</f>
        <v>SaLSa Causal</v>
      </c>
      <c r="AH304" s="12" t="str">
        <f>AS292</f>
        <v>D&amp;C Causal</v>
      </c>
      <c r="AI304" s="12" t="str">
        <f>AU292</f>
        <v>BBS Causal</v>
      </c>
      <c r="AK304" s="12"/>
      <c r="AL304" s="12"/>
      <c r="AM304" s="12"/>
      <c r="AN304" s="13"/>
      <c r="AO304" s="13"/>
      <c r="AP304" s="13"/>
      <c r="AQ304" s="13"/>
      <c r="AR304" s="13"/>
      <c r="AS304" s="13"/>
      <c r="AT304" s="13"/>
      <c r="AU304" s="13"/>
    </row>
    <row r="305" spans="7:49" x14ac:dyDescent="0.3">
      <c r="L305" t="str">
        <f>L293</f>
        <v>ALL</v>
      </c>
      <c r="N305" s="9">
        <f>N293</f>
        <v>3031528.0339285703</v>
      </c>
      <c r="O305" s="9">
        <f>O293</f>
        <v>3061348.5839285711</v>
      </c>
      <c r="P305" s="9">
        <f>Q293</f>
        <v>2229600.5303571424</v>
      </c>
      <c r="Q305" s="9">
        <f>S293</f>
        <v>2377310.7857142854</v>
      </c>
      <c r="R305" s="9">
        <f>U293</f>
        <v>4141690.8303571441</v>
      </c>
      <c r="S305" s="9">
        <f>W293</f>
        <v>4312615.1214285707</v>
      </c>
      <c r="T305" s="9"/>
      <c r="U305" s="9" t="str">
        <f>X293</f>
        <v>ALL</v>
      </c>
      <c r="V305" s="9">
        <f>Z293</f>
        <v>2.6264823259273338</v>
      </c>
      <c r="W305" s="9">
        <f>AA293</f>
        <v>2.6262803755781663</v>
      </c>
      <c r="X305" s="9">
        <f>AC293</f>
        <v>2.4318860827291906</v>
      </c>
      <c r="Y305" s="9">
        <f>AE293</f>
        <v>2.6816197355458691</v>
      </c>
      <c r="Z305" s="9">
        <f>AG293</f>
        <v>2.7000307768561487</v>
      </c>
      <c r="AA305" s="9">
        <f>AI293</f>
        <v>4.3384713446332679</v>
      </c>
      <c r="AB305" s="13"/>
      <c r="AC305" s="9" t="str">
        <f>AJ293</f>
        <v>ALL</v>
      </c>
      <c r="AD305" s="9">
        <f>AL293</f>
        <v>0.86066097867172053</v>
      </c>
      <c r="AE305" s="9">
        <f>AM293</f>
        <v>0.86856772671370486</v>
      </c>
      <c r="AF305" s="9">
        <f>AO293</f>
        <v>0.87745542083575878</v>
      </c>
      <c r="AG305" s="9">
        <f>AQ293</f>
        <v>0.88610651199352497</v>
      </c>
      <c r="AH305" s="9">
        <f>AS293</f>
        <v>0.49953201885925552</v>
      </c>
      <c r="AI305" s="9">
        <f>AU293</f>
        <v>2.4836247634012714</v>
      </c>
      <c r="AK305" s="9"/>
      <c r="AL305" s="9"/>
      <c r="AM305" s="9"/>
      <c r="AN305" s="13"/>
      <c r="AO305" s="13"/>
      <c r="AP305" s="13"/>
      <c r="AQ305" s="13"/>
      <c r="AR305" s="13"/>
      <c r="AS305" s="13"/>
      <c r="AT305" s="13"/>
      <c r="AU305" s="13"/>
    </row>
    <row r="306" spans="7:49" x14ac:dyDescent="0.3">
      <c r="L306" t="str">
        <f>L295</f>
        <v>Gain &gt; 0.7</v>
      </c>
      <c r="N306" s="9">
        <f t="shared" ref="N306:O313" si="42">N295</f>
        <v>1165858.8999999999</v>
      </c>
      <c r="O306" s="9">
        <f t="shared" si="42"/>
        <v>1177744.75</v>
      </c>
      <c r="P306" s="9">
        <f t="shared" ref="P306:P313" si="43">Q295</f>
        <v>566376.94999999995</v>
      </c>
      <c r="Q306" s="9">
        <f t="shared" ref="Q306:Q313" si="44">S295</f>
        <v>679799.2</v>
      </c>
      <c r="R306" s="9">
        <f>U295</f>
        <v>4074321.05</v>
      </c>
      <c r="S306" s="9">
        <f t="shared" ref="S306:S313" si="45">W295</f>
        <v>1383552.05</v>
      </c>
      <c r="T306" s="9"/>
      <c r="U306" s="9" t="str">
        <f t="shared" ref="U306:U313" si="46">X295</f>
        <v>Gain &gt; 0.7</v>
      </c>
      <c r="V306" s="9">
        <f t="shared" ref="V306:W313" si="47">Z295</f>
        <v>1.3209940874861787</v>
      </c>
      <c r="W306" s="9">
        <f t="shared" si="47"/>
        <v>1.3135690628638259</v>
      </c>
      <c r="X306" s="9">
        <f t="shared" ref="X306:X313" si="48">AC295</f>
        <v>1.034253725814051</v>
      </c>
      <c r="Y306" s="9">
        <f t="shared" ref="Y306:Y313" si="49">AE295</f>
        <v>1.2489452689798783</v>
      </c>
      <c r="Z306" s="9">
        <f t="shared" ref="Z306:Z313" si="50">AG295</f>
        <v>2.4157134939625395</v>
      </c>
      <c r="AA306" s="9">
        <f t="shared" ref="AA306:AA313" si="51">AI295</f>
        <v>2.0989581276779061</v>
      </c>
      <c r="AB306" s="13"/>
      <c r="AC306" s="9" t="str">
        <f t="shared" ref="AC306:AC313" si="52">AJ295</f>
        <v>Gain &gt; 0.7</v>
      </c>
      <c r="AD306" s="9">
        <f t="shared" ref="AD306:AE313" si="53">AL295</f>
        <v>0.46468517284665722</v>
      </c>
      <c r="AE306" s="9">
        <f t="shared" si="53"/>
        <v>0.45991269700462001</v>
      </c>
      <c r="AF306" s="9">
        <f t="shared" ref="AF306:AF313" si="54">AO295</f>
        <v>0.40058404925803193</v>
      </c>
      <c r="AG306" s="9">
        <f t="shared" ref="AG306:AG313" si="55">AQ295</f>
        <v>0.46546618037973531</v>
      </c>
      <c r="AH306" s="9">
        <f t="shared" ref="AH306:AH313" si="56">AS295</f>
        <v>0.45856498260691303</v>
      </c>
      <c r="AI306" s="9">
        <f t="shared" ref="AI306:AI313" si="57">AU295</f>
        <v>1.0232424743531738</v>
      </c>
      <c r="AK306" s="9"/>
      <c r="AL306" s="9"/>
      <c r="AM306" s="9"/>
      <c r="AN306" s="13"/>
      <c r="AO306" s="13"/>
      <c r="AP306" s="13"/>
      <c r="AQ306" s="13"/>
      <c r="AR306" s="13"/>
      <c r="AS306" s="13"/>
      <c r="AT306" s="13"/>
      <c r="AU306" s="13"/>
    </row>
    <row r="307" spans="7:49" x14ac:dyDescent="0.3">
      <c r="L307" t="str">
        <f>L296</f>
        <v>Target</v>
      </c>
      <c r="N307" s="9">
        <f t="shared" si="42"/>
        <v>1328053.3799999999</v>
      </c>
      <c r="O307" s="9">
        <f t="shared" si="42"/>
        <v>1338527.6599999999</v>
      </c>
      <c r="P307" s="9">
        <f t="shared" si="43"/>
        <v>737053.35</v>
      </c>
      <c r="Q307" s="9">
        <f t="shared" si="44"/>
        <v>691335.66</v>
      </c>
      <c r="R307" s="9">
        <f>U296</f>
        <v>3870208.2900000005</v>
      </c>
      <c r="S307" s="9">
        <f t="shared" si="45"/>
        <v>1748123.9300000002</v>
      </c>
      <c r="T307" s="9"/>
      <c r="U307" s="9" t="str">
        <f t="shared" si="46"/>
        <v>Target</v>
      </c>
      <c r="V307" s="9">
        <f t="shared" si="47"/>
        <v>1.4402323352149686</v>
      </c>
      <c r="W307" s="9">
        <f t="shared" si="47"/>
        <v>1.4340543879702456</v>
      </c>
      <c r="X307" s="9">
        <f t="shared" si="48"/>
        <v>1.2089686382125362</v>
      </c>
      <c r="Y307" s="9">
        <f t="shared" si="49"/>
        <v>1.2864796166925228</v>
      </c>
      <c r="Z307" s="9">
        <f t="shared" si="50"/>
        <v>2.409193995829555</v>
      </c>
      <c r="AA307" s="9">
        <f t="shared" si="51"/>
        <v>2.4789425123576079</v>
      </c>
      <c r="AB307" s="13"/>
      <c r="AC307" s="9" t="str">
        <f t="shared" si="52"/>
        <v>Target</v>
      </c>
      <c r="AD307" s="9">
        <f t="shared" si="53"/>
        <v>0.48507284699298908</v>
      </c>
      <c r="AE307" s="9">
        <f t="shared" si="53"/>
        <v>0.48321109649026772</v>
      </c>
      <c r="AF307" s="9">
        <f t="shared" si="54"/>
        <v>0.45248827042669282</v>
      </c>
      <c r="AG307" s="9">
        <f t="shared" si="55"/>
        <v>0.48206136949884237</v>
      </c>
      <c r="AH307" s="9">
        <f t="shared" si="56"/>
        <v>0.46068712337175388</v>
      </c>
      <c r="AI307" s="9">
        <f t="shared" si="57"/>
        <v>1.2620887453138132</v>
      </c>
      <c r="AK307" s="9"/>
      <c r="AL307" s="9"/>
      <c r="AM307" s="9"/>
      <c r="AN307" s="13"/>
      <c r="AO307" s="13"/>
      <c r="AP307" s="13"/>
      <c r="AQ307" s="13"/>
      <c r="AR307" s="13"/>
      <c r="AS307" s="13"/>
      <c r="AT307" s="13"/>
      <c r="AU307" s="13"/>
    </row>
    <row r="308" spans="7:49" x14ac:dyDescent="0.3">
      <c r="L308" t="str">
        <f>L297</f>
        <v>Gain &gt; 0</v>
      </c>
      <c r="N308" s="9">
        <f t="shared" si="42"/>
        <v>2462623.9916666662</v>
      </c>
      <c r="O308" s="9">
        <f t="shared" si="42"/>
        <v>2488025.6583333337</v>
      </c>
      <c r="P308" s="9">
        <f t="shared" si="43"/>
        <v>1650808.6499999997</v>
      </c>
      <c r="Q308" s="9">
        <f t="shared" si="44"/>
        <v>1676213.7791666666</v>
      </c>
      <c r="R308" s="9">
        <f>U297</f>
        <v>4102777.7208333337</v>
      </c>
      <c r="S308" s="9">
        <f t="shared" si="45"/>
        <v>3044661.5374999992</v>
      </c>
      <c r="T308" s="9"/>
      <c r="U308" s="9" t="str">
        <f t="shared" si="46"/>
        <v>Gain &gt; 0</v>
      </c>
      <c r="V308" s="9">
        <f t="shared" si="47"/>
        <v>2.2661136339294901</v>
      </c>
      <c r="W308" s="9">
        <f t="shared" si="47"/>
        <v>2.2656909598059429</v>
      </c>
      <c r="X308" s="9">
        <f t="shared" si="48"/>
        <v>1.9208761108830605</v>
      </c>
      <c r="Y308" s="9">
        <f t="shared" si="49"/>
        <v>2.3065753306322825</v>
      </c>
      <c r="Z308" s="9">
        <f t="shared" si="50"/>
        <v>2.6756538102114669</v>
      </c>
      <c r="AA308" s="9">
        <f t="shared" si="51"/>
        <v>3.5136293177626321</v>
      </c>
      <c r="AB308" s="13"/>
      <c r="AC308" s="9" t="str">
        <f t="shared" si="52"/>
        <v>Gain &gt; 0</v>
      </c>
      <c r="AD308" s="9">
        <f t="shared" si="53"/>
        <v>0.74786504875616311</v>
      </c>
      <c r="AE308" s="9">
        <f t="shared" si="53"/>
        <v>0.75467824852773135</v>
      </c>
      <c r="AF308" s="9">
        <f t="shared" si="54"/>
        <v>0.68842552755292397</v>
      </c>
      <c r="AG308" s="9">
        <f t="shared" si="55"/>
        <v>0.77830094470118627</v>
      </c>
      <c r="AH308" s="9">
        <f t="shared" si="56"/>
        <v>0.48948553389200239</v>
      </c>
      <c r="AI308" s="9">
        <f t="shared" si="57"/>
        <v>2.0123592511610089</v>
      </c>
      <c r="AK308" s="9"/>
      <c r="AL308" s="9"/>
      <c r="AM308" s="9"/>
      <c r="AN308" s="13"/>
      <c r="AO308" s="13"/>
      <c r="AP308" s="13"/>
      <c r="AQ308" s="13"/>
      <c r="AR308" s="13"/>
      <c r="AS308" s="13"/>
      <c r="AT308" s="13"/>
      <c r="AU308" s="13"/>
    </row>
    <row r="309" spans="7:49" x14ac:dyDescent="0.3">
      <c r="L309" t="str">
        <f t="shared" ref="L309" si="58">L298</f>
        <v>Gain &lt;=0</v>
      </c>
      <c r="N309" s="9">
        <f t="shared" si="42"/>
        <v>3458206.0656250007</v>
      </c>
      <c r="O309" s="9">
        <f t="shared" si="42"/>
        <v>3491340.7781250007</v>
      </c>
      <c r="P309" s="9">
        <f t="shared" si="43"/>
        <v>2663694.4406249998</v>
      </c>
      <c r="Q309" s="9">
        <f t="shared" si="44"/>
        <v>2903133.5406250004</v>
      </c>
      <c r="R309" s="9">
        <f>U298</f>
        <v>4170875.6624999996</v>
      </c>
      <c r="S309" s="9">
        <f t="shared" si="45"/>
        <v>5263580.3093750002</v>
      </c>
      <c r="T309" s="9"/>
      <c r="U309" s="9" t="str">
        <f t="shared" si="46"/>
        <v>Gain &lt;=0</v>
      </c>
      <c r="V309" s="9">
        <f t="shared" si="47"/>
        <v>2.8967588449257158</v>
      </c>
      <c r="W309" s="9">
        <f t="shared" si="47"/>
        <v>2.8967224374073339</v>
      </c>
      <c r="X309" s="9">
        <f t="shared" si="48"/>
        <v>2.8151435616137856</v>
      </c>
      <c r="Y309" s="9">
        <f t="shared" si="49"/>
        <v>2.9629030392310596</v>
      </c>
      <c r="Z309" s="9">
        <f t="shared" si="50"/>
        <v>2.7183135018396571</v>
      </c>
      <c r="AA309" s="9">
        <f t="shared" si="51"/>
        <v>4.9571028647862478</v>
      </c>
      <c r="AB309" s="13"/>
      <c r="AC309" s="9" t="str">
        <f t="shared" si="52"/>
        <v>Gain &lt;=0</v>
      </c>
      <c r="AD309" s="9">
        <f t="shared" si="53"/>
        <v>0.94525792610838832</v>
      </c>
      <c r="AE309" s="9">
        <f t="shared" si="53"/>
        <v>0.95398483535318523</v>
      </c>
      <c r="AF309" s="9">
        <f t="shared" si="54"/>
        <v>1.0192278407978845</v>
      </c>
      <c r="AG309" s="9">
        <f t="shared" si="55"/>
        <v>0.96696068746277897</v>
      </c>
      <c r="AH309" s="9">
        <f t="shared" si="56"/>
        <v>0.50706688258469512</v>
      </c>
      <c r="AI309" s="9">
        <f t="shared" si="57"/>
        <v>2.837073897581468</v>
      </c>
      <c r="AK309" s="9"/>
      <c r="AL309" s="9"/>
      <c r="AM309" s="9"/>
      <c r="AN309" s="13"/>
      <c r="AO309" s="13"/>
      <c r="AP309" s="13"/>
      <c r="AQ309" s="13"/>
      <c r="AR309" s="13"/>
      <c r="AS309" s="13"/>
      <c r="AT309" s="13"/>
      <c r="AU309" s="13"/>
    </row>
    <row r="310" spans="7:49" x14ac:dyDescent="0.3">
      <c r="L310" t="str">
        <f>L299</f>
        <v>Target;Gain &gt; 0.7; #pref=2</v>
      </c>
      <c r="N310" s="9" t="e">
        <f t="shared" si="42"/>
        <v>#DIV/0!</v>
      </c>
      <c r="O310" s="9" t="e">
        <f t="shared" si="42"/>
        <v>#DIV/0!</v>
      </c>
      <c r="P310" s="9" t="e">
        <f t="shared" si="43"/>
        <v>#DIV/0!</v>
      </c>
      <c r="Q310" s="9" t="e">
        <f t="shared" si="44"/>
        <v>#DIV/0!</v>
      </c>
      <c r="R310" s="9" t="e">
        <f t="shared" ref="R310" si="59">U299</f>
        <v>#DIV/0!</v>
      </c>
      <c r="S310" s="9" t="e">
        <f t="shared" si="45"/>
        <v>#DIV/0!</v>
      </c>
      <c r="T310" s="9"/>
      <c r="U310" s="9" t="str">
        <f t="shared" si="46"/>
        <v>Target;Gain &gt; 0.7; #pref=2</v>
      </c>
      <c r="V310" s="9" t="e">
        <f t="shared" si="47"/>
        <v>#DIV/0!</v>
      </c>
      <c r="W310" s="9" t="e">
        <f t="shared" si="47"/>
        <v>#DIV/0!</v>
      </c>
      <c r="X310" s="9" t="e">
        <f t="shared" si="48"/>
        <v>#DIV/0!</v>
      </c>
      <c r="Y310" s="9" t="e">
        <f t="shared" si="49"/>
        <v>#DIV/0!</v>
      </c>
      <c r="Z310" s="9" t="e">
        <f t="shared" si="50"/>
        <v>#DIV/0!</v>
      </c>
      <c r="AA310" s="9" t="e">
        <f t="shared" si="51"/>
        <v>#DIV/0!</v>
      </c>
      <c r="AB310" s="13"/>
      <c r="AC310" s="9" t="str">
        <f t="shared" si="52"/>
        <v>Target;Gain &gt; 0.7; #pref=2</v>
      </c>
      <c r="AD310" s="9" t="e">
        <f t="shared" si="53"/>
        <v>#DIV/0!</v>
      </c>
      <c r="AE310" s="9" t="e">
        <f t="shared" si="53"/>
        <v>#DIV/0!</v>
      </c>
      <c r="AF310" s="9" t="e">
        <f t="shared" si="54"/>
        <v>#DIV/0!</v>
      </c>
      <c r="AG310" s="9" t="e">
        <f t="shared" si="55"/>
        <v>#DIV/0!</v>
      </c>
      <c r="AH310" s="9" t="e">
        <f t="shared" si="56"/>
        <v>#DIV/0!</v>
      </c>
      <c r="AI310" s="9" t="e">
        <f t="shared" si="57"/>
        <v>#DIV/0!</v>
      </c>
      <c r="AK310" s="9"/>
      <c r="AL310" s="9"/>
      <c r="AM310" s="9"/>
      <c r="AN310" s="13"/>
      <c r="AO310" s="13"/>
      <c r="AP310" s="13"/>
      <c r="AQ310" s="13"/>
      <c r="AR310" s="13"/>
      <c r="AS310" s="13"/>
      <c r="AT310" s="13"/>
      <c r="AU310" s="13"/>
    </row>
    <row r="311" spans="7:49" x14ac:dyDescent="0.3">
      <c r="L311" t="str">
        <f>L300</f>
        <v>Target; Gain &gt; 0.7; #pref=3</v>
      </c>
      <c r="N311" s="9">
        <f t="shared" si="42"/>
        <v>1453233.1</v>
      </c>
      <c r="O311" s="9">
        <f t="shared" si="42"/>
        <v>1467638</v>
      </c>
      <c r="P311" s="9">
        <f t="shared" si="43"/>
        <v>738260.7</v>
      </c>
      <c r="Q311" s="9">
        <f t="shared" si="44"/>
        <v>982912.60000000009</v>
      </c>
      <c r="R311" s="9">
        <f>U300</f>
        <v>4803829.2</v>
      </c>
      <c r="S311" s="9">
        <f t="shared" si="45"/>
        <v>2235188.9</v>
      </c>
      <c r="T311" s="9"/>
      <c r="U311" s="9" t="str">
        <f t="shared" si="46"/>
        <v>Target; Gain &gt; 0.7; #pref=3</v>
      </c>
      <c r="V311" s="9">
        <f t="shared" si="47"/>
        <v>1.516152397118276</v>
      </c>
      <c r="W311" s="9">
        <f t="shared" si="47"/>
        <v>1.5030521786189639</v>
      </c>
      <c r="X311" s="9">
        <f t="shared" si="48"/>
        <v>1.2027891261008334</v>
      </c>
      <c r="Y311" s="9">
        <f t="shared" si="49"/>
        <v>1.2278928790648935</v>
      </c>
      <c r="Z311" s="9">
        <f t="shared" si="50"/>
        <v>3.0512703446613161</v>
      </c>
      <c r="AA311" s="9">
        <f t="shared" si="51"/>
        <v>2.7767595981073097</v>
      </c>
      <c r="AB311" s="13"/>
      <c r="AC311" s="9" t="str">
        <f t="shared" si="52"/>
        <v>Target; Gain &gt; 0.7; #pref=3</v>
      </c>
      <c r="AD311" s="9">
        <f t="shared" si="53"/>
        <v>0.54476258069043981</v>
      </c>
      <c r="AE311" s="9">
        <f t="shared" si="53"/>
        <v>0.53710731621249574</v>
      </c>
      <c r="AF311" s="9">
        <f t="shared" si="54"/>
        <v>0.49864796850015408</v>
      </c>
      <c r="AG311" s="9">
        <f t="shared" si="55"/>
        <v>0.52935119757894422</v>
      </c>
      <c r="AH311" s="9">
        <f t="shared" si="56"/>
        <v>0.57583041581092398</v>
      </c>
      <c r="AI311" s="9">
        <f t="shared" si="57"/>
        <v>1.288765741797397</v>
      </c>
      <c r="AK311" s="9"/>
      <c r="AL311" s="9"/>
      <c r="AM311" s="9"/>
      <c r="AN311" s="13"/>
      <c r="AO311" s="13"/>
      <c r="AP311" s="13"/>
      <c r="AQ311" s="13"/>
      <c r="AR311" s="13"/>
      <c r="AS311" s="13"/>
      <c r="AT311" s="13"/>
      <c r="AU311" s="13"/>
    </row>
    <row r="312" spans="7:49" x14ac:dyDescent="0.3">
      <c r="L312" t="str">
        <f>L301</f>
        <v>Target; Gain &gt; 0.7; #pref=4</v>
      </c>
      <c r="N312" s="9" t="e">
        <f t="shared" si="42"/>
        <v>#DIV/0!</v>
      </c>
      <c r="O312" s="9" t="e">
        <f t="shared" si="42"/>
        <v>#DIV/0!</v>
      </c>
      <c r="P312" s="9" t="e">
        <f t="shared" si="43"/>
        <v>#DIV/0!</v>
      </c>
      <c r="Q312" s="9" t="e">
        <f t="shared" si="44"/>
        <v>#DIV/0!</v>
      </c>
      <c r="R312" s="9" t="e">
        <f>U301</f>
        <v>#DIV/0!</v>
      </c>
      <c r="S312" s="9" t="e">
        <f t="shared" si="45"/>
        <v>#DIV/0!</v>
      </c>
      <c r="T312" s="9"/>
      <c r="U312" s="9" t="str">
        <f t="shared" si="46"/>
        <v>Target; Gain &gt; 0.7; #pref=4</v>
      </c>
      <c r="V312" s="9" t="e">
        <f t="shared" si="47"/>
        <v>#DIV/0!</v>
      </c>
      <c r="W312" s="9" t="e">
        <f t="shared" si="47"/>
        <v>#DIV/0!</v>
      </c>
      <c r="X312" s="9" t="e">
        <f t="shared" si="48"/>
        <v>#DIV/0!</v>
      </c>
      <c r="Y312" s="9" t="e">
        <f t="shared" si="49"/>
        <v>#DIV/0!</v>
      </c>
      <c r="Z312" s="9" t="e">
        <f t="shared" si="50"/>
        <v>#DIV/0!</v>
      </c>
      <c r="AA312" s="9" t="e">
        <f t="shared" si="51"/>
        <v>#DIV/0!</v>
      </c>
      <c r="AB312" s="13"/>
      <c r="AC312" s="9" t="str">
        <f t="shared" si="52"/>
        <v>Target; Gain &gt; 0.7; #pref=4</v>
      </c>
      <c r="AD312" s="9" t="e">
        <f t="shared" si="53"/>
        <v>#DIV/0!</v>
      </c>
      <c r="AE312" s="9" t="e">
        <f t="shared" si="53"/>
        <v>#DIV/0!</v>
      </c>
      <c r="AF312" s="9" t="e">
        <f t="shared" si="54"/>
        <v>#DIV/0!</v>
      </c>
      <c r="AG312" s="9" t="e">
        <f t="shared" si="55"/>
        <v>#DIV/0!</v>
      </c>
      <c r="AH312" s="9" t="e">
        <f t="shared" si="56"/>
        <v>#DIV/0!</v>
      </c>
      <c r="AI312" s="9" t="e">
        <f t="shared" si="57"/>
        <v>#DIV/0!</v>
      </c>
      <c r="AK312" s="9"/>
      <c r="AL312" s="9"/>
      <c r="AM312" s="9"/>
      <c r="AN312" s="13"/>
      <c r="AO312" s="13"/>
      <c r="AP312" s="13"/>
      <c r="AQ312" s="13"/>
      <c r="AR312" s="13"/>
      <c r="AS312" s="13"/>
      <c r="AT312" s="13"/>
      <c r="AU312" s="13"/>
    </row>
    <row r="313" spans="7:49" x14ac:dyDescent="0.3">
      <c r="L313" t="str">
        <f>L302</f>
        <v>Target; Gain &gt; 0</v>
      </c>
      <c r="N313" s="9">
        <f t="shared" si="42"/>
        <v>1230745.925</v>
      </c>
      <c r="O313" s="9">
        <f t="shared" si="42"/>
        <v>1242262.125</v>
      </c>
      <c r="P313" s="9">
        <f t="shared" si="43"/>
        <v>714748.58749999991</v>
      </c>
      <c r="Q313" s="9">
        <f t="shared" si="44"/>
        <v>626276.20000000007</v>
      </c>
      <c r="R313" s="9">
        <f>U302</f>
        <v>3872294.8624999998</v>
      </c>
      <c r="S313" s="9">
        <f t="shared" si="45"/>
        <v>1803951.7374999998</v>
      </c>
      <c r="T313" s="9"/>
      <c r="U313" s="9" t="str">
        <f t="shared" si="46"/>
        <v>Target; Gain &gt; 0</v>
      </c>
      <c r="V313" s="9">
        <f t="shared" si="47"/>
        <v>1.3956847876455867</v>
      </c>
      <c r="W313" s="9">
        <f t="shared" si="47"/>
        <v>1.3875517271146236</v>
      </c>
      <c r="X313" s="9">
        <f t="shared" si="48"/>
        <v>1.2023189480663858</v>
      </c>
      <c r="Y313" s="9">
        <f t="shared" si="49"/>
        <v>1.171976956362778</v>
      </c>
      <c r="Z313" s="9">
        <f t="shared" si="50"/>
        <v>2.4658453209653088</v>
      </c>
      <c r="AA313" s="9">
        <f t="shared" si="51"/>
        <v>2.3703638959123059</v>
      </c>
      <c r="AB313" s="13"/>
      <c r="AC313" s="9" t="str">
        <f t="shared" si="52"/>
        <v>Target; Gain &gt; 0</v>
      </c>
      <c r="AD313" s="9">
        <f t="shared" si="53"/>
        <v>0.49966857876934234</v>
      </c>
      <c r="AE313" s="9">
        <f t="shared" si="53"/>
        <v>0.49758939038729288</v>
      </c>
      <c r="AF313" s="9">
        <f t="shared" si="54"/>
        <v>0.4722192965065915</v>
      </c>
      <c r="AG313" s="9">
        <f t="shared" si="55"/>
        <v>0.48756384605294439</v>
      </c>
      <c r="AH313" s="9">
        <f t="shared" si="56"/>
        <v>0.4827907402126585</v>
      </c>
      <c r="AI313" s="9">
        <f t="shared" si="57"/>
        <v>1.1956735180188842</v>
      </c>
      <c r="AK313" s="9"/>
      <c r="AL313" s="9"/>
      <c r="AM313" s="9"/>
      <c r="AN313" s="13"/>
      <c r="AO313" s="13"/>
      <c r="AP313" s="13"/>
      <c r="AQ313" s="13"/>
      <c r="AR313" s="13"/>
      <c r="AS313" s="13"/>
      <c r="AT313" s="13"/>
      <c r="AU313" s="13"/>
    </row>
    <row r="314" spans="7:49" x14ac:dyDescent="0.3">
      <c r="L314" t="str">
        <f>L303</f>
        <v>Target; Gain &lt;= 0</v>
      </c>
      <c r="N314" s="9">
        <f t="shared" ref="N314:O314" si="60">N303</f>
        <v>1717283.2000000002</v>
      </c>
      <c r="O314" s="9">
        <f t="shared" si="60"/>
        <v>1723589.8</v>
      </c>
      <c r="P314" s="9">
        <f t="shared" ref="P314" si="61">Q303</f>
        <v>826272.4</v>
      </c>
      <c r="Q314" s="9">
        <f t="shared" ref="Q314" si="62">S303</f>
        <v>951573.5</v>
      </c>
      <c r="R314" s="9">
        <f>U303</f>
        <v>3861862</v>
      </c>
      <c r="S314" s="9">
        <f t="shared" ref="S314" si="63">W303</f>
        <v>1524812.7000000002</v>
      </c>
      <c r="T314" s="9"/>
      <c r="U314" s="9" t="str">
        <f t="shared" ref="U314" si="64">X303</f>
        <v>Target; Gain &lt;= 0</v>
      </c>
      <c r="V314" s="9">
        <f t="shared" ref="V314:W314" si="65">Z303</f>
        <v>1.6184225254924964</v>
      </c>
      <c r="W314" s="9">
        <f t="shared" si="65"/>
        <v>1.6200650313927325</v>
      </c>
      <c r="X314" s="9">
        <f t="shared" ref="X314" si="66">AC303</f>
        <v>1.2355673987971387</v>
      </c>
      <c r="Y314" s="9">
        <f t="shared" ref="Y314" si="67">AE303</f>
        <v>1.7444902580115014</v>
      </c>
      <c r="Z314" s="9">
        <f t="shared" ref="Z314" si="68">AG303</f>
        <v>2.1825886952865403</v>
      </c>
      <c r="AA314" s="9">
        <f t="shared" ref="AA314" si="69">AI303</f>
        <v>2.9132569781388158</v>
      </c>
      <c r="AB314" s="13"/>
      <c r="AC314" s="9" t="str">
        <f t="shared" ref="AC314" si="70">AJ303</f>
        <v>Target; Gain &lt;= 0</v>
      </c>
      <c r="AD314" s="9">
        <f t="shared" ref="AD314:AE314" si="71">AL303</f>
        <v>0.42668991988757621</v>
      </c>
      <c r="AE314" s="9">
        <f t="shared" si="71"/>
        <v>0.42569792090216652</v>
      </c>
      <c r="AF314" s="9">
        <f t="shared" ref="AF314" si="72">AO303</f>
        <v>0.37356416610709853</v>
      </c>
      <c r="AG314" s="9">
        <f t="shared" ref="AG314" si="73">AQ303</f>
        <v>0.46005146328243424</v>
      </c>
      <c r="AH314" s="9">
        <f t="shared" ref="AH314" si="74">AS303</f>
        <v>0.37227265600813553</v>
      </c>
      <c r="AI314" s="9">
        <f t="shared" ref="AI314" si="75">AU303</f>
        <v>1.5277496544935274</v>
      </c>
      <c r="AK314" s="9"/>
      <c r="AL314" s="9"/>
      <c r="AM314" s="9"/>
      <c r="AN314" s="13"/>
      <c r="AO314" s="13"/>
      <c r="AP314" s="13"/>
      <c r="AQ314" s="13"/>
      <c r="AR314" s="13"/>
      <c r="AS314" s="13"/>
      <c r="AT314" s="13"/>
      <c r="AU314" s="13"/>
    </row>
    <row r="315" spans="7:49" x14ac:dyDescent="0.3"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  <c r="AA315" s="8"/>
      <c r="AB315" s="8"/>
      <c r="AC315" s="8"/>
      <c r="AK315" s="8"/>
      <c r="AL315" s="8"/>
      <c r="AM315" s="8"/>
      <c r="AN315" s="8"/>
      <c r="AO315" s="8"/>
    </row>
    <row r="316" spans="7:49" x14ac:dyDescent="0.3">
      <c r="K316" s="35" t="s">
        <v>61</v>
      </c>
      <c r="L316" s="5">
        <f>X316</f>
        <v>0.7</v>
      </c>
      <c r="M316" s="6" t="s">
        <v>2</v>
      </c>
      <c r="N316" s="6" t="s">
        <v>3</v>
      </c>
      <c r="O316" s="6" t="s">
        <v>4</v>
      </c>
      <c r="P316" s="6" t="s">
        <v>5</v>
      </c>
      <c r="Q316" s="6" t="s">
        <v>6</v>
      </c>
      <c r="R316" s="6" t="s">
        <v>7</v>
      </c>
      <c r="S316" s="6" t="s">
        <v>8</v>
      </c>
      <c r="T316" s="6" t="s">
        <v>9</v>
      </c>
      <c r="U316" s="6" t="s">
        <v>10</v>
      </c>
      <c r="V316" s="6" t="s">
        <v>11</v>
      </c>
      <c r="W316" s="6" t="s">
        <v>12</v>
      </c>
      <c r="X316" s="7">
        <f>X292</f>
        <v>0.7</v>
      </c>
      <c r="Y316" s="6" t="s">
        <v>2</v>
      </c>
      <c r="Z316" s="6" t="s">
        <v>3</v>
      </c>
      <c r="AA316" s="6" t="s">
        <v>4</v>
      </c>
      <c r="AB316" s="6" t="s">
        <v>5</v>
      </c>
      <c r="AC316" s="6" t="s">
        <v>6</v>
      </c>
      <c r="AD316" s="6" t="s">
        <v>7</v>
      </c>
      <c r="AE316" s="6" t="s">
        <v>8</v>
      </c>
      <c r="AF316" s="6" t="s">
        <v>9</v>
      </c>
      <c r="AG316" s="6" t="s">
        <v>10</v>
      </c>
      <c r="AH316" s="6" t="s">
        <v>11</v>
      </c>
      <c r="AI316" s="6" t="s">
        <v>12</v>
      </c>
      <c r="AJ316" s="5">
        <f t="shared" ref="AJ316:AJ327" si="76">X316</f>
        <v>0.7</v>
      </c>
      <c r="AK316" s="6" t="s">
        <v>2</v>
      </c>
      <c r="AL316" s="6" t="s">
        <v>3</v>
      </c>
      <c r="AM316" s="6" t="s">
        <v>4</v>
      </c>
      <c r="AN316" s="6" t="s">
        <v>5</v>
      </c>
      <c r="AO316" s="6" t="s">
        <v>6</v>
      </c>
      <c r="AP316" s="6" t="s">
        <v>7</v>
      </c>
      <c r="AQ316" s="6" t="s">
        <v>8</v>
      </c>
      <c r="AR316" s="6" t="s">
        <v>9</v>
      </c>
      <c r="AS316" s="6" t="s">
        <v>10</v>
      </c>
      <c r="AT316" s="6" t="s">
        <v>11</v>
      </c>
      <c r="AU316" s="6" t="s">
        <v>12</v>
      </c>
    </row>
    <row r="317" spans="7:49" x14ac:dyDescent="0.3">
      <c r="L317" s="8" t="s">
        <v>15</v>
      </c>
      <c r="M317" s="9">
        <f>MEDIAN(M3:M290)</f>
        <v>2180548</v>
      </c>
      <c r="N317" s="9">
        <f t="shared" ref="N317:W317" si="77">MEDIAN(N3:N290)</f>
        <v>2028462.55</v>
      </c>
      <c r="O317" s="9">
        <f t="shared" si="77"/>
        <v>2041139.1</v>
      </c>
      <c r="P317" s="9">
        <f t="shared" si="77"/>
        <v>2559623.7999999998</v>
      </c>
      <c r="Q317" s="9">
        <f t="shared" si="77"/>
        <v>957606.2</v>
      </c>
      <c r="R317" s="9">
        <f t="shared" si="77"/>
        <v>1762039.3</v>
      </c>
      <c r="S317" s="9">
        <f t="shared" si="77"/>
        <v>891049.9</v>
      </c>
      <c r="T317" s="9">
        <f t="shared" si="77"/>
        <v>4576408.5999999996</v>
      </c>
      <c r="U317" s="9">
        <f t="shared" si="77"/>
        <v>4052249.4000000004</v>
      </c>
      <c r="V317" s="9">
        <f t="shared" si="77"/>
        <v>6310127.9000000004</v>
      </c>
      <c r="W317" s="9">
        <f t="shared" si="77"/>
        <v>2255264.9500000002</v>
      </c>
      <c r="X317" s="9" t="s">
        <v>15</v>
      </c>
      <c r="Y317" s="9">
        <f>MEDIAN(Y3:Y290)</f>
        <v>2.153957093699137</v>
      </c>
      <c r="Z317" s="9">
        <f t="shared" ref="Z317:AI317" si="78">MEDIAN(Z3:Z290)</f>
        <v>2.0181759159429928</v>
      </c>
      <c r="AA317" s="9">
        <f t="shared" si="78"/>
        <v>2.0106761082599407</v>
      </c>
      <c r="AB317" s="9">
        <f t="shared" si="78"/>
        <v>3.0030960739008155</v>
      </c>
      <c r="AC317" s="9">
        <f t="shared" si="78"/>
        <v>1.4319765879481565</v>
      </c>
      <c r="AD317" s="9">
        <f t="shared" si="78"/>
        <v>2.8406152323877905</v>
      </c>
      <c r="AE317" s="9">
        <f t="shared" si="78"/>
        <v>1.933923390234122</v>
      </c>
      <c r="AF317" s="9">
        <f t="shared" si="78"/>
        <v>2.0967170636984518</v>
      </c>
      <c r="AG317" s="9">
        <f t="shared" si="78"/>
        <v>2.6571028591075443</v>
      </c>
      <c r="AH317" s="9">
        <f t="shared" si="78"/>
        <v>4.7191098758019505</v>
      </c>
      <c r="AI317" s="9">
        <f t="shared" si="78"/>
        <v>3.3771906266803855</v>
      </c>
      <c r="AJ317" s="8" t="str">
        <f t="shared" si="76"/>
        <v>ALL</v>
      </c>
      <c r="AK317" s="9">
        <f>MEDIAN(AK3:AK290)</f>
        <v>2.153957093699137</v>
      </c>
      <c r="AL317" s="9">
        <f t="shared" ref="AL317:AU317" si="79">MEDIAN(AL3:AL290)</f>
        <v>0.65274767969676761</v>
      </c>
      <c r="AM317" s="9">
        <f t="shared" si="79"/>
        <v>0.65226850625767829</v>
      </c>
      <c r="AN317" s="9">
        <f t="shared" si="79"/>
        <v>3.0030960739008155</v>
      </c>
      <c r="AO317" s="9">
        <f t="shared" si="79"/>
        <v>0.52382553804782217</v>
      </c>
      <c r="AP317" s="9">
        <f t="shared" si="79"/>
        <v>2.8406152323877905</v>
      </c>
      <c r="AQ317" s="9">
        <f t="shared" si="79"/>
        <v>0.58744527618400755</v>
      </c>
      <c r="AR317" s="9">
        <f t="shared" si="79"/>
        <v>1.1805443390854635</v>
      </c>
      <c r="AS317" s="9">
        <f t="shared" si="79"/>
        <v>0.5162337553425459</v>
      </c>
      <c r="AT317" s="9">
        <f t="shared" si="79"/>
        <v>4.7191098758019505</v>
      </c>
      <c r="AU317" s="9">
        <f t="shared" si="79"/>
        <v>1.6120464060863016</v>
      </c>
    </row>
    <row r="318" spans="7:49" x14ac:dyDescent="0.3">
      <c r="L318" s="8" t="str">
        <f>"Target; Gain &gt; "&amp;L316</f>
        <v>Target; Gain &gt; 0.7</v>
      </c>
      <c r="M318" s="9" cm="1">
        <f t="array" ref="M318">MEDIAN(_xlfn._xlws.FILTER(M3:M290, ($AZ3:$AZ290 &gt; $X292)*($AZ3:$AZ290 &lt;&gt; "")))</f>
        <v>2467592.7000000002</v>
      </c>
      <c r="N318" s="9" cm="1">
        <f t="array" ref="N318">MEDIAN(_xlfn._xlws.FILTER(N3:N290, ($AZ3:$AZ290 &gt; $X292)*($AZ3:$AZ290 &lt;&gt; "")))</f>
        <v>1453233.1</v>
      </c>
      <c r="O318" s="9" cm="1">
        <f t="array" ref="O318">MEDIAN(_xlfn._xlws.FILTER(O3:O290, ($AZ3:$AZ290 &gt; $X292)*($AZ3:$AZ290 &lt;&gt; "")))</f>
        <v>1467638</v>
      </c>
      <c r="P318" s="9" cm="1">
        <f t="array" ref="P318">MEDIAN(_xlfn._xlws.FILTER(P3:P290, ($AZ3:$AZ290 &gt; $X292)*($AZ3:$AZ290 &lt;&gt; "")))</f>
        <v>6188621.2000000002</v>
      </c>
      <c r="Q318" s="9" cm="1">
        <f t="array" ref="Q318">MEDIAN(_xlfn._xlws.FILTER(Q3:Q290, ($AZ3:$AZ290 &gt; $X292)*($AZ3:$AZ290 &lt;&gt; "")))</f>
        <v>738260.7</v>
      </c>
      <c r="R318" s="9" cm="1">
        <f t="array" ref="R318">MEDIAN(_xlfn._xlws.FILTER(R3:R290, ($AZ3:$AZ290 &gt; $X292)*($AZ3:$AZ290 &lt;&gt; "")))</f>
        <v>4841726.4000000004</v>
      </c>
      <c r="S318" s="9" cm="1">
        <f t="array" ref="S318">MEDIAN(_xlfn._xlws.FILTER(S3:S290, ($AZ3:$AZ290 &gt; $X292)*($AZ3:$AZ290 &lt;&gt; "")))</f>
        <v>982912.60000000009</v>
      </c>
      <c r="T318" s="9" cm="1">
        <f t="array" ref="T318">MEDIAN(_xlfn._xlws.FILTER(T3:T290, ($AZ3:$AZ290 &gt; $X292)*($AZ3:$AZ290 &lt;&gt; "")))</f>
        <v>7512316.3000000007</v>
      </c>
      <c r="U318" s="9" cm="1">
        <f t="array" ref="U318">MEDIAN(_xlfn._xlws.FILTER(U3:U290, ($AZ3:$AZ290 &gt; $X292)*($AZ3:$AZ290 &lt;&gt; "")))</f>
        <v>4803829.2</v>
      </c>
      <c r="V318" s="9" cm="1">
        <f t="array" ref="V318">MEDIAN(_xlfn._xlws.FILTER(V3:V290, ($AZ3:$AZ290 &gt; $X292)*($AZ3:$AZ290 &lt;&gt; "")))</f>
        <v>11595396.300000001</v>
      </c>
      <c r="W318" s="9" cm="1">
        <f t="array" ref="W318">MEDIAN(_xlfn._xlws.FILTER(W3:W290, ($AZ3:$AZ290 &gt; $X292)*($AZ3:$AZ290 &lt;&gt; "")))</f>
        <v>2235188.9</v>
      </c>
      <c r="X318" s="9" t="str">
        <f>"Target; Gain &gt; "&amp;X316</f>
        <v>Target; Gain &gt; 0.7</v>
      </c>
      <c r="Y318" s="9" cm="1">
        <f t="array" ref="Y318">MEDIAN(_xlfn._xlws.FILTER(Y3:Y290, ($AZ3:$AZ290 &gt; $X292)*($AZ3:$AZ290 &lt;&gt; "")))</f>
        <v>2.3107254546950569</v>
      </c>
      <c r="Z318" s="9" cm="1">
        <f t="array" ref="Z318">MEDIAN(_xlfn._xlws.FILTER(Z3:Z290, ($AZ3:$AZ290 &gt; $X292)*($AZ3:$AZ290 &lt;&gt; "")))</f>
        <v>1.516152397118276</v>
      </c>
      <c r="AA318" s="9" cm="1">
        <f t="array" ref="AA318">MEDIAN(_xlfn._xlws.FILTER(AA3:AA290, ($AZ3:$AZ290 &gt; $X292)*($AZ3:$AZ290 &lt;&gt; "")))</f>
        <v>1.5030521786189639</v>
      </c>
      <c r="AB318" s="9" cm="1">
        <f t="array" ref="AB318">MEDIAN(_xlfn._xlws.FILTER(AB3:AB290, ($AZ3:$AZ290 &gt; $X292)*($AZ3:$AZ290 &lt;&gt; "")))</f>
        <v>3.2635647925955711</v>
      </c>
      <c r="AC318" s="9" cm="1">
        <f t="array" ref="AC318">MEDIAN(_xlfn._xlws.FILTER(AC3:AC290, ($AZ3:$AZ290 &gt; $X292)*($AZ3:$AZ290 &lt;&gt; "")))</f>
        <v>1.2027891261008334</v>
      </c>
      <c r="AD318" s="9" cm="1">
        <f t="array" ref="AD318">MEDIAN(_xlfn._xlws.FILTER(AD3:AD290, ($AZ3:$AZ290 &gt; $X292)*($AZ3:$AZ290 &lt;&gt; "")))</f>
        <v>3.3489073114062196</v>
      </c>
      <c r="AE318" s="9" cm="1">
        <f t="array" ref="AE318">MEDIAN(_xlfn._xlws.FILTER(AE3:AE290, ($AZ3:$AZ290 &gt; $X292)*($AZ3:$AZ290 &lt;&gt; "")))</f>
        <v>1.2278928790648935</v>
      </c>
      <c r="AF318" s="9" cm="1">
        <f t="array" ref="AF318">MEDIAN(_xlfn._xlws.FILTER(AF3:AF290, ($AZ3:$AZ290 &gt; $X292)*($AZ3:$AZ290 &lt;&gt; "")))</f>
        <v>4.3631171415152492</v>
      </c>
      <c r="AG318" s="9" cm="1">
        <f t="array" ref="AG318">MEDIAN(_xlfn._xlws.FILTER(AG3:AG290, ($AZ3:$AZ290 &gt; $X292)*($AZ3:$AZ290 &lt;&gt; "")))</f>
        <v>3.0512703446613161</v>
      </c>
      <c r="AH318" s="9" cm="1">
        <f t="array" ref="AH318">MEDIAN(_xlfn._xlws.FILTER(AH3:AH290, ($AZ3:$AZ290 &gt; $X292)*($AZ3:$AZ290 &lt;&gt; "")))</f>
        <v>5.7984984938055284</v>
      </c>
      <c r="AI318" s="9" cm="1">
        <f t="array" ref="AI318">MEDIAN(_xlfn._xlws.FILTER(AI3:AI290, ($AZ3:$AZ290 &gt; $X292)*($AZ3:$AZ290 &lt;&gt; "")))</f>
        <v>2.7767595981073097</v>
      </c>
      <c r="AJ318" s="8" t="str">
        <f t="shared" si="76"/>
        <v>Target; Gain &gt; 0.7</v>
      </c>
      <c r="AK318" s="9" cm="1">
        <f t="array" ref="AK318">MEDIAN(_xlfn._xlws.FILTER(AK3:AK290, ($AZ3:$AZ290 &gt; $X292)*($AZ3:$AZ290 &lt;&gt; "")))</f>
        <v>2.3107254546950569</v>
      </c>
      <c r="AL318" s="9" cm="1">
        <f t="array" ref="AL318">MEDIAN(_xlfn._xlws.FILTER(AL3:AL290, ($AZ3:$AZ290 &gt; $X292)*($AZ3:$AZ290 &lt;&gt; "")))</f>
        <v>0.54476258069043981</v>
      </c>
      <c r="AM318" s="9" cm="1">
        <f t="array" ref="AM318">MEDIAN(_xlfn._xlws.FILTER(AM3:AM290, ($AZ3:$AZ290 &gt; $X292)*($AZ3:$AZ290 &lt;&gt; "")))</f>
        <v>0.53710731621249574</v>
      </c>
      <c r="AN318" s="9" cm="1">
        <f t="array" ref="AN318">MEDIAN(_xlfn._xlws.FILTER(AN3:AN290, ($AZ3:$AZ290 &gt; $X292)*($AZ3:$AZ290 &lt;&gt; "")))</f>
        <v>3.2635647925955711</v>
      </c>
      <c r="AO318" s="9" cm="1">
        <f t="array" ref="AO318">MEDIAN(_xlfn._xlws.FILTER(AO3:AO290, ($AZ3:$AZ290 &gt; $X292)*($AZ3:$AZ290 &lt;&gt; "")))</f>
        <v>0.49864796850015408</v>
      </c>
      <c r="AP318" s="9" cm="1">
        <f t="array" ref="AP318">MEDIAN(_xlfn._xlws.FILTER(AP3:AP290, ($AZ3:$AZ290 &gt; $X292)*($AZ3:$AZ290 &lt;&gt; "")))</f>
        <v>3.3489073114062196</v>
      </c>
      <c r="AQ318" s="9" cm="1">
        <f t="array" ref="AQ318">MEDIAN(_xlfn._xlws.FILTER(AQ3:AQ290, ($AZ3:$AZ290 &gt; $X292)*($AZ3:$AZ290 &lt;&gt; "")))</f>
        <v>0.52935119757894422</v>
      </c>
      <c r="AR318" s="9" cm="1">
        <f t="array" ref="AR318">MEDIAN(_xlfn._xlws.FILTER(AR3:AR290, ($AZ3:$AZ290 &gt; $X292)*($AZ3:$AZ290 &lt;&gt; "")))</f>
        <v>2.3526353508117603</v>
      </c>
      <c r="AS318" s="9" cm="1">
        <f t="array" ref="AS318">MEDIAN(_xlfn._xlws.FILTER(AS3:AS290, ($AZ3:$AZ290 &gt; $X292)*($AZ3:$AZ290 &lt;&gt; "")))</f>
        <v>0.57583041581092398</v>
      </c>
      <c r="AT318" s="9" cm="1">
        <f t="array" ref="AT318">MEDIAN(_xlfn._xlws.FILTER(AT3:AT290, ($AZ3:$AZ290 &gt; $X292)*($AZ3:$AZ290 &lt;&gt; "")))</f>
        <v>5.7984984938055284</v>
      </c>
      <c r="AU318" s="9" cm="1">
        <f t="array" ref="AU318">MEDIAN(_xlfn._xlws.FILTER(AU3:AU290, ($AZ3:$AZ290 &gt; $X292)*($AZ3:$AZ290 &lt;&gt; "")))</f>
        <v>1.288765741797397</v>
      </c>
    </row>
    <row r="319" spans="7:49" x14ac:dyDescent="0.3">
      <c r="L319" s="8" t="str">
        <f>"Gain &gt; "&amp;L316</f>
        <v>Gain &gt; 0.7</v>
      </c>
      <c r="M319" s="9" cm="1">
        <f t="array" ref="M319">MEDIAN(_xlfn._xlws.FILTER(M3:M290, $AY3:$AY290&gt;$X292))</f>
        <v>1961958.6</v>
      </c>
      <c r="N319" s="9" cm="1">
        <f t="array" ref="N319">MEDIAN(_xlfn._xlws.FILTER(N3:N290, $AY3:$AY290&gt;$X292))</f>
        <v>1149420.8999999999</v>
      </c>
      <c r="O319" s="9" cm="1">
        <f t="array" ref="O319">MEDIAN(_xlfn._xlws.FILTER(O3:O290, $AY3:$AY290&gt;$X292))</f>
        <v>1162668.7</v>
      </c>
      <c r="P319" s="9" cm="1">
        <f t="array" ref="P319">MEDIAN(_xlfn._xlws.FILTER(P3:P290, $AY3:$AY290&gt;$X292))</f>
        <v>4116457.1</v>
      </c>
      <c r="Q319" s="9" cm="1">
        <f t="array" ref="Q319">MEDIAN(_xlfn._xlws.FILTER(Q3:Q290, $AY3:$AY290&gt;$X292))</f>
        <v>454947.5</v>
      </c>
      <c r="R319" s="9" cm="1">
        <f t="array" ref="R319">MEDIAN(_xlfn._xlws.FILTER(R3:R290, $AY3:$AY290&gt;$X292))</f>
        <v>3604157.2</v>
      </c>
      <c r="S319" s="9" cm="1">
        <f t="array" ref="S319">MEDIAN(_xlfn._xlws.FILTER(S3:S290, $AY3:$AY290&gt;$X292))</f>
        <v>695485.9</v>
      </c>
      <c r="T319" s="9" cm="1">
        <f t="array" ref="T319">MEDIAN(_xlfn._xlws.FILTER(T3:T290, $AY3:$AY290&gt;$X292))</f>
        <v>6065863.5</v>
      </c>
      <c r="U319" s="9" cm="1">
        <f t="array" ref="U319">MEDIAN(_xlfn._xlws.FILTER(U3:U290, $AY3:$AY290&gt;$X292))</f>
        <v>4139561.6</v>
      </c>
      <c r="V319" s="9" cm="1">
        <f t="array" ref="V319">MEDIAN(_xlfn._xlws.FILTER(V3:V290, $AY3:$AY290&gt;$X292))</f>
        <v>8631431.6999999993</v>
      </c>
      <c r="W319" s="9" cm="1">
        <f t="array" ref="W319">MEDIAN(_xlfn._xlws.FILTER(W3:W290, $AY3:$AY290&gt;$X292))</f>
        <v>1275278.7999999998</v>
      </c>
      <c r="X319" s="9" t="str">
        <f>"Gain &gt; "&amp;X316</f>
        <v>Gain &gt; 0.7</v>
      </c>
      <c r="Y319" s="9" cm="1">
        <f t="array" ref="Y319">MEDIAN(_xlfn._xlws.FILTER(Y3:Y290, $AY3:$AY290&gt;$X292))</f>
        <v>2.0201849846052937</v>
      </c>
      <c r="Z319" s="9" cm="1">
        <f t="array" ref="Z319">MEDIAN(_xlfn._xlws.FILTER(Z3:Z290, $AY3:$AY290&gt;$X292))</f>
        <v>1.3039937374938746</v>
      </c>
      <c r="AA319" s="9" cm="1">
        <f t="array" ref="AA319">MEDIAN(_xlfn._xlws.FILTER(AA3:AA290, $AY3:$AY290&gt;$X292))</f>
        <v>1.3040325141861104</v>
      </c>
      <c r="AB319" s="9" cm="1">
        <f t="array" ref="AB319">MEDIAN(_xlfn._xlws.FILTER(AB3:AB290, $AY3:$AY290&gt;$X292))</f>
        <v>3.0935485232010258</v>
      </c>
      <c r="AC319" s="9" cm="1">
        <f t="array" ref="AC319">MEDIAN(_xlfn._xlws.FILTER(AC3:AC290, $AY3:$AY290&gt;$X292))</f>
        <v>0.97516938430198952</v>
      </c>
      <c r="AD319" s="9" cm="1">
        <f t="array" ref="AD319">MEDIAN(_xlfn._xlws.FILTER(AD3:AD290, $AY3:$AY290&gt;$X292))</f>
        <v>3.339668512402568</v>
      </c>
      <c r="AE319" s="9" cm="1">
        <f t="array" ref="AE319">MEDIAN(_xlfn._xlws.FILTER(AE3:AE290, $AY3:$AY290&gt;$X292))</f>
        <v>1.2278928790648935</v>
      </c>
      <c r="AF319" s="9" cm="1">
        <f t="array" ref="AF319">MEDIAN(_xlfn._xlws.FILTER(AF3:AF290, $AY3:$AY290&gt;$X292))</f>
        <v>3.1680902045918629</v>
      </c>
      <c r="AG319" s="9" cm="1">
        <f t="array" ref="AG319">MEDIAN(_xlfn._xlws.FILTER(AG3:AG290, $AY3:$AY290&gt;$X292))</f>
        <v>2.5080660268489741</v>
      </c>
      <c r="AH319" s="9" cm="1">
        <f t="array" ref="AH319">MEDIAN(_xlfn._xlws.FILTER(AH3:AH290, $AY3:$AY290&gt;$X292))</f>
        <v>5.1636971734056711</v>
      </c>
      <c r="AI319" s="9" cm="1">
        <f t="array" ref="AI319">MEDIAN(_xlfn._xlws.FILTER(AI3:AI290, $AY3:$AY290&gt;$X292))</f>
        <v>2.1232110406912392</v>
      </c>
      <c r="AJ319" s="8" t="str">
        <f t="shared" si="76"/>
        <v>Gain &gt; 0.7</v>
      </c>
      <c r="AK319" s="9" cm="1">
        <f t="array" ref="AK319">MEDIAN(_xlfn._xlws.FILTER(AK3:AK290, $AY3:$AY290&gt;$X292))</f>
        <v>2.0201849846052937</v>
      </c>
      <c r="AL319" s="9" cm="1">
        <f t="array" ref="AL319">MEDIAN(_xlfn._xlws.FILTER(AL3:AL290, $AY3:$AY290&gt;$X292))</f>
        <v>0.45620822568889707</v>
      </c>
      <c r="AM319" s="9" cm="1">
        <f t="array" ref="AM319">MEDIAN(_xlfn._xlws.FILTER(AM3:AM290, $AY3:$AY290&gt;$X292))</f>
        <v>0.45305007899878547</v>
      </c>
      <c r="AN319" s="9" cm="1">
        <f t="array" ref="AN319">MEDIAN(_xlfn._xlws.FILTER(AN3:AN290, $AY3:$AY290&gt;$X292))</f>
        <v>3.0935485232010258</v>
      </c>
      <c r="AO319" s="9" cm="1">
        <f t="array" ref="AO319">MEDIAN(_xlfn._xlws.FILTER(AO3:AO290, $AY3:$AY290&gt;$X292))</f>
        <v>0.37085297261946837</v>
      </c>
      <c r="AP319" s="9" cm="1">
        <f t="array" ref="AP319">MEDIAN(_xlfn._xlws.FILTER(AP3:AP290, $AY3:$AY290&gt;$X292))</f>
        <v>3.339668512402568</v>
      </c>
      <c r="AQ319" s="9" cm="1">
        <f t="array" ref="AQ319">MEDIAN(_xlfn._xlws.FILTER(AQ3:AQ290, $AY3:$AY290&gt;$X292))</f>
        <v>0.48177969668176956</v>
      </c>
      <c r="AR319" s="9" cm="1">
        <f t="array" ref="AR319">MEDIAN(_xlfn._xlws.FILTER(AR3:AR290, $AY3:$AY290&gt;$X292))</f>
        <v>1.712520924891578</v>
      </c>
      <c r="AS319" s="9" cm="1">
        <f t="array" ref="AS319">MEDIAN(_xlfn._xlws.FILTER(AS3:AS290, $AY3:$AY290&gt;$X292))</f>
        <v>0.46123234219849107</v>
      </c>
      <c r="AT319" s="9" cm="1">
        <f t="array" ref="AT319">MEDIAN(_xlfn._xlws.FILTER(AT3:AT290, $AY3:$AY290&gt;$X292))</f>
        <v>5.1636971734056711</v>
      </c>
      <c r="AU319" s="9" cm="1">
        <f t="array" ref="AU319">MEDIAN(_xlfn._xlws.FILTER(AU3:AU290, $AY3:$AY290&gt;$X292))</f>
        <v>1.0206366165075451</v>
      </c>
      <c r="AW319" s="10"/>
    </row>
    <row r="320" spans="7:49" x14ac:dyDescent="0.3">
      <c r="L320" t="s">
        <v>16</v>
      </c>
      <c r="M320" s="9" cm="1">
        <f t="array" ref="M320">MEDIAN(_xlfn._xlws.FILTER(M3:M290, $H3:$H290=1))</f>
        <v>1381622.7</v>
      </c>
      <c r="N320" s="9" cm="1">
        <f t="array" ref="N320">MEDIAN(_xlfn._xlws.FILTER(N3:N290, $H3:$H290=1))</f>
        <v>1382691.9</v>
      </c>
      <c r="O320" s="9" cm="1">
        <f t="array" ref="O320">MEDIAN(_xlfn._xlws.FILTER(O3:O290, $H3:$H290=1))</f>
        <v>1392061.7</v>
      </c>
      <c r="P320" s="9" cm="1">
        <f t="array" ref="P320">MEDIAN(_xlfn._xlws.FILTER(P3:P290, $H3:$H290=1))</f>
        <v>983172.3</v>
      </c>
      <c r="Q320" s="9" cm="1">
        <f t="array" ref="Q320">MEDIAN(_xlfn._xlws.FILTER(Q3:Q290, $H3:$H290=1))</f>
        <v>483019.6</v>
      </c>
      <c r="R320" s="9" cm="1">
        <f t="array" ref="R320">MEDIAN(_xlfn._xlws.FILTER(R3:R290, $H3:$H290=1))</f>
        <v>860804.7</v>
      </c>
      <c r="S320" s="9" cm="1">
        <f t="array" ref="S320">MEDIAN(_xlfn._xlws.FILTER(S3:S290, $H3:$H290=1))</f>
        <v>542208.5</v>
      </c>
      <c r="T320" s="9" cm="1">
        <f t="array" ref="T320">MEDIAN(_xlfn._xlws.FILTER(T3:T290, $H3:$H290=1))</f>
        <v>4453402.4000000004</v>
      </c>
      <c r="U320" s="9" cm="1">
        <f t="array" ref="U320">MEDIAN(_xlfn._xlws.FILTER(U3:U290, $H3:$H290=1))</f>
        <v>3851246.75</v>
      </c>
      <c r="V320" s="9" cm="1">
        <f t="array" ref="V320">MEDIAN(_xlfn._xlws.FILTER(V3:V290, $H3:$H290=1))</f>
        <v>2766834.3</v>
      </c>
      <c r="W320" s="9" cm="1">
        <f t="array" ref="W320">MEDIAN(_xlfn._xlws.FILTER(W3:W290, $H3:$H290=1))</f>
        <v>1134949.55</v>
      </c>
      <c r="X320" s="9" t="s">
        <v>16</v>
      </c>
      <c r="Y320" s="9" cm="1">
        <f t="array" ref="Y320">MEDIAN(_xlfn._xlws.FILTER(Y3:Y290, $H3:$H290=1))</f>
        <v>1.7753561714023816</v>
      </c>
      <c r="Z320" s="9" cm="1">
        <f t="array" ref="Z320">MEDIAN(_xlfn._xlws.FILTER(Z3:Z290, $H3:$H290=1))</f>
        <v>1.463832481432473</v>
      </c>
      <c r="AA320" s="9" cm="1">
        <f t="array" ref="AA320">MEDIAN(_xlfn._xlws.FILTER(AA3:AA290, $H3:$H290=1))</f>
        <v>1.4553889889037235</v>
      </c>
      <c r="AB320" s="9" cm="1">
        <f t="array" ref="AB320">MEDIAN(_xlfn._xlws.FILTER(AB3:AB290, $H3:$H290=1))</f>
        <v>1.6309957198973279</v>
      </c>
      <c r="AC320" s="9" cm="1">
        <f t="array" ref="AC320">MEDIAN(_xlfn._xlws.FILTER(AC3:AC290, $H3:$H290=1))</f>
        <v>1.0140093753812836</v>
      </c>
      <c r="AD320" s="9" cm="1">
        <f t="array" ref="AD320">MEDIAN(_xlfn._xlws.FILTER(AD3:AD290, $H3:$H290=1))</f>
        <v>1.342693663196405</v>
      </c>
      <c r="AE320" s="9" cm="1">
        <f t="array" ref="AE320">MEDIAN(_xlfn._xlws.FILTER(AE3:AE290, $H3:$H290=1))</f>
        <v>1.2278928790648935</v>
      </c>
      <c r="AF320" s="9" cm="1">
        <f t="array" ref="AF320">MEDIAN(_xlfn._xlws.FILTER(AF3:AF290, $H3:$H290=1))</f>
        <v>2.1765640289755543</v>
      </c>
      <c r="AG320" s="9" cm="1">
        <f t="array" ref="AG320">MEDIAN(_xlfn._xlws.FILTER(AG3:AG290, $H3:$H290=1))</f>
        <v>2.1825886952865403</v>
      </c>
      <c r="AH320" s="9" cm="1">
        <f t="array" ref="AH320">MEDIAN(_xlfn._xlws.FILTER(AH3:AH290, $H3:$H290=1))</f>
        <v>3.7382407982950099</v>
      </c>
      <c r="AI320" s="9" cm="1">
        <f t="array" ref="AI320">MEDIAN(_xlfn._xlws.FILTER(AI3:AI290, $H3:$H290=1))</f>
        <v>2.3832642071181906</v>
      </c>
      <c r="AJ320" s="10" t="str">
        <f t="shared" si="76"/>
        <v>Target</v>
      </c>
      <c r="AK320" s="9" cm="1">
        <f t="array" ref="AK320">MEDIAN(_xlfn._xlws.FILTER(AK3:AK290, $H3:$H290=1))</f>
        <v>1.7753561714023816</v>
      </c>
      <c r="AL320" s="9" cm="1">
        <f t="array" ref="AL320">MEDIAN(_xlfn._xlws.FILTER(AL3:AL290, $H3:$H290=1))</f>
        <v>0.434732316568261</v>
      </c>
      <c r="AM320" s="9" cm="1">
        <f t="array" ref="AM320">MEDIAN(_xlfn._xlws.FILTER(AM3:AM290, $H3:$H290=1))</f>
        <v>0.43692863828619011</v>
      </c>
      <c r="AN320" s="9" cm="1">
        <f t="array" ref="AN320">MEDIAN(_xlfn._xlws.FILTER(AN3:AN290, $H3:$H290=1))</f>
        <v>1.6309957198973279</v>
      </c>
      <c r="AO320" s="9" cm="1">
        <f t="array" ref="AO320">MEDIAN(_xlfn._xlws.FILTER(AO3:AO290, $H3:$H290=1))</f>
        <v>0.38540597699466161</v>
      </c>
      <c r="AP320" s="9" cm="1">
        <f t="array" ref="AP320">MEDIAN(_xlfn._xlws.FILTER(AP3:AP290, $H3:$H290=1))</f>
        <v>1.342693663196405</v>
      </c>
      <c r="AQ320" s="9" cm="1">
        <f t="array" ref="AQ320">MEDIAN(_xlfn._xlws.FILTER(AQ3:AQ290, $H3:$H290=1))</f>
        <v>0.46005146328243424</v>
      </c>
      <c r="AR320" s="9" cm="1">
        <f t="array" ref="AR320">MEDIAN(_xlfn._xlws.FILTER(AR3:AR290, $H3:$H290=1))</f>
        <v>1.1930370023939756</v>
      </c>
      <c r="AS320" s="9" cm="1">
        <f t="array" ref="AS320">MEDIAN(_xlfn._xlws.FILTER(AS3:AS290, $H3:$H290=1))</f>
        <v>0.46724730998394082</v>
      </c>
      <c r="AT320" s="9" cm="1">
        <f t="array" ref="AT320">MEDIAN(_xlfn._xlws.FILTER(AT3:AT290, $H3:$H290=1))</f>
        <v>3.7382407982950099</v>
      </c>
      <c r="AU320" s="9" cm="1">
        <f t="array" ref="AU320">MEDIAN(_xlfn._xlws.FILTER(AU3:AU290, $H3:$H290=1))</f>
        <v>1.075119743612595</v>
      </c>
      <c r="AW320" s="10"/>
    </row>
    <row r="321" spans="12:49" x14ac:dyDescent="0.3">
      <c r="L321" t="str">
        <f t="shared" ref="L321:L327" si="80">X321</f>
        <v>Gain &gt; 0</v>
      </c>
      <c r="M321" s="9" cm="1">
        <f t="array" ref="M321">MEDIAN(_xlfn._xlws.FILTER(M3:M290, $J3:$J290=1))</f>
        <v>2183494.6</v>
      </c>
      <c r="N321" s="9" cm="1">
        <f t="array" ref="N321">MEDIAN(_xlfn._xlws.FILTER(N3:N290, $J3:$J290=1))</f>
        <v>1784032.1</v>
      </c>
      <c r="O321" s="9" cm="1">
        <f t="array" ref="O321">MEDIAN(_xlfn._xlws.FILTER(O3:O290, $J3:$J290=1))</f>
        <v>1797016</v>
      </c>
      <c r="P321" s="9" cm="1">
        <f t="array" ref="P321">MEDIAN(_xlfn._xlws.FILTER(P3:P290, $J3:$J290=1))</f>
        <v>3414928.4</v>
      </c>
      <c r="Q321" s="9" cm="1">
        <f t="array" ref="Q321">MEDIAN(_xlfn._xlws.FILTER(Q3:Q290, $J3:$J290=1))</f>
        <v>893405.9</v>
      </c>
      <c r="R321" s="9" cm="1">
        <f t="array" ref="R321">MEDIAN(_xlfn._xlws.FILTER(R3:R290, $J3:$J290=1))</f>
        <v>2518613.2000000002</v>
      </c>
      <c r="S321" s="9" cm="1">
        <f t="array" ref="S321">MEDIAN(_xlfn._xlws.FILTER(S3:S290, $J3:$J290=1))</f>
        <v>839079.05</v>
      </c>
      <c r="T321" s="9" cm="1">
        <f t="array" ref="T321">MEDIAN(_xlfn._xlws.FILTER(T3:T290, $J3:$J290=1))</f>
        <v>4704170.5999999996</v>
      </c>
      <c r="U321" s="9" cm="1">
        <f t="array" ref="U321">MEDIAN(_xlfn._xlws.FILTER(U3:U290, $J3:$J290=1))</f>
        <v>3996594.3</v>
      </c>
      <c r="V321" s="9" cm="1">
        <f t="array" ref="V321">MEDIAN(_xlfn._xlws.FILTER(V3:V290, $J3:$J290=1))</f>
        <v>7986008.5</v>
      </c>
      <c r="W321" s="9" cm="1">
        <f t="array" ref="W321">MEDIAN(_xlfn._xlws.FILTER(W3:W290, $J3:$J290=1))</f>
        <v>2059038.25</v>
      </c>
      <c r="X321" s="9" t="s">
        <v>17</v>
      </c>
      <c r="Y321" s="9" cm="1">
        <f t="array" ref="Y321">MEDIAN(_xlfn._xlws.FILTER(Y3:Y290, $J3:$J290=1))</f>
        <v>2.2238998410000939</v>
      </c>
      <c r="Z321" s="9" cm="1">
        <f t="array" ref="Z321">MEDIAN(_xlfn._xlws.FILTER(Z3:Z290, $J3:$J290=1))</f>
        <v>1.677006027585594</v>
      </c>
      <c r="AA321" s="9" cm="1">
        <f t="array" ref="AA321">MEDIAN(_xlfn._xlws.FILTER(AA3:AA290, $J3:$J290=1))</f>
        <v>1.6709840823314157</v>
      </c>
      <c r="AB321" s="9" cm="1">
        <f t="array" ref="AB321">MEDIAN(_xlfn._xlws.FILTER(AB3:AB290, $J3:$J290=1))</f>
        <v>3.0727964046032863</v>
      </c>
      <c r="AC321" s="9" cm="1">
        <f t="array" ref="AC321">MEDIAN(_xlfn._xlws.FILTER(AC3:AC290, $J3:$J290=1))</f>
        <v>1.3937791303018454</v>
      </c>
      <c r="AD321" s="9" cm="1">
        <f t="array" ref="AD321">MEDIAN(_xlfn._xlws.FILTER(AD3:AD290, $J3:$J290=1))</f>
        <v>3.1855276219896038</v>
      </c>
      <c r="AE321" s="9" cm="1">
        <f t="array" ref="AE321">MEDIAN(_xlfn._xlws.FILTER(AE3:AE290, $J3:$J290=1))</f>
        <v>1.5509941041993445</v>
      </c>
      <c r="AF321" s="9" cm="1">
        <f t="array" ref="AF321">MEDIAN(_xlfn._xlws.FILTER(AF3:AF290, $J3:$J290=1))</f>
        <v>2.4927331882703587</v>
      </c>
      <c r="AG321" s="9" cm="1">
        <f t="array" ref="AG321">MEDIAN(_xlfn._xlws.FILTER(AG3:AG290, $J3:$J290=1))</f>
        <v>2.932846848643385</v>
      </c>
      <c r="AH321" s="9" cm="1">
        <f t="array" ref="AH321">MEDIAN(_xlfn._xlws.FILTER(AH3:AH290, $J3:$J290=1))</f>
        <v>5.279225035011768</v>
      </c>
      <c r="AI321" s="9" cm="1">
        <f t="array" ref="AI321">MEDIAN(_xlfn._xlws.FILTER(AI3:AI290, $J3:$J290=1))</f>
        <v>2.9883030668017456</v>
      </c>
      <c r="AJ321" s="10" t="str">
        <f t="shared" si="76"/>
        <v>Gain &gt; 0</v>
      </c>
      <c r="AK321" s="9" cm="1">
        <f t="array" ref="AK321">MEDIAN(_xlfn._xlws.FILTER(AK3:AK290, $J3:$J290=1))</f>
        <v>2.2238998410000939</v>
      </c>
      <c r="AL321" s="9" cm="1">
        <f t="array" ref="AL321">MEDIAN(_xlfn._xlws.FILTER(AL3:AL290, $J3:$J290=1))</f>
        <v>0.56690609758370558</v>
      </c>
      <c r="AM321" s="9" cm="1">
        <f t="array" ref="AM321">MEDIAN(_xlfn._xlws.FILTER(AM3:AM290, $J3:$J290=1))</f>
        <v>0.55571922649978656</v>
      </c>
      <c r="AN321" s="9" cm="1">
        <f t="array" ref="AN321">MEDIAN(_xlfn._xlws.FILTER(AN3:AN290, $J3:$J290=1))</f>
        <v>3.0727964046032863</v>
      </c>
      <c r="AO321" s="9" cm="1">
        <f t="array" ref="AO321">MEDIAN(_xlfn._xlws.FILTER(AO3:AO290, $J3:$J290=1))</f>
        <v>0.52382553804782217</v>
      </c>
      <c r="AP321" s="9" cm="1">
        <f t="array" ref="AP321">MEDIAN(_xlfn._xlws.FILTER(AP3:AP290, $J3:$J290=1))</f>
        <v>3.1855276219896038</v>
      </c>
      <c r="AQ321" s="9" cm="1">
        <f t="array" ref="AQ321">MEDIAN(_xlfn._xlws.FILTER(AQ3:AQ290, $J3:$J290=1))</f>
        <v>0.57026400517788711</v>
      </c>
      <c r="AR321" s="9" cm="1">
        <f t="array" ref="AR321">MEDIAN(_xlfn._xlws.FILTER(AR3:AR290, $J3:$J290=1))</f>
        <v>1.3373231884033885</v>
      </c>
      <c r="AS321" s="9" cm="1">
        <f t="array" ref="AS321">MEDIAN(_xlfn._xlws.FILTER(AS3:AS290, $J3:$J290=1))</f>
        <v>0.51912076362059456</v>
      </c>
      <c r="AT321" s="9" cm="1">
        <f t="array" ref="AT321">MEDIAN(_xlfn._xlws.FILTER(AT3:AT290, $J3:$J290=1))</f>
        <v>5.279225035011768</v>
      </c>
      <c r="AU321" s="9" cm="1">
        <f t="array" ref="AU321">MEDIAN(_xlfn._xlws.FILTER(AU3:AU290, $J3:$J290=1))</f>
        <v>1.5207898194639711</v>
      </c>
      <c r="AW321" s="10"/>
    </row>
    <row r="322" spans="12:49" x14ac:dyDescent="0.3">
      <c r="L322" t="str">
        <f t="shared" si="80"/>
        <v>Gain &lt;=0</v>
      </c>
      <c r="M322" s="9" cm="1">
        <f t="array" ref="M322">MEDIAN(_xlfn._xlws.FILTER(M3:M290, $I3:$I290=1))</f>
        <v>1951690.5</v>
      </c>
      <c r="N322" s="9" cm="1">
        <f t="array" ref="N322">MEDIAN(_xlfn._xlws.FILTER(N3:N290, $I3:$I290=1))</f>
        <v>2411992.9000000004</v>
      </c>
      <c r="O322" s="9" cm="1">
        <f t="array" ref="O322">MEDIAN(_xlfn._xlws.FILTER(O3:O290, $I3:$I290=1))</f>
        <v>2438065.9500000002</v>
      </c>
      <c r="P322" s="9" cm="1">
        <f t="array" ref="P322">MEDIAN(_xlfn._xlws.FILTER(P3:P290, $I3:$I290=1))</f>
        <v>1920206.9</v>
      </c>
      <c r="Q322" s="9" cm="1">
        <f t="array" ref="Q322">MEDIAN(_xlfn._xlws.FILTER(Q3:Q290, $I3:$I290=1))</f>
        <v>1183132.6000000001</v>
      </c>
      <c r="R322" s="9" cm="1">
        <f t="array" ref="R322">MEDIAN(_xlfn._xlws.FILTER(R3:R290, $I3:$I290=1))</f>
        <v>1554018</v>
      </c>
      <c r="S322" s="9" cm="1">
        <f t="array" ref="S322">MEDIAN(_xlfn._xlws.FILTER(S3:S290, $I3:$I290=1))</f>
        <v>1408656.6</v>
      </c>
      <c r="T322" s="9" cm="1">
        <f t="array" ref="T322">MEDIAN(_xlfn._xlws.FILTER(T3:T290, $I3:$I290=1))</f>
        <v>4352161</v>
      </c>
      <c r="U322" s="9" cm="1">
        <f t="array" ref="U322">MEDIAN(_xlfn._xlws.FILTER(U3:U290, $I3:$I290=1))</f>
        <v>4147752.6</v>
      </c>
      <c r="V322" s="9" cm="1">
        <f t="array" ref="V322">MEDIAN(_xlfn._xlws.FILTER(V3:V290, $I3:$I290=1))</f>
        <v>4078629.4000000004</v>
      </c>
      <c r="W322" s="9" cm="1">
        <f t="array" ref="W322">MEDIAN(_xlfn._xlws.FILTER(W3:W290, $I3:$I290=1))</f>
        <v>2618979.9000000004</v>
      </c>
      <c r="X322" s="9" t="s">
        <v>18</v>
      </c>
      <c r="Y322" s="9" cm="1">
        <f t="array" ref="Y322">MEDIAN(_xlfn._xlws.FILTER(Y3:Y290, $I3:$I290=1))</f>
        <v>1.9066571309987919</v>
      </c>
      <c r="Z322" s="9" cm="1">
        <f t="array" ref="Z322">MEDIAN(_xlfn._xlws.FILTER(Z3:Z290, $I3:$I290=1))</f>
        <v>2.2031118621060157</v>
      </c>
      <c r="AA322" s="9" cm="1">
        <f t="array" ref="AA322">MEDIAN(_xlfn._xlws.FILTER(AA3:AA290, $I3:$I290=1))</f>
        <v>2.1940396692021751</v>
      </c>
      <c r="AB322" s="9" cm="1">
        <f t="array" ref="AB322">MEDIAN(_xlfn._xlws.FILTER(AB3:AB290, $I3:$I290=1))</f>
        <v>2.2324874991027173</v>
      </c>
      <c r="AC322" s="9" cm="1">
        <f t="array" ref="AC322">MEDIAN(_xlfn._xlws.FILTER(AC3:AC290, $I3:$I290=1))</f>
        <v>1.4996839609026216</v>
      </c>
      <c r="AD322" s="9" cm="1">
        <f t="array" ref="AD322">MEDIAN(_xlfn._xlws.FILTER(AD3:AD290, $I3:$I290=1))</f>
        <v>1.8232465579116255</v>
      </c>
      <c r="AE322" s="9" cm="1">
        <f t="array" ref="AE322">MEDIAN(_xlfn._xlws.FILTER(AE3:AE290, $I3:$I290=1))</f>
        <v>1.997771065996494</v>
      </c>
      <c r="AF322" s="9" cm="1">
        <f t="array" ref="AF322">MEDIAN(_xlfn._xlws.FILTER(AF3:AF290, $I3:$I290=1))</f>
        <v>2.0480667348194399</v>
      </c>
      <c r="AG322" s="9" cm="1">
        <f t="array" ref="AG322">MEDIAN(_xlfn._xlws.FILTER(AG3:AG290, $I3:$I290=1))</f>
        <v>2.6302900690818207</v>
      </c>
      <c r="AH322" s="9" cm="1">
        <f t="array" ref="AH322">MEDIAN(_xlfn._xlws.FILTER(AH3:AH290, $I3:$I290=1))</f>
        <v>4.1756612799013961</v>
      </c>
      <c r="AI322" s="9" cm="1">
        <f t="array" ref="AI322">MEDIAN(_xlfn._xlws.FILTER(AI3:AI290, $I3:$I290=1))</f>
        <v>3.8753125545976213</v>
      </c>
      <c r="AJ322" s="10" t="str">
        <f t="shared" si="76"/>
        <v>Gain &lt;=0</v>
      </c>
      <c r="AK322" s="9" cm="1">
        <f t="array" ref="AK322">MEDIAN(_xlfn._xlws.FILTER(AK3:AK290, $I3:$I290=1))</f>
        <v>1.9066571309987919</v>
      </c>
      <c r="AL322" s="9" cm="1">
        <f t="array" ref="AL322">MEDIAN(_xlfn._xlws.FILTER(AL3:AL290, $I3:$I290=1))</f>
        <v>0.69297388370032431</v>
      </c>
      <c r="AM322" s="9" cm="1">
        <f t="array" ref="AM322">MEDIAN(_xlfn._xlws.FILTER(AM3:AM290, $I3:$I290=1))</f>
        <v>0.68525032180477863</v>
      </c>
      <c r="AN322" s="9" cm="1">
        <f t="array" ref="AN322">MEDIAN(_xlfn._xlws.FILTER(AN3:AN290, $I3:$I290=1))</f>
        <v>2.2324874991027173</v>
      </c>
      <c r="AO322" s="9" cm="1">
        <f t="array" ref="AO322">MEDIAN(_xlfn._xlws.FILTER(AO3:AO290, $I3:$I290=1))</f>
        <v>0.51809159610129429</v>
      </c>
      <c r="AP322" s="9" cm="1">
        <f t="array" ref="AP322">MEDIAN(_xlfn._xlws.FILTER(AP3:AP290, $I3:$I290=1))</f>
        <v>1.8232465579116255</v>
      </c>
      <c r="AQ322" s="9" cm="1">
        <f t="array" ref="AQ322">MEDIAN(_xlfn._xlws.FILTER(AQ3:AQ290, $I3:$I290=1))</f>
        <v>0.61836062138318093</v>
      </c>
      <c r="AR322" s="9" cm="1">
        <f t="array" ref="AR322">MEDIAN(_xlfn._xlws.FILTER(AR3:AR290, $I3:$I290=1))</f>
        <v>1.1738613375928248</v>
      </c>
      <c r="AS322" s="9" cm="1">
        <f t="array" ref="AS322">MEDIAN(_xlfn._xlws.FILTER(AS3:AS290, $I3:$I290=1))</f>
        <v>0.49928938418452162</v>
      </c>
      <c r="AT322" s="9" cm="1">
        <f t="array" ref="AT322">MEDIAN(_xlfn._xlws.FILTER(AT3:AT290, $I3:$I290=1))</f>
        <v>4.1756612799013961</v>
      </c>
      <c r="AU322" s="9" cm="1">
        <f t="array" ref="AU322">MEDIAN(_xlfn._xlws.FILTER(AU3:AU290, $I3:$I290=1))</f>
        <v>2.1518307997030206</v>
      </c>
    </row>
    <row r="323" spans="12:49" x14ac:dyDescent="0.3">
      <c r="L323" t="str">
        <f t="shared" si="80"/>
        <v>Target;Gain &gt; 0.7; #pref=2</v>
      </c>
      <c r="M323" s="9" t="e" cm="1" vm="1">
        <f t="array" ref="M323">AVERAGE(_xlfn._xlws.FILTER(M3:M290, ($H$3:$H$290=1)*($K3:$K290=2)*($AY3:$AY290&gt;$X$292)))</f>
        <v>#VALUE!</v>
      </c>
      <c r="N323" s="9" t="e" cm="1" vm="1">
        <f t="array" ref="N323">AVERAGE(_xlfn._xlws.FILTER(N3:N290, ($H$3:$H$290=1)*($K3:$K290=2)*($AY3:$AY290&gt;$X$292)))</f>
        <v>#VALUE!</v>
      </c>
      <c r="O323" s="9" t="e" cm="1" vm="1">
        <f t="array" ref="O323">AVERAGE(_xlfn._xlws.FILTER(O3:O290, ($H$3:$H$290=1)*($K3:$K290=2)*($AY3:$AY290&gt;$X$292)))</f>
        <v>#VALUE!</v>
      </c>
      <c r="P323" s="9" t="e" cm="1" vm="1">
        <f t="array" ref="P323">AVERAGE(_xlfn._xlws.FILTER(P3:P290, ($H$3:$H$290=1)*($K3:$K290=2)*($AY3:$AY290&gt;$X$292)))</f>
        <v>#VALUE!</v>
      </c>
      <c r="Q323" s="9" t="e" cm="1" vm="1">
        <f t="array" ref="Q323">AVERAGE(_xlfn._xlws.FILTER(Q3:Q290, ($H$3:$H$290=1)*($K3:$K290=2)*($AY3:$AY290&gt;$X$292)))</f>
        <v>#VALUE!</v>
      </c>
      <c r="R323" s="9" t="e" cm="1" vm="1">
        <f t="array" ref="R323">AVERAGE(_xlfn._xlws.FILTER(R3:R290, ($H$3:$H$290=1)*($K3:$K290=2)*($AY3:$AY290&gt;$X$292)))</f>
        <v>#VALUE!</v>
      </c>
      <c r="S323" s="9" t="e" cm="1" vm="1">
        <f t="array" ref="S323">AVERAGE(_xlfn._xlws.FILTER(S3:S290, ($H$3:$H$290=1)*($K3:$K290=2)*($AY3:$AY290&gt;$X$292)))</f>
        <v>#VALUE!</v>
      </c>
      <c r="T323" s="9" t="e" cm="1" vm="1">
        <f t="array" ref="T323">AVERAGE(_xlfn._xlws.FILTER(T3:T290, ($H$3:$H$290=1)*($K3:$K290=2)*($AY3:$AY290&gt;$X$292)))</f>
        <v>#VALUE!</v>
      </c>
      <c r="U323" s="9" t="e" cm="1" vm="1">
        <f t="array" ref="U323">AVERAGE(_xlfn._xlws.FILTER(U3:U290, ($H$3:$H$290=1)*($K3:$K290=2)*($AY3:$AY290&gt;$X$292)))</f>
        <v>#VALUE!</v>
      </c>
      <c r="V323" s="9" t="e" cm="1" vm="1">
        <f t="array" ref="V323">AVERAGE(_xlfn._xlws.FILTER(V3:V290, ($H$3:$H$290=1)*($K3:$K290=2)*($AY3:$AY290&gt;$X$292)))</f>
        <v>#VALUE!</v>
      </c>
      <c r="W323" s="9" t="e" cm="1" vm="1">
        <f t="array" ref="W323">AVERAGE(_xlfn._xlws.FILTER(W3:W290, ($H$3:$H$290=1)*($K3:$K290=2)*($AY3:$AY290&gt;$X$292)))</f>
        <v>#VALUE!</v>
      </c>
      <c r="X323" s="9" t="str">
        <f>"Target;Gain &gt; "&amp;X316&amp;"; #pref=2"</f>
        <v>Target;Gain &gt; 0.7; #pref=2</v>
      </c>
      <c r="Y323" s="9" t="e" cm="1" vm="1">
        <f t="array" ref="Y323">AVERAGE(_xlfn._xlws.FILTER(Y3:Y290, ($H$3:$H$290=1)*($K3:$K290=2)*($AY3:$AY290&gt;$X$292)))</f>
        <v>#VALUE!</v>
      </c>
      <c r="Z323" s="9" t="e" cm="1" vm="1">
        <f t="array" ref="Z323">AVERAGE(_xlfn._xlws.FILTER(Z3:Z290, ($H$3:$H$290=1)*($K3:$K290=2)*($AY3:$AY290&gt;$X$292)))</f>
        <v>#VALUE!</v>
      </c>
      <c r="AA323" s="9" t="e" cm="1" vm="1">
        <f t="array" ref="AA323">AVERAGE(_xlfn._xlws.FILTER(AA3:AA290, ($H$3:$H$290=1)*($K3:$K290=2)*($AY3:$AY290&gt;$X$292)))</f>
        <v>#VALUE!</v>
      </c>
      <c r="AB323" s="9" t="e" cm="1" vm="1">
        <f t="array" ref="AB323">AVERAGE(_xlfn._xlws.FILTER(AB3:AB290, ($H$3:$H$290=1)*($K3:$K290=2)*($AY3:$AY290&gt;$X$292)))</f>
        <v>#VALUE!</v>
      </c>
      <c r="AC323" s="9" t="e" cm="1" vm="1">
        <f t="array" ref="AC323">AVERAGE(_xlfn._xlws.FILTER(AC3:AC290, ($H$3:$H$290=1)*($K3:$K290=2)*($AY3:$AY290&gt;$X$292)))</f>
        <v>#VALUE!</v>
      </c>
      <c r="AD323" s="9" t="e" cm="1" vm="1">
        <f t="array" ref="AD323">AVERAGE(_xlfn._xlws.FILTER(AD3:AD290, ($H$3:$H$290=1)*($K3:$K290=2)*($AY3:$AY290&gt;$X$292)))</f>
        <v>#VALUE!</v>
      </c>
      <c r="AE323" s="9" t="e" cm="1" vm="1">
        <f t="array" ref="AE323">AVERAGE(_xlfn._xlws.FILTER(AE3:AE290, ($H$3:$H$290=1)*($K3:$K290=2)*($AY3:$AY290&gt;$X$292)))</f>
        <v>#VALUE!</v>
      </c>
      <c r="AF323" s="9" t="e" cm="1" vm="1">
        <f t="array" ref="AF323">AVERAGE(_xlfn._xlws.FILTER(AF3:AF290, ($H$3:$H$290=1)*($K3:$K290=2)*($AY3:$AY290&gt;$X$292)))</f>
        <v>#VALUE!</v>
      </c>
      <c r="AG323" s="9" t="e" cm="1" vm="1">
        <f t="array" ref="AG323">AVERAGE(_xlfn._xlws.FILTER(AG3:AG290, ($H$3:$H$290=1)*($K3:$K290=2)*($AY3:$AY290&gt;$X$292)))</f>
        <v>#VALUE!</v>
      </c>
      <c r="AH323" s="9" t="e" cm="1" vm="1">
        <f t="array" ref="AH323">AVERAGE(_xlfn._xlws.FILTER(AH3:AH290, ($H$3:$H$290=1)*($K3:$K290=2)*($AY3:$AY290&gt;$X$292)))</f>
        <v>#VALUE!</v>
      </c>
      <c r="AI323" s="9" t="e" cm="1" vm="1">
        <f t="array" ref="AI323">AVERAGE(_xlfn._xlws.FILTER(AI3:AI290, ($H$3:$H$290=1)*($K3:$K290=2)*($AY3:$AY290&gt;$X$292)))</f>
        <v>#VALUE!</v>
      </c>
      <c r="AJ323" s="10" t="str">
        <f t="shared" si="76"/>
        <v>Target;Gain &gt; 0.7; #pref=2</v>
      </c>
      <c r="AK323" s="9" t="e" cm="1" vm="1">
        <f t="array" ref="AK323">AVERAGE(_xlfn._xlws.FILTER(AK3:AK290, ($H$3:$H$290=1)*($K3:$K290=2)*($AY3:$AY290&gt;$X$292)))</f>
        <v>#VALUE!</v>
      </c>
      <c r="AL323" s="9" t="e" cm="1" vm="1">
        <f t="array" ref="AL323">AVERAGE(_xlfn._xlws.FILTER(AL3:AL290, ($H$3:$H$290=1)*($K3:$K290=2)*($AY3:$AY290&gt;$X$292)))</f>
        <v>#VALUE!</v>
      </c>
      <c r="AM323" s="9" t="e" cm="1" vm="1">
        <f t="array" ref="AM323">AVERAGE(_xlfn._xlws.FILTER(AM3:AM290, ($H$3:$H$290=1)*($K3:$K290=2)*($AY3:$AY290&gt;$X$292)))</f>
        <v>#VALUE!</v>
      </c>
      <c r="AN323" s="9" t="e" cm="1" vm="1">
        <f t="array" ref="AN323">AVERAGE(_xlfn._xlws.FILTER(AN3:AN290, ($H$3:$H$290=1)*($K3:$K290=2)*($AY3:$AY290&gt;$X$292)))</f>
        <v>#VALUE!</v>
      </c>
      <c r="AO323" s="9" t="e" cm="1" vm="1">
        <f t="array" ref="AO323">AVERAGE(_xlfn._xlws.FILTER(AO3:AO290, ($H$3:$H$290=1)*($K3:$K290=2)*($AY3:$AY290&gt;$X$292)))</f>
        <v>#VALUE!</v>
      </c>
      <c r="AP323" s="9" t="e" cm="1" vm="1">
        <f t="array" ref="AP323">AVERAGE(_xlfn._xlws.FILTER(AP3:AP290, ($H$3:$H$290=1)*($K3:$K290=2)*($AY3:$AY290&gt;$X$292)))</f>
        <v>#VALUE!</v>
      </c>
      <c r="AQ323" s="9" t="e" cm="1" vm="1">
        <f t="array" ref="AQ323">AVERAGE(_xlfn._xlws.FILTER(AQ3:AQ290, ($H$3:$H$290=1)*($K3:$K290=2)*($AY3:$AY290&gt;$X$292)))</f>
        <v>#VALUE!</v>
      </c>
      <c r="AR323" s="9" t="e" cm="1" vm="1">
        <f t="array" ref="AR323">AVERAGE(_xlfn._xlws.FILTER(AR3:AR290, ($H$3:$H$290=1)*($K3:$K290=2)*($AY3:$AY290&gt;$X$292)))</f>
        <v>#VALUE!</v>
      </c>
      <c r="AS323" s="9" t="e" cm="1" vm="1">
        <f t="array" ref="AS323">AVERAGE(_xlfn._xlws.FILTER(AS3:AS290, ($H$3:$H$290=1)*($K3:$K290=2)*($AY3:$AY290&gt;$X$292)))</f>
        <v>#VALUE!</v>
      </c>
      <c r="AT323" s="9" t="e" cm="1" vm="1">
        <f t="array" ref="AT323">AVERAGE(_xlfn._xlws.FILTER(AT3:AT290, ($H$3:$H$290=1)*($K3:$K290=2)*($AY3:$AY290&gt;$X$292)))</f>
        <v>#VALUE!</v>
      </c>
      <c r="AU323" s="9" t="e" cm="1" vm="1">
        <f t="array" ref="AU323">AVERAGE(_xlfn._xlws.FILTER(AU3:AU290, ($H$3:$H$290=1)*($K3:$K290=2)*($AY3:$AY290&gt;$X$292)))</f>
        <v>#VALUE!</v>
      </c>
    </row>
    <row r="324" spans="12:49" x14ac:dyDescent="0.3">
      <c r="L324" t="str">
        <f t="shared" si="80"/>
        <v>Target; Gain &gt; 0.7; #pref=3</v>
      </c>
      <c r="M324" s="9" cm="1">
        <f t="array" ref="M324">MEDIAN(_xlfn._xlws.FILTER(M3:M290, ($H$3:$H$290=1)*($K3:$K290=3)*($AY3:$AY290&gt;$X$292)))</f>
        <v>2467592.7000000002</v>
      </c>
      <c r="N324" s="9" cm="1">
        <f t="array" ref="N324">MEDIAN(_xlfn._xlws.FILTER(N3:N290, ($H$3:$H$290=1)*($K3:$K290=3)*($AY3:$AY290&gt;$X$292)))</f>
        <v>1453233.1</v>
      </c>
      <c r="O324" s="9" cm="1">
        <f t="array" ref="O324">MEDIAN(_xlfn._xlws.FILTER(O3:O290, ($H$3:$H$290=1)*($K3:$K290=3)*($AY3:$AY290&gt;$X$292)))</f>
        <v>1467638</v>
      </c>
      <c r="P324" s="9" cm="1">
        <f t="array" ref="P324">MEDIAN(_xlfn._xlws.FILTER(P3:P290, ($H$3:$H$290=1)*($K3:$K290=3)*($AY3:$AY290&gt;$X$292)))</f>
        <v>6188621.2000000002</v>
      </c>
      <c r="Q324" s="9" cm="1">
        <f t="array" ref="Q324">MEDIAN(_xlfn._xlws.FILTER(Q3:Q290, ($H$3:$H$290=1)*($K3:$K290=3)*($AY3:$AY290&gt;$X$292)))</f>
        <v>738260.7</v>
      </c>
      <c r="R324" s="9" cm="1">
        <f t="array" ref="R324">MEDIAN(_xlfn._xlws.FILTER(R3:R290, ($H$3:$H$290=1)*($K3:$K290=3)*($AY3:$AY290&gt;$X$292)))</f>
        <v>4841726.4000000004</v>
      </c>
      <c r="S324" s="9" cm="1">
        <f t="array" ref="S324">MEDIAN(_xlfn._xlws.FILTER(S3:S290, ($H$3:$H$290=1)*($K3:$K290=3)*($AY3:$AY290&gt;$X$292)))</f>
        <v>982912.60000000009</v>
      </c>
      <c r="T324" s="9" cm="1">
        <f t="array" ref="T324">MEDIAN(_xlfn._xlws.FILTER(T3:T290, ($H$3:$H$290=1)*($K3:$K290=3)*($AY3:$AY290&gt;$X$292)))</f>
        <v>7512316.3000000007</v>
      </c>
      <c r="U324" s="9" cm="1">
        <f t="array" ref="U324">MEDIAN(_xlfn._xlws.FILTER(U3:U290, ($H$3:$H$290=1)*($K3:$K290=3)*($AY3:$AY290&gt;$X$292)))</f>
        <v>4803829.2</v>
      </c>
      <c r="V324" s="9" cm="1">
        <f t="array" ref="V324">MEDIAN(_xlfn._xlws.FILTER(V3:V290, ($H$3:$H$290=1)*($K3:$K290=3)*($AY3:$AY290&gt;$X$292)))</f>
        <v>11595396.300000001</v>
      </c>
      <c r="W324" s="9" cm="1">
        <f t="array" ref="W324">MEDIAN(_xlfn._xlws.FILTER(W3:W290, ($H$3:$H$290=1)*($K3:$K290=3)*($AY3:$AY290&gt;$X$292)))</f>
        <v>2235188.9</v>
      </c>
      <c r="X324" s="9" t="str">
        <f>"Target; Gain &gt; "&amp;X316&amp;"; #pref=3"</f>
        <v>Target; Gain &gt; 0.7; #pref=3</v>
      </c>
      <c r="Y324" s="9" cm="1">
        <f t="array" ref="Y324">MEDIAN(_xlfn._xlws.FILTER(Y3:Y290, ($H$3:$H$290=1)*($K3:$K290=3)*($AY3:$AY290&gt;$X$292)))</f>
        <v>2.3107254546950569</v>
      </c>
      <c r="Z324" s="9" cm="1">
        <f t="array" ref="Z324">MEDIAN(_xlfn._xlws.FILTER(Z3:Z290, ($H$3:$H$290=1)*($K3:$K290=3)*($AY3:$AY290&gt;$X$292)))</f>
        <v>1.516152397118276</v>
      </c>
      <c r="AA324" s="9" cm="1">
        <f t="array" ref="AA324">MEDIAN(_xlfn._xlws.FILTER(AA3:AA290, ($H$3:$H$290=1)*($K3:$K290=3)*($AY3:$AY290&gt;$X$292)))</f>
        <v>1.5030521786189639</v>
      </c>
      <c r="AB324" s="9" cm="1">
        <f t="array" ref="AB324">MEDIAN(_xlfn._xlws.FILTER(AB3:AB290, ($H$3:$H$290=1)*($K3:$K290=3)*($AY3:$AY290&gt;$X$292)))</f>
        <v>3.2635647925955711</v>
      </c>
      <c r="AC324" s="9" cm="1">
        <f t="array" ref="AC324">MEDIAN(_xlfn._xlws.FILTER(AC3:AC290, ($H$3:$H$290=1)*($K3:$K290=3)*($AY3:$AY290&gt;$X$292)))</f>
        <v>1.2027891261008334</v>
      </c>
      <c r="AD324" s="9" cm="1">
        <f t="array" ref="AD324">MEDIAN(_xlfn._xlws.FILTER(AD3:AD290, ($H$3:$H$290=1)*($K3:$K290=3)*($AY3:$AY290&gt;$X$292)))</f>
        <v>3.3489073114062196</v>
      </c>
      <c r="AE324" s="9" cm="1">
        <f t="array" ref="AE324">MEDIAN(_xlfn._xlws.FILTER(AE3:AE290, ($H$3:$H$290=1)*($K3:$K290=3)*($AY3:$AY290&gt;$X$292)))</f>
        <v>1.2278928790648935</v>
      </c>
      <c r="AF324" s="9" cm="1">
        <f t="array" ref="AF324">MEDIAN(_xlfn._xlws.FILTER(AF3:AF290, ($H$3:$H$290=1)*($K3:$K290=3)*($AY3:$AY290&gt;$X$292)))</f>
        <v>4.3631171415152492</v>
      </c>
      <c r="AG324" s="9" cm="1">
        <f t="array" ref="AG324">MEDIAN(_xlfn._xlws.FILTER(AG3:AG290, ($H$3:$H$290=1)*($K3:$K290=3)*($AY3:$AY290&gt;$X$292)))</f>
        <v>3.0512703446613161</v>
      </c>
      <c r="AH324" s="9" cm="1">
        <f t="array" ref="AH324">MEDIAN(_xlfn._xlws.FILTER(AH3:AH290, ($H$3:$H$290=1)*($K3:$K290=3)*($AY3:$AY290&gt;$X$292)))</f>
        <v>5.7984984938055284</v>
      </c>
      <c r="AI324" s="9" cm="1">
        <f t="array" ref="AI324">MEDIAN(_xlfn._xlws.FILTER(AI3:AI290, ($H$3:$H$290=1)*($K3:$K290=3)*($AY3:$AY290&gt;$X$292)))</f>
        <v>2.7767595981073097</v>
      </c>
      <c r="AJ324" s="10" t="str">
        <f t="shared" si="76"/>
        <v>Target; Gain &gt; 0.7; #pref=3</v>
      </c>
      <c r="AK324" s="9" cm="1">
        <f t="array" ref="AK324">MEDIAN(_xlfn._xlws.FILTER(AK3:AK290, ($H$3:$H$290=1)*($K3:$K290=3)*($AY3:$AY290&gt;$X$292)))</f>
        <v>2.3107254546950569</v>
      </c>
      <c r="AL324" s="9" cm="1">
        <f t="array" ref="AL324">MEDIAN(_xlfn._xlws.FILTER(AL3:AL290, ($H$3:$H$290=1)*($K3:$K290=3)*($AY3:$AY290&gt;$X$292)))</f>
        <v>0.54476258069043981</v>
      </c>
      <c r="AM324" s="9" cm="1">
        <f t="array" ref="AM324">MEDIAN(_xlfn._xlws.FILTER(AM3:AM290, ($H$3:$H$290=1)*($K3:$K290=3)*($AY3:$AY290&gt;$X$292)))</f>
        <v>0.53710731621249574</v>
      </c>
      <c r="AN324" s="9" cm="1">
        <f t="array" ref="AN324">MEDIAN(_xlfn._xlws.FILTER(AN3:AN290, ($H$3:$H$290=1)*($K3:$K290=3)*($AY3:$AY290&gt;$X$292)))</f>
        <v>3.2635647925955711</v>
      </c>
      <c r="AO324" s="9" cm="1">
        <f t="array" ref="AO324">MEDIAN(_xlfn._xlws.FILTER(AO3:AO290, ($H$3:$H$290=1)*($K3:$K290=3)*($AY3:$AY290&gt;$X$292)))</f>
        <v>0.49864796850015408</v>
      </c>
      <c r="AP324" s="9" cm="1">
        <f t="array" ref="AP324">MEDIAN(_xlfn._xlws.FILTER(AP3:AP290, ($H$3:$H$290=1)*($K3:$K290=3)*($AY3:$AY290&gt;$X$292)))</f>
        <v>3.3489073114062196</v>
      </c>
      <c r="AQ324" s="9" cm="1">
        <f t="array" ref="AQ324">MEDIAN(_xlfn._xlws.FILTER(AQ3:AQ290, ($H$3:$H$290=1)*($K3:$K290=3)*($AY3:$AY290&gt;$X$292)))</f>
        <v>0.52935119757894422</v>
      </c>
      <c r="AR324" s="9" cm="1">
        <f t="array" ref="AR324">MEDIAN(_xlfn._xlws.FILTER(AR3:AR290, ($H$3:$H$290=1)*($K3:$K290=3)*($AY3:$AY290&gt;$X$292)))</f>
        <v>2.3526353508117603</v>
      </c>
      <c r="AS324" s="9" cm="1">
        <f t="array" ref="AS324">MEDIAN(_xlfn._xlws.FILTER(AS3:AS290, ($H$3:$H$290=1)*($K3:$K290=3)*($AY3:$AY290&gt;$X$292)))</f>
        <v>0.57583041581092398</v>
      </c>
      <c r="AT324" s="9" cm="1">
        <f t="array" ref="AT324">MEDIAN(_xlfn._xlws.FILTER(AT3:AT290, ($H$3:$H$290=1)*($K3:$K290=3)*($AY3:$AY290&gt;$X$292)))</f>
        <v>5.7984984938055284</v>
      </c>
      <c r="AU324" s="9" cm="1">
        <f t="array" ref="AU324">MEDIAN(_xlfn._xlws.FILTER(AU3:AU290, ($H$3:$H$290=1)*($K3:$K290=3)*($AY3:$AY290&gt;$X$292)))</f>
        <v>1.288765741797397</v>
      </c>
    </row>
    <row r="325" spans="12:49" x14ac:dyDescent="0.3">
      <c r="L325" t="str">
        <f t="shared" si="80"/>
        <v>Target; Gain &gt; 0.7; #pref=4</v>
      </c>
      <c r="M325" s="9" t="e" cm="1" vm="1">
        <f t="array" ref="M325">MEDIAN(_xlfn._xlws.FILTER(M3:M290, ($H$3:$H$290=1)*($K3:$K290=4)*($AY3:$AY290&gt;$X$292)))</f>
        <v>#VALUE!</v>
      </c>
      <c r="N325" s="9" t="e" cm="1" vm="1">
        <f t="array" ref="N325">MEDIAN(_xlfn._xlws.FILTER(N3:N290, ($H$3:$H$290=1)*($K3:$K290=4)*($AY3:$AY290&gt;$X$292)))</f>
        <v>#VALUE!</v>
      </c>
      <c r="O325" s="9" t="e" cm="1" vm="1">
        <f t="array" ref="O325">MEDIAN(_xlfn._xlws.FILTER(O3:O290, ($H$3:$H$290=1)*($K3:$K290=4)*($AY3:$AY290&gt;$X$292)))</f>
        <v>#VALUE!</v>
      </c>
      <c r="P325" s="9" t="e" cm="1" vm="1">
        <f t="array" ref="P325">MEDIAN(_xlfn._xlws.FILTER(P3:P290, ($H$3:$H$290=1)*($K3:$K290=4)*($AY3:$AY290&gt;$X$292)))</f>
        <v>#VALUE!</v>
      </c>
      <c r="Q325" s="9" t="e" cm="1" vm="1">
        <f t="array" ref="Q325">MEDIAN(_xlfn._xlws.FILTER(Q3:Q290, ($H$3:$H$290=1)*($K3:$K290=4)*($AY3:$AY290&gt;$X$292)))</f>
        <v>#VALUE!</v>
      </c>
      <c r="R325" s="9" t="e" cm="1" vm="1">
        <f t="array" ref="R325">MEDIAN(_xlfn._xlws.FILTER(R3:R290, ($H$3:$H$290=1)*($K3:$K290=4)*($AY3:$AY290&gt;$X$292)))</f>
        <v>#VALUE!</v>
      </c>
      <c r="S325" s="9" t="e" cm="1" vm="1">
        <f t="array" ref="S325">MEDIAN(_xlfn._xlws.FILTER(S3:S290, ($H$3:$H$290=1)*($K3:$K290=4)*($AY3:$AY290&gt;$X$292)))</f>
        <v>#VALUE!</v>
      </c>
      <c r="T325" s="9" t="e" cm="1" vm="1">
        <f t="array" ref="T325">MEDIAN(_xlfn._xlws.FILTER(T3:T290, ($H$3:$H$290=1)*($K3:$K290=4)*($AY3:$AY290&gt;$X$292)))</f>
        <v>#VALUE!</v>
      </c>
      <c r="U325" s="9" t="e" cm="1" vm="1">
        <f t="array" ref="U325">MEDIAN(_xlfn._xlws.FILTER(U3:U290, ($H$3:$H$290=1)*($K3:$K290=4)*($AY3:$AY290&gt;$X$292)))</f>
        <v>#VALUE!</v>
      </c>
      <c r="V325" s="9" t="e" cm="1" vm="1">
        <f t="array" ref="V325">MEDIAN(_xlfn._xlws.FILTER(V3:V290, ($H$3:$H$290=1)*($K3:$K290=4)*($AY3:$AY290&gt;$X$292)))</f>
        <v>#VALUE!</v>
      </c>
      <c r="W325" s="9" t="e" cm="1" vm="1">
        <f t="array" ref="W325">MEDIAN(_xlfn._xlws.FILTER(W3:W290, ($H$3:$H$290=1)*($K3:$K290=4)*($AY3:$AY290&gt;$X$292)))</f>
        <v>#VALUE!</v>
      </c>
      <c r="X325" s="9" t="str">
        <f>"Target; Gain &gt; "&amp;X316&amp;"; #pref=4"</f>
        <v>Target; Gain &gt; 0.7; #pref=4</v>
      </c>
      <c r="Y325" s="9" t="e" cm="1" vm="1">
        <f t="array" ref="Y325">MEDIAN(_xlfn._xlws.FILTER(Y3:Y290, ($H$3:$H$290=1)*($K3:$K290=4)*($AY3:$AY290&gt;$X$292)))</f>
        <v>#VALUE!</v>
      </c>
      <c r="Z325" s="9" t="e" cm="1" vm="1">
        <f t="array" ref="Z325">MEDIAN(_xlfn._xlws.FILTER(Z3:Z290, ($H$3:$H$290=1)*($K3:$K290=4)*($AY3:$AY290&gt;$X$292)))</f>
        <v>#VALUE!</v>
      </c>
      <c r="AA325" s="9" t="e" cm="1" vm="1">
        <f t="array" ref="AA325">MEDIAN(_xlfn._xlws.FILTER(AA3:AA290, ($H$3:$H$290=1)*($K3:$K290=4)*($AY3:$AY290&gt;$X$292)))</f>
        <v>#VALUE!</v>
      </c>
      <c r="AB325" s="9" t="e" cm="1" vm="1">
        <f t="array" ref="AB325">MEDIAN(_xlfn._xlws.FILTER(AB3:AB290, ($H$3:$H$290=1)*($K3:$K290=4)*($AY3:$AY290&gt;$X$292)))</f>
        <v>#VALUE!</v>
      </c>
      <c r="AC325" s="9" t="e" cm="1" vm="1">
        <f t="array" ref="AC325">MEDIAN(_xlfn._xlws.FILTER(AC3:AC290, ($H$3:$H$290=1)*($K3:$K290=4)*($AY3:$AY290&gt;$X$292)))</f>
        <v>#VALUE!</v>
      </c>
      <c r="AD325" s="9" t="e" cm="1" vm="1">
        <f t="array" ref="AD325">MEDIAN(_xlfn._xlws.FILTER(AD3:AD290, ($H$3:$H$290=1)*($K3:$K290=4)*($AY3:$AY290&gt;$X$292)))</f>
        <v>#VALUE!</v>
      </c>
      <c r="AE325" s="9" t="e" cm="1" vm="1">
        <f t="array" ref="AE325">MEDIAN(_xlfn._xlws.FILTER(AE3:AE290, ($H$3:$H$290=1)*($K3:$K290=4)*($AY3:$AY290&gt;$X$292)))</f>
        <v>#VALUE!</v>
      </c>
      <c r="AF325" s="9" t="e" cm="1" vm="1">
        <f t="array" ref="AF325">MEDIAN(_xlfn._xlws.FILTER(AF3:AF290, ($H$3:$H$290=1)*($K3:$K290=4)*($AY3:$AY290&gt;$X$292)))</f>
        <v>#VALUE!</v>
      </c>
      <c r="AG325" s="9" t="e" cm="1" vm="1">
        <f t="array" ref="AG325">MEDIAN(_xlfn._xlws.FILTER(AG3:AG290, ($H$3:$H$290=1)*($K3:$K290=4)*($AY3:$AY290&gt;$X$292)))</f>
        <v>#VALUE!</v>
      </c>
      <c r="AH325" s="9" t="e" cm="1" vm="1">
        <f t="array" ref="AH325">MEDIAN(_xlfn._xlws.FILTER(AH3:AH290, ($H$3:$H$290=1)*($K3:$K290=4)*($AY3:$AY290&gt;$X$292)))</f>
        <v>#VALUE!</v>
      </c>
      <c r="AI325" s="9" t="e" cm="1" vm="1">
        <f t="array" ref="AI325">MEDIAN(_xlfn._xlws.FILTER(AI3:AI290, ($H$3:$H$290=1)*($K3:$K290=4)*($AY3:$AY290&gt;$X$292)))</f>
        <v>#VALUE!</v>
      </c>
      <c r="AJ325" s="10" t="str">
        <f t="shared" si="76"/>
        <v>Target; Gain &gt; 0.7; #pref=4</v>
      </c>
      <c r="AK325" s="9" t="e" cm="1" vm="1">
        <f t="array" ref="AK325">MEDIAN(_xlfn._xlws.FILTER(AK3:AK290, ($H$3:$H$290=1)*($K3:$K290=4)*($AY3:$AY290&gt;$X$292)))</f>
        <v>#VALUE!</v>
      </c>
      <c r="AL325" s="9" t="e" cm="1" vm="1">
        <f t="array" ref="AL325">MEDIAN(_xlfn._xlws.FILTER(AL3:AL290, ($H$3:$H$290=1)*($K3:$K290=4)*($AY3:$AY290&gt;$X$292)))</f>
        <v>#VALUE!</v>
      </c>
      <c r="AM325" s="9" t="e" cm="1" vm="1">
        <f t="array" ref="AM325">MEDIAN(_xlfn._xlws.FILTER(AM3:AM290, ($H$3:$H$290=1)*($K3:$K290=4)*($AY3:$AY290&gt;$X$292)))</f>
        <v>#VALUE!</v>
      </c>
      <c r="AN325" s="9" t="e" cm="1" vm="1">
        <f t="array" ref="AN325">MEDIAN(_xlfn._xlws.FILTER(AN3:AN290, ($H$3:$H$290=1)*($K3:$K290=4)*($AY3:$AY290&gt;$X$292)))</f>
        <v>#VALUE!</v>
      </c>
      <c r="AO325" s="9" t="e" cm="1" vm="1">
        <f t="array" ref="AO325">MEDIAN(_xlfn._xlws.FILTER(AO3:AO290, ($H$3:$H$290=1)*($K3:$K290=4)*($AY3:$AY290&gt;$X$292)))</f>
        <v>#VALUE!</v>
      </c>
      <c r="AP325" s="9" t="e" cm="1" vm="1">
        <f t="array" ref="AP325">MEDIAN(_xlfn._xlws.FILTER(AP3:AP290, ($H$3:$H$290=1)*($K3:$K290=4)*($AY3:$AY290&gt;$X$292)))</f>
        <v>#VALUE!</v>
      </c>
      <c r="AQ325" s="9" t="e" cm="1" vm="1">
        <f t="array" ref="AQ325">MEDIAN(_xlfn._xlws.FILTER(AQ3:AQ290, ($H$3:$H$290=1)*($K3:$K290=4)*($AY3:$AY290&gt;$X$292)))</f>
        <v>#VALUE!</v>
      </c>
      <c r="AR325" s="9" t="e" cm="1" vm="1">
        <f t="array" ref="AR325">MEDIAN(_xlfn._xlws.FILTER(AR3:AR290, ($H$3:$H$290=1)*($K3:$K290=4)*($AY3:$AY290&gt;$X$292)))</f>
        <v>#VALUE!</v>
      </c>
      <c r="AS325" s="9" t="e" cm="1" vm="1">
        <f t="array" ref="AS325">MEDIAN(_xlfn._xlws.FILTER(AS3:AS290, ($H$3:$H$290=1)*($K3:$K290=4)*($AY3:$AY290&gt;$X$292)))</f>
        <v>#VALUE!</v>
      </c>
      <c r="AT325" s="9" t="e" cm="1" vm="1">
        <f t="array" ref="AT325">MEDIAN(_xlfn._xlws.FILTER(AT3:AT290, ($H$3:$H$290=1)*($K3:$K290=4)*($AY3:$AY290&gt;$X$292)))</f>
        <v>#VALUE!</v>
      </c>
      <c r="AU325" s="9" t="e" cm="1" vm="1">
        <f t="array" ref="AU325">MEDIAN(_xlfn._xlws.FILTER(AU3:AU290, ($H$3:$H$290=1)*($K3:$K290=4)*($AY3:$AY290&gt;$X$292)))</f>
        <v>#VALUE!</v>
      </c>
    </row>
    <row r="326" spans="12:49" x14ac:dyDescent="0.3">
      <c r="L326" s="9" t="str">
        <f t="shared" si="80"/>
        <v>Target; Gain &gt; 0</v>
      </c>
      <c r="M326" s="9" cm="1">
        <f t="array" ref="M326">MEDIAN(_xlfn._xlws.FILTER(M3:M290, ($H3:$H290=1)*($J3:$J290=1)))</f>
        <v>1823114.1</v>
      </c>
      <c r="N326" s="9" cm="1">
        <f t="array" ref="N326">MEDIAN(_xlfn._xlws.FILTER(N3:N290, ($H3:$H290=1)*($J3:$J290=1)))</f>
        <v>1138375.8999999999</v>
      </c>
      <c r="O326" s="9" cm="1">
        <f t="array" ref="O326">MEDIAN(_xlfn._xlws.FILTER(O3:O290, ($H3:$H290=1)*($J3:$J290=1)))</f>
        <v>1150542.7999999998</v>
      </c>
      <c r="P326" s="9" cm="1">
        <f t="array" ref="P326">MEDIAN(_xlfn._xlws.FILTER(P3:P290, ($H3:$H290=1)*($J3:$J290=1)))</f>
        <v>1483555.3</v>
      </c>
      <c r="Q326" s="9" cm="1">
        <f t="array" ref="Q326">MEDIAN(_xlfn._xlws.FILTER(Q3:Q290, ($H3:$H290=1)*($J3:$J290=1)))</f>
        <v>483019.6</v>
      </c>
      <c r="R326" s="9" cm="1">
        <f t="array" ref="R326">MEDIAN(_xlfn._xlws.FILTER(R3:R290, ($H3:$H290=1)*($J3:$J290=1)))</f>
        <v>1127407.6000000001</v>
      </c>
      <c r="S326" s="9" cm="1">
        <f t="array" ref="S326">MEDIAN(_xlfn._xlws.FILTER(S3:S290, ($H3:$H290=1)*($J3:$J290=1)))</f>
        <v>523708</v>
      </c>
      <c r="T326" s="9" cm="1">
        <f t="array" ref="T326">MEDIAN(_xlfn._xlws.FILTER(T3:T290, ($H3:$H290=1)*($J3:$J290=1)))</f>
        <v>4563260.1999999993</v>
      </c>
      <c r="U326" s="9" cm="1">
        <f t="array" ref="U326">MEDIAN(_xlfn._xlws.FILTER(U3:U290, ($H3:$H290=1)*($J3:$J290=1)))</f>
        <v>3716433.55</v>
      </c>
      <c r="V326" s="9" cm="1">
        <f t="array" ref="V326">MEDIAN(_xlfn._xlws.FILTER(V3:V290, ($H3:$H290=1)*($J3:$J290=1)))</f>
        <v>5479931.4000000004</v>
      </c>
      <c r="W326" s="9" cm="1">
        <f t="array" ref="W326">MEDIAN(_xlfn._xlws.FILTER(W3:W290, ($H3:$H290=1)*($J3:$J290=1)))</f>
        <v>1097337.55</v>
      </c>
      <c r="X326" s="9" t="s">
        <v>51</v>
      </c>
      <c r="Y326" s="9" cm="1">
        <f t="array" ref="Y326">MEDIAN(_xlfn._xlws.FILTER(Y3:Y290, ($H3:$H290=1)*($J3:$J290=1)))</f>
        <v>2.0267033981974234</v>
      </c>
      <c r="Z326" s="9" cm="1">
        <f t="array" ref="Z326">MEDIAN(_xlfn._xlws.FILTER(Z3:Z290, ($H3:$H290=1)*($J3:$J290=1)))</f>
        <v>1.288898038404295</v>
      </c>
      <c r="AA326" s="9" cm="1">
        <f t="array" ref="AA326">MEDIAN(_xlfn._xlws.FILTER(AA3:AA290, ($H3:$H290=1)*($J3:$J290=1)))</f>
        <v>1.2831326961168084</v>
      </c>
      <c r="AB326" s="9" cm="1">
        <f t="array" ref="AB326">MEDIAN(_xlfn._xlws.FILTER(AB3:AB290, ($H3:$H290=1)*($J3:$J290=1)))</f>
        <v>2.268022864195518</v>
      </c>
      <c r="AC326" s="9" cm="1">
        <f t="array" ref="AC326">MEDIAN(_xlfn._xlws.FILTER(AC3:AC290, ($H3:$H290=1)*($J3:$J290=1)))</f>
        <v>1.0140093753812836</v>
      </c>
      <c r="AD326" s="9" cm="1">
        <f t="array" ref="AD326">MEDIAN(_xlfn._xlws.FILTER(AD3:AD290, ($H3:$H290=1)*($J3:$J290=1)))</f>
        <v>1.800023267592769</v>
      </c>
      <c r="AE326" s="9" cm="1">
        <f t="array" ref="AE326">MEDIAN(_xlfn._xlws.FILTER(AE3:AE290, ($H3:$H290=1)*($J3:$J290=1)))</f>
        <v>0.91197579127619988</v>
      </c>
      <c r="AF326" s="9" cm="1">
        <f t="array" ref="AF326">MEDIAN(_xlfn._xlws.FILTER(AF3:AF290, ($H3:$H290=1)*($J3:$J290=1)))</f>
        <v>2.5033752741641369</v>
      </c>
      <c r="AG326" s="9" cm="1">
        <f t="array" ref="AG326">MEDIAN(_xlfn._xlws.FILTER(AG3:AG290, ($H3:$H290=1)*($J3:$J290=1)))</f>
        <v>2.4738614371744916</v>
      </c>
      <c r="AH326" s="9" cm="1">
        <f t="array" ref="AH326">MEDIAN(_xlfn._xlws.FILTER(AH3:AH290, ($H3:$H290=1)*($J3:$J290=1)))</f>
        <v>4.5078556362015663</v>
      </c>
      <c r="AI326" s="9" cm="1">
        <f t="array" ref="AI326">MEDIAN(_xlfn._xlws.FILTER(AI3:AI290, ($H3:$H290=1)*($J3:$J290=1)))</f>
        <v>2.3247043240175111</v>
      </c>
      <c r="AJ326" s="9" t="str">
        <f t="shared" si="76"/>
        <v>Target; Gain &gt; 0</v>
      </c>
      <c r="AK326" s="9" cm="1">
        <f t="array" ref="AK326">MEDIAN(_xlfn._xlws.FILTER(AK3:AK290, ($H3:$H290=1)*($J3:$J290=1)))</f>
        <v>2.0267033981974234</v>
      </c>
      <c r="AL326" s="9" cm="1">
        <f t="array" ref="AL326">MEDIAN(_xlfn._xlws.FILTER(AL3:AL290, ($H3:$H290=1)*($J3:$J290=1)))</f>
        <v>0.46284381488221699</v>
      </c>
      <c r="AM326" s="9" cm="1">
        <f t="array" ref="AM326">MEDIAN(_xlfn._xlws.FILTER(AM3:AM290, ($H3:$H290=1)*($J3:$J290=1)))</f>
        <v>0.45990255480282938</v>
      </c>
      <c r="AN326" s="9" cm="1">
        <f t="array" ref="AN326">MEDIAN(_xlfn._xlws.FILTER(AN3:AN290, ($H3:$H290=1)*($J3:$J290=1)))</f>
        <v>2.268022864195518</v>
      </c>
      <c r="AO326" s="9" cm="1">
        <f t="array" ref="AO326">MEDIAN(_xlfn._xlws.FILTER(AO3:AO290, ($H3:$H290=1)*($J3:$J290=1)))</f>
        <v>0.38540597699466161</v>
      </c>
      <c r="AP326" s="9" cm="1">
        <f t="array" ref="AP326">MEDIAN(_xlfn._xlws.FILTER(AP3:AP290, ($H3:$H290=1)*($J3:$J290=1)))</f>
        <v>1.800023267592769</v>
      </c>
      <c r="AQ326" s="9" cm="1">
        <f t="array" ref="AQ326">MEDIAN(_xlfn._xlws.FILTER(AQ3:AQ290, ($H3:$H290=1)*($J3:$J290=1)))</f>
        <v>0.40666411649435752</v>
      </c>
      <c r="AR326" s="9" cm="1">
        <f t="array" ref="AR326">MEDIAN(_xlfn._xlws.FILTER(AR3:AR290, ($H3:$H290=1)*($J3:$J290=1)))</f>
        <v>1.3123386371065859</v>
      </c>
      <c r="AS326" s="9" cm="1">
        <f t="array" ref="AS326">MEDIAN(_xlfn._xlws.FILTER(AS3:AS290, ($H3:$H290=1)*($J3:$J290=1)))</f>
        <v>0.49990849349123889</v>
      </c>
      <c r="AT326" s="9" cm="1">
        <f t="array" ref="AT326">MEDIAN(_xlfn._xlws.FILTER(AT3:AT290, ($H3:$H290=1)*($J3:$J290=1)))</f>
        <v>4.5078556362015663</v>
      </c>
      <c r="AU326" s="9" cm="1">
        <f t="array" ref="AU326">MEDIAN(_xlfn._xlws.FILTER(AU3:AU290, ($H3:$H290=1)*($J3:$J290=1)))</f>
        <v>1.075119743612595</v>
      </c>
      <c r="AW326" s="10"/>
    </row>
    <row r="327" spans="12:49" x14ac:dyDescent="0.3">
      <c r="L327" s="9" t="str">
        <f t="shared" si="80"/>
        <v>Target; Gain &lt;= 0</v>
      </c>
      <c r="M327" s="9" cm="1">
        <f t="array" ref="M327">MEDIAN(_xlfn._xlws.FILTER(M3:M290, ($H3:$H290=1)*($J3:$J290=0)))</f>
        <v>738593.9</v>
      </c>
      <c r="N327" s="9" cm="1">
        <f t="array" ref="N327">MEDIAN(_xlfn._xlws.FILTER(N3:N290, ($H3:$H290=1)*($J3:$J290=0)))</f>
        <v>1717283.2000000002</v>
      </c>
      <c r="O327" s="9" cm="1">
        <f t="array" ref="O327">MEDIAN(_xlfn._xlws.FILTER(O3:O290, ($H3:$H290=1)*($J3:$J290=0)))</f>
        <v>1723589.8</v>
      </c>
      <c r="P327" s="9" cm="1">
        <f t="array" ref="P327">MEDIAN(_xlfn._xlws.FILTER(P3:P290, ($H3:$H290=1)*($J3:$J290=0)))</f>
        <v>634322.60000000009</v>
      </c>
      <c r="Q327" s="9" cm="1">
        <f t="array" ref="Q327">MEDIAN(_xlfn._xlws.FILTER(Q3:Q290, ($H3:$H290=1)*($J3:$J290=0)))</f>
        <v>826272.39999999991</v>
      </c>
      <c r="R327" s="9" cm="1">
        <f t="array" ref="R327">MEDIAN(_xlfn._xlws.FILTER(R3:R290, ($H3:$H290=1)*($J3:$J290=0)))</f>
        <v>567337.60000000009</v>
      </c>
      <c r="S327" s="9" cm="1">
        <f t="array" ref="S327">MEDIAN(_xlfn._xlws.FILTER(S3:S290, ($H3:$H290=1)*($J3:$J290=0)))</f>
        <v>951573.5</v>
      </c>
      <c r="T327" s="9" cm="1">
        <f t="array" ref="T327">MEDIAN(_xlfn._xlws.FILTER(T3:T290, ($H3:$H290=1)*($J3:$J290=0)))</f>
        <v>3982915.9000000004</v>
      </c>
      <c r="U327" s="9" cm="1">
        <f t="array" ref="U327">MEDIAN(_xlfn._xlws.FILTER(U3:U290, ($H3:$H290=1)*($J3:$J290=0)))</f>
        <v>3861862</v>
      </c>
      <c r="V327" s="9" cm="1">
        <f t="array" ref="V327">MEDIAN(_xlfn._xlws.FILTER(V3:V290, ($H3:$H290=1)*($J3:$J290=0)))</f>
        <v>701347.2</v>
      </c>
      <c r="W327" s="9" cm="1">
        <f t="array" ref="W327">MEDIAN(_xlfn._xlws.FILTER(W3:W290, ($H3:$H290=1)*($J3:$J290=0)))</f>
        <v>1524812.7000000002</v>
      </c>
      <c r="X327" s="9" t="s">
        <v>131</v>
      </c>
      <c r="Y327" s="9" cm="1">
        <f t="array" ref="Y327">MEDIAN(_xlfn._xlws.FILTER(Y3:Y290, ($H3:$H290=1)*($J3:$J290=0)))</f>
        <v>0.99695664159371511</v>
      </c>
      <c r="Z327" s="9" cm="1">
        <f t="array" ref="Z327">MEDIAN(_xlfn._xlws.FILTER(Z3:Z290, ($H3:$H290=1)*($J3:$J290=0)))</f>
        <v>1.6184225254924964</v>
      </c>
      <c r="AA327" s="9" cm="1">
        <f t="array" ref="AA327">MEDIAN(_xlfn._xlws.FILTER(AA3:AA290, ($H3:$H290=1)*($J3:$J290=0)))</f>
        <v>1.6200650313927325</v>
      </c>
      <c r="AB327" s="9" cm="1">
        <f t="array" ref="AB327">MEDIAN(_xlfn._xlws.FILTER(AB3:AB290, ($H3:$H290=1)*($J3:$J290=0)))</f>
        <v>1.0510555283050054</v>
      </c>
      <c r="AC327" s="9" cm="1">
        <f t="array" ref="AC327">MEDIAN(_xlfn._xlws.FILTER(AC3:AC290, ($H3:$H290=1)*($J3:$J290=0)))</f>
        <v>1.2355673987971387</v>
      </c>
      <c r="AD327" s="9" cm="1">
        <f t="array" ref="AD327">MEDIAN(_xlfn._xlws.FILTER(AD3:AD290, ($H3:$H290=1)*($J3:$J290=0)))</f>
        <v>1.1364051798940635</v>
      </c>
      <c r="AE327" s="9" cm="1">
        <f t="array" ref="AE327">MEDIAN(_xlfn._xlws.FILTER(AE3:AE290, ($H3:$H290=1)*($J3:$J290=0)))</f>
        <v>1.7444902580115014</v>
      </c>
      <c r="AF327" s="9" cm="1">
        <f t="array" ref="AF327">MEDIAN(_xlfn._xlws.FILTER(AF3:AF290, ($H3:$H290=1)*($J3:$J290=0)))</f>
        <v>1.3701431881811006</v>
      </c>
      <c r="AG327" s="9" cm="1">
        <f t="array" ref="AG327">MEDIAN(_xlfn._xlws.FILTER(AG3:AG290, ($H3:$H290=1)*($J3:$J290=0)))</f>
        <v>2.1825886952865403</v>
      </c>
      <c r="AH327" s="9" cm="1">
        <f t="array" ref="AH327">MEDIAN(_xlfn._xlws.FILTER(AH3:AH290, ($H3:$H290=1)*($J3:$J290=0)))</f>
        <v>1.4773117654025554</v>
      </c>
      <c r="AI327" s="9" cm="1">
        <f t="array" ref="AI327">MEDIAN(_xlfn._xlws.FILTER(AI3:AI290, ($H3:$H290=1)*($J3:$J290=0)))</f>
        <v>2.9132569781388158</v>
      </c>
      <c r="AJ327" s="9" t="str">
        <f t="shared" si="76"/>
        <v>Target; Gain &lt;= 0</v>
      </c>
      <c r="AK327" s="9" cm="1">
        <f t="array" ref="AK327">MEDIAN(_xlfn._xlws.FILTER(AK3:AK290, ($H3:$H290=1)*($J3:$J290=0)))</f>
        <v>0.99695664159371511</v>
      </c>
      <c r="AL327" s="9" cm="1">
        <f t="array" ref="AL327">MEDIAN(_xlfn._xlws.FILTER(AL3:AL290, ($H3:$H290=1)*($J3:$J290=0)))</f>
        <v>0.42668991988757621</v>
      </c>
      <c r="AM327" s="9" cm="1">
        <f t="array" ref="AM327">MEDIAN(_xlfn._xlws.FILTER(AM3:AM290, ($H3:$H290=1)*($J3:$J290=0)))</f>
        <v>0.42569792090216652</v>
      </c>
      <c r="AN327" s="9" cm="1">
        <f t="array" ref="AN327">MEDIAN(_xlfn._xlws.FILTER(AN3:AN290, ($H3:$H290=1)*($J3:$J290=0)))</f>
        <v>1.0510555283050054</v>
      </c>
      <c r="AO327" s="9" cm="1">
        <f t="array" ref="AO327">MEDIAN(_xlfn._xlws.FILTER(AO3:AO290, ($H3:$H290=1)*($J3:$J290=0)))</f>
        <v>0.37356416610709853</v>
      </c>
      <c r="AP327" s="9" cm="1">
        <f t="array" ref="AP327">MEDIAN(_xlfn._xlws.FILTER(AP3:AP290, ($H3:$H290=1)*($J3:$J290=0)))</f>
        <v>1.1364051798940635</v>
      </c>
      <c r="AQ327" s="9" cm="1">
        <f t="array" ref="AQ327">MEDIAN(_xlfn._xlws.FILTER(AQ3:AQ290, ($H3:$H290=1)*($J3:$J290=0)))</f>
        <v>0.46005146328243424</v>
      </c>
      <c r="AR327" s="9" cm="1">
        <f t="array" ref="AR327">MEDIAN(_xlfn._xlws.FILTER(AR3:AR290, ($H3:$H290=1)*($J3:$J290=0)))</f>
        <v>0.8843961529899389</v>
      </c>
      <c r="AS327" s="9" cm="1">
        <f t="array" ref="AS327">MEDIAN(_xlfn._xlws.FILTER(AS3:AS290, ($H3:$H290=1)*($J3:$J290=0)))</f>
        <v>0.37227265600813553</v>
      </c>
      <c r="AT327" s="9" cm="1">
        <f t="array" ref="AT327">MEDIAN(_xlfn._xlws.FILTER(AT3:AT290, ($H3:$H290=1)*($J3:$J290=0)))</f>
        <v>1.4773117654025554</v>
      </c>
      <c r="AU327" s="9" cm="1">
        <f t="array" ref="AU327">MEDIAN(_xlfn._xlws.FILTER(AU3:AU290, ($H3:$H290=1)*($J3:$J290=0)))</f>
        <v>1.5277496544935274</v>
      </c>
      <c r="AW327" s="10"/>
    </row>
    <row r="328" spans="12:49" x14ac:dyDescent="0.3">
      <c r="L328" s="11">
        <f>L316</f>
        <v>0.7</v>
      </c>
      <c r="M328" s="11"/>
      <c r="N328" s="12" t="str">
        <f>N316</f>
        <v>BNL Causal</v>
      </c>
      <c r="O328" s="12" t="str">
        <f>O316</f>
        <v>BNL Causal HM</v>
      </c>
      <c r="P328" s="12" t="str">
        <f>Q316</f>
        <v>SFS Causal</v>
      </c>
      <c r="Q328" s="12" t="str">
        <f>S316</f>
        <v>SaLSa Causal</v>
      </c>
      <c r="R328" s="12" t="str">
        <f>U316</f>
        <v>D&amp;C Causal</v>
      </c>
      <c r="S328" s="12" t="str">
        <f>W316</f>
        <v>BBS Causal</v>
      </c>
      <c r="T328" s="12"/>
      <c r="U328" s="11">
        <f>X316</f>
        <v>0.7</v>
      </c>
      <c r="V328" s="12" t="str">
        <f>Z316</f>
        <v>BNL Causal</v>
      </c>
      <c r="W328" s="12" t="str">
        <f>AA316</f>
        <v>BNL Causal HM</v>
      </c>
      <c r="X328" s="12" t="str">
        <f>AC316</f>
        <v>SFS Causal</v>
      </c>
      <c r="Y328" s="12" t="str">
        <f>AE316</f>
        <v>SaLSa Causal</v>
      </c>
      <c r="Z328" s="12" t="str">
        <f>AG316</f>
        <v>D&amp;C Causal</v>
      </c>
      <c r="AA328" s="12" t="str">
        <f>AI316</f>
        <v>BBS Causal</v>
      </c>
      <c r="AB328" s="13"/>
      <c r="AC328" s="11">
        <f>AJ316</f>
        <v>0.7</v>
      </c>
      <c r="AD328" s="12" t="str">
        <f>AL316</f>
        <v>BNL Causal</v>
      </c>
      <c r="AE328" s="12" t="str">
        <f>AM316</f>
        <v>BNL Causal HM</v>
      </c>
      <c r="AF328" s="12" t="str">
        <f>AO316</f>
        <v>SFS Causal</v>
      </c>
      <c r="AG328" s="12" t="str">
        <f>AQ316</f>
        <v>SaLSa Causal</v>
      </c>
      <c r="AH328" s="12" t="str">
        <f>AS316</f>
        <v>D&amp;C Causal</v>
      </c>
      <c r="AI328" s="12" t="str">
        <f>AU316</f>
        <v>BBS Causal</v>
      </c>
      <c r="AK328" s="12"/>
      <c r="AL328" s="12"/>
      <c r="AM328" s="12"/>
      <c r="AN328" s="13"/>
      <c r="AO328" s="13"/>
      <c r="AP328" s="13"/>
      <c r="AQ328" s="13"/>
      <c r="AR328" s="13"/>
      <c r="AS328" s="13"/>
      <c r="AT328" s="13"/>
      <c r="AU328" s="13"/>
    </row>
    <row r="329" spans="12:49" x14ac:dyDescent="0.3">
      <c r="L329" t="str">
        <f>L317</f>
        <v>ALL</v>
      </c>
      <c r="N329" s="9">
        <f>N317</f>
        <v>2028462.55</v>
      </c>
      <c r="O329" s="9">
        <f>O317</f>
        <v>2041139.1</v>
      </c>
      <c r="P329" s="9">
        <f>Q317</f>
        <v>957606.2</v>
      </c>
      <c r="Q329" s="9">
        <f>S317</f>
        <v>891049.9</v>
      </c>
      <c r="R329" s="9">
        <f>U317</f>
        <v>4052249.4000000004</v>
      </c>
      <c r="S329" s="9">
        <f>W317</f>
        <v>2255264.9500000002</v>
      </c>
      <c r="T329" s="9"/>
      <c r="U329" s="9" t="str">
        <f>X317</f>
        <v>ALL</v>
      </c>
      <c r="V329" s="9">
        <f>Z317</f>
        <v>2.0181759159429928</v>
      </c>
      <c r="W329" s="9">
        <f>AA317</f>
        <v>2.0106761082599407</v>
      </c>
      <c r="X329" s="9">
        <f>AC317</f>
        <v>1.4319765879481565</v>
      </c>
      <c r="Y329" s="9">
        <f>AE317</f>
        <v>1.933923390234122</v>
      </c>
      <c r="Z329" s="9">
        <f>AG317</f>
        <v>2.6571028591075443</v>
      </c>
      <c r="AA329" s="9">
        <f>AI317</f>
        <v>3.3771906266803855</v>
      </c>
      <c r="AB329" s="13"/>
      <c r="AC329" s="9" t="str">
        <f>AJ317</f>
        <v>ALL</v>
      </c>
      <c r="AD329" s="9">
        <f>AL317</f>
        <v>0.65274767969676761</v>
      </c>
      <c r="AE329" s="9">
        <f>AM317</f>
        <v>0.65226850625767829</v>
      </c>
      <c r="AF329" s="9">
        <f>AO317</f>
        <v>0.52382553804782217</v>
      </c>
      <c r="AG329" s="9">
        <f>AQ317</f>
        <v>0.58744527618400755</v>
      </c>
      <c r="AH329" s="9">
        <f>AS317</f>
        <v>0.5162337553425459</v>
      </c>
      <c r="AI329" s="9">
        <f>AU317</f>
        <v>1.6120464060863016</v>
      </c>
      <c r="AK329" s="9"/>
      <c r="AL329" s="9"/>
      <c r="AM329" s="9"/>
      <c r="AN329" s="13"/>
      <c r="AO329" s="13"/>
      <c r="AP329" s="13"/>
      <c r="AQ329" s="13"/>
      <c r="AR329" s="13"/>
      <c r="AS329" s="13"/>
      <c r="AT329" s="13"/>
      <c r="AU329" s="13"/>
    </row>
    <row r="330" spans="12:49" x14ac:dyDescent="0.3">
      <c r="L330" t="str">
        <f>L319</f>
        <v>Gain &gt; 0.7</v>
      </c>
      <c r="N330" s="9">
        <f t="shared" ref="N330:O337" si="81">N319</f>
        <v>1149420.8999999999</v>
      </c>
      <c r="O330" s="9">
        <f t="shared" si="81"/>
        <v>1162668.7</v>
      </c>
      <c r="P330" s="9">
        <f t="shared" ref="P330:P337" si="82">Q319</f>
        <v>454947.5</v>
      </c>
      <c r="Q330" s="9">
        <f t="shared" ref="Q330:Q337" si="83">S319</f>
        <v>695485.9</v>
      </c>
      <c r="R330" s="9">
        <f>U319</f>
        <v>4139561.6</v>
      </c>
      <c r="S330" s="9">
        <f t="shared" ref="S330:S337" si="84">W319</f>
        <v>1275278.7999999998</v>
      </c>
      <c r="T330" s="9"/>
      <c r="U330" s="9" t="str">
        <f t="shared" ref="U330:U337" si="85">X319</f>
        <v>Gain &gt; 0.7</v>
      </c>
      <c r="V330" s="9">
        <f t="shared" ref="V330:W337" si="86">Z319</f>
        <v>1.3039937374938746</v>
      </c>
      <c r="W330" s="9">
        <f t="shared" si="86"/>
        <v>1.3040325141861104</v>
      </c>
      <c r="X330" s="9">
        <f t="shared" ref="X330:X337" si="87">AC319</f>
        <v>0.97516938430198952</v>
      </c>
      <c r="Y330" s="9">
        <f t="shared" ref="Y330:Y337" si="88">AE319</f>
        <v>1.2278928790648935</v>
      </c>
      <c r="Z330" s="9">
        <f t="shared" ref="Z330:Z337" si="89">AG319</f>
        <v>2.5080660268489741</v>
      </c>
      <c r="AA330" s="9">
        <f t="shared" ref="AA330:AA337" si="90">AI319</f>
        <v>2.1232110406912392</v>
      </c>
      <c r="AB330" s="13"/>
      <c r="AC330" s="9" t="str">
        <f t="shared" ref="AC330:AC337" si="91">AJ319</f>
        <v>Gain &gt; 0.7</v>
      </c>
      <c r="AD330" s="9">
        <f t="shared" ref="AD330:AE337" si="92">AL319</f>
        <v>0.45620822568889707</v>
      </c>
      <c r="AE330" s="9">
        <f t="shared" si="92"/>
        <v>0.45305007899878547</v>
      </c>
      <c r="AF330" s="9">
        <f t="shared" ref="AF330:AF337" si="93">AO319</f>
        <v>0.37085297261946837</v>
      </c>
      <c r="AG330" s="9">
        <f t="shared" ref="AG330:AG337" si="94">AQ319</f>
        <v>0.48177969668176956</v>
      </c>
      <c r="AH330" s="9">
        <f t="shared" ref="AH330:AH337" si="95">AS319</f>
        <v>0.46123234219849107</v>
      </c>
      <c r="AI330" s="9">
        <f t="shared" ref="AI330:AI337" si="96">AU319</f>
        <v>1.0206366165075451</v>
      </c>
      <c r="AK330" s="9"/>
      <c r="AL330" s="9"/>
      <c r="AM330" s="9"/>
      <c r="AN330" s="13"/>
      <c r="AO330" s="13"/>
      <c r="AP330" s="13"/>
      <c r="AQ330" s="13"/>
      <c r="AR330" s="13"/>
      <c r="AS330" s="13"/>
      <c r="AT330" s="13"/>
      <c r="AU330" s="13"/>
    </row>
    <row r="331" spans="12:49" x14ac:dyDescent="0.3">
      <c r="L331" t="str">
        <f>L320</f>
        <v>Target</v>
      </c>
      <c r="N331" s="9">
        <f t="shared" si="81"/>
        <v>1382691.9</v>
      </c>
      <c r="O331" s="9">
        <f t="shared" si="81"/>
        <v>1392061.7</v>
      </c>
      <c r="P331" s="9">
        <f t="shared" si="82"/>
        <v>483019.6</v>
      </c>
      <c r="Q331" s="9">
        <f t="shared" si="83"/>
        <v>542208.5</v>
      </c>
      <c r="R331" s="9">
        <f>U320</f>
        <v>3851246.75</v>
      </c>
      <c r="S331" s="9">
        <f t="shared" si="84"/>
        <v>1134949.55</v>
      </c>
      <c r="T331" s="9"/>
      <c r="U331" s="9" t="str">
        <f t="shared" si="85"/>
        <v>Target</v>
      </c>
      <c r="V331" s="9">
        <f t="shared" si="86"/>
        <v>1.463832481432473</v>
      </c>
      <c r="W331" s="9">
        <f t="shared" si="86"/>
        <v>1.4553889889037235</v>
      </c>
      <c r="X331" s="9">
        <f t="shared" si="87"/>
        <v>1.0140093753812836</v>
      </c>
      <c r="Y331" s="9">
        <f t="shared" si="88"/>
        <v>1.2278928790648935</v>
      </c>
      <c r="Z331" s="9">
        <f t="shared" si="89"/>
        <v>2.1825886952865403</v>
      </c>
      <c r="AA331" s="9">
        <f t="shared" si="90"/>
        <v>2.3832642071181906</v>
      </c>
      <c r="AB331" s="13"/>
      <c r="AC331" s="9" t="str">
        <f t="shared" si="91"/>
        <v>Target</v>
      </c>
      <c r="AD331" s="9">
        <f t="shared" si="92"/>
        <v>0.434732316568261</v>
      </c>
      <c r="AE331" s="9">
        <f t="shared" si="92"/>
        <v>0.43692863828619011</v>
      </c>
      <c r="AF331" s="9">
        <f t="shared" si="93"/>
        <v>0.38540597699466161</v>
      </c>
      <c r="AG331" s="9">
        <f t="shared" si="94"/>
        <v>0.46005146328243424</v>
      </c>
      <c r="AH331" s="9">
        <f t="shared" si="95"/>
        <v>0.46724730998394082</v>
      </c>
      <c r="AI331" s="9">
        <f t="shared" si="96"/>
        <v>1.075119743612595</v>
      </c>
      <c r="AK331" s="9"/>
      <c r="AL331" s="9"/>
      <c r="AM331" s="9"/>
      <c r="AN331" s="13"/>
      <c r="AO331" s="13"/>
      <c r="AP331" s="13"/>
      <c r="AQ331" s="13"/>
      <c r="AR331" s="13"/>
      <c r="AS331" s="13"/>
      <c r="AT331" s="13"/>
      <c r="AU331" s="13"/>
    </row>
    <row r="332" spans="12:49" x14ac:dyDescent="0.3">
      <c r="L332" t="str">
        <f>L321</f>
        <v>Gain &gt; 0</v>
      </c>
      <c r="N332" s="9">
        <f t="shared" si="81"/>
        <v>1784032.1</v>
      </c>
      <c r="O332" s="9">
        <f t="shared" si="81"/>
        <v>1797016</v>
      </c>
      <c r="P332" s="9">
        <f t="shared" si="82"/>
        <v>893405.9</v>
      </c>
      <c r="Q332" s="9">
        <f t="shared" si="83"/>
        <v>839079.05</v>
      </c>
      <c r="R332" s="9">
        <f>U321</f>
        <v>3996594.3</v>
      </c>
      <c r="S332" s="9">
        <f t="shared" si="84"/>
        <v>2059038.25</v>
      </c>
      <c r="T332" s="9"/>
      <c r="U332" s="9" t="str">
        <f t="shared" si="85"/>
        <v>Gain &gt; 0</v>
      </c>
      <c r="V332" s="9">
        <f t="shared" si="86"/>
        <v>1.677006027585594</v>
      </c>
      <c r="W332" s="9">
        <f t="shared" si="86"/>
        <v>1.6709840823314157</v>
      </c>
      <c r="X332" s="9">
        <f t="shared" si="87"/>
        <v>1.3937791303018454</v>
      </c>
      <c r="Y332" s="9">
        <f t="shared" si="88"/>
        <v>1.5509941041993445</v>
      </c>
      <c r="Z332" s="9">
        <f t="shared" si="89"/>
        <v>2.932846848643385</v>
      </c>
      <c r="AA332" s="9">
        <f t="shared" si="90"/>
        <v>2.9883030668017456</v>
      </c>
      <c r="AB332" s="13"/>
      <c r="AC332" s="9" t="str">
        <f t="shared" si="91"/>
        <v>Gain &gt; 0</v>
      </c>
      <c r="AD332" s="9">
        <f t="shared" si="92"/>
        <v>0.56690609758370558</v>
      </c>
      <c r="AE332" s="9">
        <f t="shared" si="92"/>
        <v>0.55571922649978656</v>
      </c>
      <c r="AF332" s="9">
        <f t="shared" si="93"/>
        <v>0.52382553804782217</v>
      </c>
      <c r="AG332" s="9">
        <f t="shared" si="94"/>
        <v>0.57026400517788711</v>
      </c>
      <c r="AH332" s="9">
        <f t="shared" si="95"/>
        <v>0.51912076362059456</v>
      </c>
      <c r="AI332" s="9">
        <f t="shared" si="96"/>
        <v>1.5207898194639711</v>
      </c>
      <c r="AK332" s="9"/>
      <c r="AL332" s="9"/>
      <c r="AM332" s="9"/>
      <c r="AN332" s="13"/>
      <c r="AO332" s="13"/>
      <c r="AP332" s="13"/>
      <c r="AQ332" s="13"/>
      <c r="AR332" s="13"/>
      <c r="AS332" s="13"/>
      <c r="AT332" s="13"/>
      <c r="AU332" s="13"/>
    </row>
    <row r="333" spans="12:49" x14ac:dyDescent="0.3">
      <c r="L333" t="str">
        <f t="shared" ref="L333" si="97">L322</f>
        <v>Gain &lt;=0</v>
      </c>
      <c r="N333" s="9">
        <f t="shared" si="81"/>
        <v>2411992.9000000004</v>
      </c>
      <c r="O333" s="9">
        <f t="shared" si="81"/>
        <v>2438065.9500000002</v>
      </c>
      <c r="P333" s="9">
        <f t="shared" si="82"/>
        <v>1183132.6000000001</v>
      </c>
      <c r="Q333" s="9">
        <f t="shared" si="83"/>
        <v>1408656.6</v>
      </c>
      <c r="R333" s="9">
        <f>U322</f>
        <v>4147752.6</v>
      </c>
      <c r="S333" s="9">
        <f t="shared" si="84"/>
        <v>2618979.9000000004</v>
      </c>
      <c r="T333" s="9"/>
      <c r="U333" s="9" t="str">
        <f t="shared" si="85"/>
        <v>Gain &lt;=0</v>
      </c>
      <c r="V333" s="9">
        <f t="shared" si="86"/>
        <v>2.2031118621060157</v>
      </c>
      <c r="W333" s="9">
        <f t="shared" si="86"/>
        <v>2.1940396692021751</v>
      </c>
      <c r="X333" s="9">
        <f t="shared" si="87"/>
        <v>1.4996839609026216</v>
      </c>
      <c r="Y333" s="9">
        <f t="shared" si="88"/>
        <v>1.997771065996494</v>
      </c>
      <c r="Z333" s="9">
        <f t="shared" si="89"/>
        <v>2.6302900690818207</v>
      </c>
      <c r="AA333" s="9">
        <f t="shared" si="90"/>
        <v>3.8753125545976213</v>
      </c>
      <c r="AB333" s="13"/>
      <c r="AC333" s="9" t="str">
        <f t="shared" si="91"/>
        <v>Gain &lt;=0</v>
      </c>
      <c r="AD333" s="9">
        <f t="shared" si="92"/>
        <v>0.69297388370032431</v>
      </c>
      <c r="AE333" s="9">
        <f t="shared" si="92"/>
        <v>0.68525032180477863</v>
      </c>
      <c r="AF333" s="9">
        <f t="shared" si="93"/>
        <v>0.51809159610129429</v>
      </c>
      <c r="AG333" s="9">
        <f t="shared" si="94"/>
        <v>0.61836062138318093</v>
      </c>
      <c r="AH333" s="9">
        <f t="shared" si="95"/>
        <v>0.49928938418452162</v>
      </c>
      <c r="AI333" s="9">
        <f t="shared" si="96"/>
        <v>2.1518307997030206</v>
      </c>
      <c r="AK333" s="9"/>
      <c r="AL333" s="9"/>
      <c r="AM333" s="9"/>
      <c r="AN333" s="13"/>
      <c r="AO333" s="13"/>
      <c r="AP333" s="13"/>
      <c r="AQ333" s="13"/>
      <c r="AR333" s="13"/>
      <c r="AS333" s="13"/>
      <c r="AT333" s="13"/>
      <c r="AU333" s="13"/>
    </row>
    <row r="334" spans="12:49" x14ac:dyDescent="0.3">
      <c r="L334" t="str">
        <f>L323</f>
        <v>Target;Gain &gt; 0.7; #pref=2</v>
      </c>
      <c r="N334" s="9" t="e" vm="2">
        <f t="shared" si="81"/>
        <v>#VALUE!</v>
      </c>
      <c r="O334" s="9" t="e" vm="2">
        <f t="shared" si="81"/>
        <v>#VALUE!</v>
      </c>
      <c r="P334" s="9" t="e" vm="2">
        <f t="shared" si="82"/>
        <v>#VALUE!</v>
      </c>
      <c r="Q334" s="9" t="e" vm="2">
        <f t="shared" si="83"/>
        <v>#VALUE!</v>
      </c>
      <c r="R334" s="9" t="e" vm="2">
        <f t="shared" ref="R334" si="98">U323</f>
        <v>#VALUE!</v>
      </c>
      <c r="S334" s="9" t="e" vm="2">
        <f t="shared" si="84"/>
        <v>#VALUE!</v>
      </c>
      <c r="T334" s="9"/>
      <c r="U334" s="9" t="str">
        <f t="shared" si="85"/>
        <v>Target;Gain &gt; 0.7; #pref=2</v>
      </c>
      <c r="V334" s="9" t="e" vm="2">
        <f t="shared" si="86"/>
        <v>#VALUE!</v>
      </c>
      <c r="W334" s="9" t="e" vm="2">
        <f t="shared" si="86"/>
        <v>#VALUE!</v>
      </c>
      <c r="X334" s="9" t="e" vm="2">
        <f t="shared" si="87"/>
        <v>#VALUE!</v>
      </c>
      <c r="Y334" s="9" t="e" vm="2">
        <f t="shared" si="88"/>
        <v>#VALUE!</v>
      </c>
      <c r="Z334" s="9" t="e" vm="2">
        <f t="shared" si="89"/>
        <v>#VALUE!</v>
      </c>
      <c r="AA334" s="9" t="e" vm="2">
        <f t="shared" si="90"/>
        <v>#VALUE!</v>
      </c>
      <c r="AB334" s="13"/>
      <c r="AC334" s="9" t="str">
        <f t="shared" si="91"/>
        <v>Target;Gain &gt; 0.7; #pref=2</v>
      </c>
      <c r="AD334" s="9" t="e" vm="2">
        <f t="shared" si="92"/>
        <v>#VALUE!</v>
      </c>
      <c r="AE334" s="9" t="e" vm="2">
        <f t="shared" si="92"/>
        <v>#VALUE!</v>
      </c>
      <c r="AF334" s="9" t="e" vm="2">
        <f t="shared" si="93"/>
        <v>#VALUE!</v>
      </c>
      <c r="AG334" s="9" t="e" vm="2">
        <f t="shared" si="94"/>
        <v>#VALUE!</v>
      </c>
      <c r="AH334" s="9" t="e" vm="2">
        <f t="shared" si="95"/>
        <v>#VALUE!</v>
      </c>
      <c r="AI334" s="9" t="e" vm="2">
        <f t="shared" si="96"/>
        <v>#VALUE!</v>
      </c>
      <c r="AK334" s="9"/>
      <c r="AL334" s="9"/>
      <c r="AM334" s="9"/>
      <c r="AN334" s="13"/>
      <c r="AO334" s="13"/>
      <c r="AP334" s="13"/>
      <c r="AQ334" s="13"/>
      <c r="AR334" s="13"/>
      <c r="AS334" s="13"/>
      <c r="AT334" s="13"/>
      <c r="AU334" s="13"/>
    </row>
    <row r="335" spans="12:49" x14ac:dyDescent="0.3">
      <c r="L335" t="str">
        <f>L324</f>
        <v>Target; Gain &gt; 0.7; #pref=3</v>
      </c>
      <c r="N335" s="9">
        <f t="shared" si="81"/>
        <v>1453233.1</v>
      </c>
      <c r="O335" s="9">
        <f t="shared" si="81"/>
        <v>1467638</v>
      </c>
      <c r="P335" s="9">
        <f t="shared" si="82"/>
        <v>738260.7</v>
      </c>
      <c r="Q335" s="9">
        <f t="shared" si="83"/>
        <v>982912.60000000009</v>
      </c>
      <c r="R335" s="9">
        <f>U324</f>
        <v>4803829.2</v>
      </c>
      <c r="S335" s="9">
        <f t="shared" si="84"/>
        <v>2235188.9</v>
      </c>
      <c r="T335" s="9"/>
      <c r="U335" s="9" t="str">
        <f t="shared" si="85"/>
        <v>Target; Gain &gt; 0.7; #pref=3</v>
      </c>
      <c r="V335" s="9">
        <f t="shared" si="86"/>
        <v>1.516152397118276</v>
      </c>
      <c r="W335" s="9">
        <f t="shared" si="86"/>
        <v>1.5030521786189639</v>
      </c>
      <c r="X335" s="9">
        <f t="shared" si="87"/>
        <v>1.2027891261008334</v>
      </c>
      <c r="Y335" s="9">
        <f t="shared" si="88"/>
        <v>1.2278928790648935</v>
      </c>
      <c r="Z335" s="9">
        <f t="shared" si="89"/>
        <v>3.0512703446613161</v>
      </c>
      <c r="AA335" s="9">
        <f t="shared" si="90"/>
        <v>2.7767595981073097</v>
      </c>
      <c r="AB335" s="13"/>
      <c r="AC335" s="9" t="str">
        <f t="shared" si="91"/>
        <v>Target; Gain &gt; 0.7; #pref=3</v>
      </c>
      <c r="AD335" s="9">
        <f t="shared" si="92"/>
        <v>0.54476258069043981</v>
      </c>
      <c r="AE335" s="9">
        <f t="shared" si="92"/>
        <v>0.53710731621249574</v>
      </c>
      <c r="AF335" s="9">
        <f t="shared" si="93"/>
        <v>0.49864796850015408</v>
      </c>
      <c r="AG335" s="9">
        <f t="shared" si="94"/>
        <v>0.52935119757894422</v>
      </c>
      <c r="AH335" s="9">
        <f t="shared" si="95"/>
        <v>0.57583041581092398</v>
      </c>
      <c r="AI335" s="9">
        <f t="shared" si="96"/>
        <v>1.288765741797397</v>
      </c>
      <c r="AK335" s="9"/>
      <c r="AL335" s="9"/>
      <c r="AM335" s="9"/>
      <c r="AN335" s="13"/>
      <c r="AO335" s="13"/>
      <c r="AP335" s="13"/>
      <c r="AQ335" s="13"/>
      <c r="AR335" s="13"/>
      <c r="AS335" s="13"/>
      <c r="AT335" s="13"/>
      <c r="AU335" s="13"/>
    </row>
    <row r="336" spans="12:49" x14ac:dyDescent="0.3">
      <c r="L336" t="str">
        <f>L325</f>
        <v>Target; Gain &gt; 0.7; #pref=4</v>
      </c>
      <c r="N336" s="9" t="e" vm="2">
        <f t="shared" si="81"/>
        <v>#VALUE!</v>
      </c>
      <c r="O336" s="9" t="e" vm="2">
        <f t="shared" si="81"/>
        <v>#VALUE!</v>
      </c>
      <c r="P336" s="9" t="e" vm="2">
        <f t="shared" si="82"/>
        <v>#VALUE!</v>
      </c>
      <c r="Q336" s="9" t="e" vm="2">
        <f t="shared" si="83"/>
        <v>#VALUE!</v>
      </c>
      <c r="R336" s="9" t="e" vm="2">
        <f>U325</f>
        <v>#VALUE!</v>
      </c>
      <c r="S336" s="9" t="e" vm="2">
        <f t="shared" si="84"/>
        <v>#VALUE!</v>
      </c>
      <c r="T336" s="9"/>
      <c r="U336" s="9" t="str">
        <f t="shared" si="85"/>
        <v>Target; Gain &gt; 0.7; #pref=4</v>
      </c>
      <c r="V336" s="9" t="e" vm="2">
        <f t="shared" si="86"/>
        <v>#VALUE!</v>
      </c>
      <c r="W336" s="9" t="e" vm="2">
        <f t="shared" si="86"/>
        <v>#VALUE!</v>
      </c>
      <c r="X336" s="9" t="e" vm="2">
        <f t="shared" si="87"/>
        <v>#VALUE!</v>
      </c>
      <c r="Y336" s="9" t="e" vm="2">
        <f t="shared" si="88"/>
        <v>#VALUE!</v>
      </c>
      <c r="Z336" s="9" t="e" vm="2">
        <f t="shared" si="89"/>
        <v>#VALUE!</v>
      </c>
      <c r="AA336" s="9" t="e" vm="2">
        <f t="shared" si="90"/>
        <v>#VALUE!</v>
      </c>
      <c r="AB336" s="13"/>
      <c r="AC336" s="9" t="str">
        <f t="shared" si="91"/>
        <v>Target; Gain &gt; 0.7; #pref=4</v>
      </c>
      <c r="AD336" s="9" t="e" vm="2">
        <f t="shared" si="92"/>
        <v>#VALUE!</v>
      </c>
      <c r="AE336" s="9" t="e" vm="2">
        <f t="shared" si="92"/>
        <v>#VALUE!</v>
      </c>
      <c r="AF336" s="9" t="e" vm="2">
        <f t="shared" si="93"/>
        <v>#VALUE!</v>
      </c>
      <c r="AG336" s="9" t="e" vm="2">
        <f t="shared" si="94"/>
        <v>#VALUE!</v>
      </c>
      <c r="AH336" s="9" t="e" vm="2">
        <f t="shared" si="95"/>
        <v>#VALUE!</v>
      </c>
      <c r="AI336" s="9" t="e" vm="2">
        <f t="shared" si="96"/>
        <v>#VALUE!</v>
      </c>
      <c r="AK336" s="9"/>
      <c r="AL336" s="9"/>
      <c r="AM336" s="9"/>
      <c r="AN336" s="13"/>
      <c r="AO336" s="13"/>
      <c r="AP336" s="13"/>
      <c r="AQ336" s="13"/>
      <c r="AR336" s="13"/>
      <c r="AS336" s="13"/>
      <c r="AT336" s="13"/>
      <c r="AU336" s="13"/>
    </row>
    <row r="337" spans="1:54" x14ac:dyDescent="0.3">
      <c r="L337" t="str">
        <f>L326</f>
        <v>Target; Gain &gt; 0</v>
      </c>
      <c r="N337" s="9">
        <f t="shared" si="81"/>
        <v>1138375.8999999999</v>
      </c>
      <c r="O337" s="9">
        <f t="shared" si="81"/>
        <v>1150542.7999999998</v>
      </c>
      <c r="P337" s="9">
        <f t="shared" si="82"/>
        <v>483019.6</v>
      </c>
      <c r="Q337" s="9">
        <f t="shared" si="83"/>
        <v>523708</v>
      </c>
      <c r="R337" s="9">
        <f>U326</f>
        <v>3716433.55</v>
      </c>
      <c r="S337" s="9">
        <f t="shared" si="84"/>
        <v>1097337.55</v>
      </c>
      <c r="T337" s="9"/>
      <c r="U337" s="9" t="str">
        <f t="shared" si="85"/>
        <v>Target; Gain &gt; 0</v>
      </c>
      <c r="V337" s="9">
        <f t="shared" si="86"/>
        <v>1.288898038404295</v>
      </c>
      <c r="W337" s="9">
        <f t="shared" si="86"/>
        <v>1.2831326961168084</v>
      </c>
      <c r="X337" s="9">
        <f t="shared" si="87"/>
        <v>1.0140093753812836</v>
      </c>
      <c r="Y337" s="9">
        <f t="shared" si="88"/>
        <v>0.91197579127619988</v>
      </c>
      <c r="Z337" s="9">
        <f t="shared" si="89"/>
        <v>2.4738614371744916</v>
      </c>
      <c r="AA337" s="9">
        <f t="shared" si="90"/>
        <v>2.3247043240175111</v>
      </c>
      <c r="AB337" s="13"/>
      <c r="AC337" s="9" t="str">
        <f t="shared" si="91"/>
        <v>Target; Gain &gt; 0</v>
      </c>
      <c r="AD337" s="9">
        <f t="shared" si="92"/>
        <v>0.46284381488221699</v>
      </c>
      <c r="AE337" s="9">
        <f t="shared" si="92"/>
        <v>0.45990255480282938</v>
      </c>
      <c r="AF337" s="9">
        <f t="shared" si="93"/>
        <v>0.38540597699466161</v>
      </c>
      <c r="AG337" s="9">
        <f t="shared" si="94"/>
        <v>0.40666411649435752</v>
      </c>
      <c r="AH337" s="9">
        <f t="shared" si="95"/>
        <v>0.49990849349123889</v>
      </c>
      <c r="AI337" s="9">
        <f t="shared" si="96"/>
        <v>1.075119743612595</v>
      </c>
      <c r="AK337" s="9"/>
      <c r="AL337" s="9"/>
      <c r="AM337" s="9"/>
      <c r="AN337" s="13"/>
      <c r="AO337" s="13"/>
      <c r="AP337" s="13"/>
      <c r="AQ337" s="13"/>
      <c r="AR337" s="13"/>
      <c r="AS337" s="13"/>
      <c r="AT337" s="13"/>
      <c r="AU337" s="13"/>
    </row>
    <row r="338" spans="1:54" x14ac:dyDescent="0.3">
      <c r="L338" t="str">
        <f>L327</f>
        <v>Target; Gain &lt;= 0</v>
      </c>
      <c r="N338" s="9">
        <f t="shared" ref="N338:O338" si="99">N327</f>
        <v>1717283.2000000002</v>
      </c>
      <c r="O338" s="9">
        <f t="shared" si="99"/>
        <v>1723589.8</v>
      </c>
      <c r="P338" s="9">
        <f t="shared" ref="P338" si="100">Q327</f>
        <v>826272.39999999991</v>
      </c>
      <c r="Q338" s="9">
        <f t="shared" ref="Q338" si="101">S327</f>
        <v>951573.5</v>
      </c>
      <c r="R338" s="9">
        <f>U327</f>
        <v>3861862</v>
      </c>
      <c r="S338" s="9">
        <f t="shared" ref="S338" si="102">W327</f>
        <v>1524812.7000000002</v>
      </c>
      <c r="T338" s="9"/>
      <c r="U338" s="9" t="str">
        <f t="shared" ref="U338" si="103">X327</f>
        <v>Target; Gain &lt;= 0</v>
      </c>
      <c r="V338" s="9">
        <f t="shared" ref="V338:W338" si="104">Z327</f>
        <v>1.6184225254924964</v>
      </c>
      <c r="W338" s="9">
        <f t="shared" si="104"/>
        <v>1.6200650313927325</v>
      </c>
      <c r="X338" s="9">
        <f t="shared" ref="X338" si="105">AC327</f>
        <v>1.2355673987971387</v>
      </c>
      <c r="Y338" s="9">
        <f t="shared" ref="Y338" si="106">AE327</f>
        <v>1.7444902580115014</v>
      </c>
      <c r="Z338" s="9">
        <f t="shared" ref="Z338" si="107">AG327</f>
        <v>2.1825886952865403</v>
      </c>
      <c r="AA338" s="9">
        <f t="shared" ref="AA338" si="108">AI327</f>
        <v>2.9132569781388158</v>
      </c>
      <c r="AB338" s="13"/>
      <c r="AC338" s="9" t="str">
        <f t="shared" ref="AC338" si="109">AJ327</f>
        <v>Target; Gain &lt;= 0</v>
      </c>
      <c r="AD338" s="9">
        <f t="shared" ref="AD338:AE338" si="110">AL327</f>
        <v>0.42668991988757621</v>
      </c>
      <c r="AE338" s="9">
        <f t="shared" si="110"/>
        <v>0.42569792090216652</v>
      </c>
      <c r="AF338" s="9">
        <f t="shared" ref="AF338" si="111">AO327</f>
        <v>0.37356416610709853</v>
      </c>
      <c r="AG338" s="9">
        <f t="shared" ref="AG338" si="112">AQ327</f>
        <v>0.46005146328243424</v>
      </c>
      <c r="AH338" s="9">
        <f t="shared" ref="AH338" si="113">AS327</f>
        <v>0.37227265600813553</v>
      </c>
      <c r="AI338" s="9">
        <f t="shared" ref="AI338" si="114">AU327</f>
        <v>1.5277496544935274</v>
      </c>
      <c r="AK338" s="9"/>
      <c r="AL338" s="9"/>
      <c r="AM338" s="9"/>
      <c r="AN338" s="13"/>
      <c r="AO338" s="13"/>
      <c r="AP338" s="13"/>
      <c r="AQ338" s="13"/>
      <c r="AR338" s="13"/>
      <c r="AS338" s="13"/>
      <c r="AT338" s="13"/>
      <c r="AU338" s="13"/>
    </row>
    <row r="339" spans="1:54" x14ac:dyDescent="0.3"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  <c r="AA339" s="8"/>
      <c r="AB339" s="8"/>
      <c r="AC339" s="8"/>
      <c r="AK339" s="8"/>
      <c r="AL339" s="8"/>
      <c r="AM339" s="8"/>
      <c r="AN339" s="8"/>
      <c r="AO339" s="8"/>
    </row>
    <row r="340" spans="1:54" x14ac:dyDescent="0.3">
      <c r="BB340" t="s">
        <v>19</v>
      </c>
    </row>
    <row r="341" spans="1:54" x14ac:dyDescent="0.3">
      <c r="M341" s="47" t="s">
        <v>20</v>
      </c>
      <c r="N341" s="47"/>
      <c r="O341" s="47"/>
      <c r="P341" s="47"/>
      <c r="Q341" s="47"/>
      <c r="R341" s="47"/>
      <c r="T341" s="47" t="s">
        <v>58</v>
      </c>
      <c r="U341" s="47"/>
      <c r="V341" s="47"/>
      <c r="W341" s="47"/>
      <c r="X341" s="47"/>
      <c r="Y341" s="47"/>
      <c r="AA341" s="47" t="s">
        <v>59</v>
      </c>
      <c r="AB341" s="47"/>
      <c r="AC341" s="47"/>
      <c r="AD341" s="47"/>
      <c r="AE341" s="47"/>
      <c r="AF341" s="47"/>
      <c r="AG341" s="1"/>
      <c r="AH341" s="1" t="s">
        <v>65</v>
      </c>
      <c r="AI341" s="1"/>
      <c r="AJ341" s="47" t="s">
        <v>21</v>
      </c>
      <c r="AK341" s="47"/>
      <c r="AL341" s="47"/>
      <c r="AM341" s="47"/>
      <c r="AN341" s="47"/>
      <c r="AO341" s="47"/>
      <c r="AP341" s="47"/>
      <c r="AQ341" s="47"/>
      <c r="AR341" s="1"/>
      <c r="AS341" s="47" t="s">
        <v>22</v>
      </c>
      <c r="AT341" s="47"/>
      <c r="AU341" s="47"/>
      <c r="AV341" s="47"/>
      <c r="AW341" s="47"/>
      <c r="AX341" s="47"/>
      <c r="AY341" s="47"/>
      <c r="AZ341" s="47"/>
      <c r="BB341" s="4" t="s">
        <v>44</v>
      </c>
    </row>
    <row r="342" spans="1:54" x14ac:dyDescent="0.3">
      <c r="F342" s="2" t="s">
        <v>23</v>
      </c>
      <c r="G342" s="2" t="s">
        <v>24</v>
      </c>
      <c r="H342" t="str">
        <f>H654</f>
        <v>Target (or sym)</v>
      </c>
      <c r="I342" s="14" t="s">
        <v>18</v>
      </c>
      <c r="J342" t="s">
        <v>17</v>
      </c>
      <c r="K342" t="s">
        <v>25</v>
      </c>
      <c r="L342" t="s">
        <v>26</v>
      </c>
      <c r="M342" s="3" t="s">
        <v>3</v>
      </c>
      <c r="N342" s="3" t="s">
        <v>4</v>
      </c>
      <c r="O342" s="3" t="s">
        <v>6</v>
      </c>
      <c r="P342" s="3" t="s">
        <v>8</v>
      </c>
      <c r="Q342" s="3" t="s">
        <v>10</v>
      </c>
      <c r="R342" s="3" t="s">
        <v>12</v>
      </c>
      <c r="T342" s="3" t="s">
        <v>3</v>
      </c>
      <c r="U342" s="3" t="s">
        <v>4</v>
      </c>
      <c r="V342" s="3" t="s">
        <v>6</v>
      </c>
      <c r="W342" s="3" t="s">
        <v>8</v>
      </c>
      <c r="X342" s="3" t="s">
        <v>10</v>
      </c>
      <c r="Y342" s="3" t="s">
        <v>12</v>
      </c>
      <c r="AA342" s="3" t="s">
        <v>3</v>
      </c>
      <c r="AB342" s="3" t="s">
        <v>4</v>
      </c>
      <c r="AC342" s="3" t="s">
        <v>6</v>
      </c>
      <c r="AD342" s="3" t="s">
        <v>8</v>
      </c>
      <c r="AE342" s="3" t="s">
        <v>10</v>
      </c>
      <c r="AF342" s="3" t="s">
        <v>12</v>
      </c>
      <c r="AG342" s="15"/>
      <c r="AH342" s="36" t="s">
        <v>64</v>
      </c>
      <c r="AJ342" s="36" t="s">
        <v>27</v>
      </c>
      <c r="AK342" s="36" t="s">
        <v>28</v>
      </c>
      <c r="AL342" s="36" t="s">
        <v>29</v>
      </c>
      <c r="AM342" s="36" t="s">
        <v>30</v>
      </c>
      <c r="AN342" s="36" t="s">
        <v>31</v>
      </c>
      <c r="AO342" s="36" t="s">
        <v>32</v>
      </c>
      <c r="AP342" s="36" t="s">
        <v>33</v>
      </c>
      <c r="AQ342" s="36" t="s">
        <v>34</v>
      </c>
      <c r="AS342" s="36" t="s">
        <v>27</v>
      </c>
      <c r="AT342" s="36" t="s">
        <v>28</v>
      </c>
      <c r="AU342" s="36" t="s">
        <v>29</v>
      </c>
      <c r="AV342" s="36" t="s">
        <v>30</v>
      </c>
      <c r="AW342" s="36" t="s">
        <v>31</v>
      </c>
      <c r="AX342" s="36" t="s">
        <v>32</v>
      </c>
      <c r="AY342" s="36" t="s">
        <v>33</v>
      </c>
      <c r="AZ342" s="36" t="s">
        <v>34</v>
      </c>
      <c r="BB342" s="3" t="s">
        <v>14</v>
      </c>
    </row>
    <row r="343" spans="1:54" x14ac:dyDescent="0.3">
      <c r="A343">
        <v>21</v>
      </c>
      <c r="B343" t="s">
        <v>66</v>
      </c>
      <c r="C343" t="s">
        <v>67</v>
      </c>
      <c r="D343" t="s">
        <v>68</v>
      </c>
      <c r="F343" s="2">
        <v>0</v>
      </c>
      <c r="G343" s="2">
        <f>MOD(LEN(B343)-LEN(SUBSTITUTE(B343,"N","")),2)</f>
        <v>0</v>
      </c>
      <c r="H343" s="4">
        <f>H655</f>
        <v>1</v>
      </c>
      <c r="I343" s="14">
        <f>1-J343</f>
        <v>1</v>
      </c>
      <c r="J343">
        <f t="shared" ref="J343:J398" si="115">IF(BB343&gt;0,1,0)</f>
        <v>0</v>
      </c>
      <c r="K343">
        <f>LEN(D343) - LEN(SUBSTITUTE(D343, ",", "")) + 1</f>
        <v>4</v>
      </c>
      <c r="L343">
        <f>L655</f>
        <v>4</v>
      </c>
      <c r="M343" s="8">
        <f t="shared" ref="M343:M374" si="116">(N3-M3)/M3</f>
        <v>1.0975325614595073</v>
      </c>
      <c r="N343" s="8">
        <f t="shared" ref="N343:N374" si="117">(O3-M3)/M3</f>
        <v>1.1099490646139509</v>
      </c>
      <c r="O343" s="8">
        <f t="shared" ref="O343:O374" si="118">(Q3-P3)/P3</f>
        <v>0.19189007559633139</v>
      </c>
      <c r="P343" s="8">
        <f t="shared" ref="P343:P374" si="119">(S3-R3)/R3</f>
        <v>0.73797018154204186</v>
      </c>
      <c r="Q343" s="8">
        <f t="shared" ref="Q343:Q374" si="120">(U3-T3)/T3</f>
        <v>-3.7309963964301474E-2</v>
      </c>
      <c r="R343" s="8">
        <f t="shared" ref="R343:R374" si="121">(W3-V3)/V3</f>
        <v>0.39863194306371191</v>
      </c>
      <c r="T343" s="8">
        <f t="shared" ref="T343:T374" si="122">(Z3-Y3)/Y3</f>
        <v>0.32396243871674124</v>
      </c>
      <c r="U343" s="8">
        <f t="shared" ref="U343:U374" si="123">(AA3-Y3)/Y3</f>
        <v>0.33709135996237444</v>
      </c>
      <c r="V343" s="8">
        <f t="shared" ref="V343:V374" si="124">(AC3-AB3)/AB3</f>
        <v>-2.7552425058405567E-2</v>
      </c>
      <c r="W343" s="8">
        <f t="shared" ref="W343:W374" si="125">(AE3-AD3)/AD3</f>
        <v>0.73304292185839004</v>
      </c>
      <c r="X343" s="8">
        <f t="shared" ref="X343:X374" si="126">(AG3-AF3)/AF3</f>
        <v>0.53966933031287134</v>
      </c>
      <c r="Y343" s="8">
        <f t="shared" ref="Y343:Y374" si="127">(AI3-AH3)/AH3</f>
        <v>0.26988671429634847</v>
      </c>
      <c r="AA343" s="8">
        <f t="shared" ref="AA343:AA374" si="128">(AL3-AK3)/AK3</f>
        <v>-0.65367906577949009</v>
      </c>
      <c r="AB343" s="8">
        <f t="shared" ref="AB343:AB374" si="129">(AM3-AK3)/AK3</f>
        <v>-0.64876278283553279</v>
      </c>
      <c r="AC343" s="8">
        <f t="shared" ref="AC343:AC374" si="130">(AO3-AN3)/AN3</f>
        <v>-0.71643549863426392</v>
      </c>
      <c r="AD343" s="8">
        <f t="shared" ref="AD343:AD374" si="131">(AQ3-AP3)/AP3</f>
        <v>-0.5412175388665148</v>
      </c>
      <c r="AE343" s="8">
        <f t="shared" ref="AE343:AE374" si="132">(AS3-AR3)/AR3</f>
        <v>-0.60453013836620928</v>
      </c>
      <c r="AF343" s="8">
        <f t="shared" ref="AF343:AF374" si="133">(AU3-AT3)/AT3</f>
        <v>-0.25730507340468955</v>
      </c>
      <c r="AG343" s="8"/>
      <c r="AH343">
        <v>8.9718803525277959</v>
      </c>
      <c r="AJ343">
        <v>-0.13361536958766429</v>
      </c>
      <c r="AK343">
        <v>-4</v>
      </c>
      <c r="AL343">
        <v>-0.97628030636398011</v>
      </c>
      <c r="AM343">
        <v>-4</v>
      </c>
      <c r="AN343">
        <v>0</v>
      </c>
      <c r="AO343">
        <v>0</v>
      </c>
      <c r="AP343">
        <v>0</v>
      </c>
      <c r="AQ343">
        <v>0</v>
      </c>
      <c r="AS343">
        <v>-0.13361536958766429</v>
      </c>
      <c r="AT343">
        <v>-4</v>
      </c>
      <c r="AU343">
        <v>-0.97628030636398011</v>
      </c>
      <c r="AV343">
        <v>-4</v>
      </c>
      <c r="AW343">
        <v>-0.12797084353148519</v>
      </c>
      <c r="AX343">
        <v>-0.94009776724697613</v>
      </c>
      <c r="AY343">
        <v>-0.40579677907939721</v>
      </c>
      <c r="AZ343">
        <v>-0.94009776724697613</v>
      </c>
      <c r="BB343">
        <f>IF($BB$341=0,AH343,IF($BB$341=1,AS343,IF($BB$341=2,AT343,IF($BB$341=3,AU343,IF($BB$341=4,AV343,IF($BB$341="1L",AW343,IF($BB$341="2L",AX343,IF($BB$341="3L",AY343,AZ343))))))))</f>
        <v>-0.94009776724697613</v>
      </c>
    </row>
    <row r="344" spans="1:54" x14ac:dyDescent="0.3">
      <c r="A344">
        <v>21</v>
      </c>
      <c r="B344" t="s">
        <v>69</v>
      </c>
      <c r="C344" t="s">
        <v>67</v>
      </c>
      <c r="D344" t="s">
        <v>68</v>
      </c>
      <c r="F344" s="2">
        <v>0</v>
      </c>
      <c r="G344" s="2">
        <f t="shared" ref="G344:G398" si="134">MOD(LEN(B344)-LEN(SUBSTITUTE(B344,"N","")),2)</f>
        <v>1</v>
      </c>
      <c r="H344" s="4">
        <f t="shared" ref="H344:H398" si="135">H656</f>
        <v>0</v>
      </c>
      <c r="I344" s="14">
        <f t="shared" ref="I344:I398" si="136">1-J344</f>
        <v>1</v>
      </c>
      <c r="J344">
        <f t="shared" si="115"/>
        <v>0</v>
      </c>
      <c r="K344">
        <f t="shared" ref="K344:K398" si="137">LEN(D344) - LEN(SUBSTITUTE(D344, ",", "")) + 1</f>
        <v>4</v>
      </c>
      <c r="L344">
        <f t="shared" ref="L344:L398" si="138">L656</f>
        <v>0</v>
      </c>
      <c r="M344" s="8">
        <f t="shared" si="116"/>
        <v>-0.20326384327495431</v>
      </c>
      <c r="N344" s="8">
        <f t="shared" si="117"/>
        <v>-0.17963855347726534</v>
      </c>
      <c r="O344" s="8">
        <f t="shared" si="118"/>
        <v>-0.77136122296736997</v>
      </c>
      <c r="P344" s="8">
        <f t="shared" si="119"/>
        <v>-0.55980690221980989</v>
      </c>
      <c r="Q344" s="8">
        <f t="shared" si="120"/>
        <v>-0.16959996602625033</v>
      </c>
      <c r="R344" s="8">
        <f t="shared" si="121"/>
        <v>-0.58413025035173349</v>
      </c>
      <c r="T344" s="8">
        <f t="shared" si="122"/>
        <v>-0.32367870135709809</v>
      </c>
      <c r="U344" s="8">
        <f t="shared" si="123"/>
        <v>-0.31904798170859111</v>
      </c>
      <c r="V344" s="8">
        <f t="shared" si="124"/>
        <v>-0.61127693556443241</v>
      </c>
      <c r="W344" s="8">
        <f t="shared" si="125"/>
        <v>-0.48517943532922347</v>
      </c>
      <c r="X344" s="8">
        <f t="shared" si="126"/>
        <v>0.16618332376554465</v>
      </c>
      <c r="Y344" s="8">
        <f t="shared" si="127"/>
        <v>0.11254696799686491</v>
      </c>
      <c r="AA344" s="8">
        <f t="shared" si="128"/>
        <v>-0.7734214433693466</v>
      </c>
      <c r="AB344" s="8">
        <f t="shared" si="129"/>
        <v>-0.76292147657340814</v>
      </c>
      <c r="AC344" s="8">
        <f t="shared" si="130"/>
        <v>-0.88100864894681385</v>
      </c>
      <c r="AD344" s="8">
        <f t="shared" si="131"/>
        <v>-0.85751122335818497</v>
      </c>
      <c r="AE344" s="8">
        <f t="shared" si="132"/>
        <v>-0.57715845743371719</v>
      </c>
      <c r="AF344" s="8">
        <f t="shared" si="133"/>
        <v>-0.20614608505848755</v>
      </c>
      <c r="AG344" s="8"/>
      <c r="AH344">
        <v>-13.58901205289356</v>
      </c>
      <c r="AJ344">
        <v>5.0240388855887899E-2</v>
      </c>
      <c r="AK344">
        <v>-2</v>
      </c>
      <c r="AL344">
        <v>-5.7001514146218381E-2</v>
      </c>
      <c r="AM344">
        <v>-2</v>
      </c>
      <c r="AN344">
        <v>0</v>
      </c>
      <c r="AO344">
        <v>0</v>
      </c>
      <c r="AP344">
        <v>0</v>
      </c>
      <c r="AQ344">
        <v>0</v>
      </c>
      <c r="AS344">
        <v>5.0240388855887899E-2</v>
      </c>
      <c r="AT344">
        <v>-2</v>
      </c>
      <c r="AU344">
        <v>-5.7001514146218381E-2</v>
      </c>
      <c r="AV344">
        <v>-2</v>
      </c>
      <c r="AW344">
        <v>4.8187585643787882E-2</v>
      </c>
      <c r="AX344">
        <v>-0.26839328661338469</v>
      </c>
      <c r="AY344">
        <v>0.10864822952052269</v>
      </c>
      <c r="AZ344">
        <v>-0.26839328661338469</v>
      </c>
      <c r="BB344">
        <f t="shared" ref="BB344:BB398" si="139">IF($BB$341=0,AH344,IF($BB$341=1,AS344,IF($BB$341=2,AT344,IF($BB$341=3,AU344,IF($BB$341=4,AV344,IF($BB$341="1L",AW344,IF($BB$341="2L",AX344,IF($BB$341="3L",AY344,AZ344))))))))</f>
        <v>-0.26839328661338469</v>
      </c>
    </row>
    <row r="345" spans="1:54" x14ac:dyDescent="0.3">
      <c r="A345">
        <v>21</v>
      </c>
      <c r="B345" t="s">
        <v>70</v>
      </c>
      <c r="C345" t="s">
        <v>67</v>
      </c>
      <c r="D345" t="s">
        <v>68</v>
      </c>
      <c r="F345" s="2">
        <v>0</v>
      </c>
      <c r="G345" s="2">
        <f t="shared" si="134"/>
        <v>1</v>
      </c>
      <c r="H345" s="4">
        <f t="shared" si="135"/>
        <v>0</v>
      </c>
      <c r="I345" s="14">
        <f t="shared" si="136"/>
        <v>1</v>
      </c>
      <c r="J345">
        <f t="shared" si="115"/>
        <v>0</v>
      </c>
      <c r="K345">
        <f t="shared" si="137"/>
        <v>4</v>
      </c>
      <c r="L345">
        <f t="shared" si="138"/>
        <v>0</v>
      </c>
      <c r="M345" s="8">
        <f t="shared" si="116"/>
        <v>-5.9028118157407106E-2</v>
      </c>
      <c r="N345" s="8">
        <f t="shared" si="117"/>
        <v>-5.4394361197532326E-2</v>
      </c>
      <c r="O345" s="8">
        <f t="shared" si="118"/>
        <v>-8.5495516785291631E-2</v>
      </c>
      <c r="P345" s="8">
        <f t="shared" si="119"/>
        <v>0.29677428565773428</v>
      </c>
      <c r="Q345" s="8">
        <f t="shared" si="120"/>
        <v>-6.7703904006787205E-2</v>
      </c>
      <c r="R345" s="8">
        <f t="shared" si="121"/>
        <v>-0.24393718469066497</v>
      </c>
      <c r="T345" s="8">
        <f t="shared" si="122"/>
        <v>-0.18728411355941194</v>
      </c>
      <c r="U345" s="8">
        <f t="shared" si="123"/>
        <v>-0.18508360636296617</v>
      </c>
      <c r="V345" s="8">
        <f t="shared" si="124"/>
        <v>-0.24006867791227729</v>
      </c>
      <c r="W345" s="8">
        <f t="shared" si="125"/>
        <v>5.650588138290237E-2</v>
      </c>
      <c r="X345" s="8">
        <f t="shared" si="126"/>
        <v>0.36895085456634741</v>
      </c>
      <c r="Y345" s="8">
        <f t="shared" si="127"/>
        <v>5.0714076376000707E-2</v>
      </c>
      <c r="AA345" s="8">
        <f t="shared" si="128"/>
        <v>-0.72121718212932884</v>
      </c>
      <c r="AB345" s="8">
        <f t="shared" si="129"/>
        <v>-0.71806821700115897</v>
      </c>
      <c r="AC345" s="8">
        <f t="shared" si="130"/>
        <v>-0.70385902341814444</v>
      </c>
      <c r="AD345" s="8">
        <f t="shared" si="131"/>
        <v>-0.66793340674730683</v>
      </c>
      <c r="AE345" s="8">
        <f t="shared" si="132"/>
        <v>-0.58089450558272848</v>
      </c>
      <c r="AF345" s="8">
        <f t="shared" si="133"/>
        <v>-0.35650914224274383</v>
      </c>
      <c r="AG345" s="8"/>
      <c r="AH345">
        <v>-8.6183148759670836</v>
      </c>
      <c r="AJ345">
        <v>-9.2737464552413162E-2</v>
      </c>
      <c r="AK345">
        <v>0</v>
      </c>
      <c r="AL345">
        <v>-0.2404780157294584</v>
      </c>
      <c r="AM345">
        <v>0</v>
      </c>
      <c r="AN345">
        <v>0</v>
      </c>
      <c r="AO345">
        <v>0</v>
      </c>
      <c r="AP345">
        <v>0</v>
      </c>
      <c r="AQ345">
        <v>0</v>
      </c>
      <c r="AS345">
        <v>-9.2737464552413162E-2</v>
      </c>
      <c r="AT345">
        <v>0</v>
      </c>
      <c r="AU345">
        <v>-0.2404780157294584</v>
      </c>
      <c r="AV345">
        <v>0</v>
      </c>
      <c r="AW345">
        <v>-7.2165847688408988E-2</v>
      </c>
      <c r="AX345">
        <v>-0.24250920398318951</v>
      </c>
      <c r="AY345">
        <v>-0.1845976039340341</v>
      </c>
      <c r="AZ345">
        <v>-0.24250920398318951</v>
      </c>
      <c r="BB345">
        <f t="shared" si="139"/>
        <v>-0.24250920398318951</v>
      </c>
    </row>
    <row r="346" spans="1:54" x14ac:dyDescent="0.3">
      <c r="A346">
        <v>21</v>
      </c>
      <c r="B346" t="s">
        <v>71</v>
      </c>
      <c r="C346" t="s">
        <v>67</v>
      </c>
      <c r="D346" t="s">
        <v>68</v>
      </c>
      <c r="F346" s="2">
        <v>0</v>
      </c>
      <c r="G346" s="2">
        <f t="shared" si="134"/>
        <v>0</v>
      </c>
      <c r="H346" s="4">
        <f t="shared" si="135"/>
        <v>0</v>
      </c>
      <c r="I346" s="14">
        <f t="shared" si="136"/>
        <v>0</v>
      </c>
      <c r="J346">
        <f t="shared" si="115"/>
        <v>1</v>
      </c>
      <c r="K346">
        <f t="shared" si="137"/>
        <v>4</v>
      </c>
      <c r="L346">
        <f t="shared" si="138"/>
        <v>0</v>
      </c>
      <c r="M346" s="8">
        <f t="shared" si="116"/>
        <v>-0.33940879291826542</v>
      </c>
      <c r="N346" s="8">
        <f t="shared" si="117"/>
        <v>-0.3309139083052075</v>
      </c>
      <c r="O346" s="8">
        <f t="shared" si="118"/>
        <v>-0.24955175966349241</v>
      </c>
      <c r="P346" s="8">
        <f t="shared" si="119"/>
        <v>-0.18122919173623059</v>
      </c>
      <c r="Q346" s="8">
        <f t="shared" si="120"/>
        <v>-0.28743820097158085</v>
      </c>
      <c r="R346" s="8">
        <f t="shared" si="121"/>
        <v>-0.88929975908253311</v>
      </c>
      <c r="T346" s="8">
        <f t="shared" si="122"/>
        <v>-0.36037386648898934</v>
      </c>
      <c r="U346" s="8">
        <f t="shared" si="123"/>
        <v>-0.36022731771599731</v>
      </c>
      <c r="V346" s="8">
        <f t="shared" si="124"/>
        <v>-0.30706171651070419</v>
      </c>
      <c r="W346" s="8">
        <f t="shared" si="125"/>
        <v>-0.21477535298447775</v>
      </c>
      <c r="X346" s="8">
        <f t="shared" si="126"/>
        <v>-0.13907368495722583</v>
      </c>
      <c r="Y346" s="8">
        <f t="shared" si="127"/>
        <v>-0.43052145344590648</v>
      </c>
      <c r="AA346" s="8">
        <f t="shared" si="128"/>
        <v>-0.80597783737879514</v>
      </c>
      <c r="AB346" s="8">
        <f t="shared" si="129"/>
        <v>-0.80285946586576395</v>
      </c>
      <c r="AC346" s="8">
        <f t="shared" si="130"/>
        <v>-0.79900686323050252</v>
      </c>
      <c r="AD346" s="8">
        <f t="shared" si="131"/>
        <v>-0.77897839979583028</v>
      </c>
      <c r="AE346" s="8">
        <f t="shared" si="132"/>
        <v>-0.67300887827896128</v>
      </c>
      <c r="AF346" s="8">
        <f t="shared" si="133"/>
        <v>-0.67972535801643541</v>
      </c>
      <c r="AG346" s="8"/>
      <c r="AH346">
        <v>-5.760638833173152</v>
      </c>
      <c r="AJ346">
        <v>9.1118293891139124E-2</v>
      </c>
      <c r="AK346">
        <v>2</v>
      </c>
      <c r="AL346">
        <v>0.67880077648830317</v>
      </c>
      <c r="AM346">
        <v>2</v>
      </c>
      <c r="AN346">
        <v>0</v>
      </c>
      <c r="AO346">
        <v>0</v>
      </c>
      <c r="AP346">
        <v>0</v>
      </c>
      <c r="AQ346">
        <v>0</v>
      </c>
      <c r="AS346">
        <v>9.1118293891139124E-2</v>
      </c>
      <c r="AT346">
        <v>2</v>
      </c>
      <c r="AU346">
        <v>0.67880077648830317</v>
      </c>
      <c r="AV346">
        <v>2</v>
      </c>
      <c r="AW346">
        <v>8.5489244019559374E-2</v>
      </c>
      <c r="AX346">
        <v>0.32053025438466948</v>
      </c>
      <c r="AY346">
        <v>0.26280773492138798</v>
      </c>
      <c r="AZ346">
        <v>0.32053025438466948</v>
      </c>
      <c r="BB346">
        <f t="shared" si="139"/>
        <v>0.32053025438466948</v>
      </c>
    </row>
    <row r="347" spans="1:54" x14ac:dyDescent="0.3">
      <c r="A347">
        <v>21</v>
      </c>
      <c r="B347" t="s">
        <v>72</v>
      </c>
      <c r="C347" t="s">
        <v>67</v>
      </c>
      <c r="D347" t="s">
        <v>68</v>
      </c>
      <c r="F347" s="2">
        <v>0</v>
      </c>
      <c r="G347" s="2">
        <f t="shared" si="134"/>
        <v>1</v>
      </c>
      <c r="H347" s="4">
        <f t="shared" si="135"/>
        <v>0</v>
      </c>
      <c r="I347" s="14">
        <f t="shared" si="136"/>
        <v>0</v>
      </c>
      <c r="J347">
        <f t="shared" si="115"/>
        <v>1</v>
      </c>
      <c r="K347">
        <f t="shared" si="137"/>
        <v>4</v>
      </c>
      <c r="L347">
        <f t="shared" si="138"/>
        <v>0</v>
      </c>
      <c r="M347" s="8">
        <f t="shared" si="116"/>
        <v>-0.31888035073734555</v>
      </c>
      <c r="N347" s="8">
        <f t="shared" si="117"/>
        <v>-0.31043762455161417</v>
      </c>
      <c r="O347" s="8">
        <f t="shared" si="118"/>
        <v>-0.87660451960146313</v>
      </c>
      <c r="P347" s="8">
        <f t="shared" si="119"/>
        <v>-0.69122930143993366</v>
      </c>
      <c r="Q347" s="8">
        <f t="shared" si="120"/>
        <v>-0.25456665444285409</v>
      </c>
      <c r="R347" s="8">
        <f t="shared" si="121"/>
        <v>-0.92068120487779115</v>
      </c>
      <c r="T347" s="8">
        <f t="shared" si="122"/>
        <v>-0.35151814672266313</v>
      </c>
      <c r="U347" s="8">
        <f t="shared" si="123"/>
        <v>-0.35007927930403487</v>
      </c>
      <c r="V347" s="8">
        <f t="shared" si="124"/>
        <v>-0.71498123709768491</v>
      </c>
      <c r="W347" s="8">
        <f t="shared" si="125"/>
        <v>-0.62811074585726789</v>
      </c>
      <c r="X347" s="8">
        <f t="shared" si="126"/>
        <v>-2.370151696965932E-2</v>
      </c>
      <c r="Y347" s="8">
        <f t="shared" si="127"/>
        <v>-0.68414281057216308</v>
      </c>
      <c r="AA347" s="8">
        <f t="shared" si="128"/>
        <v>-0.77680589383692489</v>
      </c>
      <c r="AB347" s="8">
        <f t="shared" si="129"/>
        <v>-0.7783515227951262</v>
      </c>
      <c r="AC347" s="8">
        <f t="shared" si="130"/>
        <v>-0.90769909068476007</v>
      </c>
      <c r="AD347" s="8">
        <f t="shared" si="131"/>
        <v>-0.87683320886265237</v>
      </c>
      <c r="AE347" s="8">
        <f t="shared" si="132"/>
        <v>-0.68707164318921898</v>
      </c>
      <c r="AF347" s="8">
        <f t="shared" si="133"/>
        <v>-0.83300456762266639</v>
      </c>
      <c r="AG347" s="8"/>
      <c r="AH347">
        <v>36.156430383649543</v>
      </c>
      <c r="AJ347">
        <v>0.13361536958766429</v>
      </c>
      <c r="AK347">
        <v>4</v>
      </c>
      <c r="AL347">
        <v>0.97628030636398011</v>
      </c>
      <c r="AM347">
        <v>4</v>
      </c>
      <c r="AN347">
        <v>0</v>
      </c>
      <c r="AO347">
        <v>0</v>
      </c>
      <c r="AP347">
        <v>0</v>
      </c>
      <c r="AQ347">
        <v>0</v>
      </c>
      <c r="AS347">
        <v>0.13361536958766429</v>
      </c>
      <c r="AT347">
        <v>4</v>
      </c>
      <c r="AU347">
        <v>0.97628030636398011</v>
      </c>
      <c r="AV347">
        <v>4</v>
      </c>
      <c r="AW347">
        <v>8.2053281255003691E-2</v>
      </c>
      <c r="AX347">
        <v>0.71554660660802938</v>
      </c>
      <c r="AY347">
        <v>0.25722345577695049</v>
      </c>
      <c r="AZ347">
        <v>0.71554660660802938</v>
      </c>
      <c r="BB347">
        <f t="shared" si="139"/>
        <v>0.71554660660802938</v>
      </c>
    </row>
    <row r="348" spans="1:54" x14ac:dyDescent="0.3">
      <c r="A348">
        <v>21</v>
      </c>
      <c r="B348" t="s">
        <v>73</v>
      </c>
      <c r="C348" t="s">
        <v>67</v>
      </c>
      <c r="D348" t="s">
        <v>68</v>
      </c>
      <c r="F348" s="2">
        <v>0</v>
      </c>
      <c r="G348" s="2">
        <f t="shared" si="134"/>
        <v>0</v>
      </c>
      <c r="H348" s="4">
        <f t="shared" si="135"/>
        <v>0</v>
      </c>
      <c r="I348" s="14">
        <f t="shared" si="136"/>
        <v>0</v>
      </c>
      <c r="J348">
        <f t="shared" si="115"/>
        <v>1</v>
      </c>
      <c r="K348">
        <f t="shared" si="137"/>
        <v>4</v>
      </c>
      <c r="L348">
        <f t="shared" si="138"/>
        <v>0</v>
      </c>
      <c r="M348" s="8">
        <f t="shared" si="116"/>
        <v>0.90798702227367689</v>
      </c>
      <c r="N348" s="8">
        <f t="shared" si="117"/>
        <v>0.9143834613008488</v>
      </c>
      <c r="O348" s="8">
        <f t="shared" si="118"/>
        <v>-7.9243592646449118E-2</v>
      </c>
      <c r="P348" s="8">
        <f t="shared" si="119"/>
        <v>1.1981065680526271</v>
      </c>
      <c r="Q348" s="8">
        <f t="shared" si="120"/>
        <v>0.18188229208795437</v>
      </c>
      <c r="R348" s="8">
        <f t="shared" si="121"/>
        <v>-0.57553552973290656</v>
      </c>
      <c r="T348" s="8">
        <f t="shared" si="122"/>
        <v>0.28250758825909755</v>
      </c>
      <c r="U348" s="8">
        <f t="shared" si="123"/>
        <v>0.26849729869665295</v>
      </c>
      <c r="V348" s="8">
        <f t="shared" si="124"/>
        <v>-0.49501159267373723</v>
      </c>
      <c r="W348" s="8">
        <f t="shared" si="125"/>
        <v>-5.3487292744930359E-3</v>
      </c>
      <c r="X348" s="8">
        <f t="shared" si="126"/>
        <v>1.228928886087437</v>
      </c>
      <c r="Y348" s="8">
        <f t="shared" si="127"/>
        <v>0.24289641235606696</v>
      </c>
      <c r="AA348" s="8">
        <f t="shared" si="128"/>
        <v>-0.66184855486674576</v>
      </c>
      <c r="AB348" s="8">
        <f t="shared" si="129"/>
        <v>-0.66551262909640807</v>
      </c>
      <c r="AC348" s="8">
        <f t="shared" si="130"/>
        <v>-0.85148112450585667</v>
      </c>
      <c r="AD348" s="8">
        <f t="shared" si="131"/>
        <v>-0.76995917584421947</v>
      </c>
      <c r="AE348" s="8">
        <f t="shared" si="132"/>
        <v>-0.4335395691941043</v>
      </c>
      <c r="AF348" s="8">
        <f t="shared" si="133"/>
        <v>-0.10314930705906586</v>
      </c>
      <c r="AG348" s="8"/>
      <c r="AH348">
        <v>-13.225219435980311</v>
      </c>
      <c r="AJ348">
        <v>-5.0240388855887899E-2</v>
      </c>
      <c r="AK348">
        <v>2</v>
      </c>
      <c r="AL348">
        <v>5.7001514146218381E-2</v>
      </c>
      <c r="AM348">
        <v>2</v>
      </c>
      <c r="AN348">
        <v>0</v>
      </c>
      <c r="AO348">
        <v>0</v>
      </c>
      <c r="AP348">
        <v>0</v>
      </c>
      <c r="AQ348">
        <v>0</v>
      </c>
      <c r="AS348">
        <v>-5.0240388855887899E-2</v>
      </c>
      <c r="AT348">
        <v>2</v>
      </c>
      <c r="AU348">
        <v>5.7001514146218381E-2</v>
      </c>
      <c r="AV348">
        <v>2</v>
      </c>
      <c r="AW348">
        <v>-2.4548932463407239E-2</v>
      </c>
      <c r="AX348">
        <v>0.29716141255697082</v>
      </c>
      <c r="AY348">
        <v>-3.1064754407267262E-2</v>
      </c>
      <c r="AZ348">
        <v>0.29716141255697082</v>
      </c>
      <c r="BB348">
        <f t="shared" si="139"/>
        <v>0.29716141255697082</v>
      </c>
    </row>
    <row r="349" spans="1:54" x14ac:dyDescent="0.3">
      <c r="A349">
        <v>21</v>
      </c>
      <c r="B349" t="s">
        <v>74</v>
      </c>
      <c r="C349" t="s">
        <v>67</v>
      </c>
      <c r="D349" t="s">
        <v>68</v>
      </c>
      <c r="F349" s="2">
        <v>0</v>
      </c>
      <c r="G349" s="2">
        <f t="shared" si="134"/>
        <v>0</v>
      </c>
      <c r="H349" s="4">
        <f t="shared" si="135"/>
        <v>0</v>
      </c>
      <c r="I349" s="14">
        <f t="shared" si="136"/>
        <v>0</v>
      </c>
      <c r="J349">
        <f t="shared" si="115"/>
        <v>1</v>
      </c>
      <c r="K349">
        <f t="shared" si="137"/>
        <v>4</v>
      </c>
      <c r="L349">
        <f t="shared" si="138"/>
        <v>0</v>
      </c>
      <c r="M349" s="8">
        <f t="shared" si="116"/>
        <v>-0.23693177753876943</v>
      </c>
      <c r="N349" s="8">
        <f t="shared" si="117"/>
        <v>-0.23044287676247605</v>
      </c>
      <c r="O349" s="8">
        <f t="shared" si="118"/>
        <v>-0.67636294106066519</v>
      </c>
      <c r="P349" s="8">
        <f t="shared" si="119"/>
        <v>-0.45102331620916669</v>
      </c>
      <c r="Q349" s="8">
        <f t="shared" si="120"/>
        <v>-0.26028494067247698</v>
      </c>
      <c r="R349" s="8">
        <f t="shared" si="121"/>
        <v>-0.42438023090053578</v>
      </c>
      <c r="T349" s="8">
        <f t="shared" si="122"/>
        <v>-0.25198714912902709</v>
      </c>
      <c r="U349" s="8">
        <f t="shared" si="123"/>
        <v>-0.24874272004562717</v>
      </c>
      <c r="V349" s="8">
        <f t="shared" si="124"/>
        <v>-0.48502494290457604</v>
      </c>
      <c r="W349" s="8">
        <f t="shared" si="125"/>
        <v>-0.14477298529871488</v>
      </c>
      <c r="X349" s="8">
        <f t="shared" si="126"/>
        <v>-5.8266521527639337E-2</v>
      </c>
      <c r="Y349" s="8">
        <f t="shared" si="127"/>
        <v>-0.36896141214967237</v>
      </c>
      <c r="AA349" s="8">
        <f t="shared" si="128"/>
        <v>-0.75700778792799805</v>
      </c>
      <c r="AB349" s="8">
        <f t="shared" si="129"/>
        <v>-0.7530415319925936</v>
      </c>
      <c r="AC349" s="8">
        <f t="shared" si="130"/>
        <v>-0.82726070810301411</v>
      </c>
      <c r="AD349" s="8">
        <f t="shared" si="131"/>
        <v>-0.75483418965337001</v>
      </c>
      <c r="AE349" s="8">
        <f t="shared" si="132"/>
        <v>-0.67829268506013818</v>
      </c>
      <c r="AF349" s="8">
        <f t="shared" si="133"/>
        <v>-0.64879199441505708</v>
      </c>
      <c r="AG349" s="8"/>
      <c r="AH349">
        <v>10.01397791662566</v>
      </c>
      <c r="AJ349">
        <v>9.2737464552413162E-2</v>
      </c>
      <c r="AK349">
        <v>0</v>
      </c>
      <c r="AL349">
        <v>0.2404780157294584</v>
      </c>
      <c r="AM349">
        <v>0</v>
      </c>
      <c r="AN349">
        <v>0</v>
      </c>
      <c r="AO349">
        <v>0</v>
      </c>
      <c r="AP349">
        <v>0</v>
      </c>
      <c r="AQ349">
        <v>0</v>
      </c>
      <c r="AS349">
        <v>9.2737464552413162E-2</v>
      </c>
      <c r="AT349">
        <v>0</v>
      </c>
      <c r="AU349">
        <v>0.2404780157294584</v>
      </c>
      <c r="AV349">
        <v>0</v>
      </c>
      <c r="AW349">
        <v>6.7030531975333124E-2</v>
      </c>
      <c r="AX349">
        <v>0.32240610030533551</v>
      </c>
      <c r="AY349">
        <v>0.17405379856527639</v>
      </c>
      <c r="AZ349">
        <v>0.32240610030533551</v>
      </c>
      <c r="BB349">
        <f t="shared" si="139"/>
        <v>0.32240610030533551</v>
      </c>
    </row>
    <row r="350" spans="1:54" x14ac:dyDescent="0.3">
      <c r="A350">
        <v>21</v>
      </c>
      <c r="B350" t="s">
        <v>75</v>
      </c>
      <c r="C350" t="s">
        <v>67</v>
      </c>
      <c r="D350" t="s">
        <v>68</v>
      </c>
      <c r="F350" s="2">
        <v>0</v>
      </c>
      <c r="G350" s="2">
        <f t="shared" si="134"/>
        <v>1</v>
      </c>
      <c r="H350" s="4">
        <f t="shared" si="135"/>
        <v>0</v>
      </c>
      <c r="I350" s="14">
        <f t="shared" si="136"/>
        <v>1</v>
      </c>
      <c r="J350">
        <f t="shared" si="115"/>
        <v>0</v>
      </c>
      <c r="K350">
        <f t="shared" si="137"/>
        <v>4</v>
      </c>
      <c r="L350">
        <f t="shared" si="138"/>
        <v>0</v>
      </c>
      <c r="M350" s="8">
        <f t="shared" si="116"/>
        <v>1.6842686394856832</v>
      </c>
      <c r="N350" s="8">
        <f t="shared" si="117"/>
        <v>1.6848236566466428</v>
      </c>
      <c r="O350" s="8">
        <f t="shared" si="118"/>
        <v>0.35838786614492324</v>
      </c>
      <c r="P350" s="8">
        <f t="shared" si="119"/>
        <v>0.8502756804059306</v>
      </c>
      <c r="Q350" s="8">
        <f t="shared" si="120"/>
        <v>-7.8579945821209141E-3</v>
      </c>
      <c r="R350" s="8">
        <f t="shared" si="121"/>
        <v>4.0098805465480449</v>
      </c>
      <c r="T350" s="8">
        <f t="shared" si="122"/>
        <v>0.78443447707574099</v>
      </c>
      <c r="U350" s="8">
        <f t="shared" si="123"/>
        <v>0.76873695489135396</v>
      </c>
      <c r="V350" s="8">
        <f t="shared" si="124"/>
        <v>8.9928427573556971E-2</v>
      </c>
      <c r="W350" s="8">
        <f t="shared" si="125"/>
        <v>0.14102423020369767</v>
      </c>
      <c r="X350" s="8">
        <f t="shared" si="126"/>
        <v>0.69621392600529419</v>
      </c>
      <c r="Y350" s="8">
        <f t="shared" si="127"/>
        <v>1.3768183187097027</v>
      </c>
      <c r="AA350" s="8">
        <f t="shared" si="128"/>
        <v>-0.58060871310906259</v>
      </c>
      <c r="AB350" s="8">
        <f t="shared" si="129"/>
        <v>-0.58467449062829469</v>
      </c>
      <c r="AC350" s="8">
        <f t="shared" si="130"/>
        <v>-0.68305931723486268</v>
      </c>
      <c r="AD350" s="8">
        <f t="shared" si="131"/>
        <v>-0.71085442087996176</v>
      </c>
      <c r="AE350" s="8">
        <f t="shared" si="132"/>
        <v>-0.53543302893281719</v>
      </c>
      <c r="AF350" s="8">
        <f t="shared" si="133"/>
        <v>0.45384237396823818</v>
      </c>
      <c r="AG350" s="8"/>
      <c r="AH350">
        <v>-13.94910345478889</v>
      </c>
      <c r="AJ350">
        <v>-9.1118293891139124E-2</v>
      </c>
      <c r="AK350">
        <v>-2</v>
      </c>
      <c r="AL350">
        <v>-0.67880077648830317</v>
      </c>
      <c r="AM350">
        <v>-2</v>
      </c>
      <c r="AN350">
        <v>0</v>
      </c>
      <c r="AO350">
        <v>0</v>
      </c>
      <c r="AP350">
        <v>0</v>
      </c>
      <c r="AQ350">
        <v>0</v>
      </c>
      <c r="AS350">
        <v>-9.1118293891139124E-2</v>
      </c>
      <c r="AT350">
        <v>-2</v>
      </c>
      <c r="AU350">
        <v>-0.67880077648830317</v>
      </c>
      <c r="AV350">
        <v>-2</v>
      </c>
      <c r="AW350">
        <v>-5.8075019210382613E-2</v>
      </c>
      <c r="AX350">
        <v>-0.2046441160114551</v>
      </c>
      <c r="AY350">
        <v>-0.1812740813634392</v>
      </c>
      <c r="AZ350">
        <v>-0.2046441160114551</v>
      </c>
      <c r="BB350">
        <f t="shared" si="139"/>
        <v>-0.2046441160114551</v>
      </c>
    </row>
    <row r="351" spans="1:54" x14ac:dyDescent="0.3">
      <c r="A351">
        <v>21</v>
      </c>
      <c r="B351" t="s">
        <v>76</v>
      </c>
      <c r="C351" t="s">
        <v>67</v>
      </c>
      <c r="D351" t="s">
        <v>68</v>
      </c>
      <c r="F351" s="2">
        <v>0</v>
      </c>
      <c r="G351" s="2">
        <f t="shared" si="134"/>
        <v>1</v>
      </c>
      <c r="H351" s="4">
        <f t="shared" si="135"/>
        <v>0</v>
      </c>
      <c r="I351" s="14">
        <f t="shared" si="136"/>
        <v>1</v>
      </c>
      <c r="J351">
        <f t="shared" si="115"/>
        <v>0</v>
      </c>
      <c r="K351">
        <f t="shared" si="137"/>
        <v>4</v>
      </c>
      <c r="L351">
        <f t="shared" si="138"/>
        <v>0</v>
      </c>
      <c r="M351" s="8">
        <f t="shared" si="116"/>
        <v>0.52715537156609205</v>
      </c>
      <c r="N351" s="8">
        <f t="shared" si="117"/>
        <v>0.54659567442558799</v>
      </c>
      <c r="O351" s="8">
        <f t="shared" si="118"/>
        <v>-0.44085764257542776</v>
      </c>
      <c r="P351" s="8">
        <f t="shared" si="119"/>
        <v>-0.1048992407761515</v>
      </c>
      <c r="Q351" s="8">
        <f t="shared" si="120"/>
        <v>1.0810951333830149E-3</v>
      </c>
      <c r="R351" s="8">
        <f t="shared" si="121"/>
        <v>-0.46533228931216458</v>
      </c>
      <c r="T351" s="8">
        <f t="shared" si="122"/>
        <v>9.2990783134127439E-2</v>
      </c>
      <c r="U351" s="8">
        <f t="shared" si="123"/>
        <v>0.10162266964993381</v>
      </c>
      <c r="V351" s="8">
        <f t="shared" si="124"/>
        <v>-0.49918569793012146</v>
      </c>
      <c r="W351" s="8">
        <f t="shared" si="125"/>
        <v>-0.16245800234563657</v>
      </c>
      <c r="X351" s="8">
        <f t="shared" si="126"/>
        <v>0.63483607941671583</v>
      </c>
      <c r="Y351" s="8">
        <f t="shared" si="127"/>
        <v>0.10614714761114535</v>
      </c>
      <c r="AA351" s="8">
        <f t="shared" si="128"/>
        <v>-0.67669455125524092</v>
      </c>
      <c r="AB351" s="8">
        <f t="shared" si="129"/>
        <v>-0.66658626703989476</v>
      </c>
      <c r="AC351" s="8">
        <f t="shared" si="130"/>
        <v>-0.8200815263804353</v>
      </c>
      <c r="AD351" s="8">
        <f t="shared" si="131"/>
        <v>-0.74127135997772742</v>
      </c>
      <c r="AE351" s="8">
        <f t="shared" si="132"/>
        <v>-0.56699421896462299</v>
      </c>
      <c r="AF351" s="8">
        <f t="shared" si="133"/>
        <v>-0.19652190998433786</v>
      </c>
      <c r="AG351" s="8"/>
      <c r="AH351">
        <v>-13.94910345478889</v>
      </c>
      <c r="AJ351">
        <v>-9.1118293891139124E-2</v>
      </c>
      <c r="AK351">
        <v>-2</v>
      </c>
      <c r="AL351">
        <v>-0.67880077648830317</v>
      </c>
      <c r="AM351">
        <v>-2</v>
      </c>
      <c r="AN351">
        <v>0</v>
      </c>
      <c r="AO351">
        <v>0</v>
      </c>
      <c r="AP351">
        <v>0</v>
      </c>
      <c r="AQ351">
        <v>0</v>
      </c>
      <c r="AS351">
        <v>-9.1118293891139124E-2</v>
      </c>
      <c r="AT351">
        <v>-2</v>
      </c>
      <c r="AU351">
        <v>-0.67880077648830317</v>
      </c>
      <c r="AV351">
        <v>-2</v>
      </c>
      <c r="AW351">
        <v>-5.8075019210382613E-2</v>
      </c>
      <c r="AX351">
        <v>-0.2046441160114551</v>
      </c>
      <c r="AY351">
        <v>-0.1812740813634392</v>
      </c>
      <c r="AZ351">
        <v>-0.2046441160114551</v>
      </c>
      <c r="BB351">
        <f t="shared" si="139"/>
        <v>-0.2046441160114551</v>
      </c>
    </row>
    <row r="352" spans="1:54" x14ac:dyDescent="0.3">
      <c r="A352">
        <v>21</v>
      </c>
      <c r="B352" t="s">
        <v>77</v>
      </c>
      <c r="C352" t="s">
        <v>67</v>
      </c>
      <c r="D352" t="s">
        <v>68</v>
      </c>
      <c r="F352" s="2">
        <v>0</v>
      </c>
      <c r="G352" s="2">
        <f t="shared" si="134"/>
        <v>0</v>
      </c>
      <c r="H352" s="4">
        <f t="shared" si="135"/>
        <v>0</v>
      </c>
      <c r="I352" s="14">
        <f t="shared" si="136"/>
        <v>0</v>
      </c>
      <c r="J352">
        <f t="shared" si="115"/>
        <v>1</v>
      </c>
      <c r="K352">
        <f t="shared" si="137"/>
        <v>4</v>
      </c>
      <c r="L352">
        <f t="shared" si="138"/>
        <v>0</v>
      </c>
      <c r="M352" s="8">
        <f t="shared" si="116"/>
        <v>-0.21207954470060061</v>
      </c>
      <c r="N352" s="8">
        <f t="shared" si="117"/>
        <v>-0.19232935487404057</v>
      </c>
      <c r="O352" s="8">
        <f t="shared" si="118"/>
        <v>-0.67581511952445317</v>
      </c>
      <c r="P352" s="8">
        <f t="shared" si="119"/>
        <v>-0.57434130821585017</v>
      </c>
      <c r="Q352" s="8">
        <f t="shared" si="120"/>
        <v>-0.19701710222094435</v>
      </c>
      <c r="R352" s="8">
        <f t="shared" si="121"/>
        <v>-0.71941537955210344</v>
      </c>
      <c r="T352" s="8">
        <f t="shared" si="122"/>
        <v>-0.35135706633250774</v>
      </c>
      <c r="U352" s="8">
        <f t="shared" si="123"/>
        <v>-0.34642155702654009</v>
      </c>
      <c r="V352" s="8">
        <f t="shared" si="124"/>
        <v>-0.61617025723551233</v>
      </c>
      <c r="W352" s="8">
        <f t="shared" si="125"/>
        <v>-0.5128709574908118</v>
      </c>
      <c r="X352" s="8">
        <f t="shared" si="126"/>
        <v>9.071706321529642E-2</v>
      </c>
      <c r="Y352" s="8">
        <f t="shared" si="127"/>
        <v>-0.38327084566200054</v>
      </c>
      <c r="AA352" s="8">
        <f t="shared" si="128"/>
        <v>-0.72616287207030517</v>
      </c>
      <c r="AB352" s="8">
        <f t="shared" si="129"/>
        <v>-0.71796401901750395</v>
      </c>
      <c r="AC352" s="8">
        <f t="shared" si="130"/>
        <v>-0.8335827309865339</v>
      </c>
      <c r="AD352" s="8">
        <f t="shared" si="131"/>
        <v>-0.81609318128256181</v>
      </c>
      <c r="AE352" s="8">
        <f t="shared" si="132"/>
        <v>-0.6187165836511076</v>
      </c>
      <c r="AF352" s="8">
        <f t="shared" si="133"/>
        <v>-0.58200918081978759</v>
      </c>
      <c r="AG352" s="8"/>
      <c r="AH352">
        <v>10.01397791662566</v>
      </c>
      <c r="AJ352">
        <v>9.2737464552413162E-2</v>
      </c>
      <c r="AK352">
        <v>0</v>
      </c>
      <c r="AL352">
        <v>0.2404780157294584</v>
      </c>
      <c r="AM352">
        <v>0</v>
      </c>
      <c r="AN352">
        <v>0</v>
      </c>
      <c r="AO352">
        <v>0</v>
      </c>
      <c r="AP352">
        <v>0</v>
      </c>
      <c r="AQ352">
        <v>0</v>
      </c>
      <c r="AS352">
        <v>9.2737464552413162E-2</v>
      </c>
      <c r="AT352">
        <v>0</v>
      </c>
      <c r="AU352">
        <v>0.2404780157294584</v>
      </c>
      <c r="AV352">
        <v>0</v>
      </c>
      <c r="AW352">
        <v>6.7030531975333124E-2</v>
      </c>
      <c r="AX352">
        <v>0.32240610030533551</v>
      </c>
      <c r="AY352">
        <v>0.17405379856527639</v>
      </c>
      <c r="AZ352">
        <v>0.32240610030533551</v>
      </c>
      <c r="BB352">
        <f t="shared" si="139"/>
        <v>0.32240610030533551</v>
      </c>
    </row>
    <row r="353" spans="1:54" x14ac:dyDescent="0.3">
      <c r="A353">
        <v>21</v>
      </c>
      <c r="B353" t="s">
        <v>78</v>
      </c>
      <c r="C353" t="s">
        <v>67</v>
      </c>
      <c r="D353" t="s">
        <v>68</v>
      </c>
      <c r="F353" s="2">
        <v>0</v>
      </c>
      <c r="G353" s="2">
        <f t="shared" si="134"/>
        <v>0</v>
      </c>
      <c r="H353" s="4">
        <f t="shared" si="135"/>
        <v>0</v>
      </c>
      <c r="I353" s="14">
        <f t="shared" si="136"/>
        <v>0</v>
      </c>
      <c r="J353">
        <f t="shared" si="115"/>
        <v>1</v>
      </c>
      <c r="K353">
        <f t="shared" si="137"/>
        <v>4</v>
      </c>
      <c r="L353">
        <f t="shared" si="138"/>
        <v>0</v>
      </c>
      <c r="M353" s="8">
        <f t="shared" si="116"/>
        <v>0.18110984279274087</v>
      </c>
      <c r="N353" s="8">
        <f t="shared" si="117"/>
        <v>0.18814971086974666</v>
      </c>
      <c r="O353" s="8">
        <f t="shared" si="118"/>
        <v>-0.36127019173079433</v>
      </c>
      <c r="P353" s="8">
        <f t="shared" si="119"/>
        <v>-0.3026886047916767</v>
      </c>
      <c r="Q353" s="8">
        <f t="shared" si="120"/>
        <v>-6.1450577203858901E-2</v>
      </c>
      <c r="R353" s="8">
        <f t="shared" si="121"/>
        <v>-0.24235099691092182</v>
      </c>
      <c r="T353" s="8">
        <f t="shared" si="122"/>
        <v>-1.7700999123469108E-2</v>
      </c>
      <c r="U353" s="8">
        <f t="shared" si="123"/>
        <v>-1.785006168156706E-2</v>
      </c>
      <c r="V353" s="8">
        <f t="shared" si="124"/>
        <v>-0.33800003818297147</v>
      </c>
      <c r="W353" s="8">
        <f t="shared" si="125"/>
        <v>-0.18345806300555231</v>
      </c>
      <c r="X353" s="8">
        <f t="shared" si="126"/>
        <v>0.39329841524779852</v>
      </c>
      <c r="Y353" s="8">
        <f t="shared" si="127"/>
        <v>0.12596811738949082</v>
      </c>
      <c r="AA353" s="8">
        <f t="shared" si="128"/>
        <v>-0.75797200481202232</v>
      </c>
      <c r="AB353" s="8">
        <f t="shared" si="129"/>
        <v>-0.7544841784708094</v>
      </c>
      <c r="AC353" s="8">
        <f t="shared" si="130"/>
        <v>-0.80862570469907125</v>
      </c>
      <c r="AD353" s="8">
        <f t="shared" si="131"/>
        <v>-0.7762676402424088</v>
      </c>
      <c r="AE353" s="8">
        <f t="shared" si="132"/>
        <v>-0.58347345279389928</v>
      </c>
      <c r="AF353" s="8">
        <f t="shared" si="133"/>
        <v>-0.30197512143485816</v>
      </c>
      <c r="AG353" s="8"/>
      <c r="AH353">
        <v>-13.225219435980311</v>
      </c>
      <c r="AJ353">
        <v>-5.0240388855887899E-2</v>
      </c>
      <c r="AK353">
        <v>2</v>
      </c>
      <c r="AL353">
        <v>5.7001514146218381E-2</v>
      </c>
      <c r="AM353">
        <v>2</v>
      </c>
      <c r="AN353">
        <v>0</v>
      </c>
      <c r="AO353">
        <v>0</v>
      </c>
      <c r="AP353">
        <v>0</v>
      </c>
      <c r="AQ353">
        <v>0</v>
      </c>
      <c r="AS353">
        <v>-5.0240388855887899E-2</v>
      </c>
      <c r="AT353">
        <v>2</v>
      </c>
      <c r="AU353">
        <v>5.7001514146218381E-2</v>
      </c>
      <c r="AV353">
        <v>2</v>
      </c>
      <c r="AW353">
        <v>-2.4548932463407239E-2</v>
      </c>
      <c r="AX353">
        <v>0.29716141255697082</v>
      </c>
      <c r="AY353">
        <v>-3.1064754407267262E-2</v>
      </c>
      <c r="AZ353">
        <v>0.29716141255697082</v>
      </c>
      <c r="BB353">
        <f t="shared" si="139"/>
        <v>0.29716141255697082</v>
      </c>
    </row>
    <row r="354" spans="1:54" x14ac:dyDescent="0.3">
      <c r="A354">
        <v>21</v>
      </c>
      <c r="B354" t="s">
        <v>79</v>
      </c>
      <c r="C354" t="s">
        <v>67</v>
      </c>
      <c r="D354" t="s">
        <v>68</v>
      </c>
      <c r="F354" s="2">
        <v>0</v>
      </c>
      <c r="G354" s="2">
        <f t="shared" si="134"/>
        <v>1</v>
      </c>
      <c r="H354" s="4">
        <f t="shared" si="135"/>
        <v>0</v>
      </c>
      <c r="I354" s="14">
        <f t="shared" si="136"/>
        <v>0</v>
      </c>
      <c r="J354">
        <f t="shared" si="115"/>
        <v>1</v>
      </c>
      <c r="K354">
        <f t="shared" si="137"/>
        <v>4</v>
      </c>
      <c r="L354">
        <f t="shared" si="138"/>
        <v>0</v>
      </c>
      <c r="M354" s="8">
        <f t="shared" si="116"/>
        <v>-0.48232147269780834</v>
      </c>
      <c r="N354" s="8">
        <f t="shared" si="117"/>
        <v>-0.47765109077296991</v>
      </c>
      <c r="O354" s="8">
        <f t="shared" si="118"/>
        <v>-0.89231060157434983</v>
      </c>
      <c r="P354" s="8">
        <f t="shared" si="119"/>
        <v>-0.88611157893860382</v>
      </c>
      <c r="Q354" s="8">
        <f t="shared" si="120"/>
        <v>-0.30000666540060483</v>
      </c>
      <c r="R354" s="8">
        <f t="shared" si="121"/>
        <v>-0.93822658838142892</v>
      </c>
      <c r="T354" s="8">
        <f t="shared" si="122"/>
        <v>-0.41790192716146529</v>
      </c>
      <c r="U354" s="8">
        <f t="shared" si="123"/>
        <v>-0.42100905264461519</v>
      </c>
      <c r="V354" s="8">
        <f t="shared" si="124"/>
        <v>-0.7256220828858474</v>
      </c>
      <c r="W354" s="8">
        <f t="shared" si="125"/>
        <v>-0.56404840880963303</v>
      </c>
      <c r="X354" s="8">
        <f t="shared" si="126"/>
        <v>-0.16249720352671787</v>
      </c>
      <c r="Y354" s="8">
        <f t="shared" si="127"/>
        <v>-0.75334260455586222</v>
      </c>
      <c r="AA354" s="8">
        <f t="shared" si="128"/>
        <v>-0.80263788808231018</v>
      </c>
      <c r="AB354" s="8">
        <f t="shared" si="129"/>
        <v>-0.803203416475605</v>
      </c>
      <c r="AC354" s="8">
        <f t="shared" si="130"/>
        <v>-0.89640537812519061</v>
      </c>
      <c r="AD354" s="8">
        <f t="shared" si="131"/>
        <v>-0.86691978128476188</v>
      </c>
      <c r="AE354" s="8">
        <f t="shared" si="132"/>
        <v>-0.69265058655798173</v>
      </c>
      <c r="AF354" s="8">
        <f t="shared" si="133"/>
        <v>-0.86703188672796494</v>
      </c>
      <c r="AG354" s="8"/>
      <c r="AH354">
        <v>36.156430383649543</v>
      </c>
      <c r="AJ354">
        <v>0.13361536958766429</v>
      </c>
      <c r="AK354">
        <v>4</v>
      </c>
      <c r="AL354">
        <v>0.97628030636398011</v>
      </c>
      <c r="AM354">
        <v>4</v>
      </c>
      <c r="AN354">
        <v>0</v>
      </c>
      <c r="AO354">
        <v>0</v>
      </c>
      <c r="AP354">
        <v>0</v>
      </c>
      <c r="AQ354">
        <v>0</v>
      </c>
      <c r="AS354">
        <v>0.13361536958766429</v>
      </c>
      <c r="AT354">
        <v>4</v>
      </c>
      <c r="AU354">
        <v>0.97628030636398011</v>
      </c>
      <c r="AV354">
        <v>4</v>
      </c>
      <c r="AW354">
        <v>8.2053281255003691E-2</v>
      </c>
      <c r="AX354">
        <v>0.71554660660802938</v>
      </c>
      <c r="AY354">
        <v>0.25722345577695049</v>
      </c>
      <c r="AZ354">
        <v>0.71554660660802938</v>
      </c>
      <c r="BB354">
        <f t="shared" si="139"/>
        <v>0.71554660660802938</v>
      </c>
    </row>
    <row r="355" spans="1:54" x14ac:dyDescent="0.3">
      <c r="A355">
        <v>21</v>
      </c>
      <c r="B355" t="s">
        <v>80</v>
      </c>
      <c r="C355" t="s">
        <v>67</v>
      </c>
      <c r="D355" t="s">
        <v>68</v>
      </c>
      <c r="F355" s="2">
        <v>0</v>
      </c>
      <c r="G355" s="2">
        <f t="shared" si="134"/>
        <v>0</v>
      </c>
      <c r="H355" s="4">
        <f t="shared" si="135"/>
        <v>0</v>
      </c>
      <c r="I355" s="14">
        <f t="shared" si="136"/>
        <v>0</v>
      </c>
      <c r="J355">
        <f t="shared" si="115"/>
        <v>1</v>
      </c>
      <c r="K355">
        <f t="shared" si="137"/>
        <v>4</v>
      </c>
      <c r="L355">
        <f t="shared" si="138"/>
        <v>0</v>
      </c>
      <c r="M355" s="8">
        <f t="shared" si="116"/>
        <v>-0.26777977023372257</v>
      </c>
      <c r="N355" s="8">
        <f t="shared" si="117"/>
        <v>-0.25124264308302618</v>
      </c>
      <c r="O355" s="8">
        <f t="shared" si="118"/>
        <v>-0.70189117695930958</v>
      </c>
      <c r="P355" s="8">
        <f t="shared" si="119"/>
        <v>-0.59205735918863722</v>
      </c>
      <c r="Q355" s="8">
        <f t="shared" si="120"/>
        <v>-0.20640368574824669</v>
      </c>
      <c r="R355" s="8">
        <f t="shared" si="121"/>
        <v>-0.65567302098403502</v>
      </c>
      <c r="T355" s="8">
        <f t="shared" si="122"/>
        <v>-0.35807622496903135</v>
      </c>
      <c r="U355" s="8">
        <f t="shared" si="123"/>
        <v>-0.34873850669282741</v>
      </c>
      <c r="V355" s="8">
        <f t="shared" si="124"/>
        <v>-0.46098904192260287</v>
      </c>
      <c r="W355" s="8">
        <f t="shared" si="125"/>
        <v>-0.45370027718804468</v>
      </c>
      <c r="X355" s="8">
        <f t="shared" si="126"/>
        <v>7.6729057451830091E-2</v>
      </c>
      <c r="Y355" s="8">
        <f t="shared" si="127"/>
        <v>-0.14756714207210941</v>
      </c>
      <c r="AA355" s="8">
        <f t="shared" si="128"/>
        <v>-0.77836295407285705</v>
      </c>
      <c r="AB355" s="8">
        <f t="shared" si="129"/>
        <v>-0.76948654542252604</v>
      </c>
      <c r="AC355" s="8">
        <f t="shared" si="130"/>
        <v>-0.81108381528859264</v>
      </c>
      <c r="AD355" s="8">
        <f t="shared" si="131"/>
        <v>-0.81212065782888998</v>
      </c>
      <c r="AE355" s="8">
        <f t="shared" si="132"/>
        <v>-0.60824948079178698</v>
      </c>
      <c r="AF355" s="8">
        <f t="shared" si="133"/>
        <v>-0.41695571545205479</v>
      </c>
      <c r="AG355" s="8"/>
      <c r="AH355">
        <v>-5.760638833173152</v>
      </c>
      <c r="AJ355">
        <v>9.1118293891139124E-2</v>
      </c>
      <c r="AK355">
        <v>2</v>
      </c>
      <c r="AL355">
        <v>0.67880077648830317</v>
      </c>
      <c r="AM355">
        <v>2</v>
      </c>
      <c r="AN355">
        <v>0</v>
      </c>
      <c r="AO355">
        <v>0</v>
      </c>
      <c r="AP355">
        <v>0</v>
      </c>
      <c r="AQ355">
        <v>0</v>
      </c>
      <c r="AS355">
        <v>9.1118293891139124E-2</v>
      </c>
      <c r="AT355">
        <v>2</v>
      </c>
      <c r="AU355">
        <v>0.67880077648830317</v>
      </c>
      <c r="AV355">
        <v>2</v>
      </c>
      <c r="AW355">
        <v>8.5489244019559374E-2</v>
      </c>
      <c r="AX355">
        <v>0.32053025438466948</v>
      </c>
      <c r="AY355">
        <v>0.26280773492138798</v>
      </c>
      <c r="AZ355">
        <v>0.32053025438466948</v>
      </c>
      <c r="BB355">
        <f t="shared" si="139"/>
        <v>0.32053025438466948</v>
      </c>
    </row>
    <row r="356" spans="1:54" x14ac:dyDescent="0.3">
      <c r="A356">
        <v>21</v>
      </c>
      <c r="B356" t="s">
        <v>81</v>
      </c>
      <c r="C356" t="s">
        <v>67</v>
      </c>
      <c r="D356" t="s">
        <v>68</v>
      </c>
      <c r="F356" s="2">
        <v>0</v>
      </c>
      <c r="G356" s="2">
        <f t="shared" si="134"/>
        <v>1</v>
      </c>
      <c r="H356" s="4">
        <f t="shared" si="135"/>
        <v>0</v>
      </c>
      <c r="I356" s="14">
        <f t="shared" si="136"/>
        <v>1</v>
      </c>
      <c r="J356">
        <f t="shared" si="115"/>
        <v>0</v>
      </c>
      <c r="K356">
        <f t="shared" si="137"/>
        <v>4</v>
      </c>
      <c r="L356">
        <f t="shared" si="138"/>
        <v>0</v>
      </c>
      <c r="M356" s="8">
        <f t="shared" si="116"/>
        <v>0.95088003947163702</v>
      </c>
      <c r="N356" s="8">
        <f t="shared" si="117"/>
        <v>0.94867727977504857</v>
      </c>
      <c r="O356" s="8">
        <f t="shared" si="118"/>
        <v>0.40618726857368287</v>
      </c>
      <c r="P356" s="8">
        <f t="shared" si="119"/>
        <v>0.51321662694471437</v>
      </c>
      <c r="Q356" s="8">
        <f t="shared" si="120"/>
        <v>0.15553212933864416</v>
      </c>
      <c r="R356" s="8">
        <f t="shared" si="121"/>
        <v>-0.32905635301264602</v>
      </c>
      <c r="T356" s="8">
        <f t="shared" si="122"/>
        <v>0.34593220952730902</v>
      </c>
      <c r="U356" s="8">
        <f t="shared" si="123"/>
        <v>0.33910189996570667</v>
      </c>
      <c r="V356" s="8">
        <f t="shared" si="124"/>
        <v>0.10296286807061533</v>
      </c>
      <c r="W356" s="8">
        <f t="shared" si="125"/>
        <v>0.19141292372600816</v>
      </c>
      <c r="X356" s="8">
        <f t="shared" si="126"/>
        <v>1.1472841972488887</v>
      </c>
      <c r="Y356" s="8">
        <f t="shared" si="127"/>
        <v>0.49786057455009924</v>
      </c>
      <c r="AA356" s="8">
        <f t="shared" si="128"/>
        <v>-0.57558733761360037</v>
      </c>
      <c r="AB356" s="8">
        <f t="shared" si="129"/>
        <v>-0.57978663385446239</v>
      </c>
      <c r="AC356" s="8">
        <f t="shared" si="130"/>
        <v>-0.61267671786472711</v>
      </c>
      <c r="AD356" s="8">
        <f t="shared" si="131"/>
        <v>-0.61031150185282967</v>
      </c>
      <c r="AE356" s="8">
        <f t="shared" si="132"/>
        <v>-0.45730779461575111</v>
      </c>
      <c r="AF356" s="8">
        <f t="shared" si="133"/>
        <v>6.2119916041950579E-2</v>
      </c>
      <c r="AG356" s="8"/>
      <c r="AH356">
        <v>-8.6183148759670853</v>
      </c>
      <c r="AJ356">
        <v>-9.2737464552413162E-2</v>
      </c>
      <c r="AK356">
        <v>0</v>
      </c>
      <c r="AL356">
        <v>-0.2404780157294584</v>
      </c>
      <c r="AM356">
        <v>0</v>
      </c>
      <c r="AN356">
        <v>0</v>
      </c>
      <c r="AO356">
        <v>0</v>
      </c>
      <c r="AP356">
        <v>0</v>
      </c>
      <c r="AQ356">
        <v>0</v>
      </c>
      <c r="AS356">
        <v>-9.2737464552413162E-2</v>
      </c>
      <c r="AT356">
        <v>0</v>
      </c>
      <c r="AU356">
        <v>-0.2404780157294584</v>
      </c>
      <c r="AV356">
        <v>0</v>
      </c>
      <c r="AW356">
        <v>-7.2165847688408988E-2</v>
      </c>
      <c r="AX356">
        <v>-0.24250920398318951</v>
      </c>
      <c r="AY356">
        <v>-0.1845976039340341</v>
      </c>
      <c r="AZ356">
        <v>-0.24250920398318951</v>
      </c>
      <c r="BB356">
        <f t="shared" si="139"/>
        <v>-0.24250920398318951</v>
      </c>
    </row>
    <row r="357" spans="1:54" x14ac:dyDescent="0.3">
      <c r="A357">
        <v>21</v>
      </c>
      <c r="B357" t="s">
        <v>82</v>
      </c>
      <c r="C357" t="s">
        <v>67</v>
      </c>
      <c r="D357" t="s">
        <v>68</v>
      </c>
      <c r="F357" s="2">
        <v>0</v>
      </c>
      <c r="G357" s="2">
        <f t="shared" si="134"/>
        <v>1</v>
      </c>
      <c r="H357" s="4">
        <f t="shared" si="135"/>
        <v>0</v>
      </c>
      <c r="I357" s="14">
        <f t="shared" si="136"/>
        <v>1</v>
      </c>
      <c r="J357">
        <f t="shared" si="115"/>
        <v>0</v>
      </c>
      <c r="K357">
        <f t="shared" si="137"/>
        <v>4</v>
      </c>
      <c r="L357">
        <f t="shared" si="138"/>
        <v>0</v>
      </c>
      <c r="M357" s="8">
        <f t="shared" si="116"/>
        <v>-0.39731030572401815</v>
      </c>
      <c r="N357" s="8">
        <f t="shared" si="117"/>
        <v>-0.39102154929955668</v>
      </c>
      <c r="O357" s="8">
        <f t="shared" si="118"/>
        <v>-0.79135113089433018</v>
      </c>
      <c r="P357" s="8">
        <f t="shared" si="119"/>
        <v>-0.76677353650622926</v>
      </c>
      <c r="Q357" s="8">
        <f t="shared" si="120"/>
        <v>-0.24278229760170761</v>
      </c>
      <c r="R357" s="8">
        <f t="shared" si="121"/>
        <v>-0.48748445562724563</v>
      </c>
      <c r="T357" s="8">
        <f t="shared" si="122"/>
        <v>-0.40229724697314345</v>
      </c>
      <c r="U357" s="8">
        <f t="shared" si="123"/>
        <v>-0.39913985745123376</v>
      </c>
      <c r="V357" s="8">
        <f t="shared" si="124"/>
        <v>-0.65532263047275063</v>
      </c>
      <c r="W357" s="8">
        <f t="shared" si="125"/>
        <v>-0.50509877908787404</v>
      </c>
      <c r="X357" s="8">
        <f t="shared" si="126"/>
        <v>-9.9392958350813208E-3</v>
      </c>
      <c r="Y357" s="8">
        <f t="shared" si="127"/>
        <v>-5.7140557268960369E-2</v>
      </c>
      <c r="AA357" s="8">
        <f t="shared" si="128"/>
        <v>-0.84484061663646093</v>
      </c>
      <c r="AB357" s="8">
        <f t="shared" si="129"/>
        <v>-0.84122012379786959</v>
      </c>
      <c r="AC357" s="8">
        <f t="shared" si="130"/>
        <v>-0.90055129398985112</v>
      </c>
      <c r="AD357" s="8">
        <f t="shared" si="131"/>
        <v>-0.87052119300598663</v>
      </c>
      <c r="AE357" s="8">
        <f t="shared" si="132"/>
        <v>-0.65251758379953106</v>
      </c>
      <c r="AF357" s="8">
        <f t="shared" si="133"/>
        <v>-0.44812946234392159</v>
      </c>
      <c r="AG357" s="8"/>
      <c r="AH357">
        <v>-13.58901205289356</v>
      </c>
      <c r="AJ357">
        <v>5.0240388855887899E-2</v>
      </c>
      <c r="AK357">
        <v>-2</v>
      </c>
      <c r="AL357">
        <v>-5.7001514146218381E-2</v>
      </c>
      <c r="AM357">
        <v>-2</v>
      </c>
      <c r="AN357">
        <v>0</v>
      </c>
      <c r="AO357">
        <v>0</v>
      </c>
      <c r="AP357">
        <v>0</v>
      </c>
      <c r="AQ357">
        <v>0</v>
      </c>
      <c r="AS357">
        <v>5.0240388855887899E-2</v>
      </c>
      <c r="AT357">
        <v>-2</v>
      </c>
      <c r="AU357">
        <v>-5.7001514146218381E-2</v>
      </c>
      <c r="AV357">
        <v>-2</v>
      </c>
      <c r="AW357">
        <v>4.8187585643787882E-2</v>
      </c>
      <c r="AX357">
        <v>-0.26839328661338469</v>
      </c>
      <c r="AY357">
        <v>0.10864822952052269</v>
      </c>
      <c r="AZ357">
        <v>-0.26839328661338469</v>
      </c>
      <c r="BB357">
        <f t="shared" si="139"/>
        <v>-0.26839328661338469</v>
      </c>
    </row>
    <row r="358" spans="1:54" x14ac:dyDescent="0.3">
      <c r="A358">
        <v>21</v>
      </c>
      <c r="B358" t="s">
        <v>83</v>
      </c>
      <c r="C358" t="s">
        <v>67</v>
      </c>
      <c r="D358" t="s">
        <v>68</v>
      </c>
      <c r="F358" s="2">
        <v>0</v>
      </c>
      <c r="G358" s="2">
        <f t="shared" si="134"/>
        <v>0</v>
      </c>
      <c r="H358" s="4">
        <f t="shared" si="135"/>
        <v>1</v>
      </c>
      <c r="I358" s="14">
        <f t="shared" si="136"/>
        <v>1</v>
      </c>
      <c r="J358">
        <f t="shared" si="115"/>
        <v>0</v>
      </c>
      <c r="K358">
        <f t="shared" si="137"/>
        <v>4</v>
      </c>
      <c r="L358">
        <f t="shared" si="138"/>
        <v>4</v>
      </c>
      <c r="M358" s="8">
        <f t="shared" si="116"/>
        <v>1.7800726977358108</v>
      </c>
      <c r="N358" s="8">
        <f t="shared" si="117"/>
        <v>1.7808569397908418</v>
      </c>
      <c r="O358" s="8">
        <f t="shared" si="118"/>
        <v>0.72288169168282135</v>
      </c>
      <c r="P358" s="8">
        <f t="shared" si="119"/>
        <v>0.46616697404234142</v>
      </c>
      <c r="Q358" s="8">
        <f t="shared" si="120"/>
        <v>-2.2734801179809205E-2</v>
      </c>
      <c r="R358" s="8">
        <f t="shared" si="121"/>
        <v>167.87187461510041</v>
      </c>
      <c r="T358" s="8">
        <f t="shared" si="122"/>
        <v>1.2537135860673023</v>
      </c>
      <c r="U358" s="8">
        <f t="shared" si="123"/>
        <v>1.2311884457398119</v>
      </c>
      <c r="V358" s="8">
        <f t="shared" si="124"/>
        <v>0.83186045033241485</v>
      </c>
      <c r="W358" s="8">
        <f t="shared" si="125"/>
        <v>0.35404285005129527</v>
      </c>
      <c r="X358" s="8">
        <f t="shared" si="126"/>
        <v>0.6590581884368808</v>
      </c>
      <c r="Y358" s="8">
        <f t="shared" si="127"/>
        <v>41.0459540204128</v>
      </c>
      <c r="AA358" s="8">
        <f t="shared" si="128"/>
        <v>-0.40005833454651535</v>
      </c>
      <c r="AB358" s="8">
        <f t="shared" si="129"/>
        <v>-0.41349888886847136</v>
      </c>
      <c r="AC358" s="8">
        <f t="shared" si="130"/>
        <v>-0.41239096535471231</v>
      </c>
      <c r="AD358" s="8">
        <f t="shared" si="131"/>
        <v>-0.6445165947710958</v>
      </c>
      <c r="AE358" s="8">
        <f t="shared" si="132"/>
        <v>-0.54812506238709302</v>
      </c>
      <c r="AF358" s="8">
        <f t="shared" si="133"/>
        <v>16.66884218810792</v>
      </c>
      <c r="AG358" s="8"/>
      <c r="AH358">
        <v>8.9718803525277977</v>
      </c>
      <c r="AJ358">
        <v>-0.13361536958766429</v>
      </c>
      <c r="AK358">
        <v>-4</v>
      </c>
      <c r="AL358">
        <v>-0.97628030636398011</v>
      </c>
      <c r="AM358">
        <v>-4</v>
      </c>
      <c r="AN358">
        <v>0</v>
      </c>
      <c r="AO358">
        <v>0</v>
      </c>
      <c r="AP358">
        <v>0</v>
      </c>
      <c r="AQ358">
        <v>0</v>
      </c>
      <c r="AS358">
        <v>-0.13361536958766429</v>
      </c>
      <c r="AT358">
        <v>-4</v>
      </c>
      <c r="AU358">
        <v>-0.97628030636398011</v>
      </c>
      <c r="AV358">
        <v>-4</v>
      </c>
      <c r="AW358">
        <v>-0.12797084353148519</v>
      </c>
      <c r="AX358">
        <v>-0.94009776724697613</v>
      </c>
      <c r="AY358">
        <v>-0.40579677907939721</v>
      </c>
      <c r="AZ358">
        <v>-0.94009776724697613</v>
      </c>
      <c r="BB358">
        <f t="shared" si="139"/>
        <v>-0.94009776724697613</v>
      </c>
    </row>
    <row r="359" spans="1:54" x14ac:dyDescent="0.3">
      <c r="A359">
        <v>22</v>
      </c>
      <c r="B359" t="s">
        <v>84</v>
      </c>
      <c r="C359" t="s">
        <v>85</v>
      </c>
      <c r="D359" t="s">
        <v>86</v>
      </c>
      <c r="F359" s="2">
        <v>0</v>
      </c>
      <c r="G359" s="2">
        <f t="shared" si="134"/>
        <v>0</v>
      </c>
      <c r="H359" s="4">
        <f t="shared" si="135"/>
        <v>0</v>
      </c>
      <c r="I359" s="14">
        <f t="shared" si="136"/>
        <v>1</v>
      </c>
      <c r="J359">
        <f t="shared" si="115"/>
        <v>0</v>
      </c>
      <c r="K359">
        <f t="shared" si="137"/>
        <v>3</v>
      </c>
      <c r="L359">
        <f t="shared" si="138"/>
        <v>0</v>
      </c>
      <c r="M359" s="8">
        <f t="shared" si="116"/>
        <v>-0.20057341123428504</v>
      </c>
      <c r="N359" s="8">
        <f t="shared" si="117"/>
        <v>-0.19064464875256978</v>
      </c>
      <c r="O359" s="8">
        <f t="shared" si="118"/>
        <v>-0.17645499619387223</v>
      </c>
      <c r="P359" s="8">
        <f t="shared" si="119"/>
        <v>-0.4210215856541511</v>
      </c>
      <c r="Q359" s="8">
        <f t="shared" si="120"/>
        <v>-0.24074101432900732</v>
      </c>
      <c r="R359" s="8">
        <f t="shared" si="121"/>
        <v>-0.29486188529005813</v>
      </c>
      <c r="T359" s="8">
        <f t="shared" si="122"/>
        <v>-0.26295327515373351</v>
      </c>
      <c r="U359" s="8">
        <f t="shared" si="123"/>
        <v>-0.25883158420796748</v>
      </c>
      <c r="V359" s="8">
        <f t="shared" si="124"/>
        <v>-0.17416221549679206</v>
      </c>
      <c r="W359" s="8">
        <f t="shared" si="125"/>
        <v>-0.39774053374434742</v>
      </c>
      <c r="X359" s="8">
        <f t="shared" si="126"/>
        <v>-7.8001055611855136E-2</v>
      </c>
      <c r="Y359" s="8">
        <f t="shared" si="127"/>
        <v>-3.5423218011491828E-2</v>
      </c>
      <c r="AA359" s="8">
        <f t="shared" si="128"/>
        <v>-0.75127418152396019</v>
      </c>
      <c r="AB359" s="8">
        <f t="shared" si="129"/>
        <v>-0.7465264802589664</v>
      </c>
      <c r="AC359" s="8">
        <f t="shared" si="130"/>
        <v>-0.70418819795802579</v>
      </c>
      <c r="AD359" s="8">
        <f t="shared" si="131"/>
        <v>-0.8100457422452646</v>
      </c>
      <c r="AE359" s="8">
        <f t="shared" si="132"/>
        <v>-0.58857147706701762</v>
      </c>
      <c r="AF359" s="8">
        <f t="shared" si="133"/>
        <v>-0.48343957627387391</v>
      </c>
      <c r="AG359" s="8"/>
      <c r="AH359">
        <v>-10.9742526553904</v>
      </c>
      <c r="AJ359">
        <v>-0.35410743905183822</v>
      </c>
      <c r="AK359">
        <v>-2</v>
      </c>
      <c r="AL359">
        <v>-3.6765820233750341</v>
      </c>
      <c r="AM359">
        <v>-2</v>
      </c>
      <c r="AN359">
        <v>0.562293708151134</v>
      </c>
      <c r="AO359">
        <v>12</v>
      </c>
      <c r="AP359">
        <v>0</v>
      </c>
      <c r="AQ359">
        <v>12</v>
      </c>
      <c r="AS359">
        <v>-0.35410743905183822</v>
      </c>
      <c r="AT359">
        <v>-2</v>
      </c>
      <c r="AU359">
        <v>-3.6765820233750341</v>
      </c>
      <c r="AV359">
        <v>-2</v>
      </c>
      <c r="AW359">
        <v>-0.1053968761634709</v>
      </c>
      <c r="AX359">
        <v>-0.14655048609319979</v>
      </c>
      <c r="AY359">
        <v>18.835436345879291</v>
      </c>
      <c r="AZ359">
        <v>-0.14655048609319979</v>
      </c>
      <c r="BB359">
        <f t="shared" si="139"/>
        <v>-0.14655048609319979</v>
      </c>
    </row>
    <row r="360" spans="1:54" x14ac:dyDescent="0.3">
      <c r="A360">
        <v>22</v>
      </c>
      <c r="B360" t="s">
        <v>87</v>
      </c>
      <c r="C360" t="s">
        <v>85</v>
      </c>
      <c r="D360" t="s">
        <v>86</v>
      </c>
      <c r="F360" s="2">
        <v>0</v>
      </c>
      <c r="G360" s="2">
        <f t="shared" si="134"/>
        <v>1</v>
      </c>
      <c r="H360" s="4">
        <f t="shared" si="135"/>
        <v>1</v>
      </c>
      <c r="I360" s="14">
        <f t="shared" si="136"/>
        <v>0</v>
      </c>
      <c r="J360">
        <f t="shared" si="115"/>
        <v>1</v>
      </c>
      <c r="K360">
        <f t="shared" si="137"/>
        <v>3</v>
      </c>
      <c r="L360">
        <f t="shared" si="138"/>
        <v>3</v>
      </c>
      <c r="M360" s="8">
        <f t="shared" si="116"/>
        <v>-0.34383259996595067</v>
      </c>
      <c r="N360" s="8">
        <f t="shared" si="117"/>
        <v>-0.34215215331043103</v>
      </c>
      <c r="O360" s="8">
        <f t="shared" si="118"/>
        <v>-0.56117135305170396</v>
      </c>
      <c r="P360" s="8">
        <f t="shared" si="119"/>
        <v>-0.90864442154144487</v>
      </c>
      <c r="Q360" s="8">
        <f t="shared" si="120"/>
        <v>-0.26211932460431486</v>
      </c>
      <c r="R360" s="8">
        <f t="shared" si="121"/>
        <v>-0.93000583609466625</v>
      </c>
      <c r="T360" s="8">
        <f t="shared" si="122"/>
        <v>-0.18878141459662173</v>
      </c>
      <c r="U360" s="8">
        <f t="shared" si="123"/>
        <v>-0.20148458250434834</v>
      </c>
      <c r="V360" s="8">
        <f t="shared" si="124"/>
        <v>-0.28902410249189303</v>
      </c>
      <c r="W360" s="8">
        <f t="shared" si="125"/>
        <v>-0.35826737860463354</v>
      </c>
      <c r="X360" s="8">
        <f t="shared" si="126"/>
        <v>-0.11579882157678885</v>
      </c>
      <c r="Y360" s="8">
        <f t="shared" si="127"/>
        <v>-0.77379979791766484</v>
      </c>
      <c r="AA360" s="8">
        <f t="shared" si="128"/>
        <v>-0.60279594068545672</v>
      </c>
      <c r="AB360" s="8">
        <f t="shared" si="129"/>
        <v>-0.61369917741081625</v>
      </c>
      <c r="AC360" s="8">
        <f t="shared" si="130"/>
        <v>-0.65450130839330223</v>
      </c>
      <c r="AD360" s="8">
        <f t="shared" si="131"/>
        <v>-0.52629111342185264</v>
      </c>
      <c r="AE360" s="8">
        <f t="shared" si="132"/>
        <v>-0.606753350149838</v>
      </c>
      <c r="AF360" s="8">
        <f t="shared" si="133"/>
        <v>-0.83255596838071455</v>
      </c>
      <c r="AG360" s="8"/>
      <c r="AH360">
        <v>32.400562723917318</v>
      </c>
      <c r="AJ360">
        <v>0.72799238287099821</v>
      </c>
      <c r="AK360">
        <v>4</v>
      </c>
      <c r="AL360">
        <v>-1.5499807887209369</v>
      </c>
      <c r="AM360">
        <v>4</v>
      </c>
      <c r="AN360">
        <v>-0.562293708151134</v>
      </c>
      <c r="AO360">
        <v>-12</v>
      </c>
      <c r="AP360">
        <v>0</v>
      </c>
      <c r="AQ360">
        <v>-12</v>
      </c>
      <c r="AS360">
        <v>0.72799238287099821</v>
      </c>
      <c r="AT360">
        <v>4</v>
      </c>
      <c r="AU360">
        <v>-1.5499807887209369</v>
      </c>
      <c r="AV360">
        <v>4</v>
      </c>
      <c r="AW360">
        <v>0.226076421133973</v>
      </c>
      <c r="AX360">
        <v>0.50218139249319993</v>
      </c>
      <c r="AY360">
        <v>-21.290964954526679</v>
      </c>
      <c r="AZ360">
        <v>0.50218139249319993</v>
      </c>
      <c r="BB360">
        <f t="shared" si="139"/>
        <v>0.50218139249319993</v>
      </c>
    </row>
    <row r="361" spans="1:54" x14ac:dyDescent="0.3">
      <c r="A361">
        <v>22</v>
      </c>
      <c r="B361" t="s">
        <v>88</v>
      </c>
      <c r="C361" t="s">
        <v>85</v>
      </c>
      <c r="D361" t="s">
        <v>86</v>
      </c>
      <c r="F361" s="2">
        <v>0</v>
      </c>
      <c r="G361" s="2">
        <f t="shared" si="134"/>
        <v>1</v>
      </c>
      <c r="H361" s="4">
        <f t="shared" si="135"/>
        <v>0</v>
      </c>
      <c r="I361" s="14">
        <f t="shared" si="136"/>
        <v>1</v>
      </c>
      <c r="J361">
        <f t="shared" si="115"/>
        <v>0</v>
      </c>
      <c r="K361">
        <f t="shared" si="137"/>
        <v>3</v>
      </c>
      <c r="L361">
        <f t="shared" si="138"/>
        <v>0</v>
      </c>
      <c r="M361" s="8">
        <f t="shared" si="116"/>
        <v>0.1168808511786988</v>
      </c>
      <c r="N361" s="8">
        <f t="shared" si="117"/>
        <v>0.12554822881464756</v>
      </c>
      <c r="O361" s="8">
        <f t="shared" si="118"/>
        <v>-7.1323236699183779E-2</v>
      </c>
      <c r="P361" s="8">
        <f t="shared" si="119"/>
        <v>6.0662901893108044E-2</v>
      </c>
      <c r="Q361" s="8">
        <f t="shared" si="120"/>
        <v>-1.1743180128809084E-2</v>
      </c>
      <c r="R361" s="8">
        <f t="shared" si="121"/>
        <v>-0.11580249130823239</v>
      </c>
      <c r="T361" s="8">
        <f t="shared" si="122"/>
        <v>-2.8513125503450882E-2</v>
      </c>
      <c r="U361" s="8">
        <f t="shared" si="123"/>
        <v>-2.3493607300652676E-2</v>
      </c>
      <c r="V361" s="8">
        <f t="shared" si="124"/>
        <v>-0.13679204191648534</v>
      </c>
      <c r="W361" s="8">
        <f t="shared" si="125"/>
        <v>-1.8059347745999155E-2</v>
      </c>
      <c r="X361" s="8">
        <f t="shared" si="126"/>
        <v>0.27765391784721377</v>
      </c>
      <c r="Y361" s="8">
        <f t="shared" si="127"/>
        <v>0.17452297346620388</v>
      </c>
      <c r="AA361" s="8">
        <f t="shared" si="128"/>
        <v>-0.69968129209179242</v>
      </c>
      <c r="AB361" s="8">
        <f t="shared" si="129"/>
        <v>-0.69723688047992571</v>
      </c>
      <c r="AC361" s="8">
        <f t="shared" si="130"/>
        <v>-0.70442173537308206</v>
      </c>
      <c r="AD361" s="8">
        <f t="shared" si="131"/>
        <v>-0.69582400058915572</v>
      </c>
      <c r="AE361" s="8">
        <f t="shared" si="132"/>
        <v>-0.54962340944550336</v>
      </c>
      <c r="AF361" s="8">
        <f t="shared" si="133"/>
        <v>-0.34055685868697499</v>
      </c>
      <c r="AG361" s="8"/>
      <c r="AH361">
        <v>-9.5256410495469694</v>
      </c>
      <c r="AJ361">
        <v>-1.9125304652966021E-2</v>
      </c>
      <c r="AK361">
        <v>0</v>
      </c>
      <c r="AL361">
        <v>-1.5499807887209369</v>
      </c>
      <c r="AM361">
        <v>0</v>
      </c>
      <c r="AN361">
        <v>-0.21101583172308289</v>
      </c>
      <c r="AO361">
        <v>-4</v>
      </c>
      <c r="AP361">
        <v>0</v>
      </c>
      <c r="AQ361">
        <v>-4</v>
      </c>
      <c r="AS361">
        <v>-1.9125304652966021E-2</v>
      </c>
      <c r="AT361">
        <v>0</v>
      </c>
      <c r="AU361">
        <v>-1.5499807887209369</v>
      </c>
      <c r="AV361">
        <v>0</v>
      </c>
      <c r="AW361">
        <v>-2.4365383577693939E-2</v>
      </c>
      <c r="AX361">
        <v>-7.6489615733999899E-2</v>
      </c>
      <c r="AY361">
        <v>16.79502638951449</v>
      </c>
      <c r="AZ361">
        <v>-7.6489615733999899E-2</v>
      </c>
      <c r="BB361">
        <f t="shared" si="139"/>
        <v>-7.6489615733999899E-2</v>
      </c>
    </row>
    <row r="362" spans="1:54" x14ac:dyDescent="0.3">
      <c r="A362">
        <v>22</v>
      </c>
      <c r="B362" t="s">
        <v>89</v>
      </c>
      <c r="C362" t="s">
        <v>85</v>
      </c>
      <c r="D362" t="s">
        <v>86</v>
      </c>
      <c r="F362" s="2">
        <v>0</v>
      </c>
      <c r="G362" s="2">
        <f t="shared" si="134"/>
        <v>0</v>
      </c>
      <c r="H362" s="4">
        <f t="shared" si="135"/>
        <v>0</v>
      </c>
      <c r="I362" s="14">
        <f t="shared" si="136"/>
        <v>1</v>
      </c>
      <c r="J362">
        <f t="shared" si="115"/>
        <v>0</v>
      </c>
      <c r="K362">
        <f t="shared" si="137"/>
        <v>3</v>
      </c>
      <c r="L362">
        <f t="shared" si="138"/>
        <v>0</v>
      </c>
      <c r="M362" s="8">
        <f t="shared" si="116"/>
        <v>1.0641813943300533</v>
      </c>
      <c r="N362" s="8">
        <f t="shared" si="117"/>
        <v>1.0720076363879663</v>
      </c>
      <c r="O362" s="8">
        <f t="shared" si="118"/>
        <v>-0.54975197709911028</v>
      </c>
      <c r="P362" s="8">
        <f t="shared" si="119"/>
        <v>0.63241164796580418</v>
      </c>
      <c r="Q362" s="8">
        <f t="shared" si="120"/>
        <v>-1.8213869284734827E-2</v>
      </c>
      <c r="R362" s="8">
        <f t="shared" si="121"/>
        <v>0.2840151391559409</v>
      </c>
      <c r="T362" s="8">
        <f t="shared" si="122"/>
        <v>0.59332186880966398</v>
      </c>
      <c r="U362" s="8">
        <f t="shared" si="123"/>
        <v>0.58399224016293327</v>
      </c>
      <c r="V362" s="8">
        <f t="shared" si="124"/>
        <v>-0.38663257768803394</v>
      </c>
      <c r="W362" s="8">
        <f t="shared" si="125"/>
        <v>0.37326237613900898</v>
      </c>
      <c r="X362" s="8">
        <f t="shared" si="126"/>
        <v>0.27259112784177492</v>
      </c>
      <c r="Y362" s="8">
        <f t="shared" si="127"/>
        <v>0.18944941114279257</v>
      </c>
      <c r="AA362" s="8">
        <f t="shared" si="128"/>
        <v>-0.51978167206942594</v>
      </c>
      <c r="AB362" s="8">
        <f t="shared" si="129"/>
        <v>-0.52584817394357664</v>
      </c>
      <c r="AC362" s="8">
        <f t="shared" si="130"/>
        <v>-0.7581621657283566</v>
      </c>
      <c r="AD362" s="8">
        <f t="shared" si="131"/>
        <v>-0.57750806332752236</v>
      </c>
      <c r="AE362" s="8">
        <f t="shared" si="132"/>
        <v>-0.55613967205323134</v>
      </c>
      <c r="AF362" s="8">
        <f t="shared" si="133"/>
        <v>-0.40284164571551834</v>
      </c>
      <c r="AG362" s="8"/>
      <c r="AH362">
        <v>-11.90066901897994</v>
      </c>
      <c r="AJ362">
        <v>-0.35475963916619402</v>
      </c>
      <c r="AK362">
        <v>-2</v>
      </c>
      <c r="AL362">
        <v>-3.6765820233750341</v>
      </c>
      <c r="AM362">
        <v>-2</v>
      </c>
      <c r="AN362">
        <v>0.21101583172308289</v>
      </c>
      <c r="AO362">
        <v>4</v>
      </c>
      <c r="AP362">
        <v>0</v>
      </c>
      <c r="AQ362">
        <v>4</v>
      </c>
      <c r="AS362">
        <v>-0.35475963916619402</v>
      </c>
      <c r="AT362">
        <v>-2</v>
      </c>
      <c r="AU362">
        <v>-3.6765820233750341</v>
      </c>
      <c r="AV362">
        <v>-2</v>
      </c>
      <c r="AW362">
        <v>-9.631416139280799E-2</v>
      </c>
      <c r="AX362">
        <v>-0.27914129066600007</v>
      </c>
      <c r="AY362">
        <v>-14.3394977808671</v>
      </c>
      <c r="AZ362">
        <v>-0.27914129066600007</v>
      </c>
      <c r="BB362">
        <f t="shared" si="139"/>
        <v>-0.27914129066600007</v>
      </c>
    </row>
    <row r="363" spans="1:54" x14ac:dyDescent="0.3">
      <c r="A363">
        <v>22</v>
      </c>
      <c r="B363" t="s">
        <v>90</v>
      </c>
      <c r="C363" t="s">
        <v>85</v>
      </c>
      <c r="D363" t="s">
        <v>86</v>
      </c>
      <c r="F363" s="2">
        <v>0</v>
      </c>
      <c r="G363" s="2">
        <f t="shared" si="134"/>
        <v>1</v>
      </c>
      <c r="H363" s="4">
        <f t="shared" si="135"/>
        <v>0</v>
      </c>
      <c r="I363" s="14">
        <f t="shared" si="136"/>
        <v>1</v>
      </c>
      <c r="J363">
        <f t="shared" si="115"/>
        <v>0</v>
      </c>
      <c r="K363">
        <f t="shared" si="137"/>
        <v>3</v>
      </c>
      <c r="L363">
        <f t="shared" si="138"/>
        <v>0</v>
      </c>
      <c r="M363" s="8">
        <f t="shared" si="116"/>
        <v>1.7398093116474573</v>
      </c>
      <c r="N363" s="8">
        <f t="shared" si="117"/>
        <v>1.7719168476427738</v>
      </c>
      <c r="O363" s="8">
        <f t="shared" si="118"/>
        <v>-0.15017795998420067</v>
      </c>
      <c r="P363" s="8">
        <f t="shared" si="119"/>
        <v>1.4942516363882696</v>
      </c>
      <c r="Q363" s="8">
        <f t="shared" si="120"/>
        <v>1.1498533225941082E-2</v>
      </c>
      <c r="R363" s="8">
        <f t="shared" si="121"/>
        <v>0.64533862198209468</v>
      </c>
      <c r="T363" s="8">
        <f t="shared" si="122"/>
        <v>0.89981832149723995</v>
      </c>
      <c r="U363" s="8">
        <f t="shared" si="123"/>
        <v>0.89299999193686586</v>
      </c>
      <c r="V363" s="8">
        <f t="shared" si="124"/>
        <v>-0.31036135038980689</v>
      </c>
      <c r="W363" s="8">
        <f t="shared" si="125"/>
        <v>0.98358668823709605</v>
      </c>
      <c r="X363" s="8">
        <f t="shared" si="126"/>
        <v>0.31863276402802765</v>
      </c>
      <c r="Y363" s="8">
        <f t="shared" si="127"/>
        <v>0.1907172840529503</v>
      </c>
      <c r="AA363" s="8">
        <f t="shared" si="128"/>
        <v>-0.45496155186553527</v>
      </c>
      <c r="AB363" s="8">
        <f t="shared" si="129"/>
        <v>-0.45003294467679394</v>
      </c>
      <c r="AC363" s="8">
        <f t="shared" si="130"/>
        <v>-0.7393108142543896</v>
      </c>
      <c r="AD363" s="8">
        <f t="shared" si="131"/>
        <v>-0.4022900117186739</v>
      </c>
      <c r="AE363" s="8">
        <f t="shared" si="132"/>
        <v>-0.55004283639152651</v>
      </c>
      <c r="AF363" s="8">
        <f t="shared" si="133"/>
        <v>-0.50801654962332643</v>
      </c>
      <c r="AG363" s="8"/>
      <c r="AH363">
        <v>-11.90066901897994</v>
      </c>
      <c r="AJ363">
        <v>-0.35475963916619402</v>
      </c>
      <c r="AK363">
        <v>-2</v>
      </c>
      <c r="AL363">
        <v>-3.6765820233750341</v>
      </c>
      <c r="AM363">
        <v>-2</v>
      </c>
      <c r="AN363">
        <v>0.21101583172308289</v>
      </c>
      <c r="AO363">
        <v>4</v>
      </c>
      <c r="AP363">
        <v>0</v>
      </c>
      <c r="AQ363">
        <v>4</v>
      </c>
      <c r="AS363">
        <v>-0.35475963916619402</v>
      </c>
      <c r="AT363">
        <v>-2</v>
      </c>
      <c r="AU363">
        <v>-3.6765820233750341</v>
      </c>
      <c r="AV363">
        <v>-2</v>
      </c>
      <c r="AW363">
        <v>-9.631416139280799E-2</v>
      </c>
      <c r="AX363">
        <v>-0.27914129066600007</v>
      </c>
      <c r="AY363">
        <v>-14.3394977808671</v>
      </c>
      <c r="AZ363">
        <v>-0.27914129066600007</v>
      </c>
      <c r="BB363">
        <f t="shared" si="139"/>
        <v>-0.27914129066600007</v>
      </c>
    </row>
    <row r="364" spans="1:54" x14ac:dyDescent="0.3">
      <c r="A364">
        <v>22</v>
      </c>
      <c r="B364" t="s">
        <v>91</v>
      </c>
      <c r="C364" t="s">
        <v>85</v>
      </c>
      <c r="D364" t="s">
        <v>86</v>
      </c>
      <c r="F364" s="2">
        <v>0</v>
      </c>
      <c r="G364" s="2">
        <f t="shared" si="134"/>
        <v>0</v>
      </c>
      <c r="H364" s="4">
        <f t="shared" si="135"/>
        <v>0</v>
      </c>
      <c r="I364" s="14">
        <f t="shared" si="136"/>
        <v>1</v>
      </c>
      <c r="J364">
        <f t="shared" si="115"/>
        <v>0</v>
      </c>
      <c r="K364">
        <f t="shared" si="137"/>
        <v>3</v>
      </c>
      <c r="L364">
        <f t="shared" si="138"/>
        <v>0</v>
      </c>
      <c r="M364" s="8">
        <f t="shared" si="116"/>
        <v>-0.18386570920338136</v>
      </c>
      <c r="N364" s="8">
        <f t="shared" si="117"/>
        <v>-0.18625336809531806</v>
      </c>
      <c r="O364" s="8">
        <f t="shared" si="118"/>
        <v>-0.60638903739213523</v>
      </c>
      <c r="P364" s="8">
        <f t="shared" si="119"/>
        <v>-0.66323766047855248</v>
      </c>
      <c r="Q364" s="8">
        <f t="shared" si="120"/>
        <v>8.1857072220736116E-3</v>
      </c>
      <c r="R364" s="8">
        <f t="shared" si="121"/>
        <v>-0.71657503483671625</v>
      </c>
      <c r="T364" s="8">
        <f t="shared" si="122"/>
        <v>-0.24309184847356757</v>
      </c>
      <c r="U364" s="8">
        <f t="shared" si="123"/>
        <v>-0.24780727704347544</v>
      </c>
      <c r="V364" s="8">
        <f t="shared" si="124"/>
        <v>-0.49219306486347381</v>
      </c>
      <c r="W364" s="8">
        <f t="shared" si="125"/>
        <v>-0.52377883090064814</v>
      </c>
      <c r="X364" s="8">
        <f t="shared" si="126"/>
        <v>0.319097994288845</v>
      </c>
      <c r="Y364" s="8">
        <f t="shared" si="127"/>
        <v>-0.46997113815806002</v>
      </c>
      <c r="AA364" s="8">
        <f t="shared" si="128"/>
        <v>-0.68453886040764556</v>
      </c>
      <c r="AB364" s="8">
        <f t="shared" si="129"/>
        <v>-0.68832344997816297</v>
      </c>
      <c r="AC364" s="8">
        <f t="shared" si="130"/>
        <v>-0.78462118185792273</v>
      </c>
      <c r="AD364" s="8">
        <f t="shared" si="131"/>
        <v>-0.75919988650366443</v>
      </c>
      <c r="AE364" s="8">
        <f t="shared" si="132"/>
        <v>-0.54549537547973503</v>
      </c>
      <c r="AF364" s="8">
        <f t="shared" si="133"/>
        <v>-0.77380439546275126</v>
      </c>
      <c r="AG364" s="8"/>
      <c r="AH364">
        <v>-9.5256410495469677</v>
      </c>
      <c r="AJ364">
        <v>-1.9125304652966021E-2</v>
      </c>
      <c r="AK364">
        <v>0</v>
      </c>
      <c r="AL364">
        <v>-1.5499807887209369</v>
      </c>
      <c r="AM364">
        <v>0</v>
      </c>
      <c r="AN364">
        <v>-0.21101583172308289</v>
      </c>
      <c r="AO364">
        <v>-4</v>
      </c>
      <c r="AP364">
        <v>0</v>
      </c>
      <c r="AQ364">
        <v>-4</v>
      </c>
      <c r="AS364">
        <v>-1.9125304652966021E-2</v>
      </c>
      <c r="AT364">
        <v>0</v>
      </c>
      <c r="AU364">
        <v>-1.5499807887209369</v>
      </c>
      <c r="AV364">
        <v>0</v>
      </c>
      <c r="AW364">
        <v>-2.4365383577693939E-2</v>
      </c>
      <c r="AX364">
        <v>-7.6489615733999899E-2</v>
      </c>
      <c r="AY364">
        <v>16.79502638951449</v>
      </c>
      <c r="AZ364">
        <v>-7.6489615733999899E-2</v>
      </c>
      <c r="BB364">
        <f t="shared" si="139"/>
        <v>-7.6489615733999899E-2</v>
      </c>
    </row>
    <row r="365" spans="1:54" x14ac:dyDescent="0.3">
      <c r="A365">
        <v>22</v>
      </c>
      <c r="B365" t="s">
        <v>92</v>
      </c>
      <c r="C365" t="s">
        <v>85</v>
      </c>
      <c r="D365" t="s">
        <v>86</v>
      </c>
      <c r="F365" s="2">
        <v>0</v>
      </c>
      <c r="G365" s="2">
        <f t="shared" si="134"/>
        <v>0</v>
      </c>
      <c r="H365" s="4">
        <f t="shared" si="135"/>
        <v>1</v>
      </c>
      <c r="I365" s="14">
        <f t="shared" si="136"/>
        <v>0</v>
      </c>
      <c r="J365">
        <f t="shared" si="115"/>
        <v>1</v>
      </c>
      <c r="K365">
        <f t="shared" si="137"/>
        <v>3</v>
      </c>
      <c r="L365">
        <f t="shared" si="138"/>
        <v>3</v>
      </c>
      <c r="M365" s="8">
        <f t="shared" si="116"/>
        <v>-7.6775830233500861E-2</v>
      </c>
      <c r="N365" s="8">
        <f t="shared" si="117"/>
        <v>-7.3743747909696664E-2</v>
      </c>
      <c r="O365" s="8">
        <f t="shared" si="118"/>
        <v>-0.10227408627940812</v>
      </c>
      <c r="P365" s="8">
        <f t="shared" si="119"/>
        <v>-1.5741666489395647E-3</v>
      </c>
      <c r="Q365" s="8">
        <f t="shared" si="120"/>
        <v>-0.24847526712312196</v>
      </c>
      <c r="R365" s="8">
        <f t="shared" si="121"/>
        <v>-0.66757502190908791</v>
      </c>
      <c r="T365" s="8">
        <f t="shared" si="122"/>
        <v>0.22387090450458419</v>
      </c>
      <c r="U365" s="8">
        <f t="shared" si="123"/>
        <v>0.18967761583481571</v>
      </c>
      <c r="V365" s="8">
        <f t="shared" si="124"/>
        <v>0.23459394399657901</v>
      </c>
      <c r="W365" s="8">
        <f t="shared" si="125"/>
        <v>1.4974483023889584</v>
      </c>
      <c r="X365" s="8">
        <f t="shared" si="126"/>
        <v>-8.2293556551409228E-2</v>
      </c>
      <c r="Y365" s="8">
        <f t="shared" si="127"/>
        <v>-0.32664222713627755</v>
      </c>
      <c r="AA365" s="8">
        <f t="shared" si="128"/>
        <v>-0.39188296995669503</v>
      </c>
      <c r="AB365" s="8">
        <f t="shared" si="129"/>
        <v>-0.40971333859287645</v>
      </c>
      <c r="AC365" s="8">
        <f t="shared" si="130"/>
        <v>-0.3949991964424574</v>
      </c>
      <c r="AD365" s="8">
        <f t="shared" si="131"/>
        <v>0.79683764035909255</v>
      </c>
      <c r="AE365" s="8">
        <f t="shared" si="132"/>
        <v>-0.60992400302010963</v>
      </c>
      <c r="AF365" s="8">
        <f t="shared" si="133"/>
        <v>-0.55484359655358872</v>
      </c>
      <c r="AG365" s="8"/>
      <c r="AH365">
        <v>32.400562723917318</v>
      </c>
      <c r="AJ365">
        <v>0.72799238287099821</v>
      </c>
      <c r="AK365">
        <v>4</v>
      </c>
      <c r="AL365">
        <v>-1.5499807887209369</v>
      </c>
      <c r="AM365">
        <v>4</v>
      </c>
      <c r="AN365">
        <v>-0.562293708151134</v>
      </c>
      <c r="AO365">
        <v>-12</v>
      </c>
      <c r="AP365">
        <v>0</v>
      </c>
      <c r="AQ365">
        <v>-12</v>
      </c>
      <c r="AS365">
        <v>0.72799238287099821</v>
      </c>
      <c r="AT365">
        <v>4</v>
      </c>
      <c r="AU365">
        <v>-1.5499807887209369</v>
      </c>
      <c r="AV365">
        <v>4</v>
      </c>
      <c r="AW365">
        <v>0.226076421133973</v>
      </c>
      <c r="AX365">
        <v>0.50218139249319993</v>
      </c>
      <c r="AY365">
        <v>-21.290964954526679</v>
      </c>
      <c r="AZ365">
        <v>0.50218139249319993</v>
      </c>
      <c r="BB365">
        <f t="shared" si="139"/>
        <v>0.50218139249319993</v>
      </c>
    </row>
    <row r="366" spans="1:54" x14ac:dyDescent="0.3">
      <c r="A366">
        <v>22</v>
      </c>
      <c r="B366" t="s">
        <v>93</v>
      </c>
      <c r="C366" t="s">
        <v>85</v>
      </c>
      <c r="D366" t="s">
        <v>86</v>
      </c>
      <c r="F366" s="2">
        <v>0</v>
      </c>
      <c r="G366" s="2">
        <f t="shared" si="134"/>
        <v>1</v>
      </c>
      <c r="H366" s="4">
        <f t="shared" si="135"/>
        <v>0</v>
      </c>
      <c r="I366" s="14">
        <f t="shared" si="136"/>
        <v>1</v>
      </c>
      <c r="J366">
        <f t="shared" si="115"/>
        <v>0</v>
      </c>
      <c r="K366">
        <f t="shared" si="137"/>
        <v>3</v>
      </c>
      <c r="L366">
        <f t="shared" si="138"/>
        <v>0</v>
      </c>
      <c r="M366" s="8">
        <f t="shared" si="116"/>
        <v>6.7577203341689429E-2</v>
      </c>
      <c r="N366" s="8">
        <f t="shared" si="117"/>
        <v>7.2144472022281997E-2</v>
      </c>
      <c r="O366" s="8">
        <f t="shared" si="118"/>
        <v>-0.69411267678695654</v>
      </c>
      <c r="P366" s="8">
        <f t="shared" si="119"/>
        <v>-0.41032032600377721</v>
      </c>
      <c r="Q366" s="8">
        <f t="shared" si="120"/>
        <v>-0.23813382606190409</v>
      </c>
      <c r="R366" s="8">
        <f t="shared" si="121"/>
        <v>-0.40507603442224621</v>
      </c>
      <c r="T366" s="8">
        <f t="shared" si="122"/>
        <v>3.5394877449866323E-2</v>
      </c>
      <c r="U366" s="8">
        <f t="shared" si="123"/>
        <v>2.6891239393412154E-2</v>
      </c>
      <c r="V366" s="8">
        <f t="shared" si="124"/>
        <v>-0.35946069939421238</v>
      </c>
      <c r="W366" s="8">
        <f t="shared" si="125"/>
        <v>-0.29485926748324937</v>
      </c>
      <c r="X366" s="8">
        <f t="shared" si="126"/>
        <v>-6.1401236346607137E-2</v>
      </c>
      <c r="Y366" s="8">
        <f t="shared" si="127"/>
        <v>-0.24771373066907934</v>
      </c>
      <c r="AA366" s="8">
        <f t="shared" si="128"/>
        <v>-0.64837762210530814</v>
      </c>
      <c r="AB366" s="8">
        <f t="shared" si="129"/>
        <v>-0.6523922933961559</v>
      </c>
      <c r="AC366" s="8">
        <f t="shared" si="130"/>
        <v>-0.75835318989234091</v>
      </c>
      <c r="AD366" s="8">
        <f t="shared" si="131"/>
        <v>-0.73247651829869254</v>
      </c>
      <c r="AE366" s="8">
        <f t="shared" si="132"/>
        <v>-0.60787458991788135</v>
      </c>
      <c r="AF366" s="8">
        <f t="shared" si="133"/>
        <v>-0.66011431324254077</v>
      </c>
      <c r="AG366" s="8"/>
      <c r="AH366">
        <v>-10.9742526553904</v>
      </c>
      <c r="AJ366">
        <v>-0.35410743905183822</v>
      </c>
      <c r="AK366">
        <v>-2</v>
      </c>
      <c r="AL366">
        <v>-3.6765820233750341</v>
      </c>
      <c r="AM366">
        <v>-2</v>
      </c>
      <c r="AN366">
        <v>0.562293708151134</v>
      </c>
      <c r="AO366">
        <v>12</v>
      </c>
      <c r="AP366">
        <v>0</v>
      </c>
      <c r="AQ366">
        <v>12</v>
      </c>
      <c r="AS366">
        <v>-0.35410743905183822</v>
      </c>
      <c r="AT366">
        <v>-2</v>
      </c>
      <c r="AU366">
        <v>-3.6765820233750341</v>
      </c>
      <c r="AV366">
        <v>-2</v>
      </c>
      <c r="AW366">
        <v>-0.1053968761634709</v>
      </c>
      <c r="AX366">
        <v>-0.14655048609319979</v>
      </c>
      <c r="AY366">
        <v>18.835436345879291</v>
      </c>
      <c r="AZ366">
        <v>-0.14655048609319979</v>
      </c>
      <c r="BB366">
        <f t="shared" si="139"/>
        <v>-0.14655048609319979</v>
      </c>
    </row>
    <row r="367" spans="1:54" x14ac:dyDescent="0.3">
      <c r="A367">
        <v>23</v>
      </c>
      <c r="B367" t="s">
        <v>94</v>
      </c>
      <c r="C367" t="s">
        <v>95</v>
      </c>
      <c r="D367" t="s">
        <v>96</v>
      </c>
      <c r="F367" s="2">
        <v>0</v>
      </c>
      <c r="G367" s="2">
        <f t="shared" si="134"/>
        <v>0</v>
      </c>
      <c r="H367" s="4">
        <f t="shared" si="135"/>
        <v>0</v>
      </c>
      <c r="I367" s="14">
        <f t="shared" si="136"/>
        <v>1</v>
      </c>
      <c r="J367">
        <f t="shared" si="115"/>
        <v>0</v>
      </c>
      <c r="K367">
        <f t="shared" si="137"/>
        <v>4</v>
      </c>
      <c r="L367">
        <f t="shared" si="138"/>
        <v>0</v>
      </c>
      <c r="M367" s="8">
        <f t="shared" si="116"/>
        <v>0.19303869653204705</v>
      </c>
      <c r="N367" s="8">
        <f t="shared" si="117"/>
        <v>0.20485444093060956</v>
      </c>
      <c r="O367" s="8">
        <f t="shared" si="118"/>
        <v>-0.33707422753064781</v>
      </c>
      <c r="P367" s="8">
        <f t="shared" si="119"/>
        <v>0.19341019371994708</v>
      </c>
      <c r="Q367" s="8">
        <f t="shared" si="120"/>
        <v>-3.079412434600429E-2</v>
      </c>
      <c r="R367" s="8">
        <f t="shared" si="121"/>
        <v>-0.35023691639848714</v>
      </c>
      <c r="T367" s="8">
        <f t="shared" si="122"/>
        <v>2.9085382427115801E-2</v>
      </c>
      <c r="U367" s="8">
        <f t="shared" si="123"/>
        <v>2.9592321814608791E-2</v>
      </c>
      <c r="V367" s="8">
        <f t="shared" si="124"/>
        <v>-0.34107341507513933</v>
      </c>
      <c r="W367" s="8">
        <f t="shared" si="125"/>
        <v>0.1404568817383926</v>
      </c>
      <c r="X367" s="8">
        <f t="shared" si="126"/>
        <v>0.19962012210059266</v>
      </c>
      <c r="Y367" s="8">
        <f t="shared" si="127"/>
        <v>-3.5014173954171245E-2</v>
      </c>
      <c r="AA367" s="8">
        <f t="shared" si="128"/>
        <v>-0.67642348947584652</v>
      </c>
      <c r="AB367" s="8">
        <f t="shared" si="129"/>
        <v>-0.67160064576101519</v>
      </c>
      <c r="AC367" s="8">
        <f t="shared" si="130"/>
        <v>-0.74923852199437591</v>
      </c>
      <c r="AD367" s="8">
        <f t="shared" si="131"/>
        <v>-0.62783538568440167</v>
      </c>
      <c r="AE367" s="8">
        <f t="shared" si="132"/>
        <v>-0.60191922610351134</v>
      </c>
      <c r="AF367" s="8">
        <f t="shared" si="133"/>
        <v>-0.425340428927522</v>
      </c>
      <c r="AG367" s="8"/>
      <c r="AH367">
        <v>1.247416685439896</v>
      </c>
      <c r="AJ367">
        <v>0.15866930760104209</v>
      </c>
      <c r="AK367">
        <v>0</v>
      </c>
      <c r="AL367">
        <v>-1.4732602312261041</v>
      </c>
      <c r="AM367">
        <v>0</v>
      </c>
      <c r="AN367">
        <v>-0.20849775424794029</v>
      </c>
      <c r="AO367">
        <v>-2</v>
      </c>
      <c r="AP367">
        <v>0</v>
      </c>
      <c r="AQ367">
        <v>-2</v>
      </c>
      <c r="AS367">
        <v>0.15866930760104209</v>
      </c>
      <c r="AT367">
        <v>0</v>
      </c>
      <c r="AU367">
        <v>-1.4732602312261041</v>
      </c>
      <c r="AV367">
        <v>0</v>
      </c>
      <c r="AW367">
        <v>-0.35327133946545192</v>
      </c>
      <c r="AX367">
        <v>-0.49356719999999998</v>
      </c>
      <c r="AY367">
        <v>-1.5313591495065839</v>
      </c>
      <c r="AZ367">
        <v>-0.49356719999999998</v>
      </c>
      <c r="BB367">
        <f t="shared" si="139"/>
        <v>-0.49356719999999998</v>
      </c>
    </row>
    <row r="368" spans="1:54" x14ac:dyDescent="0.3">
      <c r="A368">
        <v>23</v>
      </c>
      <c r="B368" t="s">
        <v>97</v>
      </c>
      <c r="C368" t="s">
        <v>95</v>
      </c>
      <c r="D368" t="s">
        <v>96</v>
      </c>
      <c r="F368" s="2">
        <v>0</v>
      </c>
      <c r="G368" s="2">
        <f t="shared" si="134"/>
        <v>1</v>
      </c>
      <c r="H368" s="4">
        <f t="shared" si="135"/>
        <v>0</v>
      </c>
      <c r="I368" s="14">
        <f t="shared" si="136"/>
        <v>1</v>
      </c>
      <c r="J368">
        <f t="shared" si="115"/>
        <v>0</v>
      </c>
      <c r="K368">
        <f t="shared" si="137"/>
        <v>4</v>
      </c>
      <c r="L368">
        <f t="shared" si="138"/>
        <v>0</v>
      </c>
      <c r="M368" s="8">
        <f t="shared" si="116"/>
        <v>1.4843681180455526</v>
      </c>
      <c r="N368" s="8">
        <f t="shared" si="117"/>
        <v>1.5055835427145525</v>
      </c>
      <c r="O368" s="8">
        <f t="shared" si="118"/>
        <v>0.50611547939508861</v>
      </c>
      <c r="P368" s="8">
        <f t="shared" si="119"/>
        <v>5.4330008689819893</v>
      </c>
      <c r="Q368" s="8">
        <f t="shared" si="120"/>
        <v>-3.5913476927330816E-2</v>
      </c>
      <c r="R368" s="8">
        <f t="shared" si="121"/>
        <v>1.0640875019640543</v>
      </c>
      <c r="T368" s="8">
        <f t="shared" si="122"/>
        <v>0.68767550952981638</v>
      </c>
      <c r="U368" s="8">
        <f t="shared" si="123"/>
        <v>0.69240651372625395</v>
      </c>
      <c r="V368" s="8">
        <f t="shared" si="124"/>
        <v>0.20382774720277502</v>
      </c>
      <c r="W368" s="8">
        <f t="shared" si="125"/>
        <v>4.4422820966283671</v>
      </c>
      <c r="X368" s="8">
        <f t="shared" si="126"/>
        <v>0.18422317720651601</v>
      </c>
      <c r="Y368" s="8">
        <f t="shared" si="127"/>
        <v>1.8562139374963258</v>
      </c>
      <c r="AA368" s="8">
        <f t="shared" si="128"/>
        <v>-0.46782243225955156</v>
      </c>
      <c r="AB368" s="8">
        <f t="shared" si="129"/>
        <v>-0.46208063246765552</v>
      </c>
      <c r="AC368" s="8">
        <f t="shared" si="130"/>
        <v>-0.55533992926637377</v>
      </c>
      <c r="AD368" s="8">
        <f t="shared" si="131"/>
        <v>0.89279637960370239</v>
      </c>
      <c r="AE368" s="8">
        <f t="shared" si="132"/>
        <v>-0.61338945878715356</v>
      </c>
      <c r="AF368" s="8">
        <f t="shared" si="133"/>
        <v>0.64849515220276532</v>
      </c>
      <c r="AG368" s="8"/>
      <c r="AH368">
        <v>22.298423198684858</v>
      </c>
      <c r="AJ368">
        <v>0.15866930760104209</v>
      </c>
      <c r="AK368">
        <v>0</v>
      </c>
      <c r="AL368">
        <v>-1.4732602312261041</v>
      </c>
      <c r="AM368">
        <v>0</v>
      </c>
      <c r="AN368">
        <v>-0.20849775424794029</v>
      </c>
      <c r="AO368">
        <v>-2</v>
      </c>
      <c r="AP368">
        <v>0</v>
      </c>
      <c r="AQ368">
        <v>-2</v>
      </c>
      <c r="AS368">
        <v>0.15866930760104209</v>
      </c>
      <c r="AT368">
        <v>0</v>
      </c>
      <c r="AU368">
        <v>-1.4732602312261041</v>
      </c>
      <c r="AV368">
        <v>0</v>
      </c>
      <c r="AW368">
        <v>-0.34978769618159822</v>
      </c>
      <c r="AX368">
        <v>-0.49192079999999988</v>
      </c>
      <c r="AY368">
        <v>-0.52376655970019304</v>
      </c>
      <c r="AZ368">
        <v>-0.49192079999999988</v>
      </c>
      <c r="BB368">
        <f t="shared" si="139"/>
        <v>-0.49192079999999988</v>
      </c>
    </row>
    <row r="369" spans="1:54" x14ac:dyDescent="0.3">
      <c r="A369">
        <v>23</v>
      </c>
      <c r="B369" t="s">
        <v>98</v>
      </c>
      <c r="C369" t="s">
        <v>95</v>
      </c>
      <c r="D369" t="s">
        <v>96</v>
      </c>
      <c r="F369" s="2">
        <v>0</v>
      </c>
      <c r="G369" s="2">
        <f t="shared" si="134"/>
        <v>1</v>
      </c>
      <c r="H369" s="4">
        <f t="shared" si="135"/>
        <v>0</v>
      </c>
      <c r="I369" s="14">
        <f t="shared" si="136"/>
        <v>0</v>
      </c>
      <c r="J369">
        <f t="shared" si="115"/>
        <v>1</v>
      </c>
      <c r="K369">
        <f t="shared" si="137"/>
        <v>4</v>
      </c>
      <c r="L369">
        <f t="shared" si="138"/>
        <v>0</v>
      </c>
      <c r="M369" s="8">
        <f t="shared" si="116"/>
        <v>7.9325700313233369E-2</v>
      </c>
      <c r="N369" s="8">
        <f t="shared" si="117"/>
        <v>8.6222231522360554E-2</v>
      </c>
      <c r="O369" s="8">
        <f t="shared" si="118"/>
        <v>-0.49417039833863474</v>
      </c>
      <c r="P369" s="8">
        <f t="shared" si="119"/>
        <v>-0.459642780187484</v>
      </c>
      <c r="Q369" s="8">
        <f t="shared" si="120"/>
        <v>-0.1470962863102282</v>
      </c>
      <c r="R369" s="8">
        <f t="shared" si="121"/>
        <v>-0.59192367597213014</v>
      </c>
      <c r="T369" s="8">
        <f t="shared" si="122"/>
        <v>2.9105660985414544E-3</v>
      </c>
      <c r="U369" s="8">
        <f t="shared" si="123"/>
        <v>2.6357975626400761E-3</v>
      </c>
      <c r="V369" s="8">
        <f t="shared" si="124"/>
        <v>-0.44189064273318579</v>
      </c>
      <c r="W369" s="8">
        <f t="shared" si="125"/>
        <v>-0.31908914846697728</v>
      </c>
      <c r="X369" s="8">
        <f t="shared" si="126"/>
        <v>-2.0189538859779508E-2</v>
      </c>
      <c r="Y369" s="8">
        <f t="shared" si="127"/>
        <v>-0.31277746534373946</v>
      </c>
      <c r="AA369" s="8">
        <f t="shared" si="128"/>
        <v>-0.65957672811976908</v>
      </c>
      <c r="AB369" s="8">
        <f t="shared" si="129"/>
        <v>-0.65771543964289747</v>
      </c>
      <c r="AC369" s="8">
        <f t="shared" si="130"/>
        <v>-0.79033774522965972</v>
      </c>
      <c r="AD369" s="8">
        <f t="shared" si="131"/>
        <v>-0.75037680550156205</v>
      </c>
      <c r="AE369" s="8">
        <f t="shared" si="132"/>
        <v>-0.68042703366367441</v>
      </c>
      <c r="AF369" s="8">
        <f t="shared" si="133"/>
        <v>-0.64363254571875372</v>
      </c>
      <c r="AG369" s="8"/>
      <c r="AH369">
        <v>-5.7039484713151571</v>
      </c>
      <c r="AJ369">
        <v>6.783474879940303E-2</v>
      </c>
      <c r="AK369">
        <v>1</v>
      </c>
      <c r="AL369">
        <v>-1.4732602312261041</v>
      </c>
      <c r="AM369">
        <v>1</v>
      </c>
      <c r="AN369">
        <v>0.20849775424794029</v>
      </c>
      <c r="AO369">
        <v>2</v>
      </c>
      <c r="AP369">
        <v>0</v>
      </c>
      <c r="AQ369">
        <v>2</v>
      </c>
      <c r="AS369">
        <v>6.783474879940303E-2</v>
      </c>
      <c r="AT369">
        <v>1</v>
      </c>
      <c r="AU369">
        <v>-1.4732602312261041</v>
      </c>
      <c r="AV369">
        <v>1</v>
      </c>
      <c r="AW369">
        <v>0.34843501026503038</v>
      </c>
      <c r="AX369">
        <v>0.48999999999999988</v>
      </c>
      <c r="AY369">
        <v>0.1325220507729355</v>
      </c>
      <c r="AZ369">
        <v>0.48999999999999988</v>
      </c>
      <c r="BB369">
        <f t="shared" si="139"/>
        <v>0.48999999999999988</v>
      </c>
    </row>
    <row r="370" spans="1:54" x14ac:dyDescent="0.3">
      <c r="A370">
        <v>23</v>
      </c>
      <c r="B370" t="s">
        <v>99</v>
      </c>
      <c r="C370" t="s">
        <v>95</v>
      </c>
      <c r="D370" t="s">
        <v>96</v>
      </c>
      <c r="F370" s="2">
        <v>0</v>
      </c>
      <c r="G370" s="2">
        <f t="shared" si="134"/>
        <v>0</v>
      </c>
      <c r="H370" s="4">
        <f t="shared" si="135"/>
        <v>0</v>
      </c>
      <c r="I370" s="14">
        <f t="shared" si="136"/>
        <v>0</v>
      </c>
      <c r="J370">
        <f t="shared" si="115"/>
        <v>1</v>
      </c>
      <c r="K370">
        <f t="shared" si="137"/>
        <v>4</v>
      </c>
      <c r="L370">
        <f t="shared" si="138"/>
        <v>0</v>
      </c>
      <c r="M370" s="8">
        <f t="shared" si="116"/>
        <v>0.19215562439205253</v>
      </c>
      <c r="N370" s="8">
        <f t="shared" si="117"/>
        <v>0.19357413609717455</v>
      </c>
      <c r="O370" s="8">
        <f t="shared" si="118"/>
        <v>0.46967231344442256</v>
      </c>
      <c r="P370" s="8">
        <f t="shared" si="119"/>
        <v>0.72543132793990994</v>
      </c>
      <c r="Q370" s="8">
        <f t="shared" si="120"/>
        <v>-0.1500579057506865</v>
      </c>
      <c r="R370" s="8">
        <f t="shared" si="121"/>
        <v>3.1607749673030892</v>
      </c>
      <c r="T370" s="8">
        <f t="shared" si="122"/>
        <v>0.23447236834157065</v>
      </c>
      <c r="U370" s="8">
        <f t="shared" si="123"/>
        <v>0.23103119194232205</v>
      </c>
      <c r="V370" s="8">
        <f t="shared" si="124"/>
        <v>0.14520260274880364</v>
      </c>
      <c r="W370" s="8">
        <f t="shared" si="125"/>
        <v>0.28201827968598076</v>
      </c>
      <c r="X370" s="8">
        <f t="shared" si="126"/>
        <v>-1.9825721039490107E-2</v>
      </c>
      <c r="Y370" s="8">
        <f t="shared" si="127"/>
        <v>4.8025623698747175</v>
      </c>
      <c r="AA370" s="8">
        <f t="shared" si="128"/>
        <v>-0.54205429860776322</v>
      </c>
      <c r="AB370" s="8">
        <f t="shared" si="129"/>
        <v>-0.54289139088676186</v>
      </c>
      <c r="AC370" s="8">
        <f t="shared" si="130"/>
        <v>-0.53087065673566103</v>
      </c>
      <c r="AD370" s="8">
        <f t="shared" si="131"/>
        <v>-0.47335591633320584</v>
      </c>
      <c r="AE370" s="8">
        <f t="shared" si="132"/>
        <v>-0.68175986570584057</v>
      </c>
      <c r="AF370" s="8">
        <f t="shared" si="133"/>
        <v>2.1273211679266786</v>
      </c>
      <c r="AG370" s="8"/>
      <c r="AH370">
        <v>4.895640815683306</v>
      </c>
      <c r="AJ370">
        <v>6.783474879940303E-2</v>
      </c>
      <c r="AK370">
        <v>1</v>
      </c>
      <c r="AL370">
        <v>-1.4732602312261041</v>
      </c>
      <c r="AM370">
        <v>1</v>
      </c>
      <c r="AN370">
        <v>0.20849775424794029</v>
      </c>
      <c r="AO370">
        <v>2</v>
      </c>
      <c r="AP370">
        <v>0</v>
      </c>
      <c r="AQ370">
        <v>2</v>
      </c>
      <c r="AS370">
        <v>6.783474879940303E-2</v>
      </c>
      <c r="AT370">
        <v>1</v>
      </c>
      <c r="AU370">
        <v>-1.4732602312261041</v>
      </c>
      <c r="AV370">
        <v>1</v>
      </c>
      <c r="AW370">
        <v>0.34767471588555332</v>
      </c>
      <c r="AX370">
        <v>0.48999999999999988</v>
      </c>
      <c r="AY370">
        <v>-8.7381917691117625E-2</v>
      </c>
      <c r="AZ370">
        <v>0.48999999999999988</v>
      </c>
      <c r="BB370">
        <f t="shared" si="139"/>
        <v>0.48999999999999988</v>
      </c>
    </row>
    <row r="371" spans="1:54" x14ac:dyDescent="0.3">
      <c r="A371">
        <v>23</v>
      </c>
      <c r="B371" t="s">
        <v>100</v>
      </c>
      <c r="C371" t="s">
        <v>95</v>
      </c>
      <c r="D371" t="s">
        <v>96</v>
      </c>
      <c r="F371" s="2">
        <v>0</v>
      </c>
      <c r="G371" s="2">
        <f t="shared" si="134"/>
        <v>1</v>
      </c>
      <c r="H371" s="4">
        <f t="shared" si="135"/>
        <v>1</v>
      </c>
      <c r="I371" s="14">
        <f t="shared" si="136"/>
        <v>0</v>
      </c>
      <c r="J371">
        <f t="shared" si="115"/>
        <v>1</v>
      </c>
      <c r="K371">
        <f t="shared" si="137"/>
        <v>4</v>
      </c>
      <c r="L371">
        <f t="shared" si="138"/>
        <v>4</v>
      </c>
      <c r="M371" s="8">
        <f t="shared" si="116"/>
        <v>-9.8446320445174554E-2</v>
      </c>
      <c r="N371" s="8">
        <f t="shared" si="117"/>
        <v>-9.2503842254165899E-2</v>
      </c>
      <c r="O371" s="8">
        <f t="shared" si="118"/>
        <v>-1.2216530600127288E-2</v>
      </c>
      <c r="P371" s="8">
        <f t="shared" si="119"/>
        <v>2.9944243208840243E-2</v>
      </c>
      <c r="Q371" s="8">
        <f t="shared" si="120"/>
        <v>-0.10637109082745928</v>
      </c>
      <c r="R371" s="8">
        <f t="shared" si="121"/>
        <v>-0.48978147170921194</v>
      </c>
      <c r="T371" s="8">
        <f t="shared" si="122"/>
        <v>-0.12467250269678934</v>
      </c>
      <c r="U371" s="8">
        <f t="shared" si="123"/>
        <v>-0.12428956212336568</v>
      </c>
      <c r="V371" s="8">
        <f t="shared" si="124"/>
        <v>-0.13659750360498774</v>
      </c>
      <c r="W371" s="8">
        <f t="shared" si="125"/>
        <v>-5.7339651602838059E-3</v>
      </c>
      <c r="X371" s="8">
        <f t="shared" si="126"/>
        <v>7.3923798415019434E-2</v>
      </c>
      <c r="Y371" s="8">
        <f t="shared" si="127"/>
        <v>-0.2117902804762915</v>
      </c>
      <c r="AA371" s="8">
        <f t="shared" si="128"/>
        <v>-0.72996087222446271</v>
      </c>
      <c r="AB371" s="8">
        <f t="shared" si="129"/>
        <v>-0.72722567693869111</v>
      </c>
      <c r="AC371" s="8">
        <f t="shared" si="130"/>
        <v>-0.66209226263646093</v>
      </c>
      <c r="AD371" s="8">
        <f t="shared" si="131"/>
        <v>-0.64596979852145686</v>
      </c>
      <c r="AE371" s="8">
        <f t="shared" si="132"/>
        <v>-0.6268352372852698</v>
      </c>
      <c r="AF371" s="8">
        <f t="shared" si="133"/>
        <v>-0.57103099940465263</v>
      </c>
      <c r="AG371" s="8"/>
      <c r="AH371">
        <v>-5.8072463432579919</v>
      </c>
      <c r="AJ371">
        <v>0.1406630054485373</v>
      </c>
      <c r="AK371">
        <v>1</v>
      </c>
      <c r="AL371">
        <v>-1.4732602312261041</v>
      </c>
      <c r="AM371">
        <v>1</v>
      </c>
      <c r="AN371">
        <v>0.20849775424794029</v>
      </c>
      <c r="AO371">
        <v>2</v>
      </c>
      <c r="AP371">
        <v>0</v>
      </c>
      <c r="AQ371">
        <v>2</v>
      </c>
      <c r="AS371">
        <v>0.1406630054485373</v>
      </c>
      <c r="AT371">
        <v>1</v>
      </c>
      <c r="AU371">
        <v>-1.4732602312261041</v>
      </c>
      <c r="AV371">
        <v>1</v>
      </c>
      <c r="AW371">
        <v>0.34655750389477091</v>
      </c>
      <c r="AX371">
        <v>0.48999999999999988</v>
      </c>
      <c r="AY371">
        <v>-0.4105190564368561</v>
      </c>
      <c r="AZ371">
        <v>0.48999999999999988</v>
      </c>
      <c r="BB371">
        <f t="shared" si="139"/>
        <v>0.48999999999999988</v>
      </c>
    </row>
    <row r="372" spans="1:54" x14ac:dyDescent="0.3">
      <c r="A372">
        <v>23</v>
      </c>
      <c r="B372" t="s">
        <v>101</v>
      </c>
      <c r="C372" t="s">
        <v>95</v>
      </c>
      <c r="D372" t="s">
        <v>96</v>
      </c>
      <c r="F372" s="2">
        <v>0</v>
      </c>
      <c r="G372" s="2">
        <f t="shared" si="134"/>
        <v>0</v>
      </c>
      <c r="H372" s="4">
        <f t="shared" si="135"/>
        <v>0</v>
      </c>
      <c r="I372" s="14">
        <f t="shared" si="136"/>
        <v>0</v>
      </c>
      <c r="J372">
        <f t="shared" si="115"/>
        <v>1</v>
      </c>
      <c r="K372">
        <f t="shared" si="137"/>
        <v>4</v>
      </c>
      <c r="L372">
        <f t="shared" si="138"/>
        <v>0</v>
      </c>
      <c r="M372" s="8">
        <f t="shared" si="116"/>
        <v>0.22590203888794594</v>
      </c>
      <c r="N372" s="8">
        <f t="shared" si="117"/>
        <v>0.2300425854838174</v>
      </c>
      <c r="O372" s="8">
        <f t="shared" si="118"/>
        <v>9.0341075290708048E-2</v>
      </c>
      <c r="P372" s="8">
        <f t="shared" si="119"/>
        <v>0.17510662861524279</v>
      </c>
      <c r="Q372" s="8">
        <f t="shared" si="120"/>
        <v>-0.11226315162194705</v>
      </c>
      <c r="R372" s="8">
        <f t="shared" si="121"/>
        <v>0.61600742217055482</v>
      </c>
      <c r="T372" s="8">
        <f t="shared" si="122"/>
        <v>0.18003308977353333</v>
      </c>
      <c r="U372" s="8">
        <f t="shared" si="123"/>
        <v>0.18433550670053922</v>
      </c>
      <c r="V372" s="8">
        <f t="shared" si="124"/>
        <v>2.4676624465426747E-2</v>
      </c>
      <c r="W372" s="8">
        <f t="shared" si="125"/>
        <v>0.12654965835820656</v>
      </c>
      <c r="X372" s="8">
        <f t="shared" si="126"/>
        <v>7.1415111305576331E-2</v>
      </c>
      <c r="Y372" s="8">
        <f t="shared" si="127"/>
        <v>0.92995775267964698</v>
      </c>
      <c r="AA372" s="8">
        <f t="shared" si="128"/>
        <v>-0.59186478997460601</v>
      </c>
      <c r="AB372" s="8">
        <f t="shared" si="129"/>
        <v>-0.58940760069392606</v>
      </c>
      <c r="AC372" s="8">
        <f t="shared" si="130"/>
        <v>-0.59510328088839282</v>
      </c>
      <c r="AD372" s="8">
        <f t="shared" si="131"/>
        <v>-0.61721608139133655</v>
      </c>
      <c r="AE372" s="8">
        <f t="shared" si="132"/>
        <v>-0.62912985883451478</v>
      </c>
      <c r="AF372" s="8">
        <f t="shared" si="133"/>
        <v>-1.3622102152611426E-2</v>
      </c>
      <c r="AG372" s="8"/>
      <c r="AH372">
        <v>7.0300531503886798</v>
      </c>
      <c r="AJ372">
        <v>0.1406630054485373</v>
      </c>
      <c r="AK372">
        <v>1</v>
      </c>
      <c r="AL372">
        <v>-1.4732602312261041</v>
      </c>
      <c r="AM372">
        <v>1</v>
      </c>
      <c r="AN372">
        <v>0.20849775424794029</v>
      </c>
      <c r="AO372">
        <v>2</v>
      </c>
      <c r="AP372">
        <v>0</v>
      </c>
      <c r="AQ372">
        <v>2</v>
      </c>
      <c r="AS372">
        <v>0.1406630054485373</v>
      </c>
      <c r="AT372">
        <v>1</v>
      </c>
      <c r="AU372">
        <v>-1.4732602312261041</v>
      </c>
      <c r="AV372">
        <v>1</v>
      </c>
      <c r="AW372">
        <v>0.34731779827424791</v>
      </c>
      <c r="AX372">
        <v>0.48999999999999988</v>
      </c>
      <c r="AY372">
        <v>-0.19061508797280291</v>
      </c>
      <c r="AZ372">
        <v>0.48999999999999988</v>
      </c>
      <c r="BB372">
        <f t="shared" si="139"/>
        <v>0.48999999999999988</v>
      </c>
    </row>
    <row r="373" spans="1:54" x14ac:dyDescent="0.3">
      <c r="A373">
        <v>23</v>
      </c>
      <c r="B373" t="s">
        <v>102</v>
      </c>
      <c r="C373" t="s">
        <v>95</v>
      </c>
      <c r="D373" t="s">
        <v>96</v>
      </c>
      <c r="F373" s="2">
        <v>0</v>
      </c>
      <c r="G373" s="2">
        <f t="shared" si="134"/>
        <v>0</v>
      </c>
      <c r="H373" s="4">
        <f t="shared" si="135"/>
        <v>0</v>
      </c>
      <c r="I373" s="14">
        <f t="shared" si="136"/>
        <v>1</v>
      </c>
      <c r="J373">
        <f t="shared" si="115"/>
        <v>0</v>
      </c>
      <c r="K373">
        <f t="shared" si="137"/>
        <v>4</v>
      </c>
      <c r="L373">
        <f t="shared" si="138"/>
        <v>0</v>
      </c>
      <c r="M373" s="8">
        <f t="shared" si="116"/>
        <v>-0.28726093103418388</v>
      </c>
      <c r="N373" s="8">
        <f t="shared" si="117"/>
        <v>-0.28337167263099527</v>
      </c>
      <c r="O373" s="8">
        <f t="shared" si="118"/>
        <v>-0.26219989459165483</v>
      </c>
      <c r="P373" s="8">
        <f t="shared" si="119"/>
        <v>-0.27272104779204293</v>
      </c>
      <c r="Q373" s="8">
        <f t="shared" si="120"/>
        <v>-0.19782214128709477</v>
      </c>
      <c r="R373" s="8">
        <f t="shared" si="121"/>
        <v>-0.64528858059298611</v>
      </c>
      <c r="T373" s="8">
        <f t="shared" si="122"/>
        <v>-0.22813716098623013</v>
      </c>
      <c r="U373" s="8">
        <f t="shared" si="123"/>
        <v>-0.22988931613585076</v>
      </c>
      <c r="V373" s="8">
        <f t="shared" si="124"/>
        <v>-0.22392252638786142</v>
      </c>
      <c r="W373" s="8">
        <f t="shared" si="125"/>
        <v>-0.10796643047779786</v>
      </c>
      <c r="X373" s="8">
        <f t="shared" si="126"/>
        <v>-0.10027636522154407</v>
      </c>
      <c r="Y373" s="8">
        <f t="shared" si="127"/>
        <v>-0.4137985766567901</v>
      </c>
      <c r="AA373" s="8">
        <f t="shared" si="128"/>
        <v>-0.74219113728295627</v>
      </c>
      <c r="AB373" s="8">
        <f t="shared" si="129"/>
        <v>-0.74117789952367452</v>
      </c>
      <c r="AC373" s="8">
        <f t="shared" si="130"/>
        <v>-0.69603638212940999</v>
      </c>
      <c r="AD373" s="8">
        <f t="shared" si="131"/>
        <v>-0.70177319887758782</v>
      </c>
      <c r="AE373" s="8">
        <f t="shared" si="132"/>
        <v>-0.70229922304357617</v>
      </c>
      <c r="AF373" s="8">
        <f t="shared" si="133"/>
        <v>-0.68277299531460001</v>
      </c>
      <c r="AG373" s="8"/>
      <c r="AH373">
        <v>-13.17311065151188</v>
      </c>
      <c r="AJ373">
        <v>-0.36716706184898251</v>
      </c>
      <c r="AK373">
        <v>-2</v>
      </c>
      <c r="AL373">
        <v>-1.4732602312261041</v>
      </c>
      <c r="AM373">
        <v>-2</v>
      </c>
      <c r="AN373">
        <v>-0.20849775424794029</v>
      </c>
      <c r="AO373">
        <v>-2</v>
      </c>
      <c r="AP373">
        <v>0</v>
      </c>
      <c r="AQ373">
        <v>-2</v>
      </c>
      <c r="AS373">
        <v>-0.36716706184898251</v>
      </c>
      <c r="AT373">
        <v>-2</v>
      </c>
      <c r="AU373">
        <v>-1.4732602312261041</v>
      </c>
      <c r="AV373">
        <v>-2</v>
      </c>
      <c r="AW373">
        <v>-0.34172117469434943</v>
      </c>
      <c r="AX373">
        <v>-0.48643279999999978</v>
      </c>
      <c r="AY373">
        <v>1.809356155170504</v>
      </c>
      <c r="AZ373">
        <v>-0.48643279999999978</v>
      </c>
      <c r="BB373">
        <f t="shared" si="139"/>
        <v>-0.48643279999999978</v>
      </c>
    </row>
    <row r="374" spans="1:54" x14ac:dyDescent="0.3">
      <c r="A374">
        <v>23</v>
      </c>
      <c r="B374" t="s">
        <v>103</v>
      </c>
      <c r="C374" t="s">
        <v>95</v>
      </c>
      <c r="D374" t="s">
        <v>96</v>
      </c>
      <c r="F374" s="2">
        <v>0</v>
      </c>
      <c r="G374" s="2">
        <f t="shared" si="134"/>
        <v>1</v>
      </c>
      <c r="H374" s="4">
        <f t="shared" si="135"/>
        <v>0</v>
      </c>
      <c r="I374" s="14">
        <f t="shared" si="136"/>
        <v>1</v>
      </c>
      <c r="J374">
        <f t="shared" si="115"/>
        <v>0</v>
      </c>
      <c r="K374">
        <f t="shared" si="137"/>
        <v>4</v>
      </c>
      <c r="L374">
        <f t="shared" si="138"/>
        <v>0</v>
      </c>
      <c r="M374" s="8">
        <f t="shared" si="116"/>
        <v>-0.38083707994547339</v>
      </c>
      <c r="N374" s="8">
        <f t="shared" si="117"/>
        <v>-0.37974211233382593</v>
      </c>
      <c r="O374" s="8">
        <f t="shared" si="118"/>
        <v>0.15766440455535627</v>
      </c>
      <c r="P374" s="8">
        <f t="shared" si="119"/>
        <v>3.8314136062901349E-2</v>
      </c>
      <c r="Q374" s="8">
        <f t="shared" si="120"/>
        <v>-0.19923284060398694</v>
      </c>
      <c r="R374" s="8">
        <f t="shared" si="121"/>
        <v>3.6629423218634249</v>
      </c>
      <c r="T374" s="8">
        <f t="shared" si="122"/>
        <v>-0.21157424110767284</v>
      </c>
      <c r="U374" s="8">
        <f t="shared" si="123"/>
        <v>-0.21447578128710623</v>
      </c>
      <c r="V374" s="8">
        <f t="shared" si="124"/>
        <v>0.24618762413462328</v>
      </c>
      <c r="W374" s="8">
        <f t="shared" si="125"/>
        <v>0.17149329579455144</v>
      </c>
      <c r="X374" s="8">
        <f t="shared" si="126"/>
        <v>-9.3204352366498558E-2</v>
      </c>
      <c r="Y374" s="8">
        <f t="shared" si="127"/>
        <v>3.8739717621659251</v>
      </c>
      <c r="AA374" s="8">
        <f t="shared" si="128"/>
        <v>-0.71529872444809572</v>
      </c>
      <c r="AB374" s="8">
        <f t="shared" si="129"/>
        <v>-0.71544558625658616</v>
      </c>
      <c r="AC374" s="8">
        <f t="shared" si="130"/>
        <v>-0.46128760268917257</v>
      </c>
      <c r="AD374" s="8">
        <f t="shared" si="131"/>
        <v>-0.58277796263046056</v>
      </c>
      <c r="AE374" s="8">
        <f t="shared" si="132"/>
        <v>-0.69752921462857753</v>
      </c>
      <c r="AF374" s="8">
        <f t="shared" si="133"/>
        <v>1.6550605682152584</v>
      </c>
      <c r="AG374" s="8"/>
      <c r="AH374">
        <v>-10.78722838411171</v>
      </c>
      <c r="AJ374">
        <v>-0.36716706184898251</v>
      </c>
      <c r="AK374">
        <v>-2</v>
      </c>
      <c r="AL374">
        <v>-1.4732602312261041</v>
      </c>
      <c r="AM374">
        <v>-2</v>
      </c>
      <c r="AN374">
        <v>-0.20849775424794029</v>
      </c>
      <c r="AO374">
        <v>-2</v>
      </c>
      <c r="AP374">
        <v>0</v>
      </c>
      <c r="AQ374">
        <v>-2</v>
      </c>
      <c r="AS374">
        <v>-0.36716706184898251</v>
      </c>
      <c r="AT374">
        <v>-2</v>
      </c>
      <c r="AU374">
        <v>-1.4732602312261041</v>
      </c>
      <c r="AV374">
        <v>-2</v>
      </c>
      <c r="AW374">
        <v>-0.34520481797820313</v>
      </c>
      <c r="AX374">
        <v>-0.48807919999999982</v>
      </c>
      <c r="AY374">
        <v>0.80176356536411364</v>
      </c>
      <c r="AZ374">
        <v>-0.48807919999999982</v>
      </c>
      <c r="BB374">
        <f t="shared" si="139"/>
        <v>-0.48807919999999982</v>
      </c>
    </row>
    <row r="375" spans="1:54" x14ac:dyDescent="0.3">
      <c r="A375">
        <v>23</v>
      </c>
      <c r="B375" t="s">
        <v>104</v>
      </c>
      <c r="C375" t="s">
        <v>95</v>
      </c>
      <c r="D375" t="s">
        <v>96</v>
      </c>
      <c r="F375" s="2">
        <v>0</v>
      </c>
      <c r="G375" s="2">
        <f t="shared" si="134"/>
        <v>1</v>
      </c>
      <c r="H375" s="4">
        <f t="shared" si="135"/>
        <v>0</v>
      </c>
      <c r="I375" s="14">
        <f t="shared" si="136"/>
        <v>1</v>
      </c>
      <c r="J375">
        <f t="shared" si="115"/>
        <v>0</v>
      </c>
      <c r="K375">
        <f t="shared" si="137"/>
        <v>4</v>
      </c>
      <c r="L375">
        <f t="shared" si="138"/>
        <v>0</v>
      </c>
      <c r="M375" s="8">
        <f t="shared" ref="M375:M398" si="140">(N35-M35)/M35</f>
        <v>-0.16795283348008797</v>
      </c>
      <c r="N375" s="8">
        <f t="shared" ref="N375:N398" si="141">(O35-M35)/M35</f>
        <v>-0.15926450118273053</v>
      </c>
      <c r="O375" s="8">
        <f t="shared" ref="O375:O398" si="142">(Q35-P35)/P35</f>
        <v>-0.74523931595043635</v>
      </c>
      <c r="P375" s="8">
        <f t="shared" ref="P375:P398" si="143">(S35-R35)/R35</f>
        <v>-0.50902794155343212</v>
      </c>
      <c r="Q375" s="8">
        <f t="shared" ref="Q375:Q398" si="144">(U35-T35)/T35</f>
        <v>-0.19340817142802277</v>
      </c>
      <c r="R375" s="8">
        <f t="shared" ref="R375:R398" si="145">(W35-V35)/V35</f>
        <v>-0.75168566471811826</v>
      </c>
      <c r="T375" s="8">
        <f t="shared" ref="T375:T398" si="146">(Z35-Y35)/Y35</f>
        <v>-0.27089042994655294</v>
      </c>
      <c r="U375" s="8">
        <f t="shared" ref="U375:U398" si="147">(AA35-Y35)/Y35</f>
        <v>-0.27088555639551276</v>
      </c>
      <c r="V375" s="8">
        <f t="shared" ref="V375:V398" si="148">(AC35-AB35)/AB35</f>
        <v>-0.73838325444027952</v>
      </c>
      <c r="W375" s="8">
        <f t="shared" ref="W375:W398" si="149">(AE35-AD35)/AD35</f>
        <v>-0.44336344349532197</v>
      </c>
      <c r="X375" s="8">
        <f t="shared" ref="X375:X398" si="150">(AG35-AF35)/AF35</f>
        <v>-0.15367276622226947</v>
      </c>
      <c r="Y375" s="8">
        <f t="shared" ref="Y375:Y398" si="151">(AI35-AH35)/AH35</f>
        <v>-0.61735912516113567</v>
      </c>
      <c r="AA375" s="8">
        <f t="shared" ref="AA375:AA398" si="152">(AL35-AK35)/AK35</f>
        <v>-0.747934561452405</v>
      </c>
      <c r="AB375" s="8">
        <f t="shared" ref="AB375:AB398" si="153">(AM35-AK35)/AK35</f>
        <v>-0.74462365218478177</v>
      </c>
      <c r="AC375" s="8">
        <f t="shared" ref="AC375:AC398" si="154">(AO35-AN35)/AN35</f>
        <v>-0.91049791391861479</v>
      </c>
      <c r="AD375" s="8">
        <f t="shared" ref="AD375:AD398" si="155">(AQ35-AP35)/AP35</f>
        <v>-0.81401314986870998</v>
      </c>
      <c r="AE375" s="8">
        <f t="shared" ref="AE375:AE398" si="156">(AS35-AR35)/AR35</f>
        <v>-0.73560481657244137</v>
      </c>
      <c r="AF375" s="8">
        <f t="shared" ref="AF375:AF398" si="157">(AU35-AT35)/AT35</f>
        <v>-0.7819457255371185</v>
      </c>
      <c r="AG375" s="8"/>
      <c r="AH375">
        <v>-10.78722838411171</v>
      </c>
      <c r="AJ375">
        <v>-0.36716706184898251</v>
      </c>
      <c r="AK375">
        <v>-2</v>
      </c>
      <c r="AL375">
        <v>-1.4732602312261041</v>
      </c>
      <c r="AM375">
        <v>-2</v>
      </c>
      <c r="AN375">
        <v>-0.20849775424794029</v>
      </c>
      <c r="AO375">
        <v>-2</v>
      </c>
      <c r="AP375">
        <v>0</v>
      </c>
      <c r="AQ375">
        <v>-2</v>
      </c>
      <c r="AS375">
        <v>-0.36716706184898251</v>
      </c>
      <c r="AT375">
        <v>-2</v>
      </c>
      <c r="AU375">
        <v>-1.4732602312261041</v>
      </c>
      <c r="AV375">
        <v>-2</v>
      </c>
      <c r="AW375">
        <v>-0.34520481797820313</v>
      </c>
      <c r="AX375">
        <v>-0.48807919999999982</v>
      </c>
      <c r="AY375">
        <v>0.80176356536411364</v>
      </c>
      <c r="AZ375">
        <v>-0.48807919999999982</v>
      </c>
      <c r="BB375">
        <f t="shared" si="139"/>
        <v>-0.48807919999999982</v>
      </c>
    </row>
    <row r="376" spans="1:54" x14ac:dyDescent="0.3">
      <c r="A376">
        <v>23</v>
      </c>
      <c r="B376" t="s">
        <v>105</v>
      </c>
      <c r="C376" t="s">
        <v>95</v>
      </c>
      <c r="D376" t="s">
        <v>96</v>
      </c>
      <c r="F376" s="2">
        <v>0</v>
      </c>
      <c r="G376" s="2">
        <f t="shared" si="134"/>
        <v>0</v>
      </c>
      <c r="H376" s="4">
        <f t="shared" si="135"/>
        <v>0</v>
      </c>
      <c r="I376" s="14">
        <f t="shared" si="136"/>
        <v>1</v>
      </c>
      <c r="J376">
        <f t="shared" si="115"/>
        <v>0</v>
      </c>
      <c r="K376">
        <f t="shared" si="137"/>
        <v>4</v>
      </c>
      <c r="L376">
        <f t="shared" si="138"/>
        <v>0</v>
      </c>
      <c r="M376" s="8">
        <f t="shared" si="140"/>
        <v>-0.20444779094821613</v>
      </c>
      <c r="N376" s="8">
        <f t="shared" si="141"/>
        <v>-0.18804099075054337</v>
      </c>
      <c r="O376" s="8">
        <f t="shared" si="142"/>
        <v>-0.73598396562369506</v>
      </c>
      <c r="P376" s="8">
        <f t="shared" si="143"/>
        <v>-0.45527352037746721</v>
      </c>
      <c r="Q376" s="8">
        <f t="shared" si="144"/>
        <v>-0.18661853017495222</v>
      </c>
      <c r="R376" s="8">
        <f t="shared" si="145"/>
        <v>-0.74505074106598757</v>
      </c>
      <c r="T376" s="8">
        <f t="shared" si="146"/>
        <v>-0.31050025962834205</v>
      </c>
      <c r="U376" s="8">
        <f t="shared" si="147"/>
        <v>-0.30357955087741878</v>
      </c>
      <c r="V376" s="8">
        <f t="shared" si="148"/>
        <v>-0.73724455285424029</v>
      </c>
      <c r="W376" s="8">
        <f t="shared" si="149"/>
        <v>-0.42733827450819539</v>
      </c>
      <c r="X376" s="8">
        <f t="shared" si="150"/>
        <v>-0.1440147391355871</v>
      </c>
      <c r="Y376" s="8">
        <f t="shared" si="151"/>
        <v>-0.62008774457443827</v>
      </c>
      <c r="AA376" s="8">
        <f t="shared" si="152"/>
        <v>-0.76134524439998741</v>
      </c>
      <c r="AB376" s="8">
        <f t="shared" si="153"/>
        <v>-0.75234916845706701</v>
      </c>
      <c r="AC376" s="8">
        <f t="shared" si="154"/>
        <v>-0.90755211664588842</v>
      </c>
      <c r="AD376" s="8">
        <f t="shared" si="155"/>
        <v>-0.80993576544827173</v>
      </c>
      <c r="AE376" s="8">
        <f t="shared" si="156"/>
        <v>-0.7253002277475602</v>
      </c>
      <c r="AF376" s="8">
        <f t="shared" si="157"/>
        <v>-0.77885167048444448</v>
      </c>
      <c r="AG376" s="8"/>
      <c r="AH376">
        <v>-13.17311065151188</v>
      </c>
      <c r="AJ376">
        <v>-0.36716706184898251</v>
      </c>
      <c r="AK376">
        <v>-2</v>
      </c>
      <c r="AL376">
        <v>-1.4732602312261041</v>
      </c>
      <c r="AM376">
        <v>-2</v>
      </c>
      <c r="AN376">
        <v>-0.20849775424794029</v>
      </c>
      <c r="AO376">
        <v>-2</v>
      </c>
      <c r="AP376">
        <v>0</v>
      </c>
      <c r="AQ376">
        <v>-2</v>
      </c>
      <c r="AS376">
        <v>-0.36716706184898251</v>
      </c>
      <c r="AT376">
        <v>-2</v>
      </c>
      <c r="AU376">
        <v>-1.4732602312261041</v>
      </c>
      <c r="AV376">
        <v>-2</v>
      </c>
      <c r="AW376">
        <v>-0.34172117469434943</v>
      </c>
      <c r="AX376">
        <v>-0.48643279999999978</v>
      </c>
      <c r="AY376">
        <v>1.809356155170504</v>
      </c>
      <c r="AZ376">
        <v>-0.48643279999999978</v>
      </c>
      <c r="BB376">
        <f t="shared" si="139"/>
        <v>-0.48643279999999978</v>
      </c>
    </row>
    <row r="377" spans="1:54" x14ac:dyDescent="0.3">
      <c r="A377">
        <v>23</v>
      </c>
      <c r="B377" t="s">
        <v>106</v>
      </c>
      <c r="C377" t="s">
        <v>95</v>
      </c>
      <c r="D377" t="s">
        <v>96</v>
      </c>
      <c r="F377" s="2">
        <v>0</v>
      </c>
      <c r="G377" s="2">
        <f t="shared" si="134"/>
        <v>0</v>
      </c>
      <c r="H377" s="4">
        <f t="shared" si="135"/>
        <v>0</v>
      </c>
      <c r="I377" s="14">
        <f t="shared" si="136"/>
        <v>0</v>
      </c>
      <c r="J377">
        <f t="shared" si="115"/>
        <v>1</v>
      </c>
      <c r="K377">
        <f t="shared" si="137"/>
        <v>4</v>
      </c>
      <c r="L377">
        <f t="shared" si="138"/>
        <v>0</v>
      </c>
      <c r="M377" s="8">
        <f t="shared" si="140"/>
        <v>-0.16558896401283918</v>
      </c>
      <c r="N377" s="8">
        <f t="shared" si="141"/>
        <v>-0.15864863691858869</v>
      </c>
      <c r="O377" s="8">
        <f t="shared" si="142"/>
        <v>-0.6682303985504372</v>
      </c>
      <c r="P377" s="8">
        <f t="shared" si="143"/>
        <v>-0.66238126147865206</v>
      </c>
      <c r="Q377" s="8">
        <f t="shared" si="144"/>
        <v>-0.12655957212478061</v>
      </c>
      <c r="R377" s="8">
        <f t="shared" si="145"/>
        <v>-0.7085516895067735</v>
      </c>
      <c r="T377" s="8">
        <f t="shared" si="146"/>
        <v>-0.17599965961932912</v>
      </c>
      <c r="U377" s="8">
        <f t="shared" si="147"/>
        <v>-0.17355801818502148</v>
      </c>
      <c r="V377" s="8">
        <f t="shared" si="148"/>
        <v>-0.56295250854895262</v>
      </c>
      <c r="W377" s="8">
        <f t="shared" si="149"/>
        <v>-0.47622426850933602</v>
      </c>
      <c r="X377" s="8">
        <f t="shared" si="150"/>
        <v>4.7410808010131507E-3</v>
      </c>
      <c r="Y377" s="8">
        <f t="shared" si="151"/>
        <v>-0.51618200815785753</v>
      </c>
      <c r="AA377" s="8">
        <f t="shared" si="152"/>
        <v>-0.70579614992825546</v>
      </c>
      <c r="AB377" s="8">
        <f t="shared" si="153"/>
        <v>-0.7018229717766552</v>
      </c>
      <c r="AC377" s="8">
        <f t="shared" si="154"/>
        <v>-0.83931614655331066</v>
      </c>
      <c r="AD377" s="8">
        <f t="shared" si="155"/>
        <v>-0.81759647681368153</v>
      </c>
      <c r="AE377" s="8">
        <f t="shared" si="156"/>
        <v>-0.6651764593635805</v>
      </c>
      <c r="AF377" s="8">
        <f t="shared" si="157"/>
        <v>-0.77877430919084412</v>
      </c>
      <c r="AG377" s="8"/>
      <c r="AH377">
        <v>7.030053150388679</v>
      </c>
      <c r="AJ377">
        <v>0.1406630054485373</v>
      </c>
      <c r="AK377">
        <v>1</v>
      </c>
      <c r="AL377">
        <v>-1.4732602312261041</v>
      </c>
      <c r="AM377">
        <v>1</v>
      </c>
      <c r="AN377">
        <v>0.20849775424794029</v>
      </c>
      <c r="AO377">
        <v>2</v>
      </c>
      <c r="AP377">
        <v>0</v>
      </c>
      <c r="AQ377">
        <v>2</v>
      </c>
      <c r="AS377">
        <v>0.1406630054485373</v>
      </c>
      <c r="AT377">
        <v>1</v>
      </c>
      <c r="AU377">
        <v>-1.4732602312261041</v>
      </c>
      <c r="AV377">
        <v>1</v>
      </c>
      <c r="AW377">
        <v>0.34731779827424791</v>
      </c>
      <c r="AX377">
        <v>0.48999999999999988</v>
      </c>
      <c r="AY377">
        <v>-0.19061508797280291</v>
      </c>
      <c r="AZ377">
        <v>0.48999999999999988</v>
      </c>
      <c r="BB377">
        <f t="shared" si="139"/>
        <v>0.48999999999999988</v>
      </c>
    </row>
    <row r="378" spans="1:54" x14ac:dyDescent="0.3">
      <c r="A378">
        <v>23</v>
      </c>
      <c r="B378" t="s">
        <v>107</v>
      </c>
      <c r="C378" t="s">
        <v>95</v>
      </c>
      <c r="D378" t="s">
        <v>96</v>
      </c>
      <c r="F378" s="2">
        <v>0</v>
      </c>
      <c r="G378" s="2">
        <f t="shared" si="134"/>
        <v>1</v>
      </c>
      <c r="H378" s="4">
        <f t="shared" si="135"/>
        <v>1</v>
      </c>
      <c r="I378" s="14">
        <f t="shared" si="136"/>
        <v>0</v>
      </c>
      <c r="J378">
        <f t="shared" si="115"/>
        <v>1</v>
      </c>
      <c r="K378">
        <f t="shared" si="137"/>
        <v>4</v>
      </c>
      <c r="L378">
        <f t="shared" si="138"/>
        <v>4</v>
      </c>
      <c r="M378" s="8">
        <f t="shared" si="140"/>
        <v>-0.19912597635743037</v>
      </c>
      <c r="N378" s="8">
        <f t="shared" si="141"/>
        <v>-0.18929406828918505</v>
      </c>
      <c r="O378" s="8">
        <f t="shared" si="142"/>
        <v>-0.74692808113011977</v>
      </c>
      <c r="P378" s="8">
        <f t="shared" si="143"/>
        <v>-0.7269800161601917</v>
      </c>
      <c r="Q378" s="8">
        <f t="shared" si="144"/>
        <v>-0.12199968389271182</v>
      </c>
      <c r="R378" s="8">
        <f t="shared" si="145"/>
        <v>-0.72885512702690658</v>
      </c>
      <c r="T378" s="8">
        <f t="shared" si="146"/>
        <v>-0.21242016759172325</v>
      </c>
      <c r="U378" s="8">
        <f t="shared" si="147"/>
        <v>-0.21228816431578759</v>
      </c>
      <c r="V378" s="8">
        <f t="shared" si="148"/>
        <v>-0.69213432707507361</v>
      </c>
      <c r="W378" s="8">
        <f t="shared" si="149"/>
        <v>-0.6164803303162204</v>
      </c>
      <c r="X378" s="8">
        <f t="shared" si="150"/>
        <v>7.4632721691922444E-3</v>
      </c>
      <c r="Y378" s="8">
        <f t="shared" si="151"/>
        <v>-0.5354400768920482</v>
      </c>
      <c r="AA378" s="8">
        <f t="shared" si="152"/>
        <v>-0.75174792700671811</v>
      </c>
      <c r="AB378" s="8">
        <f t="shared" si="153"/>
        <v>-0.74767510580285812</v>
      </c>
      <c r="AC378" s="8">
        <f t="shared" si="154"/>
        <v>-0.89040778669737386</v>
      </c>
      <c r="AD378" s="8">
        <f t="shared" si="155"/>
        <v>-0.86734603379408248</v>
      </c>
      <c r="AE378" s="8">
        <f t="shared" si="156"/>
        <v>-0.65907188838732078</v>
      </c>
      <c r="AF378" s="8">
        <f t="shared" si="157"/>
        <v>-0.77380345106686554</v>
      </c>
      <c r="AG378" s="8"/>
      <c r="AH378">
        <v>-5.8072463432579919</v>
      </c>
      <c r="AJ378">
        <v>0.1406630054485373</v>
      </c>
      <c r="AK378">
        <v>1</v>
      </c>
      <c r="AL378">
        <v>-1.4732602312261041</v>
      </c>
      <c r="AM378">
        <v>1</v>
      </c>
      <c r="AN378">
        <v>0.20849775424794029</v>
      </c>
      <c r="AO378">
        <v>2</v>
      </c>
      <c r="AP378">
        <v>0</v>
      </c>
      <c r="AQ378">
        <v>2</v>
      </c>
      <c r="AS378">
        <v>0.1406630054485373</v>
      </c>
      <c r="AT378">
        <v>1</v>
      </c>
      <c r="AU378">
        <v>-1.4732602312261041</v>
      </c>
      <c r="AV378">
        <v>1</v>
      </c>
      <c r="AW378">
        <v>0.34655750389477091</v>
      </c>
      <c r="AX378">
        <v>0.48999999999999988</v>
      </c>
      <c r="AY378">
        <v>-0.4105190564368561</v>
      </c>
      <c r="AZ378">
        <v>0.48999999999999988</v>
      </c>
      <c r="BB378">
        <f t="shared" si="139"/>
        <v>0.48999999999999988</v>
      </c>
    </row>
    <row r="379" spans="1:54" x14ac:dyDescent="0.3">
      <c r="A379">
        <v>23</v>
      </c>
      <c r="B379" t="s">
        <v>108</v>
      </c>
      <c r="C379" t="s">
        <v>95</v>
      </c>
      <c r="D379" t="s">
        <v>96</v>
      </c>
      <c r="F379" s="2">
        <v>0</v>
      </c>
      <c r="G379" s="2">
        <f t="shared" si="134"/>
        <v>0</v>
      </c>
      <c r="H379" s="4">
        <f t="shared" si="135"/>
        <v>0</v>
      </c>
      <c r="I379" s="14">
        <f t="shared" si="136"/>
        <v>0</v>
      </c>
      <c r="J379">
        <f t="shared" si="115"/>
        <v>1</v>
      </c>
      <c r="K379">
        <f t="shared" si="137"/>
        <v>4</v>
      </c>
      <c r="L379">
        <f t="shared" si="138"/>
        <v>0</v>
      </c>
      <c r="M379" s="8">
        <f t="shared" si="140"/>
        <v>-9.3456763401139689E-2</v>
      </c>
      <c r="N379" s="8">
        <f t="shared" si="141"/>
        <v>-8.9725179249288911E-2</v>
      </c>
      <c r="O379" s="8">
        <f t="shared" si="142"/>
        <v>-0.59912598064557288</v>
      </c>
      <c r="P379" s="8">
        <f t="shared" si="143"/>
        <v>-0.57950483136595854</v>
      </c>
      <c r="Q379" s="8">
        <f t="shared" si="144"/>
        <v>-0.18637104162082146</v>
      </c>
      <c r="R379" s="8">
        <f t="shared" si="145"/>
        <v>-0.56384460478212528</v>
      </c>
      <c r="T379" s="8">
        <f t="shared" si="146"/>
        <v>-9.8968310154018566E-2</v>
      </c>
      <c r="U379" s="8">
        <f t="shared" si="147"/>
        <v>-9.7747531386050121E-2</v>
      </c>
      <c r="V379" s="8">
        <f t="shared" si="148"/>
        <v>-0.54768208226470072</v>
      </c>
      <c r="W379" s="8">
        <f t="shared" si="149"/>
        <v>-0.4704842752665051</v>
      </c>
      <c r="X379" s="8">
        <f t="shared" si="150"/>
        <v>-0.1030474367802935</v>
      </c>
      <c r="Y379" s="8">
        <f t="shared" si="151"/>
        <v>-0.3547441957787732</v>
      </c>
      <c r="AA379" s="8">
        <f t="shared" si="152"/>
        <v>-0.69619958132170179</v>
      </c>
      <c r="AB379" s="8">
        <f t="shared" si="153"/>
        <v>-0.69402465576391426</v>
      </c>
      <c r="AC379" s="8">
        <f t="shared" si="154"/>
        <v>-0.85463298732826443</v>
      </c>
      <c r="AD379" s="8">
        <f t="shared" si="155"/>
        <v>-0.8349333668425859</v>
      </c>
      <c r="AE379" s="8">
        <f t="shared" si="156"/>
        <v>-0.71139964684984547</v>
      </c>
      <c r="AF379" s="8">
        <f t="shared" si="157"/>
        <v>-0.69166139409635363</v>
      </c>
      <c r="AG379" s="8"/>
      <c r="AH379">
        <v>4.8956408156833051</v>
      </c>
      <c r="AJ379">
        <v>6.783474879940303E-2</v>
      </c>
      <c r="AK379">
        <v>1</v>
      </c>
      <c r="AL379">
        <v>-1.4732602312261041</v>
      </c>
      <c r="AM379">
        <v>1</v>
      </c>
      <c r="AN379">
        <v>0.20849775424794029</v>
      </c>
      <c r="AO379">
        <v>2</v>
      </c>
      <c r="AP379">
        <v>0</v>
      </c>
      <c r="AQ379">
        <v>2</v>
      </c>
      <c r="AS379">
        <v>6.783474879940303E-2</v>
      </c>
      <c r="AT379">
        <v>1</v>
      </c>
      <c r="AU379">
        <v>-1.4732602312261041</v>
      </c>
      <c r="AV379">
        <v>1</v>
      </c>
      <c r="AW379">
        <v>0.34767471588555332</v>
      </c>
      <c r="AX379">
        <v>0.48999999999999988</v>
      </c>
      <c r="AY379">
        <v>-8.7381917691117625E-2</v>
      </c>
      <c r="AZ379">
        <v>0.48999999999999988</v>
      </c>
      <c r="BB379">
        <f t="shared" si="139"/>
        <v>0.48999999999999988</v>
      </c>
    </row>
    <row r="380" spans="1:54" x14ac:dyDescent="0.3">
      <c r="A380">
        <v>23</v>
      </c>
      <c r="B380" t="s">
        <v>109</v>
      </c>
      <c r="C380" t="s">
        <v>95</v>
      </c>
      <c r="D380" t="s">
        <v>96</v>
      </c>
      <c r="F380" s="2">
        <v>0</v>
      </c>
      <c r="G380" s="2">
        <f t="shared" si="134"/>
        <v>1</v>
      </c>
      <c r="H380" s="4">
        <f t="shared" si="135"/>
        <v>0</v>
      </c>
      <c r="I380" s="14">
        <f t="shared" si="136"/>
        <v>0</v>
      </c>
      <c r="J380">
        <f t="shared" si="115"/>
        <v>1</v>
      </c>
      <c r="K380">
        <f t="shared" si="137"/>
        <v>4</v>
      </c>
      <c r="L380">
        <f t="shared" si="138"/>
        <v>0</v>
      </c>
      <c r="M380" s="8">
        <f t="shared" si="140"/>
        <v>6.1314511178122361E-3</v>
      </c>
      <c r="N380" s="8">
        <f t="shared" si="141"/>
        <v>1.3554720090702865E-2</v>
      </c>
      <c r="O380" s="8">
        <f t="shared" si="142"/>
        <v>-0.63391237462186967</v>
      </c>
      <c r="P380" s="8">
        <f t="shared" si="143"/>
        <v>-0.61054901413286367</v>
      </c>
      <c r="Q380" s="8">
        <f t="shared" si="144"/>
        <v>-0.18264131542227371</v>
      </c>
      <c r="R380" s="8">
        <f t="shared" si="145"/>
        <v>-0.60660969121953168</v>
      </c>
      <c r="T380" s="8">
        <f t="shared" si="146"/>
        <v>-5.2941839013732339E-2</v>
      </c>
      <c r="U380" s="8">
        <f t="shared" si="147"/>
        <v>-5.2412174658437914E-2</v>
      </c>
      <c r="V380" s="8">
        <f t="shared" si="148"/>
        <v>-0.59338948751516818</v>
      </c>
      <c r="W380" s="8">
        <f t="shared" si="149"/>
        <v>-0.52769350282725414</v>
      </c>
      <c r="X380" s="8">
        <f t="shared" si="150"/>
        <v>-9.7266150736902993E-2</v>
      </c>
      <c r="Y380" s="8">
        <f t="shared" si="151"/>
        <v>-0.35342287025226621</v>
      </c>
      <c r="AA380" s="8">
        <f t="shared" si="152"/>
        <v>-0.72301733402603896</v>
      </c>
      <c r="AB380" s="8">
        <f t="shared" si="153"/>
        <v>-0.71995368769762347</v>
      </c>
      <c r="AC380" s="8">
        <f t="shared" si="154"/>
        <v>-0.86776307993893154</v>
      </c>
      <c r="AD380" s="8">
        <f t="shared" si="155"/>
        <v>-0.84275564864201602</v>
      </c>
      <c r="AE380" s="8">
        <f t="shared" si="156"/>
        <v>-0.70997483850324539</v>
      </c>
      <c r="AF380" s="8">
        <f t="shared" si="157"/>
        <v>-0.66974276119838405</v>
      </c>
      <c r="AG380" s="8"/>
      <c r="AH380">
        <v>-5.7039484713151563</v>
      </c>
      <c r="AJ380">
        <v>6.783474879940303E-2</v>
      </c>
      <c r="AK380">
        <v>1</v>
      </c>
      <c r="AL380">
        <v>-1.4732602312261041</v>
      </c>
      <c r="AM380">
        <v>1</v>
      </c>
      <c r="AN380">
        <v>0.20849775424794029</v>
      </c>
      <c r="AO380">
        <v>2</v>
      </c>
      <c r="AP380">
        <v>0</v>
      </c>
      <c r="AQ380">
        <v>2</v>
      </c>
      <c r="AS380">
        <v>6.783474879940303E-2</v>
      </c>
      <c r="AT380">
        <v>1</v>
      </c>
      <c r="AU380">
        <v>-1.4732602312261041</v>
      </c>
      <c r="AV380">
        <v>1</v>
      </c>
      <c r="AW380">
        <v>0.34843501026503038</v>
      </c>
      <c r="AX380">
        <v>0.48999999999999988</v>
      </c>
      <c r="AY380">
        <v>0.1325220507729355</v>
      </c>
      <c r="AZ380">
        <v>0.48999999999999988</v>
      </c>
      <c r="BB380">
        <f t="shared" si="139"/>
        <v>0.48999999999999988</v>
      </c>
    </row>
    <row r="381" spans="1:54" x14ac:dyDescent="0.3">
      <c r="A381">
        <v>23</v>
      </c>
      <c r="B381" t="s">
        <v>110</v>
      </c>
      <c r="C381" t="s">
        <v>95</v>
      </c>
      <c r="D381" t="s">
        <v>96</v>
      </c>
      <c r="F381" s="2">
        <v>0</v>
      </c>
      <c r="G381" s="2">
        <f t="shared" si="134"/>
        <v>1</v>
      </c>
      <c r="H381" s="4">
        <f t="shared" si="135"/>
        <v>0</v>
      </c>
      <c r="I381" s="14">
        <f t="shared" si="136"/>
        <v>1</v>
      </c>
      <c r="J381">
        <f t="shared" si="115"/>
        <v>0</v>
      </c>
      <c r="K381">
        <f t="shared" si="137"/>
        <v>4</v>
      </c>
      <c r="L381">
        <f t="shared" si="138"/>
        <v>0</v>
      </c>
      <c r="M381" s="8">
        <f t="shared" si="140"/>
        <v>0.32513632421221977</v>
      </c>
      <c r="N381" s="8">
        <f t="shared" si="141"/>
        <v>0.32608898626224042</v>
      </c>
      <c r="O381" s="8">
        <f t="shared" si="142"/>
        <v>0.10090054985495943</v>
      </c>
      <c r="P381" s="8">
        <f t="shared" si="143"/>
        <v>9.2147415056224494E-2</v>
      </c>
      <c r="Q381" s="8">
        <f t="shared" si="144"/>
        <v>-9.1739218723592794E-2</v>
      </c>
      <c r="R381" s="8">
        <f t="shared" si="145"/>
        <v>1.9065741883526885</v>
      </c>
      <c r="T381" s="8">
        <f t="shared" si="146"/>
        <v>0.42521985494912706</v>
      </c>
      <c r="U381" s="8">
        <f t="shared" si="147"/>
        <v>0.42338389166548251</v>
      </c>
      <c r="V381" s="8">
        <f t="shared" si="148"/>
        <v>0.28153971616568063</v>
      </c>
      <c r="W381" s="8">
        <f t="shared" si="149"/>
        <v>0.12981095588232591</v>
      </c>
      <c r="X381" s="8">
        <f t="shared" si="150"/>
        <v>0.20798899401737489</v>
      </c>
      <c r="Y381" s="8">
        <f t="shared" si="151"/>
        <v>2.8067334677006532</v>
      </c>
      <c r="AA381" s="8">
        <f t="shared" si="152"/>
        <v>-0.43150812303563496</v>
      </c>
      <c r="AB381" s="8">
        <f t="shared" si="153"/>
        <v>-0.4320240153257246</v>
      </c>
      <c r="AC381" s="8">
        <f t="shared" si="154"/>
        <v>-0.44235617948909212</v>
      </c>
      <c r="AD381" s="8">
        <f t="shared" si="155"/>
        <v>-0.59780189522143257</v>
      </c>
      <c r="AE381" s="8">
        <f t="shared" si="156"/>
        <v>-0.5676367628723975</v>
      </c>
      <c r="AF381" s="8">
        <f t="shared" si="157"/>
        <v>1.0127112833737568</v>
      </c>
      <c r="AG381" s="8"/>
      <c r="AH381">
        <v>22.298423198684858</v>
      </c>
      <c r="AJ381">
        <v>0.15866930760104209</v>
      </c>
      <c r="AK381">
        <v>0</v>
      </c>
      <c r="AL381">
        <v>-1.4732602312261041</v>
      </c>
      <c r="AM381">
        <v>0</v>
      </c>
      <c r="AN381">
        <v>-0.20849775424794029</v>
      </c>
      <c r="AO381">
        <v>-2</v>
      </c>
      <c r="AP381">
        <v>0</v>
      </c>
      <c r="AQ381">
        <v>-2</v>
      </c>
      <c r="AS381">
        <v>0.15866930760104209</v>
      </c>
      <c r="AT381">
        <v>0</v>
      </c>
      <c r="AU381">
        <v>-1.4732602312261041</v>
      </c>
      <c r="AV381">
        <v>0</v>
      </c>
      <c r="AW381">
        <v>-0.34978769618159822</v>
      </c>
      <c r="AX381">
        <v>-0.49192079999999988</v>
      </c>
      <c r="AY381">
        <v>-0.52376655970019304</v>
      </c>
      <c r="AZ381">
        <v>-0.49192079999999988</v>
      </c>
      <c r="BB381">
        <f t="shared" si="139"/>
        <v>-0.49192079999999988</v>
      </c>
    </row>
    <row r="382" spans="1:54" x14ac:dyDescent="0.3">
      <c r="A382">
        <v>23</v>
      </c>
      <c r="B382" t="s">
        <v>111</v>
      </c>
      <c r="C382" t="s">
        <v>95</v>
      </c>
      <c r="D382" t="s">
        <v>96</v>
      </c>
      <c r="F382" s="2">
        <v>0</v>
      </c>
      <c r="G382" s="2">
        <f t="shared" si="134"/>
        <v>0</v>
      </c>
      <c r="H382" s="4">
        <f t="shared" si="135"/>
        <v>0</v>
      </c>
      <c r="I382" s="14">
        <f t="shared" si="136"/>
        <v>1</v>
      </c>
      <c r="J382">
        <f t="shared" si="115"/>
        <v>0</v>
      </c>
      <c r="K382">
        <f t="shared" si="137"/>
        <v>4</v>
      </c>
      <c r="L382">
        <f t="shared" si="138"/>
        <v>0</v>
      </c>
      <c r="M382" s="8">
        <f t="shared" si="140"/>
        <v>0.34786912147959298</v>
      </c>
      <c r="N382" s="8">
        <f t="shared" si="141"/>
        <v>0.35047434677784844</v>
      </c>
      <c r="O382" s="8">
        <f t="shared" si="142"/>
        <v>0.16549845366507487</v>
      </c>
      <c r="P382" s="8">
        <f t="shared" si="143"/>
        <v>0.15053096165744317</v>
      </c>
      <c r="Q382" s="8">
        <f t="shared" si="144"/>
        <v>-8.99172805884184E-2</v>
      </c>
      <c r="R382" s="8">
        <f t="shared" si="145"/>
        <v>2.4162973735991105</v>
      </c>
      <c r="T382" s="8">
        <f t="shared" si="146"/>
        <v>0.4148604435424364</v>
      </c>
      <c r="U382" s="8">
        <f t="shared" si="147"/>
        <v>0.41273188580884129</v>
      </c>
      <c r="V382" s="8">
        <f t="shared" si="148"/>
        <v>0.42191664725854267</v>
      </c>
      <c r="W382" s="8">
        <f t="shared" si="149"/>
        <v>0.1925947116962711</v>
      </c>
      <c r="X382" s="8">
        <f t="shared" si="150"/>
        <v>0.19722354563215078</v>
      </c>
      <c r="Y382" s="8">
        <f t="shared" si="151"/>
        <v>2.6354632996691931</v>
      </c>
      <c r="AA382" s="8">
        <f t="shared" si="152"/>
        <v>-0.50049538419519213</v>
      </c>
      <c r="AB382" s="8">
        <f t="shared" si="153"/>
        <v>-0.50076610855135872</v>
      </c>
      <c r="AC382" s="8">
        <f t="shared" si="154"/>
        <v>-0.42792377328240666</v>
      </c>
      <c r="AD382" s="8">
        <f t="shared" si="155"/>
        <v>-0.59764369443390519</v>
      </c>
      <c r="AE382" s="8">
        <f t="shared" si="156"/>
        <v>-0.57807482418175393</v>
      </c>
      <c r="AF382" s="8">
        <f t="shared" si="157"/>
        <v>0.82635401522699703</v>
      </c>
      <c r="AG382" s="8"/>
      <c r="AH382">
        <v>1.247416685439896</v>
      </c>
      <c r="AJ382">
        <v>0.15866930760104209</v>
      </c>
      <c r="AK382">
        <v>0</v>
      </c>
      <c r="AL382">
        <v>-1.4732602312261041</v>
      </c>
      <c r="AM382">
        <v>0</v>
      </c>
      <c r="AN382">
        <v>-0.20849775424794029</v>
      </c>
      <c r="AO382">
        <v>-2</v>
      </c>
      <c r="AP382">
        <v>0</v>
      </c>
      <c r="AQ382">
        <v>-2</v>
      </c>
      <c r="AS382">
        <v>0.15866930760104209</v>
      </c>
      <c r="AT382">
        <v>0</v>
      </c>
      <c r="AU382">
        <v>-1.4732602312261041</v>
      </c>
      <c r="AV382">
        <v>0</v>
      </c>
      <c r="AW382">
        <v>-0.35327133946545192</v>
      </c>
      <c r="AX382">
        <v>-0.49356719999999998</v>
      </c>
      <c r="AY382">
        <v>-1.5313591495065839</v>
      </c>
      <c r="AZ382">
        <v>-0.49356719999999998</v>
      </c>
      <c r="BB382">
        <f t="shared" si="139"/>
        <v>-0.49356719999999998</v>
      </c>
    </row>
    <row r="383" spans="1:54" x14ac:dyDescent="0.3">
      <c r="A383">
        <v>24</v>
      </c>
      <c r="B383" t="s">
        <v>112</v>
      </c>
      <c r="C383" t="s">
        <v>113</v>
      </c>
      <c r="D383" t="s">
        <v>114</v>
      </c>
      <c r="F383" s="2">
        <v>0</v>
      </c>
      <c r="G383" s="2">
        <f t="shared" si="134"/>
        <v>0</v>
      </c>
      <c r="H383" s="4">
        <f t="shared" si="135"/>
        <v>1</v>
      </c>
      <c r="I383" s="14">
        <f t="shared" si="136"/>
        <v>0</v>
      </c>
      <c r="J383">
        <f t="shared" si="115"/>
        <v>1</v>
      </c>
      <c r="K383">
        <f t="shared" si="137"/>
        <v>3</v>
      </c>
      <c r="L383">
        <f t="shared" si="138"/>
        <v>3</v>
      </c>
      <c r="M383" s="8">
        <f t="shared" si="140"/>
        <v>-0.45073324999546283</v>
      </c>
      <c r="N383" s="8">
        <f t="shared" si="141"/>
        <v>-0.44329997771683072</v>
      </c>
      <c r="O383" s="8">
        <f t="shared" si="142"/>
        <v>-0.76241205996063222</v>
      </c>
      <c r="P383" s="8">
        <f t="shared" si="143"/>
        <v>-0.76345623004694707</v>
      </c>
      <c r="Q383" s="8">
        <f t="shared" si="144"/>
        <v>-9.9369478040887207E-2</v>
      </c>
      <c r="R383" s="8">
        <f t="shared" si="145"/>
        <v>-0.90641035153569072</v>
      </c>
      <c r="T383" s="8">
        <f t="shared" si="146"/>
        <v>-0.46153478260228342</v>
      </c>
      <c r="U383" s="8">
        <f t="shared" si="147"/>
        <v>-0.46123767276602973</v>
      </c>
      <c r="V383" s="8">
        <f t="shared" si="148"/>
        <v>-0.65887387231350114</v>
      </c>
      <c r="W383" s="8">
        <f t="shared" si="149"/>
        <v>-0.56734312049861291</v>
      </c>
      <c r="X383" s="8">
        <f t="shared" si="150"/>
        <v>0.24851285825999497</v>
      </c>
      <c r="Y383" s="8">
        <f t="shared" si="151"/>
        <v>-0.63987842934037409</v>
      </c>
      <c r="AA383" s="8">
        <f t="shared" si="152"/>
        <v>-0.8072128858237928</v>
      </c>
      <c r="AB383" s="8">
        <f t="shared" si="153"/>
        <v>-0.80616420113322507</v>
      </c>
      <c r="AC383" s="8">
        <f t="shared" si="154"/>
        <v>-0.88430126754070715</v>
      </c>
      <c r="AD383" s="8">
        <f t="shared" si="155"/>
        <v>-0.80685645686815144</v>
      </c>
      <c r="AE383" s="8">
        <f t="shared" si="156"/>
        <v>-0.53787926589203539</v>
      </c>
      <c r="AF383" s="8">
        <f t="shared" si="157"/>
        <v>-0.82352364484899432</v>
      </c>
      <c r="AG383" s="8"/>
      <c r="AH383">
        <v>16.756277978615429</v>
      </c>
      <c r="AJ383">
        <v>0.46464774348697119</v>
      </c>
      <c r="AK383">
        <v>2</v>
      </c>
      <c r="AL383">
        <v>-0.92929548697394238</v>
      </c>
      <c r="AM383">
        <v>2</v>
      </c>
      <c r="AN383">
        <v>0.16143439132799711</v>
      </c>
      <c r="AO383">
        <v>2</v>
      </c>
      <c r="AP383">
        <v>0</v>
      </c>
      <c r="AQ383">
        <v>2</v>
      </c>
      <c r="AS383">
        <v>0.46464774348697119</v>
      </c>
      <c r="AT383">
        <v>2</v>
      </c>
      <c r="AU383">
        <v>-0.92929548697394238</v>
      </c>
      <c r="AV383">
        <v>2</v>
      </c>
      <c r="AW383">
        <v>6.2448705433719838E-2</v>
      </c>
      <c r="AX383">
        <v>0.14422659999999979</v>
      </c>
      <c r="AY383">
        <v>0.16537625172397491</v>
      </c>
      <c r="AZ383">
        <v>0.14422659999999979</v>
      </c>
      <c r="BB383">
        <f t="shared" si="139"/>
        <v>0.14422659999999979</v>
      </c>
    </row>
    <row r="384" spans="1:54" x14ac:dyDescent="0.3">
      <c r="A384">
        <v>24</v>
      </c>
      <c r="B384" t="s">
        <v>115</v>
      </c>
      <c r="C384" t="s">
        <v>113</v>
      </c>
      <c r="D384" t="s">
        <v>114</v>
      </c>
      <c r="F384" s="2">
        <v>0</v>
      </c>
      <c r="G384" s="2">
        <f t="shared" si="134"/>
        <v>1</v>
      </c>
      <c r="H384" s="4">
        <f t="shared" si="135"/>
        <v>0</v>
      </c>
      <c r="I384" s="14">
        <f t="shared" si="136"/>
        <v>1</v>
      </c>
      <c r="J384">
        <f t="shared" si="115"/>
        <v>0</v>
      </c>
      <c r="K384">
        <f t="shared" si="137"/>
        <v>3</v>
      </c>
      <c r="L384">
        <f t="shared" si="138"/>
        <v>0</v>
      </c>
      <c r="M384" s="8">
        <f t="shared" si="140"/>
        <v>-0.23310596445348725</v>
      </c>
      <c r="N384" s="8">
        <f t="shared" si="141"/>
        <v>-0.2315983432329296</v>
      </c>
      <c r="O384" s="8">
        <f t="shared" si="142"/>
        <v>-0.58015334687091935</v>
      </c>
      <c r="P384" s="8">
        <f t="shared" si="143"/>
        <v>-0.62684996576627938</v>
      </c>
      <c r="Q384" s="8">
        <f t="shared" si="144"/>
        <v>-0.29398105536982888</v>
      </c>
      <c r="R384" s="8">
        <f t="shared" si="145"/>
        <v>-0.59134068067332368</v>
      </c>
      <c r="T384" s="8">
        <f t="shared" si="146"/>
        <v>-0.27289907284155818</v>
      </c>
      <c r="U384" s="8">
        <f t="shared" si="147"/>
        <v>-0.27565279331059706</v>
      </c>
      <c r="V384" s="8">
        <f t="shared" si="148"/>
        <v>-0.58611084779584344</v>
      </c>
      <c r="W384" s="8">
        <f t="shared" si="149"/>
        <v>-0.58153989786420801</v>
      </c>
      <c r="X384" s="8">
        <f t="shared" si="150"/>
        <v>-0.23874019182122749</v>
      </c>
      <c r="Y384" s="8">
        <f t="shared" si="151"/>
        <v>-0.25854694031967501</v>
      </c>
      <c r="AA384" s="8">
        <f t="shared" si="152"/>
        <v>-0.79993025807875218</v>
      </c>
      <c r="AB384" s="8">
        <f t="shared" si="153"/>
        <v>-0.8004005821131196</v>
      </c>
      <c r="AC384" s="8">
        <f t="shared" si="154"/>
        <v>-0.86301762476594923</v>
      </c>
      <c r="AD384" s="8">
        <f t="shared" si="155"/>
        <v>-0.88060687168239593</v>
      </c>
      <c r="AE384" s="8">
        <f t="shared" si="156"/>
        <v>-0.77233833720122769</v>
      </c>
      <c r="AF384" s="8">
        <f t="shared" si="157"/>
        <v>-0.59024786852094069</v>
      </c>
      <c r="AG384" s="8"/>
      <c r="AH384">
        <v>-19.00185643215962</v>
      </c>
      <c r="AJ384">
        <v>6.1061765166978352E-2</v>
      </c>
      <c r="AK384">
        <v>0</v>
      </c>
      <c r="AL384">
        <v>-0.92929548697394238</v>
      </c>
      <c r="AM384">
        <v>0</v>
      </c>
      <c r="AN384">
        <v>-0.16143439132799711</v>
      </c>
      <c r="AO384">
        <v>-2</v>
      </c>
      <c r="AP384">
        <v>0</v>
      </c>
      <c r="AQ384">
        <v>-2</v>
      </c>
      <c r="AS384">
        <v>6.1061765166978352E-2</v>
      </c>
      <c r="AT384">
        <v>0</v>
      </c>
      <c r="AU384">
        <v>-0.92929548697394238</v>
      </c>
      <c r="AV384">
        <v>0</v>
      </c>
      <c r="AW384">
        <v>-0.1585017217063226</v>
      </c>
      <c r="AX384">
        <v>-0.28860999999999981</v>
      </c>
      <c r="AY384">
        <v>1.661579241907243</v>
      </c>
      <c r="AZ384">
        <v>-0.28860999999999981</v>
      </c>
      <c r="BB384">
        <f t="shared" si="139"/>
        <v>-0.28860999999999981</v>
      </c>
    </row>
    <row r="385" spans="1:54" x14ac:dyDescent="0.3">
      <c r="A385">
        <v>24</v>
      </c>
      <c r="B385" t="s">
        <v>116</v>
      </c>
      <c r="C385" t="s">
        <v>113</v>
      </c>
      <c r="D385" t="s">
        <v>114</v>
      </c>
      <c r="F385" s="2">
        <v>0</v>
      </c>
      <c r="G385" s="2">
        <f t="shared" si="134"/>
        <v>1</v>
      </c>
      <c r="H385" s="4">
        <f t="shared" si="135"/>
        <v>0</v>
      </c>
      <c r="I385" s="14">
        <f t="shared" si="136"/>
        <v>0</v>
      </c>
      <c r="J385">
        <f t="shared" si="115"/>
        <v>1</v>
      </c>
      <c r="K385">
        <f t="shared" si="137"/>
        <v>3</v>
      </c>
      <c r="L385">
        <f t="shared" si="138"/>
        <v>0</v>
      </c>
      <c r="M385" s="8">
        <f t="shared" si="140"/>
        <v>-0.34680462844220444</v>
      </c>
      <c r="N385" s="8">
        <f t="shared" si="141"/>
        <v>-0.34271842820401699</v>
      </c>
      <c r="O385" s="8">
        <f t="shared" si="142"/>
        <v>-0.7281059508309089</v>
      </c>
      <c r="P385" s="8">
        <f t="shared" si="143"/>
        <v>-0.69294099132003328</v>
      </c>
      <c r="Q385" s="8">
        <f t="shared" si="144"/>
        <v>-0.29794121883731867</v>
      </c>
      <c r="R385" s="8">
        <f t="shared" si="145"/>
        <v>-0.68090009856133904</v>
      </c>
      <c r="T385" s="8">
        <f t="shared" si="146"/>
        <v>-0.35337596965299739</v>
      </c>
      <c r="U385" s="8">
        <f t="shared" si="147"/>
        <v>-0.35190724923700734</v>
      </c>
      <c r="V385" s="8">
        <f t="shared" si="148"/>
        <v>-0.49393479318035849</v>
      </c>
      <c r="W385" s="8">
        <f t="shared" si="149"/>
        <v>-0.55701387725183782</v>
      </c>
      <c r="X385" s="8">
        <f t="shared" si="150"/>
        <v>-0.2441219841475451</v>
      </c>
      <c r="Y385" s="8">
        <f t="shared" si="151"/>
        <v>-0.46538163126937171</v>
      </c>
      <c r="AA385" s="8">
        <f t="shared" si="152"/>
        <v>-0.78974826667394737</v>
      </c>
      <c r="AB385" s="8">
        <f t="shared" si="153"/>
        <v>-0.78791233668289384</v>
      </c>
      <c r="AC385" s="8">
        <f t="shared" si="154"/>
        <v>-0.80247491959964368</v>
      </c>
      <c r="AD385" s="8">
        <f t="shared" si="155"/>
        <v>-0.86048383039678034</v>
      </c>
      <c r="AE385" s="8">
        <f t="shared" si="156"/>
        <v>-0.77884496921156166</v>
      </c>
      <c r="AF385" s="8">
        <f t="shared" si="157"/>
        <v>-0.75899234383406311</v>
      </c>
      <c r="AG385" s="8"/>
      <c r="AH385">
        <v>-0.76135570139918474</v>
      </c>
      <c r="AJ385">
        <v>-6.1061765166978352E-2</v>
      </c>
      <c r="AK385">
        <v>0</v>
      </c>
      <c r="AL385">
        <v>-0.92929548697394238</v>
      </c>
      <c r="AM385">
        <v>0</v>
      </c>
      <c r="AN385">
        <v>0.16143439132799711</v>
      </c>
      <c r="AO385">
        <v>2</v>
      </c>
      <c r="AP385">
        <v>0</v>
      </c>
      <c r="AQ385">
        <v>2</v>
      </c>
      <c r="AS385">
        <v>-6.1061765166978352E-2</v>
      </c>
      <c r="AT385">
        <v>0</v>
      </c>
      <c r="AU385">
        <v>-0.92929548697394238</v>
      </c>
      <c r="AV385">
        <v>0</v>
      </c>
      <c r="AW385">
        <v>0.1448742841642319</v>
      </c>
      <c r="AX385">
        <v>0.278026</v>
      </c>
      <c r="AY385">
        <v>-1.1974538662204559</v>
      </c>
      <c r="AZ385">
        <v>0.278026</v>
      </c>
      <c r="BB385">
        <f t="shared" si="139"/>
        <v>0.278026</v>
      </c>
    </row>
    <row r="386" spans="1:54" x14ac:dyDescent="0.3">
      <c r="A386">
        <v>24</v>
      </c>
      <c r="B386" t="s">
        <v>117</v>
      </c>
      <c r="C386" t="s">
        <v>113</v>
      </c>
      <c r="D386" t="s">
        <v>114</v>
      </c>
      <c r="F386" s="2">
        <v>0</v>
      </c>
      <c r="G386" s="2">
        <f t="shared" si="134"/>
        <v>0</v>
      </c>
      <c r="H386" s="4">
        <f t="shared" si="135"/>
        <v>0</v>
      </c>
      <c r="I386" s="14">
        <f t="shared" si="136"/>
        <v>1</v>
      </c>
      <c r="J386">
        <f t="shared" si="115"/>
        <v>0</v>
      </c>
      <c r="K386">
        <f t="shared" si="137"/>
        <v>3</v>
      </c>
      <c r="L386">
        <f t="shared" si="138"/>
        <v>0</v>
      </c>
      <c r="M386" s="8">
        <f t="shared" si="140"/>
        <v>1.7339994619841581</v>
      </c>
      <c r="N386" s="8">
        <f t="shared" si="141"/>
        <v>1.7394037683325034</v>
      </c>
      <c r="O386" s="8">
        <f t="shared" si="142"/>
        <v>0.13449710508499332</v>
      </c>
      <c r="P386" s="8">
        <f t="shared" si="143"/>
        <v>1.3460288385167902</v>
      </c>
      <c r="Q386" s="8">
        <f t="shared" si="144"/>
        <v>-0.11047649469263875</v>
      </c>
      <c r="R386" s="8">
        <f t="shared" si="145"/>
        <v>0.81561400293306896</v>
      </c>
      <c r="T386" s="8">
        <f t="shared" si="146"/>
        <v>0.59013123521628374</v>
      </c>
      <c r="U386" s="8">
        <f t="shared" si="147"/>
        <v>0.58672414095731273</v>
      </c>
      <c r="V386" s="8">
        <f t="shared" si="148"/>
        <v>0.10572459152208061</v>
      </c>
      <c r="W386" s="8">
        <f t="shared" si="149"/>
        <v>1.5017291891736799</v>
      </c>
      <c r="X386" s="8">
        <f t="shared" si="150"/>
        <v>0.19009801103262258</v>
      </c>
      <c r="Y386" s="8">
        <f t="shared" si="151"/>
        <v>0.17565152189901473</v>
      </c>
      <c r="AA386" s="8">
        <f t="shared" si="152"/>
        <v>-0.45934770279742143</v>
      </c>
      <c r="AB386" s="8">
        <f t="shared" si="153"/>
        <v>-0.46097264213277866</v>
      </c>
      <c r="AC386" s="8">
        <f t="shared" si="154"/>
        <v>-0.59331086096697483</v>
      </c>
      <c r="AD386" s="8">
        <f t="shared" si="155"/>
        <v>1.3420854224992349E-2</v>
      </c>
      <c r="AE386" s="8">
        <f t="shared" si="156"/>
        <v>-0.54018105437432695</v>
      </c>
      <c r="AF386" s="8">
        <f t="shared" si="157"/>
        <v>-0.499491453285687</v>
      </c>
      <c r="AG386" s="8"/>
      <c r="AH386">
        <v>3.006934154943373</v>
      </c>
      <c r="AJ386">
        <v>-0.46464774348697119</v>
      </c>
      <c r="AK386">
        <v>-2</v>
      </c>
      <c r="AL386">
        <v>-0.92929548697394238</v>
      </c>
      <c r="AM386">
        <v>-2</v>
      </c>
      <c r="AN386">
        <v>-0.16143439132799711</v>
      </c>
      <c r="AO386">
        <v>-2</v>
      </c>
      <c r="AP386">
        <v>0</v>
      </c>
      <c r="AQ386">
        <v>-2</v>
      </c>
      <c r="AS386">
        <v>-0.46464774348697119</v>
      </c>
      <c r="AT386">
        <v>-2</v>
      </c>
      <c r="AU386">
        <v>-0.92929548697394238</v>
      </c>
      <c r="AV386">
        <v>-2</v>
      </c>
      <c r="AW386">
        <v>-4.882126789162914E-2</v>
      </c>
      <c r="AX386">
        <v>-0.1336426</v>
      </c>
      <c r="AY386">
        <v>-0.62950162741076177</v>
      </c>
      <c r="AZ386">
        <v>-0.1336426</v>
      </c>
      <c r="BB386">
        <f t="shared" si="139"/>
        <v>-0.1336426</v>
      </c>
    </row>
    <row r="387" spans="1:54" x14ac:dyDescent="0.3">
      <c r="A387">
        <v>24</v>
      </c>
      <c r="B387" t="s">
        <v>118</v>
      </c>
      <c r="C387" t="s">
        <v>113</v>
      </c>
      <c r="D387" t="s">
        <v>114</v>
      </c>
      <c r="F387" s="2">
        <v>0</v>
      </c>
      <c r="G387" s="2">
        <f t="shared" si="134"/>
        <v>1</v>
      </c>
      <c r="H387" s="4">
        <f t="shared" si="135"/>
        <v>0</v>
      </c>
      <c r="I387" s="14">
        <f t="shared" si="136"/>
        <v>1</v>
      </c>
      <c r="J387">
        <f t="shared" si="115"/>
        <v>0</v>
      </c>
      <c r="K387">
        <f t="shared" si="137"/>
        <v>3</v>
      </c>
      <c r="L387">
        <f t="shared" si="138"/>
        <v>0</v>
      </c>
      <c r="M387" s="8">
        <f t="shared" si="140"/>
        <v>2.5751066593371315</v>
      </c>
      <c r="N387" s="8">
        <f t="shared" si="141"/>
        <v>2.5848330909073223</v>
      </c>
      <c r="O387" s="8">
        <f t="shared" si="142"/>
        <v>2.5764768102904387</v>
      </c>
      <c r="P387" s="8">
        <f t="shared" si="143"/>
        <v>6.5566655082843965</v>
      </c>
      <c r="Q387" s="8">
        <f t="shared" si="144"/>
        <v>-0.10459129225328384</v>
      </c>
      <c r="R387" s="8">
        <f t="shared" si="145"/>
        <v>7.6976711624406944</v>
      </c>
      <c r="T387" s="8">
        <f t="shared" si="146"/>
        <v>1.0248718866457598</v>
      </c>
      <c r="U387" s="8">
        <f t="shared" si="147"/>
        <v>1.0265220371104922</v>
      </c>
      <c r="V387" s="8">
        <f t="shared" si="148"/>
        <v>1.0507661702108386</v>
      </c>
      <c r="W387" s="8">
        <f t="shared" si="149"/>
        <v>4.0220900813159091</v>
      </c>
      <c r="X387" s="8">
        <f t="shared" si="150"/>
        <v>0.24727614788149099</v>
      </c>
      <c r="Y387" s="8">
        <f t="shared" si="151"/>
        <v>1.3065620040908035</v>
      </c>
      <c r="AA387" s="8">
        <f t="shared" si="152"/>
        <v>-0.36237692369861291</v>
      </c>
      <c r="AB387" s="8">
        <f t="shared" si="153"/>
        <v>-0.35957995383911767</v>
      </c>
      <c r="AC387" s="8">
        <f t="shared" si="154"/>
        <v>-0.27349388603499003</v>
      </c>
      <c r="AD387" s="8">
        <f t="shared" si="155"/>
        <v>1.0771954130537327</v>
      </c>
      <c r="AE387" s="8">
        <f t="shared" si="156"/>
        <v>-0.53842366992187274</v>
      </c>
      <c r="AF387" s="8">
        <f t="shared" si="157"/>
        <v>-2.2027269868483013E-2</v>
      </c>
      <c r="AG387" s="8"/>
      <c r="AH387">
        <v>3.0069341549433721</v>
      </c>
      <c r="AJ387">
        <v>-0.46464774348697119</v>
      </c>
      <c r="AK387">
        <v>-2</v>
      </c>
      <c r="AL387">
        <v>-0.92929548697394238</v>
      </c>
      <c r="AM387">
        <v>-2</v>
      </c>
      <c r="AN387">
        <v>-0.16143439132799711</v>
      </c>
      <c r="AO387">
        <v>-2</v>
      </c>
      <c r="AP387">
        <v>0</v>
      </c>
      <c r="AQ387">
        <v>-2</v>
      </c>
      <c r="AS387">
        <v>-0.46464774348697119</v>
      </c>
      <c r="AT387">
        <v>-2</v>
      </c>
      <c r="AU387">
        <v>-0.92929548697394238</v>
      </c>
      <c r="AV387">
        <v>-2</v>
      </c>
      <c r="AW387">
        <v>-4.882126789162914E-2</v>
      </c>
      <c r="AX387">
        <v>-0.1336426</v>
      </c>
      <c r="AY387">
        <v>-0.62950162741076177</v>
      </c>
      <c r="AZ387">
        <v>-0.1336426</v>
      </c>
      <c r="BB387">
        <f t="shared" si="139"/>
        <v>-0.1336426</v>
      </c>
    </row>
    <row r="388" spans="1:54" x14ac:dyDescent="0.3">
      <c r="A388">
        <v>24</v>
      </c>
      <c r="B388" t="s">
        <v>119</v>
      </c>
      <c r="C388" t="s">
        <v>113</v>
      </c>
      <c r="D388" t="s">
        <v>114</v>
      </c>
      <c r="F388" s="2">
        <v>0</v>
      </c>
      <c r="G388" s="2">
        <f t="shared" si="134"/>
        <v>0</v>
      </c>
      <c r="H388" s="4">
        <f t="shared" si="135"/>
        <v>0</v>
      </c>
      <c r="I388" s="14">
        <f t="shared" si="136"/>
        <v>0</v>
      </c>
      <c r="J388">
        <f t="shared" si="115"/>
        <v>1</v>
      </c>
      <c r="K388">
        <f t="shared" si="137"/>
        <v>3</v>
      </c>
      <c r="L388">
        <f t="shared" si="138"/>
        <v>0</v>
      </c>
      <c r="M388" s="8">
        <f t="shared" si="140"/>
        <v>-0.12553807574976567</v>
      </c>
      <c r="N388" s="8">
        <f t="shared" si="141"/>
        <v>-0.12841707680821524</v>
      </c>
      <c r="O388" s="8">
        <f t="shared" si="142"/>
        <v>-0.90353739610980632</v>
      </c>
      <c r="P388" s="8">
        <f t="shared" si="143"/>
        <v>-0.74672078972357592</v>
      </c>
      <c r="Q388" s="8">
        <f t="shared" si="144"/>
        <v>-0.29995049480885044</v>
      </c>
      <c r="R388" s="8">
        <f t="shared" si="145"/>
        <v>-0.66044697716014455</v>
      </c>
      <c r="T388" s="8">
        <f t="shared" si="146"/>
        <v>-0.17336310496171545</v>
      </c>
      <c r="U388" s="8">
        <f t="shared" si="147"/>
        <v>-0.18210405646031422</v>
      </c>
      <c r="V388" s="8">
        <f t="shared" si="148"/>
        <v>-0.65992794593290205</v>
      </c>
      <c r="W388" s="8">
        <f t="shared" si="149"/>
        <v>-0.52139153391793847</v>
      </c>
      <c r="X388" s="8">
        <f t="shared" si="150"/>
        <v>-0.25106084303147946</v>
      </c>
      <c r="Y388" s="8">
        <f t="shared" si="151"/>
        <v>-0.4070772575612927</v>
      </c>
      <c r="AA388" s="8">
        <f t="shared" si="152"/>
        <v>-0.72477911198328571</v>
      </c>
      <c r="AB388" s="8">
        <f t="shared" si="153"/>
        <v>-0.72995388546668905</v>
      </c>
      <c r="AC388" s="8">
        <f t="shared" si="154"/>
        <v>-0.88325897627775873</v>
      </c>
      <c r="AD388" s="8">
        <f t="shared" si="155"/>
        <v>-0.8195426617015803</v>
      </c>
      <c r="AE388" s="8">
        <f t="shared" si="156"/>
        <v>-0.77828527223410804</v>
      </c>
      <c r="AF388" s="8">
        <f t="shared" si="157"/>
        <v>-0.72923615868664582</v>
      </c>
      <c r="AG388" s="8"/>
      <c r="AH388">
        <v>-0.76135570139918385</v>
      </c>
      <c r="AJ388">
        <v>-6.1061765166978352E-2</v>
      </c>
      <c r="AK388">
        <v>0</v>
      </c>
      <c r="AL388">
        <v>-0.92929548697394238</v>
      </c>
      <c r="AM388">
        <v>0</v>
      </c>
      <c r="AN388">
        <v>0.16143439132799711</v>
      </c>
      <c r="AO388">
        <v>2</v>
      </c>
      <c r="AP388">
        <v>0</v>
      </c>
      <c r="AQ388">
        <v>2</v>
      </c>
      <c r="AS388">
        <v>-6.1061765166978352E-2</v>
      </c>
      <c r="AT388">
        <v>0</v>
      </c>
      <c r="AU388">
        <v>-0.92929548697394238</v>
      </c>
      <c r="AV388">
        <v>0</v>
      </c>
      <c r="AW388">
        <v>0.1448742841642319</v>
      </c>
      <c r="AX388">
        <v>0.278026</v>
      </c>
      <c r="AY388">
        <v>-1.1974538662204559</v>
      </c>
      <c r="AZ388">
        <v>0.278026</v>
      </c>
      <c r="BB388">
        <f t="shared" si="139"/>
        <v>0.278026</v>
      </c>
    </row>
    <row r="389" spans="1:54" x14ac:dyDescent="0.3">
      <c r="A389">
        <v>24</v>
      </c>
      <c r="B389" t="s">
        <v>120</v>
      </c>
      <c r="C389" t="s">
        <v>113</v>
      </c>
      <c r="D389" t="s">
        <v>114</v>
      </c>
      <c r="F389" s="2">
        <v>0</v>
      </c>
      <c r="G389" s="2">
        <f t="shared" si="134"/>
        <v>0</v>
      </c>
      <c r="H389" s="4">
        <f t="shared" si="135"/>
        <v>0</v>
      </c>
      <c r="I389" s="14">
        <f t="shared" si="136"/>
        <v>1</v>
      </c>
      <c r="J389">
        <f t="shared" si="115"/>
        <v>0</v>
      </c>
      <c r="K389">
        <f t="shared" si="137"/>
        <v>3</v>
      </c>
      <c r="L389">
        <f t="shared" si="138"/>
        <v>0</v>
      </c>
      <c r="M389" s="8">
        <f t="shared" si="140"/>
        <v>-0.14475633289402731</v>
      </c>
      <c r="N389" s="8">
        <f t="shared" si="141"/>
        <v>-0.139246742972371</v>
      </c>
      <c r="O389" s="8">
        <f t="shared" si="142"/>
        <v>-0.30353231296763455</v>
      </c>
      <c r="P389" s="8">
        <f t="shared" si="143"/>
        <v>-0.45588801568694293</v>
      </c>
      <c r="Q389" s="8">
        <f t="shared" si="144"/>
        <v>-0.28505985360486619</v>
      </c>
      <c r="R389" s="8">
        <f t="shared" si="145"/>
        <v>-0.68925016008473983</v>
      </c>
      <c r="T389" s="8">
        <f t="shared" si="146"/>
        <v>-0.23261397832389388</v>
      </c>
      <c r="U389" s="8">
        <f t="shared" si="147"/>
        <v>-0.23712070963129406</v>
      </c>
      <c r="V389" s="8">
        <f t="shared" si="148"/>
        <v>-0.42900595668066893</v>
      </c>
      <c r="W389" s="8">
        <f t="shared" si="149"/>
        <v>-0.44408576789268361</v>
      </c>
      <c r="X389" s="8">
        <f t="shared" si="150"/>
        <v>-0.22419426426156089</v>
      </c>
      <c r="Y389" s="8">
        <f t="shared" si="151"/>
        <v>-0.46487804970156504</v>
      </c>
      <c r="AA389" s="8">
        <f t="shared" si="152"/>
        <v>-0.77262290905890929</v>
      </c>
      <c r="AB389" s="8">
        <f t="shared" si="153"/>
        <v>-0.77213088267231378</v>
      </c>
      <c r="AC389" s="8">
        <f t="shared" si="154"/>
        <v>-0.83320430884720997</v>
      </c>
      <c r="AD389" s="8">
        <f t="shared" si="155"/>
        <v>-0.8611529867675437</v>
      </c>
      <c r="AE389" s="8">
        <f t="shared" si="156"/>
        <v>-0.76765074086791296</v>
      </c>
      <c r="AF389" s="8">
        <f t="shared" si="157"/>
        <v>-0.71461532015688201</v>
      </c>
      <c r="AG389" s="8"/>
      <c r="AH389">
        <v>-19.00185643215962</v>
      </c>
      <c r="AJ389">
        <v>6.1061765166978352E-2</v>
      </c>
      <c r="AK389">
        <v>0</v>
      </c>
      <c r="AL389">
        <v>-0.92929548697394238</v>
      </c>
      <c r="AM389">
        <v>0</v>
      </c>
      <c r="AN389">
        <v>-0.16143439132799711</v>
      </c>
      <c r="AO389">
        <v>-2</v>
      </c>
      <c r="AP389">
        <v>0</v>
      </c>
      <c r="AQ389">
        <v>-2</v>
      </c>
      <c r="AS389">
        <v>6.1061765166978352E-2</v>
      </c>
      <c r="AT389">
        <v>0</v>
      </c>
      <c r="AU389">
        <v>-0.92929548697394238</v>
      </c>
      <c r="AV389">
        <v>0</v>
      </c>
      <c r="AW389">
        <v>-0.1585017217063226</v>
      </c>
      <c r="AX389">
        <v>-0.28860999999999981</v>
      </c>
      <c r="AY389">
        <v>1.661579241907243</v>
      </c>
      <c r="AZ389">
        <v>-0.28860999999999981</v>
      </c>
      <c r="BB389">
        <f t="shared" si="139"/>
        <v>-0.28860999999999981</v>
      </c>
    </row>
    <row r="390" spans="1:54" x14ac:dyDescent="0.3">
      <c r="A390">
        <v>24</v>
      </c>
      <c r="B390" t="s">
        <v>121</v>
      </c>
      <c r="C390" t="s">
        <v>113</v>
      </c>
      <c r="D390" t="s">
        <v>114</v>
      </c>
      <c r="F390" s="2">
        <v>0</v>
      </c>
      <c r="G390" s="2">
        <f t="shared" si="134"/>
        <v>1</v>
      </c>
      <c r="H390" s="4">
        <f t="shared" si="135"/>
        <v>1</v>
      </c>
      <c r="I390" s="14">
        <f t="shared" si="136"/>
        <v>0</v>
      </c>
      <c r="J390">
        <f t="shared" si="115"/>
        <v>1</v>
      </c>
      <c r="K390">
        <f t="shared" si="137"/>
        <v>3</v>
      </c>
      <c r="L390">
        <f t="shared" si="138"/>
        <v>3</v>
      </c>
      <c r="M390" s="8">
        <f t="shared" si="140"/>
        <v>-0.32148704357977537</v>
      </c>
      <c r="N390" s="8">
        <f t="shared" si="141"/>
        <v>-0.31687810369760228</v>
      </c>
      <c r="O390" s="8">
        <f t="shared" si="142"/>
        <v>-0.57941090089623826</v>
      </c>
      <c r="P390" s="8">
        <f t="shared" si="143"/>
        <v>-0.66193129216892554</v>
      </c>
      <c r="Q390" s="8">
        <f t="shared" si="144"/>
        <v>-0.11012228664987833</v>
      </c>
      <c r="R390" s="8">
        <f t="shared" si="145"/>
        <v>-0.68415199743372412</v>
      </c>
      <c r="T390" s="8">
        <f t="shared" si="146"/>
        <v>-0.31691809554228179</v>
      </c>
      <c r="U390" s="8">
        <f t="shared" si="147"/>
        <v>-0.32258763532125428</v>
      </c>
      <c r="V390" s="8">
        <f t="shared" si="148"/>
        <v>-0.4246611842668766</v>
      </c>
      <c r="W390" s="8">
        <f t="shared" si="149"/>
        <v>-0.50599437189415242</v>
      </c>
      <c r="X390" s="8">
        <f t="shared" si="150"/>
        <v>0.19924376962650522</v>
      </c>
      <c r="Y390" s="8">
        <f t="shared" si="151"/>
        <v>-0.46985424748850912</v>
      </c>
      <c r="AA390" s="8">
        <f t="shared" si="152"/>
        <v>-0.75016586125927986</v>
      </c>
      <c r="AB390" s="8">
        <f t="shared" si="153"/>
        <v>-0.75156870563044087</v>
      </c>
      <c r="AC390" s="8">
        <f t="shared" si="154"/>
        <v>-0.79850585002051444</v>
      </c>
      <c r="AD390" s="8">
        <f t="shared" si="155"/>
        <v>-0.77454878356341061</v>
      </c>
      <c r="AE390" s="8">
        <f t="shared" si="156"/>
        <v>-0.53717134197314187</v>
      </c>
      <c r="AF390" s="8">
        <f t="shared" si="157"/>
        <v>-0.74700206705435568</v>
      </c>
      <c r="AG390" s="8"/>
      <c r="AH390">
        <v>16.756277978615429</v>
      </c>
      <c r="AJ390">
        <v>0.46464774348697119</v>
      </c>
      <c r="AK390">
        <v>2</v>
      </c>
      <c r="AL390">
        <v>-0.92929548697394238</v>
      </c>
      <c r="AM390">
        <v>2</v>
      </c>
      <c r="AN390">
        <v>0.16143439132799711</v>
      </c>
      <c r="AO390">
        <v>2</v>
      </c>
      <c r="AP390">
        <v>0</v>
      </c>
      <c r="AQ390">
        <v>2</v>
      </c>
      <c r="AS390">
        <v>0.46464774348697119</v>
      </c>
      <c r="AT390">
        <v>2</v>
      </c>
      <c r="AU390">
        <v>-0.92929548697394238</v>
      </c>
      <c r="AV390">
        <v>2</v>
      </c>
      <c r="AW390">
        <v>6.2448705433719838E-2</v>
      </c>
      <c r="AX390">
        <v>0.14422659999999979</v>
      </c>
      <c r="AY390">
        <v>0.16537625172397491</v>
      </c>
      <c r="AZ390">
        <v>0.14422659999999979</v>
      </c>
      <c r="BB390">
        <f t="shared" si="139"/>
        <v>0.14422659999999979</v>
      </c>
    </row>
    <row r="391" spans="1:54" x14ac:dyDescent="0.3">
      <c r="A391">
        <v>24</v>
      </c>
      <c r="B391" t="s">
        <v>122</v>
      </c>
      <c r="C391" t="s">
        <v>123</v>
      </c>
      <c r="D391" t="s">
        <v>114</v>
      </c>
      <c r="F391" s="2">
        <v>0</v>
      </c>
      <c r="G391" s="2">
        <f t="shared" si="134"/>
        <v>0</v>
      </c>
      <c r="H391" s="4">
        <f t="shared" si="135"/>
        <v>0</v>
      </c>
      <c r="I391" s="14">
        <f t="shared" si="136"/>
        <v>1</v>
      </c>
      <c r="J391">
        <f t="shared" si="115"/>
        <v>0</v>
      </c>
      <c r="K391">
        <f t="shared" si="137"/>
        <v>3</v>
      </c>
      <c r="L391">
        <f t="shared" si="138"/>
        <v>0</v>
      </c>
      <c r="M391" s="8">
        <f t="shared" si="140"/>
        <v>-0.2325612367554668</v>
      </c>
      <c r="N391" s="8">
        <f t="shared" si="141"/>
        <v>-0.22615724767244585</v>
      </c>
      <c r="O391" s="8">
        <f t="shared" si="142"/>
        <v>-0.68153166400051723</v>
      </c>
      <c r="P391" s="8">
        <f t="shared" si="143"/>
        <v>-0.47409189129419793</v>
      </c>
      <c r="Q391" s="8">
        <f t="shared" si="144"/>
        <v>-4.5560689963527197E-2</v>
      </c>
      <c r="R391" s="8">
        <f t="shared" si="145"/>
        <v>-0.81963238051675569</v>
      </c>
      <c r="T391" s="8">
        <f t="shared" si="146"/>
        <v>-0.28632955343362188</v>
      </c>
      <c r="U391" s="8">
        <f t="shared" si="147"/>
        <v>-0.29900180290457595</v>
      </c>
      <c r="V391" s="8">
        <f t="shared" si="148"/>
        <v>-0.57176380364454005</v>
      </c>
      <c r="W391" s="8">
        <f t="shared" si="149"/>
        <v>-0.25866771652105885</v>
      </c>
      <c r="X391" s="8">
        <f t="shared" si="150"/>
        <v>0.42941896794900292</v>
      </c>
      <c r="Y391" s="8">
        <f t="shared" si="151"/>
        <v>-0.58941068312082801</v>
      </c>
      <c r="AA391" s="8">
        <f t="shared" si="152"/>
        <v>-0.66869073345745467</v>
      </c>
      <c r="AB391" s="8">
        <f t="shared" si="153"/>
        <v>-0.67555914566191111</v>
      </c>
      <c r="AC391" s="8">
        <f t="shared" si="154"/>
        <v>-0.79772548222964379</v>
      </c>
      <c r="AD391" s="8">
        <f t="shared" si="155"/>
        <v>-0.55779466738351413</v>
      </c>
      <c r="AE391" s="8">
        <f t="shared" si="156"/>
        <v>-0.39695230306645485</v>
      </c>
      <c r="AF391" s="8">
        <f t="shared" si="157"/>
        <v>-0.78339742023017089</v>
      </c>
      <c r="AG391" s="8"/>
      <c r="AH391">
        <v>11.64272726890589</v>
      </c>
      <c r="AJ391">
        <v>-2.6437360799676579</v>
      </c>
      <c r="AK391">
        <v>-2</v>
      </c>
      <c r="AL391">
        <v>2.3628068418924579</v>
      </c>
      <c r="AM391">
        <v>-2</v>
      </c>
      <c r="AN391">
        <v>0.32286878265599428</v>
      </c>
      <c r="AO391">
        <v>4</v>
      </c>
      <c r="AP391">
        <v>0</v>
      </c>
      <c r="AQ391">
        <v>4</v>
      </c>
      <c r="AS391">
        <v>-2.6437360799676579</v>
      </c>
      <c r="AT391">
        <v>-2</v>
      </c>
      <c r="AU391">
        <v>2.3628068418924579</v>
      </c>
      <c r="AV391">
        <v>-2</v>
      </c>
      <c r="AW391">
        <v>-0.53393188556620585</v>
      </c>
      <c r="AX391">
        <v>-0.1242757599999999</v>
      </c>
      <c r="AY391">
        <v>-0.74106063587697713</v>
      </c>
      <c r="AZ391">
        <v>-0.1242757599999999</v>
      </c>
      <c r="BB391">
        <f t="shared" si="139"/>
        <v>-0.1242757599999999</v>
      </c>
    </row>
    <row r="392" spans="1:54" x14ac:dyDescent="0.3">
      <c r="A392">
        <v>24</v>
      </c>
      <c r="B392" t="s">
        <v>124</v>
      </c>
      <c r="C392" t="s">
        <v>123</v>
      </c>
      <c r="D392" t="s">
        <v>114</v>
      </c>
      <c r="F392" s="2">
        <v>0</v>
      </c>
      <c r="G392" s="2">
        <f t="shared" si="134"/>
        <v>1</v>
      </c>
      <c r="H392" s="4">
        <f t="shared" si="135"/>
        <v>0</v>
      </c>
      <c r="I392" s="14">
        <f t="shared" si="136"/>
        <v>1</v>
      </c>
      <c r="J392">
        <f t="shared" si="115"/>
        <v>0</v>
      </c>
      <c r="K392">
        <f t="shared" si="137"/>
        <v>3</v>
      </c>
      <c r="L392">
        <f t="shared" si="138"/>
        <v>0</v>
      </c>
      <c r="M392" s="8">
        <f t="shared" si="140"/>
        <v>-0.38086431988486913</v>
      </c>
      <c r="N392" s="8">
        <f t="shared" si="141"/>
        <v>-0.37051006539908882</v>
      </c>
      <c r="O392" s="8">
        <f t="shared" si="142"/>
        <v>-0.59108182438840895</v>
      </c>
      <c r="P392" s="8">
        <f t="shared" si="143"/>
        <v>-0.72164222508831277</v>
      </c>
      <c r="Q392" s="8">
        <f t="shared" si="144"/>
        <v>-0.35662408010548535</v>
      </c>
      <c r="R392" s="8">
        <f t="shared" si="145"/>
        <v>-0.67722469789746531</v>
      </c>
      <c r="T392" s="8">
        <f t="shared" si="146"/>
        <v>-0.37146563094113333</v>
      </c>
      <c r="U392" s="8">
        <f t="shared" si="147"/>
        <v>-0.37536156113984048</v>
      </c>
      <c r="V392" s="8">
        <f t="shared" si="148"/>
        <v>-0.49557834839947013</v>
      </c>
      <c r="W392" s="8">
        <f t="shared" si="149"/>
        <v>-0.64852667533249819</v>
      </c>
      <c r="X392" s="8">
        <f t="shared" si="150"/>
        <v>-0.30102305527941947</v>
      </c>
      <c r="Y392" s="8">
        <f t="shared" si="151"/>
        <v>-0.36527885895390333</v>
      </c>
      <c r="AA392" s="8">
        <f t="shared" si="152"/>
        <v>-0.75260055164538986</v>
      </c>
      <c r="AB392" s="8">
        <f t="shared" si="153"/>
        <v>-0.75152532053464516</v>
      </c>
      <c r="AC392" s="8">
        <f t="shared" si="154"/>
        <v>-0.74831940708175348</v>
      </c>
      <c r="AD392" s="8">
        <f t="shared" si="155"/>
        <v>-0.85390339376643598</v>
      </c>
      <c r="AE392" s="8">
        <f t="shared" si="156"/>
        <v>-0.75141878620951474</v>
      </c>
      <c r="AF392" s="8">
        <f t="shared" si="157"/>
        <v>-0.63533427719810864</v>
      </c>
      <c r="AG392" s="8"/>
      <c r="AH392">
        <v>-14.79572724700051</v>
      </c>
      <c r="AJ392">
        <v>1.5923170626597589</v>
      </c>
      <c r="AK392">
        <v>-2</v>
      </c>
      <c r="AL392">
        <v>0.54720314936332615</v>
      </c>
      <c r="AM392">
        <v>-2</v>
      </c>
      <c r="AN392">
        <v>-0.32286878265599428</v>
      </c>
      <c r="AO392">
        <v>-4</v>
      </c>
      <c r="AP392">
        <v>0</v>
      </c>
      <c r="AQ392">
        <v>-4</v>
      </c>
      <c r="AS392">
        <v>1.5923170626597589</v>
      </c>
      <c r="AT392">
        <v>-2</v>
      </c>
      <c r="AU392">
        <v>0.54720314936332615</v>
      </c>
      <c r="AV392">
        <v>-2</v>
      </c>
      <c r="AW392">
        <v>0.32347192297208771</v>
      </c>
      <c r="AX392">
        <v>-0.19208</v>
      </c>
      <c r="AY392">
        <v>-2.8124956493021789</v>
      </c>
      <c r="AZ392">
        <v>-0.19208</v>
      </c>
      <c r="BB392">
        <f t="shared" si="139"/>
        <v>-0.19208</v>
      </c>
    </row>
    <row r="393" spans="1:54" x14ac:dyDescent="0.3">
      <c r="A393">
        <v>24</v>
      </c>
      <c r="B393" t="s">
        <v>125</v>
      </c>
      <c r="C393" t="s">
        <v>123</v>
      </c>
      <c r="D393" t="s">
        <v>114</v>
      </c>
      <c r="F393" s="2">
        <v>0</v>
      </c>
      <c r="G393" s="2">
        <f t="shared" si="134"/>
        <v>1</v>
      </c>
      <c r="H393" s="4">
        <f t="shared" si="135"/>
        <v>1</v>
      </c>
      <c r="I393" s="14">
        <f t="shared" si="136"/>
        <v>0</v>
      </c>
      <c r="J393">
        <f t="shared" si="115"/>
        <v>1</v>
      </c>
      <c r="K393">
        <f t="shared" si="137"/>
        <v>3</v>
      </c>
      <c r="L393">
        <f t="shared" si="138"/>
        <v>3</v>
      </c>
      <c r="M393" s="8">
        <f t="shared" si="140"/>
        <v>-0.45178657633850466</v>
      </c>
      <c r="N393" s="8">
        <f t="shared" si="141"/>
        <v>-0.44799065023948337</v>
      </c>
      <c r="O393" s="8">
        <f t="shared" si="142"/>
        <v>-0.79476803654270956</v>
      </c>
      <c r="P393" s="8">
        <f t="shared" si="143"/>
        <v>-0.79445806153001264</v>
      </c>
      <c r="Q393" s="8">
        <f t="shared" si="144"/>
        <v>-0.35709115119913731</v>
      </c>
      <c r="R393" s="8">
        <f t="shared" si="145"/>
        <v>-0.81398022343004062</v>
      </c>
      <c r="T393" s="8">
        <f t="shared" si="146"/>
        <v>-0.38240196603642435</v>
      </c>
      <c r="U393" s="8">
        <f t="shared" si="147"/>
        <v>-0.39186525208215583</v>
      </c>
      <c r="V393" s="8">
        <f t="shared" si="148"/>
        <v>-0.54597528385994309</v>
      </c>
      <c r="W393" s="8">
        <f t="shared" si="149"/>
        <v>-0.65277201057980316</v>
      </c>
      <c r="X393" s="8">
        <f t="shared" si="150"/>
        <v>-0.29572786463202477</v>
      </c>
      <c r="Y393" s="8">
        <f t="shared" si="151"/>
        <v>-0.54246225727480302</v>
      </c>
      <c r="AA393" s="8">
        <f t="shared" si="152"/>
        <v>-0.77507031934786208</v>
      </c>
      <c r="AB393" s="8">
        <f t="shared" si="153"/>
        <v>-0.77971961056436945</v>
      </c>
      <c r="AC393" s="8">
        <f t="shared" si="154"/>
        <v>-0.81086955609064748</v>
      </c>
      <c r="AD393" s="8">
        <f t="shared" si="155"/>
        <v>-0.84777701139090289</v>
      </c>
      <c r="AE393" s="8">
        <f t="shared" si="156"/>
        <v>-0.75024153132979277</v>
      </c>
      <c r="AF393" s="8">
        <f t="shared" si="157"/>
        <v>-0.7823044549948357</v>
      </c>
      <c r="AG393" s="8"/>
      <c r="AH393">
        <v>-3.960740939891497</v>
      </c>
      <c r="AJ393">
        <v>3.8544940149276372</v>
      </c>
      <c r="AK393">
        <v>8</v>
      </c>
      <c r="AL393">
        <v>0.54720314936332615</v>
      </c>
      <c r="AM393">
        <v>8</v>
      </c>
      <c r="AN393">
        <v>0.32286878265599428</v>
      </c>
      <c r="AO393">
        <v>4</v>
      </c>
      <c r="AP393">
        <v>0</v>
      </c>
      <c r="AQ393">
        <v>4</v>
      </c>
      <c r="AS393">
        <v>3.8544940149276372</v>
      </c>
      <c r="AT393">
        <v>8</v>
      </c>
      <c r="AU393">
        <v>0.54720314936332615</v>
      </c>
      <c r="AV393">
        <v>8</v>
      </c>
      <c r="AW393">
        <v>1.1162416173543701</v>
      </c>
      <c r="AX393">
        <v>1.31026</v>
      </c>
      <c r="AY393">
        <v>1.3668228283830499</v>
      </c>
      <c r="AZ393">
        <v>1.31026</v>
      </c>
      <c r="BB393">
        <f t="shared" si="139"/>
        <v>1.31026</v>
      </c>
    </row>
    <row r="394" spans="1:54" x14ac:dyDescent="0.3">
      <c r="A394">
        <v>24</v>
      </c>
      <c r="B394" t="s">
        <v>126</v>
      </c>
      <c r="C394" t="s">
        <v>123</v>
      </c>
      <c r="D394" t="s">
        <v>114</v>
      </c>
      <c r="F394" s="2">
        <v>0</v>
      </c>
      <c r="G394" s="2">
        <f t="shared" si="134"/>
        <v>0</v>
      </c>
      <c r="H394" s="4">
        <f t="shared" si="135"/>
        <v>0</v>
      </c>
      <c r="I394" s="14">
        <f t="shared" si="136"/>
        <v>1</v>
      </c>
      <c r="J394">
        <f t="shared" si="115"/>
        <v>0</v>
      </c>
      <c r="K394">
        <f t="shared" si="137"/>
        <v>3</v>
      </c>
      <c r="L394">
        <f t="shared" si="138"/>
        <v>0</v>
      </c>
      <c r="M394" s="8">
        <f t="shared" si="140"/>
        <v>1.063422601784725</v>
      </c>
      <c r="N394" s="8">
        <f t="shared" si="141"/>
        <v>1.0702583973213187</v>
      </c>
      <c r="O394" s="8">
        <f t="shared" si="142"/>
        <v>-5.1005003244664594E-2</v>
      </c>
      <c r="P394" s="8">
        <f t="shared" si="143"/>
        <v>0.47116471188388825</v>
      </c>
      <c r="Q394" s="8">
        <f t="shared" si="144"/>
        <v>-7.7448757739069271E-2</v>
      </c>
      <c r="R394" s="8">
        <f t="shared" si="145"/>
        <v>5.7588800455012613E-2</v>
      </c>
      <c r="T394" s="8">
        <f t="shared" si="146"/>
        <v>0.44531913218582109</v>
      </c>
      <c r="U394" s="8">
        <f t="shared" si="147"/>
        <v>0.4289455210549839</v>
      </c>
      <c r="V394" s="8">
        <f t="shared" si="148"/>
        <v>0.11741920706740357</v>
      </c>
      <c r="W394" s="8">
        <f t="shared" si="149"/>
        <v>0.94089076846679087</v>
      </c>
      <c r="X394" s="8">
        <f t="shared" si="150"/>
        <v>0.3040081418382376</v>
      </c>
      <c r="Y394" s="8">
        <f t="shared" si="151"/>
        <v>-3.8763340948933904E-2</v>
      </c>
      <c r="AA394" s="8">
        <f t="shared" si="152"/>
        <v>-0.42495789891293018</v>
      </c>
      <c r="AB394" s="8">
        <f t="shared" si="153"/>
        <v>-0.43086902733212501</v>
      </c>
      <c r="AC394" s="8">
        <f t="shared" si="154"/>
        <v>-0.50139757043700584</v>
      </c>
      <c r="AD394" s="8">
        <f t="shared" si="155"/>
        <v>4.2829582344413517E-2</v>
      </c>
      <c r="AE394" s="8">
        <f t="shared" si="156"/>
        <v>-0.45186637398040613</v>
      </c>
      <c r="AF394" s="8">
        <f t="shared" si="157"/>
        <v>-0.51461412570666154</v>
      </c>
      <c r="AG394" s="8"/>
      <c r="AH394">
        <v>7.1137409179861182</v>
      </c>
      <c r="AJ394">
        <v>-2.803074997619738</v>
      </c>
      <c r="AK394">
        <v>-4</v>
      </c>
      <c r="AL394">
        <v>2.3628068418924579</v>
      </c>
      <c r="AM394">
        <v>-4</v>
      </c>
      <c r="AN394">
        <v>-0.32286878265599428</v>
      </c>
      <c r="AO394">
        <v>-4</v>
      </c>
      <c r="AP394">
        <v>0</v>
      </c>
      <c r="AQ394">
        <v>-4</v>
      </c>
      <c r="AS394">
        <v>-2.803074997619738</v>
      </c>
      <c r="AT394">
        <v>-4</v>
      </c>
      <c r="AU394">
        <v>2.3628068418924579</v>
      </c>
      <c r="AV394">
        <v>-4</v>
      </c>
      <c r="AW394">
        <v>-0.90578165476025174</v>
      </c>
      <c r="AX394">
        <v>-0.99390423999999977</v>
      </c>
      <c r="AY394">
        <v>2.1867334567961061</v>
      </c>
      <c r="AZ394">
        <v>-0.99390423999999977</v>
      </c>
      <c r="BB394">
        <f t="shared" si="139"/>
        <v>-0.99390423999999977</v>
      </c>
    </row>
    <row r="395" spans="1:54" x14ac:dyDescent="0.3">
      <c r="A395">
        <v>24</v>
      </c>
      <c r="B395" t="s">
        <v>127</v>
      </c>
      <c r="C395" t="s">
        <v>123</v>
      </c>
      <c r="D395" t="s">
        <v>114</v>
      </c>
      <c r="F395" s="2">
        <v>0</v>
      </c>
      <c r="G395" s="2">
        <f t="shared" si="134"/>
        <v>1</v>
      </c>
      <c r="H395" s="4">
        <f t="shared" si="135"/>
        <v>0</v>
      </c>
      <c r="I395" s="14">
        <f t="shared" si="136"/>
        <v>1</v>
      </c>
      <c r="J395">
        <f t="shared" si="115"/>
        <v>0</v>
      </c>
      <c r="K395">
        <f t="shared" si="137"/>
        <v>3</v>
      </c>
      <c r="L395">
        <f t="shared" si="138"/>
        <v>0</v>
      </c>
      <c r="M395" s="8">
        <f t="shared" si="140"/>
        <v>2.668854378992124</v>
      </c>
      <c r="N395" s="8">
        <f t="shared" si="141"/>
        <v>2.6801132024070715</v>
      </c>
      <c r="O395" s="8">
        <f t="shared" si="142"/>
        <v>1.0736445247865372</v>
      </c>
      <c r="P395" s="8">
        <f t="shared" si="143"/>
        <v>5.8683449466064301</v>
      </c>
      <c r="Q395" s="8">
        <f t="shared" si="144"/>
        <v>-4.8876771630727137E-2</v>
      </c>
      <c r="R395" s="8">
        <f t="shared" si="145"/>
        <v>5.9578352124147473</v>
      </c>
      <c r="T395" s="8">
        <f t="shared" si="146"/>
        <v>1.1581353828610317</v>
      </c>
      <c r="U395" s="8">
        <f t="shared" si="147"/>
        <v>1.1338288971113137</v>
      </c>
      <c r="V395" s="8">
        <f t="shared" si="148"/>
        <v>0.61585353538099274</v>
      </c>
      <c r="W395" s="8">
        <f t="shared" si="149"/>
        <v>4.0587177825530576</v>
      </c>
      <c r="X395" s="8">
        <f t="shared" si="150"/>
        <v>0.41289322356246466</v>
      </c>
      <c r="Y395" s="8">
        <f t="shared" si="151"/>
        <v>1.1109538681715891</v>
      </c>
      <c r="AA395" s="8">
        <f t="shared" si="152"/>
        <v>-0.22791705402659052</v>
      </c>
      <c r="AB395" s="8">
        <f t="shared" si="153"/>
        <v>-0.25075306270445613</v>
      </c>
      <c r="AC395" s="8">
        <f t="shared" si="154"/>
        <v>-0.3673253801495372</v>
      </c>
      <c r="AD395" s="8">
        <f t="shared" si="155"/>
        <v>1.3678006988442903</v>
      </c>
      <c r="AE395" s="8">
        <f t="shared" si="156"/>
        <v>-0.40462108993457363</v>
      </c>
      <c r="AF395" s="8">
        <f t="shared" si="157"/>
        <v>-5.3284876908310345E-2</v>
      </c>
      <c r="AG395" s="8"/>
      <c r="AH395">
        <v>7.1137409179861182</v>
      </c>
      <c r="AJ395">
        <v>-2.803074997619738</v>
      </c>
      <c r="AK395">
        <v>-4</v>
      </c>
      <c r="AL395">
        <v>2.3628068418924579</v>
      </c>
      <c r="AM395">
        <v>-4</v>
      </c>
      <c r="AN395">
        <v>-0.32286878265599428</v>
      </c>
      <c r="AO395">
        <v>-4</v>
      </c>
      <c r="AP395">
        <v>0</v>
      </c>
      <c r="AQ395">
        <v>-4</v>
      </c>
      <c r="AS395">
        <v>-2.803074997619738</v>
      </c>
      <c r="AT395">
        <v>-4</v>
      </c>
      <c r="AU395">
        <v>2.3628068418924579</v>
      </c>
      <c r="AV395">
        <v>-4</v>
      </c>
      <c r="AW395">
        <v>-0.90578165476025174</v>
      </c>
      <c r="AX395">
        <v>-0.99390423999999977</v>
      </c>
      <c r="AY395">
        <v>2.1867334567961061</v>
      </c>
      <c r="AZ395">
        <v>-0.99390423999999977</v>
      </c>
      <c r="BB395">
        <f t="shared" si="139"/>
        <v>-0.99390423999999977</v>
      </c>
    </row>
    <row r="396" spans="1:54" x14ac:dyDescent="0.3">
      <c r="A396">
        <v>24</v>
      </c>
      <c r="B396" t="s">
        <v>128</v>
      </c>
      <c r="C396" t="s">
        <v>123</v>
      </c>
      <c r="D396" t="s">
        <v>114</v>
      </c>
      <c r="F396" s="2">
        <v>0</v>
      </c>
      <c r="G396" s="2">
        <f t="shared" si="134"/>
        <v>0</v>
      </c>
      <c r="H396" s="4">
        <f t="shared" si="135"/>
        <v>1</v>
      </c>
      <c r="I396" s="14">
        <f t="shared" si="136"/>
        <v>0</v>
      </c>
      <c r="J396">
        <f t="shared" si="115"/>
        <v>1</v>
      </c>
      <c r="K396">
        <f t="shared" si="137"/>
        <v>3</v>
      </c>
      <c r="L396">
        <f t="shared" si="138"/>
        <v>3</v>
      </c>
      <c r="M396" s="8">
        <f t="shared" si="140"/>
        <v>-0.35963941174420377</v>
      </c>
      <c r="N396" s="8">
        <f t="shared" si="141"/>
        <v>-0.35122253672012727</v>
      </c>
      <c r="O396" s="8">
        <f t="shared" si="142"/>
        <v>-0.935301044573149</v>
      </c>
      <c r="P396" s="8">
        <f t="shared" si="143"/>
        <v>-0.79925162418219309</v>
      </c>
      <c r="Q396" s="8">
        <f t="shared" si="144"/>
        <v>-0.36393528066785563</v>
      </c>
      <c r="R396" s="8">
        <f t="shared" si="145"/>
        <v>-0.79769362805478539</v>
      </c>
      <c r="T396" s="8">
        <f t="shared" si="146"/>
        <v>-0.29794969533735693</v>
      </c>
      <c r="U396" s="8">
        <f t="shared" si="147"/>
        <v>-0.29909905409137438</v>
      </c>
      <c r="V396" s="8">
        <f t="shared" si="148"/>
        <v>-0.704091619905163</v>
      </c>
      <c r="W396" s="8">
        <f t="shared" si="149"/>
        <v>-0.61348402108865396</v>
      </c>
      <c r="X396" s="8">
        <f t="shared" si="150"/>
        <v>-0.30546720874535183</v>
      </c>
      <c r="Y396" s="8">
        <f t="shared" si="151"/>
        <v>-0.49489057522753305</v>
      </c>
      <c r="AA396" s="8">
        <f t="shared" si="152"/>
        <v>-0.75135063277617542</v>
      </c>
      <c r="AB396" s="8">
        <f t="shared" si="153"/>
        <v>-0.75307148289872139</v>
      </c>
      <c r="AC396" s="8">
        <f t="shared" si="154"/>
        <v>-0.87809040209738842</v>
      </c>
      <c r="AD396" s="8">
        <f t="shared" si="155"/>
        <v>-0.83595863264059544</v>
      </c>
      <c r="AE396" s="8">
        <f t="shared" si="156"/>
        <v>-0.76006965806477356</v>
      </c>
      <c r="AF396" s="8">
        <f t="shared" si="157"/>
        <v>-0.77213152519210893</v>
      </c>
      <c r="AG396" s="8"/>
      <c r="AH396">
        <v>-3.960740939891497</v>
      </c>
      <c r="AJ396">
        <v>3.8544940149276372</v>
      </c>
      <c r="AK396">
        <v>8</v>
      </c>
      <c r="AL396">
        <v>0.54720314936332615</v>
      </c>
      <c r="AM396">
        <v>8</v>
      </c>
      <c r="AN396">
        <v>0.32286878265599428</v>
      </c>
      <c r="AO396">
        <v>4</v>
      </c>
      <c r="AP396">
        <v>0</v>
      </c>
      <c r="AQ396">
        <v>4</v>
      </c>
      <c r="AS396">
        <v>3.8544940149276372</v>
      </c>
      <c r="AT396">
        <v>8</v>
      </c>
      <c r="AU396">
        <v>0.54720314936332615</v>
      </c>
      <c r="AV396">
        <v>8</v>
      </c>
      <c r="AW396">
        <v>1.1162416173543701</v>
      </c>
      <c r="AX396">
        <v>1.31026</v>
      </c>
      <c r="AY396">
        <v>1.3668228283830499</v>
      </c>
      <c r="AZ396">
        <v>1.31026</v>
      </c>
      <c r="BB396">
        <f t="shared" si="139"/>
        <v>1.31026</v>
      </c>
    </row>
    <row r="397" spans="1:54" x14ac:dyDescent="0.3">
      <c r="A397">
        <v>24</v>
      </c>
      <c r="B397" t="s">
        <v>129</v>
      </c>
      <c r="C397" t="s">
        <v>123</v>
      </c>
      <c r="D397" t="s">
        <v>114</v>
      </c>
      <c r="F397" s="2">
        <v>0</v>
      </c>
      <c r="G397" s="2">
        <f t="shared" si="134"/>
        <v>0</v>
      </c>
      <c r="H397" s="4">
        <f t="shared" si="135"/>
        <v>0</v>
      </c>
      <c r="I397" s="14">
        <f t="shared" si="136"/>
        <v>1</v>
      </c>
      <c r="J397">
        <f t="shared" si="115"/>
        <v>0</v>
      </c>
      <c r="K397">
        <f t="shared" si="137"/>
        <v>3</v>
      </c>
      <c r="L397">
        <f t="shared" si="138"/>
        <v>0</v>
      </c>
      <c r="M397" s="8">
        <f t="shared" si="140"/>
        <v>-0.30022365065480938</v>
      </c>
      <c r="N397" s="8">
        <f t="shared" si="141"/>
        <v>-0.29496709984587349</v>
      </c>
      <c r="O397" s="8">
        <f t="shared" si="142"/>
        <v>-0.51716341586009629</v>
      </c>
      <c r="P397" s="8">
        <f t="shared" si="143"/>
        <v>-0.580799105429463</v>
      </c>
      <c r="Q397" s="8">
        <f t="shared" si="144"/>
        <v>-0.34855969366867284</v>
      </c>
      <c r="R397" s="8">
        <f t="shared" si="145"/>
        <v>-0.81426375252920402</v>
      </c>
      <c r="T397" s="8">
        <f t="shared" si="146"/>
        <v>-0.34737836194040472</v>
      </c>
      <c r="U397" s="8">
        <f t="shared" si="147"/>
        <v>-0.34850024702614074</v>
      </c>
      <c r="V397" s="8">
        <f t="shared" si="148"/>
        <v>-0.46172148147078712</v>
      </c>
      <c r="W397" s="8">
        <f t="shared" si="149"/>
        <v>-0.54859316843934292</v>
      </c>
      <c r="X397" s="8">
        <f t="shared" si="150"/>
        <v>-0.28203562354974471</v>
      </c>
      <c r="Y397" s="8">
        <f t="shared" si="151"/>
        <v>-0.63627432139580986</v>
      </c>
      <c r="AA397" s="8">
        <f t="shared" si="152"/>
        <v>-0.74312761438499397</v>
      </c>
      <c r="AB397" s="8">
        <f t="shared" si="153"/>
        <v>-0.7436774980515154</v>
      </c>
      <c r="AC397" s="8">
        <f t="shared" si="154"/>
        <v>-0.76651093249308122</v>
      </c>
      <c r="AD397" s="8">
        <f t="shared" si="155"/>
        <v>-0.84160233761763448</v>
      </c>
      <c r="AE397" s="8">
        <f t="shared" si="156"/>
        <v>-0.74468175092618716</v>
      </c>
      <c r="AF397" s="8">
        <f t="shared" si="157"/>
        <v>-0.81063941281800656</v>
      </c>
      <c r="AG397" s="8"/>
      <c r="AH397">
        <v>-14.79572724700051</v>
      </c>
      <c r="AJ397">
        <v>1.5923170626597589</v>
      </c>
      <c r="AK397">
        <v>-2</v>
      </c>
      <c r="AL397">
        <v>0.54720314936332615</v>
      </c>
      <c r="AM397">
        <v>-2</v>
      </c>
      <c r="AN397">
        <v>-0.32286878265599428</v>
      </c>
      <c r="AO397">
        <v>-4</v>
      </c>
      <c r="AP397">
        <v>0</v>
      </c>
      <c r="AQ397">
        <v>-4</v>
      </c>
      <c r="AS397">
        <v>1.5923170626597589</v>
      </c>
      <c r="AT397">
        <v>-2</v>
      </c>
      <c r="AU397">
        <v>0.54720314936332615</v>
      </c>
      <c r="AV397">
        <v>-2</v>
      </c>
      <c r="AW397">
        <v>0.32347192297208771</v>
      </c>
      <c r="AX397">
        <v>-0.19208</v>
      </c>
      <c r="AY397">
        <v>-2.8124956493021789</v>
      </c>
      <c r="AZ397">
        <v>-0.19208</v>
      </c>
      <c r="BB397">
        <f t="shared" si="139"/>
        <v>-0.19208</v>
      </c>
    </row>
    <row r="398" spans="1:54" x14ac:dyDescent="0.3">
      <c r="A398">
        <v>24</v>
      </c>
      <c r="B398" t="s">
        <v>130</v>
      </c>
      <c r="C398" t="s">
        <v>123</v>
      </c>
      <c r="D398" t="s">
        <v>114</v>
      </c>
      <c r="F398" s="2">
        <v>0</v>
      </c>
      <c r="G398" s="2">
        <f t="shared" si="134"/>
        <v>1</v>
      </c>
      <c r="H398" s="4">
        <f t="shared" si="135"/>
        <v>0</v>
      </c>
      <c r="I398" s="14">
        <f t="shared" si="136"/>
        <v>1</v>
      </c>
      <c r="J398">
        <f t="shared" si="115"/>
        <v>0</v>
      </c>
      <c r="K398">
        <f t="shared" si="137"/>
        <v>3</v>
      </c>
      <c r="L398">
        <f t="shared" si="138"/>
        <v>0</v>
      </c>
      <c r="M398" s="8">
        <f t="shared" si="140"/>
        <v>-0.18245248870731121</v>
      </c>
      <c r="N398" s="8">
        <f t="shared" si="141"/>
        <v>-0.17156363318005138</v>
      </c>
      <c r="O398" s="8">
        <f t="shared" si="142"/>
        <v>-0.49437853102060253</v>
      </c>
      <c r="P398" s="8">
        <f t="shared" si="143"/>
        <v>-0.50698573247498124</v>
      </c>
      <c r="Q398" s="8">
        <f t="shared" si="144"/>
        <v>-8.0941921631168534E-2</v>
      </c>
      <c r="R398" s="8">
        <f t="shared" si="145"/>
        <v>-0.55991658119421361</v>
      </c>
      <c r="T398" s="8">
        <f t="shared" si="146"/>
        <v>-0.14798688315643788</v>
      </c>
      <c r="U398" s="8">
        <f t="shared" si="147"/>
        <v>-0.15263570564305431</v>
      </c>
      <c r="V398" s="8">
        <f t="shared" si="148"/>
        <v>-0.30342854111543599</v>
      </c>
      <c r="W398" s="8">
        <f t="shared" si="149"/>
        <v>-0.31168772533770633</v>
      </c>
      <c r="X398" s="8">
        <f t="shared" si="150"/>
        <v>0.30184000273387418</v>
      </c>
      <c r="Y398" s="8">
        <f t="shared" si="151"/>
        <v>-0.36239458407629577</v>
      </c>
      <c r="AA398" s="8">
        <f t="shared" si="152"/>
        <v>-0.67915394197045031</v>
      </c>
      <c r="AB398" s="8">
        <f t="shared" si="153"/>
        <v>-0.6825072881133426</v>
      </c>
      <c r="AC398" s="8">
        <f t="shared" si="154"/>
        <v>-0.70218493931116999</v>
      </c>
      <c r="AD398" s="8">
        <f t="shared" si="155"/>
        <v>-0.64803006130712237</v>
      </c>
      <c r="AE398" s="8">
        <f t="shared" si="156"/>
        <v>-0.45631687456659292</v>
      </c>
      <c r="AF398" s="8">
        <f t="shared" si="157"/>
        <v>-0.70652636722884155</v>
      </c>
      <c r="AG398" s="8"/>
      <c r="AH398">
        <v>11.64272726890589</v>
      </c>
      <c r="AJ398">
        <v>-2.6437360799676579</v>
      </c>
      <c r="AK398">
        <v>-2</v>
      </c>
      <c r="AL398">
        <v>2.3628068418924579</v>
      </c>
      <c r="AM398">
        <v>-2</v>
      </c>
      <c r="AN398">
        <v>0.32286878265599428</v>
      </c>
      <c r="AO398">
        <v>4</v>
      </c>
      <c r="AP398">
        <v>0</v>
      </c>
      <c r="AQ398">
        <v>4</v>
      </c>
      <c r="AS398">
        <v>-2.6437360799676579</v>
      </c>
      <c r="AT398">
        <v>-2</v>
      </c>
      <c r="AU398">
        <v>2.3628068418924579</v>
      </c>
      <c r="AV398">
        <v>-2</v>
      </c>
      <c r="AW398">
        <v>-0.53393188556620585</v>
      </c>
      <c r="AX398">
        <v>-0.1242757599999999</v>
      </c>
      <c r="AY398">
        <v>-0.74106063587697713</v>
      </c>
      <c r="AZ398">
        <v>-0.1242757599999999</v>
      </c>
      <c r="BB398">
        <f t="shared" si="139"/>
        <v>-0.1242757599999999</v>
      </c>
    </row>
    <row r="399" spans="1:54" x14ac:dyDescent="0.3">
      <c r="F399" s="2"/>
      <c r="G399" s="2"/>
      <c r="H399" s="4"/>
      <c r="I399" s="14"/>
      <c r="M399" s="8"/>
      <c r="N399" s="8"/>
      <c r="O399" s="8"/>
      <c r="P399" s="8"/>
      <c r="Q399" s="8"/>
      <c r="R399" s="8"/>
      <c r="T399" s="8"/>
      <c r="U399" s="8"/>
      <c r="V399" s="8"/>
      <c r="W399" s="8"/>
      <c r="X399" s="8"/>
      <c r="Y399" s="8"/>
      <c r="AA399" s="8"/>
      <c r="AB399" s="8"/>
      <c r="AC399" s="8"/>
      <c r="AD399" s="8"/>
      <c r="AE399" s="8"/>
      <c r="AF399" s="8"/>
      <c r="AG399" s="8"/>
    </row>
    <row r="400" spans="1:54" x14ac:dyDescent="0.3">
      <c r="F400" s="2"/>
      <c r="G400" s="2"/>
      <c r="H400" s="4"/>
      <c r="I400" s="14"/>
      <c r="M400" s="8"/>
      <c r="N400" s="8"/>
      <c r="O400" s="8"/>
      <c r="P400" s="8"/>
      <c r="Q400" s="8"/>
      <c r="R400" s="8"/>
      <c r="T400" s="8"/>
      <c r="U400" s="8"/>
      <c r="V400" s="8"/>
      <c r="W400" s="8"/>
      <c r="X400" s="8"/>
      <c r="Y400" s="8"/>
      <c r="AA400" s="8"/>
      <c r="AB400" s="8"/>
      <c r="AC400" s="8"/>
      <c r="AD400" s="8"/>
      <c r="AE400" s="8"/>
      <c r="AF400" s="8"/>
      <c r="AG400" s="8"/>
    </row>
    <row r="401" spans="6:33" x14ac:dyDescent="0.3">
      <c r="F401" s="2"/>
      <c r="G401" s="2"/>
      <c r="H401" s="4"/>
      <c r="I401" s="14"/>
      <c r="M401" s="8"/>
      <c r="N401" s="8"/>
      <c r="O401" s="8"/>
      <c r="P401" s="8"/>
      <c r="Q401" s="8"/>
      <c r="R401" s="8"/>
      <c r="T401" s="8"/>
      <c r="U401" s="8"/>
      <c r="V401" s="8"/>
      <c r="W401" s="8"/>
      <c r="X401" s="8"/>
      <c r="Y401" s="8"/>
      <c r="AA401" s="8"/>
      <c r="AB401" s="8"/>
      <c r="AC401" s="8"/>
      <c r="AD401" s="8"/>
      <c r="AE401" s="8"/>
      <c r="AF401" s="8"/>
      <c r="AG401" s="8"/>
    </row>
    <row r="402" spans="6:33" x14ac:dyDescent="0.3">
      <c r="F402" s="2"/>
      <c r="G402" s="2"/>
      <c r="H402" s="4"/>
      <c r="I402" s="14"/>
      <c r="M402" s="8"/>
      <c r="N402" s="8"/>
      <c r="O402" s="8"/>
      <c r="P402" s="8"/>
      <c r="Q402" s="8"/>
      <c r="R402" s="8"/>
      <c r="T402" s="8"/>
      <c r="U402" s="8"/>
      <c r="V402" s="8"/>
      <c r="W402" s="8"/>
      <c r="X402" s="8"/>
      <c r="Y402" s="8"/>
      <c r="AA402" s="8"/>
      <c r="AB402" s="8"/>
      <c r="AC402" s="8"/>
      <c r="AD402" s="8"/>
      <c r="AE402" s="8"/>
      <c r="AF402" s="8"/>
      <c r="AG402" s="8"/>
    </row>
    <row r="403" spans="6:33" x14ac:dyDescent="0.3">
      <c r="F403" s="2"/>
      <c r="G403" s="2"/>
      <c r="H403" s="4"/>
      <c r="I403" s="14"/>
      <c r="M403" s="8"/>
      <c r="N403" s="8"/>
      <c r="O403" s="8"/>
      <c r="P403" s="8"/>
      <c r="Q403" s="8"/>
      <c r="R403" s="8"/>
      <c r="T403" s="8"/>
      <c r="U403" s="8"/>
      <c r="V403" s="8"/>
      <c r="W403" s="8"/>
      <c r="X403" s="8"/>
      <c r="Y403" s="8"/>
      <c r="AA403" s="8"/>
      <c r="AB403" s="8"/>
      <c r="AC403" s="8"/>
      <c r="AD403" s="8"/>
      <c r="AE403" s="8"/>
      <c r="AF403" s="8"/>
      <c r="AG403" s="8"/>
    </row>
    <row r="404" spans="6:33" x14ac:dyDescent="0.3">
      <c r="F404" s="2"/>
      <c r="G404" s="2"/>
      <c r="H404" s="4"/>
      <c r="I404" s="14"/>
      <c r="M404" s="8"/>
      <c r="N404" s="8"/>
      <c r="O404" s="8"/>
      <c r="P404" s="8"/>
      <c r="Q404" s="8"/>
      <c r="R404" s="8"/>
      <c r="T404" s="8"/>
      <c r="U404" s="8"/>
      <c r="V404" s="8"/>
      <c r="W404" s="8"/>
      <c r="X404" s="8"/>
      <c r="Y404" s="8"/>
      <c r="AA404" s="8"/>
      <c r="AB404" s="8"/>
      <c r="AC404" s="8"/>
      <c r="AD404" s="8"/>
      <c r="AE404" s="8"/>
      <c r="AF404" s="8"/>
      <c r="AG404" s="8"/>
    </row>
    <row r="405" spans="6:33" x14ac:dyDescent="0.3">
      <c r="F405" s="2"/>
      <c r="G405" s="2"/>
      <c r="H405" s="4"/>
      <c r="I405" s="14"/>
      <c r="M405" s="8"/>
      <c r="N405" s="8"/>
      <c r="O405" s="8"/>
      <c r="P405" s="8"/>
      <c r="Q405" s="8"/>
      <c r="R405" s="8"/>
      <c r="T405" s="8"/>
      <c r="U405" s="8"/>
      <c r="V405" s="8"/>
      <c r="W405" s="8"/>
      <c r="X405" s="8"/>
      <c r="Y405" s="8"/>
      <c r="AA405" s="8"/>
      <c r="AB405" s="8"/>
      <c r="AC405" s="8"/>
      <c r="AD405" s="8"/>
      <c r="AE405" s="8"/>
      <c r="AF405" s="8"/>
      <c r="AG405" s="8"/>
    </row>
    <row r="406" spans="6:33" x14ac:dyDescent="0.3">
      <c r="F406" s="2"/>
      <c r="G406" s="2"/>
      <c r="H406" s="4"/>
      <c r="I406" s="14"/>
      <c r="M406" s="8"/>
      <c r="N406" s="8"/>
      <c r="O406" s="8"/>
      <c r="P406" s="8"/>
      <c r="Q406" s="8"/>
      <c r="R406" s="8"/>
      <c r="T406" s="8"/>
      <c r="U406" s="8"/>
      <c r="V406" s="8"/>
      <c r="W406" s="8"/>
      <c r="X406" s="8"/>
      <c r="Y406" s="8"/>
      <c r="AA406" s="8"/>
      <c r="AB406" s="8"/>
      <c r="AC406" s="8"/>
      <c r="AD406" s="8"/>
      <c r="AE406" s="8"/>
      <c r="AF406" s="8"/>
      <c r="AG406" s="8"/>
    </row>
    <row r="407" spans="6:33" x14ac:dyDescent="0.3">
      <c r="F407" s="2"/>
      <c r="G407" s="2"/>
      <c r="H407" s="4"/>
      <c r="I407" s="14"/>
      <c r="M407" s="8"/>
      <c r="N407" s="8"/>
      <c r="O407" s="8"/>
      <c r="P407" s="8"/>
      <c r="Q407" s="8"/>
      <c r="R407" s="8"/>
      <c r="T407" s="8"/>
      <c r="U407" s="8"/>
      <c r="V407" s="8"/>
      <c r="W407" s="8"/>
      <c r="X407" s="8"/>
      <c r="Y407" s="8"/>
      <c r="AA407" s="8"/>
      <c r="AB407" s="8"/>
      <c r="AC407" s="8"/>
      <c r="AD407" s="8"/>
      <c r="AE407" s="8"/>
      <c r="AF407" s="8"/>
      <c r="AG407" s="8"/>
    </row>
    <row r="408" spans="6:33" x14ac:dyDescent="0.3">
      <c r="F408" s="2"/>
      <c r="G408" s="2"/>
      <c r="H408" s="4"/>
      <c r="I408" s="14"/>
      <c r="M408" s="8"/>
      <c r="N408" s="8"/>
      <c r="O408" s="8"/>
      <c r="P408" s="8"/>
      <c r="Q408" s="8"/>
      <c r="R408" s="8"/>
      <c r="T408" s="8"/>
      <c r="U408" s="8"/>
      <c r="V408" s="8"/>
      <c r="W408" s="8"/>
      <c r="X408" s="8"/>
      <c r="Y408" s="8"/>
      <c r="AA408" s="8"/>
      <c r="AB408" s="8"/>
      <c r="AC408" s="8"/>
      <c r="AD408" s="8"/>
      <c r="AE408" s="8"/>
      <c r="AF408" s="8"/>
      <c r="AG408" s="8"/>
    </row>
    <row r="409" spans="6:33" x14ac:dyDescent="0.3">
      <c r="F409" s="2"/>
      <c r="G409" s="2"/>
      <c r="H409" s="4"/>
      <c r="I409" s="14"/>
      <c r="M409" s="8"/>
      <c r="N409" s="8"/>
      <c r="O409" s="8"/>
      <c r="P409" s="8"/>
      <c r="Q409" s="8"/>
      <c r="R409" s="8"/>
      <c r="T409" s="8"/>
      <c r="U409" s="8"/>
      <c r="V409" s="8"/>
      <c r="W409" s="8"/>
      <c r="X409" s="8"/>
      <c r="Y409" s="8"/>
      <c r="AA409" s="8"/>
      <c r="AB409" s="8"/>
      <c r="AC409" s="8"/>
      <c r="AD409" s="8"/>
      <c r="AE409" s="8"/>
      <c r="AF409" s="8"/>
      <c r="AG409" s="8"/>
    </row>
    <row r="410" spans="6:33" x14ac:dyDescent="0.3">
      <c r="F410" s="2"/>
      <c r="G410" s="2"/>
      <c r="H410" s="4"/>
      <c r="I410" s="14"/>
      <c r="M410" s="8"/>
      <c r="N410" s="8"/>
      <c r="O410" s="8"/>
      <c r="P410" s="8"/>
      <c r="Q410" s="8"/>
      <c r="R410" s="8"/>
      <c r="T410" s="8"/>
      <c r="U410" s="8"/>
      <c r="V410" s="8"/>
      <c r="W410" s="8"/>
      <c r="X410" s="8"/>
      <c r="Y410" s="8"/>
      <c r="AA410" s="8"/>
      <c r="AB410" s="8"/>
      <c r="AC410" s="8"/>
      <c r="AD410" s="8"/>
      <c r="AE410" s="8"/>
      <c r="AF410" s="8"/>
      <c r="AG410" s="8"/>
    </row>
    <row r="411" spans="6:33" x14ac:dyDescent="0.3">
      <c r="F411" s="2"/>
      <c r="G411" s="2"/>
      <c r="H411" s="4"/>
      <c r="I411" s="14"/>
      <c r="M411" s="8"/>
      <c r="N411" s="8"/>
      <c r="O411" s="8"/>
      <c r="P411" s="8"/>
      <c r="Q411" s="8"/>
      <c r="R411" s="8"/>
      <c r="T411" s="8"/>
      <c r="U411" s="8"/>
      <c r="V411" s="8"/>
      <c r="W411" s="8"/>
      <c r="X411" s="8"/>
      <c r="Y411" s="8"/>
      <c r="AA411" s="8"/>
      <c r="AB411" s="8"/>
      <c r="AC411" s="8"/>
      <c r="AD411" s="8"/>
      <c r="AE411" s="8"/>
      <c r="AF411" s="8"/>
      <c r="AG411" s="8"/>
    </row>
    <row r="412" spans="6:33" x14ac:dyDescent="0.3">
      <c r="F412" s="2"/>
      <c r="G412" s="2"/>
      <c r="H412" s="4"/>
      <c r="I412" s="14"/>
      <c r="M412" s="8"/>
      <c r="N412" s="8"/>
      <c r="O412" s="8"/>
      <c r="P412" s="8"/>
      <c r="Q412" s="8"/>
      <c r="R412" s="8"/>
      <c r="T412" s="8"/>
      <c r="U412" s="8"/>
      <c r="V412" s="8"/>
      <c r="W412" s="8"/>
      <c r="X412" s="8"/>
      <c r="Y412" s="8"/>
      <c r="AA412" s="8"/>
      <c r="AB412" s="8"/>
      <c r="AC412" s="8"/>
      <c r="AD412" s="8"/>
      <c r="AE412" s="8"/>
      <c r="AF412" s="8"/>
      <c r="AG412" s="8"/>
    </row>
    <row r="413" spans="6:33" x14ac:dyDescent="0.3">
      <c r="F413" s="2"/>
      <c r="G413" s="2"/>
      <c r="H413" s="4"/>
      <c r="I413" s="14"/>
      <c r="M413" s="8"/>
      <c r="N413" s="8"/>
      <c r="O413" s="8"/>
      <c r="P413" s="8"/>
      <c r="Q413" s="8"/>
      <c r="R413" s="8"/>
      <c r="T413" s="8"/>
      <c r="U413" s="8"/>
      <c r="V413" s="8"/>
      <c r="W413" s="8"/>
      <c r="X413" s="8"/>
      <c r="Y413" s="8"/>
      <c r="AA413" s="8"/>
      <c r="AB413" s="8"/>
      <c r="AC413" s="8"/>
      <c r="AD413" s="8"/>
      <c r="AE413" s="8"/>
      <c r="AF413" s="8"/>
      <c r="AG413" s="8"/>
    </row>
    <row r="414" spans="6:33" x14ac:dyDescent="0.3">
      <c r="F414" s="2"/>
      <c r="G414" s="2"/>
      <c r="H414" s="4"/>
      <c r="I414" s="14"/>
      <c r="M414" s="8"/>
      <c r="N414" s="8"/>
      <c r="O414" s="8"/>
      <c r="P414" s="8"/>
      <c r="Q414" s="8"/>
      <c r="R414" s="8"/>
      <c r="T414" s="8"/>
      <c r="U414" s="8"/>
      <c r="V414" s="8"/>
      <c r="W414" s="8"/>
      <c r="X414" s="8"/>
      <c r="Y414" s="8"/>
      <c r="AA414" s="8"/>
      <c r="AB414" s="8"/>
      <c r="AC414" s="8"/>
      <c r="AD414" s="8"/>
      <c r="AE414" s="8"/>
      <c r="AF414" s="8"/>
      <c r="AG414" s="8"/>
    </row>
    <row r="415" spans="6:33" x14ac:dyDescent="0.3">
      <c r="F415" s="2"/>
      <c r="G415" s="2"/>
      <c r="H415" s="4"/>
      <c r="I415" s="14"/>
      <c r="M415" s="8"/>
      <c r="N415" s="8"/>
      <c r="O415" s="8"/>
      <c r="P415" s="8"/>
      <c r="Q415" s="8"/>
      <c r="R415" s="8"/>
      <c r="T415" s="8"/>
      <c r="U415" s="8"/>
      <c r="V415" s="8"/>
      <c r="W415" s="8"/>
      <c r="X415" s="8"/>
      <c r="Y415" s="8"/>
      <c r="AA415" s="8"/>
      <c r="AB415" s="8"/>
      <c r="AC415" s="8"/>
      <c r="AD415" s="8"/>
      <c r="AE415" s="8"/>
      <c r="AF415" s="8"/>
      <c r="AG415" s="8"/>
    </row>
    <row r="416" spans="6:33" x14ac:dyDescent="0.3">
      <c r="F416" s="2"/>
      <c r="G416" s="2"/>
      <c r="H416" s="4"/>
      <c r="I416" s="14"/>
      <c r="M416" s="8"/>
      <c r="N416" s="8"/>
      <c r="O416" s="8"/>
      <c r="P416" s="8"/>
      <c r="Q416" s="8"/>
      <c r="R416" s="8"/>
      <c r="T416" s="8"/>
      <c r="U416" s="8"/>
      <c r="V416" s="8"/>
      <c r="W416" s="8"/>
      <c r="X416" s="8"/>
      <c r="Y416" s="8"/>
      <c r="AA416" s="8"/>
      <c r="AB416" s="8"/>
      <c r="AC416" s="8"/>
      <c r="AD416" s="8"/>
      <c r="AE416" s="8"/>
      <c r="AF416" s="8"/>
      <c r="AG416" s="8"/>
    </row>
    <row r="417" spans="6:33" x14ac:dyDescent="0.3">
      <c r="F417" s="2"/>
      <c r="G417" s="2"/>
      <c r="H417" s="4"/>
      <c r="I417" s="14"/>
      <c r="M417" s="8"/>
      <c r="N417" s="8"/>
      <c r="O417" s="8"/>
      <c r="P417" s="8"/>
      <c r="Q417" s="8"/>
      <c r="R417" s="8"/>
      <c r="T417" s="8"/>
      <c r="U417" s="8"/>
      <c r="V417" s="8"/>
      <c r="W417" s="8"/>
      <c r="X417" s="8"/>
      <c r="Y417" s="8"/>
      <c r="AA417" s="8"/>
      <c r="AB417" s="8"/>
      <c r="AC417" s="8"/>
      <c r="AD417" s="8"/>
      <c r="AE417" s="8"/>
      <c r="AF417" s="8"/>
      <c r="AG417" s="8"/>
    </row>
    <row r="418" spans="6:33" x14ac:dyDescent="0.3">
      <c r="F418" s="2"/>
      <c r="G418" s="2"/>
      <c r="H418" s="4"/>
      <c r="I418" s="14"/>
      <c r="M418" s="8"/>
      <c r="N418" s="8"/>
      <c r="O418" s="8"/>
      <c r="P418" s="8"/>
      <c r="Q418" s="8"/>
      <c r="R418" s="8"/>
      <c r="T418" s="8"/>
      <c r="U418" s="8"/>
      <c r="V418" s="8"/>
      <c r="W418" s="8"/>
      <c r="X418" s="8"/>
      <c r="Y418" s="8"/>
      <c r="AA418" s="8"/>
      <c r="AB418" s="8"/>
      <c r="AC418" s="8"/>
      <c r="AD418" s="8"/>
      <c r="AE418" s="8"/>
      <c r="AF418" s="8"/>
      <c r="AG418" s="8"/>
    </row>
    <row r="419" spans="6:33" x14ac:dyDescent="0.3">
      <c r="F419" s="2"/>
      <c r="G419" s="2"/>
      <c r="H419" s="4"/>
      <c r="I419" s="14"/>
      <c r="M419" s="8"/>
      <c r="N419" s="8"/>
      <c r="O419" s="8"/>
      <c r="P419" s="8"/>
      <c r="Q419" s="8"/>
      <c r="R419" s="8"/>
      <c r="T419" s="8"/>
      <c r="U419" s="8"/>
      <c r="V419" s="8"/>
      <c r="W419" s="8"/>
      <c r="X419" s="8"/>
      <c r="Y419" s="8"/>
      <c r="AA419" s="8"/>
      <c r="AB419" s="8"/>
      <c r="AC419" s="8"/>
      <c r="AD419" s="8"/>
      <c r="AE419" s="8"/>
      <c r="AF419" s="8"/>
      <c r="AG419" s="8"/>
    </row>
    <row r="420" spans="6:33" x14ac:dyDescent="0.3">
      <c r="F420" s="2"/>
      <c r="G420" s="2"/>
      <c r="H420" s="4"/>
      <c r="I420" s="14"/>
      <c r="M420" s="8"/>
      <c r="N420" s="8"/>
      <c r="O420" s="8"/>
      <c r="P420" s="8"/>
      <c r="Q420" s="8"/>
      <c r="R420" s="8"/>
      <c r="T420" s="8"/>
      <c r="U420" s="8"/>
      <c r="V420" s="8"/>
      <c r="W420" s="8"/>
      <c r="X420" s="8"/>
      <c r="Y420" s="8"/>
      <c r="AA420" s="8"/>
      <c r="AB420" s="8"/>
      <c r="AC420" s="8"/>
      <c r="AD420" s="8"/>
      <c r="AE420" s="8"/>
      <c r="AF420" s="8"/>
      <c r="AG420" s="8"/>
    </row>
    <row r="421" spans="6:33" x14ac:dyDescent="0.3">
      <c r="F421" s="2"/>
      <c r="G421" s="2"/>
      <c r="H421" s="4"/>
      <c r="I421" s="14"/>
      <c r="M421" s="8"/>
      <c r="N421" s="8"/>
      <c r="O421" s="8"/>
      <c r="P421" s="8"/>
      <c r="Q421" s="8"/>
      <c r="R421" s="8"/>
      <c r="T421" s="8"/>
      <c r="U421" s="8"/>
      <c r="V421" s="8"/>
      <c r="W421" s="8"/>
      <c r="X421" s="8"/>
      <c r="Y421" s="8"/>
      <c r="AA421" s="8"/>
      <c r="AB421" s="8"/>
      <c r="AC421" s="8"/>
      <c r="AD421" s="8"/>
      <c r="AE421" s="8"/>
      <c r="AF421" s="8"/>
      <c r="AG421" s="8"/>
    </row>
    <row r="422" spans="6:33" x14ac:dyDescent="0.3">
      <c r="F422" s="2"/>
      <c r="G422" s="2"/>
      <c r="H422" s="4"/>
      <c r="I422" s="14"/>
      <c r="M422" s="8"/>
      <c r="N422" s="8"/>
      <c r="O422" s="8"/>
      <c r="P422" s="8"/>
      <c r="Q422" s="8"/>
      <c r="R422" s="8"/>
      <c r="T422" s="8"/>
      <c r="U422" s="8"/>
      <c r="V422" s="8"/>
      <c r="W422" s="8"/>
      <c r="X422" s="8"/>
      <c r="Y422" s="8"/>
      <c r="AA422" s="8"/>
      <c r="AB422" s="8"/>
      <c r="AC422" s="8"/>
      <c r="AD422" s="8"/>
      <c r="AE422" s="8"/>
      <c r="AF422" s="8"/>
      <c r="AG422" s="8"/>
    </row>
    <row r="423" spans="6:33" x14ac:dyDescent="0.3">
      <c r="F423" s="2"/>
      <c r="G423" s="2"/>
      <c r="H423" s="4"/>
      <c r="I423" s="14"/>
      <c r="M423" s="8"/>
      <c r="N423" s="8"/>
      <c r="O423" s="8"/>
      <c r="P423" s="8"/>
      <c r="Q423" s="8"/>
      <c r="R423" s="8"/>
      <c r="T423" s="8"/>
      <c r="U423" s="8"/>
      <c r="V423" s="8"/>
      <c r="W423" s="8"/>
      <c r="X423" s="8"/>
      <c r="Y423" s="8"/>
      <c r="AA423" s="8"/>
      <c r="AB423" s="8"/>
      <c r="AC423" s="8"/>
      <c r="AD423" s="8"/>
      <c r="AE423" s="8"/>
      <c r="AF423" s="8"/>
      <c r="AG423" s="8"/>
    </row>
    <row r="424" spans="6:33" x14ac:dyDescent="0.3">
      <c r="F424" s="2"/>
      <c r="G424" s="2"/>
      <c r="H424" s="4"/>
      <c r="I424" s="14"/>
      <c r="M424" s="8"/>
      <c r="N424" s="8"/>
      <c r="O424" s="8"/>
      <c r="P424" s="8"/>
      <c r="Q424" s="8"/>
      <c r="R424" s="8"/>
      <c r="T424" s="8"/>
      <c r="U424" s="8"/>
      <c r="V424" s="8"/>
      <c r="W424" s="8"/>
      <c r="X424" s="8"/>
      <c r="Y424" s="8"/>
      <c r="AA424" s="8"/>
      <c r="AB424" s="8"/>
      <c r="AC424" s="8"/>
      <c r="AD424" s="8"/>
      <c r="AE424" s="8"/>
      <c r="AF424" s="8"/>
      <c r="AG424" s="8"/>
    </row>
    <row r="425" spans="6:33" x14ac:dyDescent="0.3">
      <c r="F425" s="2"/>
      <c r="G425" s="2"/>
      <c r="H425" s="4"/>
      <c r="I425" s="14"/>
      <c r="M425" s="8"/>
      <c r="N425" s="8"/>
      <c r="O425" s="8"/>
      <c r="P425" s="8"/>
      <c r="Q425" s="8"/>
      <c r="R425" s="8"/>
      <c r="T425" s="8"/>
      <c r="U425" s="8"/>
      <c r="V425" s="8"/>
      <c r="W425" s="8"/>
      <c r="X425" s="8"/>
      <c r="Y425" s="8"/>
      <c r="AA425" s="8"/>
      <c r="AB425" s="8"/>
      <c r="AC425" s="8"/>
      <c r="AD425" s="8"/>
      <c r="AE425" s="8"/>
      <c r="AF425" s="8"/>
      <c r="AG425" s="8"/>
    </row>
    <row r="426" spans="6:33" x14ac:dyDescent="0.3">
      <c r="F426" s="2"/>
      <c r="G426" s="2"/>
      <c r="H426" s="4"/>
      <c r="I426" s="14"/>
      <c r="M426" s="8"/>
      <c r="N426" s="8"/>
      <c r="O426" s="8"/>
      <c r="P426" s="8"/>
      <c r="Q426" s="8"/>
      <c r="R426" s="8"/>
      <c r="T426" s="8"/>
      <c r="U426" s="8"/>
      <c r="V426" s="8"/>
      <c r="W426" s="8"/>
      <c r="X426" s="8"/>
      <c r="Y426" s="8"/>
      <c r="AA426" s="8"/>
      <c r="AB426" s="8"/>
      <c r="AC426" s="8"/>
      <c r="AD426" s="8"/>
      <c r="AE426" s="8"/>
      <c r="AF426" s="8"/>
      <c r="AG426" s="8"/>
    </row>
    <row r="427" spans="6:33" x14ac:dyDescent="0.3">
      <c r="F427" s="2"/>
      <c r="G427" s="2"/>
      <c r="H427" s="4"/>
      <c r="I427" s="14"/>
      <c r="M427" s="8"/>
      <c r="N427" s="8"/>
      <c r="O427" s="8"/>
      <c r="P427" s="8"/>
      <c r="Q427" s="8"/>
      <c r="R427" s="8"/>
      <c r="T427" s="8"/>
      <c r="U427" s="8"/>
      <c r="V427" s="8"/>
      <c r="W427" s="8"/>
      <c r="X427" s="8"/>
      <c r="Y427" s="8"/>
      <c r="AA427" s="8"/>
      <c r="AB427" s="8"/>
      <c r="AC427" s="8"/>
      <c r="AD427" s="8"/>
      <c r="AE427" s="8"/>
      <c r="AF427" s="8"/>
      <c r="AG427" s="8"/>
    </row>
    <row r="428" spans="6:33" x14ac:dyDescent="0.3">
      <c r="F428" s="2"/>
      <c r="G428" s="2"/>
      <c r="H428" s="4"/>
      <c r="I428" s="14"/>
      <c r="M428" s="8"/>
      <c r="N428" s="8"/>
      <c r="O428" s="8"/>
      <c r="P428" s="8"/>
      <c r="Q428" s="8"/>
      <c r="R428" s="8"/>
      <c r="T428" s="8"/>
      <c r="U428" s="8"/>
      <c r="V428" s="8"/>
      <c r="W428" s="8"/>
      <c r="X428" s="8"/>
      <c r="Y428" s="8"/>
      <c r="AA428" s="8"/>
      <c r="AB428" s="8"/>
      <c r="AC428" s="8"/>
      <c r="AD428" s="8"/>
      <c r="AE428" s="8"/>
      <c r="AF428" s="8"/>
      <c r="AG428" s="8"/>
    </row>
    <row r="429" spans="6:33" x14ac:dyDescent="0.3">
      <c r="F429" s="2"/>
      <c r="G429" s="2"/>
      <c r="H429" s="4"/>
      <c r="I429" s="14"/>
      <c r="M429" s="8"/>
      <c r="N429" s="8"/>
      <c r="O429" s="8"/>
      <c r="P429" s="8"/>
      <c r="Q429" s="8"/>
      <c r="R429" s="8"/>
      <c r="T429" s="8"/>
      <c r="U429" s="8"/>
      <c r="V429" s="8"/>
      <c r="W429" s="8"/>
      <c r="X429" s="8"/>
      <c r="Y429" s="8"/>
      <c r="AA429" s="8"/>
      <c r="AB429" s="8"/>
      <c r="AC429" s="8"/>
      <c r="AD429" s="8"/>
      <c r="AE429" s="8"/>
      <c r="AF429" s="8"/>
      <c r="AG429" s="8"/>
    </row>
    <row r="430" spans="6:33" x14ac:dyDescent="0.3">
      <c r="F430" s="2"/>
      <c r="G430" s="2"/>
      <c r="H430" s="4"/>
      <c r="I430" s="14"/>
      <c r="M430" s="8"/>
      <c r="N430" s="8"/>
      <c r="O430" s="8"/>
      <c r="P430" s="8"/>
      <c r="Q430" s="8"/>
      <c r="R430" s="8"/>
      <c r="T430" s="8"/>
      <c r="U430" s="8"/>
      <c r="V430" s="8"/>
      <c r="W430" s="8"/>
      <c r="X430" s="8"/>
      <c r="Y430" s="8"/>
      <c r="AA430" s="8"/>
      <c r="AB430" s="8"/>
      <c r="AC430" s="8"/>
      <c r="AD430" s="8"/>
      <c r="AE430" s="8"/>
      <c r="AF430" s="8"/>
      <c r="AG430" s="8"/>
    </row>
    <row r="431" spans="6:33" x14ac:dyDescent="0.3">
      <c r="F431" s="2"/>
      <c r="G431" s="2"/>
      <c r="H431" s="4"/>
      <c r="I431" s="14"/>
      <c r="M431" s="8"/>
      <c r="N431" s="8"/>
      <c r="O431" s="8"/>
      <c r="P431" s="8"/>
      <c r="Q431" s="8"/>
      <c r="R431" s="8"/>
      <c r="T431" s="8"/>
      <c r="U431" s="8"/>
      <c r="V431" s="8"/>
      <c r="W431" s="8"/>
      <c r="X431" s="8"/>
      <c r="Y431" s="8"/>
      <c r="AA431" s="8"/>
      <c r="AB431" s="8"/>
      <c r="AC431" s="8"/>
      <c r="AD431" s="8"/>
      <c r="AE431" s="8"/>
      <c r="AF431" s="8"/>
      <c r="AG431" s="8"/>
    </row>
    <row r="432" spans="6:33" x14ac:dyDescent="0.3">
      <c r="F432" s="2"/>
      <c r="G432" s="2"/>
      <c r="H432" s="4"/>
      <c r="I432" s="14"/>
      <c r="M432" s="8"/>
      <c r="N432" s="8"/>
      <c r="O432" s="8"/>
      <c r="P432" s="8"/>
      <c r="Q432" s="8"/>
      <c r="R432" s="8"/>
      <c r="T432" s="8"/>
      <c r="U432" s="8"/>
      <c r="V432" s="8"/>
      <c r="W432" s="8"/>
      <c r="X432" s="8"/>
      <c r="Y432" s="8"/>
      <c r="AA432" s="8"/>
      <c r="AB432" s="8"/>
      <c r="AC432" s="8"/>
      <c r="AD432" s="8"/>
      <c r="AE432" s="8"/>
      <c r="AF432" s="8"/>
      <c r="AG432" s="8"/>
    </row>
    <row r="433" spans="6:33" x14ac:dyDescent="0.3">
      <c r="F433" s="2"/>
      <c r="G433" s="2"/>
      <c r="H433" s="4"/>
      <c r="I433" s="14"/>
      <c r="M433" s="8"/>
      <c r="N433" s="8"/>
      <c r="O433" s="8"/>
      <c r="P433" s="8"/>
      <c r="Q433" s="8"/>
      <c r="R433" s="8"/>
      <c r="T433" s="8"/>
      <c r="U433" s="8"/>
      <c r="V433" s="8"/>
      <c r="W433" s="8"/>
      <c r="X433" s="8"/>
      <c r="Y433" s="8"/>
      <c r="AA433" s="8"/>
      <c r="AB433" s="8"/>
      <c r="AC433" s="8"/>
      <c r="AD433" s="8"/>
      <c r="AE433" s="8"/>
      <c r="AF433" s="8"/>
      <c r="AG433" s="8"/>
    </row>
    <row r="434" spans="6:33" x14ac:dyDescent="0.3">
      <c r="F434" s="2"/>
      <c r="G434" s="2"/>
      <c r="H434" s="4"/>
      <c r="I434" s="14"/>
      <c r="M434" s="8"/>
      <c r="N434" s="8"/>
      <c r="O434" s="8"/>
      <c r="P434" s="8"/>
      <c r="Q434" s="8"/>
      <c r="R434" s="8"/>
      <c r="T434" s="8"/>
      <c r="U434" s="8"/>
      <c r="V434" s="8"/>
      <c r="W434" s="8"/>
      <c r="X434" s="8"/>
      <c r="Y434" s="8"/>
      <c r="AA434" s="8"/>
      <c r="AB434" s="8"/>
      <c r="AC434" s="8"/>
      <c r="AD434" s="8"/>
      <c r="AE434" s="8"/>
      <c r="AF434" s="8"/>
      <c r="AG434" s="8"/>
    </row>
    <row r="435" spans="6:33" x14ac:dyDescent="0.3">
      <c r="F435" s="2"/>
      <c r="G435" s="2"/>
      <c r="H435" s="4"/>
      <c r="I435" s="14"/>
      <c r="M435" s="8"/>
      <c r="N435" s="8"/>
      <c r="O435" s="8"/>
      <c r="P435" s="8"/>
      <c r="Q435" s="8"/>
      <c r="R435" s="8"/>
      <c r="T435" s="8"/>
      <c r="U435" s="8"/>
      <c r="V435" s="8"/>
      <c r="W435" s="8"/>
      <c r="X435" s="8"/>
      <c r="Y435" s="8"/>
      <c r="AA435" s="8"/>
      <c r="AB435" s="8"/>
      <c r="AC435" s="8"/>
      <c r="AD435" s="8"/>
      <c r="AE435" s="8"/>
      <c r="AF435" s="8"/>
      <c r="AG435" s="8"/>
    </row>
    <row r="436" spans="6:33" x14ac:dyDescent="0.3">
      <c r="F436" s="2"/>
      <c r="G436" s="2"/>
      <c r="H436" s="4"/>
      <c r="I436" s="14"/>
      <c r="M436" s="8"/>
      <c r="N436" s="8"/>
      <c r="O436" s="8"/>
      <c r="P436" s="8"/>
      <c r="Q436" s="8"/>
      <c r="R436" s="8"/>
      <c r="T436" s="8"/>
      <c r="U436" s="8"/>
      <c r="V436" s="8"/>
      <c r="W436" s="8"/>
      <c r="X436" s="8"/>
      <c r="Y436" s="8"/>
      <c r="AA436" s="8"/>
      <c r="AB436" s="8"/>
      <c r="AC436" s="8"/>
      <c r="AD436" s="8"/>
      <c r="AE436" s="8"/>
      <c r="AF436" s="8"/>
      <c r="AG436" s="8"/>
    </row>
    <row r="437" spans="6:33" x14ac:dyDescent="0.3">
      <c r="F437" s="2"/>
      <c r="G437" s="2"/>
      <c r="H437" s="4"/>
      <c r="I437" s="14"/>
      <c r="M437" s="8"/>
      <c r="N437" s="8"/>
      <c r="O437" s="8"/>
      <c r="P437" s="8"/>
      <c r="Q437" s="8"/>
      <c r="R437" s="8"/>
      <c r="T437" s="8"/>
      <c r="U437" s="8"/>
      <c r="V437" s="8"/>
      <c r="W437" s="8"/>
      <c r="X437" s="8"/>
      <c r="Y437" s="8"/>
      <c r="AA437" s="8"/>
      <c r="AB437" s="8"/>
      <c r="AC437" s="8"/>
      <c r="AD437" s="8"/>
      <c r="AE437" s="8"/>
      <c r="AF437" s="8"/>
      <c r="AG437" s="8"/>
    </row>
    <row r="438" spans="6:33" x14ac:dyDescent="0.3">
      <c r="F438" s="2"/>
      <c r="G438" s="2"/>
      <c r="H438" s="4"/>
      <c r="I438" s="14"/>
      <c r="M438" s="8"/>
      <c r="N438" s="8"/>
      <c r="O438" s="8"/>
      <c r="P438" s="8"/>
      <c r="Q438" s="8"/>
      <c r="R438" s="8"/>
      <c r="T438" s="8"/>
      <c r="U438" s="8"/>
      <c r="V438" s="8"/>
      <c r="W438" s="8"/>
      <c r="X438" s="8"/>
      <c r="Y438" s="8"/>
      <c r="AA438" s="8"/>
      <c r="AB438" s="8"/>
      <c r="AC438" s="8"/>
      <c r="AD438" s="8"/>
      <c r="AE438" s="8"/>
      <c r="AF438" s="8"/>
      <c r="AG438" s="8"/>
    </row>
    <row r="439" spans="6:33" x14ac:dyDescent="0.3">
      <c r="F439" s="2"/>
      <c r="G439" s="2"/>
      <c r="H439" s="4"/>
      <c r="I439" s="14"/>
      <c r="M439" s="8"/>
      <c r="N439" s="8"/>
      <c r="O439" s="8"/>
      <c r="P439" s="8"/>
      <c r="Q439" s="8"/>
      <c r="R439" s="8"/>
      <c r="T439" s="8"/>
      <c r="U439" s="8"/>
      <c r="V439" s="8"/>
      <c r="W439" s="8"/>
      <c r="X439" s="8"/>
      <c r="Y439" s="8"/>
      <c r="AA439" s="8"/>
      <c r="AB439" s="8"/>
      <c r="AC439" s="8"/>
      <c r="AD439" s="8"/>
      <c r="AE439" s="8"/>
      <c r="AF439" s="8"/>
      <c r="AG439" s="8"/>
    </row>
    <row r="440" spans="6:33" x14ac:dyDescent="0.3">
      <c r="F440" s="2"/>
      <c r="G440" s="2"/>
      <c r="H440" s="4"/>
      <c r="I440" s="14"/>
      <c r="M440" s="8"/>
      <c r="N440" s="8"/>
      <c r="O440" s="8"/>
      <c r="P440" s="8"/>
      <c r="Q440" s="8"/>
      <c r="R440" s="8"/>
      <c r="T440" s="8"/>
      <c r="U440" s="8"/>
      <c r="V440" s="8"/>
      <c r="W440" s="8"/>
      <c r="X440" s="8"/>
      <c r="Y440" s="8"/>
      <c r="AA440" s="8"/>
      <c r="AB440" s="8"/>
      <c r="AC440" s="8"/>
      <c r="AD440" s="8"/>
      <c r="AE440" s="8"/>
      <c r="AF440" s="8"/>
      <c r="AG440" s="8"/>
    </row>
    <row r="441" spans="6:33" x14ac:dyDescent="0.3">
      <c r="F441" s="2"/>
      <c r="G441" s="2"/>
      <c r="H441" s="4"/>
      <c r="I441" s="14"/>
      <c r="M441" s="8"/>
      <c r="N441" s="8"/>
      <c r="O441" s="8"/>
      <c r="P441" s="8"/>
      <c r="Q441" s="8"/>
      <c r="R441" s="8"/>
      <c r="T441" s="8"/>
      <c r="U441" s="8"/>
      <c r="V441" s="8"/>
      <c r="W441" s="8"/>
      <c r="X441" s="8"/>
      <c r="Y441" s="8"/>
      <c r="AA441" s="8"/>
      <c r="AB441" s="8"/>
      <c r="AC441" s="8"/>
      <c r="AD441" s="8"/>
      <c r="AE441" s="8"/>
      <c r="AF441" s="8"/>
      <c r="AG441" s="8"/>
    </row>
    <row r="442" spans="6:33" x14ac:dyDescent="0.3">
      <c r="F442" s="2"/>
      <c r="G442" s="2"/>
      <c r="H442" s="4"/>
      <c r="I442" s="14"/>
      <c r="M442" s="8"/>
      <c r="N442" s="8"/>
      <c r="O442" s="8"/>
      <c r="P442" s="8"/>
      <c r="Q442" s="8"/>
      <c r="R442" s="8"/>
      <c r="T442" s="8"/>
      <c r="U442" s="8"/>
      <c r="V442" s="8"/>
      <c r="W442" s="8"/>
      <c r="X442" s="8"/>
      <c r="Y442" s="8"/>
      <c r="AA442" s="8"/>
      <c r="AB442" s="8"/>
      <c r="AC442" s="8"/>
      <c r="AD442" s="8"/>
      <c r="AE442" s="8"/>
      <c r="AF442" s="8"/>
      <c r="AG442" s="8"/>
    </row>
    <row r="443" spans="6:33" x14ac:dyDescent="0.3">
      <c r="F443" s="2"/>
      <c r="G443" s="2"/>
      <c r="H443" s="4"/>
      <c r="I443" s="14"/>
      <c r="M443" s="8"/>
      <c r="N443" s="8"/>
      <c r="O443" s="8"/>
      <c r="P443" s="8"/>
      <c r="Q443" s="8"/>
      <c r="R443" s="8"/>
      <c r="T443" s="8"/>
      <c r="U443" s="8"/>
      <c r="V443" s="8"/>
      <c r="W443" s="8"/>
      <c r="X443" s="8"/>
      <c r="Y443" s="8"/>
      <c r="AA443" s="8"/>
      <c r="AB443" s="8"/>
      <c r="AC443" s="8"/>
      <c r="AD443" s="8"/>
      <c r="AE443" s="8"/>
      <c r="AF443" s="8"/>
      <c r="AG443" s="8"/>
    </row>
    <row r="444" spans="6:33" x14ac:dyDescent="0.3">
      <c r="F444" s="2"/>
      <c r="G444" s="2"/>
      <c r="H444" s="4"/>
      <c r="I444" s="14"/>
      <c r="M444" s="8"/>
      <c r="N444" s="8"/>
      <c r="O444" s="8"/>
      <c r="P444" s="8"/>
      <c r="Q444" s="8"/>
      <c r="R444" s="8"/>
      <c r="T444" s="8"/>
      <c r="U444" s="8"/>
      <c r="V444" s="8"/>
      <c r="W444" s="8"/>
      <c r="X444" s="8"/>
      <c r="Y444" s="8"/>
      <c r="AA444" s="8"/>
      <c r="AB444" s="8"/>
      <c r="AC444" s="8"/>
      <c r="AD444" s="8"/>
      <c r="AE444" s="8"/>
      <c r="AF444" s="8"/>
      <c r="AG444" s="8"/>
    </row>
    <row r="445" spans="6:33" x14ac:dyDescent="0.3">
      <c r="F445" s="2"/>
      <c r="G445" s="2"/>
      <c r="H445" s="4"/>
      <c r="I445" s="14"/>
      <c r="M445" s="8"/>
      <c r="N445" s="8"/>
      <c r="O445" s="8"/>
      <c r="P445" s="8"/>
      <c r="Q445" s="8"/>
      <c r="R445" s="8"/>
      <c r="T445" s="8"/>
      <c r="U445" s="8"/>
      <c r="V445" s="8"/>
      <c r="W445" s="8"/>
      <c r="X445" s="8"/>
      <c r="Y445" s="8"/>
      <c r="AA445" s="8"/>
      <c r="AB445" s="8"/>
      <c r="AC445" s="8"/>
      <c r="AD445" s="8"/>
      <c r="AE445" s="8"/>
      <c r="AF445" s="8"/>
      <c r="AG445" s="8"/>
    </row>
    <row r="446" spans="6:33" x14ac:dyDescent="0.3">
      <c r="F446" s="2"/>
      <c r="G446" s="2"/>
      <c r="H446" s="4"/>
      <c r="I446" s="14"/>
      <c r="M446" s="8"/>
      <c r="N446" s="8"/>
      <c r="O446" s="8"/>
      <c r="P446" s="8"/>
      <c r="Q446" s="8"/>
      <c r="R446" s="8"/>
      <c r="T446" s="8"/>
      <c r="U446" s="8"/>
      <c r="V446" s="8"/>
      <c r="W446" s="8"/>
      <c r="X446" s="8"/>
      <c r="Y446" s="8"/>
      <c r="AA446" s="8"/>
      <c r="AB446" s="8"/>
      <c r="AC446" s="8"/>
      <c r="AD446" s="8"/>
      <c r="AE446" s="8"/>
      <c r="AF446" s="8"/>
      <c r="AG446" s="8"/>
    </row>
    <row r="447" spans="6:33" x14ac:dyDescent="0.3">
      <c r="F447" s="2"/>
      <c r="G447" s="2"/>
      <c r="H447" s="4"/>
      <c r="I447" s="14"/>
      <c r="M447" s="8"/>
      <c r="N447" s="8"/>
      <c r="O447" s="8"/>
      <c r="P447" s="8"/>
      <c r="Q447" s="8"/>
      <c r="R447" s="8"/>
      <c r="T447" s="8"/>
      <c r="U447" s="8"/>
      <c r="V447" s="8"/>
      <c r="W447" s="8"/>
      <c r="X447" s="8"/>
      <c r="Y447" s="8"/>
      <c r="AA447" s="8"/>
      <c r="AB447" s="8"/>
      <c r="AC447" s="8"/>
      <c r="AD447" s="8"/>
      <c r="AE447" s="8"/>
      <c r="AF447" s="8"/>
      <c r="AG447" s="8"/>
    </row>
    <row r="448" spans="6:33" x14ac:dyDescent="0.3">
      <c r="F448" s="2"/>
      <c r="G448" s="2"/>
      <c r="H448" s="4"/>
      <c r="I448" s="14"/>
      <c r="M448" s="8"/>
      <c r="N448" s="8"/>
      <c r="O448" s="8"/>
      <c r="P448" s="8"/>
      <c r="Q448" s="8"/>
      <c r="R448" s="8"/>
      <c r="T448" s="8"/>
      <c r="U448" s="8"/>
      <c r="V448" s="8"/>
      <c r="W448" s="8"/>
      <c r="X448" s="8"/>
      <c r="Y448" s="8"/>
      <c r="AA448" s="8"/>
      <c r="AB448" s="8"/>
      <c r="AC448" s="8"/>
      <c r="AD448" s="8"/>
      <c r="AE448" s="8"/>
      <c r="AF448" s="8"/>
      <c r="AG448" s="8"/>
    </row>
    <row r="449" spans="6:33" x14ac:dyDescent="0.3">
      <c r="F449" s="2"/>
      <c r="G449" s="2"/>
      <c r="H449" s="4"/>
      <c r="I449" s="14"/>
      <c r="M449" s="8"/>
      <c r="N449" s="8"/>
      <c r="O449" s="8"/>
      <c r="P449" s="8"/>
      <c r="Q449" s="8"/>
      <c r="R449" s="8"/>
      <c r="T449" s="8"/>
      <c r="U449" s="8"/>
      <c r="V449" s="8"/>
      <c r="W449" s="8"/>
      <c r="X449" s="8"/>
      <c r="Y449" s="8"/>
      <c r="AA449" s="8"/>
      <c r="AB449" s="8"/>
      <c r="AC449" s="8"/>
      <c r="AD449" s="8"/>
      <c r="AE449" s="8"/>
      <c r="AF449" s="8"/>
      <c r="AG449" s="8"/>
    </row>
    <row r="450" spans="6:33" x14ac:dyDescent="0.3">
      <c r="F450" s="2"/>
      <c r="G450" s="2"/>
      <c r="H450" s="4"/>
      <c r="I450" s="14"/>
      <c r="M450" s="8"/>
      <c r="N450" s="8"/>
      <c r="O450" s="8"/>
      <c r="P450" s="8"/>
      <c r="Q450" s="8"/>
      <c r="R450" s="8"/>
      <c r="T450" s="8"/>
      <c r="U450" s="8"/>
      <c r="V450" s="8"/>
      <c r="W450" s="8"/>
      <c r="X450" s="8"/>
      <c r="Y450" s="8"/>
      <c r="AA450" s="8"/>
      <c r="AB450" s="8"/>
      <c r="AC450" s="8"/>
      <c r="AD450" s="8"/>
      <c r="AE450" s="8"/>
      <c r="AF450" s="8"/>
      <c r="AG450" s="8"/>
    </row>
    <row r="451" spans="6:33" x14ac:dyDescent="0.3">
      <c r="F451" s="2"/>
      <c r="G451" s="2"/>
      <c r="H451" s="4"/>
      <c r="I451" s="14"/>
      <c r="M451" s="8"/>
      <c r="N451" s="8"/>
      <c r="O451" s="8"/>
      <c r="P451" s="8"/>
      <c r="Q451" s="8"/>
      <c r="R451" s="8"/>
      <c r="T451" s="8"/>
      <c r="U451" s="8"/>
      <c r="V451" s="8"/>
      <c r="W451" s="8"/>
      <c r="X451" s="8"/>
      <c r="Y451" s="8"/>
      <c r="AA451" s="8"/>
      <c r="AB451" s="8"/>
      <c r="AC451" s="8"/>
      <c r="AD451" s="8"/>
      <c r="AE451" s="8"/>
      <c r="AF451" s="8"/>
      <c r="AG451" s="8"/>
    </row>
    <row r="452" spans="6:33" x14ac:dyDescent="0.3">
      <c r="F452" s="2"/>
      <c r="G452" s="2"/>
      <c r="H452" s="4"/>
      <c r="I452" s="14"/>
      <c r="M452" s="8"/>
      <c r="N452" s="8"/>
      <c r="O452" s="8"/>
      <c r="P452" s="8"/>
      <c r="Q452" s="8"/>
      <c r="R452" s="8"/>
      <c r="T452" s="8"/>
      <c r="U452" s="8"/>
      <c r="V452" s="8"/>
      <c r="W452" s="8"/>
      <c r="X452" s="8"/>
      <c r="Y452" s="8"/>
      <c r="AA452" s="8"/>
      <c r="AB452" s="8"/>
      <c r="AC452" s="8"/>
      <c r="AD452" s="8"/>
      <c r="AE452" s="8"/>
      <c r="AF452" s="8"/>
      <c r="AG452" s="8"/>
    </row>
    <row r="453" spans="6:33" x14ac:dyDescent="0.3">
      <c r="F453" s="2"/>
      <c r="G453" s="2"/>
      <c r="H453" s="4"/>
      <c r="I453" s="14"/>
      <c r="M453" s="8"/>
      <c r="N453" s="8"/>
      <c r="O453" s="8"/>
      <c r="P453" s="8"/>
      <c r="Q453" s="8"/>
      <c r="R453" s="8"/>
      <c r="T453" s="8"/>
      <c r="U453" s="8"/>
      <c r="V453" s="8"/>
      <c r="W453" s="8"/>
      <c r="X453" s="8"/>
      <c r="Y453" s="8"/>
      <c r="AA453" s="8"/>
      <c r="AB453" s="8"/>
      <c r="AC453" s="8"/>
      <c r="AD453" s="8"/>
      <c r="AE453" s="8"/>
      <c r="AF453" s="8"/>
      <c r="AG453" s="8"/>
    </row>
    <row r="454" spans="6:33" x14ac:dyDescent="0.3">
      <c r="F454" s="2"/>
      <c r="G454" s="2"/>
      <c r="H454" s="4"/>
      <c r="I454" s="14"/>
      <c r="M454" s="8"/>
      <c r="N454" s="8"/>
      <c r="O454" s="8"/>
      <c r="P454" s="8"/>
      <c r="Q454" s="8"/>
      <c r="R454" s="8"/>
      <c r="T454" s="8"/>
      <c r="U454" s="8"/>
      <c r="V454" s="8"/>
      <c r="W454" s="8"/>
      <c r="X454" s="8"/>
      <c r="Y454" s="8"/>
      <c r="AA454" s="8"/>
      <c r="AB454" s="8"/>
      <c r="AC454" s="8"/>
      <c r="AD454" s="8"/>
      <c r="AE454" s="8"/>
      <c r="AF454" s="8"/>
      <c r="AG454" s="8"/>
    </row>
    <row r="455" spans="6:33" x14ac:dyDescent="0.3">
      <c r="F455" s="2"/>
      <c r="G455" s="2"/>
      <c r="H455" s="4"/>
      <c r="I455" s="14"/>
      <c r="M455" s="8"/>
      <c r="N455" s="8"/>
      <c r="O455" s="8"/>
      <c r="P455" s="8"/>
      <c r="Q455" s="8"/>
      <c r="R455" s="8"/>
      <c r="T455" s="8"/>
      <c r="U455" s="8"/>
      <c r="V455" s="8"/>
      <c r="W455" s="8"/>
      <c r="X455" s="8"/>
      <c r="Y455" s="8"/>
      <c r="AA455" s="8"/>
      <c r="AB455" s="8"/>
      <c r="AC455" s="8"/>
      <c r="AD455" s="8"/>
      <c r="AE455" s="8"/>
      <c r="AF455" s="8"/>
      <c r="AG455" s="8"/>
    </row>
    <row r="456" spans="6:33" x14ac:dyDescent="0.3">
      <c r="F456" s="2"/>
      <c r="G456" s="2"/>
      <c r="H456" s="4"/>
      <c r="I456" s="14"/>
      <c r="M456" s="8"/>
      <c r="N456" s="8"/>
      <c r="O456" s="8"/>
      <c r="P456" s="8"/>
      <c r="Q456" s="8"/>
      <c r="R456" s="8"/>
      <c r="T456" s="8"/>
      <c r="U456" s="8"/>
      <c r="V456" s="8"/>
      <c r="W456" s="8"/>
      <c r="X456" s="8"/>
      <c r="Y456" s="8"/>
      <c r="AA456" s="8"/>
      <c r="AB456" s="8"/>
      <c r="AC456" s="8"/>
      <c r="AD456" s="8"/>
      <c r="AE456" s="8"/>
      <c r="AF456" s="8"/>
      <c r="AG456" s="8"/>
    </row>
    <row r="457" spans="6:33" x14ac:dyDescent="0.3">
      <c r="F457" s="2"/>
      <c r="G457" s="2"/>
      <c r="H457" s="4"/>
      <c r="I457" s="14"/>
      <c r="M457" s="8"/>
      <c r="N457" s="8"/>
      <c r="O457" s="8"/>
      <c r="P457" s="8"/>
      <c r="Q457" s="8"/>
      <c r="R457" s="8"/>
      <c r="T457" s="8"/>
      <c r="U457" s="8"/>
      <c r="V457" s="8"/>
      <c r="W457" s="8"/>
      <c r="X457" s="8"/>
      <c r="Y457" s="8"/>
      <c r="AA457" s="8"/>
      <c r="AB457" s="8"/>
      <c r="AC457" s="8"/>
      <c r="AD457" s="8"/>
      <c r="AE457" s="8"/>
      <c r="AF457" s="8"/>
      <c r="AG457" s="8"/>
    </row>
    <row r="458" spans="6:33" x14ac:dyDescent="0.3">
      <c r="F458" s="2"/>
      <c r="G458" s="2"/>
      <c r="H458" s="4"/>
      <c r="I458" s="14"/>
      <c r="M458" s="8"/>
      <c r="N458" s="8"/>
      <c r="O458" s="8"/>
      <c r="P458" s="8"/>
      <c r="Q458" s="8"/>
      <c r="R458" s="8"/>
      <c r="T458" s="8"/>
      <c r="U458" s="8"/>
      <c r="V458" s="8"/>
      <c r="W458" s="8"/>
      <c r="X458" s="8"/>
      <c r="Y458" s="8"/>
      <c r="AA458" s="8"/>
      <c r="AB458" s="8"/>
      <c r="AC458" s="8"/>
      <c r="AD458" s="8"/>
      <c r="AE458" s="8"/>
      <c r="AF458" s="8"/>
      <c r="AG458" s="8"/>
    </row>
    <row r="459" spans="6:33" x14ac:dyDescent="0.3">
      <c r="F459" s="2"/>
      <c r="G459" s="2"/>
      <c r="H459" s="4"/>
      <c r="I459" s="14"/>
      <c r="M459" s="8"/>
      <c r="N459" s="8"/>
      <c r="O459" s="8"/>
      <c r="P459" s="8"/>
      <c r="Q459" s="8"/>
      <c r="R459" s="8"/>
      <c r="T459" s="8"/>
      <c r="U459" s="8"/>
      <c r="V459" s="8"/>
      <c r="W459" s="8"/>
      <c r="X459" s="8"/>
      <c r="Y459" s="8"/>
      <c r="AA459" s="8"/>
      <c r="AB459" s="8"/>
      <c r="AC459" s="8"/>
      <c r="AD459" s="8"/>
      <c r="AE459" s="8"/>
      <c r="AF459" s="8"/>
      <c r="AG459" s="8"/>
    </row>
    <row r="460" spans="6:33" x14ac:dyDescent="0.3">
      <c r="F460" s="2"/>
      <c r="G460" s="2"/>
      <c r="H460" s="4"/>
      <c r="I460" s="14"/>
      <c r="M460" s="8"/>
      <c r="N460" s="8"/>
      <c r="O460" s="8"/>
      <c r="P460" s="8"/>
      <c r="Q460" s="8"/>
      <c r="R460" s="8"/>
      <c r="T460" s="8"/>
      <c r="U460" s="8"/>
      <c r="V460" s="8"/>
      <c r="W460" s="8"/>
      <c r="X460" s="8"/>
      <c r="Y460" s="8"/>
      <c r="AA460" s="8"/>
      <c r="AB460" s="8"/>
      <c r="AC460" s="8"/>
      <c r="AD460" s="8"/>
      <c r="AE460" s="8"/>
      <c r="AF460" s="8"/>
      <c r="AG460" s="8"/>
    </row>
    <row r="461" spans="6:33" x14ac:dyDescent="0.3">
      <c r="F461" s="2"/>
      <c r="G461" s="2"/>
      <c r="H461" s="4"/>
      <c r="I461" s="14"/>
      <c r="M461" s="8"/>
      <c r="N461" s="8"/>
      <c r="O461" s="8"/>
      <c r="P461" s="8"/>
      <c r="Q461" s="8"/>
      <c r="R461" s="8"/>
      <c r="T461" s="8"/>
      <c r="U461" s="8"/>
      <c r="V461" s="8"/>
      <c r="W461" s="8"/>
      <c r="X461" s="8"/>
      <c r="Y461" s="8"/>
      <c r="AA461" s="8"/>
      <c r="AB461" s="8"/>
      <c r="AC461" s="8"/>
      <c r="AD461" s="8"/>
      <c r="AE461" s="8"/>
      <c r="AF461" s="8"/>
      <c r="AG461" s="8"/>
    </row>
    <row r="462" spans="6:33" x14ac:dyDescent="0.3">
      <c r="F462" s="2"/>
      <c r="G462" s="2"/>
      <c r="H462" s="4"/>
      <c r="I462" s="14"/>
      <c r="M462" s="8"/>
      <c r="N462" s="8"/>
      <c r="O462" s="8"/>
      <c r="P462" s="8"/>
      <c r="Q462" s="8"/>
      <c r="R462" s="8"/>
      <c r="T462" s="8"/>
      <c r="U462" s="8"/>
      <c r="V462" s="8"/>
      <c r="W462" s="8"/>
      <c r="X462" s="8"/>
      <c r="Y462" s="8"/>
      <c r="AA462" s="8"/>
      <c r="AB462" s="8"/>
      <c r="AC462" s="8"/>
      <c r="AD462" s="8"/>
      <c r="AE462" s="8"/>
      <c r="AF462" s="8"/>
      <c r="AG462" s="8"/>
    </row>
    <row r="463" spans="6:33" x14ac:dyDescent="0.3">
      <c r="F463" s="2"/>
      <c r="G463" s="2"/>
      <c r="H463" s="4"/>
      <c r="I463" s="14"/>
      <c r="M463" s="8"/>
      <c r="N463" s="8"/>
      <c r="O463" s="8"/>
      <c r="P463" s="8"/>
      <c r="Q463" s="8"/>
      <c r="R463" s="8"/>
      <c r="T463" s="8"/>
      <c r="U463" s="8"/>
      <c r="V463" s="8"/>
      <c r="W463" s="8"/>
      <c r="X463" s="8"/>
      <c r="Y463" s="8"/>
      <c r="AA463" s="8"/>
      <c r="AB463" s="8"/>
      <c r="AC463" s="8"/>
      <c r="AD463" s="8"/>
      <c r="AE463" s="8"/>
      <c r="AF463" s="8"/>
      <c r="AG463" s="8"/>
    </row>
    <row r="464" spans="6:33" x14ac:dyDescent="0.3">
      <c r="F464" s="2"/>
      <c r="G464" s="2"/>
      <c r="H464" s="4"/>
      <c r="I464" s="14"/>
      <c r="M464" s="8"/>
      <c r="N464" s="8"/>
      <c r="O464" s="8"/>
      <c r="P464" s="8"/>
      <c r="Q464" s="8"/>
      <c r="R464" s="8"/>
      <c r="T464" s="8"/>
      <c r="U464" s="8"/>
      <c r="V464" s="8"/>
      <c r="W464" s="8"/>
      <c r="X464" s="8"/>
      <c r="Y464" s="8"/>
      <c r="AA464" s="8"/>
      <c r="AB464" s="8"/>
      <c r="AC464" s="8"/>
      <c r="AD464" s="8"/>
      <c r="AE464" s="8"/>
      <c r="AF464" s="8"/>
      <c r="AG464" s="8"/>
    </row>
    <row r="465" spans="6:33" x14ac:dyDescent="0.3">
      <c r="F465" s="2"/>
      <c r="G465" s="2"/>
      <c r="H465" s="4"/>
      <c r="I465" s="14"/>
      <c r="M465" s="8"/>
      <c r="N465" s="8"/>
      <c r="O465" s="8"/>
      <c r="P465" s="8"/>
      <c r="Q465" s="8"/>
      <c r="R465" s="8"/>
      <c r="T465" s="8"/>
      <c r="U465" s="8"/>
      <c r="V465" s="8"/>
      <c r="W465" s="8"/>
      <c r="X465" s="8"/>
      <c r="Y465" s="8"/>
      <c r="AA465" s="8"/>
      <c r="AB465" s="8"/>
      <c r="AC465" s="8"/>
      <c r="AD465" s="8"/>
      <c r="AE465" s="8"/>
      <c r="AF465" s="8"/>
      <c r="AG465" s="8"/>
    </row>
    <row r="466" spans="6:33" x14ac:dyDescent="0.3">
      <c r="F466" s="2"/>
      <c r="G466" s="2"/>
      <c r="H466" s="4"/>
      <c r="I466" s="14"/>
      <c r="M466" s="8"/>
      <c r="N466" s="8"/>
      <c r="O466" s="8"/>
      <c r="P466" s="8"/>
      <c r="Q466" s="8"/>
      <c r="R466" s="8"/>
      <c r="T466" s="8"/>
      <c r="U466" s="8"/>
      <c r="V466" s="8"/>
      <c r="W466" s="8"/>
      <c r="X466" s="8"/>
      <c r="Y466" s="8"/>
      <c r="AA466" s="8"/>
      <c r="AB466" s="8"/>
      <c r="AC466" s="8"/>
      <c r="AD466" s="8"/>
      <c r="AE466" s="8"/>
      <c r="AF466" s="8"/>
      <c r="AG466" s="8"/>
    </row>
    <row r="467" spans="6:33" x14ac:dyDescent="0.3">
      <c r="F467" s="2"/>
      <c r="G467" s="2"/>
      <c r="H467" s="4"/>
      <c r="I467" s="14"/>
      <c r="M467" s="8"/>
      <c r="N467" s="8"/>
      <c r="O467" s="8"/>
      <c r="P467" s="8"/>
      <c r="Q467" s="8"/>
      <c r="R467" s="8"/>
      <c r="T467" s="8"/>
      <c r="U467" s="8"/>
      <c r="V467" s="8"/>
      <c r="W467" s="8"/>
      <c r="X467" s="8"/>
      <c r="Y467" s="8"/>
      <c r="AA467" s="8"/>
      <c r="AB467" s="8"/>
      <c r="AC467" s="8"/>
      <c r="AD467" s="8"/>
      <c r="AE467" s="8"/>
      <c r="AF467" s="8"/>
      <c r="AG467" s="8"/>
    </row>
    <row r="468" spans="6:33" x14ac:dyDescent="0.3">
      <c r="F468" s="2"/>
      <c r="G468" s="2"/>
      <c r="H468" s="4"/>
      <c r="I468" s="14"/>
      <c r="M468" s="8"/>
      <c r="N468" s="8"/>
      <c r="O468" s="8"/>
      <c r="P468" s="8"/>
      <c r="Q468" s="8"/>
      <c r="R468" s="8"/>
      <c r="T468" s="8"/>
      <c r="U468" s="8"/>
      <c r="V468" s="8"/>
      <c r="W468" s="8"/>
      <c r="X468" s="8"/>
      <c r="Y468" s="8"/>
      <c r="AA468" s="8"/>
      <c r="AB468" s="8"/>
      <c r="AC468" s="8"/>
      <c r="AD468" s="8"/>
      <c r="AE468" s="8"/>
      <c r="AF468" s="8"/>
      <c r="AG468" s="8"/>
    </row>
    <row r="469" spans="6:33" x14ac:dyDescent="0.3">
      <c r="F469" s="2"/>
      <c r="G469" s="2"/>
      <c r="H469" s="4"/>
      <c r="I469" s="14"/>
      <c r="M469" s="8"/>
      <c r="N469" s="8"/>
      <c r="O469" s="8"/>
      <c r="P469" s="8"/>
      <c r="Q469" s="8"/>
      <c r="R469" s="8"/>
      <c r="T469" s="8"/>
      <c r="U469" s="8"/>
      <c r="V469" s="8"/>
      <c r="W469" s="8"/>
      <c r="X469" s="8"/>
      <c r="Y469" s="8"/>
      <c r="AA469" s="8"/>
      <c r="AB469" s="8"/>
      <c r="AC469" s="8"/>
      <c r="AD469" s="8"/>
      <c r="AE469" s="8"/>
      <c r="AF469" s="8"/>
      <c r="AG469" s="8"/>
    </row>
    <row r="470" spans="6:33" x14ac:dyDescent="0.3">
      <c r="F470" s="2"/>
      <c r="G470" s="2"/>
      <c r="H470" s="4"/>
      <c r="I470" s="14"/>
      <c r="M470" s="8"/>
      <c r="N470" s="8"/>
      <c r="O470" s="8"/>
      <c r="P470" s="8"/>
      <c r="Q470" s="8"/>
      <c r="R470" s="8"/>
      <c r="T470" s="8"/>
      <c r="U470" s="8"/>
      <c r="V470" s="8"/>
      <c r="W470" s="8"/>
      <c r="X470" s="8"/>
      <c r="Y470" s="8"/>
      <c r="AA470" s="8"/>
      <c r="AB470" s="8"/>
      <c r="AC470" s="8"/>
      <c r="AD470" s="8"/>
      <c r="AE470" s="8"/>
      <c r="AF470" s="8"/>
      <c r="AG470" s="8"/>
    </row>
    <row r="471" spans="6:33" x14ac:dyDescent="0.3">
      <c r="F471" s="2"/>
      <c r="G471" s="2"/>
      <c r="H471" s="4"/>
      <c r="I471" s="14"/>
      <c r="M471" s="8"/>
      <c r="N471" s="8"/>
      <c r="O471" s="8"/>
      <c r="P471" s="8"/>
      <c r="Q471" s="8"/>
      <c r="R471" s="8"/>
      <c r="T471" s="8"/>
      <c r="U471" s="8"/>
      <c r="V471" s="8"/>
      <c r="W471" s="8"/>
      <c r="X471" s="8"/>
      <c r="Y471" s="8"/>
      <c r="AA471" s="8"/>
      <c r="AB471" s="8"/>
      <c r="AC471" s="8"/>
      <c r="AD471" s="8"/>
      <c r="AE471" s="8"/>
      <c r="AF471" s="8"/>
      <c r="AG471" s="8"/>
    </row>
    <row r="472" spans="6:33" x14ac:dyDescent="0.3">
      <c r="F472" s="2"/>
      <c r="G472" s="2"/>
      <c r="H472" s="4"/>
      <c r="I472" s="14"/>
      <c r="M472" s="8"/>
      <c r="N472" s="8"/>
      <c r="O472" s="8"/>
      <c r="P472" s="8"/>
      <c r="Q472" s="8"/>
      <c r="R472" s="8"/>
      <c r="T472" s="8"/>
      <c r="U472" s="8"/>
      <c r="V472" s="8"/>
      <c r="W472" s="8"/>
      <c r="X472" s="8"/>
      <c r="Y472" s="8"/>
      <c r="AA472" s="8"/>
      <c r="AB472" s="8"/>
      <c r="AC472" s="8"/>
      <c r="AD472" s="8"/>
      <c r="AE472" s="8"/>
      <c r="AF472" s="8"/>
      <c r="AG472" s="8"/>
    </row>
    <row r="473" spans="6:33" x14ac:dyDescent="0.3">
      <c r="F473" s="2"/>
      <c r="G473" s="2"/>
      <c r="H473" s="4"/>
      <c r="I473" s="14"/>
      <c r="M473" s="8"/>
      <c r="N473" s="8"/>
      <c r="O473" s="8"/>
      <c r="P473" s="8"/>
      <c r="Q473" s="8"/>
      <c r="R473" s="8"/>
      <c r="T473" s="8"/>
      <c r="U473" s="8"/>
      <c r="V473" s="8"/>
      <c r="W473" s="8"/>
      <c r="X473" s="8"/>
      <c r="Y473" s="8"/>
      <c r="AA473" s="8"/>
      <c r="AB473" s="8"/>
      <c r="AC473" s="8"/>
      <c r="AD473" s="8"/>
      <c r="AE473" s="8"/>
      <c r="AF473" s="8"/>
      <c r="AG473" s="8"/>
    </row>
    <row r="474" spans="6:33" x14ac:dyDescent="0.3">
      <c r="F474" s="2"/>
      <c r="G474" s="2"/>
      <c r="H474" s="4"/>
      <c r="I474" s="14"/>
      <c r="M474" s="8"/>
      <c r="N474" s="8"/>
      <c r="O474" s="8"/>
      <c r="P474" s="8"/>
      <c r="Q474" s="8"/>
      <c r="R474" s="8"/>
      <c r="T474" s="8"/>
      <c r="U474" s="8"/>
      <c r="V474" s="8"/>
      <c r="W474" s="8"/>
      <c r="X474" s="8"/>
      <c r="Y474" s="8"/>
      <c r="AA474" s="8"/>
      <c r="AB474" s="8"/>
      <c r="AC474" s="8"/>
      <c r="AD474" s="8"/>
      <c r="AE474" s="8"/>
      <c r="AF474" s="8"/>
      <c r="AG474" s="8"/>
    </row>
    <row r="475" spans="6:33" x14ac:dyDescent="0.3">
      <c r="F475" s="2"/>
      <c r="G475" s="2"/>
      <c r="H475" s="4"/>
      <c r="I475" s="14"/>
      <c r="M475" s="8"/>
      <c r="N475" s="8"/>
      <c r="O475" s="8"/>
      <c r="P475" s="8"/>
      <c r="Q475" s="8"/>
      <c r="R475" s="8"/>
      <c r="T475" s="8"/>
      <c r="U475" s="8"/>
      <c r="V475" s="8"/>
      <c r="W475" s="8"/>
      <c r="X475" s="8"/>
      <c r="Y475" s="8"/>
      <c r="AA475" s="8"/>
      <c r="AB475" s="8"/>
      <c r="AC475" s="8"/>
      <c r="AD475" s="8"/>
      <c r="AE475" s="8"/>
      <c r="AF475" s="8"/>
      <c r="AG475" s="8"/>
    </row>
    <row r="476" spans="6:33" x14ac:dyDescent="0.3">
      <c r="F476" s="2"/>
      <c r="G476" s="2"/>
      <c r="H476" s="4"/>
      <c r="I476" s="14"/>
      <c r="M476" s="8"/>
      <c r="N476" s="8"/>
      <c r="O476" s="8"/>
      <c r="P476" s="8"/>
      <c r="Q476" s="8"/>
      <c r="R476" s="8"/>
      <c r="T476" s="8"/>
      <c r="U476" s="8"/>
      <c r="V476" s="8"/>
      <c r="W476" s="8"/>
      <c r="X476" s="8"/>
      <c r="Y476" s="8"/>
      <c r="AA476" s="8"/>
      <c r="AB476" s="8"/>
      <c r="AC476" s="8"/>
      <c r="AD476" s="8"/>
      <c r="AE476" s="8"/>
      <c r="AF476" s="8"/>
      <c r="AG476" s="8"/>
    </row>
    <row r="477" spans="6:33" x14ac:dyDescent="0.3">
      <c r="F477" s="2"/>
      <c r="G477" s="2"/>
      <c r="H477" s="4"/>
      <c r="I477" s="14"/>
      <c r="M477" s="8"/>
      <c r="N477" s="8"/>
      <c r="O477" s="8"/>
      <c r="P477" s="8"/>
      <c r="Q477" s="8"/>
      <c r="R477" s="8"/>
      <c r="T477" s="8"/>
      <c r="U477" s="8"/>
      <c r="V477" s="8"/>
      <c r="W477" s="8"/>
      <c r="X477" s="8"/>
      <c r="Y477" s="8"/>
      <c r="AA477" s="8"/>
      <c r="AB477" s="8"/>
      <c r="AC477" s="8"/>
      <c r="AD477" s="8"/>
      <c r="AE477" s="8"/>
      <c r="AF477" s="8"/>
      <c r="AG477" s="8"/>
    </row>
    <row r="478" spans="6:33" x14ac:dyDescent="0.3">
      <c r="F478" s="2"/>
      <c r="G478" s="2"/>
      <c r="H478" s="4"/>
      <c r="I478" s="14"/>
      <c r="M478" s="8"/>
      <c r="N478" s="8"/>
      <c r="O478" s="8"/>
      <c r="P478" s="8"/>
      <c r="Q478" s="8"/>
      <c r="R478" s="8"/>
      <c r="T478" s="8"/>
      <c r="U478" s="8"/>
      <c r="V478" s="8"/>
      <c r="W478" s="8"/>
      <c r="X478" s="8"/>
      <c r="Y478" s="8"/>
      <c r="AA478" s="8"/>
      <c r="AB478" s="8"/>
      <c r="AC478" s="8"/>
      <c r="AD478" s="8"/>
      <c r="AE478" s="8"/>
      <c r="AF478" s="8"/>
      <c r="AG478" s="8"/>
    </row>
    <row r="479" spans="6:33" x14ac:dyDescent="0.3">
      <c r="F479" s="2"/>
      <c r="G479" s="2"/>
      <c r="H479" s="4"/>
      <c r="I479" s="14"/>
      <c r="M479" s="8"/>
      <c r="N479" s="8"/>
      <c r="O479" s="8"/>
      <c r="P479" s="8"/>
      <c r="Q479" s="8"/>
      <c r="R479" s="8"/>
      <c r="T479" s="8"/>
      <c r="U479" s="8"/>
      <c r="V479" s="8"/>
      <c r="W479" s="8"/>
      <c r="X479" s="8"/>
      <c r="Y479" s="8"/>
      <c r="AA479" s="8"/>
      <c r="AB479" s="8"/>
      <c r="AC479" s="8"/>
      <c r="AD479" s="8"/>
      <c r="AE479" s="8"/>
      <c r="AF479" s="8"/>
      <c r="AG479" s="8"/>
    </row>
    <row r="480" spans="6:33" x14ac:dyDescent="0.3">
      <c r="F480" s="2"/>
      <c r="G480" s="2"/>
      <c r="H480" s="4"/>
      <c r="I480" s="14"/>
      <c r="M480" s="8"/>
      <c r="N480" s="8"/>
      <c r="O480" s="8"/>
      <c r="P480" s="8"/>
      <c r="Q480" s="8"/>
      <c r="R480" s="8"/>
      <c r="T480" s="8"/>
      <c r="U480" s="8"/>
      <c r="V480" s="8"/>
      <c r="W480" s="8"/>
      <c r="X480" s="8"/>
      <c r="Y480" s="8"/>
      <c r="AA480" s="8"/>
      <c r="AB480" s="8"/>
      <c r="AC480" s="8"/>
      <c r="AD480" s="8"/>
      <c r="AE480" s="8"/>
      <c r="AF480" s="8"/>
      <c r="AG480" s="8"/>
    </row>
    <row r="481" spans="6:33" x14ac:dyDescent="0.3">
      <c r="F481" s="2"/>
      <c r="G481" s="2"/>
      <c r="H481" s="4"/>
      <c r="I481" s="14"/>
      <c r="M481" s="8"/>
      <c r="N481" s="8"/>
      <c r="O481" s="8"/>
      <c r="P481" s="8"/>
      <c r="Q481" s="8"/>
      <c r="R481" s="8"/>
      <c r="T481" s="8"/>
      <c r="U481" s="8"/>
      <c r="V481" s="8"/>
      <c r="W481" s="8"/>
      <c r="X481" s="8"/>
      <c r="Y481" s="8"/>
      <c r="AA481" s="8"/>
      <c r="AB481" s="8"/>
      <c r="AC481" s="8"/>
      <c r="AD481" s="8"/>
      <c r="AE481" s="8"/>
      <c r="AF481" s="8"/>
      <c r="AG481" s="8"/>
    </row>
    <row r="482" spans="6:33" x14ac:dyDescent="0.3">
      <c r="F482" s="2"/>
      <c r="G482" s="2"/>
      <c r="H482" s="4"/>
      <c r="I482" s="14"/>
      <c r="M482" s="8"/>
      <c r="N482" s="8"/>
      <c r="O482" s="8"/>
      <c r="P482" s="8"/>
      <c r="Q482" s="8"/>
      <c r="R482" s="8"/>
      <c r="T482" s="8"/>
      <c r="U482" s="8"/>
      <c r="V482" s="8"/>
      <c r="W482" s="8"/>
      <c r="X482" s="8"/>
      <c r="Y482" s="8"/>
      <c r="AA482" s="8"/>
      <c r="AB482" s="8"/>
      <c r="AC482" s="8"/>
      <c r="AD482" s="8"/>
      <c r="AE482" s="8"/>
      <c r="AF482" s="8"/>
      <c r="AG482" s="8"/>
    </row>
    <row r="483" spans="6:33" x14ac:dyDescent="0.3">
      <c r="F483" s="2"/>
      <c r="G483" s="2"/>
      <c r="H483" s="4"/>
      <c r="I483" s="14"/>
      <c r="M483" s="8"/>
      <c r="N483" s="8"/>
      <c r="O483" s="8"/>
      <c r="P483" s="8"/>
      <c r="Q483" s="8"/>
      <c r="R483" s="8"/>
      <c r="T483" s="8"/>
      <c r="U483" s="8"/>
      <c r="V483" s="8"/>
      <c r="W483" s="8"/>
      <c r="X483" s="8"/>
      <c r="Y483" s="8"/>
      <c r="AA483" s="8"/>
      <c r="AB483" s="8"/>
      <c r="AC483" s="8"/>
      <c r="AD483" s="8"/>
      <c r="AE483" s="8"/>
      <c r="AF483" s="8"/>
      <c r="AG483" s="8"/>
    </row>
    <row r="484" spans="6:33" x14ac:dyDescent="0.3">
      <c r="F484" s="2"/>
      <c r="G484" s="2"/>
      <c r="H484" s="4"/>
      <c r="I484" s="14"/>
      <c r="M484" s="8"/>
      <c r="N484" s="8"/>
      <c r="O484" s="8"/>
      <c r="P484" s="8"/>
      <c r="Q484" s="8"/>
      <c r="R484" s="8"/>
      <c r="T484" s="8"/>
      <c r="U484" s="8"/>
      <c r="V484" s="8"/>
      <c r="W484" s="8"/>
      <c r="X484" s="8"/>
      <c r="Y484" s="8"/>
      <c r="AA484" s="8"/>
      <c r="AB484" s="8"/>
      <c r="AC484" s="8"/>
      <c r="AD484" s="8"/>
      <c r="AE484" s="8"/>
      <c r="AF484" s="8"/>
      <c r="AG484" s="8"/>
    </row>
    <row r="485" spans="6:33" x14ac:dyDescent="0.3">
      <c r="F485" s="2"/>
      <c r="G485" s="2"/>
      <c r="H485" s="4"/>
      <c r="I485" s="14"/>
      <c r="M485" s="8"/>
      <c r="N485" s="8"/>
      <c r="O485" s="8"/>
      <c r="P485" s="8"/>
      <c r="Q485" s="8"/>
      <c r="R485" s="8"/>
      <c r="T485" s="8"/>
      <c r="U485" s="8"/>
      <c r="V485" s="8"/>
      <c r="W485" s="8"/>
      <c r="X485" s="8"/>
      <c r="Y485" s="8"/>
      <c r="AA485" s="8"/>
      <c r="AB485" s="8"/>
      <c r="AC485" s="8"/>
      <c r="AD485" s="8"/>
      <c r="AE485" s="8"/>
      <c r="AF485" s="8"/>
      <c r="AG485" s="8"/>
    </row>
    <row r="486" spans="6:33" x14ac:dyDescent="0.3">
      <c r="F486" s="2"/>
      <c r="G486" s="2"/>
      <c r="H486" s="4"/>
      <c r="I486" s="14"/>
      <c r="M486" s="8"/>
      <c r="N486" s="8"/>
      <c r="O486" s="8"/>
      <c r="P486" s="8"/>
      <c r="Q486" s="8"/>
      <c r="R486" s="8"/>
      <c r="T486" s="8"/>
      <c r="U486" s="8"/>
      <c r="V486" s="8"/>
      <c r="W486" s="8"/>
      <c r="X486" s="8"/>
      <c r="Y486" s="8"/>
      <c r="AA486" s="8"/>
      <c r="AB486" s="8"/>
      <c r="AC486" s="8"/>
      <c r="AD486" s="8"/>
      <c r="AE486" s="8"/>
      <c r="AF486" s="8"/>
      <c r="AG486" s="8"/>
    </row>
    <row r="487" spans="6:33" x14ac:dyDescent="0.3">
      <c r="F487" s="2"/>
      <c r="G487" s="2"/>
      <c r="H487" s="4"/>
      <c r="I487" s="14"/>
      <c r="M487" s="8"/>
      <c r="N487" s="8"/>
      <c r="O487" s="8"/>
      <c r="P487" s="8"/>
      <c r="Q487" s="8"/>
      <c r="R487" s="8"/>
      <c r="T487" s="8"/>
      <c r="U487" s="8"/>
      <c r="V487" s="8"/>
      <c r="W487" s="8"/>
      <c r="X487" s="8"/>
      <c r="Y487" s="8"/>
      <c r="AA487" s="8"/>
      <c r="AB487" s="8"/>
      <c r="AC487" s="8"/>
      <c r="AD487" s="8"/>
      <c r="AE487" s="8"/>
      <c r="AF487" s="8"/>
      <c r="AG487" s="8"/>
    </row>
    <row r="488" spans="6:33" x14ac:dyDescent="0.3">
      <c r="F488" s="2"/>
      <c r="G488" s="2"/>
      <c r="H488" s="4"/>
      <c r="I488" s="14"/>
      <c r="M488" s="8"/>
      <c r="N488" s="8"/>
      <c r="O488" s="8"/>
      <c r="P488" s="8"/>
      <c r="Q488" s="8"/>
      <c r="R488" s="8"/>
      <c r="T488" s="8"/>
      <c r="U488" s="8"/>
      <c r="V488" s="8"/>
      <c r="W488" s="8"/>
      <c r="X488" s="8"/>
      <c r="Y488" s="8"/>
      <c r="AA488" s="8"/>
      <c r="AB488" s="8"/>
      <c r="AC488" s="8"/>
      <c r="AD488" s="8"/>
      <c r="AE488" s="8"/>
      <c r="AF488" s="8"/>
      <c r="AG488" s="8"/>
    </row>
    <row r="489" spans="6:33" x14ac:dyDescent="0.3">
      <c r="F489" s="2"/>
      <c r="G489" s="2"/>
      <c r="H489" s="4"/>
      <c r="I489" s="14"/>
      <c r="M489" s="8"/>
      <c r="N489" s="8"/>
      <c r="O489" s="8"/>
      <c r="P489" s="8"/>
      <c r="Q489" s="8"/>
      <c r="R489" s="8"/>
      <c r="T489" s="8"/>
      <c r="U489" s="8"/>
      <c r="V489" s="8"/>
      <c r="W489" s="8"/>
      <c r="X489" s="8"/>
      <c r="Y489" s="8"/>
      <c r="AA489" s="8"/>
      <c r="AB489" s="8"/>
      <c r="AC489" s="8"/>
      <c r="AD489" s="8"/>
      <c r="AE489" s="8"/>
      <c r="AF489" s="8"/>
      <c r="AG489" s="8"/>
    </row>
    <row r="490" spans="6:33" x14ac:dyDescent="0.3">
      <c r="F490" s="2"/>
      <c r="G490" s="2"/>
      <c r="H490" s="4"/>
      <c r="I490" s="14"/>
      <c r="M490" s="8"/>
      <c r="N490" s="8"/>
      <c r="O490" s="8"/>
      <c r="P490" s="8"/>
      <c r="Q490" s="8"/>
      <c r="R490" s="8"/>
      <c r="T490" s="8"/>
      <c r="U490" s="8"/>
      <c r="V490" s="8"/>
      <c r="W490" s="8"/>
      <c r="X490" s="8"/>
      <c r="Y490" s="8"/>
      <c r="AA490" s="8"/>
      <c r="AB490" s="8"/>
      <c r="AC490" s="8"/>
      <c r="AD490" s="8"/>
      <c r="AE490" s="8"/>
      <c r="AF490" s="8"/>
      <c r="AG490" s="8"/>
    </row>
    <row r="491" spans="6:33" x14ac:dyDescent="0.3">
      <c r="F491" s="2"/>
      <c r="G491" s="2"/>
      <c r="H491" s="4"/>
      <c r="I491" s="14"/>
      <c r="M491" s="8"/>
      <c r="N491" s="8"/>
      <c r="O491" s="8"/>
      <c r="P491" s="8"/>
      <c r="Q491" s="8"/>
      <c r="R491" s="8"/>
      <c r="T491" s="8"/>
      <c r="U491" s="8"/>
      <c r="V491" s="8"/>
      <c r="W491" s="8"/>
      <c r="X491" s="8"/>
      <c r="Y491" s="8"/>
      <c r="AA491" s="8"/>
      <c r="AB491" s="8"/>
      <c r="AC491" s="8"/>
      <c r="AD491" s="8"/>
      <c r="AE491" s="8"/>
      <c r="AF491" s="8"/>
      <c r="AG491" s="8"/>
    </row>
    <row r="492" spans="6:33" x14ac:dyDescent="0.3">
      <c r="F492" s="2"/>
      <c r="G492" s="2"/>
      <c r="H492" s="4"/>
      <c r="I492" s="14"/>
      <c r="M492" s="8"/>
      <c r="N492" s="8"/>
      <c r="O492" s="8"/>
      <c r="P492" s="8"/>
      <c r="Q492" s="8"/>
      <c r="R492" s="8"/>
      <c r="T492" s="8"/>
      <c r="U492" s="8"/>
      <c r="V492" s="8"/>
      <c r="W492" s="8"/>
      <c r="X492" s="8"/>
      <c r="Y492" s="8"/>
      <c r="AA492" s="8"/>
      <c r="AB492" s="8"/>
      <c r="AC492" s="8"/>
      <c r="AD492" s="8"/>
      <c r="AE492" s="8"/>
      <c r="AF492" s="8"/>
      <c r="AG492" s="8"/>
    </row>
    <row r="493" spans="6:33" x14ac:dyDescent="0.3">
      <c r="F493" s="2"/>
      <c r="G493" s="2"/>
      <c r="H493" s="4"/>
      <c r="I493" s="14"/>
      <c r="M493" s="8"/>
      <c r="N493" s="8"/>
      <c r="O493" s="8"/>
      <c r="P493" s="8"/>
      <c r="Q493" s="8"/>
      <c r="R493" s="8"/>
      <c r="T493" s="8"/>
      <c r="U493" s="8"/>
      <c r="V493" s="8"/>
      <c r="W493" s="8"/>
      <c r="X493" s="8"/>
      <c r="Y493" s="8"/>
      <c r="AA493" s="8"/>
      <c r="AB493" s="8"/>
      <c r="AC493" s="8"/>
      <c r="AD493" s="8"/>
      <c r="AE493" s="8"/>
      <c r="AF493" s="8"/>
      <c r="AG493" s="8"/>
    </row>
    <row r="494" spans="6:33" x14ac:dyDescent="0.3">
      <c r="F494" s="2"/>
      <c r="G494" s="2"/>
      <c r="H494" s="4"/>
      <c r="I494" s="14"/>
      <c r="M494" s="8"/>
      <c r="N494" s="8"/>
      <c r="O494" s="8"/>
      <c r="P494" s="8"/>
      <c r="Q494" s="8"/>
      <c r="R494" s="8"/>
      <c r="T494" s="8"/>
      <c r="U494" s="8"/>
      <c r="V494" s="8"/>
      <c r="W494" s="8"/>
      <c r="X494" s="8"/>
      <c r="Y494" s="8"/>
      <c r="AA494" s="8"/>
      <c r="AB494" s="8"/>
      <c r="AC494" s="8"/>
      <c r="AD494" s="8"/>
      <c r="AE494" s="8"/>
      <c r="AF494" s="8"/>
      <c r="AG494" s="8"/>
    </row>
    <row r="495" spans="6:33" x14ac:dyDescent="0.3">
      <c r="F495" s="2"/>
      <c r="G495" s="2"/>
      <c r="H495" s="4"/>
      <c r="I495" s="14"/>
      <c r="M495" s="8"/>
      <c r="N495" s="8"/>
      <c r="O495" s="8"/>
      <c r="P495" s="8"/>
      <c r="Q495" s="8"/>
      <c r="R495" s="8"/>
      <c r="T495" s="8"/>
      <c r="U495" s="8"/>
      <c r="V495" s="8"/>
      <c r="W495" s="8"/>
      <c r="X495" s="8"/>
      <c r="Y495" s="8"/>
      <c r="AA495" s="8"/>
      <c r="AB495" s="8"/>
      <c r="AC495" s="8"/>
      <c r="AD495" s="8"/>
      <c r="AE495" s="8"/>
      <c r="AF495" s="8"/>
      <c r="AG495" s="8"/>
    </row>
    <row r="496" spans="6:33" x14ac:dyDescent="0.3">
      <c r="F496" s="2"/>
      <c r="G496" s="2"/>
      <c r="H496" s="4"/>
      <c r="I496" s="14"/>
      <c r="M496" s="8"/>
      <c r="N496" s="8"/>
      <c r="O496" s="8"/>
      <c r="P496" s="8"/>
      <c r="Q496" s="8"/>
      <c r="R496" s="8"/>
      <c r="T496" s="8"/>
      <c r="U496" s="8"/>
      <c r="V496" s="8"/>
      <c r="W496" s="8"/>
      <c r="X496" s="8"/>
      <c r="Y496" s="8"/>
      <c r="AA496" s="8"/>
      <c r="AB496" s="8"/>
      <c r="AC496" s="8"/>
      <c r="AD496" s="8"/>
      <c r="AE496" s="8"/>
      <c r="AF496" s="8"/>
      <c r="AG496" s="8"/>
    </row>
    <row r="497" spans="6:33" x14ac:dyDescent="0.3">
      <c r="F497" s="2"/>
      <c r="G497" s="2"/>
      <c r="H497" s="4"/>
      <c r="I497" s="14"/>
      <c r="M497" s="8"/>
      <c r="N497" s="8"/>
      <c r="O497" s="8"/>
      <c r="P497" s="8"/>
      <c r="Q497" s="8"/>
      <c r="R497" s="8"/>
      <c r="T497" s="8"/>
      <c r="U497" s="8"/>
      <c r="V497" s="8"/>
      <c r="W497" s="8"/>
      <c r="X497" s="8"/>
      <c r="Y497" s="8"/>
      <c r="AA497" s="8"/>
      <c r="AB497" s="8"/>
      <c r="AC497" s="8"/>
      <c r="AD497" s="8"/>
      <c r="AE497" s="8"/>
      <c r="AF497" s="8"/>
      <c r="AG497" s="8"/>
    </row>
    <row r="498" spans="6:33" x14ac:dyDescent="0.3">
      <c r="F498" s="2"/>
      <c r="G498" s="2"/>
      <c r="H498" s="4"/>
      <c r="I498" s="14"/>
      <c r="M498" s="8"/>
      <c r="N498" s="8"/>
      <c r="O498" s="8"/>
      <c r="P498" s="8"/>
      <c r="Q498" s="8"/>
      <c r="R498" s="8"/>
      <c r="T498" s="8"/>
      <c r="U498" s="8"/>
      <c r="V498" s="8"/>
      <c r="W498" s="8"/>
      <c r="X498" s="8"/>
      <c r="Y498" s="8"/>
      <c r="AA498" s="8"/>
      <c r="AB498" s="8"/>
      <c r="AC498" s="8"/>
      <c r="AD498" s="8"/>
      <c r="AE498" s="8"/>
      <c r="AF498" s="8"/>
      <c r="AG498" s="8"/>
    </row>
    <row r="499" spans="6:33" x14ac:dyDescent="0.3">
      <c r="F499" s="2"/>
      <c r="G499" s="2"/>
      <c r="H499" s="4"/>
      <c r="I499" s="14"/>
      <c r="M499" s="8"/>
      <c r="N499" s="8"/>
      <c r="O499" s="8"/>
      <c r="P499" s="8"/>
      <c r="Q499" s="8"/>
      <c r="R499" s="8"/>
      <c r="T499" s="8"/>
      <c r="U499" s="8"/>
      <c r="V499" s="8"/>
      <c r="W499" s="8"/>
      <c r="X499" s="8"/>
      <c r="Y499" s="8"/>
      <c r="AA499" s="8"/>
      <c r="AB499" s="8"/>
      <c r="AC499" s="8"/>
      <c r="AD499" s="8"/>
      <c r="AE499" s="8"/>
      <c r="AF499" s="8"/>
      <c r="AG499" s="8"/>
    </row>
    <row r="500" spans="6:33" x14ac:dyDescent="0.3">
      <c r="F500" s="2"/>
      <c r="G500" s="2"/>
      <c r="H500" s="4"/>
      <c r="I500" s="14"/>
      <c r="M500" s="8"/>
      <c r="N500" s="8"/>
      <c r="O500" s="8"/>
      <c r="P500" s="8"/>
      <c r="Q500" s="8"/>
      <c r="R500" s="8"/>
      <c r="T500" s="8"/>
      <c r="U500" s="8"/>
      <c r="V500" s="8"/>
      <c r="W500" s="8"/>
      <c r="X500" s="8"/>
      <c r="Y500" s="8"/>
      <c r="AA500" s="8"/>
      <c r="AB500" s="8"/>
      <c r="AC500" s="8"/>
      <c r="AD500" s="8"/>
      <c r="AE500" s="8"/>
      <c r="AF500" s="8"/>
      <c r="AG500" s="8"/>
    </row>
    <row r="501" spans="6:33" x14ac:dyDescent="0.3">
      <c r="F501" s="2"/>
      <c r="G501" s="2"/>
      <c r="H501" s="4"/>
      <c r="I501" s="14"/>
      <c r="M501" s="8"/>
      <c r="N501" s="8"/>
      <c r="O501" s="8"/>
      <c r="P501" s="8"/>
      <c r="Q501" s="8"/>
      <c r="R501" s="8"/>
      <c r="T501" s="8"/>
      <c r="U501" s="8"/>
      <c r="V501" s="8"/>
      <c r="W501" s="8"/>
      <c r="X501" s="8"/>
      <c r="Y501" s="8"/>
      <c r="AA501" s="8"/>
      <c r="AB501" s="8"/>
      <c r="AC501" s="8"/>
      <c r="AD501" s="8"/>
      <c r="AE501" s="8"/>
      <c r="AF501" s="8"/>
      <c r="AG501" s="8"/>
    </row>
    <row r="502" spans="6:33" x14ac:dyDescent="0.3">
      <c r="F502" s="2"/>
      <c r="G502" s="2"/>
      <c r="H502" s="4"/>
      <c r="I502" s="14"/>
      <c r="M502" s="8"/>
      <c r="N502" s="8"/>
      <c r="O502" s="8"/>
      <c r="P502" s="8"/>
      <c r="Q502" s="8"/>
      <c r="R502" s="8"/>
      <c r="T502" s="8"/>
      <c r="U502" s="8"/>
      <c r="V502" s="8"/>
      <c r="W502" s="8"/>
      <c r="X502" s="8"/>
      <c r="Y502" s="8"/>
      <c r="AA502" s="8"/>
      <c r="AB502" s="8"/>
      <c r="AC502" s="8"/>
      <c r="AD502" s="8"/>
      <c r="AE502" s="8"/>
      <c r="AF502" s="8"/>
      <c r="AG502" s="8"/>
    </row>
    <row r="503" spans="6:33" x14ac:dyDescent="0.3">
      <c r="F503" s="2"/>
      <c r="G503" s="2"/>
      <c r="H503" s="4"/>
      <c r="I503" s="14"/>
      <c r="M503" s="8"/>
      <c r="N503" s="8"/>
      <c r="O503" s="8"/>
      <c r="P503" s="8"/>
      <c r="Q503" s="8"/>
      <c r="R503" s="8"/>
      <c r="T503" s="8"/>
      <c r="U503" s="8"/>
      <c r="V503" s="8"/>
      <c r="W503" s="8"/>
      <c r="X503" s="8"/>
      <c r="Y503" s="8"/>
      <c r="AA503" s="8"/>
      <c r="AB503" s="8"/>
      <c r="AC503" s="8"/>
      <c r="AD503" s="8"/>
      <c r="AE503" s="8"/>
      <c r="AF503" s="8"/>
      <c r="AG503" s="8"/>
    </row>
    <row r="504" spans="6:33" x14ac:dyDescent="0.3">
      <c r="F504" s="2"/>
      <c r="G504" s="2"/>
      <c r="H504" s="4"/>
      <c r="I504" s="14"/>
      <c r="M504" s="8"/>
      <c r="N504" s="8"/>
      <c r="O504" s="8"/>
      <c r="P504" s="8"/>
      <c r="Q504" s="8"/>
      <c r="R504" s="8"/>
      <c r="T504" s="8"/>
      <c r="U504" s="8"/>
      <c r="V504" s="8"/>
      <c r="W504" s="8"/>
      <c r="X504" s="8"/>
      <c r="Y504" s="8"/>
      <c r="AA504" s="8"/>
      <c r="AB504" s="8"/>
      <c r="AC504" s="8"/>
      <c r="AD504" s="8"/>
      <c r="AE504" s="8"/>
      <c r="AF504" s="8"/>
      <c r="AG504" s="8"/>
    </row>
    <row r="505" spans="6:33" x14ac:dyDescent="0.3">
      <c r="F505" s="2"/>
      <c r="G505" s="2"/>
      <c r="H505" s="4"/>
      <c r="I505" s="14"/>
      <c r="M505" s="8"/>
      <c r="N505" s="8"/>
      <c r="O505" s="8"/>
      <c r="P505" s="8"/>
      <c r="Q505" s="8"/>
      <c r="R505" s="8"/>
      <c r="T505" s="8"/>
      <c r="U505" s="8"/>
      <c r="V505" s="8"/>
      <c r="W505" s="8"/>
      <c r="X505" s="8"/>
      <c r="Y505" s="8"/>
      <c r="AA505" s="8"/>
      <c r="AB505" s="8"/>
      <c r="AC505" s="8"/>
      <c r="AD505" s="8"/>
      <c r="AE505" s="8"/>
      <c r="AF505" s="8"/>
      <c r="AG505" s="8"/>
    </row>
    <row r="506" spans="6:33" x14ac:dyDescent="0.3">
      <c r="F506" s="2"/>
      <c r="G506" s="2"/>
      <c r="H506" s="4"/>
      <c r="I506" s="14"/>
      <c r="M506" s="8"/>
      <c r="N506" s="8"/>
      <c r="O506" s="8"/>
      <c r="P506" s="8"/>
      <c r="Q506" s="8"/>
      <c r="R506" s="8"/>
      <c r="T506" s="8"/>
      <c r="U506" s="8"/>
      <c r="V506" s="8"/>
      <c r="W506" s="8"/>
      <c r="X506" s="8"/>
      <c r="Y506" s="8"/>
      <c r="AA506" s="8"/>
      <c r="AB506" s="8"/>
      <c r="AC506" s="8"/>
      <c r="AD506" s="8"/>
      <c r="AE506" s="8"/>
      <c r="AF506" s="8"/>
      <c r="AG506" s="8"/>
    </row>
    <row r="507" spans="6:33" x14ac:dyDescent="0.3">
      <c r="F507" s="2"/>
      <c r="G507" s="2"/>
      <c r="H507" s="4"/>
      <c r="I507" s="14"/>
      <c r="M507" s="8"/>
      <c r="N507" s="8"/>
      <c r="O507" s="8"/>
      <c r="P507" s="8"/>
      <c r="Q507" s="8"/>
      <c r="R507" s="8"/>
      <c r="T507" s="8"/>
      <c r="U507" s="8"/>
      <c r="V507" s="8"/>
      <c r="W507" s="8"/>
      <c r="X507" s="8"/>
      <c r="Y507" s="8"/>
      <c r="AA507" s="8"/>
      <c r="AB507" s="8"/>
      <c r="AC507" s="8"/>
      <c r="AD507" s="8"/>
      <c r="AE507" s="8"/>
      <c r="AF507" s="8"/>
      <c r="AG507" s="8"/>
    </row>
    <row r="508" spans="6:33" x14ac:dyDescent="0.3">
      <c r="F508" s="2"/>
      <c r="G508" s="2"/>
      <c r="H508" s="4"/>
      <c r="I508" s="14"/>
      <c r="M508" s="8"/>
      <c r="N508" s="8"/>
      <c r="O508" s="8"/>
      <c r="P508" s="8"/>
      <c r="Q508" s="8"/>
      <c r="R508" s="8"/>
      <c r="T508" s="8"/>
      <c r="U508" s="8"/>
      <c r="V508" s="8"/>
      <c r="W508" s="8"/>
      <c r="X508" s="8"/>
      <c r="Y508" s="8"/>
      <c r="AA508" s="8"/>
      <c r="AB508" s="8"/>
      <c r="AC508" s="8"/>
      <c r="AD508" s="8"/>
      <c r="AE508" s="8"/>
      <c r="AF508" s="8"/>
      <c r="AG508" s="8"/>
    </row>
    <row r="509" spans="6:33" x14ac:dyDescent="0.3">
      <c r="F509" s="2"/>
      <c r="G509" s="2"/>
      <c r="H509" s="4"/>
      <c r="I509" s="14"/>
      <c r="M509" s="8"/>
      <c r="N509" s="8"/>
      <c r="O509" s="8"/>
      <c r="P509" s="8"/>
      <c r="Q509" s="8"/>
      <c r="R509" s="8"/>
      <c r="T509" s="8"/>
      <c r="U509" s="8"/>
      <c r="V509" s="8"/>
      <c r="W509" s="8"/>
      <c r="X509" s="8"/>
      <c r="Y509" s="8"/>
      <c r="AA509" s="8"/>
      <c r="AB509" s="8"/>
      <c r="AC509" s="8"/>
      <c r="AD509" s="8"/>
      <c r="AE509" s="8"/>
      <c r="AF509" s="8"/>
      <c r="AG509" s="8"/>
    </row>
    <row r="510" spans="6:33" x14ac:dyDescent="0.3">
      <c r="F510" s="2"/>
      <c r="G510" s="2"/>
      <c r="H510" s="4"/>
      <c r="I510" s="14"/>
      <c r="M510" s="8"/>
      <c r="N510" s="8"/>
      <c r="O510" s="8"/>
      <c r="P510" s="8"/>
      <c r="Q510" s="8"/>
      <c r="R510" s="8"/>
      <c r="T510" s="8"/>
      <c r="U510" s="8"/>
      <c r="V510" s="8"/>
      <c r="W510" s="8"/>
      <c r="X510" s="8"/>
      <c r="Y510" s="8"/>
      <c r="AA510" s="8"/>
      <c r="AB510" s="8"/>
      <c r="AC510" s="8"/>
      <c r="AD510" s="8"/>
      <c r="AE510" s="8"/>
      <c r="AF510" s="8"/>
      <c r="AG510" s="8"/>
    </row>
    <row r="511" spans="6:33" x14ac:dyDescent="0.3">
      <c r="F511" s="2"/>
      <c r="G511" s="2"/>
      <c r="H511" s="4"/>
      <c r="I511" s="14"/>
      <c r="M511" s="8"/>
      <c r="N511" s="8"/>
      <c r="O511" s="8"/>
      <c r="P511" s="8"/>
      <c r="Q511" s="8"/>
      <c r="R511" s="8"/>
      <c r="T511" s="8"/>
      <c r="U511" s="8"/>
      <c r="V511" s="8"/>
      <c r="W511" s="8"/>
      <c r="X511" s="8"/>
      <c r="Y511" s="8"/>
      <c r="AA511" s="8"/>
      <c r="AB511" s="8"/>
      <c r="AC511" s="8"/>
      <c r="AD511" s="8"/>
      <c r="AE511" s="8"/>
      <c r="AF511" s="8"/>
      <c r="AG511" s="8"/>
    </row>
    <row r="512" spans="6:33" x14ac:dyDescent="0.3">
      <c r="F512" s="2"/>
      <c r="G512" s="2"/>
      <c r="H512" s="4"/>
      <c r="I512" s="14"/>
      <c r="M512" s="8"/>
      <c r="N512" s="8"/>
      <c r="O512" s="8"/>
      <c r="P512" s="8"/>
      <c r="Q512" s="8"/>
      <c r="R512" s="8"/>
      <c r="T512" s="8"/>
      <c r="U512" s="8"/>
      <c r="V512" s="8"/>
      <c r="W512" s="8"/>
      <c r="X512" s="8"/>
      <c r="Y512" s="8"/>
      <c r="AA512" s="8"/>
      <c r="AB512" s="8"/>
      <c r="AC512" s="8"/>
      <c r="AD512" s="8"/>
      <c r="AE512" s="8"/>
      <c r="AF512" s="8"/>
      <c r="AG512" s="8"/>
    </row>
    <row r="513" spans="6:33" x14ac:dyDescent="0.3">
      <c r="F513" s="2"/>
      <c r="G513" s="2"/>
      <c r="H513" s="4"/>
      <c r="I513" s="14"/>
      <c r="M513" s="8"/>
      <c r="N513" s="8"/>
      <c r="O513" s="8"/>
      <c r="P513" s="8"/>
      <c r="Q513" s="8"/>
      <c r="R513" s="8"/>
      <c r="T513" s="8"/>
      <c r="U513" s="8"/>
      <c r="V513" s="8"/>
      <c r="W513" s="8"/>
      <c r="X513" s="8"/>
      <c r="Y513" s="8"/>
      <c r="AA513" s="8"/>
      <c r="AB513" s="8"/>
      <c r="AC513" s="8"/>
      <c r="AD513" s="8"/>
      <c r="AE513" s="8"/>
      <c r="AF513" s="8"/>
      <c r="AG513" s="8"/>
    </row>
    <row r="514" spans="6:33" x14ac:dyDescent="0.3">
      <c r="F514" s="2"/>
      <c r="G514" s="2"/>
      <c r="H514" s="4"/>
      <c r="I514" s="14"/>
      <c r="M514" s="8"/>
      <c r="N514" s="8"/>
      <c r="O514" s="8"/>
      <c r="P514" s="8"/>
      <c r="Q514" s="8"/>
      <c r="R514" s="8"/>
      <c r="T514" s="8"/>
      <c r="U514" s="8"/>
      <c r="V514" s="8"/>
      <c r="W514" s="8"/>
      <c r="X514" s="8"/>
      <c r="Y514" s="8"/>
      <c r="AA514" s="8"/>
      <c r="AB514" s="8"/>
      <c r="AC514" s="8"/>
      <c r="AD514" s="8"/>
      <c r="AE514" s="8"/>
      <c r="AF514" s="8"/>
      <c r="AG514" s="8"/>
    </row>
    <row r="515" spans="6:33" x14ac:dyDescent="0.3">
      <c r="F515" s="2"/>
      <c r="G515" s="2"/>
      <c r="H515" s="4"/>
      <c r="I515" s="14"/>
      <c r="M515" s="8"/>
      <c r="N515" s="8"/>
      <c r="O515" s="8"/>
      <c r="P515" s="8"/>
      <c r="Q515" s="8"/>
      <c r="R515" s="8"/>
      <c r="T515" s="8"/>
      <c r="U515" s="8"/>
      <c r="V515" s="8"/>
      <c r="W515" s="8"/>
      <c r="X515" s="8"/>
      <c r="Y515" s="8"/>
      <c r="AA515" s="8"/>
      <c r="AB515" s="8"/>
      <c r="AC515" s="8"/>
      <c r="AD515" s="8"/>
      <c r="AE515" s="8"/>
      <c r="AF515" s="8"/>
      <c r="AG515" s="8"/>
    </row>
    <row r="516" spans="6:33" x14ac:dyDescent="0.3">
      <c r="F516" s="2"/>
      <c r="G516" s="2"/>
      <c r="H516" s="4"/>
      <c r="I516" s="14"/>
      <c r="M516" s="8"/>
      <c r="N516" s="8"/>
      <c r="O516" s="8"/>
      <c r="P516" s="8"/>
      <c r="Q516" s="8"/>
      <c r="R516" s="8"/>
      <c r="T516" s="8"/>
      <c r="U516" s="8"/>
      <c r="V516" s="8"/>
      <c r="W516" s="8"/>
      <c r="X516" s="8"/>
      <c r="Y516" s="8"/>
      <c r="AA516" s="8"/>
      <c r="AB516" s="8"/>
      <c r="AC516" s="8"/>
      <c r="AD516" s="8"/>
      <c r="AE516" s="8"/>
      <c r="AF516" s="8"/>
      <c r="AG516" s="8"/>
    </row>
    <row r="517" spans="6:33" x14ac:dyDescent="0.3">
      <c r="F517" s="2"/>
      <c r="G517" s="2"/>
      <c r="H517" s="4"/>
      <c r="I517" s="14"/>
      <c r="M517" s="8"/>
      <c r="N517" s="8"/>
      <c r="O517" s="8"/>
      <c r="P517" s="8"/>
      <c r="Q517" s="8"/>
      <c r="R517" s="8"/>
      <c r="T517" s="8"/>
      <c r="U517" s="8"/>
      <c r="V517" s="8"/>
      <c r="W517" s="8"/>
      <c r="X517" s="8"/>
      <c r="Y517" s="8"/>
      <c r="AA517" s="8"/>
      <c r="AB517" s="8"/>
      <c r="AC517" s="8"/>
      <c r="AD517" s="8"/>
      <c r="AE517" s="8"/>
      <c r="AF517" s="8"/>
      <c r="AG517" s="8"/>
    </row>
    <row r="518" spans="6:33" x14ac:dyDescent="0.3">
      <c r="F518" s="2"/>
      <c r="G518" s="2"/>
      <c r="H518" s="4"/>
      <c r="I518" s="14"/>
      <c r="M518" s="8"/>
      <c r="N518" s="8"/>
      <c r="O518" s="8"/>
      <c r="P518" s="8"/>
      <c r="Q518" s="8"/>
      <c r="R518" s="8"/>
      <c r="T518" s="8"/>
      <c r="U518" s="8"/>
      <c r="V518" s="8"/>
      <c r="W518" s="8"/>
      <c r="X518" s="8"/>
      <c r="Y518" s="8"/>
      <c r="AA518" s="8"/>
      <c r="AB518" s="8"/>
      <c r="AC518" s="8"/>
      <c r="AD518" s="8"/>
      <c r="AE518" s="8"/>
      <c r="AF518" s="8"/>
      <c r="AG518" s="8"/>
    </row>
    <row r="519" spans="6:33" x14ac:dyDescent="0.3">
      <c r="F519" s="2"/>
      <c r="G519" s="2"/>
      <c r="H519" s="4"/>
      <c r="I519" s="14"/>
      <c r="M519" s="8"/>
      <c r="N519" s="8"/>
      <c r="O519" s="8"/>
      <c r="P519" s="8"/>
      <c r="Q519" s="8"/>
      <c r="R519" s="8"/>
      <c r="T519" s="8"/>
      <c r="U519" s="8"/>
      <c r="V519" s="8"/>
      <c r="W519" s="8"/>
      <c r="X519" s="8"/>
      <c r="Y519" s="8"/>
      <c r="AA519" s="8"/>
      <c r="AB519" s="8"/>
      <c r="AC519" s="8"/>
      <c r="AD519" s="8"/>
      <c r="AE519" s="8"/>
      <c r="AF519" s="8"/>
      <c r="AG519" s="8"/>
    </row>
    <row r="520" spans="6:33" x14ac:dyDescent="0.3">
      <c r="F520" s="2"/>
      <c r="G520" s="2"/>
      <c r="H520" s="4"/>
      <c r="I520" s="14"/>
      <c r="M520" s="8"/>
      <c r="N520" s="8"/>
      <c r="O520" s="8"/>
      <c r="P520" s="8"/>
      <c r="Q520" s="8"/>
      <c r="R520" s="8"/>
      <c r="T520" s="8"/>
      <c r="U520" s="8"/>
      <c r="V520" s="8"/>
      <c r="W520" s="8"/>
      <c r="X520" s="8"/>
      <c r="Y520" s="8"/>
      <c r="AA520" s="8"/>
      <c r="AB520" s="8"/>
      <c r="AC520" s="8"/>
      <c r="AD520" s="8"/>
      <c r="AE520" s="8"/>
      <c r="AF520" s="8"/>
      <c r="AG520" s="8"/>
    </row>
    <row r="521" spans="6:33" x14ac:dyDescent="0.3">
      <c r="F521" s="2"/>
      <c r="G521" s="2"/>
      <c r="H521" s="4"/>
      <c r="I521" s="14"/>
      <c r="M521" s="8"/>
      <c r="N521" s="8"/>
      <c r="O521" s="8"/>
      <c r="P521" s="8"/>
      <c r="Q521" s="8"/>
      <c r="R521" s="8"/>
      <c r="T521" s="8"/>
      <c r="U521" s="8"/>
      <c r="V521" s="8"/>
      <c r="W521" s="8"/>
      <c r="X521" s="8"/>
      <c r="Y521" s="8"/>
      <c r="AA521" s="8"/>
      <c r="AB521" s="8"/>
      <c r="AC521" s="8"/>
      <c r="AD521" s="8"/>
      <c r="AE521" s="8"/>
      <c r="AF521" s="8"/>
      <c r="AG521" s="8"/>
    </row>
    <row r="522" spans="6:33" x14ac:dyDescent="0.3">
      <c r="F522" s="2"/>
      <c r="G522" s="2"/>
      <c r="H522" s="4"/>
      <c r="I522" s="14"/>
      <c r="M522" s="8"/>
      <c r="N522" s="8"/>
      <c r="O522" s="8"/>
      <c r="P522" s="8"/>
      <c r="Q522" s="8"/>
      <c r="R522" s="8"/>
      <c r="T522" s="8"/>
      <c r="U522" s="8"/>
      <c r="V522" s="8"/>
      <c r="W522" s="8"/>
      <c r="X522" s="8"/>
      <c r="Y522" s="8"/>
      <c r="AA522" s="8"/>
      <c r="AB522" s="8"/>
      <c r="AC522" s="8"/>
      <c r="AD522" s="8"/>
      <c r="AE522" s="8"/>
      <c r="AF522" s="8"/>
      <c r="AG522" s="8"/>
    </row>
    <row r="523" spans="6:33" x14ac:dyDescent="0.3">
      <c r="F523" s="2"/>
      <c r="G523" s="2"/>
      <c r="H523" s="4"/>
      <c r="I523" s="14"/>
      <c r="M523" s="8"/>
      <c r="N523" s="8"/>
      <c r="O523" s="8"/>
      <c r="P523" s="8"/>
      <c r="Q523" s="8"/>
      <c r="R523" s="8"/>
      <c r="T523" s="8"/>
      <c r="U523" s="8"/>
      <c r="V523" s="8"/>
      <c r="W523" s="8"/>
      <c r="X523" s="8"/>
      <c r="Y523" s="8"/>
      <c r="AA523" s="8"/>
      <c r="AB523" s="8"/>
      <c r="AC523" s="8"/>
      <c r="AD523" s="8"/>
      <c r="AE523" s="8"/>
      <c r="AF523" s="8"/>
      <c r="AG523" s="8"/>
    </row>
    <row r="524" spans="6:33" x14ac:dyDescent="0.3">
      <c r="F524" s="2"/>
      <c r="G524" s="2"/>
      <c r="H524" s="4"/>
      <c r="I524" s="14"/>
      <c r="M524" s="8"/>
      <c r="N524" s="8"/>
      <c r="O524" s="8"/>
      <c r="P524" s="8"/>
      <c r="Q524" s="8"/>
      <c r="R524" s="8"/>
      <c r="T524" s="8"/>
      <c r="U524" s="8"/>
      <c r="V524" s="8"/>
      <c r="W524" s="8"/>
      <c r="X524" s="8"/>
      <c r="Y524" s="8"/>
      <c r="AA524" s="8"/>
      <c r="AB524" s="8"/>
      <c r="AC524" s="8"/>
      <c r="AD524" s="8"/>
      <c r="AE524" s="8"/>
      <c r="AF524" s="8"/>
      <c r="AG524" s="8"/>
    </row>
    <row r="525" spans="6:33" x14ac:dyDescent="0.3">
      <c r="F525" s="2"/>
      <c r="G525" s="2"/>
      <c r="H525" s="4"/>
      <c r="I525" s="14"/>
      <c r="M525" s="8"/>
      <c r="N525" s="8"/>
      <c r="O525" s="8"/>
      <c r="P525" s="8"/>
      <c r="Q525" s="8"/>
      <c r="R525" s="8"/>
      <c r="T525" s="8"/>
      <c r="U525" s="8"/>
      <c r="V525" s="8"/>
      <c r="W525" s="8"/>
      <c r="X525" s="8"/>
      <c r="Y525" s="8"/>
      <c r="AA525" s="8"/>
      <c r="AB525" s="8"/>
      <c r="AC525" s="8"/>
      <c r="AD525" s="8"/>
      <c r="AE525" s="8"/>
      <c r="AF525" s="8"/>
      <c r="AG525" s="8"/>
    </row>
    <row r="526" spans="6:33" x14ac:dyDescent="0.3">
      <c r="F526" s="2"/>
      <c r="G526" s="2"/>
      <c r="H526" s="4"/>
      <c r="I526" s="14"/>
      <c r="M526" s="8"/>
      <c r="N526" s="8"/>
      <c r="O526" s="8"/>
      <c r="P526" s="8"/>
      <c r="Q526" s="8"/>
      <c r="R526" s="8"/>
      <c r="T526" s="8"/>
      <c r="U526" s="8"/>
      <c r="V526" s="8"/>
      <c r="W526" s="8"/>
      <c r="X526" s="8"/>
      <c r="Y526" s="8"/>
      <c r="AA526" s="8"/>
      <c r="AB526" s="8"/>
      <c r="AC526" s="8"/>
      <c r="AD526" s="8"/>
      <c r="AE526" s="8"/>
      <c r="AF526" s="8"/>
      <c r="AG526" s="8"/>
    </row>
    <row r="527" spans="6:33" x14ac:dyDescent="0.3">
      <c r="F527" s="2"/>
      <c r="G527" s="2"/>
      <c r="H527" s="4"/>
      <c r="I527" s="14"/>
      <c r="M527" s="8"/>
      <c r="N527" s="8"/>
      <c r="O527" s="8"/>
      <c r="P527" s="8"/>
      <c r="Q527" s="8"/>
      <c r="R527" s="8"/>
      <c r="T527" s="8"/>
      <c r="U527" s="8"/>
      <c r="V527" s="8"/>
      <c r="W527" s="8"/>
      <c r="X527" s="8"/>
      <c r="Y527" s="8"/>
      <c r="AA527" s="8"/>
      <c r="AB527" s="8"/>
      <c r="AC527" s="8"/>
      <c r="AD527" s="8"/>
      <c r="AE527" s="8"/>
      <c r="AF527" s="8"/>
      <c r="AG527" s="8"/>
    </row>
    <row r="528" spans="6:33" x14ac:dyDescent="0.3">
      <c r="F528" s="2"/>
      <c r="G528" s="2"/>
      <c r="H528" s="4"/>
      <c r="I528" s="14"/>
      <c r="M528" s="8"/>
      <c r="N528" s="8"/>
      <c r="O528" s="8"/>
      <c r="P528" s="8"/>
      <c r="Q528" s="8"/>
      <c r="R528" s="8"/>
      <c r="T528" s="8"/>
      <c r="U528" s="8"/>
      <c r="V528" s="8"/>
      <c r="W528" s="8"/>
      <c r="X528" s="8"/>
      <c r="Y528" s="8"/>
      <c r="AA528" s="8"/>
      <c r="AB528" s="8"/>
      <c r="AC528" s="8"/>
      <c r="AD528" s="8"/>
      <c r="AE528" s="8"/>
      <c r="AF528" s="8"/>
      <c r="AG528" s="8"/>
    </row>
    <row r="529" spans="6:33" x14ac:dyDescent="0.3">
      <c r="F529" s="2"/>
      <c r="G529" s="2"/>
      <c r="H529" s="4"/>
      <c r="I529" s="14"/>
      <c r="M529" s="8"/>
      <c r="N529" s="8"/>
      <c r="O529" s="8"/>
      <c r="P529" s="8"/>
      <c r="Q529" s="8"/>
      <c r="R529" s="8"/>
      <c r="T529" s="8"/>
      <c r="U529" s="8"/>
      <c r="V529" s="8"/>
      <c r="W529" s="8"/>
      <c r="X529" s="8"/>
      <c r="Y529" s="8"/>
      <c r="AA529" s="8"/>
      <c r="AB529" s="8"/>
      <c r="AC529" s="8"/>
      <c r="AD529" s="8"/>
      <c r="AE529" s="8"/>
      <c r="AF529" s="8"/>
      <c r="AG529" s="8"/>
    </row>
    <row r="530" spans="6:33" x14ac:dyDescent="0.3">
      <c r="F530" s="2"/>
      <c r="G530" s="2"/>
      <c r="H530" s="4"/>
      <c r="I530" s="14"/>
      <c r="M530" s="8"/>
      <c r="N530" s="8"/>
      <c r="O530" s="8"/>
      <c r="P530" s="8"/>
      <c r="Q530" s="8"/>
      <c r="R530" s="8"/>
      <c r="T530" s="8"/>
      <c r="U530" s="8"/>
      <c r="V530" s="8"/>
      <c r="W530" s="8"/>
      <c r="X530" s="8"/>
      <c r="Y530" s="8"/>
      <c r="AA530" s="8"/>
      <c r="AB530" s="8"/>
      <c r="AC530" s="8"/>
      <c r="AD530" s="8"/>
      <c r="AE530" s="8"/>
      <c r="AF530" s="8"/>
      <c r="AG530" s="8"/>
    </row>
    <row r="531" spans="6:33" x14ac:dyDescent="0.3">
      <c r="F531" s="2"/>
      <c r="G531" s="2"/>
      <c r="H531" s="4"/>
      <c r="I531" s="14"/>
      <c r="M531" s="8"/>
      <c r="N531" s="8"/>
      <c r="O531" s="8"/>
      <c r="P531" s="8"/>
      <c r="Q531" s="8"/>
      <c r="R531" s="8"/>
      <c r="T531" s="8"/>
      <c r="U531" s="8"/>
      <c r="V531" s="8"/>
      <c r="W531" s="8"/>
      <c r="X531" s="8"/>
      <c r="Y531" s="8"/>
      <c r="AA531" s="8"/>
      <c r="AB531" s="8"/>
      <c r="AC531" s="8"/>
      <c r="AD531" s="8"/>
      <c r="AE531" s="8"/>
      <c r="AF531" s="8"/>
      <c r="AG531" s="8"/>
    </row>
    <row r="532" spans="6:33" x14ac:dyDescent="0.3">
      <c r="F532" s="2"/>
      <c r="G532" s="2"/>
      <c r="H532" s="4"/>
      <c r="I532" s="14"/>
      <c r="M532" s="8"/>
      <c r="N532" s="8"/>
      <c r="O532" s="8"/>
      <c r="P532" s="8"/>
      <c r="Q532" s="8"/>
      <c r="R532" s="8"/>
      <c r="T532" s="8"/>
      <c r="U532" s="8"/>
      <c r="V532" s="8"/>
      <c r="W532" s="8"/>
      <c r="X532" s="8"/>
      <c r="Y532" s="8"/>
      <c r="AA532" s="8"/>
      <c r="AB532" s="8"/>
      <c r="AC532" s="8"/>
      <c r="AD532" s="8"/>
      <c r="AE532" s="8"/>
      <c r="AF532" s="8"/>
      <c r="AG532" s="8"/>
    </row>
    <row r="533" spans="6:33" x14ac:dyDescent="0.3">
      <c r="F533" s="2"/>
      <c r="G533" s="2"/>
      <c r="H533" s="4"/>
      <c r="I533" s="14"/>
      <c r="M533" s="8"/>
      <c r="N533" s="8"/>
      <c r="O533" s="8"/>
      <c r="P533" s="8"/>
      <c r="Q533" s="8"/>
      <c r="R533" s="8"/>
      <c r="T533" s="8"/>
      <c r="U533" s="8"/>
      <c r="V533" s="8"/>
      <c r="W533" s="8"/>
      <c r="X533" s="8"/>
      <c r="Y533" s="8"/>
      <c r="AA533" s="8"/>
      <c r="AB533" s="8"/>
      <c r="AC533" s="8"/>
      <c r="AD533" s="8"/>
      <c r="AE533" s="8"/>
      <c r="AF533" s="8"/>
      <c r="AG533" s="8"/>
    </row>
    <row r="534" spans="6:33" x14ac:dyDescent="0.3">
      <c r="F534" s="2"/>
      <c r="G534" s="2"/>
      <c r="H534" s="4"/>
      <c r="I534" s="14"/>
      <c r="M534" s="8"/>
      <c r="N534" s="8"/>
      <c r="O534" s="8"/>
      <c r="P534" s="8"/>
      <c r="Q534" s="8"/>
      <c r="R534" s="8"/>
      <c r="T534" s="8"/>
      <c r="U534" s="8"/>
      <c r="V534" s="8"/>
      <c r="W534" s="8"/>
      <c r="X534" s="8"/>
      <c r="Y534" s="8"/>
      <c r="AA534" s="8"/>
      <c r="AB534" s="8"/>
      <c r="AC534" s="8"/>
      <c r="AD534" s="8"/>
      <c r="AE534" s="8"/>
      <c r="AF534" s="8"/>
      <c r="AG534" s="8"/>
    </row>
    <row r="535" spans="6:33" x14ac:dyDescent="0.3">
      <c r="F535" s="2"/>
      <c r="G535" s="2"/>
      <c r="H535" s="4"/>
      <c r="I535" s="14"/>
      <c r="M535" s="8"/>
      <c r="N535" s="8"/>
      <c r="O535" s="8"/>
      <c r="P535" s="8"/>
      <c r="Q535" s="8"/>
      <c r="R535" s="8"/>
      <c r="T535" s="8"/>
      <c r="U535" s="8"/>
      <c r="V535" s="8"/>
      <c r="W535" s="8"/>
      <c r="X535" s="8"/>
      <c r="Y535" s="8"/>
      <c r="AA535" s="8"/>
      <c r="AB535" s="8"/>
      <c r="AC535" s="8"/>
      <c r="AD535" s="8"/>
      <c r="AE535" s="8"/>
      <c r="AF535" s="8"/>
      <c r="AG535" s="8"/>
    </row>
    <row r="536" spans="6:33" x14ac:dyDescent="0.3">
      <c r="F536" s="2"/>
      <c r="G536" s="2"/>
      <c r="H536" s="4"/>
      <c r="I536" s="14"/>
      <c r="M536" s="8"/>
      <c r="N536" s="8"/>
      <c r="O536" s="8"/>
      <c r="P536" s="8"/>
      <c r="Q536" s="8"/>
      <c r="R536" s="8"/>
      <c r="T536" s="8"/>
      <c r="U536" s="8"/>
      <c r="V536" s="8"/>
      <c r="W536" s="8"/>
      <c r="X536" s="8"/>
      <c r="Y536" s="8"/>
      <c r="AA536" s="8"/>
      <c r="AB536" s="8"/>
      <c r="AC536" s="8"/>
      <c r="AD536" s="8"/>
      <c r="AE536" s="8"/>
      <c r="AF536" s="8"/>
      <c r="AG536" s="8"/>
    </row>
    <row r="537" spans="6:33" x14ac:dyDescent="0.3">
      <c r="F537" s="2"/>
      <c r="G537" s="2"/>
      <c r="H537" s="4"/>
      <c r="I537" s="14"/>
      <c r="M537" s="8"/>
      <c r="N537" s="8"/>
      <c r="O537" s="8"/>
      <c r="P537" s="8"/>
      <c r="Q537" s="8"/>
      <c r="R537" s="8"/>
      <c r="T537" s="8"/>
      <c r="U537" s="8"/>
      <c r="V537" s="8"/>
      <c r="W537" s="8"/>
      <c r="X537" s="8"/>
      <c r="Y537" s="8"/>
      <c r="AA537" s="8"/>
      <c r="AB537" s="8"/>
      <c r="AC537" s="8"/>
      <c r="AD537" s="8"/>
      <c r="AE537" s="8"/>
      <c r="AF537" s="8"/>
      <c r="AG537" s="8"/>
    </row>
    <row r="538" spans="6:33" x14ac:dyDescent="0.3">
      <c r="F538" s="2"/>
      <c r="G538" s="2"/>
      <c r="H538" s="4"/>
      <c r="I538" s="14"/>
      <c r="M538" s="8"/>
      <c r="N538" s="8"/>
      <c r="O538" s="8"/>
      <c r="P538" s="8"/>
      <c r="Q538" s="8"/>
      <c r="R538" s="8"/>
      <c r="T538" s="8"/>
      <c r="U538" s="8"/>
      <c r="V538" s="8"/>
      <c r="W538" s="8"/>
      <c r="X538" s="8"/>
      <c r="Y538" s="8"/>
      <c r="AA538" s="8"/>
      <c r="AB538" s="8"/>
      <c r="AC538" s="8"/>
      <c r="AD538" s="8"/>
      <c r="AE538" s="8"/>
      <c r="AF538" s="8"/>
      <c r="AG538" s="8"/>
    </row>
    <row r="539" spans="6:33" x14ac:dyDescent="0.3">
      <c r="F539" s="2"/>
      <c r="G539" s="2"/>
      <c r="H539" s="4"/>
      <c r="I539" s="14"/>
      <c r="M539" s="8"/>
      <c r="N539" s="8"/>
      <c r="O539" s="8"/>
      <c r="P539" s="8"/>
      <c r="Q539" s="8"/>
      <c r="R539" s="8"/>
      <c r="T539" s="8"/>
      <c r="U539" s="8"/>
      <c r="V539" s="8"/>
      <c r="W539" s="8"/>
      <c r="X539" s="8"/>
      <c r="Y539" s="8"/>
      <c r="AA539" s="8"/>
      <c r="AB539" s="8"/>
      <c r="AC539" s="8"/>
      <c r="AD539" s="8"/>
      <c r="AE539" s="8"/>
      <c r="AF539" s="8"/>
      <c r="AG539" s="8"/>
    </row>
    <row r="540" spans="6:33" x14ac:dyDescent="0.3">
      <c r="F540" s="2"/>
      <c r="G540" s="2"/>
      <c r="H540" s="4"/>
      <c r="I540" s="14"/>
      <c r="M540" s="8"/>
      <c r="N540" s="8"/>
      <c r="O540" s="8"/>
      <c r="P540" s="8"/>
      <c r="Q540" s="8"/>
      <c r="R540" s="8"/>
      <c r="T540" s="8"/>
      <c r="U540" s="8"/>
      <c r="V540" s="8"/>
      <c r="W540" s="8"/>
      <c r="X540" s="8"/>
      <c r="Y540" s="8"/>
      <c r="AA540" s="8"/>
      <c r="AB540" s="8"/>
      <c r="AC540" s="8"/>
      <c r="AD540" s="8"/>
      <c r="AE540" s="8"/>
      <c r="AF540" s="8"/>
      <c r="AG540" s="8"/>
    </row>
    <row r="541" spans="6:33" x14ac:dyDescent="0.3">
      <c r="F541" s="2"/>
      <c r="G541" s="2"/>
      <c r="H541" s="4"/>
      <c r="I541" s="14"/>
      <c r="M541" s="8"/>
      <c r="N541" s="8"/>
      <c r="O541" s="8"/>
      <c r="P541" s="8"/>
      <c r="Q541" s="8"/>
      <c r="R541" s="8"/>
      <c r="T541" s="8"/>
      <c r="U541" s="8"/>
      <c r="V541" s="8"/>
      <c r="W541" s="8"/>
      <c r="X541" s="8"/>
      <c r="Y541" s="8"/>
      <c r="AA541" s="8"/>
      <c r="AB541" s="8"/>
      <c r="AC541" s="8"/>
      <c r="AD541" s="8"/>
      <c r="AE541" s="8"/>
      <c r="AF541" s="8"/>
      <c r="AG541" s="8"/>
    </row>
    <row r="542" spans="6:33" x14ac:dyDescent="0.3">
      <c r="F542" s="2"/>
      <c r="G542" s="2"/>
      <c r="H542" s="4"/>
      <c r="I542" s="14"/>
      <c r="M542" s="8"/>
      <c r="N542" s="8"/>
      <c r="O542" s="8"/>
      <c r="P542" s="8"/>
      <c r="Q542" s="8"/>
      <c r="R542" s="8"/>
      <c r="T542" s="8"/>
      <c r="U542" s="8"/>
      <c r="V542" s="8"/>
      <c r="W542" s="8"/>
      <c r="X542" s="8"/>
      <c r="Y542" s="8"/>
      <c r="AA542" s="8"/>
      <c r="AB542" s="8"/>
      <c r="AC542" s="8"/>
      <c r="AD542" s="8"/>
      <c r="AE542" s="8"/>
      <c r="AF542" s="8"/>
      <c r="AG542" s="8"/>
    </row>
    <row r="543" spans="6:33" x14ac:dyDescent="0.3">
      <c r="F543" s="2"/>
      <c r="G543" s="2"/>
      <c r="H543" s="4"/>
      <c r="I543" s="14"/>
      <c r="M543" s="8"/>
      <c r="N543" s="8"/>
      <c r="O543" s="8"/>
      <c r="P543" s="8"/>
      <c r="Q543" s="8"/>
      <c r="R543" s="8"/>
      <c r="T543" s="8"/>
      <c r="U543" s="8"/>
      <c r="V543" s="8"/>
      <c r="W543" s="8"/>
      <c r="X543" s="8"/>
      <c r="Y543" s="8"/>
      <c r="AA543" s="8"/>
      <c r="AB543" s="8"/>
      <c r="AC543" s="8"/>
      <c r="AD543" s="8"/>
      <c r="AE543" s="8"/>
      <c r="AF543" s="8"/>
      <c r="AG543" s="8"/>
    </row>
    <row r="544" spans="6:33" x14ac:dyDescent="0.3">
      <c r="F544" s="2"/>
      <c r="G544" s="2"/>
      <c r="H544" s="4"/>
      <c r="I544" s="14"/>
      <c r="M544" s="8"/>
      <c r="N544" s="8"/>
      <c r="O544" s="8"/>
      <c r="P544" s="8"/>
      <c r="Q544" s="8"/>
      <c r="R544" s="8"/>
      <c r="T544" s="8"/>
      <c r="U544" s="8"/>
      <c r="V544" s="8"/>
      <c r="W544" s="8"/>
      <c r="X544" s="8"/>
      <c r="Y544" s="8"/>
      <c r="AA544" s="8"/>
      <c r="AB544" s="8"/>
      <c r="AC544" s="8"/>
      <c r="AD544" s="8"/>
      <c r="AE544" s="8"/>
      <c r="AF544" s="8"/>
      <c r="AG544" s="8"/>
    </row>
    <row r="545" spans="6:33" x14ac:dyDescent="0.3">
      <c r="F545" s="2"/>
      <c r="G545" s="2"/>
      <c r="H545" s="4"/>
      <c r="I545" s="14"/>
      <c r="M545" s="8"/>
      <c r="N545" s="8"/>
      <c r="O545" s="8"/>
      <c r="P545" s="8"/>
      <c r="Q545" s="8"/>
      <c r="R545" s="8"/>
      <c r="T545" s="8"/>
      <c r="U545" s="8"/>
      <c r="V545" s="8"/>
      <c r="W545" s="8"/>
      <c r="X545" s="8"/>
      <c r="Y545" s="8"/>
      <c r="AA545" s="8"/>
      <c r="AB545" s="8"/>
      <c r="AC545" s="8"/>
      <c r="AD545" s="8"/>
      <c r="AE545" s="8"/>
      <c r="AF545" s="8"/>
      <c r="AG545" s="8"/>
    </row>
    <row r="546" spans="6:33" x14ac:dyDescent="0.3">
      <c r="F546" s="2"/>
      <c r="G546" s="2"/>
      <c r="H546" s="4"/>
      <c r="I546" s="14"/>
      <c r="M546" s="8"/>
      <c r="N546" s="8"/>
      <c r="O546" s="8"/>
      <c r="P546" s="8"/>
      <c r="Q546" s="8"/>
      <c r="R546" s="8"/>
      <c r="T546" s="8"/>
      <c r="U546" s="8"/>
      <c r="V546" s="8"/>
      <c r="W546" s="8"/>
      <c r="X546" s="8"/>
      <c r="Y546" s="8"/>
      <c r="AA546" s="8"/>
      <c r="AB546" s="8"/>
      <c r="AC546" s="8"/>
      <c r="AD546" s="8"/>
      <c r="AE546" s="8"/>
      <c r="AF546" s="8"/>
      <c r="AG546" s="8"/>
    </row>
    <row r="547" spans="6:33" x14ac:dyDescent="0.3">
      <c r="F547" s="2"/>
      <c r="G547" s="2"/>
      <c r="H547" s="4"/>
      <c r="I547" s="14"/>
      <c r="M547" s="8"/>
      <c r="N547" s="8"/>
      <c r="O547" s="8"/>
      <c r="P547" s="8"/>
      <c r="Q547" s="8"/>
      <c r="R547" s="8"/>
      <c r="T547" s="8"/>
      <c r="U547" s="8"/>
      <c r="V547" s="8"/>
      <c r="W547" s="8"/>
      <c r="X547" s="8"/>
      <c r="Y547" s="8"/>
      <c r="AA547" s="8"/>
      <c r="AB547" s="8"/>
      <c r="AC547" s="8"/>
      <c r="AD547" s="8"/>
      <c r="AE547" s="8"/>
      <c r="AF547" s="8"/>
      <c r="AG547" s="8"/>
    </row>
    <row r="548" spans="6:33" x14ac:dyDescent="0.3">
      <c r="F548" s="2"/>
      <c r="G548" s="2"/>
      <c r="H548" s="4"/>
      <c r="I548" s="14"/>
      <c r="M548" s="8"/>
      <c r="N548" s="8"/>
      <c r="O548" s="8"/>
      <c r="P548" s="8"/>
      <c r="Q548" s="8"/>
      <c r="R548" s="8"/>
      <c r="T548" s="8"/>
      <c r="U548" s="8"/>
      <c r="V548" s="8"/>
      <c r="W548" s="8"/>
      <c r="X548" s="8"/>
      <c r="Y548" s="8"/>
      <c r="AA548" s="8"/>
      <c r="AB548" s="8"/>
      <c r="AC548" s="8"/>
      <c r="AD548" s="8"/>
      <c r="AE548" s="8"/>
      <c r="AF548" s="8"/>
      <c r="AG548" s="8"/>
    </row>
    <row r="549" spans="6:33" x14ac:dyDescent="0.3">
      <c r="F549" s="2"/>
      <c r="G549" s="2"/>
      <c r="H549" s="4"/>
      <c r="I549" s="14"/>
      <c r="M549" s="8"/>
      <c r="N549" s="8"/>
      <c r="O549" s="8"/>
      <c r="P549" s="8"/>
      <c r="Q549" s="8"/>
      <c r="R549" s="8"/>
      <c r="T549" s="8"/>
      <c r="U549" s="8"/>
      <c r="V549" s="8"/>
      <c r="W549" s="8"/>
      <c r="X549" s="8"/>
      <c r="Y549" s="8"/>
      <c r="AA549" s="8"/>
      <c r="AB549" s="8"/>
      <c r="AC549" s="8"/>
      <c r="AD549" s="8"/>
      <c r="AE549" s="8"/>
      <c r="AF549" s="8"/>
      <c r="AG549" s="8"/>
    </row>
    <row r="550" spans="6:33" x14ac:dyDescent="0.3">
      <c r="F550" s="2"/>
      <c r="G550" s="2"/>
      <c r="H550" s="4"/>
      <c r="I550" s="14"/>
      <c r="M550" s="8"/>
      <c r="N550" s="8"/>
      <c r="O550" s="8"/>
      <c r="P550" s="8"/>
      <c r="Q550" s="8"/>
      <c r="R550" s="8"/>
      <c r="T550" s="8"/>
      <c r="U550" s="8"/>
      <c r="V550" s="8"/>
      <c r="W550" s="8"/>
      <c r="X550" s="8"/>
      <c r="Y550" s="8"/>
      <c r="AA550" s="8"/>
      <c r="AB550" s="8"/>
      <c r="AC550" s="8"/>
      <c r="AD550" s="8"/>
      <c r="AE550" s="8"/>
      <c r="AF550" s="8"/>
      <c r="AG550" s="8"/>
    </row>
    <row r="551" spans="6:33" x14ac:dyDescent="0.3">
      <c r="F551" s="2"/>
      <c r="G551" s="2"/>
      <c r="H551" s="4"/>
      <c r="I551" s="14"/>
      <c r="M551" s="8"/>
      <c r="N551" s="8"/>
      <c r="O551" s="8"/>
      <c r="P551" s="8"/>
      <c r="Q551" s="8"/>
      <c r="R551" s="8"/>
      <c r="T551" s="8"/>
      <c r="U551" s="8"/>
      <c r="V551" s="8"/>
      <c r="W551" s="8"/>
      <c r="X551" s="8"/>
      <c r="Y551" s="8"/>
      <c r="AA551" s="8"/>
      <c r="AB551" s="8"/>
      <c r="AC551" s="8"/>
      <c r="AD551" s="8"/>
      <c r="AE551" s="8"/>
      <c r="AF551" s="8"/>
      <c r="AG551" s="8"/>
    </row>
    <row r="552" spans="6:33" x14ac:dyDescent="0.3">
      <c r="F552" s="2"/>
      <c r="G552" s="2"/>
      <c r="H552" s="4"/>
      <c r="I552" s="14"/>
      <c r="M552" s="8"/>
      <c r="N552" s="8"/>
      <c r="O552" s="8"/>
      <c r="P552" s="8"/>
      <c r="Q552" s="8"/>
      <c r="R552" s="8"/>
      <c r="T552" s="8"/>
      <c r="U552" s="8"/>
      <c r="V552" s="8"/>
      <c r="W552" s="8"/>
      <c r="X552" s="8"/>
      <c r="Y552" s="8"/>
      <c r="AA552" s="8"/>
      <c r="AB552" s="8"/>
      <c r="AC552" s="8"/>
      <c r="AD552" s="8"/>
      <c r="AE552" s="8"/>
      <c r="AF552" s="8"/>
      <c r="AG552" s="8"/>
    </row>
    <row r="553" spans="6:33" x14ac:dyDescent="0.3">
      <c r="F553" s="2"/>
      <c r="G553" s="2"/>
      <c r="H553" s="4"/>
      <c r="I553" s="14"/>
      <c r="M553" s="8"/>
      <c r="N553" s="8"/>
      <c r="O553" s="8"/>
      <c r="P553" s="8"/>
      <c r="Q553" s="8"/>
      <c r="R553" s="8"/>
      <c r="T553" s="8"/>
      <c r="U553" s="8"/>
      <c r="V553" s="8"/>
      <c r="W553" s="8"/>
      <c r="X553" s="8"/>
      <c r="Y553" s="8"/>
      <c r="AA553" s="8"/>
      <c r="AB553" s="8"/>
      <c r="AC553" s="8"/>
      <c r="AD553" s="8"/>
      <c r="AE553" s="8"/>
      <c r="AF553" s="8"/>
      <c r="AG553" s="8"/>
    </row>
    <row r="554" spans="6:33" x14ac:dyDescent="0.3">
      <c r="F554" s="2"/>
      <c r="G554" s="2"/>
      <c r="H554" s="4"/>
      <c r="I554" s="14"/>
      <c r="M554" s="8"/>
      <c r="N554" s="8"/>
      <c r="O554" s="8"/>
      <c r="P554" s="8"/>
      <c r="Q554" s="8"/>
      <c r="R554" s="8"/>
      <c r="T554" s="8"/>
      <c r="U554" s="8"/>
      <c r="V554" s="8"/>
      <c r="W554" s="8"/>
      <c r="X554" s="8"/>
      <c r="Y554" s="8"/>
      <c r="AA554" s="8"/>
      <c r="AB554" s="8"/>
      <c r="AC554" s="8"/>
      <c r="AD554" s="8"/>
      <c r="AE554" s="8"/>
      <c r="AF554" s="8"/>
      <c r="AG554" s="8"/>
    </row>
    <row r="555" spans="6:33" x14ac:dyDescent="0.3">
      <c r="F555" s="2"/>
      <c r="G555" s="2"/>
      <c r="H555" s="4"/>
      <c r="I555" s="14"/>
      <c r="M555" s="8"/>
      <c r="N555" s="8"/>
      <c r="O555" s="8"/>
      <c r="P555" s="8"/>
      <c r="Q555" s="8"/>
      <c r="R555" s="8"/>
      <c r="T555" s="8"/>
      <c r="U555" s="8"/>
      <c r="V555" s="8"/>
      <c r="W555" s="8"/>
      <c r="X555" s="8"/>
      <c r="Y555" s="8"/>
      <c r="AA555" s="8"/>
      <c r="AB555" s="8"/>
      <c r="AC555" s="8"/>
      <c r="AD555" s="8"/>
      <c r="AE555" s="8"/>
      <c r="AF555" s="8"/>
      <c r="AG555" s="8"/>
    </row>
    <row r="556" spans="6:33" x14ac:dyDescent="0.3">
      <c r="F556" s="2"/>
      <c r="G556" s="2"/>
      <c r="H556" s="4"/>
      <c r="I556" s="14"/>
      <c r="M556" s="8"/>
      <c r="N556" s="8"/>
      <c r="O556" s="8"/>
      <c r="P556" s="8"/>
      <c r="Q556" s="8"/>
      <c r="R556" s="8"/>
      <c r="T556" s="8"/>
      <c r="U556" s="8"/>
      <c r="V556" s="8"/>
      <c r="W556" s="8"/>
      <c r="X556" s="8"/>
      <c r="Y556" s="8"/>
      <c r="AA556" s="8"/>
      <c r="AB556" s="8"/>
      <c r="AC556" s="8"/>
      <c r="AD556" s="8"/>
      <c r="AE556" s="8"/>
      <c r="AF556" s="8"/>
      <c r="AG556" s="8"/>
    </row>
    <row r="557" spans="6:33" x14ac:dyDescent="0.3">
      <c r="F557" s="2"/>
      <c r="G557" s="2"/>
      <c r="H557" s="4"/>
      <c r="I557" s="14"/>
      <c r="M557" s="8"/>
      <c r="N557" s="8"/>
      <c r="O557" s="8"/>
      <c r="P557" s="8"/>
      <c r="Q557" s="8"/>
      <c r="R557" s="8"/>
      <c r="T557" s="8"/>
      <c r="U557" s="8"/>
      <c r="V557" s="8"/>
      <c r="W557" s="8"/>
      <c r="X557" s="8"/>
      <c r="Y557" s="8"/>
      <c r="AA557" s="8"/>
      <c r="AB557" s="8"/>
      <c r="AC557" s="8"/>
      <c r="AD557" s="8"/>
      <c r="AE557" s="8"/>
      <c r="AF557" s="8"/>
      <c r="AG557" s="8"/>
    </row>
    <row r="558" spans="6:33" x14ac:dyDescent="0.3">
      <c r="F558" s="2"/>
      <c r="G558" s="2"/>
      <c r="H558" s="4"/>
      <c r="I558" s="14"/>
      <c r="M558" s="8"/>
      <c r="N558" s="8"/>
      <c r="O558" s="8"/>
      <c r="P558" s="8"/>
      <c r="Q558" s="8"/>
      <c r="R558" s="8"/>
      <c r="T558" s="8"/>
      <c r="U558" s="8"/>
      <c r="V558" s="8"/>
      <c r="W558" s="8"/>
      <c r="X558" s="8"/>
      <c r="Y558" s="8"/>
      <c r="AA558" s="8"/>
      <c r="AB558" s="8"/>
      <c r="AC558" s="8"/>
      <c r="AD558" s="8"/>
      <c r="AE558" s="8"/>
      <c r="AF558" s="8"/>
      <c r="AG558" s="8"/>
    </row>
    <row r="559" spans="6:33" x14ac:dyDescent="0.3">
      <c r="F559" s="2"/>
      <c r="G559" s="2"/>
      <c r="H559" s="4"/>
      <c r="I559" s="14"/>
      <c r="M559" s="8"/>
      <c r="N559" s="8"/>
      <c r="O559" s="8"/>
      <c r="P559" s="8"/>
      <c r="Q559" s="8"/>
      <c r="R559" s="8"/>
      <c r="T559" s="8"/>
      <c r="U559" s="8"/>
      <c r="V559" s="8"/>
      <c r="W559" s="8"/>
      <c r="X559" s="8"/>
      <c r="Y559" s="8"/>
      <c r="AA559" s="8"/>
      <c r="AB559" s="8"/>
      <c r="AC559" s="8"/>
      <c r="AD559" s="8"/>
      <c r="AE559" s="8"/>
      <c r="AF559" s="8"/>
      <c r="AG559" s="8"/>
    </row>
    <row r="560" spans="6:33" x14ac:dyDescent="0.3">
      <c r="F560" s="2"/>
      <c r="G560" s="2"/>
      <c r="H560" s="4"/>
      <c r="I560" s="14"/>
      <c r="M560" s="8"/>
      <c r="N560" s="8"/>
      <c r="O560" s="8"/>
      <c r="P560" s="8"/>
      <c r="Q560" s="8"/>
      <c r="R560" s="8"/>
      <c r="T560" s="8"/>
      <c r="U560" s="8"/>
      <c r="V560" s="8"/>
      <c r="W560" s="8"/>
      <c r="X560" s="8"/>
      <c r="Y560" s="8"/>
      <c r="AA560" s="8"/>
      <c r="AB560" s="8"/>
      <c r="AC560" s="8"/>
      <c r="AD560" s="8"/>
      <c r="AE560" s="8"/>
      <c r="AF560" s="8"/>
      <c r="AG560" s="8"/>
    </row>
    <row r="561" spans="6:33" x14ac:dyDescent="0.3">
      <c r="F561" s="2"/>
      <c r="G561" s="2"/>
      <c r="H561" s="4"/>
      <c r="I561" s="14"/>
      <c r="M561" s="8"/>
      <c r="N561" s="8"/>
      <c r="O561" s="8"/>
      <c r="P561" s="8"/>
      <c r="Q561" s="8"/>
      <c r="R561" s="8"/>
      <c r="T561" s="8"/>
      <c r="U561" s="8"/>
      <c r="V561" s="8"/>
      <c r="W561" s="8"/>
      <c r="X561" s="8"/>
      <c r="Y561" s="8"/>
      <c r="AA561" s="8"/>
      <c r="AB561" s="8"/>
      <c r="AC561" s="8"/>
      <c r="AD561" s="8"/>
      <c r="AE561" s="8"/>
      <c r="AF561" s="8"/>
      <c r="AG561" s="8"/>
    </row>
    <row r="562" spans="6:33" x14ac:dyDescent="0.3">
      <c r="F562" s="2"/>
      <c r="G562" s="2"/>
      <c r="H562" s="4"/>
      <c r="I562" s="14"/>
      <c r="M562" s="8"/>
      <c r="N562" s="8"/>
      <c r="O562" s="8"/>
      <c r="P562" s="8"/>
      <c r="Q562" s="8"/>
      <c r="R562" s="8"/>
      <c r="T562" s="8"/>
      <c r="U562" s="8"/>
      <c r="V562" s="8"/>
      <c r="W562" s="8"/>
      <c r="X562" s="8"/>
      <c r="Y562" s="8"/>
      <c r="AA562" s="8"/>
      <c r="AB562" s="8"/>
      <c r="AC562" s="8"/>
      <c r="AD562" s="8"/>
      <c r="AE562" s="8"/>
      <c r="AF562" s="8"/>
      <c r="AG562" s="8"/>
    </row>
    <row r="563" spans="6:33" x14ac:dyDescent="0.3">
      <c r="F563" s="2"/>
      <c r="G563" s="2"/>
      <c r="H563" s="4"/>
      <c r="I563" s="14"/>
      <c r="M563" s="8"/>
      <c r="N563" s="8"/>
      <c r="O563" s="8"/>
      <c r="P563" s="8"/>
      <c r="Q563" s="8"/>
      <c r="R563" s="8"/>
      <c r="T563" s="8"/>
      <c r="U563" s="8"/>
      <c r="V563" s="8"/>
      <c r="W563" s="8"/>
      <c r="X563" s="8"/>
      <c r="Y563" s="8"/>
      <c r="AA563" s="8"/>
      <c r="AB563" s="8"/>
      <c r="AC563" s="8"/>
      <c r="AD563" s="8"/>
      <c r="AE563" s="8"/>
      <c r="AF563" s="8"/>
      <c r="AG563" s="8"/>
    </row>
    <row r="564" spans="6:33" x14ac:dyDescent="0.3">
      <c r="F564" s="2"/>
      <c r="G564" s="2"/>
      <c r="H564" s="4"/>
      <c r="I564" s="14"/>
      <c r="M564" s="8"/>
      <c r="N564" s="8"/>
      <c r="O564" s="8"/>
      <c r="P564" s="8"/>
      <c r="Q564" s="8"/>
      <c r="R564" s="8"/>
      <c r="T564" s="8"/>
      <c r="U564" s="8"/>
      <c r="V564" s="8"/>
      <c r="W564" s="8"/>
      <c r="X564" s="8"/>
      <c r="Y564" s="8"/>
      <c r="AA564" s="8"/>
      <c r="AB564" s="8"/>
      <c r="AC564" s="8"/>
      <c r="AD564" s="8"/>
      <c r="AE564" s="8"/>
      <c r="AF564" s="8"/>
      <c r="AG564" s="8"/>
    </row>
    <row r="565" spans="6:33" x14ac:dyDescent="0.3">
      <c r="F565" s="2"/>
      <c r="G565" s="2"/>
      <c r="H565" s="4"/>
      <c r="I565" s="14"/>
      <c r="M565" s="8"/>
      <c r="N565" s="8"/>
      <c r="O565" s="8"/>
      <c r="P565" s="8"/>
      <c r="Q565" s="8"/>
      <c r="R565" s="8"/>
      <c r="T565" s="8"/>
      <c r="U565" s="8"/>
      <c r="V565" s="8"/>
      <c r="W565" s="8"/>
      <c r="X565" s="8"/>
      <c r="Y565" s="8"/>
      <c r="AA565" s="8"/>
      <c r="AB565" s="8"/>
      <c r="AC565" s="8"/>
      <c r="AD565" s="8"/>
      <c r="AE565" s="8"/>
      <c r="AF565" s="8"/>
      <c r="AG565" s="8"/>
    </row>
    <row r="566" spans="6:33" x14ac:dyDescent="0.3">
      <c r="F566" s="2"/>
      <c r="G566" s="2"/>
      <c r="H566" s="4"/>
      <c r="I566" s="14"/>
      <c r="M566" s="8"/>
      <c r="N566" s="8"/>
      <c r="O566" s="8"/>
      <c r="P566" s="8"/>
      <c r="Q566" s="8"/>
      <c r="R566" s="8"/>
      <c r="T566" s="8"/>
      <c r="U566" s="8"/>
      <c r="V566" s="8"/>
      <c r="W566" s="8"/>
      <c r="X566" s="8"/>
      <c r="Y566" s="8"/>
      <c r="AA566" s="8"/>
      <c r="AB566" s="8"/>
      <c r="AC566" s="8"/>
      <c r="AD566" s="8"/>
      <c r="AE566" s="8"/>
      <c r="AF566" s="8"/>
      <c r="AG566" s="8"/>
    </row>
    <row r="567" spans="6:33" x14ac:dyDescent="0.3">
      <c r="F567" s="2"/>
      <c r="G567" s="2"/>
      <c r="H567" s="4"/>
      <c r="I567" s="14"/>
      <c r="M567" s="8"/>
      <c r="N567" s="8"/>
      <c r="O567" s="8"/>
      <c r="P567" s="8"/>
      <c r="Q567" s="8"/>
      <c r="R567" s="8"/>
      <c r="T567" s="8"/>
      <c r="U567" s="8"/>
      <c r="V567" s="8"/>
      <c r="W567" s="8"/>
      <c r="X567" s="8"/>
      <c r="Y567" s="8"/>
      <c r="AA567" s="8"/>
      <c r="AB567" s="8"/>
      <c r="AC567" s="8"/>
      <c r="AD567" s="8"/>
      <c r="AE567" s="8"/>
      <c r="AF567" s="8"/>
      <c r="AG567" s="8"/>
    </row>
    <row r="568" spans="6:33" x14ac:dyDescent="0.3">
      <c r="F568" s="2"/>
      <c r="G568" s="2"/>
      <c r="H568" s="4"/>
      <c r="I568" s="14"/>
      <c r="M568" s="8"/>
      <c r="N568" s="8"/>
      <c r="O568" s="8"/>
      <c r="P568" s="8"/>
      <c r="Q568" s="8"/>
      <c r="R568" s="8"/>
      <c r="T568" s="8"/>
      <c r="U568" s="8"/>
      <c r="V568" s="8"/>
      <c r="W568" s="8"/>
      <c r="X568" s="8"/>
      <c r="Y568" s="8"/>
      <c r="AA568" s="8"/>
      <c r="AB568" s="8"/>
      <c r="AC568" s="8"/>
      <c r="AD568" s="8"/>
      <c r="AE568" s="8"/>
      <c r="AF568" s="8"/>
      <c r="AG568" s="8"/>
    </row>
    <row r="569" spans="6:33" x14ac:dyDescent="0.3">
      <c r="F569" s="2"/>
      <c r="G569" s="2"/>
      <c r="H569" s="4"/>
      <c r="I569" s="14"/>
      <c r="M569" s="8"/>
      <c r="N569" s="8"/>
      <c r="O569" s="8"/>
      <c r="P569" s="8"/>
      <c r="Q569" s="8"/>
      <c r="R569" s="8"/>
      <c r="T569" s="8"/>
      <c r="U569" s="8"/>
      <c r="V569" s="8"/>
      <c r="W569" s="8"/>
      <c r="X569" s="8"/>
      <c r="Y569" s="8"/>
      <c r="AA569" s="8"/>
      <c r="AB569" s="8"/>
      <c r="AC569" s="8"/>
      <c r="AD569" s="8"/>
      <c r="AE569" s="8"/>
      <c r="AF569" s="8"/>
      <c r="AG569" s="8"/>
    </row>
    <row r="570" spans="6:33" x14ac:dyDescent="0.3">
      <c r="F570" s="2"/>
      <c r="G570" s="2"/>
      <c r="H570" s="4"/>
      <c r="I570" s="14"/>
      <c r="M570" s="8"/>
      <c r="N570" s="8"/>
      <c r="O570" s="8"/>
      <c r="P570" s="8"/>
      <c r="Q570" s="8"/>
      <c r="R570" s="8"/>
      <c r="T570" s="8"/>
      <c r="U570" s="8"/>
      <c r="V570" s="8"/>
      <c r="W570" s="8"/>
      <c r="X570" s="8"/>
      <c r="Y570" s="8"/>
      <c r="AA570" s="8"/>
      <c r="AB570" s="8"/>
      <c r="AC570" s="8"/>
      <c r="AD570" s="8"/>
      <c r="AE570" s="8"/>
      <c r="AF570" s="8"/>
      <c r="AG570" s="8"/>
    </row>
    <row r="571" spans="6:33" x14ac:dyDescent="0.3">
      <c r="F571" s="2"/>
      <c r="G571" s="2"/>
      <c r="H571" s="4"/>
      <c r="I571" s="14"/>
      <c r="M571" s="8"/>
      <c r="N571" s="8"/>
      <c r="O571" s="8"/>
      <c r="P571" s="8"/>
      <c r="Q571" s="8"/>
      <c r="R571" s="8"/>
      <c r="T571" s="8"/>
      <c r="U571" s="8"/>
      <c r="V571" s="8"/>
      <c r="W571" s="8"/>
      <c r="X571" s="8"/>
      <c r="Y571" s="8"/>
      <c r="AA571" s="8"/>
      <c r="AB571" s="8"/>
      <c r="AC571" s="8"/>
      <c r="AD571" s="8"/>
      <c r="AE571" s="8"/>
      <c r="AF571" s="8"/>
      <c r="AG571" s="8"/>
    </row>
    <row r="572" spans="6:33" x14ac:dyDescent="0.3">
      <c r="F572" s="2"/>
      <c r="G572" s="2"/>
      <c r="H572" s="4"/>
      <c r="I572" s="14"/>
      <c r="M572" s="8"/>
      <c r="N572" s="8"/>
      <c r="O572" s="8"/>
      <c r="P572" s="8"/>
      <c r="Q572" s="8"/>
      <c r="R572" s="8"/>
      <c r="T572" s="8"/>
      <c r="U572" s="8"/>
      <c r="V572" s="8"/>
      <c r="W572" s="8"/>
      <c r="X572" s="8"/>
      <c r="Y572" s="8"/>
      <c r="AA572" s="8"/>
      <c r="AB572" s="8"/>
      <c r="AC572" s="8"/>
      <c r="AD572" s="8"/>
      <c r="AE572" s="8"/>
      <c r="AF572" s="8"/>
      <c r="AG572" s="8"/>
    </row>
    <row r="573" spans="6:33" x14ac:dyDescent="0.3">
      <c r="F573" s="2"/>
      <c r="G573" s="2"/>
      <c r="H573" s="4"/>
      <c r="I573" s="14"/>
      <c r="M573" s="8"/>
      <c r="N573" s="8"/>
      <c r="O573" s="8"/>
      <c r="P573" s="8"/>
      <c r="Q573" s="8"/>
      <c r="R573" s="8"/>
      <c r="T573" s="8"/>
      <c r="U573" s="8"/>
      <c r="V573" s="8"/>
      <c r="W573" s="8"/>
      <c r="X573" s="8"/>
      <c r="Y573" s="8"/>
      <c r="AA573" s="8"/>
      <c r="AB573" s="8"/>
      <c r="AC573" s="8"/>
      <c r="AD573" s="8"/>
      <c r="AE573" s="8"/>
      <c r="AF573" s="8"/>
      <c r="AG573" s="8"/>
    </row>
    <row r="574" spans="6:33" x14ac:dyDescent="0.3">
      <c r="F574" s="2"/>
      <c r="G574" s="2"/>
      <c r="H574" s="4"/>
      <c r="I574" s="14"/>
      <c r="M574" s="8"/>
      <c r="N574" s="8"/>
      <c r="O574" s="8"/>
      <c r="P574" s="8"/>
      <c r="Q574" s="8"/>
      <c r="R574" s="8"/>
      <c r="T574" s="8"/>
      <c r="U574" s="8"/>
      <c r="V574" s="8"/>
      <c r="W574" s="8"/>
      <c r="X574" s="8"/>
      <c r="Y574" s="8"/>
      <c r="AA574" s="8"/>
      <c r="AB574" s="8"/>
      <c r="AC574" s="8"/>
      <c r="AD574" s="8"/>
      <c r="AE574" s="8"/>
      <c r="AF574" s="8"/>
      <c r="AG574" s="8"/>
    </row>
    <row r="575" spans="6:33" x14ac:dyDescent="0.3">
      <c r="F575" s="2"/>
      <c r="G575" s="2"/>
      <c r="H575" s="4"/>
      <c r="I575" s="14"/>
      <c r="M575" s="8"/>
      <c r="N575" s="8"/>
      <c r="O575" s="8"/>
      <c r="P575" s="8"/>
      <c r="Q575" s="8"/>
      <c r="R575" s="8"/>
      <c r="T575" s="8"/>
      <c r="U575" s="8"/>
      <c r="V575" s="8"/>
      <c r="W575" s="8"/>
      <c r="X575" s="8"/>
      <c r="Y575" s="8"/>
      <c r="AA575" s="8"/>
      <c r="AB575" s="8"/>
      <c r="AC575" s="8"/>
      <c r="AD575" s="8"/>
      <c r="AE575" s="8"/>
      <c r="AF575" s="8"/>
      <c r="AG575" s="8"/>
    </row>
    <row r="576" spans="6:33" x14ac:dyDescent="0.3">
      <c r="F576" s="2"/>
      <c r="G576" s="2"/>
      <c r="H576" s="4"/>
      <c r="I576" s="14"/>
      <c r="M576" s="8"/>
      <c r="N576" s="8"/>
      <c r="O576" s="8"/>
      <c r="P576" s="8"/>
      <c r="Q576" s="8"/>
      <c r="R576" s="8"/>
      <c r="T576" s="8"/>
      <c r="U576" s="8"/>
      <c r="V576" s="8"/>
      <c r="W576" s="8"/>
      <c r="X576" s="8"/>
      <c r="Y576" s="8"/>
      <c r="AA576" s="8"/>
      <c r="AB576" s="8"/>
      <c r="AC576" s="8"/>
      <c r="AD576" s="8"/>
      <c r="AE576" s="8"/>
      <c r="AF576" s="8"/>
      <c r="AG576" s="8"/>
    </row>
    <row r="577" spans="6:33" x14ac:dyDescent="0.3">
      <c r="F577" s="2"/>
      <c r="G577" s="2"/>
      <c r="H577" s="4"/>
      <c r="I577" s="14"/>
      <c r="M577" s="8"/>
      <c r="N577" s="8"/>
      <c r="O577" s="8"/>
      <c r="P577" s="8"/>
      <c r="Q577" s="8"/>
      <c r="R577" s="8"/>
      <c r="T577" s="8"/>
      <c r="U577" s="8"/>
      <c r="V577" s="8"/>
      <c r="W577" s="8"/>
      <c r="X577" s="8"/>
      <c r="Y577" s="8"/>
      <c r="AA577" s="8"/>
      <c r="AB577" s="8"/>
      <c r="AC577" s="8"/>
      <c r="AD577" s="8"/>
      <c r="AE577" s="8"/>
      <c r="AF577" s="8"/>
      <c r="AG577" s="8"/>
    </row>
    <row r="578" spans="6:33" x14ac:dyDescent="0.3">
      <c r="F578" s="2"/>
      <c r="G578" s="2"/>
      <c r="H578" s="4"/>
      <c r="I578" s="14"/>
      <c r="M578" s="8"/>
      <c r="N578" s="8"/>
      <c r="O578" s="8"/>
      <c r="P578" s="8"/>
      <c r="Q578" s="8"/>
      <c r="R578" s="8"/>
      <c r="T578" s="8"/>
      <c r="U578" s="8"/>
      <c r="V578" s="8"/>
      <c r="W578" s="8"/>
      <c r="X578" s="8"/>
      <c r="Y578" s="8"/>
      <c r="AA578" s="8"/>
      <c r="AB578" s="8"/>
      <c r="AC578" s="8"/>
      <c r="AD578" s="8"/>
      <c r="AE578" s="8"/>
      <c r="AF578" s="8"/>
      <c r="AG578" s="8"/>
    </row>
    <row r="579" spans="6:33" x14ac:dyDescent="0.3">
      <c r="F579" s="2"/>
      <c r="G579" s="2"/>
      <c r="H579" s="4"/>
      <c r="I579" s="14"/>
      <c r="M579" s="8"/>
      <c r="N579" s="8"/>
      <c r="O579" s="8"/>
      <c r="P579" s="8"/>
      <c r="Q579" s="8"/>
      <c r="R579" s="8"/>
      <c r="T579" s="8"/>
      <c r="U579" s="8"/>
      <c r="V579" s="8"/>
      <c r="W579" s="8"/>
      <c r="X579" s="8"/>
      <c r="Y579" s="8"/>
      <c r="AA579" s="8"/>
      <c r="AB579" s="8"/>
      <c r="AC579" s="8"/>
      <c r="AD579" s="8"/>
      <c r="AE579" s="8"/>
      <c r="AF579" s="8"/>
      <c r="AG579" s="8"/>
    </row>
    <row r="580" spans="6:33" x14ac:dyDescent="0.3">
      <c r="F580" s="2"/>
      <c r="G580" s="2"/>
      <c r="H580" s="4"/>
      <c r="I580" s="14"/>
      <c r="M580" s="8"/>
      <c r="N580" s="8"/>
      <c r="O580" s="8"/>
      <c r="P580" s="8"/>
      <c r="Q580" s="8"/>
      <c r="R580" s="8"/>
      <c r="T580" s="8"/>
      <c r="U580" s="8"/>
      <c r="V580" s="8"/>
      <c r="W580" s="8"/>
      <c r="X580" s="8"/>
      <c r="Y580" s="8"/>
      <c r="AA580" s="8"/>
      <c r="AB580" s="8"/>
      <c r="AC580" s="8"/>
      <c r="AD580" s="8"/>
      <c r="AE580" s="8"/>
      <c r="AF580" s="8"/>
      <c r="AG580" s="8"/>
    </row>
    <row r="581" spans="6:33" x14ac:dyDescent="0.3">
      <c r="F581" s="2"/>
      <c r="G581" s="2"/>
      <c r="H581" s="4"/>
      <c r="I581" s="14"/>
      <c r="M581" s="8"/>
      <c r="N581" s="8"/>
      <c r="O581" s="8"/>
      <c r="P581" s="8"/>
      <c r="Q581" s="8"/>
      <c r="R581" s="8"/>
      <c r="T581" s="8"/>
      <c r="U581" s="8"/>
      <c r="V581" s="8"/>
      <c r="W581" s="8"/>
      <c r="X581" s="8"/>
      <c r="Y581" s="8"/>
      <c r="AA581" s="8"/>
      <c r="AB581" s="8"/>
      <c r="AC581" s="8"/>
      <c r="AD581" s="8"/>
      <c r="AE581" s="8"/>
      <c r="AF581" s="8"/>
      <c r="AG581" s="8"/>
    </row>
    <row r="582" spans="6:33" x14ac:dyDescent="0.3">
      <c r="F582" s="2"/>
      <c r="G582" s="2"/>
      <c r="H582" s="4"/>
      <c r="I582" s="14"/>
      <c r="M582" s="8"/>
      <c r="N582" s="8"/>
      <c r="O582" s="8"/>
      <c r="P582" s="8"/>
      <c r="Q582" s="8"/>
      <c r="R582" s="8"/>
      <c r="T582" s="8"/>
      <c r="U582" s="8"/>
      <c r="V582" s="8"/>
      <c r="W582" s="8"/>
      <c r="X582" s="8"/>
      <c r="Y582" s="8"/>
      <c r="AA582" s="8"/>
      <c r="AB582" s="8"/>
      <c r="AC582" s="8"/>
      <c r="AD582" s="8"/>
      <c r="AE582" s="8"/>
      <c r="AF582" s="8"/>
      <c r="AG582" s="8"/>
    </row>
    <row r="583" spans="6:33" x14ac:dyDescent="0.3">
      <c r="F583" s="2"/>
      <c r="G583" s="2"/>
      <c r="H583" s="4"/>
      <c r="I583" s="14"/>
      <c r="M583" s="8"/>
      <c r="N583" s="8"/>
      <c r="O583" s="8"/>
      <c r="P583" s="8"/>
      <c r="Q583" s="8"/>
      <c r="R583" s="8"/>
      <c r="T583" s="8"/>
      <c r="U583" s="8"/>
      <c r="V583" s="8"/>
      <c r="W583" s="8"/>
      <c r="X583" s="8"/>
      <c r="Y583" s="8"/>
      <c r="AA583" s="8"/>
      <c r="AB583" s="8"/>
      <c r="AC583" s="8"/>
      <c r="AD583" s="8"/>
      <c r="AE583" s="8"/>
      <c r="AF583" s="8"/>
      <c r="AG583" s="8"/>
    </row>
    <row r="584" spans="6:33" x14ac:dyDescent="0.3">
      <c r="F584" s="2"/>
      <c r="G584" s="2"/>
      <c r="H584" s="4"/>
      <c r="I584" s="14"/>
      <c r="M584" s="8"/>
      <c r="N584" s="8"/>
      <c r="O584" s="8"/>
      <c r="P584" s="8"/>
      <c r="Q584" s="8"/>
      <c r="R584" s="8"/>
      <c r="T584" s="8"/>
      <c r="U584" s="8"/>
      <c r="V584" s="8"/>
      <c r="W584" s="8"/>
      <c r="X584" s="8"/>
      <c r="Y584" s="8"/>
      <c r="AA584" s="8"/>
      <c r="AB584" s="8"/>
      <c r="AC584" s="8"/>
      <c r="AD584" s="8"/>
      <c r="AE584" s="8"/>
      <c r="AF584" s="8"/>
      <c r="AG584" s="8"/>
    </row>
    <row r="585" spans="6:33" x14ac:dyDescent="0.3">
      <c r="F585" s="2"/>
      <c r="G585" s="2"/>
      <c r="H585" s="4"/>
      <c r="I585" s="14"/>
      <c r="M585" s="8"/>
      <c r="N585" s="8"/>
      <c r="O585" s="8"/>
      <c r="P585" s="8"/>
      <c r="Q585" s="8"/>
      <c r="R585" s="8"/>
      <c r="T585" s="8"/>
      <c r="U585" s="8"/>
      <c r="V585" s="8"/>
      <c r="W585" s="8"/>
      <c r="X585" s="8"/>
      <c r="Y585" s="8"/>
      <c r="AA585" s="8"/>
      <c r="AB585" s="8"/>
      <c r="AC585" s="8"/>
      <c r="AD585" s="8"/>
      <c r="AE585" s="8"/>
      <c r="AF585" s="8"/>
      <c r="AG585" s="8"/>
    </row>
    <row r="586" spans="6:33" x14ac:dyDescent="0.3">
      <c r="F586" s="2"/>
      <c r="G586" s="2"/>
      <c r="H586" s="4"/>
      <c r="I586" s="14"/>
      <c r="M586" s="8"/>
      <c r="N586" s="8"/>
      <c r="O586" s="8"/>
      <c r="P586" s="8"/>
      <c r="Q586" s="8"/>
      <c r="R586" s="8"/>
      <c r="T586" s="8"/>
      <c r="U586" s="8"/>
      <c r="V586" s="8"/>
      <c r="W586" s="8"/>
      <c r="X586" s="8"/>
      <c r="Y586" s="8"/>
      <c r="AA586" s="8"/>
      <c r="AB586" s="8"/>
      <c r="AC586" s="8"/>
      <c r="AD586" s="8"/>
      <c r="AE586" s="8"/>
      <c r="AF586" s="8"/>
      <c r="AG586" s="8"/>
    </row>
    <row r="587" spans="6:33" x14ac:dyDescent="0.3">
      <c r="F587" s="2"/>
      <c r="G587" s="2"/>
      <c r="H587" s="4"/>
      <c r="I587" s="14"/>
      <c r="M587" s="8"/>
      <c r="N587" s="8"/>
      <c r="O587" s="8"/>
      <c r="P587" s="8"/>
      <c r="Q587" s="8"/>
      <c r="R587" s="8"/>
      <c r="T587" s="8"/>
      <c r="U587" s="8"/>
      <c r="V587" s="8"/>
      <c r="W587" s="8"/>
      <c r="X587" s="8"/>
      <c r="Y587" s="8"/>
      <c r="AA587" s="8"/>
      <c r="AB587" s="8"/>
      <c r="AC587" s="8"/>
      <c r="AD587" s="8"/>
      <c r="AE587" s="8"/>
      <c r="AF587" s="8"/>
      <c r="AG587" s="8"/>
    </row>
    <row r="588" spans="6:33" x14ac:dyDescent="0.3">
      <c r="F588" s="2"/>
      <c r="G588" s="2"/>
      <c r="H588" s="4"/>
      <c r="I588" s="14"/>
      <c r="M588" s="8"/>
      <c r="N588" s="8"/>
      <c r="O588" s="8"/>
      <c r="P588" s="8"/>
      <c r="Q588" s="8"/>
      <c r="R588" s="8"/>
      <c r="T588" s="8"/>
      <c r="U588" s="8"/>
      <c r="V588" s="8"/>
      <c r="W588" s="8"/>
      <c r="X588" s="8"/>
      <c r="Y588" s="8"/>
      <c r="AA588" s="8"/>
      <c r="AB588" s="8"/>
      <c r="AC588" s="8"/>
      <c r="AD588" s="8"/>
      <c r="AE588" s="8"/>
      <c r="AF588" s="8"/>
      <c r="AG588" s="8"/>
    </row>
    <row r="589" spans="6:33" x14ac:dyDescent="0.3">
      <c r="F589" s="2"/>
      <c r="G589" s="2"/>
      <c r="H589" s="4"/>
      <c r="I589" s="14"/>
      <c r="M589" s="8"/>
      <c r="N589" s="8"/>
      <c r="O589" s="8"/>
      <c r="P589" s="8"/>
      <c r="Q589" s="8"/>
      <c r="R589" s="8"/>
      <c r="T589" s="8"/>
      <c r="U589" s="8"/>
      <c r="V589" s="8"/>
      <c r="W589" s="8"/>
      <c r="X589" s="8"/>
      <c r="Y589" s="8"/>
      <c r="AA589" s="8"/>
      <c r="AB589" s="8"/>
      <c r="AC589" s="8"/>
      <c r="AD589" s="8"/>
      <c r="AE589" s="8"/>
      <c r="AF589" s="8"/>
      <c r="AG589" s="8"/>
    </row>
    <row r="590" spans="6:33" x14ac:dyDescent="0.3">
      <c r="F590" s="2"/>
      <c r="G590" s="2"/>
      <c r="H590" s="4"/>
      <c r="I590" s="14"/>
      <c r="M590" s="8"/>
      <c r="N590" s="8"/>
      <c r="O590" s="8"/>
      <c r="P590" s="8"/>
      <c r="Q590" s="8"/>
      <c r="R590" s="8"/>
      <c r="T590" s="8"/>
      <c r="U590" s="8"/>
      <c r="V590" s="8"/>
      <c r="W590" s="8"/>
      <c r="X590" s="8"/>
      <c r="Y590" s="8"/>
      <c r="AA590" s="8"/>
      <c r="AB590" s="8"/>
      <c r="AC590" s="8"/>
      <c r="AD590" s="8"/>
      <c r="AE590" s="8"/>
      <c r="AF590" s="8"/>
      <c r="AG590" s="8"/>
    </row>
    <row r="591" spans="6:33" x14ac:dyDescent="0.3">
      <c r="F591" s="2"/>
      <c r="G591" s="2"/>
      <c r="H591" s="4"/>
      <c r="I591" s="14"/>
      <c r="M591" s="8"/>
      <c r="N591" s="8"/>
      <c r="O591" s="8"/>
      <c r="P591" s="8"/>
      <c r="Q591" s="8"/>
      <c r="R591" s="8"/>
      <c r="T591" s="8"/>
      <c r="U591" s="8"/>
      <c r="V591" s="8"/>
      <c r="W591" s="8"/>
      <c r="X591" s="8"/>
      <c r="Y591" s="8"/>
      <c r="AA591" s="8"/>
      <c r="AB591" s="8"/>
      <c r="AC591" s="8"/>
      <c r="AD591" s="8"/>
      <c r="AE591" s="8"/>
      <c r="AF591" s="8"/>
      <c r="AG591" s="8"/>
    </row>
    <row r="592" spans="6:33" x14ac:dyDescent="0.3">
      <c r="F592" s="2"/>
      <c r="G592" s="2"/>
      <c r="H592" s="4"/>
      <c r="I592" s="14"/>
      <c r="M592" s="8"/>
      <c r="N592" s="8"/>
      <c r="O592" s="8"/>
      <c r="P592" s="8"/>
      <c r="Q592" s="8"/>
      <c r="R592" s="8"/>
      <c r="T592" s="8"/>
      <c r="U592" s="8"/>
      <c r="V592" s="8"/>
      <c r="W592" s="8"/>
      <c r="X592" s="8"/>
      <c r="Y592" s="8"/>
      <c r="AA592" s="8"/>
      <c r="AB592" s="8"/>
      <c r="AC592" s="8"/>
      <c r="AD592" s="8"/>
      <c r="AE592" s="8"/>
      <c r="AF592" s="8"/>
      <c r="AG592" s="8"/>
    </row>
    <row r="593" spans="6:33" x14ac:dyDescent="0.3">
      <c r="F593" s="2"/>
      <c r="G593" s="2"/>
      <c r="H593" s="4"/>
      <c r="I593" s="14"/>
      <c r="M593" s="8"/>
      <c r="N593" s="8"/>
      <c r="O593" s="8"/>
      <c r="P593" s="8"/>
      <c r="Q593" s="8"/>
      <c r="R593" s="8"/>
      <c r="T593" s="8"/>
      <c r="U593" s="8"/>
      <c r="V593" s="8"/>
      <c r="W593" s="8"/>
      <c r="X593" s="8"/>
      <c r="Y593" s="8"/>
      <c r="AA593" s="8"/>
      <c r="AB593" s="8"/>
      <c r="AC593" s="8"/>
      <c r="AD593" s="8"/>
      <c r="AE593" s="8"/>
      <c r="AF593" s="8"/>
      <c r="AG593" s="8"/>
    </row>
    <row r="594" spans="6:33" x14ac:dyDescent="0.3">
      <c r="F594" s="2"/>
      <c r="G594" s="2"/>
      <c r="H594" s="4"/>
      <c r="I594" s="14"/>
      <c r="M594" s="8"/>
      <c r="N594" s="8"/>
      <c r="O594" s="8"/>
      <c r="P594" s="8"/>
      <c r="Q594" s="8"/>
      <c r="R594" s="8"/>
      <c r="T594" s="8"/>
      <c r="U594" s="8"/>
      <c r="V594" s="8"/>
      <c r="W594" s="8"/>
      <c r="X594" s="8"/>
      <c r="Y594" s="8"/>
      <c r="AA594" s="8"/>
      <c r="AB594" s="8"/>
      <c r="AC594" s="8"/>
      <c r="AD594" s="8"/>
      <c r="AE594" s="8"/>
      <c r="AF594" s="8"/>
      <c r="AG594" s="8"/>
    </row>
    <row r="595" spans="6:33" x14ac:dyDescent="0.3">
      <c r="F595" s="2"/>
      <c r="G595" s="2"/>
      <c r="H595" s="4"/>
      <c r="I595" s="14"/>
      <c r="M595" s="8"/>
      <c r="N595" s="8"/>
      <c r="O595" s="8"/>
      <c r="P595" s="8"/>
      <c r="Q595" s="8"/>
      <c r="R595" s="8"/>
      <c r="T595" s="8"/>
      <c r="U595" s="8"/>
      <c r="V595" s="8"/>
      <c r="W595" s="8"/>
      <c r="X595" s="8"/>
      <c r="Y595" s="8"/>
      <c r="AA595" s="8"/>
      <c r="AB595" s="8"/>
      <c r="AC595" s="8"/>
      <c r="AD595" s="8"/>
      <c r="AE595" s="8"/>
      <c r="AF595" s="8"/>
      <c r="AG595" s="8"/>
    </row>
    <row r="596" spans="6:33" x14ac:dyDescent="0.3">
      <c r="F596" s="2"/>
      <c r="G596" s="2"/>
      <c r="H596" s="4"/>
      <c r="I596" s="14"/>
      <c r="M596" s="8"/>
      <c r="N596" s="8"/>
      <c r="O596" s="8"/>
      <c r="P596" s="8"/>
      <c r="Q596" s="8"/>
      <c r="R596" s="8"/>
      <c r="T596" s="8"/>
      <c r="U596" s="8"/>
      <c r="V596" s="8"/>
      <c r="W596" s="8"/>
      <c r="X596" s="8"/>
      <c r="Y596" s="8"/>
      <c r="AA596" s="8"/>
      <c r="AB596" s="8"/>
      <c r="AC596" s="8"/>
      <c r="AD596" s="8"/>
      <c r="AE596" s="8"/>
      <c r="AF596" s="8"/>
      <c r="AG596" s="8"/>
    </row>
    <row r="597" spans="6:33" x14ac:dyDescent="0.3">
      <c r="F597" s="2"/>
      <c r="G597" s="2"/>
      <c r="H597" s="4"/>
      <c r="I597" s="14"/>
      <c r="M597" s="8"/>
      <c r="N597" s="8"/>
      <c r="O597" s="8"/>
      <c r="P597" s="8"/>
      <c r="Q597" s="8"/>
      <c r="R597" s="8"/>
      <c r="T597" s="8"/>
      <c r="U597" s="8"/>
      <c r="V597" s="8"/>
      <c r="W597" s="8"/>
      <c r="X597" s="8"/>
      <c r="Y597" s="8"/>
      <c r="AA597" s="8"/>
      <c r="AB597" s="8"/>
      <c r="AC597" s="8"/>
      <c r="AD597" s="8"/>
      <c r="AE597" s="8"/>
      <c r="AF597" s="8"/>
      <c r="AG597" s="8"/>
    </row>
    <row r="598" spans="6:33" x14ac:dyDescent="0.3">
      <c r="F598" s="2"/>
      <c r="G598" s="2"/>
      <c r="H598" s="4"/>
      <c r="I598" s="14"/>
      <c r="M598" s="8"/>
      <c r="N598" s="8"/>
      <c r="O598" s="8"/>
      <c r="P598" s="8"/>
      <c r="Q598" s="8"/>
      <c r="R598" s="8"/>
      <c r="T598" s="8"/>
      <c r="U598" s="8"/>
      <c r="V598" s="8"/>
      <c r="W598" s="8"/>
      <c r="X598" s="8"/>
      <c r="Y598" s="8"/>
      <c r="AA598" s="8"/>
      <c r="AB598" s="8"/>
      <c r="AC598" s="8"/>
      <c r="AD598" s="8"/>
      <c r="AE598" s="8"/>
      <c r="AF598" s="8"/>
      <c r="AG598" s="8"/>
    </row>
    <row r="599" spans="6:33" x14ac:dyDescent="0.3">
      <c r="F599" s="2"/>
      <c r="G599" s="2"/>
      <c r="H599" s="4"/>
      <c r="I599" s="14"/>
      <c r="M599" s="8"/>
      <c r="N599" s="8"/>
      <c r="O599" s="8"/>
      <c r="P599" s="8"/>
      <c r="Q599" s="8"/>
      <c r="R599" s="8"/>
      <c r="T599" s="8"/>
      <c r="U599" s="8"/>
      <c r="V599" s="8"/>
      <c r="W599" s="8"/>
      <c r="X599" s="8"/>
      <c r="Y599" s="8"/>
      <c r="AA599" s="8"/>
      <c r="AB599" s="8"/>
      <c r="AC599" s="8"/>
      <c r="AD599" s="8"/>
      <c r="AE599" s="8"/>
      <c r="AF599" s="8"/>
      <c r="AG599" s="8"/>
    </row>
    <row r="600" spans="6:33" x14ac:dyDescent="0.3">
      <c r="F600" s="2"/>
      <c r="G600" s="2"/>
      <c r="H600" s="4"/>
      <c r="I600" s="14"/>
      <c r="M600" s="8"/>
      <c r="N600" s="8"/>
      <c r="O600" s="8"/>
      <c r="P600" s="8"/>
      <c r="Q600" s="8"/>
      <c r="R600" s="8"/>
      <c r="T600" s="8"/>
      <c r="U600" s="8"/>
      <c r="V600" s="8"/>
      <c r="W600" s="8"/>
      <c r="X600" s="8"/>
      <c r="Y600" s="8"/>
      <c r="AA600" s="8"/>
      <c r="AB600" s="8"/>
      <c r="AC600" s="8"/>
      <c r="AD600" s="8"/>
      <c r="AE600" s="8"/>
      <c r="AF600" s="8"/>
      <c r="AG600" s="8"/>
    </row>
    <row r="601" spans="6:33" x14ac:dyDescent="0.3">
      <c r="F601" s="2"/>
      <c r="G601" s="2"/>
      <c r="H601" s="4"/>
      <c r="I601" s="14"/>
      <c r="M601" s="8"/>
      <c r="N601" s="8"/>
      <c r="O601" s="8"/>
      <c r="P601" s="8"/>
      <c r="Q601" s="8"/>
      <c r="R601" s="8"/>
      <c r="T601" s="8"/>
      <c r="U601" s="8"/>
      <c r="V601" s="8"/>
      <c r="W601" s="8"/>
      <c r="X601" s="8"/>
      <c r="Y601" s="8"/>
      <c r="AA601" s="8"/>
      <c r="AB601" s="8"/>
      <c r="AC601" s="8"/>
      <c r="AD601" s="8"/>
      <c r="AE601" s="8"/>
      <c r="AF601" s="8"/>
      <c r="AG601" s="8"/>
    </row>
    <row r="602" spans="6:33" x14ac:dyDescent="0.3">
      <c r="F602" s="2"/>
      <c r="G602" s="2"/>
      <c r="H602" s="4"/>
      <c r="I602" s="14"/>
      <c r="M602" s="8"/>
      <c r="N602" s="8"/>
      <c r="O602" s="8"/>
      <c r="P602" s="8"/>
      <c r="Q602" s="8"/>
      <c r="R602" s="8"/>
      <c r="T602" s="8"/>
      <c r="U602" s="8"/>
      <c r="V602" s="8"/>
      <c r="W602" s="8"/>
      <c r="X602" s="8"/>
      <c r="Y602" s="8"/>
      <c r="AA602" s="8"/>
      <c r="AB602" s="8"/>
      <c r="AC602" s="8"/>
      <c r="AD602" s="8"/>
      <c r="AE602" s="8"/>
      <c r="AF602" s="8"/>
      <c r="AG602" s="8"/>
    </row>
    <row r="603" spans="6:33" x14ac:dyDescent="0.3">
      <c r="F603" s="2"/>
      <c r="G603" s="2"/>
      <c r="H603" s="4"/>
      <c r="I603" s="14"/>
      <c r="M603" s="8"/>
      <c r="N603" s="8"/>
      <c r="O603" s="8"/>
      <c r="P603" s="8"/>
      <c r="Q603" s="8"/>
      <c r="R603" s="8"/>
      <c r="T603" s="8"/>
      <c r="U603" s="8"/>
      <c r="V603" s="8"/>
      <c r="W603" s="8"/>
      <c r="X603" s="8"/>
      <c r="Y603" s="8"/>
      <c r="AA603" s="8"/>
      <c r="AB603" s="8"/>
      <c r="AC603" s="8"/>
      <c r="AD603" s="8"/>
      <c r="AE603" s="8"/>
      <c r="AF603" s="8"/>
      <c r="AG603" s="8"/>
    </row>
    <row r="604" spans="6:33" x14ac:dyDescent="0.3">
      <c r="F604" s="2"/>
      <c r="G604" s="2"/>
      <c r="H604" s="4"/>
      <c r="I604" s="14"/>
      <c r="M604" s="8"/>
      <c r="N604" s="8"/>
      <c r="O604" s="8"/>
      <c r="P604" s="8"/>
      <c r="Q604" s="8"/>
      <c r="R604" s="8"/>
      <c r="T604" s="8"/>
      <c r="U604" s="8"/>
      <c r="V604" s="8"/>
      <c r="W604" s="8"/>
      <c r="X604" s="8"/>
      <c r="Y604" s="8"/>
      <c r="AA604" s="8"/>
      <c r="AB604" s="8"/>
      <c r="AC604" s="8"/>
      <c r="AD604" s="8"/>
      <c r="AE604" s="8"/>
      <c r="AF604" s="8"/>
      <c r="AG604" s="8"/>
    </row>
    <row r="605" spans="6:33" x14ac:dyDescent="0.3">
      <c r="F605" s="2"/>
      <c r="G605" s="2"/>
      <c r="H605" s="4"/>
      <c r="I605" s="14"/>
      <c r="M605" s="8"/>
      <c r="N605" s="8"/>
      <c r="O605" s="8"/>
      <c r="P605" s="8"/>
      <c r="Q605" s="8"/>
      <c r="R605" s="8"/>
      <c r="T605" s="8"/>
      <c r="U605" s="8"/>
      <c r="V605" s="8"/>
      <c r="W605" s="8"/>
      <c r="X605" s="8"/>
      <c r="Y605" s="8"/>
      <c r="AA605" s="8"/>
      <c r="AB605" s="8"/>
      <c r="AC605" s="8"/>
      <c r="AD605" s="8"/>
      <c r="AE605" s="8"/>
      <c r="AF605" s="8"/>
      <c r="AG605" s="8"/>
    </row>
    <row r="606" spans="6:33" x14ac:dyDescent="0.3">
      <c r="F606" s="2"/>
      <c r="G606" s="2"/>
      <c r="H606" s="4"/>
      <c r="I606" s="14"/>
      <c r="M606" s="8"/>
      <c r="N606" s="8"/>
      <c r="O606" s="8"/>
      <c r="P606" s="8"/>
      <c r="Q606" s="8"/>
      <c r="R606" s="8"/>
      <c r="T606" s="8"/>
      <c r="U606" s="8"/>
      <c r="V606" s="8"/>
      <c r="W606" s="8"/>
      <c r="X606" s="8"/>
      <c r="Y606" s="8"/>
      <c r="AA606" s="8"/>
      <c r="AB606" s="8"/>
      <c r="AC606" s="8"/>
      <c r="AD606" s="8"/>
      <c r="AE606" s="8"/>
      <c r="AF606" s="8"/>
      <c r="AG606" s="8"/>
    </row>
    <row r="607" spans="6:33" x14ac:dyDescent="0.3">
      <c r="F607" s="2"/>
      <c r="G607" s="2"/>
      <c r="H607" s="4"/>
      <c r="I607" s="14"/>
      <c r="M607" s="8"/>
      <c r="N607" s="8"/>
      <c r="O607" s="8"/>
      <c r="P607" s="8"/>
      <c r="Q607" s="8"/>
      <c r="R607" s="8"/>
      <c r="T607" s="8"/>
      <c r="U607" s="8"/>
      <c r="V607" s="8"/>
      <c r="W607" s="8"/>
      <c r="X607" s="8"/>
      <c r="Y607" s="8"/>
      <c r="AA607" s="8"/>
      <c r="AB607" s="8"/>
      <c r="AC607" s="8"/>
      <c r="AD607" s="8"/>
      <c r="AE607" s="8"/>
      <c r="AF607" s="8"/>
      <c r="AG607" s="8"/>
    </row>
    <row r="608" spans="6:33" x14ac:dyDescent="0.3">
      <c r="F608" s="2"/>
      <c r="G608" s="2"/>
      <c r="H608" s="4"/>
      <c r="I608" s="14"/>
      <c r="M608" s="8"/>
      <c r="N608" s="8"/>
      <c r="O608" s="8"/>
      <c r="P608" s="8"/>
      <c r="Q608" s="8"/>
      <c r="R608" s="8"/>
      <c r="T608" s="8"/>
      <c r="U608" s="8"/>
      <c r="V608" s="8"/>
      <c r="W608" s="8"/>
      <c r="X608" s="8"/>
      <c r="Y608" s="8"/>
      <c r="AA608" s="8"/>
      <c r="AB608" s="8"/>
      <c r="AC608" s="8"/>
      <c r="AD608" s="8"/>
      <c r="AE608" s="8"/>
      <c r="AF608" s="8"/>
      <c r="AG608" s="8"/>
    </row>
    <row r="609" spans="6:33" x14ac:dyDescent="0.3">
      <c r="F609" s="2"/>
      <c r="G609" s="2"/>
      <c r="H609" s="4"/>
      <c r="I609" s="14"/>
      <c r="M609" s="8"/>
      <c r="N609" s="8"/>
      <c r="O609" s="8"/>
      <c r="P609" s="8"/>
      <c r="Q609" s="8"/>
      <c r="R609" s="8"/>
      <c r="T609" s="8"/>
      <c r="U609" s="8"/>
      <c r="V609" s="8"/>
      <c r="W609" s="8"/>
      <c r="X609" s="8"/>
      <c r="Y609" s="8"/>
      <c r="AA609" s="8"/>
      <c r="AB609" s="8"/>
      <c r="AC609" s="8"/>
      <c r="AD609" s="8"/>
      <c r="AE609" s="8"/>
      <c r="AF609" s="8"/>
      <c r="AG609" s="8"/>
    </row>
    <row r="610" spans="6:33" x14ac:dyDescent="0.3">
      <c r="F610" s="2"/>
      <c r="G610" s="2"/>
      <c r="H610" s="4"/>
      <c r="I610" s="14"/>
      <c r="M610" s="8"/>
      <c r="N610" s="8"/>
      <c r="O610" s="8"/>
      <c r="P610" s="8"/>
      <c r="Q610" s="8"/>
      <c r="R610" s="8"/>
      <c r="T610" s="8"/>
      <c r="U610" s="8"/>
      <c r="V610" s="8"/>
      <c r="W610" s="8"/>
      <c r="X610" s="8"/>
      <c r="Y610" s="8"/>
      <c r="AA610" s="8"/>
      <c r="AB610" s="8"/>
      <c r="AC610" s="8"/>
      <c r="AD610" s="8"/>
      <c r="AE610" s="8"/>
      <c r="AF610" s="8"/>
      <c r="AG610" s="8"/>
    </row>
    <row r="611" spans="6:33" x14ac:dyDescent="0.3">
      <c r="F611" s="2"/>
      <c r="G611" s="2"/>
      <c r="H611" s="4"/>
      <c r="I611" s="14"/>
      <c r="M611" s="8"/>
      <c r="N611" s="8"/>
      <c r="O611" s="8"/>
      <c r="P611" s="8"/>
      <c r="Q611" s="8"/>
      <c r="R611" s="8"/>
      <c r="T611" s="8"/>
      <c r="U611" s="8"/>
      <c r="V611" s="8"/>
      <c r="W611" s="8"/>
      <c r="X611" s="8"/>
      <c r="Y611" s="8"/>
      <c r="AA611" s="8"/>
      <c r="AB611" s="8"/>
      <c r="AC611" s="8"/>
      <c r="AD611" s="8"/>
      <c r="AE611" s="8"/>
      <c r="AF611" s="8"/>
      <c r="AG611" s="8"/>
    </row>
    <row r="612" spans="6:33" x14ac:dyDescent="0.3">
      <c r="F612" s="2"/>
      <c r="G612" s="2"/>
      <c r="H612" s="4"/>
      <c r="I612" s="14"/>
      <c r="M612" s="8"/>
      <c r="N612" s="8"/>
      <c r="O612" s="8"/>
      <c r="P612" s="8"/>
      <c r="Q612" s="8"/>
      <c r="R612" s="8"/>
      <c r="T612" s="8"/>
      <c r="U612" s="8"/>
      <c r="V612" s="8"/>
      <c r="W612" s="8"/>
      <c r="X612" s="8"/>
      <c r="Y612" s="8"/>
      <c r="AA612" s="8"/>
      <c r="AB612" s="8"/>
      <c r="AC612" s="8"/>
      <c r="AD612" s="8"/>
      <c r="AE612" s="8"/>
      <c r="AF612" s="8"/>
      <c r="AG612" s="8"/>
    </row>
    <row r="613" spans="6:33" x14ac:dyDescent="0.3">
      <c r="F613" s="2"/>
      <c r="G613" s="2"/>
      <c r="H613" s="4"/>
      <c r="I613" s="14"/>
      <c r="M613" s="8"/>
      <c r="N613" s="8"/>
      <c r="O613" s="8"/>
      <c r="P613" s="8"/>
      <c r="Q613" s="8"/>
      <c r="R613" s="8"/>
      <c r="T613" s="8"/>
      <c r="U613" s="8"/>
      <c r="V613" s="8"/>
      <c r="W613" s="8"/>
      <c r="X613" s="8"/>
      <c r="Y613" s="8"/>
      <c r="AA613" s="8"/>
      <c r="AB613" s="8"/>
      <c r="AC613" s="8"/>
      <c r="AD613" s="8"/>
      <c r="AE613" s="8"/>
      <c r="AF613" s="8"/>
      <c r="AG613" s="8"/>
    </row>
    <row r="614" spans="6:33" x14ac:dyDescent="0.3">
      <c r="F614" s="2"/>
      <c r="G614" s="2"/>
      <c r="H614" s="4"/>
      <c r="I614" s="14"/>
      <c r="M614" s="8"/>
      <c r="N614" s="8"/>
      <c r="O614" s="8"/>
      <c r="P614" s="8"/>
      <c r="Q614" s="8"/>
      <c r="R614" s="8"/>
      <c r="T614" s="8"/>
      <c r="U614" s="8"/>
      <c r="V614" s="8"/>
      <c r="W614" s="8"/>
      <c r="X614" s="8"/>
      <c r="Y614" s="8"/>
      <c r="AA614" s="8"/>
      <c r="AB614" s="8"/>
      <c r="AC614" s="8"/>
      <c r="AD614" s="8"/>
      <c r="AE614" s="8"/>
      <c r="AF614" s="8"/>
      <c r="AG614" s="8"/>
    </row>
    <row r="615" spans="6:33" x14ac:dyDescent="0.3">
      <c r="F615" s="2"/>
      <c r="G615" s="2"/>
      <c r="H615" s="4"/>
      <c r="I615" s="14"/>
      <c r="M615" s="8"/>
      <c r="N615" s="8"/>
      <c r="O615" s="8"/>
      <c r="P615" s="8"/>
      <c r="Q615" s="8"/>
      <c r="R615" s="8"/>
      <c r="T615" s="8"/>
      <c r="U615" s="8"/>
      <c r="V615" s="8"/>
      <c r="W615" s="8"/>
      <c r="X615" s="8"/>
      <c r="Y615" s="8"/>
      <c r="AA615" s="8"/>
      <c r="AB615" s="8"/>
      <c r="AC615" s="8"/>
      <c r="AD615" s="8"/>
      <c r="AE615" s="8"/>
      <c r="AF615" s="8"/>
      <c r="AG615" s="8"/>
    </row>
    <row r="616" spans="6:33" x14ac:dyDescent="0.3">
      <c r="F616" s="2"/>
      <c r="G616" s="2"/>
      <c r="H616" s="4"/>
      <c r="I616" s="14"/>
      <c r="M616" s="8"/>
      <c r="N616" s="8"/>
      <c r="O616" s="8"/>
      <c r="P616" s="8"/>
      <c r="Q616" s="8"/>
      <c r="R616" s="8"/>
      <c r="T616" s="8"/>
      <c r="U616" s="8"/>
      <c r="V616" s="8"/>
      <c r="W616" s="8"/>
      <c r="X616" s="8"/>
      <c r="Y616" s="8"/>
      <c r="AA616" s="8"/>
      <c r="AB616" s="8"/>
      <c r="AC616" s="8"/>
      <c r="AD616" s="8"/>
      <c r="AE616" s="8"/>
      <c r="AF616" s="8"/>
      <c r="AG616" s="8"/>
    </row>
    <row r="617" spans="6:33" x14ac:dyDescent="0.3">
      <c r="F617" s="2"/>
      <c r="G617" s="2"/>
      <c r="H617" s="4"/>
      <c r="I617" s="14"/>
      <c r="M617" s="8"/>
      <c r="N617" s="8"/>
      <c r="O617" s="8"/>
      <c r="P617" s="8"/>
      <c r="Q617" s="8"/>
      <c r="R617" s="8"/>
      <c r="T617" s="8"/>
      <c r="U617" s="8"/>
      <c r="V617" s="8"/>
      <c r="W617" s="8"/>
      <c r="X617" s="8"/>
      <c r="Y617" s="8"/>
      <c r="AA617" s="8"/>
      <c r="AB617" s="8"/>
      <c r="AC617" s="8"/>
      <c r="AD617" s="8"/>
      <c r="AE617" s="8"/>
      <c r="AF617" s="8"/>
      <c r="AG617" s="8"/>
    </row>
    <row r="618" spans="6:33" x14ac:dyDescent="0.3">
      <c r="F618" s="2"/>
      <c r="G618" s="2"/>
      <c r="H618" s="4"/>
      <c r="I618" s="14"/>
      <c r="M618" s="8"/>
      <c r="N618" s="8"/>
      <c r="O618" s="8"/>
      <c r="P618" s="8"/>
      <c r="Q618" s="8"/>
      <c r="R618" s="8"/>
      <c r="T618" s="8"/>
      <c r="U618" s="8"/>
      <c r="V618" s="8"/>
      <c r="W618" s="8"/>
      <c r="X618" s="8"/>
      <c r="Y618" s="8"/>
      <c r="AA618" s="8"/>
      <c r="AB618" s="8"/>
      <c r="AC618" s="8"/>
      <c r="AD618" s="8"/>
      <c r="AE618" s="8"/>
      <c r="AF618" s="8"/>
      <c r="AG618" s="8"/>
    </row>
    <row r="619" spans="6:33" x14ac:dyDescent="0.3">
      <c r="F619" s="2"/>
      <c r="G619" s="2"/>
      <c r="H619" s="4"/>
      <c r="I619" s="14"/>
      <c r="M619" s="8"/>
      <c r="N619" s="8"/>
      <c r="O619" s="8"/>
      <c r="P619" s="8"/>
      <c r="Q619" s="8"/>
      <c r="R619" s="8"/>
      <c r="T619" s="8"/>
      <c r="U619" s="8"/>
      <c r="V619" s="8"/>
      <c r="W619" s="8"/>
      <c r="X619" s="8"/>
      <c r="Y619" s="8"/>
      <c r="AA619" s="8"/>
      <c r="AB619" s="8"/>
      <c r="AC619" s="8"/>
      <c r="AD619" s="8"/>
      <c r="AE619" s="8"/>
      <c r="AF619" s="8"/>
      <c r="AG619" s="8"/>
    </row>
    <row r="620" spans="6:33" x14ac:dyDescent="0.3">
      <c r="F620" s="2"/>
      <c r="G620" s="2"/>
      <c r="H620" s="4"/>
      <c r="I620" s="14"/>
      <c r="M620" s="8"/>
      <c r="N620" s="8"/>
      <c r="O620" s="8"/>
      <c r="P620" s="8"/>
      <c r="Q620" s="8"/>
      <c r="R620" s="8"/>
      <c r="T620" s="8"/>
      <c r="U620" s="8"/>
      <c r="V620" s="8"/>
      <c r="W620" s="8"/>
      <c r="X620" s="8"/>
      <c r="Y620" s="8"/>
      <c r="AA620" s="8"/>
      <c r="AB620" s="8"/>
      <c r="AC620" s="8"/>
      <c r="AD620" s="8"/>
      <c r="AE620" s="8"/>
      <c r="AF620" s="8"/>
      <c r="AG620" s="8"/>
    </row>
    <row r="621" spans="6:33" x14ac:dyDescent="0.3">
      <c r="F621" s="2"/>
      <c r="G621" s="2"/>
      <c r="H621" s="4"/>
      <c r="I621" s="14"/>
      <c r="M621" s="8"/>
      <c r="N621" s="8"/>
      <c r="O621" s="8"/>
      <c r="P621" s="8"/>
      <c r="Q621" s="8"/>
      <c r="R621" s="8"/>
      <c r="T621" s="8"/>
      <c r="U621" s="8"/>
      <c r="V621" s="8"/>
      <c r="W621" s="8"/>
      <c r="X621" s="8"/>
      <c r="Y621" s="8"/>
      <c r="AA621" s="8"/>
      <c r="AB621" s="8"/>
      <c r="AC621" s="8"/>
      <c r="AD621" s="8"/>
      <c r="AE621" s="8"/>
      <c r="AF621" s="8"/>
      <c r="AG621" s="8"/>
    </row>
    <row r="622" spans="6:33" x14ac:dyDescent="0.3">
      <c r="F622" s="2"/>
      <c r="G622" s="2"/>
      <c r="H622" s="4"/>
      <c r="I622" s="14"/>
      <c r="M622" s="8"/>
      <c r="N622" s="8"/>
      <c r="O622" s="8"/>
      <c r="P622" s="8"/>
      <c r="Q622" s="8"/>
      <c r="R622" s="8"/>
      <c r="T622" s="8"/>
      <c r="U622" s="8"/>
      <c r="V622" s="8"/>
      <c r="W622" s="8"/>
      <c r="X622" s="8"/>
      <c r="Y622" s="8"/>
      <c r="AA622" s="8"/>
      <c r="AB622" s="8"/>
      <c r="AC622" s="8"/>
      <c r="AD622" s="8"/>
      <c r="AE622" s="8"/>
      <c r="AF622" s="8"/>
      <c r="AG622" s="8"/>
    </row>
    <row r="623" spans="6:33" x14ac:dyDescent="0.3">
      <c r="F623" s="2"/>
      <c r="G623" s="2"/>
      <c r="H623" s="4"/>
      <c r="I623" s="14"/>
      <c r="M623" s="8"/>
      <c r="N623" s="8"/>
      <c r="O623" s="8"/>
      <c r="P623" s="8"/>
      <c r="Q623" s="8"/>
      <c r="R623" s="8"/>
      <c r="T623" s="8"/>
      <c r="U623" s="8"/>
      <c r="V623" s="8"/>
      <c r="W623" s="8"/>
      <c r="X623" s="8"/>
      <c r="Y623" s="8"/>
      <c r="AA623" s="8"/>
      <c r="AB623" s="8"/>
      <c r="AC623" s="8"/>
      <c r="AD623" s="8"/>
      <c r="AE623" s="8"/>
      <c r="AF623" s="8"/>
      <c r="AG623" s="8"/>
    </row>
    <row r="624" spans="6:33" x14ac:dyDescent="0.3">
      <c r="F624" s="2"/>
      <c r="G624" s="2"/>
      <c r="H624" s="4"/>
      <c r="I624" s="14"/>
      <c r="M624" s="8"/>
      <c r="N624" s="8"/>
      <c r="O624" s="8"/>
      <c r="P624" s="8"/>
      <c r="Q624" s="8"/>
      <c r="R624" s="8"/>
      <c r="T624" s="8"/>
      <c r="U624" s="8"/>
      <c r="V624" s="8"/>
      <c r="W624" s="8"/>
      <c r="X624" s="8"/>
      <c r="Y624" s="8"/>
      <c r="AA624" s="8"/>
      <c r="AB624" s="8"/>
      <c r="AC624" s="8"/>
      <c r="AD624" s="8"/>
      <c r="AE624" s="8"/>
      <c r="AF624" s="8"/>
      <c r="AG624" s="8"/>
    </row>
    <row r="625" spans="6:43" x14ac:dyDescent="0.3">
      <c r="F625" s="2"/>
      <c r="G625" s="2"/>
      <c r="H625" s="4"/>
      <c r="I625" s="14"/>
      <c r="M625" s="8"/>
      <c r="N625" s="8"/>
      <c r="O625" s="8"/>
      <c r="P625" s="8"/>
      <c r="Q625" s="8"/>
      <c r="R625" s="8"/>
      <c r="T625" s="8"/>
      <c r="U625" s="8"/>
      <c r="V625" s="8"/>
      <c r="W625" s="8"/>
      <c r="X625" s="8"/>
      <c r="Y625" s="8"/>
      <c r="AA625" s="8"/>
      <c r="AB625" s="8"/>
      <c r="AC625" s="8"/>
      <c r="AD625" s="8"/>
      <c r="AE625" s="8"/>
      <c r="AF625" s="8"/>
      <c r="AG625" s="8"/>
    </row>
    <row r="626" spans="6:43" x14ac:dyDescent="0.3">
      <c r="F626" s="2"/>
      <c r="G626" s="2"/>
      <c r="H626" s="4"/>
      <c r="I626" s="14"/>
      <c r="M626" s="8"/>
      <c r="N626" s="8"/>
      <c r="O626" s="8"/>
      <c r="P626" s="8"/>
      <c r="Q626" s="8"/>
      <c r="R626" s="8"/>
      <c r="T626" s="8"/>
      <c r="U626" s="8"/>
      <c r="V626" s="8"/>
      <c r="W626" s="8"/>
      <c r="X626" s="8"/>
      <c r="Y626" s="8"/>
      <c r="AA626" s="8"/>
      <c r="AB626" s="8"/>
      <c r="AC626" s="8"/>
      <c r="AD626" s="8"/>
      <c r="AE626" s="8"/>
      <c r="AF626" s="8"/>
      <c r="AG626" s="8"/>
    </row>
    <row r="627" spans="6:43" x14ac:dyDescent="0.3">
      <c r="F627" s="2"/>
      <c r="G627" s="2"/>
      <c r="H627" s="4"/>
      <c r="I627" s="14"/>
      <c r="M627" s="8"/>
      <c r="N627" s="8"/>
      <c r="O627" s="8"/>
      <c r="P627" s="8"/>
      <c r="Q627" s="8"/>
      <c r="R627" s="8"/>
      <c r="T627" s="8"/>
      <c r="U627" s="8"/>
      <c r="V627" s="8"/>
      <c r="W627" s="8"/>
      <c r="X627" s="8"/>
      <c r="Y627" s="8"/>
      <c r="AA627" s="8"/>
      <c r="AB627" s="8"/>
      <c r="AC627" s="8"/>
      <c r="AD627" s="8"/>
      <c r="AE627" s="8"/>
      <c r="AF627" s="8"/>
      <c r="AG627" s="8"/>
    </row>
    <row r="628" spans="6:43" x14ac:dyDescent="0.3">
      <c r="F628" s="2"/>
      <c r="G628" s="2"/>
      <c r="H628" s="4"/>
      <c r="I628" s="14"/>
      <c r="M628" s="8"/>
      <c r="N628" s="8"/>
      <c r="O628" s="8"/>
      <c r="P628" s="8"/>
      <c r="Q628" s="8"/>
      <c r="R628" s="8"/>
      <c r="T628" s="8"/>
      <c r="U628" s="8"/>
      <c r="V628" s="8"/>
      <c r="W628" s="8"/>
      <c r="X628" s="8"/>
      <c r="Y628" s="8"/>
      <c r="AA628" s="8"/>
      <c r="AB628" s="8"/>
      <c r="AC628" s="8"/>
      <c r="AD628" s="8"/>
      <c r="AE628" s="8"/>
      <c r="AF628" s="8"/>
      <c r="AG628" s="8"/>
    </row>
    <row r="629" spans="6:43" x14ac:dyDescent="0.3">
      <c r="F629" s="2"/>
      <c r="G629" s="2"/>
      <c r="H629" s="4"/>
      <c r="I629" s="14"/>
      <c r="M629" s="8"/>
      <c r="N629" s="8"/>
      <c r="O629" s="8"/>
      <c r="P629" s="8"/>
      <c r="Q629" s="8"/>
      <c r="R629" s="8"/>
      <c r="T629" s="8"/>
      <c r="U629" s="8"/>
      <c r="V629" s="8"/>
      <c r="W629" s="8"/>
      <c r="X629" s="8"/>
      <c r="Y629" s="8"/>
      <c r="AA629" s="8"/>
      <c r="AB629" s="8"/>
      <c r="AC629" s="8"/>
      <c r="AD629" s="8"/>
      <c r="AE629" s="8"/>
      <c r="AF629" s="8"/>
      <c r="AG629" s="8"/>
    </row>
    <row r="630" spans="6:43" x14ac:dyDescent="0.3">
      <c r="F630" s="2"/>
      <c r="G630" s="2"/>
      <c r="H630" s="4"/>
      <c r="I630" s="14"/>
      <c r="M630" s="8"/>
      <c r="N630" s="8"/>
      <c r="O630" s="8"/>
      <c r="P630" s="8"/>
      <c r="Q630" s="8"/>
      <c r="R630" s="8"/>
      <c r="T630" s="8"/>
      <c r="U630" s="8"/>
      <c r="V630" s="8"/>
      <c r="W630" s="8"/>
      <c r="X630" s="8"/>
      <c r="Y630" s="8"/>
      <c r="AA630" s="8"/>
      <c r="AB630" s="8"/>
      <c r="AC630" s="8"/>
      <c r="AD630" s="8"/>
      <c r="AE630" s="8"/>
      <c r="AF630" s="8"/>
      <c r="AG630" s="8"/>
    </row>
    <row r="632" spans="6:43" x14ac:dyDescent="0.3">
      <c r="G632" s="15"/>
      <c r="H632" s="15"/>
      <c r="I632" s="15"/>
      <c r="J632" s="15"/>
      <c r="K632" s="35" t="s">
        <v>60</v>
      </c>
      <c r="L632" s="15">
        <f>S632</f>
        <v>0.7</v>
      </c>
      <c r="M632" s="3" t="s">
        <v>3</v>
      </c>
      <c r="N632" s="3" t="s">
        <v>4</v>
      </c>
      <c r="O632" s="3" t="s">
        <v>6</v>
      </c>
      <c r="P632" s="3" t="s">
        <v>8</v>
      </c>
      <c r="Q632" s="3" t="s">
        <v>10</v>
      </c>
      <c r="R632" s="3" t="s">
        <v>12</v>
      </c>
      <c r="S632" s="7">
        <f>X292</f>
        <v>0.7</v>
      </c>
      <c r="T632" s="3" t="s">
        <v>3</v>
      </c>
      <c r="U632" s="3" t="s">
        <v>4</v>
      </c>
      <c r="V632" s="3" t="s">
        <v>6</v>
      </c>
      <c r="W632" s="3" t="s">
        <v>8</v>
      </c>
      <c r="X632" s="3" t="s">
        <v>10</v>
      </c>
      <c r="Y632" s="16" t="s">
        <v>12</v>
      </c>
      <c r="Z632" s="15">
        <f t="shared" ref="Z632:Z640" si="158">S632</f>
        <v>0.7</v>
      </c>
      <c r="AA632" s="3" t="s">
        <v>3</v>
      </c>
      <c r="AB632" s="3" t="s">
        <v>4</v>
      </c>
      <c r="AC632" s="3" t="s">
        <v>6</v>
      </c>
      <c r="AD632" s="3" t="s">
        <v>8</v>
      </c>
      <c r="AE632" s="3" t="s">
        <v>10</v>
      </c>
      <c r="AF632" s="16" t="s">
        <v>12</v>
      </c>
      <c r="AK632" s="15"/>
      <c r="AL632" s="15"/>
      <c r="AM632" s="15"/>
      <c r="AN632" s="15"/>
      <c r="AO632" s="15"/>
    </row>
    <row r="633" spans="6:43" x14ac:dyDescent="0.3">
      <c r="G633" s="8"/>
      <c r="H633" s="8"/>
      <c r="I633" s="8"/>
      <c r="J633" s="8"/>
      <c r="K633" s="8"/>
      <c r="L633" s="8" t="str">
        <f>S633</f>
        <v>ALL</v>
      </c>
      <c r="M633" s="8">
        <f>-1 *AVERAGE(M343:M630)</f>
        <v>-0.22435078476637851</v>
      </c>
      <c r="N633" s="8">
        <f t="shared" ref="N633:R633" si="159">-1 *AVERAGE(N343:N630)</f>
        <v>-0.23185767199013915</v>
      </c>
      <c r="O633" s="8">
        <f t="shared" si="159"/>
        <v>0.28066206742775202</v>
      </c>
      <c r="P633" s="8">
        <f t="shared" si="159"/>
        <v>-0.13774770438066894</v>
      </c>
      <c r="Q633" s="8">
        <f t="shared" si="159"/>
        <v>0.14670963984033833</v>
      </c>
      <c r="R633" s="8">
        <f t="shared" si="159"/>
        <v>-3.1264766889286633</v>
      </c>
      <c r="S633" s="8" t="s">
        <v>15</v>
      </c>
      <c r="T633" s="8">
        <f>-1 *AVERAGE(T343:T630)</f>
        <v>-1.7014734563464827E-2</v>
      </c>
      <c r="U633" s="8">
        <f t="shared" ref="U633:Y633" si="160">-1 *AVERAGE(U343:U630)</f>
        <v>-1.4067518482500322E-2</v>
      </c>
      <c r="V633" s="8">
        <f t="shared" si="160"/>
        <v>0.27147816342012621</v>
      </c>
      <c r="W633" s="8">
        <f t="shared" si="160"/>
        <v>-9.4302843830069552E-2</v>
      </c>
      <c r="X633" s="8">
        <f t="shared" si="160"/>
        <v>-0.12258739913497664</v>
      </c>
      <c r="Y633" s="8">
        <f t="shared" si="160"/>
        <v>-0.88388120304576212</v>
      </c>
      <c r="Z633" s="8" t="str">
        <f t="shared" si="158"/>
        <v>ALL</v>
      </c>
      <c r="AA633" s="8">
        <f>-1 *AVERAGE(AA343:AA630)</f>
        <v>0.66032976021156509</v>
      </c>
      <c r="AB633" s="8">
        <f t="shared" ref="AB633:AF633" si="161">-1 *AVERAGE(AB343:AB630)</f>
        <v>0.66038115699527755</v>
      </c>
      <c r="AC633" s="8">
        <f t="shared" si="161"/>
        <v>0.72586632011990282</v>
      </c>
      <c r="AD633" s="8">
        <f t="shared" si="161"/>
        <v>0.58175869851820827</v>
      </c>
      <c r="AE633" s="8">
        <f t="shared" si="161"/>
        <v>0.61901535688230802</v>
      </c>
      <c r="AF633" s="8">
        <f t="shared" si="161"/>
        <v>6.7021928805054309E-2</v>
      </c>
      <c r="AK633" s="8"/>
      <c r="AL633" s="8"/>
      <c r="AM633" s="8"/>
      <c r="AN633" s="8"/>
      <c r="AO633" s="8"/>
    </row>
    <row r="634" spans="6:43" x14ac:dyDescent="0.3">
      <c r="G634" s="8"/>
      <c r="H634" s="8"/>
      <c r="I634" s="8"/>
      <c r="J634" s="8"/>
      <c r="K634" s="8"/>
      <c r="L634" s="8" t="str">
        <f>S634</f>
        <v>Gain &gt; 0.7</v>
      </c>
      <c r="M634" s="8">
        <f t="shared" ref="M634:R634" si="162">-1* AVERAGEIF($BB343:$BB630,"&gt;"&amp;$S632,M343:M630)</f>
        <v>0.40315695287946562</v>
      </c>
      <c r="N634" s="8">
        <f t="shared" si="162"/>
        <v>0.39682547557104875</v>
      </c>
      <c r="O634" s="8">
        <f t="shared" si="162"/>
        <v>0.87474605057291788</v>
      </c>
      <c r="P634" s="8">
        <f t="shared" si="162"/>
        <v>0.79276264152268583</v>
      </c>
      <c r="Q634" s="8">
        <f t="shared" si="162"/>
        <v>0.31889993792761295</v>
      </c>
      <c r="R634" s="8">
        <f t="shared" si="162"/>
        <v>0.86764541118601146</v>
      </c>
      <c r="S634" s="8" t="str">
        <f>"Gain &gt; "&amp;S632</f>
        <v>Gain &gt; 0.7</v>
      </c>
      <c r="T634" s="8">
        <f t="shared" ref="T634:Y634" si="163">-1* AVERAGEIF($BB343:$BB630,"&gt;"&amp;$S632,T343:T630)</f>
        <v>0.36244293381447745</v>
      </c>
      <c r="U634" s="8">
        <f t="shared" si="163"/>
        <v>0.36551315953054508</v>
      </c>
      <c r="V634" s="8">
        <f t="shared" si="163"/>
        <v>0.67266755593715954</v>
      </c>
      <c r="W634" s="8">
        <f t="shared" si="163"/>
        <v>0.61460379658383946</v>
      </c>
      <c r="X634" s="8">
        <f t="shared" si="163"/>
        <v>0.19684844846843846</v>
      </c>
      <c r="Y634" s="8">
        <f t="shared" si="163"/>
        <v>0.61870956190759041</v>
      </c>
      <c r="Z634" s="8" t="str">
        <f t="shared" si="158"/>
        <v>Gain &gt; 0.7</v>
      </c>
      <c r="AA634" s="8">
        <f t="shared" ref="AA634:AF634" si="164">-1* AVERAGEIF($BB343:$BB630,"&gt;"&amp;$S632,AA343:AA630)</f>
        <v>0.77646618351081809</v>
      </c>
      <c r="AB634" s="8">
        <f t="shared" si="164"/>
        <v>0.77858650818345543</v>
      </c>
      <c r="AC634" s="8">
        <f t="shared" si="164"/>
        <v>0.87326610674949667</v>
      </c>
      <c r="AD634" s="8">
        <f t="shared" si="164"/>
        <v>0.85687215854472809</v>
      </c>
      <c r="AE634" s="8">
        <f t="shared" si="164"/>
        <v>0.72250835478544173</v>
      </c>
      <c r="AF634" s="8">
        <f t="shared" si="164"/>
        <v>0.81361810863439399</v>
      </c>
      <c r="AK634" s="8"/>
      <c r="AL634" s="8"/>
      <c r="AM634" s="8"/>
      <c r="AN634" s="8"/>
      <c r="AO634" s="8"/>
    </row>
    <row r="635" spans="6:43" x14ac:dyDescent="0.3">
      <c r="L635" s="8" t="str">
        <f>S635</f>
        <v xml:space="preserve">Gain &gt; 0 </v>
      </c>
      <c r="M635" s="8">
        <f>-1* AVERAGEIF($J343:$J630,"=1",M343:M630)</f>
        <v>0.13741689455479175</v>
      </c>
      <c r="N635" s="8">
        <f t="shared" ref="N635:R635" si="165">-1* AVERAGEIF($J343:$J630,"=1",N343:N630)</f>
        <v>0.13098687726259647</v>
      </c>
      <c r="O635" s="8">
        <f t="shared" si="165"/>
        <v>0.51977504608988179</v>
      </c>
      <c r="P635" s="8">
        <f t="shared" si="165"/>
        <v>0.41492197388294594</v>
      </c>
      <c r="Q635" s="8">
        <f t="shared" si="165"/>
        <v>0.18990208683645357</v>
      </c>
      <c r="R635" s="8">
        <f t="shared" si="165"/>
        <v>0.47581294647269884</v>
      </c>
      <c r="S635" s="8" t="s">
        <v>35</v>
      </c>
      <c r="T635" s="8">
        <f>-1* AVERAGEIF($J343:$J630,"=1",T343:T630)</f>
        <v>0.16768534878146249</v>
      </c>
      <c r="U635" s="8">
        <f t="shared" ref="U635:Y635" si="166">-1* AVERAGEIF($J343:$J630,"=1",U343:U630)</f>
        <v>0.17031133489605774</v>
      </c>
      <c r="V635" s="8">
        <f t="shared" si="166"/>
        <v>0.4370634621623139</v>
      </c>
      <c r="W635" s="8">
        <f t="shared" si="166"/>
        <v>0.29137671182741914</v>
      </c>
      <c r="X635" s="8">
        <f t="shared" si="166"/>
        <v>-1.9859802479056488E-2</v>
      </c>
      <c r="Y635" s="8">
        <f t="shared" si="166"/>
        <v>0.1279485390114414</v>
      </c>
      <c r="Z635" s="8" t="str">
        <f t="shared" si="158"/>
        <v xml:space="preserve">Gain &gt; 0 </v>
      </c>
      <c r="AA635" s="8">
        <f>-1* AVERAGEIF($J343:$J630,"=1",AA343:AA630)</f>
        <v>0.71083331094849056</v>
      </c>
      <c r="AB635" s="8">
        <f t="shared" ref="AB635:AF635" si="167">-1* AVERAGEIF($J343:$J630,"=1",AB343:AB630)</f>
        <v>0.71072594069665396</v>
      </c>
      <c r="AC635" s="8">
        <f t="shared" si="167"/>
        <v>0.78636128492058333</v>
      </c>
      <c r="AD635" s="8">
        <f t="shared" si="167"/>
        <v>0.70734071717745017</v>
      </c>
      <c r="AE635" s="8">
        <f t="shared" si="167"/>
        <v>0.65408112916607719</v>
      </c>
      <c r="AF635" s="8">
        <f t="shared" si="167"/>
        <v>0.51867413691645758</v>
      </c>
      <c r="AK635" s="8"/>
      <c r="AL635" s="8"/>
      <c r="AM635" s="8"/>
      <c r="AN635" s="8"/>
      <c r="AO635" s="8"/>
      <c r="AQ635" s="10"/>
    </row>
    <row r="636" spans="6:43" x14ac:dyDescent="0.3">
      <c r="L636" s="8" t="str">
        <f t="shared" ref="L636:L640" si="168">S636</f>
        <v>Gain &lt;= 0</v>
      </c>
      <c r="M636" s="8">
        <f>-1* AVERAGEIF($J343:$J630,"=0",M343:M630)</f>
        <v>-0.49567654425725621</v>
      </c>
      <c r="N636" s="8">
        <f t="shared" ref="N636:R636" si="169">-1* AVERAGEIF($J343:$J630,"=0",N343:N630)</f>
        <v>-0.50399108392969094</v>
      </c>
      <c r="O636" s="8">
        <f t="shared" si="169"/>
        <v>0.10132733343115463</v>
      </c>
      <c r="P636" s="8">
        <f t="shared" si="169"/>
        <v>-0.55224996307838015</v>
      </c>
      <c r="Q636" s="8">
        <f t="shared" si="169"/>
        <v>0.11431530459325191</v>
      </c>
      <c r="R636" s="8">
        <f t="shared" si="169"/>
        <v>-5.8281939154796873</v>
      </c>
      <c r="S636" s="8" t="s">
        <v>36</v>
      </c>
      <c r="T636" s="8">
        <f>-1* AVERAGEIF($J343:$J630,"=0",T343:T630)</f>
        <v>-0.15553979707216034</v>
      </c>
      <c r="U636" s="8">
        <f t="shared" ref="U636:Y636" si="170">-1* AVERAGEIF($J343:$J630,"=0",U343:U630)</f>
        <v>-0.15235165851641885</v>
      </c>
      <c r="V636" s="8">
        <f t="shared" si="170"/>
        <v>0.1472891893634854</v>
      </c>
      <c r="W636" s="8">
        <f t="shared" si="170"/>
        <v>-0.38356251057318602</v>
      </c>
      <c r="X636" s="8">
        <f t="shared" si="170"/>
        <v>-0.19963309662691681</v>
      </c>
      <c r="Y636" s="8">
        <f t="shared" si="170"/>
        <v>-1.6427535095886647</v>
      </c>
      <c r="Z636" s="8" t="str">
        <f t="shared" si="158"/>
        <v>Gain &lt;= 0</v>
      </c>
      <c r="AA636" s="8">
        <f>-1* AVERAGEIF($J343:$J630,"=0",AA343:AA630)</f>
        <v>0.62245209715887151</v>
      </c>
      <c r="AB636" s="8">
        <f t="shared" ref="AB636:AF636" si="171">-1* AVERAGEIF($J343:$J630,"=0",AB343:AB630)</f>
        <v>0.62262256921924564</v>
      </c>
      <c r="AC636" s="8">
        <f t="shared" si="171"/>
        <v>0.68049509651939311</v>
      </c>
      <c r="AD636" s="8">
        <f t="shared" si="171"/>
        <v>0.48757218452377704</v>
      </c>
      <c r="AE636" s="8">
        <f t="shared" si="171"/>
        <v>0.5927160276694815</v>
      </c>
      <c r="AF636" s="8">
        <f t="shared" si="171"/>
        <v>-0.27171722727849829</v>
      </c>
      <c r="AK636" s="8"/>
      <c r="AL636" s="8"/>
      <c r="AM636" s="8"/>
      <c r="AN636" s="8"/>
      <c r="AO636" s="8"/>
      <c r="AQ636" s="10"/>
    </row>
    <row r="637" spans="6:43" x14ac:dyDescent="0.3">
      <c r="G637" s="15"/>
      <c r="H637" s="15"/>
      <c r="I637" s="15"/>
      <c r="J637" s="15"/>
      <c r="K637" s="15"/>
      <c r="L637" s="8" t="str">
        <f t="shared" si="168"/>
        <v>Target; Gain &gt; 0.7</v>
      </c>
      <c r="M637" s="8">
        <f t="shared" ref="M637:R637" si="172">-1* AVERAGEIFS(M343:M630,$H343:$H630,"=1",$BB$343:$BB$630,"&gt;="&amp;$L$632)</f>
        <v>0.40571299404135419</v>
      </c>
      <c r="N637" s="8">
        <f t="shared" si="172"/>
        <v>0.39960659347980532</v>
      </c>
      <c r="O637" s="8">
        <f t="shared" si="172"/>
        <v>0.86503454055792928</v>
      </c>
      <c r="P637" s="8">
        <f t="shared" si="172"/>
        <v>0.79685484285610286</v>
      </c>
      <c r="Q637" s="8">
        <f t="shared" si="172"/>
        <v>0.3605132159334965</v>
      </c>
      <c r="R637" s="8">
        <f t="shared" si="172"/>
        <v>0.80583692574241295</v>
      </c>
      <c r="S637" s="8" t="str">
        <f>"Target; Gain &gt; "&amp;S632</f>
        <v>Target; Gain &gt; 0.7</v>
      </c>
      <c r="T637" s="8">
        <f t="shared" ref="T637:Y637" si="173">-1* AVERAGEIFS(T343:T630,$H343:$H630,"=1",$BB$343:$BB$630,"&gt;="&amp;$L$632)</f>
        <v>0.34017583068689061</v>
      </c>
      <c r="U637" s="8">
        <f t="shared" si="173"/>
        <v>0.34548215308676511</v>
      </c>
      <c r="V637" s="8">
        <f t="shared" si="173"/>
        <v>0.6250334518825531</v>
      </c>
      <c r="W637" s="8">
        <f t="shared" si="173"/>
        <v>0.63312801583422851</v>
      </c>
      <c r="X637" s="8">
        <f t="shared" si="173"/>
        <v>0.30059753668868827</v>
      </c>
      <c r="Y637" s="8">
        <f t="shared" si="173"/>
        <v>0.518676416251168</v>
      </c>
      <c r="Z637" s="8" t="str">
        <f t="shared" si="158"/>
        <v>Target; Gain &gt; 0.7</v>
      </c>
      <c r="AA637" s="8">
        <f t="shared" ref="AA637:AF637" si="174">-1* AVERAGEIFS(AA343:AA630,$H343:$H630,"=1",$BB$343:$BB$630,"&gt;="&amp;$L$632)</f>
        <v>0.76321047606201875</v>
      </c>
      <c r="AB637" s="8">
        <f t="shared" si="174"/>
        <v>0.76639554673154542</v>
      </c>
      <c r="AC637" s="8">
        <f t="shared" si="174"/>
        <v>0.84447997909401795</v>
      </c>
      <c r="AD637" s="8">
        <f t="shared" si="174"/>
        <v>0.84186782201574917</v>
      </c>
      <c r="AE637" s="8">
        <f t="shared" si="174"/>
        <v>0.75515559469728322</v>
      </c>
      <c r="AF637" s="8">
        <f t="shared" si="174"/>
        <v>0.77721799009347237</v>
      </c>
      <c r="AK637" s="8"/>
    </row>
    <row r="638" spans="6:43" x14ac:dyDescent="0.3">
      <c r="G638" s="15"/>
      <c r="H638" s="15"/>
      <c r="I638" s="15"/>
      <c r="J638" s="15"/>
      <c r="K638" s="15"/>
      <c r="L638" s="8" t="str">
        <f t="shared" si="168"/>
        <v>Target (or sym)</v>
      </c>
      <c r="M638" s="8">
        <f>-1* AVERAGEIFS(M343:M630,$H343:$H630,"=1")</f>
        <v>-5.7577825053531519E-2</v>
      </c>
      <c r="N638" s="8">
        <f t="shared" ref="N638:R638" si="175">-1* AVERAGEIFS(N343:N630,$H343:$H630,"=1")</f>
        <v>-6.3372092426727006E-2</v>
      </c>
      <c r="O638" s="8">
        <f t="shared" si="175"/>
        <v>0.35797103257549356</v>
      </c>
      <c r="P638" s="8">
        <f t="shared" si="175"/>
        <v>0.34222144134854304</v>
      </c>
      <c r="Q638" s="8">
        <f t="shared" si="175"/>
        <v>0.17295283281494772</v>
      </c>
      <c r="R638" s="8">
        <f t="shared" si="175"/>
        <v>-16.225205290096998</v>
      </c>
      <c r="S638" s="8" t="s">
        <v>38</v>
      </c>
      <c r="T638" s="8">
        <f>-1* AVERAGEIFS(T343:T630,$H343:$H630,"=1")</f>
        <v>1.8313169511485324E-2</v>
      </c>
      <c r="U638" s="8">
        <f t="shared" ref="U638:Y638" si="176">-1* AVERAGEIFS(U343:U630,$H343:$H630,"=1")</f>
        <v>2.5489450166731393E-2</v>
      </c>
      <c r="V638" s="8">
        <f t="shared" si="176"/>
        <v>0.24124559242468502</v>
      </c>
      <c r="W638" s="8">
        <f t="shared" si="176"/>
        <v>7.355411238437165E-2</v>
      </c>
      <c r="X638" s="8">
        <f t="shared" si="176"/>
        <v>-9.2858376571488946E-2</v>
      </c>
      <c r="Y638" s="8">
        <f t="shared" si="176"/>
        <v>-3.7321082842955642</v>
      </c>
      <c r="Z638" s="8" t="str">
        <f t="shared" si="158"/>
        <v>Target (or sym)</v>
      </c>
      <c r="AA638" s="8">
        <f>-1* AVERAGEIFS(AA343:AA630,$H343:$H630,"=1")</f>
        <v>0.66139248094064484</v>
      </c>
      <c r="AB638" s="8">
        <f t="shared" ref="AB638:AF638" si="177">-1* AVERAGEIFS(AB343:AB630,$H343:$H630,"=1")</f>
        <v>0.66510989706760038</v>
      </c>
      <c r="AC638" s="8">
        <f t="shared" si="177"/>
        <v>0.71025940939078291</v>
      </c>
      <c r="AD638" s="8">
        <f t="shared" si="177"/>
        <v>0.56936443234789702</v>
      </c>
      <c r="AE638" s="8">
        <f t="shared" si="177"/>
        <v>0.6240601476855584</v>
      </c>
      <c r="AF638" s="8">
        <f t="shared" si="177"/>
        <v>-1.0554341407207115</v>
      </c>
      <c r="AK638" s="8"/>
    </row>
    <row r="639" spans="6:43" x14ac:dyDescent="0.3">
      <c r="G639" s="15"/>
      <c r="H639" s="15"/>
      <c r="I639" s="15"/>
      <c r="J639" s="15"/>
      <c r="K639" s="15"/>
      <c r="L639" s="8" t="str">
        <f t="shared" si="168"/>
        <v>Target (or sym); Gain &gt; 0</v>
      </c>
      <c r="M639" s="8">
        <f>-1* AVERAGEIFS(M343:M630,$H343:$H630,"=1",$J343:$J630,"=1")</f>
        <v>0.2877283760825004</v>
      </c>
      <c r="N639" s="8">
        <f t="shared" ref="N639:R639" si="178">-1* AVERAGEIFS(N343:N630,$H343:$H630,"=1",$J343:$J630,"=1")</f>
        <v>0.2821356350171903</v>
      </c>
      <c r="O639" s="8">
        <f t="shared" si="178"/>
        <v>0.56181026162926107</v>
      </c>
      <c r="P639" s="8">
        <f t="shared" si="178"/>
        <v>0.57829394613372676</v>
      </c>
      <c r="Q639" s="8">
        <f t="shared" si="178"/>
        <v>0.2086854453756708</v>
      </c>
      <c r="R639" s="8">
        <f t="shared" si="178"/>
        <v>0.75230670714926418</v>
      </c>
      <c r="S639" s="8" t="s">
        <v>52</v>
      </c>
      <c r="T639" s="8">
        <f>-1* AVERAGEIFS(T343:T630,$H343:$H630,"=1",$J343:$J630,"=1")</f>
        <v>0.22010096498736209</v>
      </c>
      <c r="U639" s="8">
        <f t="shared" ref="U639:Y639" si="179">-1* AVERAGEIFS(U343:U630,$H343:$H630,"=1",$J343:$J630,"=1")</f>
        <v>0.22789678842118755</v>
      </c>
      <c r="V639" s="8">
        <f t="shared" si="179"/>
        <v>0.40209549369010744</v>
      </c>
      <c r="W639" s="8">
        <f t="shared" si="179"/>
        <v>0.22782836196917522</v>
      </c>
      <c r="X639" s="8">
        <f t="shared" si="179"/>
        <v>3.3767969129357846E-2</v>
      </c>
      <c r="Y639" s="8">
        <f t="shared" si="179"/>
        <v>0.49934473646918764</v>
      </c>
      <c r="Z639" s="8" t="str">
        <f t="shared" si="158"/>
        <v>Target (or sym); Gain &gt; 0</v>
      </c>
      <c r="AA639" s="8">
        <f>-1* AVERAGEIFS(AA343:AA630,$H343:$H630,"=1",$J343:$J630,"=1")</f>
        <v>0.69502342613505541</v>
      </c>
      <c r="AB639" s="8">
        <f t="shared" ref="AB639:AF639" si="180">-1* AVERAGEIFS(AB343:AB630,$H343:$H630,"=1",$J343:$J630,"=1")</f>
        <v>0.69860466237149987</v>
      </c>
      <c r="AC639" s="8">
        <f t="shared" si="180"/>
        <v>0.74672095373985647</v>
      </c>
      <c r="AD639" s="8">
        <f t="shared" si="180"/>
        <v>0.56348877373017003</v>
      </c>
      <c r="AE639" s="8">
        <f t="shared" si="180"/>
        <v>0.63599328451278525</v>
      </c>
      <c r="AF639" s="8">
        <f t="shared" si="180"/>
        <v>0.73214946343701459</v>
      </c>
      <c r="AK639" s="8"/>
    </row>
    <row r="640" spans="6:43" x14ac:dyDescent="0.3">
      <c r="G640" s="15"/>
      <c r="H640" s="15"/>
      <c r="I640" s="15"/>
      <c r="J640" s="15"/>
      <c r="K640" s="15"/>
      <c r="L640" s="8" t="str">
        <f t="shared" si="168"/>
        <v>Target (or sym); Gain &lt;= 0</v>
      </c>
      <c r="M640" s="8">
        <f>-1* AVERAGEIFS(M343:M630,$H343:$H630,"=1",$J343:$J630,"=0")</f>
        <v>-1.438802629597659</v>
      </c>
      <c r="N640" s="8">
        <f t="shared" ref="N640:R640" si="181">-1* AVERAGEIFS(N343:N630,$H343:$H630,"=1",$J343:$J630,"=0")</f>
        <v>-1.4454030022023963</v>
      </c>
      <c r="O640" s="8">
        <f t="shared" si="181"/>
        <v>-0.45738588363957638</v>
      </c>
      <c r="P640" s="8">
        <f t="shared" si="181"/>
        <v>-0.60206857779219169</v>
      </c>
      <c r="Q640" s="8">
        <f t="shared" si="181"/>
        <v>3.0022382572055341E-2</v>
      </c>
      <c r="R640" s="8">
        <f t="shared" si="181"/>
        <v>-84.135253279082065</v>
      </c>
      <c r="S640" s="8" t="s">
        <v>132</v>
      </c>
      <c r="T640" s="8">
        <f>-1* AVERAGEIFS(T343:T630,$H343:$H630,"=1",$J343:$J630,"=0")</f>
        <v>-0.78883801239202178</v>
      </c>
      <c r="U640" s="8">
        <f t="shared" ref="U640:Y640" si="182">-1* AVERAGEIFS(U343:U630,$H343:$H630,"=1",$J343:$J630,"=0")</f>
        <v>-0.78413990285109314</v>
      </c>
      <c r="V640" s="8">
        <f t="shared" si="182"/>
        <v>-0.40215401263700462</v>
      </c>
      <c r="W640" s="8">
        <f t="shared" si="182"/>
        <v>-0.54354288595484268</v>
      </c>
      <c r="X640" s="8">
        <f t="shared" si="182"/>
        <v>-0.59936375937487607</v>
      </c>
      <c r="Y640" s="8">
        <f t="shared" si="182"/>
        <v>-20.657920367354574</v>
      </c>
      <c r="Z640" s="8" t="str">
        <f t="shared" si="158"/>
        <v>Target (or sym); Gain &lt;= 0</v>
      </c>
      <c r="AA640" s="8">
        <f>-1* AVERAGEIFS(AA343:AA630,$H343:$H630,"=1",$J343:$J630,"=0")</f>
        <v>0.52686870016300269</v>
      </c>
      <c r="AB640" s="8">
        <f t="shared" ref="AB640:AF640" si="183">-1* AVERAGEIFS(AB343:AB630,$H343:$H630,"=1",$J343:$J630,"=0")</f>
        <v>0.53113083585200205</v>
      </c>
      <c r="AC640" s="8">
        <f t="shared" si="183"/>
        <v>0.56441323199448812</v>
      </c>
      <c r="AD640" s="8">
        <f t="shared" si="183"/>
        <v>0.5928670668188053</v>
      </c>
      <c r="AE640" s="8">
        <f t="shared" si="183"/>
        <v>0.57632760037665109</v>
      </c>
      <c r="AF640" s="8">
        <f t="shared" si="183"/>
        <v>-8.2057685573516146</v>
      </c>
      <c r="AK640" s="8"/>
    </row>
    <row r="641" spans="1:52" x14ac:dyDescent="0.3">
      <c r="G641" s="15"/>
      <c r="H641" s="15"/>
      <c r="I641" s="15"/>
      <c r="J641" s="15"/>
      <c r="K641" s="15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  <c r="AA641" s="8"/>
      <c r="AB641" s="8"/>
      <c r="AC641" s="8"/>
      <c r="AD641" s="8"/>
      <c r="AE641" s="8"/>
      <c r="AF641" s="8"/>
      <c r="AK641" s="8"/>
    </row>
    <row r="642" spans="1:52" x14ac:dyDescent="0.3">
      <c r="G642" s="15"/>
      <c r="H642" s="15"/>
      <c r="I642" s="15"/>
      <c r="J642" s="15"/>
      <c r="K642" s="35" t="s">
        <v>61</v>
      </c>
      <c r="L642" s="15">
        <f>S642</f>
        <v>0.7</v>
      </c>
      <c r="M642" s="3" t="s">
        <v>3</v>
      </c>
      <c r="N642" s="3" t="s">
        <v>4</v>
      </c>
      <c r="O642" s="3" t="s">
        <v>6</v>
      </c>
      <c r="P642" s="3" t="s">
        <v>8</v>
      </c>
      <c r="Q642" s="3" t="s">
        <v>10</v>
      </c>
      <c r="R642" s="3" t="s">
        <v>12</v>
      </c>
      <c r="S642" s="7">
        <f>X292</f>
        <v>0.7</v>
      </c>
      <c r="T642" s="3" t="s">
        <v>3</v>
      </c>
      <c r="U642" s="3" t="s">
        <v>4</v>
      </c>
      <c r="V642" s="3" t="s">
        <v>6</v>
      </c>
      <c r="W642" s="3" t="s">
        <v>8</v>
      </c>
      <c r="X642" s="3" t="s">
        <v>10</v>
      </c>
      <c r="Y642" s="16" t="s">
        <v>12</v>
      </c>
      <c r="Z642" s="15">
        <f t="shared" ref="Z642:Z650" si="184">S642</f>
        <v>0.7</v>
      </c>
      <c r="AA642" s="3" t="s">
        <v>3</v>
      </c>
      <c r="AB642" s="3" t="s">
        <v>4</v>
      </c>
      <c r="AC642" s="3" t="s">
        <v>6</v>
      </c>
      <c r="AD642" s="3" t="s">
        <v>8</v>
      </c>
      <c r="AE642" s="3" t="s">
        <v>10</v>
      </c>
      <c r="AF642" s="16" t="s">
        <v>12</v>
      </c>
      <c r="AK642" s="15"/>
      <c r="AL642" s="15"/>
      <c r="AM642" s="15"/>
      <c r="AN642" s="15"/>
      <c r="AO642" s="15"/>
    </row>
    <row r="643" spans="1:52" x14ac:dyDescent="0.3">
      <c r="G643" s="8"/>
      <c r="H643" s="8"/>
      <c r="I643" s="8"/>
      <c r="J643" s="8"/>
      <c r="K643" s="8"/>
      <c r="L643" s="8" t="str">
        <f>S643</f>
        <v>ALL</v>
      </c>
      <c r="M643" s="8">
        <f>-1 *MEDIAN(M343:M630)</f>
        <v>0.13514720432189647</v>
      </c>
      <c r="N643" s="8">
        <f t="shared" ref="N643:R643" si="185">-1 *MEDIAN(N343:N630)</f>
        <v>0.13383190989029312</v>
      </c>
      <c r="O643" s="8">
        <f t="shared" si="185"/>
        <v>0.49427446467961866</v>
      </c>
      <c r="P643" s="8">
        <f t="shared" si="185"/>
        <v>0.43602245093165892</v>
      </c>
      <c r="Q643" s="8">
        <f t="shared" si="185"/>
        <v>0.13682792921750442</v>
      </c>
      <c r="R643" s="8">
        <f t="shared" si="185"/>
        <v>0.56969006725751592</v>
      </c>
      <c r="S643" s="8" t="s">
        <v>15</v>
      </c>
      <c r="T643" s="8">
        <f>-1 *MEDIAN(T343:T630)</f>
        <v>0.17468138229052227</v>
      </c>
      <c r="U643" s="8">
        <f t="shared" ref="U643:Y643" si="186">-1 *MEDIAN(U343:U630)</f>
        <v>0.17783103732266786</v>
      </c>
      <c r="V643" s="8">
        <f t="shared" si="186"/>
        <v>0.40564688097745527</v>
      </c>
      <c r="W643" s="8">
        <f t="shared" si="186"/>
        <v>0.27676349200215411</v>
      </c>
      <c r="X643" s="8">
        <f t="shared" si="186"/>
        <v>-7.2669454860297883E-2</v>
      </c>
      <c r="Y643" s="8">
        <f t="shared" si="186"/>
        <v>0.25313033549437719</v>
      </c>
      <c r="Z643" s="8" t="str">
        <f t="shared" si="184"/>
        <v>ALL</v>
      </c>
      <c r="AA643" s="8">
        <f>-1 *MEDIAN(AA343:AA630)</f>
        <v>0.71054743718817559</v>
      </c>
      <c r="AB643" s="8">
        <f t="shared" ref="AB643:AF643" si="187">-1 *MEDIAN(AB343:AB630)</f>
        <v>0.70863427901662068</v>
      </c>
      <c r="AC643" s="8">
        <f t="shared" si="187"/>
        <v>0.77556605717550198</v>
      </c>
      <c r="AD643" s="8">
        <f t="shared" si="187"/>
        <v>0.75260549757746609</v>
      </c>
      <c r="AE643" s="8">
        <f t="shared" si="187"/>
        <v>0.60908674190594825</v>
      </c>
      <c r="AF643" s="8">
        <f t="shared" si="187"/>
        <v>0.57652009011222005</v>
      </c>
      <c r="AK643" s="8"/>
      <c r="AL643" s="8"/>
      <c r="AM643" s="8"/>
      <c r="AN643" s="8"/>
      <c r="AO643" s="8"/>
    </row>
    <row r="644" spans="1:52" x14ac:dyDescent="0.3">
      <c r="G644" s="8"/>
      <c r="H644" s="8"/>
      <c r="I644" s="8"/>
      <c r="J644" s="8"/>
      <c r="K644" s="8"/>
      <c r="L644" s="8" t="str">
        <f>S644</f>
        <v>Gain &gt; 0.7</v>
      </c>
      <c r="M644" s="8" cm="1">
        <f t="array" ref="M644">-1* MEDIAN(_xlfn._xlws.FILTER(M343:M630, $BB343:$BB630 &gt; $S632))</f>
        <v>0.40571299404135419</v>
      </c>
      <c r="N644" s="8" cm="1">
        <f t="array" ref="N644">-1* MEDIAN(_xlfn._xlws.FILTER(N343:N630, $BB343:$BB630 &gt; $S632))</f>
        <v>0.39960659347980532</v>
      </c>
      <c r="O644" s="8" cm="1">
        <f t="array" ref="O644">-1* MEDIAN(_xlfn._xlws.FILTER(O343:O630, $BB343:$BB630 &gt; $S632))</f>
        <v>0.88445756058790648</v>
      </c>
      <c r="P644" s="8" cm="1">
        <f t="array" ref="P644">-1* MEDIAN(_xlfn._xlws.FILTER(P343:P630, $BB343:$BB630 &gt; $S632))</f>
        <v>0.79685484285610286</v>
      </c>
      <c r="Q644" s="8" cm="1">
        <f t="array" ref="Q644">-1* MEDIAN(_xlfn._xlws.FILTER(Q343:Q630, $BB343:$BB630 &gt; $S632))</f>
        <v>0.32854890829987105</v>
      </c>
      <c r="R644" s="8" cm="1">
        <f t="array" ref="R644">-1* MEDIAN(_xlfn._xlws.FILTER(R343:R630, $BB343:$BB630 &gt; $S632))</f>
        <v>0.86733071415391594</v>
      </c>
      <c r="S644" s="8" t="str">
        <f>"Gain &gt; "&amp;S642</f>
        <v>Gain &gt; 0.7</v>
      </c>
      <c r="T644" s="8" cm="1">
        <f t="array" ref="T644">-1* MEDIAN(_xlfn._xlws.FILTER(T343:T630, $BB343:$BB630 &gt; $S632))</f>
        <v>0.36696005637954376</v>
      </c>
      <c r="U644" s="8" cm="1">
        <f t="array" ref="U644">-1* MEDIAN(_xlfn._xlws.FILTER(U343:U630, $BB343:$BB630 &gt; $S632))</f>
        <v>0.37097226569309538</v>
      </c>
      <c r="V644" s="8" cm="1">
        <f t="array" ref="V644">-1* MEDIAN(_xlfn._xlws.FILTER(V343:V630, $BB343:$BB630 &gt; $S632))</f>
        <v>0.70953642850142395</v>
      </c>
      <c r="W644" s="8" cm="1">
        <f t="array" ref="W644">-1* MEDIAN(_xlfn._xlws.FILTER(W343:W630, $BB343:$BB630 &gt; $S632))</f>
        <v>0.62079738347296098</v>
      </c>
      <c r="X644" s="8" cm="1">
        <f t="array" ref="X644">-1* MEDIAN(_xlfn._xlws.FILTER(X343:X630, $BB343:$BB630 &gt; $S632))</f>
        <v>0.22911253407937132</v>
      </c>
      <c r="Y644" s="8" cm="1">
        <f t="array" ref="Y644">-1* MEDIAN(_xlfn._xlws.FILTER(Y343:Y630, $BB343:$BB630 &gt; $S632))</f>
        <v>0.613302533923483</v>
      </c>
      <c r="Z644" s="8" t="str">
        <f t="shared" si="184"/>
        <v>Gain &gt; 0.7</v>
      </c>
      <c r="AA644" s="8" cm="1">
        <f t="array" ref="AA644">-1* MEDIAN(_xlfn._xlws.FILTER(AA343:AA630, $BB343:$BB630 &gt; $S632))</f>
        <v>0.77593810659239348</v>
      </c>
      <c r="AB644" s="8" cm="1">
        <f t="array" ref="AB644">-1* MEDIAN(_xlfn._xlws.FILTER(AB343:AB630, $BB343:$BB630 &gt; $S632))</f>
        <v>0.77903556667974783</v>
      </c>
      <c r="AC644" s="8" cm="1">
        <f t="array" ref="AC644">-1* MEDIAN(_xlfn._xlws.FILTER(AC343:AC630, $BB343:$BB630 &gt; $S632))</f>
        <v>0.88724789011128946</v>
      </c>
      <c r="AD644" s="8" cm="1">
        <f t="array" ref="AD644">-1* MEDIAN(_xlfn._xlws.FILTER(AD343:AD630, $BB343:$BB630 &gt; $S632))</f>
        <v>0.85734839633783233</v>
      </c>
      <c r="AE644" s="8" cm="1">
        <f t="array" ref="AE644">-1* MEDIAN(_xlfn._xlws.FILTER(AE343:AE630, $BB343:$BB630 &gt; $S632))</f>
        <v>0.72144605894388725</v>
      </c>
      <c r="AF644" s="8" cm="1">
        <f t="array" ref="AF644">-1* MEDIAN(_xlfn._xlws.FILTER(AF343:AF630, $BB343:$BB630 &gt; $S632))</f>
        <v>0.80765451130875099</v>
      </c>
      <c r="AK644" s="8"/>
      <c r="AL644" s="8"/>
      <c r="AM644" s="8"/>
      <c r="AN644" s="8"/>
      <c r="AO644" s="8"/>
    </row>
    <row r="645" spans="1:52" x14ac:dyDescent="0.3">
      <c r="L645" s="8" t="str">
        <f>S645</f>
        <v xml:space="preserve">Gain &gt; 0 </v>
      </c>
      <c r="M645" s="8" cm="1">
        <f t="array" ref="M645">-1* MEDIAN(_xlfn._xlws.FILTER(M343:M630, $J343:$J630 = 1))</f>
        <v>0.20560276052901549</v>
      </c>
      <c r="N645" s="8" cm="1">
        <f t="array" ref="N645">-1* MEDIAN(_xlfn._xlws.FILTER(N343:N630, $J343:$J630 = 1))</f>
        <v>0.19081171158161281</v>
      </c>
      <c r="O645" s="8" cm="1">
        <f t="array" ref="O645">-1* MEDIAN(_xlfn._xlws.FILTER(O343:O630, $J343:$J630 = 1))</f>
        <v>0.65107138658615349</v>
      </c>
      <c r="P645" s="8" cm="1">
        <f t="array" ref="P645">-1* MEDIAN(_xlfn._xlws.FILTER(P343:P630, $J343:$J630 = 1))</f>
        <v>0.60130318666075044</v>
      </c>
      <c r="Q645" s="8" cm="1">
        <f t="array" ref="Q645">-1* MEDIAN(_xlfn._xlws.FILTER(Q343:Q630, $J343:$J630 = 1))</f>
        <v>0.19169407192088289</v>
      </c>
      <c r="R645" s="8" cm="1">
        <f t="array" ref="R645">-1* MEDIAN(_xlfn._xlws.FILTER(R343:R630, $J343:$J630 = 1))</f>
        <v>0.67423756023521353</v>
      </c>
      <c r="S645" s="8" t="s">
        <v>35</v>
      </c>
      <c r="T645" s="8" cm="1">
        <f t="array" ref="T645">-1* MEDIAN(_xlfn._xlws.FILTER(T343:T630, $J343:$J630 = 1))</f>
        <v>0.2006007910941725</v>
      </c>
      <c r="U645" s="8" cm="1">
        <f t="array" ref="U645">-1* MEDIAN(_xlfn._xlws.FILTER(U343:U630, $J343:$J630 = 1))</f>
        <v>0.20688637341006796</v>
      </c>
      <c r="V645" s="8" cm="1">
        <f t="array" ref="V645">-1* MEDIAN(_xlfn._xlws.FILTER(V343:V630, $J343:$J630 = 1))</f>
        <v>0.49447319292704783</v>
      </c>
      <c r="W645" s="8" cm="1">
        <f t="array" ref="W645">-1* MEDIAN(_xlfn._xlws.FILTER(W343:W630, $J343:$J630 = 1))</f>
        <v>0.47335427188792056</v>
      </c>
      <c r="X645" s="8" cm="1">
        <f t="array" ref="X645">-1* MEDIAN(_xlfn._xlws.FILTER(X343:X630, $J343:$J630 = 1))</f>
        <v>2.1945527914719414E-2</v>
      </c>
      <c r="Y645" s="8" cm="1">
        <f t="array" ref="Y645">-1* MEDIAN(_xlfn._xlws.FILTER(Y343:Y630, $J343:$J630 = 1))</f>
        <v>0.39517405161164665</v>
      </c>
      <c r="Z645" s="8" t="str">
        <f t="shared" si="184"/>
        <v xml:space="preserve">Gain &gt; 0 </v>
      </c>
      <c r="AA645" s="8" cm="1">
        <f t="array" ref="AA645">-1* MEDIAN(_xlfn._xlws.FILTER(AA343:AA630, $J343:$J630 = 1))</f>
        <v>0.74006336674187123</v>
      </c>
      <c r="AB645" s="8" cm="1">
        <f t="array" ref="AB645">-1* MEDIAN(_xlfn._xlws.FILTER(AB343:AB630, $J343:$J630 = 1))</f>
        <v>0.73881449563477353</v>
      </c>
      <c r="AC645" s="8" cm="1">
        <f t="array" ref="AC645">-1* MEDIAN(_xlfn._xlws.FILTER(AC343:AC630, $J343:$J630 = 1))</f>
        <v>0.81917226169580337</v>
      </c>
      <c r="AD645" s="8" cm="1">
        <f t="array" ref="AD645">-1* MEDIAN(_xlfn._xlws.FILTER(AD343:AD630, $J343:$J630 = 1))</f>
        <v>0.80948855734852065</v>
      </c>
      <c r="AE645" s="8" cm="1">
        <f t="array" ref="AE645">-1* MEDIAN(_xlfn._xlws.FILTER(AE343:AE630, $J343:$J630 = 1))</f>
        <v>0.66909266882127083</v>
      </c>
      <c r="AF645" s="8" cm="1">
        <f t="array" ref="AF645">-1* MEDIAN(_xlfn._xlws.FILTER(AF343:AF630, $J343:$J630 = 1))</f>
        <v>0.68569337605639458</v>
      </c>
      <c r="AK645" s="8"/>
      <c r="AL645" s="8"/>
      <c r="AM645" s="8"/>
      <c r="AN645" s="8"/>
      <c r="AO645" s="8"/>
      <c r="AQ645" s="10"/>
    </row>
    <row r="646" spans="1:52" x14ac:dyDescent="0.3">
      <c r="L646" s="8" t="str">
        <f t="shared" ref="L646:L650" si="188">S646</f>
        <v>Gain &lt;= 0</v>
      </c>
      <c r="M646" s="8" cm="1">
        <f t="array" ref="M646">-1* MEDIAN(_xlfn._xlws.FILTER(M343:M630, $J343:$J630 = 0))</f>
        <v>-9.2229027260194107E-2</v>
      </c>
      <c r="N646" s="8" cm="1">
        <f t="array" ref="N646">-1* MEDIAN(_xlfn._xlws.FILTER(N343:N630, $J343:$J630 = 0))</f>
        <v>-9.8846350418464776E-2</v>
      </c>
      <c r="O646" s="8" cm="1">
        <f t="array" ref="O646">-1* MEDIAN(_xlfn._xlws.FILTER(O343:O630, $J343:$J630 = 0))</f>
        <v>0.21932744539276353</v>
      </c>
      <c r="P646" s="8" cm="1">
        <f t="array" ref="P646">-1* MEDIAN(_xlfn._xlws.FILTER(P343:P630, $J343:$J630 = 0))</f>
        <v>-4.94885189780047E-2</v>
      </c>
      <c r="Q646" s="8" cm="1">
        <f t="array" ref="Q646">-1* MEDIAN(_xlfn._xlws.FILTER(Q343:Q630, $J343:$J630 = 0))</f>
        <v>8.5429601109793474E-2</v>
      </c>
      <c r="R646" s="8" cm="1">
        <f t="array" ref="R646">-1* MEDIAN(_xlfn._xlws.FILTER(R343:R630, $J343:$J630 = 0))</f>
        <v>0.3119591191513521</v>
      </c>
      <c r="S646" s="8" t="s">
        <v>36</v>
      </c>
      <c r="T646" s="8" cm="1">
        <f t="array" ref="T646">-1* MEDIAN(_xlfn._xlws.FILTER(T343:T630, $J343:$J630 = 0))</f>
        <v>-2.8612846183246124E-4</v>
      </c>
      <c r="U646" s="8" cm="1">
        <f t="array" ref="U646">-1* MEDIAN(_xlfn._xlws.FILTER(U343:U630, $J343:$J630 = 0))</f>
        <v>-1.6988160463797392E-3</v>
      </c>
      <c r="V646" s="8" cm="1">
        <f t="array" ref="V646">-1* MEDIAN(_xlfn._xlws.FILTER(V343:V630, $J343:$J630 = 0))</f>
        <v>0.27174860951385665</v>
      </c>
      <c r="W646" s="8" cm="1">
        <f t="array" ref="W646">-1* MEDIAN(_xlfn._xlws.FILTER(W343:W630, $J343:$J630 = 0))</f>
        <v>-1.9223266818451608E-2</v>
      </c>
      <c r="X646" s="8" cm="1">
        <f t="array" ref="X646">-1* MEDIAN(_xlfn._xlws.FILTER(X343:X630, $J343:$J630 = 0))</f>
        <v>-0.20380455805898379</v>
      </c>
      <c r="Y646" s="8" cm="1">
        <f t="array" ref="Y646">-1* MEDIAN(_xlfn._xlws.FILTER(Y343:Y630, $J343:$J630 = 0))</f>
        <v>-7.8430611993573027E-2</v>
      </c>
      <c r="Z646" s="8" t="str">
        <f t="shared" si="184"/>
        <v>Gain &lt;= 0</v>
      </c>
      <c r="AA646" s="8" cm="1">
        <f t="array" ref="AA646">-1* MEDIAN(_xlfn._xlws.FILTER(AA343:AA630, $J343:$J630 = 0))</f>
        <v>0.67655902036554372</v>
      </c>
      <c r="AB646" s="8" cm="1">
        <f t="array" ref="AB646">-1* MEDIAN(_xlfn._xlws.FILTER(AB343:AB630, $J343:$J630 = 0))</f>
        <v>0.67357989571146315</v>
      </c>
      <c r="AC646" s="8" cm="1">
        <f t="array" ref="AC646">-1* MEDIAN(_xlfn._xlws.FILTER(AC343:AC630, $J343:$J630 = 0))</f>
        <v>0.71042861700367299</v>
      </c>
      <c r="AD646" s="8" cm="1">
        <f t="array" ref="AD646">-1* MEDIAN(_xlfn._xlws.FILTER(AD343:AD630, $J343:$J630 = 0))</f>
        <v>0.6579817340272146</v>
      </c>
      <c r="AE646" s="8" cm="1">
        <f t="array" ref="AE646">-1* MEDIAN(_xlfn._xlws.FILTER(AE343:AE630, $J343:$J630 = 0))</f>
        <v>0.57761664080773556</v>
      </c>
      <c r="AF646" s="8" cm="1">
        <f t="array" ref="AF646">-1* MEDIAN(_xlfn._xlws.FILTER(AF343:AF630, $J343:$J630 = 0))</f>
        <v>0.43673494563572179</v>
      </c>
      <c r="AK646" s="8"/>
      <c r="AL646" s="8"/>
      <c r="AM646" s="8"/>
      <c r="AN646" s="8"/>
      <c r="AO646" s="8"/>
      <c r="AQ646" s="10"/>
    </row>
    <row r="647" spans="1:52" x14ac:dyDescent="0.3">
      <c r="G647" s="15"/>
      <c r="H647" s="15"/>
      <c r="I647" s="15"/>
      <c r="J647" s="15"/>
      <c r="K647" s="15"/>
      <c r="L647" s="8" t="str">
        <f t="shared" si="188"/>
        <v>Target; Gain &gt; 0.7</v>
      </c>
      <c r="M647" s="8" cm="1">
        <f t="array" ref="M647">-1* MEDIAN(_xlfn._xlws.FILTER(M343:M630, ($H$343:$H$630=1)*($BB$343:$BB$630&gt;=$L$632)))</f>
        <v>0.40571299404135419</v>
      </c>
      <c r="N647" s="8" cm="1">
        <f t="array" ref="N647">-1* MEDIAN(_xlfn._xlws.FILTER(N343:N630, ($H$343:$H$630=1)*($BB$343:$BB$630&gt;=$L$632)))</f>
        <v>0.39960659347980532</v>
      </c>
      <c r="O647" s="8" cm="1">
        <f t="array" ref="O647">-1* MEDIAN(_xlfn._xlws.FILTER(O343:O630, ($H$343:$H$630=1)*($BB$343:$BB$630&gt;=$L$632)))</f>
        <v>0.86503454055792928</v>
      </c>
      <c r="P647" s="8" cm="1">
        <f t="array" ref="P647">-1* MEDIAN(_xlfn._xlws.FILTER(P343:P630, ($H$343:$H$630=1)*($BB$343:$BB$630&gt;=$L$632)))</f>
        <v>0.79685484285610286</v>
      </c>
      <c r="Q647" s="8" cm="1">
        <f t="array" ref="Q647">-1* MEDIAN(_xlfn._xlws.FILTER(Q343:Q630, ($H$343:$H$630=1)*($BB$343:$BB$630&gt;=$L$632)))</f>
        <v>0.3605132159334965</v>
      </c>
      <c r="R647" s="8" cm="1">
        <f t="array" ref="R647">-1* MEDIAN(_xlfn._xlws.FILTER(R343:R630, ($H$343:$H$630=1)*($BB$343:$BB$630&gt;=$L$632)))</f>
        <v>0.80583692574241295</v>
      </c>
      <c r="S647" s="8" t="str">
        <f>"Target; Gain &gt; "&amp;S642</f>
        <v>Target; Gain &gt; 0.7</v>
      </c>
      <c r="T647" s="8" cm="1">
        <f t="array" ref="T647">-1* MEDIAN(_xlfn._xlws.FILTER(T343:T630, ($H$343:$H$630=1)*($BB$343:$BB$630&gt;=$L$632)))</f>
        <v>0.34017583068689061</v>
      </c>
      <c r="U647" s="8" cm="1">
        <f t="array" ref="U647">-1* MEDIAN(_xlfn._xlws.FILTER(U343:U630, ($H$343:$H$630=1)*($BB$343:$BB$630&gt;=$L$632)))</f>
        <v>0.34548215308676511</v>
      </c>
      <c r="V647" s="8" cm="1">
        <f t="array" ref="V647">-1* MEDIAN(_xlfn._xlws.FILTER(V343:V630, ($H$343:$H$630=1)*($BB$343:$BB$630&gt;=$L$632)))</f>
        <v>0.6250334518825531</v>
      </c>
      <c r="W647" s="8" cm="1">
        <f t="array" ref="W647">-1* MEDIAN(_xlfn._xlws.FILTER(W343:W630, ($H$343:$H$630=1)*($BB$343:$BB$630&gt;=$L$632)))</f>
        <v>0.63312801583422851</v>
      </c>
      <c r="X647" s="8" cm="1">
        <f t="array" ref="X647">-1* MEDIAN(_xlfn._xlws.FILTER(X343:X630, ($H$343:$H$630=1)*($BB$343:$BB$630&gt;=$L$632)))</f>
        <v>0.30059753668868827</v>
      </c>
      <c r="Y647" s="8" cm="1">
        <f t="array" ref="Y647">-1* MEDIAN(_xlfn._xlws.FILTER(Y343:Y630, ($H$343:$H$630=1)*($BB$343:$BB$630&gt;=$L$632)))</f>
        <v>0.518676416251168</v>
      </c>
      <c r="Z647" s="8" t="str">
        <f t="shared" si="184"/>
        <v>Target; Gain &gt; 0.7</v>
      </c>
      <c r="AA647" s="8" cm="1">
        <f t="array" ref="AA647">-1* MEDIAN(_xlfn._xlws.FILTER(AA343:AA630, ($H$343:$H$630=1)*($BB$343:$BB$630&gt;=$L$632)))</f>
        <v>0.76321047606201875</v>
      </c>
      <c r="AB647" s="8" cm="1">
        <f t="array" ref="AB647">-1* MEDIAN(_xlfn._xlws.FILTER(AB343:AB630, ($H$343:$H$630=1)*($BB$343:$BB$630&gt;=$L$632)))</f>
        <v>0.76639554673154542</v>
      </c>
      <c r="AC647" s="8" cm="1">
        <f t="array" ref="AC647">-1* MEDIAN(_xlfn._xlws.FILTER(AC343:AC630, ($H$343:$H$630=1)*($BB$343:$BB$630&gt;=$L$632)))</f>
        <v>0.84447997909401795</v>
      </c>
      <c r="AD647" s="8" cm="1">
        <f t="array" ref="AD647">-1* MEDIAN(_xlfn._xlws.FILTER(AD343:AD630, ($H$343:$H$630=1)*($BB$343:$BB$630&gt;=$L$632)))</f>
        <v>0.84186782201574917</v>
      </c>
      <c r="AE647" s="8" cm="1">
        <f t="array" ref="AE647">-1* MEDIAN(_xlfn._xlws.FILTER(AE343:AE630, ($H$343:$H$630=1)*($BB$343:$BB$630&gt;=$L$632)))</f>
        <v>0.75515559469728322</v>
      </c>
      <c r="AF647" s="8" cm="1">
        <f t="array" ref="AF647">-1* MEDIAN(_xlfn._xlws.FILTER(AF343:AF630, ($H$343:$H$630=1)*($BB$343:$BB$630&gt;=$L$632)))</f>
        <v>0.77721799009347237</v>
      </c>
      <c r="AK647" s="8"/>
    </row>
    <row r="648" spans="1:52" x14ac:dyDescent="0.3">
      <c r="G648" s="15"/>
      <c r="H648" s="15"/>
      <c r="I648" s="15"/>
      <c r="J648" s="15"/>
      <c r="K648" s="15"/>
      <c r="L648" s="8" t="str">
        <f t="shared" si="188"/>
        <v>Target (or sym)</v>
      </c>
      <c r="M648" s="8" cm="1">
        <f t="array" ref="M648">-1* MEDIAN(_xlfn._xlws.FILTER(M343:M630, $H$343:$H$630=1))</f>
        <v>0.26030650996860288</v>
      </c>
      <c r="N648" s="8" cm="1">
        <f t="array" ref="N648">-1* MEDIAN(_xlfn._xlws.FILTER(N343:N630, $H$343:$H$630=1))</f>
        <v>0.25308608599339366</v>
      </c>
      <c r="O648" s="8" cm="1">
        <f t="array" ref="O648">-1* MEDIAN(_xlfn._xlws.FILTER(O343:O630, $H$343:$H$630=1))</f>
        <v>0.57029112697397111</v>
      </c>
      <c r="P648" s="8" cm="1">
        <f t="array" ref="P648">-1* MEDIAN(_xlfn._xlws.FILTER(P343:P630, $H$343:$H$630=1))</f>
        <v>0.69445565416455857</v>
      </c>
      <c r="Q648" s="8" cm="1">
        <f t="array" ref="Q648">-1* MEDIAN(_xlfn._xlws.FILTER(Q343:Q630, $H$343:$H$630=1))</f>
        <v>0.11606098527129508</v>
      </c>
      <c r="R648" s="8" cm="1">
        <f t="array" ref="R648">-1* MEDIAN(_xlfn._xlws.FILTER(R343:R630, $H$343:$H$630=1))</f>
        <v>0.7065035622303153</v>
      </c>
      <c r="S648" s="8" t="s">
        <v>38</v>
      </c>
      <c r="T648" s="8" cm="1">
        <f t="array" ref="T648">-1* MEDIAN(IF($H$343:$H$630=1, T343:T630))</f>
        <v>0.2006007910941725</v>
      </c>
      <c r="U648" s="8" cm="1">
        <f t="array" ref="U648">-1* MEDIAN(IF($H$343:$H$630=1, U343:U630))</f>
        <v>0.20688637341006796</v>
      </c>
      <c r="V648" s="8" cm="1">
        <f t="array" ref="V648">-1* MEDIAN(IF($H$343:$H$630=1, V343:V630))</f>
        <v>0.35684264337938482</v>
      </c>
      <c r="W648" s="8" cm="1">
        <f t="array" ref="W648">-1* MEDIAN(IF($H$343:$H$630=1, W343:W630))</f>
        <v>0.43213087524939298</v>
      </c>
      <c r="X648" s="8" cm="1">
        <f t="array" ref="X648">-1* MEDIAN(IF($H$343:$H$630=1, X343:X630))</f>
        <v>-4.0693535292105835E-2</v>
      </c>
      <c r="Y648" s="8" cm="1">
        <f t="array" ref="Y648">-1* MEDIAN(IF($H$343:$H$630=1, Y343:Y630))</f>
        <v>0.48237241135802111</v>
      </c>
      <c r="Z648" s="8" t="str">
        <f t="shared" si="184"/>
        <v>Target (or sym)</v>
      </c>
      <c r="AA648" s="8" cm="1">
        <f t="array" ref="AA648">-1* MEDIAN(IF($H$343:$H$630=1, AA343:AA630))</f>
        <v>0.74006336674187123</v>
      </c>
      <c r="AB648" s="8" cm="1">
        <f t="array" ref="AB648">-1* MEDIAN(IF($H$343:$H$630=1, AB343:AB630))</f>
        <v>0.73745039137077462</v>
      </c>
      <c r="AC648" s="8" cm="1">
        <f t="array" ref="AC648">-1* MEDIAN(IF($H$343:$H$630=1, AC343:AC630))</f>
        <v>0.75747067432738913</v>
      </c>
      <c r="AD648" s="8" cm="1">
        <f t="array" ref="AD648">-1* MEDIAN(IF($H$343:$H$630=1, AD343:AD630))</f>
        <v>0.71025929104243368</v>
      </c>
      <c r="AE648" s="8" cm="1">
        <f t="array" ref="AE648">-1* MEDIAN(IF($H$343:$H$630=1, AE343:AE630))</f>
        <v>0.60833867658497387</v>
      </c>
      <c r="AF648" s="8" cm="1">
        <f t="array" ref="AF648">-1* MEDIAN(IF($H$343:$H$630=1, AF343:AF630))</f>
        <v>0.7595667961232323</v>
      </c>
      <c r="AK648" s="8"/>
    </row>
    <row r="649" spans="1:52" x14ac:dyDescent="0.3">
      <c r="G649" s="15"/>
      <c r="H649" s="15"/>
      <c r="I649" s="15"/>
      <c r="J649" s="15"/>
      <c r="K649" s="15"/>
      <c r="L649" s="8" t="str">
        <f t="shared" si="188"/>
        <v>Target (or sym); Gain &gt; 0</v>
      </c>
      <c r="M649" s="8" cm="1">
        <f t="array" ref="M649">-1* MEDIAN(_xlfn._xlws.FILTER(M343:M630, ($H$343:$H$630=1)*($J$343:$J$630=1)))</f>
        <v>0.33265982177286302</v>
      </c>
      <c r="N649" s="8" cm="1">
        <f t="array" ref="N649">-1* MEDIAN(_xlfn._xlws.FILTER(N343:N630, ($H$343:$H$630=1)*($J$343:$J$630=1)))</f>
        <v>0.32951512850401665</v>
      </c>
      <c r="O649" s="8" cm="1">
        <f t="array" ref="O649">-1* MEDIAN(_xlfn._xlws.FILTER(O343:O630, ($H$343:$H$630=1)*($J$343:$J$630=1)))</f>
        <v>0.66316949101317901</v>
      </c>
      <c r="P649" s="8" cm="1">
        <f t="array" ref="P649">-1* MEDIAN(_xlfn._xlws.FILTER(P343:P630, ($H$343:$H$630=1)*($J$343:$J$630=1)))</f>
        <v>0.74521812310356939</v>
      </c>
      <c r="Q649" s="8" cm="1">
        <f t="array" ref="Q649">-1* MEDIAN(_xlfn._xlws.FILTER(Q343:Q630, ($H$343:$H$630=1)*($J$343:$J$630=1)))</f>
        <v>0.18523747550791689</v>
      </c>
      <c r="R649" s="8" cm="1">
        <f t="array" ref="R649">-1* MEDIAN(_xlfn._xlws.FILTER(R343:R630, ($H$343:$H$630=1)*($J$343:$J$630=1)))</f>
        <v>0.76327437754084593</v>
      </c>
      <c r="S649" s="8" t="s">
        <v>52</v>
      </c>
      <c r="T649" s="8" cm="1">
        <f t="array" ref="T649">-1* MEDIAN(_xlfn._xlws.FILTER(T343:T630, ($H$343:$H$630=1)*($J$343:$J$630=1)))</f>
        <v>0.25518493146454008</v>
      </c>
      <c r="U649" s="8" cm="1">
        <f t="array" ref="U649">-1* MEDIAN(_xlfn._xlws.FILTER(U343:U630, ($H$343:$H$630=1)*($J$343:$J$630=1)))</f>
        <v>0.25569360920358097</v>
      </c>
      <c r="V649" s="8" cm="1">
        <f t="array" ref="V649">-1* MEDIAN(_xlfn._xlws.FILTER(V343:V630, ($H$343:$H$630=1)*($J$343:$J$630=1)))</f>
        <v>0.48531823406340985</v>
      </c>
      <c r="W649" s="8" cm="1">
        <f t="array" ref="W649">-1* MEDIAN(_xlfn._xlws.FILTER(W343:W630, ($H$343:$H$630=1)*($J$343:$J$630=1)))</f>
        <v>0.53666874619638261</v>
      </c>
      <c r="X649" s="8" cm="1">
        <f t="array" ref="X649">-1* MEDIAN(_xlfn._xlws.FILTER(X343:X630, ($H$343:$H$630=1)*($J$343:$J$630=1)))</f>
        <v>3.7415142191108489E-2</v>
      </c>
      <c r="Y649" s="8" cm="1">
        <f t="array" ref="Y649">-1* MEDIAN(_xlfn._xlws.FILTER(Y343:Y630, ($H$343:$H$630=1)*($J$343:$J$630=1)))</f>
        <v>0.5151653260597906</v>
      </c>
      <c r="Z649" s="8" t="str">
        <f t="shared" si="184"/>
        <v>Target (or sym); Gain &gt; 0</v>
      </c>
      <c r="AA649" s="8" cm="1">
        <f t="array" ref="AA649">-1* MEDIAN(_xlfn._xlws.FILTER(AA343:AA630, ($H$343:$H$630=1)*($J$343:$J$630=1)))</f>
        <v>0.75075824701772764</v>
      </c>
      <c r="AB649" s="8" cm="1">
        <f t="array" ref="AB649">-1* MEDIAN(_xlfn._xlws.FILTER(AB343:AB630, ($H$343:$H$630=1)*($J$343:$J$630=1)))</f>
        <v>0.74962190571664955</v>
      </c>
      <c r="AC649" s="8" cm="1">
        <f t="array" ref="AC649">-1* MEDIAN(_xlfn._xlws.FILTER(AC343:AC630, ($H$343:$H$630=1)*($J$343:$J$630=1)))</f>
        <v>0.80468770305558102</v>
      </c>
      <c r="AD649" s="8" cm="1">
        <f t="array" ref="AD649">-1* MEDIAN(_xlfn._xlws.FILTER(AD343:AD630, ($H$343:$H$630=1)*($J$343:$J$630=1)))</f>
        <v>0.79070262021578097</v>
      </c>
      <c r="AE649" s="8" cm="1">
        <f t="array" ref="AE649">-1* MEDIAN(_xlfn._xlws.FILTER(AE343:AE630, ($H$343:$H$630=1)*($J$343:$J$630=1)))</f>
        <v>0.61837962015268966</v>
      </c>
      <c r="AF649" s="8" cm="1">
        <f t="array" ref="AF649">-1* MEDIAN(_xlfn._xlws.FILTER(AF343:AF630, ($H$343:$H$630=1)*($J$343:$J$630=1)))</f>
        <v>0.77296748812948723</v>
      </c>
      <c r="AK649" s="8"/>
    </row>
    <row r="650" spans="1:52" x14ac:dyDescent="0.3">
      <c r="G650" s="15"/>
      <c r="H650" s="15"/>
      <c r="I650" s="15"/>
      <c r="J650" s="15"/>
      <c r="K650" s="15"/>
      <c r="L650" s="8" t="str">
        <f t="shared" si="188"/>
        <v>Target (or sym); Gain &lt;= 0</v>
      </c>
      <c r="M650" s="8" cm="1">
        <f t="array" ref="M650">-1* MEDIAN(_xlfn._xlws.FILTER(M343:M630, ($H$343:$H$630=1)*($J$343:$J$630=0)))</f>
        <v>-1.438802629597659</v>
      </c>
      <c r="N650" s="8" cm="1">
        <f t="array" ref="N650">-1* MEDIAN(_xlfn._xlws.FILTER(N343:N630, ($H$343:$H$630=1)*($J$343:$J$630=0)))</f>
        <v>-1.4454030022023963</v>
      </c>
      <c r="O650" s="8" cm="1">
        <f t="array" ref="O650">-1* MEDIAN(_xlfn._xlws.FILTER(O343:O630, ($H$343:$H$630=1)*($J$343:$J$630=0)))</f>
        <v>-0.45738588363957633</v>
      </c>
      <c r="P650" s="8" cm="1">
        <f t="array" ref="P650">-1* MEDIAN(_xlfn._xlws.FILTER(P343:P630, ($H$343:$H$630=1)*($J$343:$J$630=0)))</f>
        <v>-0.60206857779219169</v>
      </c>
      <c r="Q650" s="8" cm="1">
        <f t="array" ref="Q650">-1* MEDIAN(_xlfn._xlws.FILTER(Q343:Q630, ($H$343:$H$630=1)*($J$343:$J$630=0)))</f>
        <v>3.0022382572055341E-2</v>
      </c>
      <c r="R650" s="8" cm="1">
        <f t="array" ref="R650">-1* MEDIAN(_xlfn._xlws.FILTER(R343:R630, ($H$343:$H$630=1)*($J$343:$J$630=0)))</f>
        <v>-84.13525327908205</v>
      </c>
      <c r="S650" s="8" t="s">
        <v>132</v>
      </c>
      <c r="T650" s="8" cm="1">
        <f t="array" ref="T650">-1* MEDIAN(_xlfn._xlws.FILTER(T343:T630, ($H$343:$H$630=1)*($J$343:$J$630=0)))</f>
        <v>-0.78883801239202178</v>
      </c>
      <c r="U650" s="8" cm="1">
        <f t="array" ref="U650">-1* MEDIAN(_xlfn._xlws.FILTER(U343:U630, ($H$343:$H$630=1)*($J$343:$J$630=0)))</f>
        <v>-0.78413990285109314</v>
      </c>
      <c r="V650" s="8" cm="1">
        <f t="array" ref="V650">-1* MEDIAN(_xlfn._xlws.FILTER(V343:V630, ($H$343:$H$630=1)*($J$343:$J$630=0)))</f>
        <v>-0.40215401263700468</v>
      </c>
      <c r="W650" s="8" cm="1">
        <f t="array" ref="W650">-1* MEDIAN(_xlfn._xlws.FILTER(W343:W630, ($H$343:$H$630=1)*($J$343:$J$630=0)))</f>
        <v>-0.54354288595484268</v>
      </c>
      <c r="X650" s="8" cm="1">
        <f t="array" ref="X650">-1* MEDIAN(_xlfn._xlws.FILTER(X343:X630, ($H$343:$H$630=1)*($J$343:$J$630=0)))</f>
        <v>-0.59936375937487607</v>
      </c>
      <c r="Y650" s="8" cm="1">
        <f t="array" ref="Y650">-1* MEDIAN(_xlfn._xlws.FILTER(Y343:Y630, ($H$343:$H$630=1)*($J$343:$J$630=0)))</f>
        <v>-20.657920367354574</v>
      </c>
      <c r="Z650" s="8" t="str">
        <f t="shared" si="184"/>
        <v>Target (or sym); Gain &lt;= 0</v>
      </c>
      <c r="AA650" s="8" cm="1">
        <f t="array" ref="AA650">-1* MEDIAN(_xlfn._xlws.FILTER(AA343:AA630, ($H$343:$H$630=1)*($J$343:$J$630=0)))</f>
        <v>0.52686870016300269</v>
      </c>
      <c r="AB650" s="8" cm="1">
        <f t="array" ref="AB650">-1* MEDIAN(_xlfn._xlws.FILTER(AB343:AB630, ($H$343:$H$630=1)*($J$343:$J$630=0)))</f>
        <v>0.53113083585200205</v>
      </c>
      <c r="AC650" s="8" cm="1">
        <f t="array" ref="AC650">-1* MEDIAN(_xlfn._xlws.FILTER(AC343:AC630, ($H$343:$H$630=1)*($J$343:$J$630=0)))</f>
        <v>0.56441323199448812</v>
      </c>
      <c r="AD650" s="8" cm="1">
        <f t="array" ref="AD650">-1* MEDIAN(_xlfn._xlws.FILTER(AD343:AD630, ($H$343:$H$630=1)*($J$343:$J$630=0)))</f>
        <v>0.5928670668188053</v>
      </c>
      <c r="AE650" s="8" cm="1">
        <f t="array" ref="AE650">-1* MEDIAN(_xlfn._xlws.FILTER(AE343:AE630, ($H$343:$H$630=1)*($J$343:$J$630=0)))</f>
        <v>0.57632760037665109</v>
      </c>
      <c r="AF650" s="8" cm="1">
        <f t="array" ref="AF650">-1* MEDIAN(_xlfn._xlws.FILTER(AF343:AF630, ($H$343:$H$630=1)*($J$343:$J$630=0)))</f>
        <v>-8.2057685573516164</v>
      </c>
      <c r="AK650" s="8"/>
    </row>
    <row r="651" spans="1:52" x14ac:dyDescent="0.3">
      <c r="G651" s="8"/>
      <c r="H651" s="8"/>
      <c r="I651" s="8"/>
      <c r="J651" s="8"/>
      <c r="K651" s="8"/>
      <c r="L651" s="8"/>
    </row>
    <row r="652" spans="1:52" x14ac:dyDescent="0.3">
      <c r="G652" s="8"/>
      <c r="H652" s="8"/>
      <c r="I652" s="8"/>
      <c r="J652" s="8"/>
      <c r="K652" s="8"/>
      <c r="L652" s="8"/>
    </row>
    <row r="653" spans="1:52" x14ac:dyDescent="0.3">
      <c r="G653" s="8"/>
      <c r="H653" s="8"/>
      <c r="I653" s="8"/>
      <c r="J653" s="8"/>
      <c r="K653" s="8"/>
      <c r="L653" s="8"/>
      <c r="M653" s="45" t="s">
        <v>37</v>
      </c>
      <c r="N653" s="46"/>
      <c r="O653" s="46"/>
      <c r="P653" s="46"/>
      <c r="Q653" s="46"/>
      <c r="R653" s="46"/>
      <c r="S653" s="46"/>
      <c r="T653" s="46"/>
      <c r="U653" s="46"/>
      <c r="V653" s="46"/>
      <c r="W653" s="46"/>
      <c r="Y653" s="45" t="s">
        <v>57</v>
      </c>
      <c r="Z653" s="46"/>
      <c r="AA653" s="46"/>
      <c r="AB653" s="46"/>
      <c r="AC653" s="46"/>
      <c r="AD653" s="46"/>
      <c r="AE653" s="46"/>
      <c r="AF653" s="46"/>
      <c r="AG653" s="46"/>
      <c r="AH653" s="46"/>
      <c r="AI653" s="46"/>
      <c r="AK653" s="45" t="s">
        <v>56</v>
      </c>
      <c r="AL653" s="46"/>
      <c r="AM653" s="46"/>
      <c r="AN653" s="46"/>
      <c r="AO653" s="46"/>
      <c r="AP653" s="46"/>
      <c r="AQ653" s="46"/>
      <c r="AR653" s="46"/>
      <c r="AS653" s="46"/>
      <c r="AT653" s="46"/>
      <c r="AU653" s="46"/>
    </row>
    <row r="654" spans="1:52" x14ac:dyDescent="0.3">
      <c r="F654" s="2" t="s">
        <v>23</v>
      </c>
      <c r="G654" s="2" t="s">
        <v>24</v>
      </c>
      <c r="H654" t="s">
        <v>38</v>
      </c>
      <c r="I654" t="s">
        <v>18</v>
      </c>
      <c r="J654" t="s">
        <v>17</v>
      </c>
      <c r="K654" t="s">
        <v>25</v>
      </c>
      <c r="L654" t="s">
        <v>26</v>
      </c>
      <c r="M654" s="3" t="s">
        <v>2</v>
      </c>
      <c r="N654" s="3" t="s">
        <v>3</v>
      </c>
      <c r="O654" s="3" t="s">
        <v>4</v>
      </c>
      <c r="P654" s="3" t="s">
        <v>5</v>
      </c>
      <c r="Q654" s="3" t="s">
        <v>6</v>
      </c>
      <c r="R654" s="3" t="s">
        <v>7</v>
      </c>
      <c r="S654" s="3" t="s">
        <v>8</v>
      </c>
      <c r="T654" s="3" t="s">
        <v>9</v>
      </c>
      <c r="U654" s="3" t="s">
        <v>10</v>
      </c>
      <c r="V654" s="3" t="s">
        <v>11</v>
      </c>
      <c r="W654" s="3" t="s">
        <v>12</v>
      </c>
      <c r="Y654" s="3" t="s">
        <v>2</v>
      </c>
      <c r="Z654" s="3" t="s">
        <v>3</v>
      </c>
      <c r="AA654" s="3" t="s">
        <v>4</v>
      </c>
      <c r="AB654" s="3" t="s">
        <v>5</v>
      </c>
      <c r="AC654" s="3" t="s">
        <v>6</v>
      </c>
      <c r="AD654" s="3" t="s">
        <v>7</v>
      </c>
      <c r="AE654" s="3" t="s">
        <v>8</v>
      </c>
      <c r="AF654" s="3" t="s">
        <v>9</v>
      </c>
      <c r="AG654" s="3" t="s">
        <v>10</v>
      </c>
      <c r="AH654" s="3" t="s">
        <v>11</v>
      </c>
      <c r="AI654" s="3" t="s">
        <v>12</v>
      </c>
      <c r="AK654" s="3" t="s">
        <v>2</v>
      </c>
      <c r="AL654" s="3" t="s">
        <v>3</v>
      </c>
      <c r="AM654" s="3" t="s">
        <v>4</v>
      </c>
      <c r="AN654" s="3" t="s">
        <v>5</v>
      </c>
      <c r="AO654" s="3" t="s">
        <v>6</v>
      </c>
      <c r="AP654" s="3" t="s">
        <v>7</v>
      </c>
      <c r="AQ654" s="3" t="s">
        <v>8</v>
      </c>
      <c r="AR654" s="3" t="s">
        <v>9</v>
      </c>
      <c r="AS654" s="3" t="s">
        <v>10</v>
      </c>
      <c r="AT654" s="3" t="s">
        <v>11</v>
      </c>
      <c r="AU654" s="3" t="s">
        <v>12</v>
      </c>
      <c r="AW654" s="3" t="s">
        <v>14</v>
      </c>
      <c r="AX654" s="30" t="s">
        <v>39</v>
      </c>
      <c r="AY654" s="30" t="s">
        <v>40</v>
      </c>
      <c r="AZ654" s="30" t="s">
        <v>41</v>
      </c>
    </row>
    <row r="655" spans="1:52" x14ac:dyDescent="0.3">
      <c r="A655">
        <v>21</v>
      </c>
      <c r="B655" t="s">
        <v>66</v>
      </c>
      <c r="C655" t="s">
        <v>67</v>
      </c>
      <c r="D655" t="s">
        <v>68</v>
      </c>
      <c r="E655" t="s">
        <v>42</v>
      </c>
      <c r="F655" s="2">
        <v>0</v>
      </c>
      <c r="G655" s="2">
        <f>MOD(LEN(B655)-LEN(SUBSTITUTE(B655,"N","")),2)</f>
        <v>0</v>
      </c>
      <c r="H655" s="4">
        <f>IF(E655&lt;&gt;"",1,0)</f>
        <v>1</v>
      </c>
      <c r="I655">
        <f>1-J655</f>
        <v>1</v>
      </c>
      <c r="J655">
        <f t="shared" ref="J655:J686" si="189">J343</f>
        <v>0</v>
      </c>
      <c r="K655">
        <f>LEN(D655) - LEN(SUBSTITUTE(D655, ",", "")) + 1</f>
        <v>4</v>
      </c>
      <c r="L655">
        <f>H655*K655</f>
        <v>4</v>
      </c>
      <c r="M655" s="8">
        <f t="shared" ref="M655:W655" si="190">(M3-$M3)/$M3</f>
        <v>0</v>
      </c>
      <c r="N655" s="8">
        <f t="shared" si="190"/>
        <v>1.0975325614595073</v>
      </c>
      <c r="O655" s="8">
        <f t="shared" si="190"/>
        <v>1.1099490646139509</v>
      </c>
      <c r="P655" s="8">
        <f t="shared" si="190"/>
        <v>1.9685443170760784E-2</v>
      </c>
      <c r="Q655" s="8">
        <f t="shared" si="190"/>
        <v>0.21535295994527676</v>
      </c>
      <c r="R655" s="8">
        <f t="shared" si="190"/>
        <v>-0.10510249530382608</v>
      </c>
      <c r="S655" s="8">
        <f t="shared" si="190"/>
        <v>0.55530517869832963</v>
      </c>
      <c r="T655" s="8">
        <f t="shared" si="190"/>
        <v>3.2504991684080782</v>
      </c>
      <c r="U655" s="8">
        <f t="shared" si="190"/>
        <v>3.0919131976044789</v>
      </c>
      <c r="V655" s="8">
        <f t="shared" si="190"/>
        <v>0.41783853529335413</v>
      </c>
      <c r="W655" s="8">
        <f t="shared" si="190"/>
        <v>0.98303426556795115</v>
      </c>
      <c r="Y655" s="8">
        <f t="shared" ref="Y655:AI655" si="191">(Y3-$Y3)/$Y3</f>
        <v>0</v>
      </c>
      <c r="Z655" s="8">
        <f t="shared" si="191"/>
        <v>0.32396243871674124</v>
      </c>
      <c r="AA655" s="8">
        <f t="shared" si="191"/>
        <v>0.33709135996237444</v>
      </c>
      <c r="AB655" s="8">
        <f t="shared" si="191"/>
        <v>0.1875229190113025</v>
      </c>
      <c r="AC655" s="8">
        <f t="shared" si="191"/>
        <v>0.15480378278010457</v>
      </c>
      <c r="AD655" s="8">
        <f t="shared" si="191"/>
        <v>-0.19683157666708345</v>
      </c>
      <c r="AE655" s="8">
        <f t="shared" si="191"/>
        <v>0.39192535111727395</v>
      </c>
      <c r="AF655" s="8">
        <f t="shared" si="191"/>
        <v>0.12220990888232179</v>
      </c>
      <c r="AG655" s="8">
        <f t="shared" si="191"/>
        <v>0.72783217887931273</v>
      </c>
      <c r="AH655" s="8">
        <f t="shared" si="191"/>
        <v>1.1480150494942212</v>
      </c>
      <c r="AI655" s="8">
        <f t="shared" si="191"/>
        <v>1.7277357734613248</v>
      </c>
      <c r="AK655" s="8">
        <f t="shared" ref="AK655:AU655" si="192">(AK3-$AK3)/$AK3</f>
        <v>0</v>
      </c>
      <c r="AL655" s="8">
        <f t="shared" si="192"/>
        <v>-0.65367906577949009</v>
      </c>
      <c r="AM655" s="8">
        <f t="shared" si="192"/>
        <v>-0.64876278283553279</v>
      </c>
      <c r="AN655" s="8">
        <f t="shared" si="192"/>
        <v>0.1875229190113025</v>
      </c>
      <c r="AO655" s="8">
        <f t="shared" si="192"/>
        <v>-0.66326065561017666</v>
      </c>
      <c r="AP655" s="8">
        <f t="shared" si="192"/>
        <v>-0.19683157666708345</v>
      </c>
      <c r="AQ655" s="8">
        <f t="shared" si="192"/>
        <v>-0.63152041403862358</v>
      </c>
      <c r="AR655" s="8">
        <f t="shared" si="192"/>
        <v>-0.2822610453364387</v>
      </c>
      <c r="AS655" s="8">
        <f t="shared" si="192"/>
        <v>-0.71615587491001986</v>
      </c>
      <c r="AT655" s="8">
        <f t="shared" si="192"/>
        <v>1.1480150494942212</v>
      </c>
      <c r="AU655" s="8">
        <f t="shared" si="192"/>
        <v>0.59531987950973275</v>
      </c>
      <c r="AW655">
        <f t="shared" ref="AW655:AW686" si="193">BB343</f>
        <v>-0.94009776724697613</v>
      </c>
      <c r="AX655">
        <f>IF(H655=1,AW655,"")</f>
        <v>-0.94009776724697613</v>
      </c>
      <c r="AY655">
        <f>IF(I655=1,AW655,"")</f>
        <v>-0.94009776724697613</v>
      </c>
      <c r="AZ655" t="str">
        <f>IF(J655=1,AW655,"")</f>
        <v/>
      </c>
    </row>
    <row r="656" spans="1:52" x14ac:dyDescent="0.3">
      <c r="A656">
        <v>21</v>
      </c>
      <c r="B656" t="s">
        <v>69</v>
      </c>
      <c r="C656" t="s">
        <v>67</v>
      </c>
      <c r="D656" t="s">
        <v>68</v>
      </c>
      <c r="F656" s="2">
        <v>0</v>
      </c>
      <c r="G656" s="2">
        <f t="shared" ref="G656:G710" si="194">MOD(LEN(B656)-LEN(SUBSTITUTE(B656,"N","")),2)</f>
        <v>1</v>
      </c>
      <c r="H656" s="4">
        <f t="shared" ref="H656:H710" si="195">IF(E656&lt;&gt;"",1,0)</f>
        <v>0</v>
      </c>
      <c r="I656">
        <f t="shared" ref="I656:I710" si="196">1-J656</f>
        <v>1</v>
      </c>
      <c r="J656">
        <f t="shared" si="189"/>
        <v>0</v>
      </c>
      <c r="K656">
        <f t="shared" ref="K656:K710" si="197">LEN(D656) - LEN(SUBSTITUTE(D656, ",", "")) + 1</f>
        <v>4</v>
      </c>
      <c r="L656">
        <f t="shared" ref="L656:L710" si="198">H656*K656</f>
        <v>0</v>
      </c>
      <c r="M656" s="8">
        <f t="shared" ref="M656:W656" si="199">(M4-$M4)/$M4</f>
        <v>0</v>
      </c>
      <c r="N656" s="8">
        <f t="shared" si="199"/>
        <v>-0.20326384327495431</v>
      </c>
      <c r="O656" s="8">
        <f t="shared" si="199"/>
        <v>-0.17963855347726534</v>
      </c>
      <c r="P656" s="8">
        <f t="shared" si="199"/>
        <v>0.50888631745661483</v>
      </c>
      <c r="Q656" s="8">
        <f t="shared" si="199"/>
        <v>-0.65501007769545105</v>
      </c>
      <c r="R656" s="8">
        <f t="shared" si="199"/>
        <v>0.69549961837762408</v>
      </c>
      <c r="S656" s="8">
        <f t="shared" si="199"/>
        <v>-0.2536527707012235</v>
      </c>
      <c r="T656" s="8">
        <f t="shared" si="199"/>
        <v>-0.49792428120965082</v>
      </c>
      <c r="U656" s="8">
        <f t="shared" si="199"/>
        <v>-0.58307630605909933</v>
      </c>
      <c r="V656" s="8">
        <f t="shared" si="199"/>
        <v>1.1579238719631348</v>
      </c>
      <c r="W656" s="8">
        <f t="shared" si="199"/>
        <v>-0.10258473960667321</v>
      </c>
      <c r="Y656" s="8">
        <f t="shared" ref="Y656:AI656" si="200">(Y4-$Y4)/$Y4</f>
        <v>0</v>
      </c>
      <c r="Z656" s="8">
        <f t="shared" si="200"/>
        <v>-0.32367870135709809</v>
      </c>
      <c r="AA656" s="8">
        <f t="shared" si="200"/>
        <v>-0.31904798170859111</v>
      </c>
      <c r="AB656" s="8">
        <f t="shared" si="200"/>
        <v>-5.6893899215883802E-2</v>
      </c>
      <c r="AC656" s="8">
        <f t="shared" si="200"/>
        <v>-0.63339290641531909</v>
      </c>
      <c r="AD656" s="8">
        <f t="shared" si="200"/>
        <v>0.34133556025925343</v>
      </c>
      <c r="AE656" s="8">
        <f t="shared" si="200"/>
        <v>-0.30945286945433875</v>
      </c>
      <c r="AF656" s="8">
        <f t="shared" si="200"/>
        <v>-0.73617904834393433</v>
      </c>
      <c r="AG656" s="8">
        <f t="shared" si="200"/>
        <v>-0.69233640571874022</v>
      </c>
      <c r="AH656" s="8">
        <f t="shared" si="200"/>
        <v>-5.5723796009613254E-2</v>
      </c>
      <c r="AI656" s="8">
        <f t="shared" si="200"/>
        <v>5.0551627701093879E-2</v>
      </c>
      <c r="AK656" s="8">
        <f t="shared" ref="AK656:AU656" si="201">(AK4-$AK4)/$AK4</f>
        <v>0</v>
      </c>
      <c r="AL656" s="8">
        <f t="shared" si="201"/>
        <v>-0.7734214433693466</v>
      </c>
      <c r="AM656" s="8">
        <f t="shared" si="201"/>
        <v>-0.76292147657340814</v>
      </c>
      <c r="AN656" s="8">
        <f t="shared" si="201"/>
        <v>-5.6893899215883802E-2</v>
      </c>
      <c r="AO656" s="8">
        <f t="shared" si="201"/>
        <v>-0.88777853088119563</v>
      </c>
      <c r="AP656" s="8">
        <f t="shared" si="201"/>
        <v>0.34133556025925343</v>
      </c>
      <c r="AQ656" s="8">
        <f t="shared" si="201"/>
        <v>-0.80887473695249534</v>
      </c>
      <c r="AR656" s="8">
        <f t="shared" si="201"/>
        <v>-0.85016735857774717</v>
      </c>
      <c r="AS656" s="8">
        <f t="shared" si="201"/>
        <v>-0.93664453477423393</v>
      </c>
      <c r="AT656" s="8">
        <f t="shared" si="201"/>
        <v>-5.5723796009613254E-2</v>
      </c>
      <c r="AU656" s="8">
        <f t="shared" si="201"/>
        <v>-0.25038263867612126</v>
      </c>
      <c r="AW656">
        <f t="shared" si="193"/>
        <v>-0.26839328661338469</v>
      </c>
      <c r="AX656" t="str">
        <f t="shared" ref="AX656:AX710" si="202">IF(H656=1,AW656,"")</f>
        <v/>
      </c>
      <c r="AY656">
        <f t="shared" ref="AY656:AY710" si="203">IF(I656=1,AW656,"")</f>
        <v>-0.26839328661338469</v>
      </c>
      <c r="AZ656" t="str">
        <f t="shared" ref="AZ656:AZ710" si="204">IF(J656=1,AW656,"")</f>
        <v/>
      </c>
    </row>
    <row r="657" spans="1:52" x14ac:dyDescent="0.3">
      <c r="A657">
        <v>21</v>
      </c>
      <c r="B657" t="s">
        <v>70</v>
      </c>
      <c r="C657" t="s">
        <v>67</v>
      </c>
      <c r="D657" t="s">
        <v>68</v>
      </c>
      <c r="F657" s="2">
        <v>0</v>
      </c>
      <c r="G657" s="2">
        <f t="shared" si="194"/>
        <v>1</v>
      </c>
      <c r="H657" s="4">
        <f t="shared" si="195"/>
        <v>0</v>
      </c>
      <c r="I657">
        <f t="shared" si="196"/>
        <v>1</v>
      </c>
      <c r="J657">
        <f t="shared" si="189"/>
        <v>0</v>
      </c>
      <c r="K657">
        <f t="shared" si="197"/>
        <v>4</v>
      </c>
      <c r="L657">
        <f t="shared" si="198"/>
        <v>0</v>
      </c>
      <c r="M657" s="8">
        <f t="shared" ref="M657:W657" si="205">(M5-$M5)/$M5</f>
        <v>0</v>
      </c>
      <c r="N657" s="8">
        <f t="shared" si="205"/>
        <v>-5.9028118157407106E-2</v>
      </c>
      <c r="O657" s="8">
        <f t="shared" si="205"/>
        <v>-5.4394361197532326E-2</v>
      </c>
      <c r="P657" s="8">
        <f t="shared" si="205"/>
        <v>-0.70462029525030789</v>
      </c>
      <c r="Q657" s="8">
        <f t="shared" si="205"/>
        <v>-0.72987393575576964</v>
      </c>
      <c r="R657" s="8">
        <f t="shared" si="205"/>
        <v>-0.85762689924903612</v>
      </c>
      <c r="S657" s="8">
        <f t="shared" si="205"/>
        <v>-0.81537422397679227</v>
      </c>
      <c r="T657" s="8">
        <f t="shared" si="205"/>
        <v>-2.6178497833976744E-2</v>
      </c>
      <c r="U657" s="8">
        <f t="shared" si="205"/>
        <v>-9.2110015336370504E-2</v>
      </c>
      <c r="V657" s="8">
        <f t="shared" si="205"/>
        <v>-0.391058597611392</v>
      </c>
      <c r="W657" s="8">
        <f t="shared" si="205"/>
        <v>-0.53960204895165442</v>
      </c>
      <c r="Y657" s="8">
        <f t="shared" ref="Y657:AI657" si="206">(Y5-$Y5)/$Y5</f>
        <v>0</v>
      </c>
      <c r="Z657" s="8">
        <f t="shared" si="206"/>
        <v>-0.18728411355941194</v>
      </c>
      <c r="AA657" s="8">
        <f t="shared" si="206"/>
        <v>-0.18508360636296617</v>
      </c>
      <c r="AB657" s="8">
        <f t="shared" si="206"/>
        <v>-0.39238425952806355</v>
      </c>
      <c r="AC657" s="8">
        <f t="shared" si="206"/>
        <v>-0.53825376702185068</v>
      </c>
      <c r="AD657" s="8">
        <f t="shared" si="206"/>
        <v>-0.54855306834806339</v>
      </c>
      <c r="AE657" s="8">
        <f t="shared" si="206"/>
        <v>-0.52304366157746374</v>
      </c>
      <c r="AF657" s="8">
        <f t="shared" si="206"/>
        <v>-0.59013934898779463</v>
      </c>
      <c r="AG657" s="8">
        <f t="shared" si="206"/>
        <v>-0.43892091154372198</v>
      </c>
      <c r="AH657" s="8">
        <f t="shared" si="206"/>
        <v>-3.735572221815596E-2</v>
      </c>
      <c r="AI657" s="8">
        <f t="shared" si="206"/>
        <v>1.1463893208192522E-2</v>
      </c>
      <c r="AK657" s="8">
        <f t="shared" ref="AK657:AU657" si="207">(AK5-$AK5)/$AK5</f>
        <v>0</v>
      </c>
      <c r="AL657" s="8">
        <f t="shared" si="207"/>
        <v>-0.72121718212932884</v>
      </c>
      <c r="AM657" s="8">
        <f t="shared" si="207"/>
        <v>-0.71806821700115897</v>
      </c>
      <c r="AN657" s="8">
        <f t="shared" si="207"/>
        <v>-0.39238425952806355</v>
      </c>
      <c r="AO657" s="8">
        <f t="shared" si="207"/>
        <v>-0.82006008123013352</v>
      </c>
      <c r="AP657" s="8">
        <f t="shared" si="207"/>
        <v>-0.54855306834806339</v>
      </c>
      <c r="AQ657" s="8">
        <f t="shared" si="207"/>
        <v>-0.85008955537195996</v>
      </c>
      <c r="AR657" s="8">
        <f t="shared" si="207"/>
        <v>-0.72692228885220911</v>
      </c>
      <c r="AS657" s="8">
        <f t="shared" si="207"/>
        <v>-0.88555163085506827</v>
      </c>
      <c r="AT657" s="8">
        <f t="shared" si="207"/>
        <v>-3.735572221815596E-2</v>
      </c>
      <c r="AU657" s="8">
        <f t="shared" si="207"/>
        <v>-0.38054720797504676</v>
      </c>
      <c r="AW657">
        <f t="shared" si="193"/>
        <v>-0.24250920398318951</v>
      </c>
      <c r="AX657" t="str">
        <f t="shared" si="202"/>
        <v/>
      </c>
      <c r="AY657">
        <f t="shared" si="203"/>
        <v>-0.24250920398318951</v>
      </c>
      <c r="AZ657" t="str">
        <f t="shared" si="204"/>
        <v/>
      </c>
    </row>
    <row r="658" spans="1:52" x14ac:dyDescent="0.3">
      <c r="A658">
        <v>21</v>
      </c>
      <c r="B658" t="s">
        <v>71</v>
      </c>
      <c r="C658" t="s">
        <v>67</v>
      </c>
      <c r="D658" t="s">
        <v>68</v>
      </c>
      <c r="F658" s="2">
        <v>0</v>
      </c>
      <c r="G658" s="2">
        <f t="shared" si="194"/>
        <v>0</v>
      </c>
      <c r="H658" s="4">
        <f t="shared" si="195"/>
        <v>0</v>
      </c>
      <c r="I658">
        <f t="shared" si="196"/>
        <v>0</v>
      </c>
      <c r="J658">
        <f t="shared" si="189"/>
        <v>1</v>
      </c>
      <c r="K658">
        <f t="shared" si="197"/>
        <v>4</v>
      </c>
      <c r="L658">
        <f t="shared" si="198"/>
        <v>0</v>
      </c>
      <c r="M658" s="8">
        <f t="shared" ref="M658:W658" si="208">(M6-$M6)/$M6</f>
        <v>0</v>
      </c>
      <c r="N658" s="8">
        <f t="shared" si="208"/>
        <v>-0.33940879291826542</v>
      </c>
      <c r="O658" s="8">
        <f t="shared" si="208"/>
        <v>-0.3309139083052075</v>
      </c>
      <c r="P658" s="8">
        <f t="shared" si="208"/>
        <v>-0.69237539049483265</v>
      </c>
      <c r="Q658" s="8">
        <f t="shared" si="208"/>
        <v>-0.76914365311264188</v>
      </c>
      <c r="R658" s="8">
        <f t="shared" si="208"/>
        <v>-0.78523387666414601</v>
      </c>
      <c r="S658" s="8">
        <f t="shared" si="208"/>
        <v>-0.82415576760862641</v>
      </c>
      <c r="T658" s="8">
        <f t="shared" si="208"/>
        <v>-4.2294905816604791E-2</v>
      </c>
      <c r="U658" s="8">
        <f t="shared" si="208"/>
        <v>-0.31757593514999832</v>
      </c>
      <c r="V658" s="8">
        <f t="shared" si="208"/>
        <v>0.71903078362280737</v>
      </c>
      <c r="W658" s="8">
        <f t="shared" si="208"/>
        <v>-0.80970287810841346</v>
      </c>
      <c r="Y658" s="8">
        <f t="shared" ref="Y658:AI658" si="209">(Y6-$Y6)/$Y6</f>
        <v>0</v>
      </c>
      <c r="Z658" s="8">
        <f t="shared" si="209"/>
        <v>-0.36037386648898934</v>
      </c>
      <c r="AA658" s="8">
        <f t="shared" si="209"/>
        <v>-0.36022731771599731</v>
      </c>
      <c r="AB658" s="8">
        <f t="shared" si="209"/>
        <v>-0.40945992238026679</v>
      </c>
      <c r="AC658" s="8">
        <f t="shared" si="209"/>
        <v>-0.59079217228254655</v>
      </c>
      <c r="AD658" s="8">
        <f t="shared" si="209"/>
        <v>-0.34581885150749764</v>
      </c>
      <c r="AE658" s="8">
        <f t="shared" si="209"/>
        <v>-0.48632083859076591</v>
      </c>
      <c r="AF658" s="8">
        <f t="shared" si="209"/>
        <v>-0.56961168399948148</v>
      </c>
      <c r="AG658" s="8">
        <f t="shared" si="209"/>
        <v>-0.62946737306820855</v>
      </c>
      <c r="AH658" s="8">
        <f t="shared" si="209"/>
        <v>0.22334758358078899</v>
      </c>
      <c r="AI658" s="8">
        <f t="shared" si="209"/>
        <v>-0.30332979617194983</v>
      </c>
      <c r="AK658" s="8">
        <f t="shared" ref="AK658:AU658" si="210">(AK6-$AK6)/$AK6</f>
        <v>0</v>
      </c>
      <c r="AL658" s="8">
        <f t="shared" si="210"/>
        <v>-0.80597783737879514</v>
      </c>
      <c r="AM658" s="8">
        <f t="shared" si="210"/>
        <v>-0.80285946586576395</v>
      </c>
      <c r="AN658" s="8">
        <f t="shared" si="210"/>
        <v>-0.40945992238026679</v>
      </c>
      <c r="AO658" s="8">
        <f t="shared" si="210"/>
        <v>-0.88130549741110731</v>
      </c>
      <c r="AP658" s="8">
        <f t="shared" si="210"/>
        <v>-0.34581885150749764</v>
      </c>
      <c r="AQ658" s="8">
        <f t="shared" si="210"/>
        <v>-0.85541183573678559</v>
      </c>
      <c r="AR658" s="8">
        <f t="shared" si="210"/>
        <v>-0.7509023573212088</v>
      </c>
      <c r="AS658" s="8">
        <f t="shared" si="210"/>
        <v>-0.91854728240239558</v>
      </c>
      <c r="AT658" s="8">
        <f t="shared" si="210"/>
        <v>0.22334758358078899</v>
      </c>
      <c r="AU658" s="8">
        <f t="shared" si="210"/>
        <v>-0.608192790647204</v>
      </c>
      <c r="AW658">
        <f t="shared" si="193"/>
        <v>0.32053025438466948</v>
      </c>
      <c r="AX658" t="str">
        <f t="shared" si="202"/>
        <v/>
      </c>
      <c r="AY658" t="str">
        <f t="shared" si="203"/>
        <v/>
      </c>
      <c r="AZ658">
        <f t="shared" si="204"/>
        <v>0.32053025438466948</v>
      </c>
    </row>
    <row r="659" spans="1:52" x14ac:dyDescent="0.3">
      <c r="A659">
        <v>21</v>
      </c>
      <c r="B659" t="s">
        <v>72</v>
      </c>
      <c r="C659" t="s">
        <v>67</v>
      </c>
      <c r="D659" t="s">
        <v>68</v>
      </c>
      <c r="F659" s="2">
        <v>0</v>
      </c>
      <c r="G659" s="2">
        <f t="shared" si="194"/>
        <v>1</v>
      </c>
      <c r="H659" s="4">
        <f t="shared" si="195"/>
        <v>0</v>
      </c>
      <c r="I659">
        <f t="shared" si="196"/>
        <v>0</v>
      </c>
      <c r="J659">
        <f t="shared" si="189"/>
        <v>1</v>
      </c>
      <c r="K659">
        <f t="shared" si="197"/>
        <v>4</v>
      </c>
      <c r="L659">
        <f t="shared" si="198"/>
        <v>0</v>
      </c>
      <c r="M659" s="8">
        <f t="shared" ref="M659:W659" si="211">(M7-$M7)/$M7</f>
        <v>0</v>
      </c>
      <c r="N659" s="8">
        <f t="shared" si="211"/>
        <v>-0.31888035073734555</v>
      </c>
      <c r="O659" s="8">
        <f t="shared" si="211"/>
        <v>-0.31043762455161417</v>
      </c>
      <c r="P659" s="8">
        <f t="shared" si="211"/>
        <v>1.7144328417696293</v>
      </c>
      <c r="Q659" s="8">
        <f t="shared" si="211"/>
        <v>-0.66505125548027111</v>
      </c>
      <c r="R659" s="8">
        <f t="shared" si="211"/>
        <v>0.16806010362694293</v>
      </c>
      <c r="S659" s="8">
        <f t="shared" si="211"/>
        <v>-0.63933726584296535</v>
      </c>
      <c r="T659" s="8">
        <f t="shared" si="211"/>
        <v>2.7283456357114386</v>
      </c>
      <c r="U659" s="8">
        <f t="shared" si="211"/>
        <v>1.7792331606217617</v>
      </c>
      <c r="V659" s="8">
        <f t="shared" si="211"/>
        <v>5.1043644479872459</v>
      </c>
      <c r="W659" s="8">
        <f t="shared" si="211"/>
        <v>-0.5158091669988043</v>
      </c>
      <c r="Y659" s="8">
        <f t="shared" ref="Y659:AI659" si="212">(Y7-$Y7)/$Y7</f>
        <v>0</v>
      </c>
      <c r="Z659" s="8">
        <f t="shared" si="212"/>
        <v>-0.35151814672266313</v>
      </c>
      <c r="AA659" s="8">
        <f t="shared" si="212"/>
        <v>-0.35007927930403487</v>
      </c>
      <c r="AB659" s="8">
        <f t="shared" si="212"/>
        <v>0.82892645012988908</v>
      </c>
      <c r="AC659" s="8">
        <f t="shared" si="212"/>
        <v>-0.47872164574465631</v>
      </c>
      <c r="AD659" s="8">
        <f t="shared" si="212"/>
        <v>0.65798438380062174</v>
      </c>
      <c r="AE659" s="8">
        <f t="shared" si="212"/>
        <v>-0.38341342412808954</v>
      </c>
      <c r="AF659" s="8">
        <f t="shared" si="212"/>
        <v>0.1708825636512756</v>
      </c>
      <c r="AG659" s="8">
        <f t="shared" si="212"/>
        <v>0.14313087069941668</v>
      </c>
      <c r="AH659" s="8">
        <f t="shared" si="212"/>
        <v>1.9482923525091875</v>
      </c>
      <c r="AI659" s="8">
        <f t="shared" si="212"/>
        <v>-6.8760663924862714E-2</v>
      </c>
      <c r="AK659" s="8">
        <f t="shared" ref="AK659:AU659" si="213">(AK7-$AK7)/$AK7</f>
        <v>0</v>
      </c>
      <c r="AL659" s="8">
        <f t="shared" si="213"/>
        <v>-0.77680589383692489</v>
      </c>
      <c r="AM659" s="8">
        <f t="shared" si="213"/>
        <v>-0.7783515227951262</v>
      </c>
      <c r="AN659" s="8">
        <f t="shared" si="213"/>
        <v>0.82892645012988908</v>
      </c>
      <c r="AO659" s="8">
        <f t="shared" si="213"/>
        <v>-0.83118842558231731</v>
      </c>
      <c r="AP659" s="8">
        <f t="shared" si="213"/>
        <v>0.65798438380062174</v>
      </c>
      <c r="AQ659" s="8">
        <f t="shared" si="213"/>
        <v>-0.79579138369144475</v>
      </c>
      <c r="AR659" s="8">
        <f t="shared" si="213"/>
        <v>-0.35983344248237076</v>
      </c>
      <c r="AS659" s="8">
        <f t="shared" si="213"/>
        <v>-0.79967373107079387</v>
      </c>
      <c r="AT659" s="8">
        <f t="shared" si="213"/>
        <v>1.9482923525091875</v>
      </c>
      <c r="AU659" s="8">
        <f t="shared" si="213"/>
        <v>-0.50764864381794206</v>
      </c>
      <c r="AW659">
        <f t="shared" si="193"/>
        <v>0.71554660660802938</v>
      </c>
      <c r="AX659" t="str">
        <f t="shared" si="202"/>
        <v/>
      </c>
      <c r="AY659" t="str">
        <f t="shared" si="203"/>
        <v/>
      </c>
      <c r="AZ659">
        <f t="shared" si="204"/>
        <v>0.71554660660802938</v>
      </c>
    </row>
    <row r="660" spans="1:52" x14ac:dyDescent="0.3">
      <c r="A660">
        <v>21</v>
      </c>
      <c r="B660" t="s">
        <v>73</v>
      </c>
      <c r="C660" t="s">
        <v>67</v>
      </c>
      <c r="D660" t="s">
        <v>68</v>
      </c>
      <c r="F660" s="2">
        <v>0</v>
      </c>
      <c r="G660" s="2">
        <f t="shared" si="194"/>
        <v>0</v>
      </c>
      <c r="H660" s="4">
        <f t="shared" si="195"/>
        <v>0</v>
      </c>
      <c r="I660">
        <f t="shared" si="196"/>
        <v>0</v>
      </c>
      <c r="J660">
        <f t="shared" si="189"/>
        <v>1</v>
      </c>
      <c r="K660">
        <f t="shared" si="197"/>
        <v>4</v>
      </c>
      <c r="L660">
        <f t="shared" si="198"/>
        <v>0</v>
      </c>
      <c r="M660" s="8">
        <f t="shared" ref="M660:W660" si="214">(M8-$M8)/$M8</f>
        <v>0</v>
      </c>
      <c r="N660" s="8">
        <f t="shared" si="214"/>
        <v>0.90798702227367689</v>
      </c>
      <c r="O660" s="8">
        <f t="shared" si="214"/>
        <v>0.9143834613008488</v>
      </c>
      <c r="P660" s="8">
        <f t="shared" si="214"/>
        <v>0.1609743719952301</v>
      </c>
      <c r="Q660" s="8">
        <f t="shared" si="214"/>
        <v>6.8974591787872991E-2</v>
      </c>
      <c r="R660" s="8">
        <f t="shared" si="214"/>
        <v>-0.14630474864163073</v>
      </c>
      <c r="S660" s="8">
        <f t="shared" si="214"/>
        <v>0.87651313912616979</v>
      </c>
      <c r="T660" s="8">
        <f t="shared" si="214"/>
        <v>-0.16603968767863855</v>
      </c>
      <c r="U660" s="8">
        <f t="shared" si="214"/>
        <v>-1.4357074563243052E-2</v>
      </c>
      <c r="V660" s="8">
        <f t="shared" si="214"/>
        <v>4.0212966039463574</v>
      </c>
      <c r="W660" s="8">
        <f t="shared" si="214"/>
        <v>1.1313620030480458</v>
      </c>
      <c r="Y660" s="8">
        <f t="shared" ref="Y660:AI660" si="215">(Y8-$Y8)/$Y8</f>
        <v>0</v>
      </c>
      <c r="Z660" s="8">
        <f t="shared" si="215"/>
        <v>0.28250758825909755</v>
      </c>
      <c r="AA660" s="8">
        <f t="shared" si="215"/>
        <v>0.26849729869665295</v>
      </c>
      <c r="AB660" s="8">
        <f t="shared" si="215"/>
        <v>0.32558114807291122</v>
      </c>
      <c r="AC660" s="8">
        <f t="shared" si="215"/>
        <v>-0.33059688725294167</v>
      </c>
      <c r="AD660" s="8">
        <f t="shared" si="215"/>
        <v>0.19063255957683481</v>
      </c>
      <c r="AE660" s="8">
        <f t="shared" si="215"/>
        <v>0.18426418835026162</v>
      </c>
      <c r="AF660" s="8">
        <f t="shared" si="215"/>
        <v>-0.71213619122035532</v>
      </c>
      <c r="AG660" s="8">
        <f t="shared" si="215"/>
        <v>-0.35837204135189965</v>
      </c>
      <c r="AH660" s="8">
        <f t="shared" si="215"/>
        <v>0.61698166083643669</v>
      </c>
      <c r="AI660" s="8">
        <f t="shared" si="215"/>
        <v>1.0097407050991618</v>
      </c>
      <c r="AK660" s="8">
        <f t="shared" ref="AK660:AU660" si="216">(AK8-$AK8)/$AK8</f>
        <v>0</v>
      </c>
      <c r="AL660" s="8">
        <f t="shared" si="216"/>
        <v>-0.66184855486674576</v>
      </c>
      <c r="AM660" s="8">
        <f t="shared" si="216"/>
        <v>-0.66551262909640807</v>
      </c>
      <c r="AN660" s="8">
        <f t="shared" si="216"/>
        <v>0.32558114807291122</v>
      </c>
      <c r="AO660" s="8">
        <f t="shared" si="216"/>
        <v>-0.80312617851197565</v>
      </c>
      <c r="AP660" s="8">
        <f t="shared" si="216"/>
        <v>0.19063255957683481</v>
      </c>
      <c r="AQ660" s="8">
        <f t="shared" si="216"/>
        <v>-0.72610590472823844</v>
      </c>
      <c r="AR660" s="8">
        <f t="shared" si="216"/>
        <v>-0.80795867729029691</v>
      </c>
      <c r="AS660" s="8">
        <f t="shared" si="216"/>
        <v>-0.89121618960532756</v>
      </c>
      <c r="AT660" s="8">
        <f t="shared" si="216"/>
        <v>0.61698166083643669</v>
      </c>
      <c r="AU660" s="8">
        <f t="shared" si="216"/>
        <v>0.45019112299394082</v>
      </c>
      <c r="AW660">
        <f t="shared" si="193"/>
        <v>0.29716141255697082</v>
      </c>
      <c r="AX660" t="str">
        <f t="shared" si="202"/>
        <v/>
      </c>
      <c r="AY660" t="str">
        <f t="shared" si="203"/>
        <v/>
      </c>
      <c r="AZ660">
        <f t="shared" si="204"/>
        <v>0.29716141255697082</v>
      </c>
    </row>
    <row r="661" spans="1:52" x14ac:dyDescent="0.3">
      <c r="A661">
        <v>21</v>
      </c>
      <c r="B661" t="s">
        <v>74</v>
      </c>
      <c r="C661" t="s">
        <v>67</v>
      </c>
      <c r="D661" t="s">
        <v>68</v>
      </c>
      <c r="F661" s="2">
        <v>0</v>
      </c>
      <c r="G661" s="2">
        <f t="shared" si="194"/>
        <v>0</v>
      </c>
      <c r="H661" s="4">
        <f t="shared" si="195"/>
        <v>0</v>
      </c>
      <c r="I661">
        <f t="shared" si="196"/>
        <v>0</v>
      </c>
      <c r="J661">
        <f t="shared" si="189"/>
        <v>1</v>
      </c>
      <c r="K661">
        <f t="shared" si="197"/>
        <v>4</v>
      </c>
      <c r="L661">
        <f t="shared" si="198"/>
        <v>0</v>
      </c>
      <c r="M661" s="8">
        <f t="shared" ref="M661:W661" si="217">(M9-$M9)/$M9</f>
        <v>0</v>
      </c>
      <c r="N661" s="8">
        <f t="shared" si="217"/>
        <v>-0.23693177753876943</v>
      </c>
      <c r="O661" s="8">
        <f t="shared" si="217"/>
        <v>-0.23044287676247605</v>
      </c>
      <c r="P661" s="8">
        <f t="shared" si="217"/>
        <v>-0.27284163873238398</v>
      </c>
      <c r="Q661" s="8">
        <f t="shared" si="217"/>
        <v>-0.7646646065762025</v>
      </c>
      <c r="R661" s="8">
        <f t="shared" si="217"/>
        <v>-0.71786709836971607</v>
      </c>
      <c r="S661" s="8">
        <f t="shared" si="217"/>
        <v>-0.84511561527472123</v>
      </c>
      <c r="T661" s="8">
        <f t="shared" si="217"/>
        <v>1.0860087158986942</v>
      </c>
      <c r="U661" s="8">
        <f t="shared" si="217"/>
        <v>0.5430520610387326</v>
      </c>
      <c r="V661" s="8">
        <f t="shared" si="217"/>
        <v>-0.73672203030202688</v>
      </c>
      <c r="W661" s="8">
        <f t="shared" si="217"/>
        <v>-0.84845199587347697</v>
      </c>
      <c r="Y661" s="8">
        <f t="shared" ref="Y661:AI661" si="218">(Y9-$Y9)/$Y9</f>
        <v>0</v>
      </c>
      <c r="Z661" s="8">
        <f t="shared" si="218"/>
        <v>-0.25198714912902709</v>
      </c>
      <c r="AA661" s="8">
        <f t="shared" si="218"/>
        <v>-0.24874272004562717</v>
      </c>
      <c r="AB661" s="8">
        <f t="shared" si="218"/>
        <v>-7.7490833729964653E-2</v>
      </c>
      <c r="AC661" s="8">
        <f t="shared" si="218"/>
        <v>-0.52493078942903659</v>
      </c>
      <c r="AD661" s="8">
        <f t="shared" si="218"/>
        <v>-0.22902330648706784</v>
      </c>
      <c r="AE661" s="8">
        <f t="shared" si="218"/>
        <v>-0.34063990400266736</v>
      </c>
      <c r="AF661" s="8">
        <f t="shared" si="218"/>
        <v>-0.15731500478818766</v>
      </c>
      <c r="AG661" s="8">
        <f t="shared" si="218"/>
        <v>-0.20641532820271538</v>
      </c>
      <c r="AH661" s="8">
        <f t="shared" si="218"/>
        <v>0.27310036697707751</v>
      </c>
      <c r="AI661" s="8">
        <f t="shared" si="218"/>
        <v>-0.19662454223105114</v>
      </c>
      <c r="AK661" s="8">
        <f t="shared" ref="AK661:AU661" si="219">(AK9-$AK9)/$AK9</f>
        <v>0</v>
      </c>
      <c r="AL661" s="8">
        <f t="shared" si="219"/>
        <v>-0.75700778792799805</v>
      </c>
      <c r="AM661" s="8">
        <f t="shared" si="219"/>
        <v>-0.7530415319925936</v>
      </c>
      <c r="AN661" s="8">
        <f t="shared" si="219"/>
        <v>-7.7490833729964653E-2</v>
      </c>
      <c r="AO661" s="8">
        <f t="shared" si="219"/>
        <v>-0.8406464198500353</v>
      </c>
      <c r="AP661" s="8">
        <f t="shared" si="219"/>
        <v>-0.22902330648706784</v>
      </c>
      <c r="AQ661" s="8">
        <f t="shared" si="219"/>
        <v>-0.81098287417653658</v>
      </c>
      <c r="AR661" s="8">
        <f t="shared" si="219"/>
        <v>-0.50591102907483732</v>
      </c>
      <c r="AS661" s="8">
        <f t="shared" si="219"/>
        <v>-0.84104796382226643</v>
      </c>
      <c r="AT661" s="8">
        <f t="shared" si="219"/>
        <v>0.27310036697707751</v>
      </c>
      <c r="AU661" s="8">
        <f t="shared" si="219"/>
        <v>-0.55287695920452173</v>
      </c>
      <c r="AW661">
        <f t="shared" si="193"/>
        <v>0.32240610030533551</v>
      </c>
      <c r="AX661" t="str">
        <f t="shared" si="202"/>
        <v/>
      </c>
      <c r="AY661" t="str">
        <f t="shared" si="203"/>
        <v/>
      </c>
      <c r="AZ661">
        <f t="shared" si="204"/>
        <v>0.32240610030533551</v>
      </c>
    </row>
    <row r="662" spans="1:52" x14ac:dyDescent="0.3">
      <c r="A662">
        <v>21</v>
      </c>
      <c r="B662" t="s">
        <v>75</v>
      </c>
      <c r="C662" t="s">
        <v>67</v>
      </c>
      <c r="D662" t="s">
        <v>68</v>
      </c>
      <c r="F662" s="2">
        <v>0</v>
      </c>
      <c r="G662" s="2">
        <f t="shared" si="194"/>
        <v>1</v>
      </c>
      <c r="H662" s="4">
        <f t="shared" si="195"/>
        <v>0</v>
      </c>
      <c r="I662">
        <f t="shared" si="196"/>
        <v>1</v>
      </c>
      <c r="J662">
        <f t="shared" si="189"/>
        <v>0</v>
      </c>
      <c r="K662">
        <f t="shared" si="197"/>
        <v>4</v>
      </c>
      <c r="L662">
        <f t="shared" si="198"/>
        <v>0</v>
      </c>
      <c r="M662" s="8">
        <f t="shared" ref="M662:W662" si="220">(M10-$M10)/$M10</f>
        <v>0</v>
      </c>
      <c r="N662" s="8">
        <f t="shared" si="220"/>
        <v>1.6842686394856832</v>
      </c>
      <c r="O662" s="8">
        <f t="shared" si="220"/>
        <v>1.6848236566466428</v>
      </c>
      <c r="P662" s="8">
        <f t="shared" si="220"/>
        <v>-0.55716014797319446</v>
      </c>
      <c r="Q662" s="8">
        <f t="shared" si="220"/>
        <v>-0.39845171836137405</v>
      </c>
      <c r="R662" s="8">
        <f t="shared" si="220"/>
        <v>-0.7332279786313245</v>
      </c>
      <c r="S662" s="8">
        <f t="shared" si="220"/>
        <v>-0.50639821664880846</v>
      </c>
      <c r="T662" s="8">
        <f t="shared" si="220"/>
        <v>1.7858298661309786</v>
      </c>
      <c r="U662" s="8">
        <f t="shared" si="220"/>
        <v>1.7639388301362107</v>
      </c>
      <c r="V662" s="8">
        <f t="shared" si="220"/>
        <v>-0.83015680521942681</v>
      </c>
      <c r="W662" s="8">
        <f t="shared" si="220"/>
        <v>-0.14910588250523535</v>
      </c>
      <c r="Y662" s="8">
        <f t="shared" ref="Y662:AI662" si="221">(Y10-$Y10)/$Y10</f>
        <v>0</v>
      </c>
      <c r="Z662" s="8">
        <f t="shared" si="221"/>
        <v>0.78443447707574099</v>
      </c>
      <c r="AA662" s="8">
        <f t="shared" si="221"/>
        <v>0.76873695489135396</v>
      </c>
      <c r="AB662" s="8">
        <f t="shared" si="221"/>
        <v>-0.21109282635485371</v>
      </c>
      <c r="AC662" s="8">
        <f t="shared" si="221"/>
        <v>-0.14014764472744665</v>
      </c>
      <c r="AD662" s="8">
        <f t="shared" si="221"/>
        <v>5.2790113890832373E-2</v>
      </c>
      <c r="AE662" s="8">
        <f t="shared" si="221"/>
        <v>0.20125902926835021</v>
      </c>
      <c r="AF662" s="8">
        <f t="shared" si="221"/>
        <v>-0.27136028882340685</v>
      </c>
      <c r="AG662" s="8">
        <f t="shared" si="221"/>
        <v>0.23592882513821264</v>
      </c>
      <c r="AH662" s="8">
        <f t="shared" si="221"/>
        <v>-3.081875054374094E-2</v>
      </c>
      <c r="AI662" s="8">
        <f t="shared" si="221"/>
        <v>1.3035677478575947</v>
      </c>
      <c r="AK662" s="8">
        <f t="shared" ref="AK662:AU662" si="222">(AK10-$AK10)/$AK10</f>
        <v>0</v>
      </c>
      <c r="AL662" s="8">
        <f t="shared" si="222"/>
        <v>-0.58060871310906259</v>
      </c>
      <c r="AM662" s="8">
        <f t="shared" si="222"/>
        <v>-0.58467449062829469</v>
      </c>
      <c r="AN662" s="8">
        <f t="shared" si="222"/>
        <v>-0.21109282635485371</v>
      </c>
      <c r="AO662" s="8">
        <f t="shared" si="222"/>
        <v>-0.74996322174659258</v>
      </c>
      <c r="AP662" s="8">
        <f t="shared" si="222"/>
        <v>5.2790113890832373E-2</v>
      </c>
      <c r="AQ662" s="8">
        <f t="shared" si="222"/>
        <v>-0.69559039282718427</v>
      </c>
      <c r="AR662" s="8">
        <f t="shared" si="222"/>
        <v>-0.52781050905030535</v>
      </c>
      <c r="AS662" s="8">
        <f t="shared" si="222"/>
        <v>-0.78063635841974544</v>
      </c>
      <c r="AT662" s="8">
        <f t="shared" si="222"/>
        <v>-3.081875054374094E-2</v>
      </c>
      <c r="AU662" s="8">
        <f t="shared" si="222"/>
        <v>0.40903676851499093</v>
      </c>
      <c r="AW662">
        <f t="shared" si="193"/>
        <v>-0.2046441160114551</v>
      </c>
      <c r="AX662" t="str">
        <f t="shared" si="202"/>
        <v/>
      </c>
      <c r="AY662">
        <f t="shared" si="203"/>
        <v>-0.2046441160114551</v>
      </c>
      <c r="AZ662" t="str">
        <f t="shared" si="204"/>
        <v/>
      </c>
    </row>
    <row r="663" spans="1:52" s="17" customFormat="1" x14ac:dyDescent="0.3">
      <c r="A663">
        <v>21</v>
      </c>
      <c r="B663" t="s">
        <v>76</v>
      </c>
      <c r="C663" t="s">
        <v>67</v>
      </c>
      <c r="D663" t="s">
        <v>68</v>
      </c>
      <c r="E663"/>
      <c r="F663" s="2">
        <v>0</v>
      </c>
      <c r="G663" s="2">
        <f t="shared" si="194"/>
        <v>1</v>
      </c>
      <c r="H663" s="4">
        <f t="shared" si="195"/>
        <v>0</v>
      </c>
      <c r="I663">
        <f t="shared" si="196"/>
        <v>1</v>
      </c>
      <c r="J663">
        <f t="shared" si="189"/>
        <v>0</v>
      </c>
      <c r="K663">
        <f t="shared" si="197"/>
        <v>4</v>
      </c>
      <c r="L663">
        <f t="shared" si="198"/>
        <v>0</v>
      </c>
      <c r="M663" s="8">
        <f t="shared" ref="M663:W663" si="223">(M11-$M11)/$M11</f>
        <v>0</v>
      </c>
      <c r="N663" s="8">
        <f t="shared" si="223"/>
        <v>0.52715537156609205</v>
      </c>
      <c r="O663" s="8">
        <f t="shared" si="223"/>
        <v>0.54659567442558799</v>
      </c>
      <c r="P663" s="8">
        <f t="shared" si="223"/>
        <v>0.36421581808078335</v>
      </c>
      <c r="Q663" s="8">
        <f t="shared" si="223"/>
        <v>-0.23720915144241939</v>
      </c>
      <c r="R663" s="8">
        <f t="shared" si="223"/>
        <v>0.49990405767804136</v>
      </c>
      <c r="S663" s="8">
        <f t="shared" si="223"/>
        <v>0.34256526079054589</v>
      </c>
      <c r="T663" s="8">
        <f t="shared" si="223"/>
        <v>-0.31686503334518257</v>
      </c>
      <c r="U663" s="8">
        <f t="shared" si="223"/>
        <v>-0.31612649945728827</v>
      </c>
      <c r="V663" s="8">
        <f t="shared" si="223"/>
        <v>2.1207390614815447</v>
      </c>
      <c r="W663" s="8">
        <f t="shared" si="223"/>
        <v>0.66855840965644164</v>
      </c>
      <c r="X663"/>
      <c r="Y663" s="8">
        <f t="shared" ref="Y663:AI663" si="224">(Y11-$Y11)/$Y11</f>
        <v>0</v>
      </c>
      <c r="Z663" s="8">
        <f t="shared" si="224"/>
        <v>9.2990783134127439E-2</v>
      </c>
      <c r="AA663" s="8">
        <f t="shared" si="224"/>
        <v>0.10162266964993381</v>
      </c>
      <c r="AB663" s="8">
        <f t="shared" si="224"/>
        <v>0.53337834713606336</v>
      </c>
      <c r="AC663" s="8">
        <f t="shared" si="224"/>
        <v>-0.23206219326998848</v>
      </c>
      <c r="AD663" s="8">
        <f t="shared" si="224"/>
        <v>0.39736511935060503</v>
      </c>
      <c r="AE663" s="8">
        <f t="shared" si="224"/>
        <v>0.17035197351343373</v>
      </c>
      <c r="AF663" s="8">
        <f t="shared" si="224"/>
        <v>-0.74523560305056025</v>
      </c>
      <c r="AG663" s="8">
        <f t="shared" si="224"/>
        <v>-0.5835019721162138</v>
      </c>
      <c r="AH663" s="8">
        <f t="shared" si="224"/>
        <v>0.62977458184146307</v>
      </c>
      <c r="AI663" s="8">
        <f t="shared" si="224"/>
        <v>0.80277050495308155</v>
      </c>
      <c r="AK663" s="8">
        <f t="shared" ref="AK663:AU663" si="225">(AK11-$AK11)/$AK11</f>
        <v>0</v>
      </c>
      <c r="AL663" s="8">
        <f t="shared" si="225"/>
        <v>-0.67669455125524092</v>
      </c>
      <c r="AM663" s="8">
        <f t="shared" si="225"/>
        <v>-0.66658626703989476</v>
      </c>
      <c r="AN663" s="8">
        <f t="shared" si="225"/>
        <v>0.53337834713606336</v>
      </c>
      <c r="AO663" s="8">
        <f t="shared" si="225"/>
        <v>-0.7241169083019886</v>
      </c>
      <c r="AP663" s="8">
        <f t="shared" si="225"/>
        <v>0.39736511935060503</v>
      </c>
      <c r="AQ663" s="8">
        <f t="shared" si="225"/>
        <v>-0.63846162305585719</v>
      </c>
      <c r="AR663" s="8">
        <f t="shared" si="225"/>
        <v>-0.8383455583731082</v>
      </c>
      <c r="AS663" s="8">
        <f t="shared" si="225"/>
        <v>-0.93000269224551002</v>
      </c>
      <c r="AT663" s="8">
        <f t="shared" si="225"/>
        <v>0.62977458184146307</v>
      </c>
      <c r="AU663" s="8">
        <f t="shared" si="225"/>
        <v>0.30948816817405322</v>
      </c>
      <c r="AW663">
        <f t="shared" si="193"/>
        <v>-0.2046441160114551</v>
      </c>
      <c r="AX663" t="str">
        <f t="shared" si="202"/>
        <v/>
      </c>
      <c r="AY663">
        <f t="shared" si="203"/>
        <v>-0.2046441160114551</v>
      </c>
      <c r="AZ663" t="str">
        <f t="shared" si="204"/>
        <v/>
      </c>
    </row>
    <row r="664" spans="1:52" s="17" customFormat="1" x14ac:dyDescent="0.3">
      <c r="A664">
        <v>21</v>
      </c>
      <c r="B664" t="s">
        <v>77</v>
      </c>
      <c r="C664" t="s">
        <v>67</v>
      </c>
      <c r="D664" t="s">
        <v>68</v>
      </c>
      <c r="E664"/>
      <c r="F664" s="2">
        <v>0</v>
      </c>
      <c r="G664" s="2">
        <f t="shared" si="194"/>
        <v>0</v>
      </c>
      <c r="H664" s="4">
        <f t="shared" si="195"/>
        <v>0</v>
      </c>
      <c r="I664">
        <f t="shared" si="196"/>
        <v>0</v>
      </c>
      <c r="J664">
        <f t="shared" si="189"/>
        <v>1</v>
      </c>
      <c r="K664">
        <f t="shared" si="197"/>
        <v>4</v>
      </c>
      <c r="L664">
        <f t="shared" si="198"/>
        <v>0</v>
      </c>
      <c r="M664" s="8">
        <f t="shared" ref="M664:W664" si="226">(M12-$M12)/$M12</f>
        <v>0</v>
      </c>
      <c r="N664" s="8">
        <f t="shared" si="226"/>
        <v>-0.21207954470060061</v>
      </c>
      <c r="O664" s="8">
        <f t="shared" si="226"/>
        <v>-0.19232935487404057</v>
      </c>
      <c r="P664" s="8">
        <f t="shared" si="226"/>
        <v>1.3526539780380409</v>
      </c>
      <c r="Q664" s="8">
        <f t="shared" si="226"/>
        <v>-0.23730515132941785</v>
      </c>
      <c r="R664" s="8">
        <f t="shared" si="226"/>
        <v>0.53776340738938699</v>
      </c>
      <c r="S664" s="8">
        <f t="shared" si="226"/>
        <v>-0.34543763973709679</v>
      </c>
      <c r="T664" s="8">
        <f t="shared" si="226"/>
        <v>-0.20152682688976156</v>
      </c>
      <c r="U664" s="8">
        <f t="shared" si="226"/>
        <v>-0.35883969765710322</v>
      </c>
      <c r="V664" s="8">
        <f t="shared" si="226"/>
        <v>4.1826367804362263</v>
      </c>
      <c r="W664" s="8">
        <f t="shared" si="226"/>
        <v>0.45416817395800757</v>
      </c>
      <c r="X664"/>
      <c r="Y664" s="8">
        <f t="shared" ref="Y664:AI664" si="227">(Y12-$Y12)/$Y12</f>
        <v>0</v>
      </c>
      <c r="Z664" s="8">
        <f t="shared" si="227"/>
        <v>-0.35135706633250774</v>
      </c>
      <c r="AA664" s="8">
        <f t="shared" si="227"/>
        <v>-0.34642155702654009</v>
      </c>
      <c r="AB664" s="8">
        <f t="shared" si="227"/>
        <v>1.0777831282099224</v>
      </c>
      <c r="AC664" s="8">
        <f t="shared" si="227"/>
        <v>-0.20248503637879298</v>
      </c>
      <c r="AD664" s="8">
        <f t="shared" si="227"/>
        <v>0.66036670676120013</v>
      </c>
      <c r="AE664" s="8">
        <f t="shared" si="227"/>
        <v>-0.19118715592128249</v>
      </c>
      <c r="AF664" s="8">
        <f t="shared" si="227"/>
        <v>-0.62954369944661515</v>
      </c>
      <c r="AG664" s="8">
        <f t="shared" si="227"/>
        <v>-0.59593699181080895</v>
      </c>
      <c r="AH664" s="8">
        <f t="shared" si="227"/>
        <v>0.87231360543194625</v>
      </c>
      <c r="AI664" s="8">
        <f t="shared" si="227"/>
        <v>0.154710386533575</v>
      </c>
      <c r="AK664" s="8">
        <f t="shared" ref="AK664:AU664" si="228">(AK12-$AK12)/$AK12</f>
        <v>0</v>
      </c>
      <c r="AL664" s="8">
        <f t="shared" si="228"/>
        <v>-0.72616287207030517</v>
      </c>
      <c r="AM664" s="8">
        <f t="shared" si="228"/>
        <v>-0.71796401901750395</v>
      </c>
      <c r="AN664" s="8">
        <f t="shared" si="228"/>
        <v>1.0777831282099224</v>
      </c>
      <c r="AO664" s="8">
        <f t="shared" si="228"/>
        <v>-0.65422100620104806</v>
      </c>
      <c r="AP664" s="8">
        <f t="shared" si="228"/>
        <v>0.66036670676120013</v>
      </c>
      <c r="AQ664" s="8">
        <f t="shared" si="228"/>
        <v>-0.69464724105519815</v>
      </c>
      <c r="AR664" s="8">
        <f t="shared" si="228"/>
        <v>-0.79228502525978706</v>
      </c>
      <c r="AS664" s="8">
        <f t="shared" si="228"/>
        <v>-0.92080172480422773</v>
      </c>
      <c r="AT664" s="8">
        <f t="shared" si="228"/>
        <v>0.87231360543194625</v>
      </c>
      <c r="AU664" s="8">
        <f t="shared" si="228"/>
        <v>-0.21739010230324374</v>
      </c>
      <c r="AW664">
        <f t="shared" si="193"/>
        <v>0.32240610030533551</v>
      </c>
      <c r="AX664" t="str">
        <f t="shared" si="202"/>
        <v/>
      </c>
      <c r="AY664" t="str">
        <f t="shared" si="203"/>
        <v/>
      </c>
      <c r="AZ664">
        <f t="shared" si="204"/>
        <v>0.32240610030533551</v>
      </c>
    </row>
    <row r="665" spans="1:52" s="17" customFormat="1" x14ac:dyDescent="0.3">
      <c r="A665">
        <v>21</v>
      </c>
      <c r="B665" t="s">
        <v>78</v>
      </c>
      <c r="C665" t="s">
        <v>67</v>
      </c>
      <c r="D665" t="s">
        <v>68</v>
      </c>
      <c r="E665"/>
      <c r="F665" s="2">
        <v>0</v>
      </c>
      <c r="G665" s="2">
        <f t="shared" si="194"/>
        <v>0</v>
      </c>
      <c r="H665" s="4">
        <f t="shared" si="195"/>
        <v>0</v>
      </c>
      <c r="I665">
        <f t="shared" si="196"/>
        <v>0</v>
      </c>
      <c r="J665">
        <f t="shared" si="189"/>
        <v>1</v>
      </c>
      <c r="K665">
        <f t="shared" si="197"/>
        <v>4</v>
      </c>
      <c r="L665">
        <f t="shared" si="198"/>
        <v>0</v>
      </c>
      <c r="M665" s="8">
        <f t="shared" ref="M665:W665" si="229">(M13-$M13)/$M13</f>
        <v>0</v>
      </c>
      <c r="N665" s="8">
        <f t="shared" si="229"/>
        <v>0.18110984279274087</v>
      </c>
      <c r="O665" s="8">
        <f t="shared" si="229"/>
        <v>0.18814971086974666</v>
      </c>
      <c r="P665" s="8">
        <f t="shared" si="229"/>
        <v>9.5549748035275162E-2</v>
      </c>
      <c r="Q665" s="8">
        <f t="shared" si="229"/>
        <v>-0.30023971948805211</v>
      </c>
      <c r="R665" s="8">
        <f t="shared" si="229"/>
        <v>-0.23860511662513587</v>
      </c>
      <c r="S665" s="8">
        <f t="shared" si="229"/>
        <v>-0.46907067156939486</v>
      </c>
      <c r="T665" s="8">
        <f t="shared" si="229"/>
        <v>-3.4926817562614405E-2</v>
      </c>
      <c r="U665" s="8">
        <f t="shared" si="229"/>
        <v>-9.4231121667356782E-2</v>
      </c>
      <c r="V665" s="8">
        <f t="shared" si="229"/>
        <v>0.34506560849773721</v>
      </c>
      <c r="W665" s="8">
        <f t="shared" si="229"/>
        <v>1.9087617367714905E-2</v>
      </c>
      <c r="X665"/>
      <c r="Y665" s="8">
        <f t="shared" ref="Y665:AI665" si="230">(Y13-$Y13)/$Y13</f>
        <v>0</v>
      </c>
      <c r="Z665" s="8">
        <f t="shared" si="230"/>
        <v>-1.7700999123469108E-2</v>
      </c>
      <c r="AA665" s="8">
        <f t="shared" si="230"/>
        <v>-1.785006168156706E-2</v>
      </c>
      <c r="AB665" s="8">
        <f t="shared" si="230"/>
        <v>-0.23301707095227719</v>
      </c>
      <c r="AC665" s="8">
        <f t="shared" si="230"/>
        <v>-0.4922573302560948</v>
      </c>
      <c r="AD665" s="8">
        <f t="shared" si="230"/>
        <v>-0.24752013158798544</v>
      </c>
      <c r="AE665" s="8">
        <f t="shared" si="230"/>
        <v>-0.3855686306975265</v>
      </c>
      <c r="AF665" s="8">
        <f t="shared" si="230"/>
        <v>-0.59600512507053516</v>
      </c>
      <c r="AG665" s="8">
        <f t="shared" si="230"/>
        <v>-0.43711458099254419</v>
      </c>
      <c r="AH665" s="8">
        <f t="shared" si="230"/>
        <v>9.0792585220177704E-2</v>
      </c>
      <c r="AI665" s="8">
        <f t="shared" si="230"/>
        <v>0.22819767364277921</v>
      </c>
      <c r="AK665" s="8">
        <f t="shared" ref="AK665:AU665" si="231">(AK13-$AK13)/$AK13</f>
        <v>0</v>
      </c>
      <c r="AL665" s="8">
        <f t="shared" si="231"/>
        <v>-0.75797200481202232</v>
      </c>
      <c r="AM665" s="8">
        <f t="shared" si="231"/>
        <v>-0.7544841784708094</v>
      </c>
      <c r="AN665" s="8">
        <f t="shared" si="231"/>
        <v>-0.23301707095227719</v>
      </c>
      <c r="AO665" s="8">
        <f t="shared" si="231"/>
        <v>-0.85321918244564976</v>
      </c>
      <c r="AP665" s="8">
        <f t="shared" si="231"/>
        <v>-0.24752013158798544</v>
      </c>
      <c r="AQ665" s="8">
        <f t="shared" si="231"/>
        <v>-0.83164590337009814</v>
      </c>
      <c r="AR665" s="8">
        <f t="shared" si="231"/>
        <v>-0.73105076402163616</v>
      </c>
      <c r="AS665" s="8">
        <f t="shared" si="231"/>
        <v>-0.88797550336421338</v>
      </c>
      <c r="AT665" s="8">
        <f t="shared" si="231"/>
        <v>9.0792585220177704E-2</v>
      </c>
      <c r="AU665" s="8">
        <f t="shared" si="231"/>
        <v>-0.23859963816192833</v>
      </c>
      <c r="AW665">
        <f t="shared" si="193"/>
        <v>0.29716141255697082</v>
      </c>
      <c r="AX665" t="str">
        <f t="shared" si="202"/>
        <v/>
      </c>
      <c r="AY665" t="str">
        <f t="shared" si="203"/>
        <v/>
      </c>
      <c r="AZ665">
        <f t="shared" si="204"/>
        <v>0.29716141255697082</v>
      </c>
    </row>
    <row r="666" spans="1:52" s="17" customFormat="1" x14ac:dyDescent="0.3">
      <c r="A666">
        <v>21</v>
      </c>
      <c r="B666" t="s">
        <v>79</v>
      </c>
      <c r="C666" t="s">
        <v>67</v>
      </c>
      <c r="D666" t="s">
        <v>68</v>
      </c>
      <c r="E666"/>
      <c r="F666" s="2">
        <v>0</v>
      </c>
      <c r="G666" s="2">
        <f t="shared" si="194"/>
        <v>1</v>
      </c>
      <c r="H666" s="4">
        <f t="shared" si="195"/>
        <v>0</v>
      </c>
      <c r="I666">
        <f t="shared" si="196"/>
        <v>0</v>
      </c>
      <c r="J666">
        <f t="shared" si="189"/>
        <v>1</v>
      </c>
      <c r="K666">
        <f t="shared" si="197"/>
        <v>4</v>
      </c>
      <c r="L666">
        <f t="shared" si="198"/>
        <v>0</v>
      </c>
      <c r="M666" s="8">
        <f t="shared" ref="M666:W666" si="232">(M14-$M14)/$M14</f>
        <v>0</v>
      </c>
      <c r="N666" s="8">
        <f t="shared" si="232"/>
        <v>-0.48232147269780834</v>
      </c>
      <c r="O666" s="8">
        <f t="shared" si="232"/>
        <v>-0.47765109077296991</v>
      </c>
      <c r="P666" s="8">
        <f t="shared" si="232"/>
        <v>0.96435775049828798</v>
      </c>
      <c r="Q666" s="8">
        <f t="shared" si="232"/>
        <v>-0.7884594955560762</v>
      </c>
      <c r="R666" s="8">
        <f t="shared" si="232"/>
        <v>0.51559233695306772</v>
      </c>
      <c r="S666" s="8">
        <f t="shared" si="232"/>
        <v>-0.82739158177166372</v>
      </c>
      <c r="T666" s="8">
        <f t="shared" si="232"/>
        <v>1.6247274530260141</v>
      </c>
      <c r="U666" s="8">
        <f t="shared" si="232"/>
        <v>0.8372917222582571</v>
      </c>
      <c r="V666" s="8">
        <f t="shared" si="232"/>
        <v>3.2380594999613392</v>
      </c>
      <c r="W666" s="8">
        <f t="shared" si="232"/>
        <v>-0.73820060604489279</v>
      </c>
      <c r="X666"/>
      <c r="Y666" s="8">
        <f t="shared" ref="Y666:AI666" si="233">(Y14-$Y14)/$Y14</f>
        <v>0</v>
      </c>
      <c r="Z666" s="8">
        <f t="shared" si="233"/>
        <v>-0.41790192716146529</v>
      </c>
      <c r="AA666" s="8">
        <f t="shared" si="233"/>
        <v>-0.42100905264461519</v>
      </c>
      <c r="AB666" s="8">
        <f t="shared" si="233"/>
        <v>0.55713415084638473</v>
      </c>
      <c r="AC666" s="8">
        <f t="shared" si="233"/>
        <v>-0.57275677502345435</v>
      </c>
      <c r="AD666" s="8">
        <f t="shared" si="233"/>
        <v>0.74351627433659506</v>
      </c>
      <c r="AE666" s="8">
        <f t="shared" si="233"/>
        <v>-0.23991130593666099</v>
      </c>
      <c r="AF666" s="8">
        <f t="shared" si="233"/>
        <v>-2.7576842711720041E-2</v>
      </c>
      <c r="AG666" s="8">
        <f t="shared" si="233"/>
        <v>-0.18559288641568727</v>
      </c>
      <c r="AH666" s="8">
        <f t="shared" si="233"/>
        <v>1.5678871392832463</v>
      </c>
      <c r="AI666" s="8">
        <f t="shared" si="233"/>
        <v>-0.36661164642989663</v>
      </c>
      <c r="AK666" s="8">
        <f t="shared" ref="AK666:AU666" si="234">(AK14-$AK14)/$AK14</f>
        <v>0</v>
      </c>
      <c r="AL666" s="8">
        <f t="shared" si="234"/>
        <v>-0.80263788808231018</v>
      </c>
      <c r="AM666" s="8">
        <f t="shared" si="234"/>
        <v>-0.803203416475605</v>
      </c>
      <c r="AN666" s="8">
        <f t="shared" si="234"/>
        <v>0.55713415084638473</v>
      </c>
      <c r="AO666" s="8">
        <f t="shared" si="234"/>
        <v>-0.83868927643471658</v>
      </c>
      <c r="AP666" s="8">
        <f t="shared" si="234"/>
        <v>0.74351627433659506</v>
      </c>
      <c r="AQ666" s="8">
        <f t="shared" si="234"/>
        <v>-0.76797247287770887</v>
      </c>
      <c r="AR666" s="8">
        <f t="shared" si="234"/>
        <v>-0.43679740338665624</v>
      </c>
      <c r="AS666" s="8">
        <f t="shared" si="234"/>
        <v>-0.82690001228186716</v>
      </c>
      <c r="AT666" s="8">
        <f t="shared" si="234"/>
        <v>1.5678871392832463</v>
      </c>
      <c r="AU666" s="8">
        <f t="shared" si="234"/>
        <v>-0.65855289199398304</v>
      </c>
      <c r="AW666">
        <f t="shared" si="193"/>
        <v>0.71554660660802938</v>
      </c>
      <c r="AX666" t="str">
        <f t="shared" si="202"/>
        <v/>
      </c>
      <c r="AY666" t="str">
        <f t="shared" si="203"/>
        <v/>
      </c>
      <c r="AZ666">
        <f t="shared" si="204"/>
        <v>0.71554660660802938</v>
      </c>
    </row>
    <row r="667" spans="1:52" s="17" customFormat="1" x14ac:dyDescent="0.3">
      <c r="A667">
        <v>21</v>
      </c>
      <c r="B667" t="s">
        <v>80</v>
      </c>
      <c r="C667" t="s">
        <v>67</v>
      </c>
      <c r="D667" t="s">
        <v>68</v>
      </c>
      <c r="E667"/>
      <c r="F667" s="2">
        <v>0</v>
      </c>
      <c r="G667" s="2">
        <f t="shared" si="194"/>
        <v>0</v>
      </c>
      <c r="H667" s="4">
        <f t="shared" si="195"/>
        <v>0</v>
      </c>
      <c r="I667">
        <f t="shared" si="196"/>
        <v>0</v>
      </c>
      <c r="J667">
        <f t="shared" si="189"/>
        <v>1</v>
      </c>
      <c r="K667">
        <f t="shared" si="197"/>
        <v>4</v>
      </c>
      <c r="L667">
        <f t="shared" si="198"/>
        <v>0</v>
      </c>
      <c r="M667" s="8">
        <f t="shared" ref="M667:W667" si="235">(M15-$M15)/$M15</f>
        <v>0</v>
      </c>
      <c r="N667" s="8">
        <f t="shared" si="235"/>
        <v>-0.26777977023372257</v>
      </c>
      <c r="O667" s="8">
        <f t="shared" si="235"/>
        <v>-0.25124264308302618</v>
      </c>
      <c r="P667" s="8">
        <f t="shared" si="235"/>
        <v>0.55035276421250579</v>
      </c>
      <c r="Q667" s="8">
        <f t="shared" si="235"/>
        <v>-0.53782616216272883</v>
      </c>
      <c r="R667" s="8">
        <f t="shared" si="235"/>
        <v>0.5082284814715412</v>
      </c>
      <c r="S667" s="8">
        <f t="shared" si="235"/>
        <v>-0.38472929032158792</v>
      </c>
      <c r="T667" s="8">
        <f t="shared" si="235"/>
        <v>-0.5973806625992153</v>
      </c>
      <c r="U667" s="8">
        <f t="shared" si="235"/>
        <v>-0.6804827777922543</v>
      </c>
      <c r="V667" s="8">
        <f t="shared" si="235"/>
        <v>1.2321552048501014</v>
      </c>
      <c r="W667" s="8">
        <f t="shared" si="235"/>
        <v>-0.23140874161920216</v>
      </c>
      <c r="X667"/>
      <c r="Y667" s="8">
        <f t="shared" ref="Y667:AI667" si="236">(Y15-$Y15)/$Y15</f>
        <v>0</v>
      </c>
      <c r="Z667" s="8">
        <f t="shared" si="236"/>
        <v>-0.35807622496903135</v>
      </c>
      <c r="AA667" s="8">
        <f t="shared" si="236"/>
        <v>-0.34873850669282741</v>
      </c>
      <c r="AB667" s="8">
        <f t="shared" si="236"/>
        <v>7.9724335715600086E-2</v>
      </c>
      <c r="AC667" s="8">
        <f t="shared" si="236"/>
        <v>-0.41801675134645322</v>
      </c>
      <c r="AD667" s="8">
        <f t="shared" si="236"/>
        <v>0.38769172166322396</v>
      </c>
      <c r="AE667" s="8">
        <f t="shared" si="236"/>
        <v>-0.24190439710693573</v>
      </c>
      <c r="AF667" s="8">
        <f t="shared" si="236"/>
        <v>-0.79833154893576819</v>
      </c>
      <c r="AG667" s="8">
        <f t="shared" si="236"/>
        <v>-0.78285771876783916</v>
      </c>
      <c r="AH667" s="8">
        <f t="shared" si="236"/>
        <v>0.13217034910641268</v>
      </c>
      <c r="AI667" s="8">
        <f t="shared" si="236"/>
        <v>-3.4900793650003051E-2</v>
      </c>
      <c r="AK667" s="8">
        <f t="shared" ref="AK667:AU667" si="237">(AK15-$AK15)/$AK15</f>
        <v>0</v>
      </c>
      <c r="AL667" s="8">
        <f t="shared" si="237"/>
        <v>-0.77836295407285705</v>
      </c>
      <c r="AM667" s="8">
        <f t="shared" si="237"/>
        <v>-0.76948654542252604</v>
      </c>
      <c r="AN667" s="8">
        <f t="shared" si="237"/>
        <v>7.9724335715600086E-2</v>
      </c>
      <c r="AO667" s="8">
        <f t="shared" si="237"/>
        <v>-0.79602259795655006</v>
      </c>
      <c r="AP667" s="8">
        <f t="shared" si="237"/>
        <v>0.38769172166322396</v>
      </c>
      <c r="AQ667" s="8">
        <f t="shared" si="237"/>
        <v>-0.73928139219761835</v>
      </c>
      <c r="AR667" s="8">
        <f t="shared" si="237"/>
        <v>-0.88952505757817746</v>
      </c>
      <c r="AS667" s="8">
        <f t="shared" si="237"/>
        <v>-0.95672138394675366</v>
      </c>
      <c r="AT667" s="8">
        <f t="shared" si="237"/>
        <v>0.13217034910641268</v>
      </c>
      <c r="AU667" s="8">
        <f t="shared" si="237"/>
        <v>-0.33989454881885428</v>
      </c>
      <c r="AW667">
        <f t="shared" si="193"/>
        <v>0.32053025438466948</v>
      </c>
      <c r="AX667" t="str">
        <f t="shared" si="202"/>
        <v/>
      </c>
      <c r="AY667" t="str">
        <f t="shared" si="203"/>
        <v/>
      </c>
      <c r="AZ667">
        <f t="shared" si="204"/>
        <v>0.32053025438466948</v>
      </c>
    </row>
    <row r="668" spans="1:52" s="17" customFormat="1" x14ac:dyDescent="0.3">
      <c r="A668">
        <v>21</v>
      </c>
      <c r="B668" t="s">
        <v>81</v>
      </c>
      <c r="C668" t="s">
        <v>67</v>
      </c>
      <c r="D668" t="s">
        <v>68</v>
      </c>
      <c r="E668"/>
      <c r="F668" s="2">
        <v>0</v>
      </c>
      <c r="G668" s="2">
        <f t="shared" si="194"/>
        <v>1</v>
      </c>
      <c r="H668" s="4">
        <f t="shared" si="195"/>
        <v>0</v>
      </c>
      <c r="I668">
        <f t="shared" si="196"/>
        <v>1</v>
      </c>
      <c r="J668">
        <f t="shared" si="189"/>
        <v>0</v>
      </c>
      <c r="K668">
        <f t="shared" si="197"/>
        <v>4</v>
      </c>
      <c r="L668">
        <f t="shared" si="198"/>
        <v>0</v>
      </c>
      <c r="M668" s="8">
        <f t="shared" ref="M668:W668" si="238">(M16-$M16)/$M16</f>
        <v>0</v>
      </c>
      <c r="N668" s="8">
        <f t="shared" si="238"/>
        <v>0.95088003947163702</v>
      </c>
      <c r="O668" s="8">
        <f t="shared" si="238"/>
        <v>0.94867727977504857</v>
      </c>
      <c r="P668" s="8">
        <f t="shared" si="238"/>
        <v>-0.23484523008392957</v>
      </c>
      <c r="Q668" s="8">
        <f t="shared" si="238"/>
        <v>7.5950895944403865E-2</v>
      </c>
      <c r="R668" s="8">
        <f t="shared" si="238"/>
        <v>-0.11228828271902701</v>
      </c>
      <c r="S668" s="8">
        <f t="shared" si="238"/>
        <v>0.3433001305232139</v>
      </c>
      <c r="T668" s="8">
        <f t="shared" si="238"/>
        <v>-2.0984037663270904E-2</v>
      </c>
      <c r="U668" s="8">
        <f t="shared" si="238"/>
        <v>0.13128439961548244</v>
      </c>
      <c r="V668" s="8">
        <f t="shared" si="238"/>
        <v>2.906420273004001</v>
      </c>
      <c r="W668" s="8">
        <f t="shared" si="238"/>
        <v>1.6209878646346394</v>
      </c>
      <c r="X668"/>
      <c r="Y668" s="8">
        <f t="shared" ref="Y668:AI668" si="239">(Y16-$Y16)/$Y16</f>
        <v>0</v>
      </c>
      <c r="Z668" s="8">
        <f t="shared" si="239"/>
        <v>0.34593220952730902</v>
      </c>
      <c r="AA668" s="8">
        <f t="shared" si="239"/>
        <v>0.33910189996570667</v>
      </c>
      <c r="AB668" s="8">
        <f t="shared" si="239"/>
        <v>-5.2180774878767371E-2</v>
      </c>
      <c r="AC668" s="8">
        <f t="shared" si="239"/>
        <v>4.5409410952182969E-2</v>
      </c>
      <c r="AD668" s="8">
        <f t="shared" si="239"/>
        <v>0.15275523406304217</v>
      </c>
      <c r="AE668" s="8">
        <f t="shared" si="239"/>
        <v>0.37340748375550792</v>
      </c>
      <c r="AF668" s="8">
        <f t="shared" si="239"/>
        <v>-0.66477159458533397</v>
      </c>
      <c r="AG668" s="8">
        <f t="shared" si="239"/>
        <v>-0.28016934258414372</v>
      </c>
      <c r="AH668" s="8">
        <f t="shared" si="239"/>
        <v>0.51534748896846216</v>
      </c>
      <c r="AI668" s="8">
        <f t="shared" si="239"/>
        <v>1.269779260469351</v>
      </c>
      <c r="AK668" s="8">
        <f t="shared" ref="AK668:AU668" si="240">(AK16-$AK16)/$AK16</f>
        <v>0</v>
      </c>
      <c r="AL668" s="8">
        <f t="shared" si="240"/>
        <v>-0.57558733761360037</v>
      </c>
      <c r="AM668" s="8">
        <f t="shared" si="240"/>
        <v>-0.57978663385446239</v>
      </c>
      <c r="AN668" s="8">
        <f t="shared" si="240"/>
        <v>-5.2180774878767371E-2</v>
      </c>
      <c r="AO668" s="8">
        <f t="shared" si="240"/>
        <v>-0.63288754685513304</v>
      </c>
      <c r="AP668" s="8">
        <f t="shared" si="240"/>
        <v>0.15275523406304217</v>
      </c>
      <c r="AQ668" s="8">
        <f t="shared" si="240"/>
        <v>-0.55078454410668332</v>
      </c>
      <c r="AR668" s="8">
        <f t="shared" si="240"/>
        <v>-0.77415535978677874</v>
      </c>
      <c r="AS668" s="8">
        <f t="shared" si="240"/>
        <v>-0.87743587412847479</v>
      </c>
      <c r="AT668" s="8">
        <f t="shared" si="240"/>
        <v>0.51534748896846216</v>
      </c>
      <c r="AU668" s="8">
        <f t="shared" si="240"/>
        <v>0.60948074775756367</v>
      </c>
      <c r="AW668">
        <f t="shared" si="193"/>
        <v>-0.24250920398318951</v>
      </c>
      <c r="AX668" t="str">
        <f t="shared" si="202"/>
        <v/>
      </c>
      <c r="AY668">
        <f t="shared" si="203"/>
        <v>-0.24250920398318951</v>
      </c>
      <c r="AZ668" t="str">
        <f t="shared" si="204"/>
        <v/>
      </c>
    </row>
    <row r="669" spans="1:52" s="17" customFormat="1" x14ac:dyDescent="0.3">
      <c r="A669">
        <v>21</v>
      </c>
      <c r="B669" t="s">
        <v>82</v>
      </c>
      <c r="C669" t="s">
        <v>67</v>
      </c>
      <c r="D669" t="s">
        <v>68</v>
      </c>
      <c r="E669"/>
      <c r="F669" s="2">
        <v>0</v>
      </c>
      <c r="G669" s="2">
        <f t="shared" si="194"/>
        <v>1</v>
      </c>
      <c r="H669" s="4">
        <f t="shared" si="195"/>
        <v>0</v>
      </c>
      <c r="I669">
        <f t="shared" si="196"/>
        <v>1</v>
      </c>
      <c r="J669">
        <f t="shared" si="189"/>
        <v>0</v>
      </c>
      <c r="K669">
        <f t="shared" si="197"/>
        <v>4</v>
      </c>
      <c r="L669">
        <f t="shared" si="198"/>
        <v>0</v>
      </c>
      <c r="M669" s="8">
        <f t="shared" ref="M669:W669" si="241">(M17-$M17)/$M17</f>
        <v>0</v>
      </c>
      <c r="N669" s="8">
        <f t="shared" si="241"/>
        <v>-0.39731030572401815</v>
      </c>
      <c r="O669" s="8">
        <f t="shared" si="241"/>
        <v>-0.39102154929955668</v>
      </c>
      <c r="P669" s="8">
        <f t="shared" si="241"/>
        <v>0.22649687825686823</v>
      </c>
      <c r="Q669" s="8">
        <f t="shared" si="241"/>
        <v>-0.74409281339007005</v>
      </c>
      <c r="R669" s="8">
        <f t="shared" si="241"/>
        <v>-0.13837119929232336</v>
      </c>
      <c r="S669" s="8">
        <f t="shared" si="241"/>
        <v>-0.79904536196656961</v>
      </c>
      <c r="T669" s="8">
        <f t="shared" si="241"/>
        <v>-0.35652428076328863</v>
      </c>
      <c r="U669" s="8">
        <f t="shared" si="241"/>
        <v>-0.5127487943304887</v>
      </c>
      <c r="V669" s="8">
        <f t="shared" si="241"/>
        <v>-0.20383820669427588</v>
      </c>
      <c r="W669" s="8">
        <f t="shared" si="241"/>
        <v>-0.59195470509512849</v>
      </c>
      <c r="X669"/>
      <c r="Y669" s="8">
        <f t="shared" ref="Y669:AI669" si="242">(Y17-$Y17)/$Y17</f>
        <v>0</v>
      </c>
      <c r="Z669" s="8">
        <f t="shared" si="242"/>
        <v>-0.40229724697314345</v>
      </c>
      <c r="AA669" s="8">
        <f t="shared" si="242"/>
        <v>-0.39913985745123376</v>
      </c>
      <c r="AB669" s="8">
        <f t="shared" si="242"/>
        <v>-0.23868923256065533</v>
      </c>
      <c r="AC669" s="8">
        <f t="shared" si="242"/>
        <v>-0.73759340728623513</v>
      </c>
      <c r="AD669" s="8">
        <f t="shared" si="242"/>
        <v>-0.27962510678698044</v>
      </c>
      <c r="AE669" s="8">
        <f t="shared" si="242"/>
        <v>-0.64348558583443427</v>
      </c>
      <c r="AF669" s="8">
        <f t="shared" si="242"/>
        <v>-0.68743690212015995</v>
      </c>
      <c r="AG669" s="8">
        <f t="shared" si="242"/>
        <v>-0.69054355921711719</v>
      </c>
      <c r="AH669" s="8">
        <f t="shared" si="242"/>
        <v>-0.28128999350348166</v>
      </c>
      <c r="AI669" s="8">
        <f t="shared" si="242"/>
        <v>-0.32235748378947082</v>
      </c>
      <c r="AK669" s="8">
        <f t="shared" ref="AK669:AU669" si="243">(AK17-$AK17)/$AK17</f>
        <v>0</v>
      </c>
      <c r="AL669" s="8">
        <f t="shared" si="243"/>
        <v>-0.84484061663646093</v>
      </c>
      <c r="AM669" s="8">
        <f t="shared" si="243"/>
        <v>-0.84122012379786959</v>
      </c>
      <c r="AN669" s="8">
        <f t="shared" si="243"/>
        <v>-0.23868923256065533</v>
      </c>
      <c r="AO669" s="8">
        <f t="shared" si="243"/>
        <v>-0.92428862930656386</v>
      </c>
      <c r="AP669" s="8">
        <f t="shared" si="243"/>
        <v>-0.27962510678698044</v>
      </c>
      <c r="AQ669" s="8">
        <f t="shared" si="243"/>
        <v>-0.90672671823833839</v>
      </c>
      <c r="AR669" s="8">
        <f t="shared" si="243"/>
        <v>-0.81588769028585528</v>
      </c>
      <c r="AS669" s="8">
        <f t="shared" si="243"/>
        <v>-0.93602420976827994</v>
      </c>
      <c r="AT669" s="8">
        <f t="shared" si="243"/>
        <v>-0.28128999350348166</v>
      </c>
      <c r="AU669" s="8">
        <f t="shared" si="243"/>
        <v>-0.60336512229596284</v>
      </c>
      <c r="AW669">
        <f t="shared" si="193"/>
        <v>-0.26839328661338469</v>
      </c>
      <c r="AX669" t="str">
        <f t="shared" si="202"/>
        <v/>
      </c>
      <c r="AY669">
        <f t="shared" si="203"/>
        <v>-0.26839328661338469</v>
      </c>
      <c r="AZ669" t="str">
        <f t="shared" si="204"/>
        <v/>
      </c>
    </row>
    <row r="670" spans="1:52" s="17" customFormat="1" x14ac:dyDescent="0.3">
      <c r="A670">
        <v>21</v>
      </c>
      <c r="B670" t="s">
        <v>83</v>
      </c>
      <c r="C670" t="s">
        <v>67</v>
      </c>
      <c r="D670" t="s">
        <v>68</v>
      </c>
      <c r="E670" t="s">
        <v>42</v>
      </c>
      <c r="F670" s="2">
        <v>0</v>
      </c>
      <c r="G670" s="2">
        <f t="shared" si="194"/>
        <v>0</v>
      </c>
      <c r="H670" s="4">
        <f t="shared" si="195"/>
        <v>1</v>
      </c>
      <c r="I670">
        <f t="shared" si="196"/>
        <v>1</v>
      </c>
      <c r="J670">
        <f t="shared" si="189"/>
        <v>0</v>
      </c>
      <c r="K670">
        <f t="shared" si="197"/>
        <v>4</v>
      </c>
      <c r="L670">
        <f t="shared" si="198"/>
        <v>4</v>
      </c>
      <c r="M670" s="8">
        <f t="shared" ref="M670:W670" si="244">(M18-$M18)/$M18</f>
        <v>0</v>
      </c>
      <c r="N670" s="8">
        <f t="shared" si="244"/>
        <v>1.7800726977358108</v>
      </c>
      <c r="O670" s="8">
        <f t="shared" si="244"/>
        <v>1.7808569397908418</v>
      </c>
      <c r="P670" s="8">
        <f t="shared" si="244"/>
        <v>-0.46284414661386936</v>
      </c>
      <c r="Q670" s="8">
        <f t="shared" si="244"/>
        <v>-7.4544014620773702E-2</v>
      </c>
      <c r="R670" s="8">
        <f t="shared" si="244"/>
        <v>-0.48535729515686876</v>
      </c>
      <c r="S670" s="8">
        <f t="shared" si="244"/>
        <v>-0.24544786272718039</v>
      </c>
      <c r="T670" s="8">
        <f t="shared" si="244"/>
        <v>6.6763216570210178</v>
      </c>
      <c r="U670" s="8">
        <f t="shared" si="244"/>
        <v>6.5018020103563812</v>
      </c>
      <c r="V670" s="8">
        <f t="shared" si="244"/>
        <v>-0.9868104376078789</v>
      </c>
      <c r="W670" s="8">
        <f t="shared" si="244"/>
        <v>1.2273461265103058</v>
      </c>
      <c r="X670"/>
      <c r="Y670" s="8">
        <f t="shared" ref="Y670:AI670" si="245">(Y18-$Y18)/$Y18</f>
        <v>0</v>
      </c>
      <c r="Z670" s="8">
        <f t="shared" si="245"/>
        <v>1.2537135860673023</v>
      </c>
      <c r="AA670" s="8">
        <f t="shared" si="245"/>
        <v>1.2311884457398119</v>
      </c>
      <c r="AB670" s="8">
        <f t="shared" si="245"/>
        <v>-0.22629595475049824</v>
      </c>
      <c r="AC670" s="8">
        <f t="shared" si="245"/>
        <v>0.41731784075476336</v>
      </c>
      <c r="AD670" s="8">
        <f t="shared" si="245"/>
        <v>0.84876634659457117</v>
      </c>
      <c r="AE670" s="8">
        <f t="shared" si="245"/>
        <v>1.5033088530218339</v>
      </c>
      <c r="AF670" s="8">
        <f t="shared" si="245"/>
        <v>0.90512425796924623</v>
      </c>
      <c r="AG670" s="8">
        <f t="shared" si="245"/>
        <v>2.1607120001736142</v>
      </c>
      <c r="AH670" s="8">
        <f t="shared" si="245"/>
        <v>-0.92076609009478583</v>
      </c>
      <c r="AI670" s="8">
        <f t="shared" si="245"/>
        <v>2.3314653327321633</v>
      </c>
      <c r="AK670" s="8">
        <f t="shared" ref="AK670:AU670" si="246">(AK18-$AK18)/$AK18</f>
        <v>0</v>
      </c>
      <c r="AL670" s="8">
        <f t="shared" si="246"/>
        <v>-0.40005833454651535</v>
      </c>
      <c r="AM670" s="8">
        <f t="shared" si="246"/>
        <v>-0.41349888886847136</v>
      </c>
      <c r="AN670" s="8">
        <f t="shared" si="246"/>
        <v>-0.22629595475049824</v>
      </c>
      <c r="AO670" s="8">
        <f t="shared" si="246"/>
        <v>-0.54536451286978627</v>
      </c>
      <c r="AP670" s="8">
        <f t="shared" si="246"/>
        <v>0.84876634659457117</v>
      </c>
      <c r="AQ670" s="8">
        <f t="shared" si="246"/>
        <v>-0.3427942436399613</v>
      </c>
      <c r="AR670" s="8">
        <f t="shared" si="246"/>
        <v>0.2436558620227012</v>
      </c>
      <c r="AS670" s="8">
        <f t="shared" si="246"/>
        <v>-0.43802308493656583</v>
      </c>
      <c r="AT670" s="8">
        <f t="shared" si="246"/>
        <v>-0.92076609009478583</v>
      </c>
      <c r="AU670" s="8">
        <f t="shared" si="246"/>
        <v>0.39997145006198931</v>
      </c>
      <c r="AW670">
        <f t="shared" si="193"/>
        <v>-0.94009776724697613</v>
      </c>
      <c r="AX670">
        <f t="shared" si="202"/>
        <v>-0.94009776724697613</v>
      </c>
      <c r="AY670">
        <f t="shared" si="203"/>
        <v>-0.94009776724697613</v>
      </c>
      <c r="AZ670" t="str">
        <f t="shared" si="204"/>
        <v/>
      </c>
    </row>
    <row r="671" spans="1:52" s="17" customFormat="1" x14ac:dyDescent="0.3">
      <c r="A671">
        <v>22</v>
      </c>
      <c r="B671" t="s">
        <v>84</v>
      </c>
      <c r="C671" t="s">
        <v>85</v>
      </c>
      <c r="D671" t="s">
        <v>86</v>
      </c>
      <c r="E671"/>
      <c r="F671" s="2">
        <v>0</v>
      </c>
      <c r="G671" s="2">
        <f t="shared" si="194"/>
        <v>0</v>
      </c>
      <c r="H671" s="4">
        <f t="shared" si="195"/>
        <v>0</v>
      </c>
      <c r="I671">
        <f t="shared" si="196"/>
        <v>1</v>
      </c>
      <c r="J671">
        <f t="shared" si="189"/>
        <v>0</v>
      </c>
      <c r="K671">
        <f t="shared" si="197"/>
        <v>3</v>
      </c>
      <c r="L671">
        <f t="shared" si="198"/>
        <v>0</v>
      </c>
      <c r="M671" s="8">
        <f t="shared" ref="M671:W671" si="247">(M19-$M19)/$M19</f>
        <v>0</v>
      </c>
      <c r="N671" s="8">
        <f t="shared" si="247"/>
        <v>-0.20057341123428504</v>
      </c>
      <c r="O671" s="8">
        <f t="shared" si="247"/>
        <v>-0.19064464875256978</v>
      </c>
      <c r="P671" s="8">
        <f t="shared" si="247"/>
        <v>1.396588036865009</v>
      </c>
      <c r="Q671" s="8">
        <f t="shared" si="247"/>
        <v>0.97369810394171419</v>
      </c>
      <c r="R671" s="8">
        <f t="shared" si="247"/>
        <v>1.5386080086386402</v>
      </c>
      <c r="S671" s="8">
        <f t="shared" si="247"/>
        <v>0.46979923948727309</v>
      </c>
      <c r="T671" s="8">
        <f t="shared" si="247"/>
        <v>-0.25106279887750677</v>
      </c>
      <c r="U671" s="8">
        <f t="shared" si="247"/>
        <v>-0.43136270034446356</v>
      </c>
      <c r="V671" s="8">
        <f t="shared" si="247"/>
        <v>1.4593239682447889</v>
      </c>
      <c r="W671" s="8">
        <f t="shared" si="247"/>
        <v>0.73416306642910334</v>
      </c>
      <c r="X671"/>
      <c r="Y671" s="8">
        <f t="shared" ref="Y671:AI671" si="248">(Y19-$Y19)/$Y19</f>
        <v>0</v>
      </c>
      <c r="Z671" s="8">
        <f t="shared" si="248"/>
        <v>-0.26295327515373351</v>
      </c>
      <c r="AA671" s="8">
        <f t="shared" si="248"/>
        <v>-0.25883158420796748</v>
      </c>
      <c r="AB671" s="8">
        <f t="shared" si="248"/>
        <v>1.6574493334038101</v>
      </c>
      <c r="AC671" s="8">
        <f t="shared" si="248"/>
        <v>1.1946220699277292</v>
      </c>
      <c r="AD671" s="8">
        <f t="shared" si="248"/>
        <v>1.0966239859426608</v>
      </c>
      <c r="AE671" s="8">
        <f t="shared" si="248"/>
        <v>0.26271164271262576</v>
      </c>
      <c r="AF671" s="8">
        <f t="shared" si="248"/>
        <v>-0.59824484697361324</v>
      </c>
      <c r="AG671" s="8">
        <f t="shared" si="248"/>
        <v>-0.62958217300717378</v>
      </c>
      <c r="AH671" s="8">
        <f t="shared" si="248"/>
        <v>0.41591611630132008</v>
      </c>
      <c r="AI671" s="8">
        <f t="shared" si="248"/>
        <v>0.36575981102759358</v>
      </c>
      <c r="AK671" s="8">
        <f t="shared" ref="AK671:AU671" si="249">(AK19-$AK19)/$AK19</f>
        <v>0</v>
      </c>
      <c r="AL671" s="8">
        <f t="shared" si="249"/>
        <v>-0.75127418152396019</v>
      </c>
      <c r="AM671" s="8">
        <f t="shared" si="249"/>
        <v>-0.7465264802589664</v>
      </c>
      <c r="AN671" s="8">
        <f t="shared" si="249"/>
        <v>1.6574493334038101</v>
      </c>
      <c r="AO671" s="8">
        <f t="shared" si="249"/>
        <v>-0.2138951238505758</v>
      </c>
      <c r="AP671" s="8">
        <f t="shared" si="249"/>
        <v>1.0966239859426608</v>
      </c>
      <c r="AQ671" s="8">
        <f t="shared" si="249"/>
        <v>-0.60173734695948711</v>
      </c>
      <c r="AR671" s="8">
        <f t="shared" si="249"/>
        <v>-0.79161396708663812</v>
      </c>
      <c r="AS671" s="8">
        <f t="shared" si="249"/>
        <v>-0.9142640422785917</v>
      </c>
      <c r="AT671" s="8">
        <f t="shared" si="249"/>
        <v>0.41591611630132008</v>
      </c>
      <c r="AU671" s="8">
        <f t="shared" si="249"/>
        <v>-0.26859377100273923</v>
      </c>
      <c r="AW671">
        <f t="shared" si="193"/>
        <v>-0.14655048609319979</v>
      </c>
      <c r="AX671" t="str">
        <f t="shared" si="202"/>
        <v/>
      </c>
      <c r="AY671">
        <f t="shared" si="203"/>
        <v>-0.14655048609319979</v>
      </c>
      <c r="AZ671" t="str">
        <f t="shared" si="204"/>
        <v/>
      </c>
    </row>
    <row r="672" spans="1:52" s="17" customFormat="1" x14ac:dyDescent="0.3">
      <c r="A672">
        <v>22</v>
      </c>
      <c r="B672" t="s">
        <v>87</v>
      </c>
      <c r="C672" t="s">
        <v>85</v>
      </c>
      <c r="D672" t="s">
        <v>86</v>
      </c>
      <c r="E672" t="s">
        <v>42</v>
      </c>
      <c r="F672" s="2">
        <v>0</v>
      </c>
      <c r="G672" s="2">
        <f t="shared" si="194"/>
        <v>1</v>
      </c>
      <c r="H672" s="4">
        <f t="shared" si="195"/>
        <v>1</v>
      </c>
      <c r="I672">
        <f t="shared" si="196"/>
        <v>0</v>
      </c>
      <c r="J672">
        <f t="shared" si="189"/>
        <v>1</v>
      </c>
      <c r="K672">
        <f t="shared" si="197"/>
        <v>3</v>
      </c>
      <c r="L672">
        <f t="shared" si="198"/>
        <v>3</v>
      </c>
      <c r="M672" s="8">
        <f t="shared" ref="M672:W672" si="250">(M20-$M20)/$M20</f>
        <v>0</v>
      </c>
      <c r="N672" s="8">
        <f t="shared" si="250"/>
        <v>-0.34383259996595067</v>
      </c>
      <c r="O672" s="8">
        <f t="shared" si="250"/>
        <v>-0.34215215331043103</v>
      </c>
      <c r="P672" s="8">
        <f t="shared" si="250"/>
        <v>-7.0490314971007426E-2</v>
      </c>
      <c r="Q672" s="8">
        <f t="shared" si="250"/>
        <v>-0.5921045225933903</v>
      </c>
      <c r="R672" s="8">
        <f t="shared" si="250"/>
        <v>-0.25547333746074624</v>
      </c>
      <c r="S672" s="8">
        <f t="shared" si="250"/>
        <v>-0.931983336065909</v>
      </c>
      <c r="T672" s="8">
        <f t="shared" si="250"/>
        <v>7.1123913626370312</v>
      </c>
      <c r="U672" s="8">
        <f t="shared" si="250"/>
        <v>4.9859768177367352</v>
      </c>
      <c r="V672" s="8">
        <f t="shared" si="250"/>
        <v>2.5970070780119476</v>
      </c>
      <c r="W672" s="8">
        <f t="shared" si="250"/>
        <v>-0.74823049701298605</v>
      </c>
      <c r="X672"/>
      <c r="Y672" s="8">
        <f t="shared" ref="Y672:AI672" si="251">(Y20-$Y20)/$Y20</f>
        <v>0</v>
      </c>
      <c r="Z672" s="8">
        <f t="shared" si="251"/>
        <v>-0.18878141459662173</v>
      </c>
      <c r="AA672" s="8">
        <f t="shared" si="251"/>
        <v>-0.20148458250434834</v>
      </c>
      <c r="AB672" s="8">
        <f t="shared" si="251"/>
        <v>0.11505416103881824</v>
      </c>
      <c r="AC672" s="8">
        <f t="shared" si="251"/>
        <v>-0.207223367085277</v>
      </c>
      <c r="AD672" s="8">
        <f t="shared" si="251"/>
        <v>-0.35292452588688078</v>
      </c>
      <c r="AE672" s="8">
        <f t="shared" si="251"/>
        <v>-0.5847505597567384</v>
      </c>
      <c r="AF672" s="8">
        <f t="shared" si="251"/>
        <v>1.5580041529174076</v>
      </c>
      <c r="AG672" s="8">
        <f t="shared" si="251"/>
        <v>1.2617902864210397</v>
      </c>
      <c r="AH672" s="8">
        <f t="shared" si="251"/>
        <v>2.6255102584496499</v>
      </c>
      <c r="AI672" s="8">
        <f t="shared" si="251"/>
        <v>-0.17990884688710962</v>
      </c>
      <c r="AK672" s="8">
        <f t="shared" ref="AK672:AU672" si="252">(AK20-$AK20)/$AK20</f>
        <v>0</v>
      </c>
      <c r="AL672" s="8">
        <f t="shared" si="252"/>
        <v>-0.60279594068545672</v>
      </c>
      <c r="AM672" s="8">
        <f t="shared" si="252"/>
        <v>-0.61369917741081625</v>
      </c>
      <c r="AN672" s="8">
        <f t="shared" si="252"/>
        <v>0.11505416103881824</v>
      </c>
      <c r="AO672" s="8">
        <f t="shared" si="252"/>
        <v>-0.61475024629048425</v>
      </c>
      <c r="AP672" s="8">
        <f t="shared" si="252"/>
        <v>-0.35292452588688078</v>
      </c>
      <c r="AQ672" s="8">
        <f t="shared" si="252"/>
        <v>-0.6934745976258474</v>
      </c>
      <c r="AR672" s="8">
        <f t="shared" si="252"/>
        <v>0.33552458596603058</v>
      </c>
      <c r="AS672" s="8">
        <f t="shared" si="252"/>
        <v>-0.47480943077633381</v>
      </c>
      <c r="AT672" s="8">
        <f t="shared" si="252"/>
        <v>2.6255102584496499</v>
      </c>
      <c r="AU672" s="8">
        <f t="shared" si="252"/>
        <v>-0.39292994564811301</v>
      </c>
      <c r="AW672">
        <f t="shared" si="193"/>
        <v>0.50218139249319993</v>
      </c>
      <c r="AX672">
        <f t="shared" si="202"/>
        <v>0.50218139249319993</v>
      </c>
      <c r="AY672" t="str">
        <f t="shared" si="203"/>
        <v/>
      </c>
      <c r="AZ672">
        <f t="shared" si="204"/>
        <v>0.50218139249319993</v>
      </c>
    </row>
    <row r="673" spans="1:52" s="17" customFormat="1" x14ac:dyDescent="0.3">
      <c r="A673">
        <v>22</v>
      </c>
      <c r="B673" t="s">
        <v>88</v>
      </c>
      <c r="C673" t="s">
        <v>85</v>
      </c>
      <c r="D673" t="s">
        <v>86</v>
      </c>
      <c r="E673"/>
      <c r="F673" s="2">
        <v>0</v>
      </c>
      <c r="G673" s="2">
        <f t="shared" si="194"/>
        <v>1</v>
      </c>
      <c r="H673" s="4">
        <f t="shared" si="195"/>
        <v>0</v>
      </c>
      <c r="I673">
        <f t="shared" si="196"/>
        <v>1</v>
      </c>
      <c r="J673">
        <f t="shared" si="189"/>
        <v>0</v>
      </c>
      <c r="K673">
        <f t="shared" si="197"/>
        <v>3</v>
      </c>
      <c r="L673">
        <f t="shared" si="198"/>
        <v>0</v>
      </c>
      <c r="M673" s="8">
        <f t="shared" ref="M673:W673" si="253">(M21-$M21)/$M21</f>
        <v>0</v>
      </c>
      <c r="N673" s="8">
        <f t="shared" si="253"/>
        <v>0.1168808511786988</v>
      </c>
      <c r="O673" s="8">
        <f t="shared" si="253"/>
        <v>0.12554822881464756</v>
      </c>
      <c r="P673" s="8">
        <f t="shared" si="253"/>
        <v>-0.41331053781233029</v>
      </c>
      <c r="Q673" s="8">
        <f t="shared" si="253"/>
        <v>-0.45515512919285833</v>
      </c>
      <c r="R673" s="8">
        <f t="shared" si="253"/>
        <v>0.73922803108566371</v>
      </c>
      <c r="S673" s="8">
        <f t="shared" si="253"/>
        <v>0.84473465050515684</v>
      </c>
      <c r="T673" s="8">
        <f t="shared" si="253"/>
        <v>1.3152840521090509E-3</v>
      </c>
      <c r="U673" s="8">
        <f t="shared" si="253"/>
        <v>-1.0443341694244499E-2</v>
      </c>
      <c r="V673" s="8">
        <f t="shared" si="253"/>
        <v>0.76811074778355615</v>
      </c>
      <c r="W673" s="8">
        <f t="shared" si="253"/>
        <v>0.56335911828135865</v>
      </c>
      <c r="X673"/>
      <c r="Y673" s="8">
        <f t="shared" ref="Y673:AI673" si="254">(Y21-$Y21)/$Y21</f>
        <v>0</v>
      </c>
      <c r="Z673" s="8">
        <f t="shared" si="254"/>
        <v>-2.8513125503450882E-2</v>
      </c>
      <c r="AA673" s="8">
        <f t="shared" si="254"/>
        <v>-2.3493607300652676E-2</v>
      </c>
      <c r="AB673" s="8">
        <f t="shared" si="254"/>
        <v>-0.12850556718862802</v>
      </c>
      <c r="AC673" s="8">
        <f t="shared" si="254"/>
        <v>-0.24771907017174483</v>
      </c>
      <c r="AD673" s="8">
        <f t="shared" si="254"/>
        <v>0.69720959803649785</v>
      </c>
      <c r="AE673" s="8">
        <f t="shared" si="254"/>
        <v>0.66655909970770932</v>
      </c>
      <c r="AF673" s="8">
        <f t="shared" si="254"/>
        <v>-0.45310443816591917</v>
      </c>
      <c r="AG673" s="8">
        <f t="shared" si="254"/>
        <v>-0.30125674276943348</v>
      </c>
      <c r="AH673" s="8">
        <f t="shared" si="254"/>
        <v>0.29720078732823529</v>
      </c>
      <c r="AI673" s="8">
        <f t="shared" si="254"/>
        <v>0.52359212591545967</v>
      </c>
      <c r="AK673" s="8">
        <f t="shared" ref="AK673:AU673" si="255">(AK21-$AK21)/$AK21</f>
        <v>0</v>
      </c>
      <c r="AL673" s="8">
        <f t="shared" si="255"/>
        <v>-0.69968129209179242</v>
      </c>
      <c r="AM673" s="8">
        <f t="shared" si="255"/>
        <v>-0.69723688047992571</v>
      </c>
      <c r="AN673" s="8">
        <f t="shared" si="255"/>
        <v>-0.12850556718862802</v>
      </c>
      <c r="AO673" s="8">
        <f t="shared" si="255"/>
        <v>-0.74240518791759436</v>
      </c>
      <c r="AP673" s="8">
        <f t="shared" si="255"/>
        <v>0.69720959803649785</v>
      </c>
      <c r="AQ673" s="8">
        <f t="shared" si="255"/>
        <v>-0.48374957430757087</v>
      </c>
      <c r="AR673" s="8">
        <f t="shared" si="255"/>
        <v>-0.6891036501433998</v>
      </c>
      <c r="AS673" s="8">
        <f t="shared" si="255"/>
        <v>-0.85997956193574654</v>
      </c>
      <c r="AT673" s="8">
        <f t="shared" si="255"/>
        <v>0.29720078732823529</v>
      </c>
      <c r="AU673" s="8">
        <f t="shared" si="255"/>
        <v>-0.1445698378905392</v>
      </c>
      <c r="AW673">
        <f t="shared" si="193"/>
        <v>-7.6489615733999899E-2</v>
      </c>
      <c r="AX673" t="str">
        <f t="shared" si="202"/>
        <v/>
      </c>
      <c r="AY673">
        <f t="shared" si="203"/>
        <v>-7.6489615733999899E-2</v>
      </c>
      <c r="AZ673" t="str">
        <f t="shared" si="204"/>
        <v/>
      </c>
    </row>
    <row r="674" spans="1:52" s="17" customFormat="1" x14ac:dyDescent="0.3">
      <c r="A674">
        <v>22</v>
      </c>
      <c r="B674" t="s">
        <v>89</v>
      </c>
      <c r="C674" t="s">
        <v>85</v>
      </c>
      <c r="D674" t="s">
        <v>86</v>
      </c>
      <c r="E674"/>
      <c r="F674" s="2">
        <v>0</v>
      </c>
      <c r="G674" s="2">
        <f t="shared" si="194"/>
        <v>0</v>
      </c>
      <c r="H674" s="4">
        <f t="shared" si="195"/>
        <v>0</v>
      </c>
      <c r="I674">
        <f t="shared" si="196"/>
        <v>1</v>
      </c>
      <c r="J674">
        <f t="shared" si="189"/>
        <v>0</v>
      </c>
      <c r="K674">
        <f t="shared" si="197"/>
        <v>3</v>
      </c>
      <c r="L674">
        <f t="shared" si="198"/>
        <v>0</v>
      </c>
      <c r="M674" s="8">
        <f t="shared" ref="M674:W674" si="256">(M22-$M22)/$M22</f>
        <v>0</v>
      </c>
      <c r="N674" s="8">
        <f t="shared" si="256"/>
        <v>1.0641813943300533</v>
      </c>
      <c r="O674" s="8">
        <f t="shared" si="256"/>
        <v>1.0720076363879663</v>
      </c>
      <c r="P674" s="8">
        <f t="shared" si="256"/>
        <v>5.2474995688309569</v>
      </c>
      <c r="Q674" s="8">
        <f t="shared" si="256"/>
        <v>1.8129243289402992</v>
      </c>
      <c r="R674" s="8">
        <f t="shared" si="256"/>
        <v>0.62700144323261742</v>
      </c>
      <c r="S674" s="8">
        <f t="shared" si="256"/>
        <v>1.6559361071900991</v>
      </c>
      <c r="T674" s="8">
        <f t="shared" si="256"/>
        <v>2.4012130791617055</v>
      </c>
      <c r="U674" s="8">
        <f t="shared" si="256"/>
        <v>2.3392638287283236</v>
      </c>
      <c r="V674" s="8">
        <f t="shared" si="256"/>
        <v>1.5958118156307197</v>
      </c>
      <c r="W674" s="8">
        <f t="shared" si="256"/>
        <v>2.3330616696697146</v>
      </c>
      <c r="X674"/>
      <c r="Y674" s="8">
        <f t="shared" ref="Y674:AI674" si="257">(Y22-$Y22)/$Y22</f>
        <v>0</v>
      </c>
      <c r="Z674" s="8">
        <f t="shared" si="257"/>
        <v>0.59332186880966398</v>
      </c>
      <c r="AA674" s="8">
        <f t="shared" si="257"/>
        <v>0.58399224016293327</v>
      </c>
      <c r="AB674" s="8">
        <f t="shared" si="257"/>
        <v>1.4959251751754088</v>
      </c>
      <c r="AC674" s="8">
        <f t="shared" si="257"/>
        <v>0.53091919098088303</v>
      </c>
      <c r="AD674" s="8">
        <f t="shared" si="257"/>
        <v>0.51116871429927979</v>
      </c>
      <c r="AE674" s="8">
        <f t="shared" si="257"/>
        <v>1.07523113934556</v>
      </c>
      <c r="AF674" s="8">
        <f t="shared" si="257"/>
        <v>0.45985773988268197</v>
      </c>
      <c r="AG674" s="8">
        <f t="shared" si="257"/>
        <v>0.8578020076858468</v>
      </c>
      <c r="AH674" s="8">
        <f t="shared" si="257"/>
        <v>1.5226806422123471</v>
      </c>
      <c r="AI674" s="8">
        <f t="shared" si="257"/>
        <v>2.000601004380798</v>
      </c>
      <c r="AK674" s="8">
        <f t="shared" ref="AK674:AU674" si="258">(AK22-$AK22)/$AK22</f>
        <v>0</v>
      </c>
      <c r="AL674" s="8">
        <f t="shared" si="258"/>
        <v>-0.51978167206942594</v>
      </c>
      <c r="AM674" s="8">
        <f t="shared" si="258"/>
        <v>-0.52584817394357664</v>
      </c>
      <c r="AN674" s="8">
        <f t="shared" si="258"/>
        <v>1.4959251751754088</v>
      </c>
      <c r="AO674" s="8">
        <f t="shared" si="258"/>
        <v>-0.39639086113150679</v>
      </c>
      <c r="AP674" s="8">
        <f t="shared" si="258"/>
        <v>0.51116871429927979</v>
      </c>
      <c r="AQ674" s="8">
        <f t="shared" si="258"/>
        <v>-0.36154340325683926</v>
      </c>
      <c r="AR674" s="8">
        <f t="shared" si="258"/>
        <v>-0.17199029453801035</v>
      </c>
      <c r="AS674" s="8">
        <f t="shared" si="258"/>
        <v>-0.6324793405905339</v>
      </c>
      <c r="AT674" s="8">
        <f t="shared" si="258"/>
        <v>1.5226806422123471</v>
      </c>
      <c r="AU674" s="8">
        <f t="shared" si="258"/>
        <v>0.50643982068884463</v>
      </c>
      <c r="AW674">
        <f t="shared" si="193"/>
        <v>-0.27914129066600007</v>
      </c>
      <c r="AX674" t="str">
        <f t="shared" si="202"/>
        <v/>
      </c>
      <c r="AY674">
        <f t="shared" si="203"/>
        <v>-0.27914129066600007</v>
      </c>
      <c r="AZ674" t="str">
        <f t="shared" si="204"/>
        <v/>
      </c>
    </row>
    <row r="675" spans="1:52" s="17" customFormat="1" x14ac:dyDescent="0.3">
      <c r="A675">
        <v>22</v>
      </c>
      <c r="B675" t="s">
        <v>90</v>
      </c>
      <c r="C675" t="s">
        <v>85</v>
      </c>
      <c r="D675" t="s">
        <v>86</v>
      </c>
      <c r="E675"/>
      <c r="F675" s="2">
        <v>0</v>
      </c>
      <c r="G675" s="2">
        <f t="shared" si="194"/>
        <v>1</v>
      </c>
      <c r="H675" s="4">
        <f t="shared" si="195"/>
        <v>0</v>
      </c>
      <c r="I675">
        <f t="shared" si="196"/>
        <v>1</v>
      </c>
      <c r="J675">
        <f t="shared" si="189"/>
        <v>0</v>
      </c>
      <c r="K675">
        <f t="shared" si="197"/>
        <v>3</v>
      </c>
      <c r="L675">
        <f t="shared" si="198"/>
        <v>0</v>
      </c>
      <c r="M675" s="8">
        <f t="shared" ref="M675:W675" si="259">(M23-$M23)/$M23</f>
        <v>0</v>
      </c>
      <c r="N675" s="8">
        <f t="shared" si="259"/>
        <v>1.7398093116474573</v>
      </c>
      <c r="O675" s="8">
        <f t="shared" si="259"/>
        <v>1.7719168476427738</v>
      </c>
      <c r="P675" s="8">
        <f t="shared" si="259"/>
        <v>1.0887832897792009</v>
      </c>
      <c r="Q675" s="8">
        <f t="shared" si="259"/>
        <v>0.77509407647107309</v>
      </c>
      <c r="R675" s="8">
        <f t="shared" si="259"/>
        <v>0.20950797106627897</v>
      </c>
      <c r="S675" s="8">
        <f t="shared" si="259"/>
        <v>2.0168172360567223</v>
      </c>
      <c r="T675" s="8">
        <f t="shared" si="259"/>
        <v>3.9187218891493081</v>
      </c>
      <c r="U675" s="8">
        <f t="shared" si="259"/>
        <v>3.9752799762208548</v>
      </c>
      <c r="V675" s="8">
        <f t="shared" si="259"/>
        <v>4.4769921748222377</v>
      </c>
      <c r="W675" s="8">
        <f t="shared" si="259"/>
        <v>8.0115067575287355</v>
      </c>
      <c r="X675"/>
      <c r="Y675" s="8">
        <f t="shared" ref="Y675:AI675" si="260">(Y23-$Y23)/$Y23</f>
        <v>0</v>
      </c>
      <c r="Z675" s="8">
        <f t="shared" si="260"/>
        <v>0.89981832149723995</v>
      </c>
      <c r="AA675" s="8">
        <f t="shared" si="260"/>
        <v>0.89299999193686586</v>
      </c>
      <c r="AB675" s="8">
        <f t="shared" si="260"/>
        <v>0.85417736734578842</v>
      </c>
      <c r="AC675" s="8">
        <f t="shared" si="260"/>
        <v>0.27871237575413255</v>
      </c>
      <c r="AD675" s="8">
        <f t="shared" si="260"/>
        <v>8.6003564135635077E-2</v>
      </c>
      <c r="AE675" s="8">
        <f t="shared" si="260"/>
        <v>1.1541822131974873</v>
      </c>
      <c r="AF675" s="8">
        <f t="shared" si="260"/>
        <v>0.83848810930435724</v>
      </c>
      <c r="AG675" s="8">
        <f t="shared" si="260"/>
        <v>1.4242906572046672</v>
      </c>
      <c r="AH675" s="8">
        <f t="shared" si="260"/>
        <v>2.7583991588046568</v>
      </c>
      <c r="AI675" s="8">
        <f t="shared" si="260"/>
        <v>3.475190838758774</v>
      </c>
      <c r="AK675" s="8">
        <f t="shared" ref="AK675:AU675" si="261">(AK23-$AK23)/$AK23</f>
        <v>0</v>
      </c>
      <c r="AL675" s="8">
        <f t="shared" si="261"/>
        <v>-0.45496155186553527</v>
      </c>
      <c r="AM675" s="8">
        <f t="shared" si="261"/>
        <v>-0.45003294467679394</v>
      </c>
      <c r="AN675" s="8">
        <f t="shared" si="261"/>
        <v>0.85417736734578842</v>
      </c>
      <c r="AO675" s="8">
        <f t="shared" si="261"/>
        <v>-0.51663601187868702</v>
      </c>
      <c r="AP675" s="8">
        <f t="shared" si="261"/>
        <v>8.6003564135635077E-2</v>
      </c>
      <c r="AQ675" s="8">
        <f t="shared" si="261"/>
        <v>-0.35088482240701119</v>
      </c>
      <c r="AR675" s="8">
        <f t="shared" si="261"/>
        <v>5.6043934619534982E-2</v>
      </c>
      <c r="AS675" s="8">
        <f t="shared" si="261"/>
        <v>-0.52482546653266182</v>
      </c>
      <c r="AT675" s="8">
        <f t="shared" si="261"/>
        <v>2.7583991588046568</v>
      </c>
      <c r="AU675" s="8">
        <f t="shared" si="261"/>
        <v>0.84907018604150253</v>
      </c>
      <c r="AW675">
        <f t="shared" si="193"/>
        <v>-0.27914129066600007</v>
      </c>
      <c r="AX675" t="str">
        <f t="shared" si="202"/>
        <v/>
      </c>
      <c r="AY675">
        <f t="shared" si="203"/>
        <v>-0.27914129066600007</v>
      </c>
      <c r="AZ675" t="str">
        <f t="shared" si="204"/>
        <v/>
      </c>
    </row>
    <row r="676" spans="1:52" s="17" customFormat="1" x14ac:dyDescent="0.3">
      <c r="A676">
        <v>22</v>
      </c>
      <c r="B676" t="s">
        <v>91</v>
      </c>
      <c r="C676" t="s">
        <v>85</v>
      </c>
      <c r="D676" t="s">
        <v>86</v>
      </c>
      <c r="E676"/>
      <c r="F676" s="2">
        <v>0</v>
      </c>
      <c r="G676" s="2">
        <f t="shared" si="194"/>
        <v>0</v>
      </c>
      <c r="H676" s="4">
        <f t="shared" si="195"/>
        <v>0</v>
      </c>
      <c r="I676">
        <f t="shared" si="196"/>
        <v>1</v>
      </c>
      <c r="J676">
        <f t="shared" si="189"/>
        <v>0</v>
      </c>
      <c r="K676">
        <f t="shared" si="197"/>
        <v>3</v>
      </c>
      <c r="L676">
        <f t="shared" si="198"/>
        <v>0</v>
      </c>
      <c r="M676" s="8">
        <f t="shared" ref="M676:W676" si="262">(M24-$M24)/$M24</f>
        <v>0</v>
      </c>
      <c r="N676" s="8">
        <f t="shared" si="262"/>
        <v>-0.18386570920338136</v>
      </c>
      <c r="O676" s="8">
        <f t="shared" si="262"/>
        <v>-0.18625336809531806</v>
      </c>
      <c r="P676" s="8">
        <f t="shared" si="262"/>
        <v>-6.6330484578673521E-2</v>
      </c>
      <c r="Q676" s="8">
        <f t="shared" si="262"/>
        <v>-0.6324974432773931</v>
      </c>
      <c r="R676" s="8">
        <f t="shared" si="262"/>
        <v>-9.8189756261773842E-2</v>
      </c>
      <c r="S676" s="8">
        <f t="shared" si="262"/>
        <v>-0.69630427251430815</v>
      </c>
      <c r="T676" s="8">
        <f t="shared" si="262"/>
        <v>1.3000677000337912</v>
      </c>
      <c r="U676" s="8">
        <f t="shared" si="262"/>
        <v>1.3188953808172161</v>
      </c>
      <c r="V676" s="8">
        <f t="shared" si="262"/>
        <v>2.4557412493419828</v>
      </c>
      <c r="W676" s="8">
        <f t="shared" si="262"/>
        <v>-2.0556656791925726E-2</v>
      </c>
      <c r="X676"/>
      <c r="Y676" s="8">
        <f t="shared" ref="Y676:AI676" si="263">(Y24-$Y24)/$Y24</f>
        <v>0</v>
      </c>
      <c r="Z676" s="8">
        <f t="shared" si="263"/>
        <v>-0.24309184847356757</v>
      </c>
      <c r="AA676" s="8">
        <f t="shared" si="263"/>
        <v>-0.24780727704347544</v>
      </c>
      <c r="AB676" s="8">
        <f t="shared" si="263"/>
        <v>0.12294871559813297</v>
      </c>
      <c r="AC676" s="8">
        <f t="shared" si="263"/>
        <v>-0.42975885441661349</v>
      </c>
      <c r="AD676" s="8">
        <f t="shared" si="263"/>
        <v>-2.9868099806610983E-3</v>
      </c>
      <c r="AE676" s="8">
        <f t="shared" si="263"/>
        <v>-0.52520121304151623</v>
      </c>
      <c r="AF676" s="8">
        <f t="shared" si="263"/>
        <v>8.0259902668439589E-2</v>
      </c>
      <c r="AG676" s="8">
        <f t="shared" si="263"/>
        <v>0.42496867092060159</v>
      </c>
      <c r="AH676" s="8">
        <f t="shared" si="263"/>
        <v>1.4821710896209801</v>
      </c>
      <c r="AI676" s="8">
        <f t="shared" si="263"/>
        <v>0.31562231752877618</v>
      </c>
      <c r="AK676" s="8">
        <f t="shared" ref="AK676:AU676" si="264">(AK24-$AK24)/$AK24</f>
        <v>0</v>
      </c>
      <c r="AL676" s="8">
        <f t="shared" si="264"/>
        <v>-0.68453886040764556</v>
      </c>
      <c r="AM676" s="8">
        <f t="shared" si="264"/>
        <v>-0.68832344997816297</v>
      </c>
      <c r="AN676" s="8">
        <f t="shared" si="264"/>
        <v>0.12294871559813297</v>
      </c>
      <c r="AO676" s="8">
        <f t="shared" si="264"/>
        <v>-0.75814063280031052</v>
      </c>
      <c r="AP676" s="8">
        <f t="shared" si="264"/>
        <v>-2.9868099806610983E-3</v>
      </c>
      <c r="AQ676" s="8">
        <f t="shared" si="264"/>
        <v>-0.7599191106859996</v>
      </c>
      <c r="AR676" s="8">
        <f t="shared" si="264"/>
        <v>-0.37890949891887876</v>
      </c>
      <c r="AS676" s="8">
        <f t="shared" si="264"/>
        <v>-0.71771149501302178</v>
      </c>
      <c r="AT676" s="8">
        <f t="shared" si="264"/>
        <v>1.4821710896209801</v>
      </c>
      <c r="AU676" s="8">
        <f t="shared" si="264"/>
        <v>-0.43854380981830082</v>
      </c>
      <c r="AW676">
        <f t="shared" si="193"/>
        <v>-7.6489615733999899E-2</v>
      </c>
      <c r="AX676" t="str">
        <f t="shared" si="202"/>
        <v/>
      </c>
      <c r="AY676">
        <f t="shared" si="203"/>
        <v>-7.6489615733999899E-2</v>
      </c>
      <c r="AZ676" t="str">
        <f t="shared" si="204"/>
        <v/>
      </c>
    </row>
    <row r="677" spans="1:52" s="17" customFormat="1" x14ac:dyDescent="0.3">
      <c r="A677">
        <v>22</v>
      </c>
      <c r="B677" t="s">
        <v>92</v>
      </c>
      <c r="C677" t="s">
        <v>85</v>
      </c>
      <c r="D677" t="s">
        <v>86</v>
      </c>
      <c r="E677" t="s">
        <v>42</v>
      </c>
      <c r="F677" s="2">
        <v>0</v>
      </c>
      <c r="G677" s="2">
        <f t="shared" si="194"/>
        <v>0</v>
      </c>
      <c r="H677" s="4">
        <f t="shared" si="195"/>
        <v>1</v>
      </c>
      <c r="I677">
        <f t="shared" si="196"/>
        <v>0</v>
      </c>
      <c r="J677">
        <f t="shared" si="189"/>
        <v>1</v>
      </c>
      <c r="K677">
        <f t="shared" si="197"/>
        <v>3</v>
      </c>
      <c r="L677">
        <f t="shared" si="198"/>
        <v>3</v>
      </c>
      <c r="M677" s="8">
        <f t="shared" ref="M677:W677" si="265">(M25-$M25)/$M25</f>
        <v>0</v>
      </c>
      <c r="N677" s="8">
        <f t="shared" si="265"/>
        <v>-7.6775830233500861E-2</v>
      </c>
      <c r="O677" s="8">
        <f t="shared" si="265"/>
        <v>-7.3743747909696664E-2</v>
      </c>
      <c r="P677" s="8">
        <f t="shared" si="265"/>
        <v>-0.35256358554623179</v>
      </c>
      <c r="Q677" s="8">
        <f t="shared" si="265"/>
        <v>-0.41877955325850713</v>
      </c>
      <c r="R677" s="8">
        <f t="shared" si="265"/>
        <v>-0.87361663596407746</v>
      </c>
      <c r="S677" s="8">
        <f t="shared" si="265"/>
        <v>-0.8738155844407236</v>
      </c>
      <c r="T677" s="8">
        <f t="shared" si="265"/>
        <v>10.887072005368383</v>
      </c>
      <c r="U677" s="8">
        <f t="shared" si="265"/>
        <v>7.9334286135226888</v>
      </c>
      <c r="V677" s="8">
        <f t="shared" si="265"/>
        <v>2.5253014069421192E-2</v>
      </c>
      <c r="W677" s="8">
        <f t="shared" si="265"/>
        <v>-0.65918028926033112</v>
      </c>
      <c r="X677"/>
      <c r="Y677" s="8">
        <f t="shared" ref="Y677:AI677" si="266">(Y25-$Y25)/$Y25</f>
        <v>0</v>
      </c>
      <c r="Z677" s="8">
        <f t="shared" si="266"/>
        <v>0.22387090450458419</v>
      </c>
      <c r="AA677" s="8">
        <f t="shared" si="266"/>
        <v>0.18967761583481571</v>
      </c>
      <c r="AB677" s="8">
        <f t="shared" si="266"/>
        <v>-5.8493872839206283E-2</v>
      </c>
      <c r="AC677" s="8">
        <f t="shared" si="266"/>
        <v>0.16237776282838895</v>
      </c>
      <c r="AD677" s="8">
        <f t="shared" si="266"/>
        <v>-0.72249829425052137</v>
      </c>
      <c r="AE677" s="8">
        <f t="shared" si="266"/>
        <v>-0.30695383606592441</v>
      </c>
      <c r="AF677" s="8">
        <f t="shared" si="266"/>
        <v>2.5000657163334816</v>
      </c>
      <c r="AG677" s="8">
        <f t="shared" si="266"/>
        <v>2.2120328603727435</v>
      </c>
      <c r="AH677" s="8">
        <f t="shared" si="266"/>
        <v>0.75588844790944854</v>
      </c>
      <c r="AI677" s="8">
        <f t="shared" si="266"/>
        <v>0.18234113468144461</v>
      </c>
      <c r="AK677" s="8">
        <f t="shared" ref="AK677:AU677" si="267">(AK25-$AK25)/$AK25</f>
        <v>0</v>
      </c>
      <c r="AL677" s="8">
        <f t="shared" si="267"/>
        <v>-0.39188296995669503</v>
      </c>
      <c r="AM677" s="8">
        <f t="shared" si="267"/>
        <v>-0.40971333859287645</v>
      </c>
      <c r="AN677" s="8">
        <f t="shared" si="267"/>
        <v>-5.8493872839206283E-2</v>
      </c>
      <c r="AO677" s="8">
        <f t="shared" si="267"/>
        <v>-0.43038803651336993</v>
      </c>
      <c r="AP677" s="8">
        <f t="shared" si="267"/>
        <v>-0.72249829425052137</v>
      </c>
      <c r="AQ677" s="8">
        <f t="shared" si="267"/>
        <v>-0.50137448984548361</v>
      </c>
      <c r="AR677" s="8">
        <f t="shared" si="267"/>
        <v>1.0170427443074199</v>
      </c>
      <c r="AS677" s="8">
        <f t="shared" si="267"/>
        <v>-0.21320004056322889</v>
      </c>
      <c r="AT677" s="8">
        <f t="shared" si="267"/>
        <v>0.75588844790944854</v>
      </c>
      <c r="AU677" s="8">
        <f t="shared" si="267"/>
        <v>-0.2183550136755287</v>
      </c>
      <c r="AW677">
        <f t="shared" si="193"/>
        <v>0.50218139249319993</v>
      </c>
      <c r="AX677">
        <f t="shared" si="202"/>
        <v>0.50218139249319993</v>
      </c>
      <c r="AY677" t="str">
        <f t="shared" si="203"/>
        <v/>
      </c>
      <c r="AZ677">
        <f t="shared" si="204"/>
        <v>0.50218139249319993</v>
      </c>
    </row>
    <row r="678" spans="1:52" s="17" customFormat="1" x14ac:dyDescent="0.3">
      <c r="A678">
        <v>22</v>
      </c>
      <c r="B678" t="s">
        <v>93</v>
      </c>
      <c r="C678" t="s">
        <v>85</v>
      </c>
      <c r="D678" t="s">
        <v>86</v>
      </c>
      <c r="E678"/>
      <c r="F678" s="2">
        <v>0</v>
      </c>
      <c r="G678" s="2">
        <f t="shared" si="194"/>
        <v>1</v>
      </c>
      <c r="H678" s="4">
        <f t="shared" si="195"/>
        <v>0</v>
      </c>
      <c r="I678">
        <f t="shared" si="196"/>
        <v>1</v>
      </c>
      <c r="J678">
        <f t="shared" si="189"/>
        <v>0</v>
      </c>
      <c r="K678">
        <f t="shared" si="197"/>
        <v>3</v>
      </c>
      <c r="L678">
        <f t="shared" si="198"/>
        <v>0</v>
      </c>
      <c r="M678" s="8">
        <f t="shared" ref="M678:W678" si="268">(M26-$M26)/$M26</f>
        <v>0</v>
      </c>
      <c r="N678" s="8">
        <f t="shared" si="268"/>
        <v>6.7577203341689429E-2</v>
      </c>
      <c r="O678" s="8">
        <f t="shared" si="268"/>
        <v>7.2144472022281997E-2</v>
      </c>
      <c r="P678" s="8">
        <f t="shared" si="268"/>
        <v>0.30932156669256106</v>
      </c>
      <c r="Q678" s="8">
        <f t="shared" si="268"/>
        <v>-0.59949513073930416</v>
      </c>
      <c r="R678" s="8">
        <f t="shared" si="268"/>
        <v>0.28097056282625776</v>
      </c>
      <c r="S678" s="8">
        <f t="shared" si="268"/>
        <v>-0.24463769611385427</v>
      </c>
      <c r="T678" s="8">
        <f t="shared" si="268"/>
        <v>1.420574358445202</v>
      </c>
      <c r="U678" s="8">
        <f t="shared" si="268"/>
        <v>0.84415372520130705</v>
      </c>
      <c r="V678" s="8">
        <f t="shared" si="268"/>
        <v>2.336338341644236</v>
      </c>
      <c r="W678" s="8">
        <f t="shared" si="268"/>
        <v>0.98486763672009559</v>
      </c>
      <c r="X678"/>
      <c r="Y678" s="8">
        <f t="shared" ref="Y678:AI678" si="269">(Y26-$Y26)/$Y26</f>
        <v>0</v>
      </c>
      <c r="Z678" s="8">
        <f t="shared" si="269"/>
        <v>3.5394877449866323E-2</v>
      </c>
      <c r="AA678" s="8">
        <f t="shared" si="269"/>
        <v>2.6891239393412154E-2</v>
      </c>
      <c r="AB678" s="8">
        <f t="shared" si="269"/>
        <v>-3.3230859961785889E-2</v>
      </c>
      <c r="AC678" s="8">
        <f t="shared" si="269"/>
        <v>-0.38074637119266358</v>
      </c>
      <c r="AD678" s="8">
        <f t="shared" si="269"/>
        <v>0.50478983378399644</v>
      </c>
      <c r="AE678" s="8">
        <f t="shared" si="269"/>
        <v>6.1088605678206703E-2</v>
      </c>
      <c r="AF678" s="8">
        <f t="shared" si="269"/>
        <v>0.12309554173548019</v>
      </c>
      <c r="AG678" s="8">
        <f t="shared" si="269"/>
        <v>5.413608693755919E-2</v>
      </c>
      <c r="AH678" s="8">
        <f t="shared" si="269"/>
        <v>1.5344270848791277</v>
      </c>
      <c r="AI678" s="8">
        <f t="shared" si="269"/>
        <v>0.90661469657495963</v>
      </c>
      <c r="AK678" s="8">
        <f t="shared" ref="AK678:AU678" si="270">(AK26-$AK26)/$AK26</f>
        <v>0</v>
      </c>
      <c r="AL678" s="8">
        <f t="shared" si="270"/>
        <v>-0.64837762210530814</v>
      </c>
      <c r="AM678" s="8">
        <f t="shared" si="270"/>
        <v>-0.6523922933961559</v>
      </c>
      <c r="AN678" s="8">
        <f t="shared" si="270"/>
        <v>-3.3230859961785889E-2</v>
      </c>
      <c r="AO678" s="8">
        <f t="shared" si="270"/>
        <v>-0.76638332119924091</v>
      </c>
      <c r="AP678" s="8">
        <f t="shared" si="270"/>
        <v>0.50478983378399644</v>
      </c>
      <c r="AQ678" s="8">
        <f t="shared" si="270"/>
        <v>-0.59743338443737348</v>
      </c>
      <c r="AR678" s="8">
        <f t="shared" si="270"/>
        <v>-0.34512259862140593</v>
      </c>
      <c r="AS678" s="8">
        <f t="shared" si="270"/>
        <v>-0.74320593043090655</v>
      </c>
      <c r="AT678" s="8">
        <f t="shared" si="270"/>
        <v>1.5344270848791277</v>
      </c>
      <c r="AU678" s="8">
        <f t="shared" si="270"/>
        <v>-0.13858450971915251</v>
      </c>
      <c r="AW678">
        <f t="shared" si="193"/>
        <v>-0.14655048609319979</v>
      </c>
      <c r="AX678" t="str">
        <f t="shared" si="202"/>
        <v/>
      </c>
      <c r="AY678">
        <f t="shared" si="203"/>
        <v>-0.14655048609319979</v>
      </c>
      <c r="AZ678" t="str">
        <f t="shared" si="204"/>
        <v/>
      </c>
    </row>
    <row r="679" spans="1:52" s="17" customFormat="1" x14ac:dyDescent="0.3">
      <c r="A679">
        <v>23</v>
      </c>
      <c r="B679" t="s">
        <v>94</v>
      </c>
      <c r="C679" t="s">
        <v>95</v>
      </c>
      <c r="D679" t="s">
        <v>96</v>
      </c>
      <c r="E679"/>
      <c r="F679" s="2">
        <v>0</v>
      </c>
      <c r="G679" s="2">
        <f t="shared" si="194"/>
        <v>0</v>
      </c>
      <c r="H679" s="4">
        <f t="shared" si="195"/>
        <v>0</v>
      </c>
      <c r="I679">
        <f t="shared" si="196"/>
        <v>1</v>
      </c>
      <c r="J679">
        <f t="shared" si="189"/>
        <v>0</v>
      </c>
      <c r="K679">
        <f t="shared" si="197"/>
        <v>4</v>
      </c>
      <c r="L679">
        <f t="shared" si="198"/>
        <v>0</v>
      </c>
      <c r="M679" s="8">
        <f t="shared" ref="M679:W679" si="271">(M27-$M27)/$M27</f>
        <v>0</v>
      </c>
      <c r="N679" s="8">
        <f t="shared" si="271"/>
        <v>0.19303869653204705</v>
      </c>
      <c r="O679" s="8">
        <f t="shared" si="271"/>
        <v>0.20485444093060956</v>
      </c>
      <c r="P679" s="8">
        <f t="shared" si="271"/>
        <v>0.30395447634105965</v>
      </c>
      <c r="Q679" s="8">
        <f t="shared" si="271"/>
        <v>-0.13557497150673345</v>
      </c>
      <c r="R679" s="8">
        <f t="shared" si="271"/>
        <v>-9.6229823893739422E-2</v>
      </c>
      <c r="S679" s="8">
        <f t="shared" si="271"/>
        <v>7.8568540945283136E-2</v>
      </c>
      <c r="T679" s="8">
        <f t="shared" si="271"/>
        <v>1.3008319184623529</v>
      </c>
      <c r="U679" s="8">
        <f t="shared" si="271"/>
        <v>1.2299798142659677</v>
      </c>
      <c r="V679" s="8">
        <f t="shared" si="271"/>
        <v>0.52389830150309757</v>
      </c>
      <c r="W679" s="8">
        <f t="shared" si="271"/>
        <v>-9.8271405202393757E-3</v>
      </c>
      <c r="X679"/>
      <c r="Y679" s="8">
        <f t="shared" ref="Y679:AI679" si="272">(Y27-$Y27)/$Y27</f>
        <v>0</v>
      </c>
      <c r="Z679" s="8">
        <f t="shared" si="272"/>
        <v>2.9085382427115801E-2</v>
      </c>
      <c r="AA679" s="8">
        <f t="shared" si="272"/>
        <v>2.9592321814608791E-2</v>
      </c>
      <c r="AB679" s="8">
        <f t="shared" si="272"/>
        <v>0.61238051638449076</v>
      </c>
      <c r="AC679" s="8">
        <f t="shared" si="272"/>
        <v>6.2440387260615834E-2</v>
      </c>
      <c r="AD679" s="8">
        <f t="shared" si="272"/>
        <v>0.11508060344664564</v>
      </c>
      <c r="AE679" s="8">
        <f t="shared" si="272"/>
        <v>0.27170134789372663</v>
      </c>
      <c r="AF679" s="8">
        <f t="shared" si="272"/>
        <v>0.24792277325048206</v>
      </c>
      <c r="AG679" s="8">
        <f t="shared" si="272"/>
        <v>0.49703326961885352</v>
      </c>
      <c r="AH679" s="8">
        <f t="shared" si="272"/>
        <v>0.75148807307846921</v>
      </c>
      <c r="AI679" s="8">
        <f t="shared" si="272"/>
        <v>0.69016116500904345</v>
      </c>
      <c r="AK679" s="8">
        <f t="shared" ref="AK679:AU679" si="273">(AK27-$AK27)/$AK27</f>
        <v>0</v>
      </c>
      <c r="AL679" s="8">
        <f t="shared" si="273"/>
        <v>-0.67642348947584652</v>
      </c>
      <c r="AM679" s="8">
        <f t="shared" si="273"/>
        <v>-0.67160064576101519</v>
      </c>
      <c r="AN679" s="8">
        <f t="shared" si="273"/>
        <v>0.61238051638449076</v>
      </c>
      <c r="AO679" s="8">
        <f t="shared" si="273"/>
        <v>-0.5956770786039538</v>
      </c>
      <c r="AP679" s="8">
        <f t="shared" si="273"/>
        <v>0.11508060344664564</v>
      </c>
      <c r="AQ679" s="8">
        <f t="shared" si="273"/>
        <v>-0.58500645728747447</v>
      </c>
      <c r="AR679" s="8">
        <f t="shared" si="273"/>
        <v>-0.35682777444367503</v>
      </c>
      <c r="AS679" s="8">
        <f t="shared" si="273"/>
        <v>-0.74396550270181117</v>
      </c>
      <c r="AT679" s="8">
        <f t="shared" si="273"/>
        <v>0.75148807307846921</v>
      </c>
      <c r="AU679" s="8">
        <f t="shared" si="273"/>
        <v>6.5093848138341416E-3</v>
      </c>
      <c r="AW679">
        <f t="shared" si="193"/>
        <v>-0.49356719999999998</v>
      </c>
      <c r="AX679" t="str">
        <f t="shared" si="202"/>
        <v/>
      </c>
      <c r="AY679">
        <f t="shared" si="203"/>
        <v>-0.49356719999999998</v>
      </c>
      <c r="AZ679" t="str">
        <f t="shared" si="204"/>
        <v/>
      </c>
    </row>
    <row r="680" spans="1:52" s="17" customFormat="1" x14ac:dyDescent="0.3">
      <c r="A680">
        <v>23</v>
      </c>
      <c r="B680" t="s">
        <v>97</v>
      </c>
      <c r="C680" t="s">
        <v>95</v>
      </c>
      <c r="D680" t="s">
        <v>96</v>
      </c>
      <c r="E680"/>
      <c r="F680" s="2">
        <v>0</v>
      </c>
      <c r="G680" s="2">
        <f t="shared" si="194"/>
        <v>1</v>
      </c>
      <c r="H680" s="4">
        <f t="shared" si="195"/>
        <v>0</v>
      </c>
      <c r="I680">
        <f t="shared" si="196"/>
        <v>1</v>
      </c>
      <c r="J680">
        <f t="shared" si="189"/>
        <v>0</v>
      </c>
      <c r="K680">
        <f t="shared" si="197"/>
        <v>4</v>
      </c>
      <c r="L680">
        <f t="shared" si="198"/>
        <v>0</v>
      </c>
      <c r="M680" s="8">
        <f t="shared" ref="M680:W680" si="274">(M28-$M28)/$M28</f>
        <v>0</v>
      </c>
      <c r="N680" s="8">
        <f t="shared" si="274"/>
        <v>1.4843681180455526</v>
      </c>
      <c r="O680" s="8">
        <f t="shared" si="274"/>
        <v>1.5055835427145525</v>
      </c>
      <c r="P680" s="8">
        <f t="shared" si="274"/>
        <v>-0.26312675257174473</v>
      </c>
      <c r="Q680" s="8">
        <f t="shared" si="274"/>
        <v>0.1098162043038224</v>
      </c>
      <c r="R680" s="8">
        <f t="shared" si="274"/>
        <v>-0.74702503640333473</v>
      </c>
      <c r="S680" s="8">
        <f t="shared" si="274"/>
        <v>0.62738816064803415</v>
      </c>
      <c r="T680" s="8">
        <f t="shared" si="274"/>
        <v>8.1264747465089631</v>
      </c>
      <c r="U680" s="8">
        <f t="shared" si="274"/>
        <v>7.798711306272347</v>
      </c>
      <c r="V680" s="8">
        <f t="shared" si="274"/>
        <v>-0.39896605124523693</v>
      </c>
      <c r="W680" s="8">
        <f t="shared" si="274"/>
        <v>0.24058666188081027</v>
      </c>
      <c r="X680"/>
      <c r="Y680" s="8">
        <f t="shared" ref="Y680:AI680" si="275">(Y28-$Y28)/$Y28</f>
        <v>0</v>
      </c>
      <c r="Z680" s="8">
        <f t="shared" si="275"/>
        <v>0.68767550952981638</v>
      </c>
      <c r="AA680" s="8">
        <f t="shared" si="275"/>
        <v>0.69240651372625395</v>
      </c>
      <c r="AB680" s="8">
        <f t="shared" si="275"/>
        <v>2.4632207349301095E-2</v>
      </c>
      <c r="AC680" s="8">
        <f t="shared" si="275"/>
        <v>0.2334806818847158</v>
      </c>
      <c r="AD680" s="8">
        <f t="shared" si="275"/>
        <v>-0.69457296613209274</v>
      </c>
      <c r="AE680" s="8">
        <f t="shared" si="275"/>
        <v>0.66222007824561779</v>
      </c>
      <c r="AF680" s="8">
        <f t="shared" si="275"/>
        <v>2.3509095857006383</v>
      </c>
      <c r="AG680" s="8">
        <f t="shared" si="275"/>
        <v>2.9682247961101798</v>
      </c>
      <c r="AH680" s="8">
        <f t="shared" si="275"/>
        <v>-2.2113306233757443E-2</v>
      </c>
      <c r="AI680" s="8">
        <f t="shared" si="275"/>
        <v>1.7930536040273433</v>
      </c>
      <c r="AK680" s="8">
        <f t="shared" ref="AK680:AU680" si="276">(AK28-$AK28)/$AK28</f>
        <v>0</v>
      </c>
      <c r="AL680" s="8">
        <f t="shared" si="276"/>
        <v>-0.46782243225955156</v>
      </c>
      <c r="AM680" s="8">
        <f t="shared" si="276"/>
        <v>-0.46208063246765552</v>
      </c>
      <c r="AN680" s="8">
        <f t="shared" si="276"/>
        <v>2.4632207349301095E-2</v>
      </c>
      <c r="AO680" s="8">
        <f t="shared" si="276"/>
        <v>-0.54438697020410831</v>
      </c>
      <c r="AP680" s="8">
        <f t="shared" si="276"/>
        <v>-0.69457296613209274</v>
      </c>
      <c r="AQ680" s="8">
        <f t="shared" si="276"/>
        <v>-0.42188881606172768</v>
      </c>
      <c r="AR680" s="8">
        <f t="shared" si="276"/>
        <v>0.74122409528846112</v>
      </c>
      <c r="AS680" s="8">
        <f t="shared" si="276"/>
        <v>-0.32682441014767921</v>
      </c>
      <c r="AT680" s="8">
        <f t="shared" si="276"/>
        <v>-2.2113306233757443E-2</v>
      </c>
      <c r="AU680" s="8">
        <f t="shared" si="276"/>
        <v>0.61204147407724097</v>
      </c>
      <c r="AW680">
        <f t="shared" si="193"/>
        <v>-0.49192079999999988</v>
      </c>
      <c r="AX680" t="str">
        <f t="shared" si="202"/>
        <v/>
      </c>
      <c r="AY680">
        <f t="shared" si="203"/>
        <v>-0.49192079999999988</v>
      </c>
      <c r="AZ680" t="str">
        <f t="shared" si="204"/>
        <v/>
      </c>
    </row>
    <row r="681" spans="1:52" s="17" customFormat="1" x14ac:dyDescent="0.3">
      <c r="A681">
        <v>23</v>
      </c>
      <c r="B681" t="s">
        <v>98</v>
      </c>
      <c r="C681" t="s">
        <v>95</v>
      </c>
      <c r="D681" t="s">
        <v>96</v>
      </c>
      <c r="E681"/>
      <c r="F681" s="2">
        <v>0</v>
      </c>
      <c r="G681" s="2">
        <f t="shared" si="194"/>
        <v>1</v>
      </c>
      <c r="H681" s="4">
        <f t="shared" si="195"/>
        <v>0</v>
      </c>
      <c r="I681">
        <f t="shared" si="196"/>
        <v>0</v>
      </c>
      <c r="J681">
        <f t="shared" si="189"/>
        <v>1</v>
      </c>
      <c r="K681">
        <f t="shared" si="197"/>
        <v>4</v>
      </c>
      <c r="L681">
        <f t="shared" si="198"/>
        <v>0</v>
      </c>
      <c r="M681" s="8">
        <f t="shared" ref="M681:W681" si="277">(M29-$M29)/$M29</f>
        <v>0</v>
      </c>
      <c r="N681" s="8">
        <f t="shared" si="277"/>
        <v>7.9325700313233369E-2</v>
      </c>
      <c r="O681" s="8">
        <f t="shared" si="277"/>
        <v>8.6222231522360554E-2</v>
      </c>
      <c r="P681" s="8">
        <f t="shared" si="277"/>
        <v>0.30575705570204975</v>
      </c>
      <c r="Q681" s="8">
        <f t="shared" si="277"/>
        <v>-0.33950942864771505</v>
      </c>
      <c r="R681" s="8">
        <f t="shared" si="277"/>
        <v>-0.2078670143140412</v>
      </c>
      <c r="S681" s="8">
        <f t="shared" si="277"/>
        <v>-0.57196522213294776</v>
      </c>
      <c r="T681" s="8">
        <f t="shared" si="277"/>
        <v>1.7441726855144228</v>
      </c>
      <c r="U681" s="8">
        <f t="shared" si="277"/>
        <v>1.3405150744812855</v>
      </c>
      <c r="V681" s="8">
        <f t="shared" si="277"/>
        <v>1.7334863137695011</v>
      </c>
      <c r="W681" s="8">
        <f t="shared" si="277"/>
        <v>0.11547104670355049</v>
      </c>
      <c r="X681"/>
      <c r="Y681" s="8">
        <f t="shared" ref="Y681:AI681" si="278">(Y29-$Y29)/$Y29</f>
        <v>0</v>
      </c>
      <c r="Z681" s="8">
        <f t="shared" si="278"/>
        <v>2.9105660985414544E-3</v>
      </c>
      <c r="AA681" s="8">
        <f t="shared" si="278"/>
        <v>2.6357975626400761E-3</v>
      </c>
      <c r="AB681" s="8">
        <f t="shared" si="278"/>
        <v>0.56722433409202422</v>
      </c>
      <c r="AC681" s="8">
        <f t="shared" si="278"/>
        <v>-0.12531743420698949</v>
      </c>
      <c r="AD681" s="8">
        <f t="shared" si="278"/>
        <v>0.42328196635796339</v>
      </c>
      <c r="AE681" s="8">
        <f t="shared" si="278"/>
        <v>-3.0871864315604156E-2</v>
      </c>
      <c r="AF681" s="8">
        <f t="shared" si="278"/>
        <v>0.64201386456774701</v>
      </c>
      <c r="AG681" s="8">
        <f t="shared" si="278"/>
        <v>0.6088623618407597</v>
      </c>
      <c r="AH681" s="8">
        <f t="shared" si="278"/>
        <v>1.1518346006607323</v>
      </c>
      <c r="AI681" s="8">
        <f t="shared" si="278"/>
        <v>0.47878922842711058</v>
      </c>
      <c r="AK681" s="8">
        <f t="shared" ref="AK681:AU681" si="279">(AK29-$AK29)/$AK29</f>
        <v>0</v>
      </c>
      <c r="AL681" s="8">
        <f t="shared" si="279"/>
        <v>-0.65957672811976908</v>
      </c>
      <c r="AM681" s="8">
        <f t="shared" si="279"/>
        <v>-0.65771543964289747</v>
      </c>
      <c r="AN681" s="8">
        <f t="shared" si="279"/>
        <v>0.56722433409202422</v>
      </c>
      <c r="AO681" s="8">
        <f t="shared" si="279"/>
        <v>-0.67141221238332116</v>
      </c>
      <c r="AP681" s="8">
        <f t="shared" si="279"/>
        <v>0.42328196635796339</v>
      </c>
      <c r="AQ681" s="8">
        <f t="shared" si="279"/>
        <v>-0.64471580888570679</v>
      </c>
      <c r="AR681" s="8">
        <f t="shared" si="279"/>
        <v>-0.14204248794247443</v>
      </c>
      <c r="AS681" s="8">
        <f t="shared" si="279"/>
        <v>-0.72581997288124278</v>
      </c>
      <c r="AT681" s="8">
        <f t="shared" si="279"/>
        <v>1.1518346006607323</v>
      </c>
      <c r="AU681" s="8">
        <f t="shared" si="279"/>
        <v>-0.23315618132823279</v>
      </c>
      <c r="AW681">
        <f t="shared" si="193"/>
        <v>0.48999999999999988</v>
      </c>
      <c r="AX681" t="str">
        <f t="shared" si="202"/>
        <v/>
      </c>
      <c r="AY681" t="str">
        <f t="shared" si="203"/>
        <v/>
      </c>
      <c r="AZ681">
        <f t="shared" si="204"/>
        <v>0.48999999999999988</v>
      </c>
    </row>
    <row r="682" spans="1:52" s="17" customFormat="1" x14ac:dyDescent="0.3">
      <c r="A682">
        <v>23</v>
      </c>
      <c r="B682" t="s">
        <v>99</v>
      </c>
      <c r="C682" t="s">
        <v>95</v>
      </c>
      <c r="D682" t="s">
        <v>96</v>
      </c>
      <c r="E682"/>
      <c r="F682" s="2">
        <v>0</v>
      </c>
      <c r="G682" s="2">
        <f t="shared" si="194"/>
        <v>0</v>
      </c>
      <c r="H682" s="4">
        <f t="shared" si="195"/>
        <v>0</v>
      </c>
      <c r="I682">
        <f t="shared" si="196"/>
        <v>0</v>
      </c>
      <c r="J682">
        <f t="shared" si="189"/>
        <v>1</v>
      </c>
      <c r="K682">
        <f t="shared" si="197"/>
        <v>4</v>
      </c>
      <c r="L682">
        <f t="shared" si="198"/>
        <v>0</v>
      </c>
      <c r="M682" s="8">
        <f t="shared" ref="M682:W682" si="280">(M30-$M30)/$M30</f>
        <v>0</v>
      </c>
      <c r="N682" s="8">
        <f t="shared" si="280"/>
        <v>0.19215562439205253</v>
      </c>
      <c r="O682" s="8">
        <f t="shared" si="280"/>
        <v>0.19357413609717455</v>
      </c>
      <c r="P682" s="8">
        <f t="shared" si="280"/>
        <v>-0.7665138355349429</v>
      </c>
      <c r="Q682" s="8">
        <f t="shared" si="280"/>
        <v>-0.65685184851337464</v>
      </c>
      <c r="R682" s="8">
        <f t="shared" si="280"/>
        <v>-0.85004553973204455</v>
      </c>
      <c r="S682" s="8">
        <f t="shared" si="280"/>
        <v>-0.74126387648934911</v>
      </c>
      <c r="T682" s="8">
        <f t="shared" si="280"/>
        <v>4.2362600906562031</v>
      </c>
      <c r="U682" s="8">
        <f t="shared" si="280"/>
        <v>3.4505178674864339</v>
      </c>
      <c r="V682" s="8">
        <f t="shared" si="280"/>
        <v>-0.93212875124724781</v>
      </c>
      <c r="W682" s="8">
        <f t="shared" si="280"/>
        <v>-0.71760300718994774</v>
      </c>
      <c r="X682"/>
      <c r="Y682" s="8">
        <f t="shared" ref="Y682:AI682" si="281">(Y30-$Y30)/$Y30</f>
        <v>0</v>
      </c>
      <c r="Z682" s="8">
        <f t="shared" si="281"/>
        <v>0.23447236834157065</v>
      </c>
      <c r="AA682" s="8">
        <f t="shared" si="281"/>
        <v>0.23103119194232205</v>
      </c>
      <c r="AB682" s="8">
        <f t="shared" si="281"/>
        <v>-0.32711350792254335</v>
      </c>
      <c r="AC682" s="8">
        <f t="shared" si="281"/>
        <v>-0.22940863791838439</v>
      </c>
      <c r="AD682" s="8">
        <f t="shared" si="281"/>
        <v>-0.16141073700769817</v>
      </c>
      <c r="AE682" s="8">
        <f t="shared" si="281"/>
        <v>7.5086764304525308E-2</v>
      </c>
      <c r="AF682" s="8">
        <f t="shared" si="281"/>
        <v>2.133960738666306</v>
      </c>
      <c r="AG682" s="8">
        <f t="shared" si="281"/>
        <v>2.0718277073127935</v>
      </c>
      <c r="AH682" s="8">
        <f t="shared" si="281"/>
        <v>-0.7848342222768665</v>
      </c>
      <c r="AI682" s="8">
        <f t="shared" si="281"/>
        <v>0.24851284510108201</v>
      </c>
      <c r="AK682" s="8">
        <f t="shared" ref="AK682:AU682" si="282">(AK30-$AK30)/$AK30</f>
        <v>0</v>
      </c>
      <c r="AL682" s="8">
        <f t="shared" si="282"/>
        <v>-0.54205429860776322</v>
      </c>
      <c r="AM682" s="8">
        <f t="shared" si="282"/>
        <v>-0.54289139088676186</v>
      </c>
      <c r="AN682" s="8">
        <f t="shared" si="282"/>
        <v>-0.32711350792254335</v>
      </c>
      <c r="AO682" s="8">
        <f t="shared" si="282"/>
        <v>-0.68432920188025792</v>
      </c>
      <c r="AP682" s="8">
        <f t="shared" si="282"/>
        <v>-0.16141073700769817</v>
      </c>
      <c r="AQ682" s="8">
        <f t="shared" si="282"/>
        <v>-0.5583619260186069</v>
      </c>
      <c r="AR682" s="8">
        <f t="shared" si="282"/>
        <v>0.64055758635594451</v>
      </c>
      <c r="AS682" s="8">
        <f t="shared" si="282"/>
        <v>-0.47790873340078205</v>
      </c>
      <c r="AT682" s="8">
        <f t="shared" si="282"/>
        <v>-0.7848342222768665</v>
      </c>
      <c r="AU682" s="8">
        <f t="shared" si="282"/>
        <v>-0.32710750871303806</v>
      </c>
      <c r="AW682">
        <f t="shared" si="193"/>
        <v>0.48999999999999988</v>
      </c>
      <c r="AX682" t="str">
        <f t="shared" si="202"/>
        <v/>
      </c>
      <c r="AY682" t="str">
        <f t="shared" si="203"/>
        <v/>
      </c>
      <c r="AZ682">
        <f t="shared" si="204"/>
        <v>0.48999999999999988</v>
      </c>
    </row>
    <row r="683" spans="1:52" s="17" customFormat="1" x14ac:dyDescent="0.3">
      <c r="A683">
        <v>23</v>
      </c>
      <c r="B683" t="s">
        <v>100</v>
      </c>
      <c r="C683" t="s">
        <v>95</v>
      </c>
      <c r="D683" t="s">
        <v>96</v>
      </c>
      <c r="E683" t="s">
        <v>42</v>
      </c>
      <c r="F683" s="2">
        <v>0</v>
      </c>
      <c r="G683" s="2">
        <f t="shared" si="194"/>
        <v>1</v>
      </c>
      <c r="H683" s="4">
        <f t="shared" si="195"/>
        <v>1</v>
      </c>
      <c r="I683">
        <f t="shared" si="196"/>
        <v>0</v>
      </c>
      <c r="J683">
        <f t="shared" si="189"/>
        <v>1</v>
      </c>
      <c r="K683">
        <f t="shared" si="197"/>
        <v>4</v>
      </c>
      <c r="L683">
        <f t="shared" si="198"/>
        <v>4</v>
      </c>
      <c r="M683" s="8">
        <f t="shared" ref="M683:W683" si="283">(M31-$M31)/$M31</f>
        <v>0</v>
      </c>
      <c r="N683" s="8">
        <f t="shared" si="283"/>
        <v>-9.8446320445174554E-2</v>
      </c>
      <c r="O683" s="8">
        <f t="shared" si="283"/>
        <v>-9.2503842254165899E-2</v>
      </c>
      <c r="P683" s="8">
        <f t="shared" si="283"/>
        <v>-0.60656820379167598</v>
      </c>
      <c r="Q683" s="8">
        <f t="shared" si="283"/>
        <v>-0.6113745753691181</v>
      </c>
      <c r="R683" s="8">
        <f t="shared" si="283"/>
        <v>-0.68666501030667593</v>
      </c>
      <c r="S683" s="8">
        <f t="shared" si="283"/>
        <v>-0.67728243116945952</v>
      </c>
      <c r="T683" s="8">
        <f t="shared" si="283"/>
        <v>1.0306142590502356</v>
      </c>
      <c r="U683" s="8">
        <f t="shared" si="283"/>
        <v>0.81461560526526899</v>
      </c>
      <c r="V683" s="8">
        <f t="shared" si="283"/>
        <v>4.0853026602505699E-2</v>
      </c>
      <c r="W683" s="8">
        <f t="shared" si="283"/>
        <v>-0.46893750059985706</v>
      </c>
      <c r="X683"/>
      <c r="Y683" s="8">
        <f t="shared" ref="Y683:AI683" si="284">(Y31-$Y31)/$Y31</f>
        <v>0</v>
      </c>
      <c r="Z683" s="8">
        <f t="shared" si="284"/>
        <v>-0.12467250269678934</v>
      </c>
      <c r="AA683" s="8">
        <f t="shared" si="284"/>
        <v>-0.12428956212336568</v>
      </c>
      <c r="AB683" s="8">
        <f t="shared" si="284"/>
        <v>-0.31096521475512723</v>
      </c>
      <c r="AC683" s="8">
        <f t="shared" si="284"/>
        <v>-0.40508564631657568</v>
      </c>
      <c r="AD683" s="8">
        <f t="shared" si="284"/>
        <v>-0.12322133623967028</v>
      </c>
      <c r="AE683" s="8">
        <f t="shared" si="284"/>
        <v>-0.12824875455095219</v>
      </c>
      <c r="AF683" s="8">
        <f t="shared" si="284"/>
        <v>0.14504627760461344</v>
      </c>
      <c r="AG683" s="8">
        <f t="shared" si="284"/>
        <v>0.22969244780612527</v>
      </c>
      <c r="AH683" s="8">
        <f t="shared" si="284"/>
        <v>0.52789289479766821</v>
      </c>
      <c r="AI683" s="8">
        <f t="shared" si="284"/>
        <v>0.2043000300707371</v>
      </c>
      <c r="AK683" s="8">
        <f t="shared" ref="AK683:AU683" si="285">(AK31-$AK31)/$AK31</f>
        <v>0</v>
      </c>
      <c r="AL683" s="8">
        <f t="shared" si="285"/>
        <v>-0.72996087222446271</v>
      </c>
      <c r="AM683" s="8">
        <f t="shared" si="285"/>
        <v>-0.72722567693869111</v>
      </c>
      <c r="AN683" s="8">
        <f t="shared" si="285"/>
        <v>-0.31096521475512723</v>
      </c>
      <c r="AO683" s="8">
        <f t="shared" si="285"/>
        <v>-0.76716981475313284</v>
      </c>
      <c r="AP683" s="8">
        <f t="shared" si="285"/>
        <v>-0.12322133623967028</v>
      </c>
      <c r="AQ683" s="8">
        <f t="shared" si="285"/>
        <v>-0.68959387301684272</v>
      </c>
      <c r="AR683" s="8">
        <f t="shared" si="285"/>
        <v>-0.4077976955614564</v>
      </c>
      <c r="AS683" s="8">
        <f t="shared" si="285"/>
        <v>-0.77901096758507449</v>
      </c>
      <c r="AT683" s="8">
        <f t="shared" si="285"/>
        <v>0.52789289479766821</v>
      </c>
      <c r="AU683" s="8">
        <f t="shared" si="285"/>
        <v>-0.34458131190191199</v>
      </c>
      <c r="AW683">
        <f t="shared" si="193"/>
        <v>0.48999999999999988</v>
      </c>
      <c r="AX683">
        <f t="shared" si="202"/>
        <v>0.48999999999999988</v>
      </c>
      <c r="AY683" t="str">
        <f t="shared" si="203"/>
        <v/>
      </c>
      <c r="AZ683">
        <f t="shared" si="204"/>
        <v>0.48999999999999988</v>
      </c>
    </row>
    <row r="684" spans="1:52" s="17" customFormat="1" x14ac:dyDescent="0.3">
      <c r="A684">
        <v>23</v>
      </c>
      <c r="B684" t="s">
        <v>101</v>
      </c>
      <c r="C684" t="s">
        <v>95</v>
      </c>
      <c r="D684" t="s">
        <v>96</v>
      </c>
      <c r="E684"/>
      <c r="F684" s="2">
        <v>0</v>
      </c>
      <c r="G684" s="2">
        <f t="shared" si="194"/>
        <v>0</v>
      </c>
      <c r="H684" s="4">
        <f t="shared" si="195"/>
        <v>0</v>
      </c>
      <c r="I684">
        <f t="shared" si="196"/>
        <v>0</v>
      </c>
      <c r="J684">
        <f t="shared" si="189"/>
        <v>1</v>
      </c>
      <c r="K684">
        <f t="shared" si="197"/>
        <v>4</v>
      </c>
      <c r="L684">
        <f t="shared" si="198"/>
        <v>0</v>
      </c>
      <c r="M684" s="8">
        <f t="shared" ref="M684:W684" si="286">(M32-$M32)/$M32</f>
        <v>0</v>
      </c>
      <c r="N684" s="8">
        <f t="shared" si="286"/>
        <v>0.22590203888794594</v>
      </c>
      <c r="O684" s="8">
        <f t="shared" si="286"/>
        <v>0.2300425854838174</v>
      </c>
      <c r="P684" s="8">
        <f t="shared" si="286"/>
        <v>-0.60116667852632943</v>
      </c>
      <c r="Q684" s="8">
        <f t="shared" si="286"/>
        <v>-0.56513564740263345</v>
      </c>
      <c r="R684" s="8">
        <f t="shared" si="286"/>
        <v>-0.69336689432014342</v>
      </c>
      <c r="S684" s="8">
        <f t="shared" si="286"/>
        <v>-0.6396734049627224</v>
      </c>
      <c r="T684" s="8">
        <f t="shared" si="286"/>
        <v>4.0065938237999115</v>
      </c>
      <c r="U684" s="8">
        <f t="shared" si="286"/>
        <v>3.4445378222491585</v>
      </c>
      <c r="V684" s="8">
        <f t="shared" si="286"/>
        <v>-0.76149162287699956</v>
      </c>
      <c r="W684" s="8">
        <f t="shared" si="286"/>
        <v>-0.6145686923193775</v>
      </c>
      <c r="X684"/>
      <c r="Y684" s="8">
        <f t="shared" ref="Y684:AI684" si="287">(Y32-$Y32)/$Y32</f>
        <v>0</v>
      </c>
      <c r="Z684" s="8">
        <f t="shared" si="287"/>
        <v>0.18003308977353333</v>
      </c>
      <c r="AA684" s="8">
        <f t="shared" si="287"/>
        <v>0.18433550670053922</v>
      </c>
      <c r="AB684" s="8">
        <f t="shared" si="287"/>
        <v>-0.26947066927319407</v>
      </c>
      <c r="AC684" s="8">
        <f t="shared" si="287"/>
        <v>-0.25144367131786916</v>
      </c>
      <c r="AD684" s="8">
        <f t="shared" si="287"/>
        <v>0.18937887394148134</v>
      </c>
      <c r="AE684" s="8">
        <f t="shared" si="287"/>
        <v>0.33989436409724422</v>
      </c>
      <c r="AF684" s="8">
        <f t="shared" si="287"/>
        <v>1.4039846200030102</v>
      </c>
      <c r="AG684" s="8">
        <f t="shared" si="287"/>
        <v>1.5756654492174189</v>
      </c>
      <c r="AH684" s="8">
        <f t="shared" si="287"/>
        <v>-0.24119910636371852</v>
      </c>
      <c r="AI684" s="8">
        <f t="shared" si="287"/>
        <v>0.46445366741358568</v>
      </c>
      <c r="AK684" s="8">
        <f t="shared" ref="AK684:AU684" si="288">(AK32-$AK32)/$AK32</f>
        <v>0</v>
      </c>
      <c r="AL684" s="8">
        <f t="shared" si="288"/>
        <v>-0.59186478997460601</v>
      </c>
      <c r="AM684" s="8">
        <f t="shared" si="288"/>
        <v>-0.58940760069392606</v>
      </c>
      <c r="AN684" s="8">
        <f t="shared" si="288"/>
        <v>-0.26947066927319407</v>
      </c>
      <c r="AO684" s="8">
        <f t="shared" si="288"/>
        <v>-0.70421107077391809</v>
      </c>
      <c r="AP684" s="8">
        <f t="shared" si="288"/>
        <v>0.18937887394148134</v>
      </c>
      <c r="AQ684" s="8">
        <f t="shared" si="288"/>
        <v>-0.54472489392232015</v>
      </c>
      <c r="AR684" s="8">
        <f t="shared" si="288"/>
        <v>0.24162508865857879</v>
      </c>
      <c r="AS684" s="8">
        <f t="shared" si="288"/>
        <v>-0.53951832809458478</v>
      </c>
      <c r="AT684" s="8">
        <f t="shared" si="288"/>
        <v>-0.24119910636371852</v>
      </c>
      <c r="AU684" s="8">
        <f t="shared" si="288"/>
        <v>-0.25153556965032481</v>
      </c>
      <c r="AW684">
        <f t="shared" si="193"/>
        <v>0.48999999999999988</v>
      </c>
      <c r="AX684" t="str">
        <f t="shared" si="202"/>
        <v/>
      </c>
      <c r="AY684" t="str">
        <f t="shared" si="203"/>
        <v/>
      </c>
      <c r="AZ684">
        <f t="shared" si="204"/>
        <v>0.48999999999999988</v>
      </c>
    </row>
    <row r="685" spans="1:52" s="17" customFormat="1" x14ac:dyDescent="0.3">
      <c r="A685">
        <v>23</v>
      </c>
      <c r="B685" t="s">
        <v>102</v>
      </c>
      <c r="C685" t="s">
        <v>95</v>
      </c>
      <c r="D685" t="s">
        <v>96</v>
      </c>
      <c r="E685"/>
      <c r="F685" s="2">
        <v>0</v>
      </c>
      <c r="G685" s="2">
        <f t="shared" si="194"/>
        <v>0</v>
      </c>
      <c r="H685" s="4">
        <f t="shared" si="195"/>
        <v>0</v>
      </c>
      <c r="I685">
        <f t="shared" si="196"/>
        <v>1</v>
      </c>
      <c r="J685">
        <f t="shared" si="189"/>
        <v>0</v>
      </c>
      <c r="K685">
        <f t="shared" si="197"/>
        <v>4</v>
      </c>
      <c r="L685">
        <f t="shared" si="198"/>
        <v>0</v>
      </c>
      <c r="M685" s="8">
        <f t="shared" ref="M685:W685" si="289">(M33-$M33)/$M33</f>
        <v>0</v>
      </c>
      <c r="N685" s="8">
        <f t="shared" si="289"/>
        <v>-0.28726093103418388</v>
      </c>
      <c r="O685" s="8">
        <f t="shared" si="289"/>
        <v>-0.28337167263099527</v>
      </c>
      <c r="P685" s="8">
        <f t="shared" si="289"/>
        <v>-0.82430711471764073</v>
      </c>
      <c r="Q685" s="8">
        <f t="shared" si="289"/>
        <v>-0.8703737707191791</v>
      </c>
      <c r="R685" s="8">
        <f t="shared" si="289"/>
        <v>-0.82544836225921048</v>
      </c>
      <c r="S685" s="8">
        <f t="shared" si="289"/>
        <v>-0.87305226779769562</v>
      </c>
      <c r="T685" s="8">
        <f t="shared" si="289"/>
        <v>0.74183743349727671</v>
      </c>
      <c r="U685" s="8">
        <f t="shared" si="289"/>
        <v>0.39726342262882791</v>
      </c>
      <c r="V685" s="8">
        <f t="shared" si="289"/>
        <v>-0.48312841050972222</v>
      </c>
      <c r="W685" s="8">
        <f t="shared" si="289"/>
        <v>-0.81665974484074411</v>
      </c>
      <c r="X685"/>
      <c r="Y685" s="8">
        <f t="shared" ref="Y685:AI685" si="290">(Y33-$Y33)/$Y33</f>
        <v>0</v>
      </c>
      <c r="Z685" s="8">
        <f t="shared" si="290"/>
        <v>-0.22813716098623013</v>
      </c>
      <c r="AA685" s="8">
        <f t="shared" si="290"/>
        <v>-0.22988931613585076</v>
      </c>
      <c r="AB685" s="8">
        <f t="shared" si="290"/>
        <v>-0.61421193313122935</v>
      </c>
      <c r="AC685" s="8">
        <f t="shared" si="290"/>
        <v>-0.7005985717147738</v>
      </c>
      <c r="AD685" s="8">
        <f t="shared" si="290"/>
        <v>-0.3636592175946472</v>
      </c>
      <c r="AE685" s="8">
        <f t="shared" si="290"/>
        <v>-0.43236266043840221</v>
      </c>
      <c r="AF685" s="8">
        <f t="shared" si="290"/>
        <v>0.22058947553231617</v>
      </c>
      <c r="AG685" s="8">
        <f t="shared" si="290"/>
        <v>9.8193199498264702E-2</v>
      </c>
      <c r="AH685" s="8">
        <f t="shared" si="290"/>
        <v>0.20619642551895817</v>
      </c>
      <c r="AI685" s="8">
        <f t="shared" si="290"/>
        <v>-0.29292593852929466</v>
      </c>
      <c r="AK685" s="8">
        <f t="shared" ref="AK685:AU685" si="291">(AK33-$AK33)/$AK33</f>
        <v>0</v>
      </c>
      <c r="AL685" s="8">
        <f t="shared" si="291"/>
        <v>-0.74219113728295627</v>
      </c>
      <c r="AM685" s="8">
        <f t="shared" si="291"/>
        <v>-0.74117789952367452</v>
      </c>
      <c r="AN685" s="8">
        <f t="shared" si="291"/>
        <v>-0.61421193313122935</v>
      </c>
      <c r="AO685" s="8">
        <f t="shared" si="291"/>
        <v>-0.88273446346326734</v>
      </c>
      <c r="AP685" s="8">
        <f t="shared" si="291"/>
        <v>-0.3636592175946472</v>
      </c>
      <c r="AQ685" s="8">
        <f t="shared" si="291"/>
        <v>-0.81022612403951877</v>
      </c>
      <c r="AR685" s="8">
        <f t="shared" si="291"/>
        <v>-0.36776155899162816</v>
      </c>
      <c r="AS685" s="8">
        <f t="shared" si="291"/>
        <v>-0.81178212489008972</v>
      </c>
      <c r="AT685" s="8">
        <f t="shared" si="291"/>
        <v>0.20619642551895817</v>
      </c>
      <c r="AU685" s="8">
        <f t="shared" si="291"/>
        <v>-0.61736192087038477</v>
      </c>
      <c r="AW685">
        <f t="shared" si="193"/>
        <v>-0.48643279999999978</v>
      </c>
      <c r="AX685" t="str">
        <f t="shared" si="202"/>
        <v/>
      </c>
      <c r="AY685">
        <f t="shared" si="203"/>
        <v>-0.48643279999999978</v>
      </c>
      <c r="AZ685" t="str">
        <f t="shared" si="204"/>
        <v/>
      </c>
    </row>
    <row r="686" spans="1:52" s="17" customFormat="1" x14ac:dyDescent="0.3">
      <c r="A686">
        <v>23</v>
      </c>
      <c r="B686" t="s">
        <v>103</v>
      </c>
      <c r="C686" t="s">
        <v>95</v>
      </c>
      <c r="D686" t="s">
        <v>96</v>
      </c>
      <c r="E686"/>
      <c r="F686" s="2">
        <v>0</v>
      </c>
      <c r="G686" s="2">
        <f t="shared" si="194"/>
        <v>1</v>
      </c>
      <c r="H686" s="4">
        <f t="shared" si="195"/>
        <v>0</v>
      </c>
      <c r="I686">
        <f t="shared" si="196"/>
        <v>1</v>
      </c>
      <c r="J686">
        <f t="shared" si="189"/>
        <v>0</v>
      </c>
      <c r="K686">
        <f t="shared" si="197"/>
        <v>4</v>
      </c>
      <c r="L686">
        <f t="shared" si="198"/>
        <v>0</v>
      </c>
      <c r="M686" s="8">
        <f t="shared" ref="M686:W686" si="292">(M34-$M34)/$M34</f>
        <v>0</v>
      </c>
      <c r="N686" s="8">
        <f t="shared" si="292"/>
        <v>-0.38083707994547339</v>
      </c>
      <c r="O686" s="8">
        <f t="shared" si="292"/>
        <v>-0.37974211233382593</v>
      </c>
      <c r="P686" s="8">
        <f t="shared" si="292"/>
        <v>-0.88181301415030355</v>
      </c>
      <c r="Q686" s="8">
        <f t="shared" si="292"/>
        <v>-0.86317913340011898</v>
      </c>
      <c r="R686" s="8">
        <f t="shared" si="292"/>
        <v>-0.88341957214869804</v>
      </c>
      <c r="S686" s="8">
        <f t="shared" si="292"/>
        <v>-0.87895289377373187</v>
      </c>
      <c r="T686" s="8">
        <f t="shared" si="292"/>
        <v>1.3078157614378396</v>
      </c>
      <c r="U686" s="8">
        <f t="shared" si="292"/>
        <v>0.84802307169592583</v>
      </c>
      <c r="V686" s="8">
        <f t="shared" si="292"/>
        <v>-0.9821045542984902</v>
      </c>
      <c r="W686" s="8">
        <f t="shared" si="292"/>
        <v>-0.91655456886982101</v>
      </c>
      <c r="X686"/>
      <c r="Y686" s="8">
        <f t="shared" ref="Y686:AI686" si="293">(Y34-$Y34)/$Y34</f>
        <v>0</v>
      </c>
      <c r="Z686" s="8">
        <f t="shared" si="293"/>
        <v>-0.21157424110767284</v>
      </c>
      <c r="AA686" s="8">
        <f t="shared" si="293"/>
        <v>-0.21447578128710623</v>
      </c>
      <c r="AB686" s="8">
        <f t="shared" si="293"/>
        <v>-0.6976188243463618</v>
      </c>
      <c r="AC686" s="8">
        <f t="shared" si="293"/>
        <v>-0.62317632112915844</v>
      </c>
      <c r="AD686" s="8">
        <f t="shared" si="293"/>
        <v>-0.36518404825640355</v>
      </c>
      <c r="AE686" s="8">
        <f t="shared" si="293"/>
        <v>-0.25631736846893927</v>
      </c>
      <c r="AF686" s="8">
        <f t="shared" si="293"/>
        <v>0.72740405035202305</v>
      </c>
      <c r="AG686" s="8">
        <f t="shared" si="293"/>
        <v>0.5664024745636963</v>
      </c>
      <c r="AH686" s="8">
        <f t="shared" si="293"/>
        <v>-0.88444437394551345</v>
      </c>
      <c r="AI686" s="8">
        <f t="shared" si="293"/>
        <v>-0.43678514165102744</v>
      </c>
      <c r="AK686" s="8">
        <f t="shared" ref="AK686:AU686" si="294">(AK34-$AK34)/$AK34</f>
        <v>0</v>
      </c>
      <c r="AL686" s="8">
        <f t="shared" si="294"/>
        <v>-0.71529872444809572</v>
      </c>
      <c r="AM686" s="8">
        <f t="shared" si="294"/>
        <v>-0.71544558625658616</v>
      </c>
      <c r="AN686" s="8">
        <f t="shared" si="294"/>
        <v>-0.6976188243463618</v>
      </c>
      <c r="AO686" s="8">
        <f t="shared" si="294"/>
        <v>-0.8371035119619622</v>
      </c>
      <c r="AP686" s="8">
        <f t="shared" si="294"/>
        <v>-0.36518404825640355</v>
      </c>
      <c r="AQ686" s="8">
        <f t="shared" si="294"/>
        <v>-0.73514079525885345</v>
      </c>
      <c r="AR686" s="8">
        <f t="shared" si="294"/>
        <v>-0.11264020088436841</v>
      </c>
      <c r="AS686" s="8">
        <f t="shared" si="294"/>
        <v>-0.73159958465446728</v>
      </c>
      <c r="AT686" s="8">
        <f t="shared" si="294"/>
        <v>-0.88444437394551345</v>
      </c>
      <c r="AU686" s="8">
        <f t="shared" si="294"/>
        <v>-0.69319281382730491</v>
      </c>
      <c r="AW686">
        <f t="shared" si="193"/>
        <v>-0.48807919999999982</v>
      </c>
      <c r="AX686" t="str">
        <f t="shared" si="202"/>
        <v/>
      </c>
      <c r="AY686">
        <f t="shared" si="203"/>
        <v>-0.48807919999999982</v>
      </c>
      <c r="AZ686" t="str">
        <f t="shared" si="204"/>
        <v/>
      </c>
    </row>
    <row r="687" spans="1:52" s="17" customFormat="1" x14ac:dyDescent="0.3">
      <c r="A687">
        <v>23</v>
      </c>
      <c r="B687" t="s">
        <v>104</v>
      </c>
      <c r="C687" t="s">
        <v>95</v>
      </c>
      <c r="D687" t="s">
        <v>96</v>
      </c>
      <c r="E687"/>
      <c r="F687" s="2">
        <v>0</v>
      </c>
      <c r="G687" s="2">
        <f t="shared" si="194"/>
        <v>1</v>
      </c>
      <c r="H687" s="4">
        <f t="shared" si="195"/>
        <v>0</v>
      </c>
      <c r="I687">
        <f t="shared" si="196"/>
        <v>1</v>
      </c>
      <c r="J687">
        <f t="shared" ref="J687:J710" si="295">J375</f>
        <v>0</v>
      </c>
      <c r="K687">
        <f t="shared" si="197"/>
        <v>4</v>
      </c>
      <c r="L687">
        <f t="shared" si="198"/>
        <v>0</v>
      </c>
      <c r="M687" s="8">
        <f t="shared" ref="M687:W687" si="296">(M35-$M35)/$M35</f>
        <v>0</v>
      </c>
      <c r="N687" s="8">
        <f t="shared" si="296"/>
        <v>-0.16795283348008797</v>
      </c>
      <c r="O687" s="8">
        <f t="shared" si="296"/>
        <v>-0.15926450118273053</v>
      </c>
      <c r="P687" s="8">
        <f t="shared" si="296"/>
        <v>4.5604683692091683</v>
      </c>
      <c r="Q687" s="8">
        <f t="shared" si="296"/>
        <v>0.41658872537568914</v>
      </c>
      <c r="R687" s="8">
        <f t="shared" si="296"/>
        <v>0.61337610837779022</v>
      </c>
      <c r="S687" s="8">
        <f t="shared" si="296"/>
        <v>-0.20787741102124324</v>
      </c>
      <c r="T687" s="8">
        <f t="shared" si="296"/>
        <v>2.9010893425545296E-2</v>
      </c>
      <c r="U687" s="8">
        <f t="shared" si="296"/>
        <v>-0.17000822185140546</v>
      </c>
      <c r="V687" s="8">
        <f t="shared" si="296"/>
        <v>8.2002909984741787</v>
      </c>
      <c r="W687" s="8">
        <f t="shared" si="296"/>
        <v>1.2845641436859958</v>
      </c>
      <c r="X687"/>
      <c r="Y687" s="8">
        <f t="shared" ref="Y687:AI687" si="297">(Y35-$Y35)/$Y35</f>
        <v>0</v>
      </c>
      <c r="Z687" s="8">
        <f t="shared" si="297"/>
        <v>-0.27089042994655294</v>
      </c>
      <c r="AA687" s="8">
        <f t="shared" si="297"/>
        <v>-0.27088555639551276</v>
      </c>
      <c r="AB687" s="8">
        <f t="shared" si="297"/>
        <v>4.356824560761158</v>
      </c>
      <c r="AC687" s="8">
        <f t="shared" si="297"/>
        <v>0.40143500812071375</v>
      </c>
      <c r="AD687" s="8">
        <f t="shared" si="297"/>
        <v>0.35088870641624881</v>
      </c>
      <c r="AE687" s="8">
        <f t="shared" si="297"/>
        <v>-0.24804596223940031</v>
      </c>
      <c r="AF687" s="8">
        <f t="shared" si="297"/>
        <v>-8.03892032150791E-2</v>
      </c>
      <c r="AG687" s="8">
        <f t="shared" si="297"/>
        <v>-0.2217083382048832</v>
      </c>
      <c r="AH687" s="8">
        <f t="shared" si="297"/>
        <v>3.3716891269885942</v>
      </c>
      <c r="AI687" s="8">
        <f t="shared" si="297"/>
        <v>0.67278695207446659</v>
      </c>
      <c r="AK687" s="8">
        <f t="shared" ref="AK687:AU687" si="298">(AK35-$AK35)/$AK35</f>
        <v>0</v>
      </c>
      <c r="AL687" s="8">
        <f t="shared" si="298"/>
        <v>-0.747934561452405</v>
      </c>
      <c r="AM687" s="8">
        <f t="shared" si="298"/>
        <v>-0.74462365218478177</v>
      </c>
      <c r="AN687" s="8">
        <f t="shared" si="298"/>
        <v>4.356824560761158</v>
      </c>
      <c r="AO687" s="8">
        <f t="shared" si="298"/>
        <v>-0.52055302703987616</v>
      </c>
      <c r="AP687" s="8">
        <f t="shared" si="298"/>
        <v>0.35088870641624881</v>
      </c>
      <c r="AQ687" s="8">
        <f t="shared" si="298"/>
        <v>-0.74875246461570899</v>
      </c>
      <c r="AR687" s="8">
        <f t="shared" si="298"/>
        <v>-0.51643935413850006</v>
      </c>
      <c r="AS687" s="8">
        <f t="shared" si="298"/>
        <v>-0.87214889433910003</v>
      </c>
      <c r="AT687" s="8">
        <f t="shared" si="298"/>
        <v>3.3716891269885942</v>
      </c>
      <c r="AU687" s="8">
        <f t="shared" si="298"/>
        <v>-4.6734499237234363E-2</v>
      </c>
      <c r="AW687">
        <f t="shared" ref="AW687:AW710" si="299">BB375</f>
        <v>-0.48807919999999982</v>
      </c>
      <c r="AX687" t="str">
        <f t="shared" si="202"/>
        <v/>
      </c>
      <c r="AY687">
        <f t="shared" si="203"/>
        <v>-0.48807919999999982</v>
      </c>
      <c r="AZ687" t="str">
        <f t="shared" si="204"/>
        <v/>
      </c>
    </row>
    <row r="688" spans="1:52" s="17" customFormat="1" x14ac:dyDescent="0.3">
      <c r="A688">
        <v>23</v>
      </c>
      <c r="B688" t="s">
        <v>105</v>
      </c>
      <c r="C688" t="s">
        <v>95</v>
      </c>
      <c r="D688" t="s">
        <v>96</v>
      </c>
      <c r="E688"/>
      <c r="F688" s="2">
        <v>0</v>
      </c>
      <c r="G688" s="2">
        <f t="shared" si="194"/>
        <v>0</v>
      </c>
      <c r="H688" s="4">
        <f t="shared" si="195"/>
        <v>0</v>
      </c>
      <c r="I688">
        <f t="shared" si="196"/>
        <v>1</v>
      </c>
      <c r="J688">
        <f t="shared" si="295"/>
        <v>0</v>
      </c>
      <c r="K688">
        <f t="shared" si="197"/>
        <v>4</v>
      </c>
      <c r="L688">
        <f t="shared" si="198"/>
        <v>0</v>
      </c>
      <c r="M688" s="8">
        <f t="shared" ref="M688:W688" si="300">(M36-$M36)/$M36</f>
        <v>0</v>
      </c>
      <c r="N688" s="8">
        <f t="shared" si="300"/>
        <v>-0.20444779094821613</v>
      </c>
      <c r="O688" s="8">
        <f t="shared" si="300"/>
        <v>-0.18804099075054337</v>
      </c>
      <c r="P688" s="8">
        <f t="shared" si="300"/>
        <v>4.8485112211255457</v>
      </c>
      <c r="Q688" s="8">
        <f t="shared" si="300"/>
        <v>0.54410073960688743</v>
      </c>
      <c r="R688" s="8">
        <f t="shared" si="300"/>
        <v>0.22952558357564257</v>
      </c>
      <c r="S688" s="8">
        <f t="shared" si="300"/>
        <v>-0.33024485725299996</v>
      </c>
      <c r="T688" s="8">
        <f t="shared" si="300"/>
        <v>-0.25819195987513144</v>
      </c>
      <c r="U688" s="8">
        <f t="shared" si="300"/>
        <v>-0.39662708599519636</v>
      </c>
      <c r="V688" s="8">
        <f t="shared" si="300"/>
        <v>7.718243789093612</v>
      </c>
      <c r="W688" s="8">
        <f t="shared" si="300"/>
        <v>1.2227097932354742</v>
      </c>
      <c r="X688"/>
      <c r="Y688" s="8">
        <f t="shared" ref="Y688:AI688" si="301">(Y36-$Y36)/$Y36</f>
        <v>0</v>
      </c>
      <c r="Z688" s="8">
        <f t="shared" si="301"/>
        <v>-0.31050025962834205</v>
      </c>
      <c r="AA688" s="8">
        <f t="shared" si="301"/>
        <v>-0.30357955087741878</v>
      </c>
      <c r="AB688" s="8">
        <f t="shared" si="301"/>
        <v>4.7948598452622928</v>
      </c>
      <c r="AC688" s="8">
        <f t="shared" si="301"/>
        <v>0.52263098978890132</v>
      </c>
      <c r="AD688" s="8">
        <f t="shared" si="301"/>
        <v>0.129503823879075</v>
      </c>
      <c r="AE688" s="8">
        <f t="shared" si="301"/>
        <v>-0.35317639126781752</v>
      </c>
      <c r="AF688" s="8">
        <f t="shared" si="301"/>
        <v>-0.31559553220454822</v>
      </c>
      <c r="AG688" s="8">
        <f t="shared" si="301"/>
        <v>-0.41415986309734054</v>
      </c>
      <c r="AH688" s="8">
        <f t="shared" si="301"/>
        <v>3.2948994089403651</v>
      </c>
      <c r="AI688" s="8">
        <f t="shared" si="301"/>
        <v>0.63168492127644627</v>
      </c>
      <c r="AK688" s="8">
        <f t="shared" ref="AK688:AU688" si="302">(AK36-$AK36)/$AK36</f>
        <v>0</v>
      </c>
      <c r="AL688" s="8">
        <f t="shared" si="302"/>
        <v>-0.76134524439998741</v>
      </c>
      <c r="AM688" s="8">
        <f t="shared" si="302"/>
        <v>-0.75234916845706701</v>
      </c>
      <c r="AN688" s="8">
        <f t="shared" si="302"/>
        <v>4.7948598452622928</v>
      </c>
      <c r="AO688" s="8">
        <f t="shared" si="302"/>
        <v>-0.46427747297176664</v>
      </c>
      <c r="AP688" s="8">
        <f t="shared" si="302"/>
        <v>0.129503823879075</v>
      </c>
      <c r="AQ688" s="8">
        <f t="shared" si="302"/>
        <v>-0.78532172029117342</v>
      </c>
      <c r="AR688" s="8">
        <f t="shared" si="302"/>
        <v>-0.63859008288902097</v>
      </c>
      <c r="AS688" s="8">
        <f t="shared" si="302"/>
        <v>-0.90072077807984086</v>
      </c>
      <c r="AT688" s="8">
        <f t="shared" si="302"/>
        <v>3.2948994089403651</v>
      </c>
      <c r="AU688" s="8">
        <f t="shared" si="302"/>
        <v>-5.0190170275491497E-2</v>
      </c>
      <c r="AW688">
        <f t="shared" si="299"/>
        <v>-0.48643279999999978</v>
      </c>
      <c r="AX688" t="str">
        <f t="shared" si="202"/>
        <v/>
      </c>
      <c r="AY688">
        <f t="shared" si="203"/>
        <v>-0.48643279999999978</v>
      </c>
      <c r="AZ688" t="str">
        <f t="shared" si="204"/>
        <v/>
      </c>
    </row>
    <row r="689" spans="1:52" s="17" customFormat="1" x14ac:dyDescent="0.3">
      <c r="A689">
        <v>23</v>
      </c>
      <c r="B689" t="s">
        <v>106</v>
      </c>
      <c r="C689" t="s">
        <v>95</v>
      </c>
      <c r="D689" t="s">
        <v>96</v>
      </c>
      <c r="E689"/>
      <c r="F689" s="2">
        <v>0</v>
      </c>
      <c r="G689" s="2">
        <f t="shared" si="194"/>
        <v>0</v>
      </c>
      <c r="H689" s="4">
        <f t="shared" si="195"/>
        <v>0</v>
      </c>
      <c r="I689">
        <f t="shared" si="196"/>
        <v>0</v>
      </c>
      <c r="J689">
        <f t="shared" si="295"/>
        <v>1</v>
      </c>
      <c r="K689">
        <f t="shared" si="197"/>
        <v>4</v>
      </c>
      <c r="L689">
        <f t="shared" si="198"/>
        <v>0</v>
      </c>
      <c r="M689" s="8">
        <f t="shared" ref="M689:W689" si="303">(M37-$M37)/$M37</f>
        <v>0</v>
      </c>
      <c r="N689" s="8">
        <f t="shared" si="303"/>
        <v>-0.16558896401283918</v>
      </c>
      <c r="O689" s="8">
        <f t="shared" si="303"/>
        <v>-0.15864863691858869</v>
      </c>
      <c r="P689" s="8">
        <f t="shared" si="303"/>
        <v>0.32010750293901741</v>
      </c>
      <c r="Q689" s="8">
        <f t="shared" si="303"/>
        <v>-0.56202845987934458</v>
      </c>
      <c r="R689" s="8">
        <f t="shared" si="303"/>
        <v>0.12984201955319383</v>
      </c>
      <c r="S689" s="8">
        <f t="shared" si="303"/>
        <v>-0.61854416263003853</v>
      </c>
      <c r="T689" s="8">
        <f t="shared" si="303"/>
        <v>1.3711986662615885</v>
      </c>
      <c r="U689" s="8">
        <f t="shared" si="303"/>
        <v>1.0711007776366712</v>
      </c>
      <c r="V689" s="8">
        <f t="shared" si="303"/>
        <v>6.5284709183509806</v>
      </c>
      <c r="W689" s="8">
        <f t="shared" si="303"/>
        <v>1.1941601297507825</v>
      </c>
      <c r="X689"/>
      <c r="Y689" s="8">
        <f t="shared" ref="Y689:AI689" si="304">(Y37-$Y37)/$Y37</f>
        <v>0</v>
      </c>
      <c r="Z689" s="8">
        <f t="shared" si="304"/>
        <v>-0.17599965961932912</v>
      </c>
      <c r="AA689" s="8">
        <f t="shared" si="304"/>
        <v>-0.17355801818502148</v>
      </c>
      <c r="AB689" s="8">
        <f t="shared" si="304"/>
        <v>0.46095666301812405</v>
      </c>
      <c r="AC689" s="8">
        <f t="shared" si="304"/>
        <v>-0.36149255530923574</v>
      </c>
      <c r="AD689" s="8">
        <f t="shared" si="304"/>
        <v>0.70224710885393082</v>
      </c>
      <c r="AE689" s="8">
        <f t="shared" si="304"/>
        <v>-0.10840427538216449</v>
      </c>
      <c r="AF689" s="8">
        <f t="shared" si="304"/>
        <v>0.46825470339510189</v>
      </c>
      <c r="AG689" s="8">
        <f t="shared" si="304"/>
        <v>0.47521581758036563</v>
      </c>
      <c r="AH689" s="8">
        <f t="shared" si="304"/>
        <v>2.6481989279879738</v>
      </c>
      <c r="AI689" s="8">
        <f t="shared" si="304"/>
        <v>0.76506427917979825</v>
      </c>
      <c r="AK689" s="8">
        <f t="shared" ref="AK689:AU689" si="305">(AK37-$AK37)/$AK37</f>
        <v>0</v>
      </c>
      <c r="AL689" s="8">
        <f t="shared" si="305"/>
        <v>-0.70579614992825546</v>
      </c>
      <c r="AM689" s="8">
        <f t="shared" si="305"/>
        <v>-0.7018229717766552</v>
      </c>
      <c r="AN689" s="8">
        <f t="shared" si="305"/>
        <v>0.46095666301812405</v>
      </c>
      <c r="AO689" s="8">
        <f t="shared" si="305"/>
        <v>-0.76524785366763148</v>
      </c>
      <c r="AP689" s="8">
        <f t="shared" si="305"/>
        <v>0.70224710885393082</v>
      </c>
      <c r="AQ689" s="8">
        <f t="shared" si="305"/>
        <v>-0.68950413001131838</v>
      </c>
      <c r="AR689" s="8">
        <f t="shared" si="305"/>
        <v>-0.25372483022891135</v>
      </c>
      <c r="AS689" s="8">
        <f t="shared" si="305"/>
        <v>-0.75012950536819911</v>
      </c>
      <c r="AT689" s="8">
        <f t="shared" si="305"/>
        <v>2.6481989279879738</v>
      </c>
      <c r="AU689" s="8">
        <f t="shared" si="305"/>
        <v>-0.19292467194663868</v>
      </c>
      <c r="AW689">
        <f t="shared" si="299"/>
        <v>0.48999999999999988</v>
      </c>
      <c r="AX689" t="str">
        <f t="shared" si="202"/>
        <v/>
      </c>
      <c r="AY689" t="str">
        <f t="shared" si="203"/>
        <v/>
      </c>
      <c r="AZ689">
        <f t="shared" si="204"/>
        <v>0.48999999999999988</v>
      </c>
    </row>
    <row r="690" spans="1:52" s="17" customFormat="1" x14ac:dyDescent="0.3">
      <c r="A690">
        <v>23</v>
      </c>
      <c r="B690" t="s">
        <v>107</v>
      </c>
      <c r="C690" t="s">
        <v>95</v>
      </c>
      <c r="D690" t="s">
        <v>96</v>
      </c>
      <c r="E690" t="s">
        <v>42</v>
      </c>
      <c r="F690" s="2">
        <v>0</v>
      </c>
      <c r="G690" s="2">
        <f t="shared" si="194"/>
        <v>1</v>
      </c>
      <c r="H690" s="4">
        <f t="shared" si="195"/>
        <v>1</v>
      </c>
      <c r="I690">
        <f t="shared" si="196"/>
        <v>0</v>
      </c>
      <c r="J690">
        <f t="shared" si="295"/>
        <v>1</v>
      </c>
      <c r="K690">
        <f t="shared" si="197"/>
        <v>4</v>
      </c>
      <c r="L690">
        <f t="shared" si="198"/>
        <v>4</v>
      </c>
      <c r="M690" s="8">
        <f t="shared" ref="M690:W690" si="306">(M38-$M38)/$M38</f>
        <v>0</v>
      </c>
      <c r="N690" s="8">
        <f t="shared" si="306"/>
        <v>-0.19912597635743037</v>
      </c>
      <c r="O690" s="8">
        <f t="shared" si="306"/>
        <v>-0.18929406828918505</v>
      </c>
      <c r="P690" s="8">
        <f t="shared" si="306"/>
        <v>1.5533283250240357</v>
      </c>
      <c r="Q690" s="8">
        <f t="shared" si="306"/>
        <v>-0.35382430128135017</v>
      </c>
      <c r="R690" s="8">
        <f t="shared" si="306"/>
        <v>0.87617512509911633</v>
      </c>
      <c r="S690" s="8">
        <f t="shared" si="306"/>
        <v>-0.48776669766478919</v>
      </c>
      <c r="T690" s="8">
        <f t="shared" si="306"/>
        <v>0.58397169757443324</v>
      </c>
      <c r="U690" s="8">
        <f t="shared" si="306"/>
        <v>0.39072765117535024</v>
      </c>
      <c r="V690" s="8">
        <f t="shared" si="306"/>
        <v>6.8639152196625952</v>
      </c>
      <c r="W690" s="8">
        <f t="shared" si="306"/>
        <v>1.1322602933065906</v>
      </c>
      <c r="X690"/>
      <c r="Y690" s="8">
        <f t="shared" ref="Y690:AI690" si="307">(Y38-$Y38)/$Y38</f>
        <v>0</v>
      </c>
      <c r="Z690" s="8">
        <f t="shared" si="307"/>
        <v>-0.21242016759172325</v>
      </c>
      <c r="AA690" s="8">
        <f t="shared" si="307"/>
        <v>-0.21228816431578759</v>
      </c>
      <c r="AB690" s="8">
        <f t="shared" si="307"/>
        <v>1.5988862986325445</v>
      </c>
      <c r="AC690" s="8">
        <f t="shared" si="307"/>
        <v>-0.19989212081612037</v>
      </c>
      <c r="AD690" s="8">
        <f t="shared" si="307"/>
        <v>1.3796145095146595</v>
      </c>
      <c r="AE690" s="8">
        <f t="shared" si="307"/>
        <v>-8.7371029336208467E-2</v>
      </c>
      <c r="AF690" s="8">
        <f t="shared" si="307"/>
        <v>6.833798344006406E-2</v>
      </c>
      <c r="AG690" s="8">
        <f t="shared" si="307"/>
        <v>7.6311280579163254E-2</v>
      </c>
      <c r="AH690" s="8">
        <f t="shared" si="307"/>
        <v>2.5663231257136325</v>
      </c>
      <c r="AI690" s="8">
        <f t="shared" si="307"/>
        <v>0.65677079705963515</v>
      </c>
      <c r="AK690" s="8">
        <f t="shared" ref="AK690:AU690" si="308">(AK38-$AK38)/$AK38</f>
        <v>0</v>
      </c>
      <c r="AL690" s="8">
        <f t="shared" si="308"/>
        <v>-0.75174792700671811</v>
      </c>
      <c r="AM690" s="8">
        <f t="shared" si="308"/>
        <v>-0.74767510580285812</v>
      </c>
      <c r="AN690" s="8">
        <f t="shared" si="308"/>
        <v>1.5988862986325445</v>
      </c>
      <c r="AO690" s="8">
        <f t="shared" si="308"/>
        <v>-0.7151822984109899</v>
      </c>
      <c r="AP690" s="8">
        <f t="shared" si="308"/>
        <v>1.3796145095146595</v>
      </c>
      <c r="AQ690" s="8">
        <f t="shared" si="308"/>
        <v>-0.68433469727173124</v>
      </c>
      <c r="AR690" s="8">
        <f t="shared" si="308"/>
        <v>-0.45696198693055218</v>
      </c>
      <c r="AS690" s="8">
        <f t="shared" si="308"/>
        <v>-0.81486307567033167</v>
      </c>
      <c r="AT690" s="8">
        <f t="shared" si="308"/>
        <v>2.5663231257136325</v>
      </c>
      <c r="AU690" s="8">
        <f t="shared" si="308"/>
        <v>-0.19331001658314756</v>
      </c>
      <c r="AW690">
        <f t="shared" si="299"/>
        <v>0.48999999999999988</v>
      </c>
      <c r="AX690">
        <f t="shared" si="202"/>
        <v>0.48999999999999988</v>
      </c>
      <c r="AY690" t="str">
        <f t="shared" si="203"/>
        <v/>
      </c>
      <c r="AZ690">
        <f t="shared" si="204"/>
        <v>0.48999999999999988</v>
      </c>
    </row>
    <row r="691" spans="1:52" s="17" customFormat="1" x14ac:dyDescent="0.3">
      <c r="A691">
        <v>23</v>
      </c>
      <c r="B691" t="s">
        <v>108</v>
      </c>
      <c r="C691" t="s">
        <v>95</v>
      </c>
      <c r="D691" t="s">
        <v>96</v>
      </c>
      <c r="E691"/>
      <c r="F691" s="2">
        <v>0</v>
      </c>
      <c r="G691" s="2">
        <f t="shared" si="194"/>
        <v>0</v>
      </c>
      <c r="H691" s="4">
        <f t="shared" si="195"/>
        <v>0</v>
      </c>
      <c r="I691">
        <f t="shared" si="196"/>
        <v>0</v>
      </c>
      <c r="J691">
        <f t="shared" si="295"/>
        <v>1</v>
      </c>
      <c r="K691">
        <f t="shared" si="197"/>
        <v>4</v>
      </c>
      <c r="L691">
        <f t="shared" si="198"/>
        <v>0</v>
      </c>
      <c r="M691" s="8">
        <f t="shared" ref="M691:W691" si="309">(M39-$M39)/$M39</f>
        <v>0</v>
      </c>
      <c r="N691" s="8">
        <f t="shared" si="309"/>
        <v>-9.3456763401139689E-2</v>
      </c>
      <c r="O691" s="8">
        <f t="shared" si="309"/>
        <v>-8.9725179249288911E-2</v>
      </c>
      <c r="P691" s="8">
        <f t="shared" si="309"/>
        <v>2.4010276470430725</v>
      </c>
      <c r="Q691" s="8">
        <f t="shared" si="309"/>
        <v>0.36338362280568648</v>
      </c>
      <c r="R691" s="8">
        <f t="shared" si="309"/>
        <v>1.2919435525723533</v>
      </c>
      <c r="S691" s="8">
        <f t="shared" si="309"/>
        <v>-3.6248809361384235E-2</v>
      </c>
      <c r="T691" s="8">
        <f t="shared" si="309"/>
        <v>1.3884095076398513</v>
      </c>
      <c r="U691" s="8">
        <f t="shared" si="309"/>
        <v>0.94327913988393886</v>
      </c>
      <c r="V691" s="8">
        <f t="shared" si="309"/>
        <v>2.3554916173940983</v>
      </c>
      <c r="W691" s="8">
        <f t="shared" si="309"/>
        <v>0.46351577253478821</v>
      </c>
      <c r="X691"/>
      <c r="Y691" s="8">
        <f t="shared" ref="Y691:AI691" si="310">(Y39-$Y39)/$Y39</f>
        <v>0</v>
      </c>
      <c r="Z691" s="8">
        <f t="shared" si="310"/>
        <v>-9.8968310154018566E-2</v>
      </c>
      <c r="AA691" s="8">
        <f t="shared" si="310"/>
        <v>-9.7747531386050121E-2</v>
      </c>
      <c r="AB691" s="8">
        <f t="shared" si="310"/>
        <v>1.8043663678836328</v>
      </c>
      <c r="AC691" s="8">
        <f t="shared" si="310"/>
        <v>0.2684651560880289</v>
      </c>
      <c r="AD691" s="8">
        <f t="shared" si="310"/>
        <v>1.6569057168821126</v>
      </c>
      <c r="AE691" s="8">
        <f t="shared" si="310"/>
        <v>0.40687335622339782</v>
      </c>
      <c r="AF691" s="8">
        <f t="shared" si="310"/>
        <v>0.61630336944300868</v>
      </c>
      <c r="AG691" s="8">
        <f t="shared" si="310"/>
        <v>0.4497474501625548</v>
      </c>
      <c r="AH691" s="8">
        <f t="shared" si="310"/>
        <v>1.1379744508575755</v>
      </c>
      <c r="AI691" s="8">
        <f t="shared" si="310"/>
        <v>0.3795404236925406</v>
      </c>
      <c r="AK691" s="8">
        <f t="shared" ref="AK691:AU691" si="311">(AK39-$AK39)/$AK39</f>
        <v>0</v>
      </c>
      <c r="AL691" s="8">
        <f t="shared" si="311"/>
        <v>-0.69619958132170179</v>
      </c>
      <c r="AM691" s="8">
        <f t="shared" si="311"/>
        <v>-0.69402465576391426</v>
      </c>
      <c r="AN691" s="8">
        <f t="shared" si="311"/>
        <v>1.8043663678836328</v>
      </c>
      <c r="AO691" s="8">
        <f t="shared" si="311"/>
        <v>-0.59233763866367084</v>
      </c>
      <c r="AP691" s="8">
        <f t="shared" si="311"/>
        <v>1.6569057168821126</v>
      </c>
      <c r="AQ691" s="8">
        <f t="shared" si="311"/>
        <v>-0.56143351869758396</v>
      </c>
      <c r="AR691" s="8">
        <f t="shared" si="311"/>
        <v>-0.17115690935211769</v>
      </c>
      <c r="AS691" s="8">
        <f t="shared" si="311"/>
        <v>-0.7607955913329556</v>
      </c>
      <c r="AT691" s="8">
        <f t="shared" si="311"/>
        <v>1.1379744508575755</v>
      </c>
      <c r="AU691" s="8">
        <f t="shared" si="311"/>
        <v>-0.34077993836496118</v>
      </c>
      <c r="AW691">
        <f t="shared" si="299"/>
        <v>0.48999999999999988</v>
      </c>
      <c r="AX691" t="str">
        <f t="shared" si="202"/>
        <v/>
      </c>
      <c r="AY691" t="str">
        <f t="shared" si="203"/>
        <v/>
      </c>
      <c r="AZ691">
        <f t="shared" si="204"/>
        <v>0.48999999999999988</v>
      </c>
    </row>
    <row r="692" spans="1:52" s="17" customFormat="1" x14ac:dyDescent="0.3">
      <c r="A692">
        <v>23</v>
      </c>
      <c r="B692" t="s">
        <v>109</v>
      </c>
      <c r="C692" t="s">
        <v>95</v>
      </c>
      <c r="D692" t="s">
        <v>96</v>
      </c>
      <c r="E692"/>
      <c r="F692" s="2">
        <v>0</v>
      </c>
      <c r="G692" s="2">
        <f t="shared" si="194"/>
        <v>1</v>
      </c>
      <c r="H692" s="4">
        <f t="shared" si="195"/>
        <v>0</v>
      </c>
      <c r="I692">
        <f t="shared" si="196"/>
        <v>0</v>
      </c>
      <c r="J692">
        <f t="shared" si="295"/>
        <v>1</v>
      </c>
      <c r="K692">
        <f t="shared" si="197"/>
        <v>4</v>
      </c>
      <c r="L692">
        <f t="shared" si="198"/>
        <v>0</v>
      </c>
      <c r="M692" s="8">
        <f t="shared" ref="M692:W692" si="312">(M40-$M40)/$M40</f>
        <v>0</v>
      </c>
      <c r="N692" s="8">
        <f t="shared" si="312"/>
        <v>6.1314511178122361E-3</v>
      </c>
      <c r="O692" s="8">
        <f t="shared" si="312"/>
        <v>1.3554720090702865E-2</v>
      </c>
      <c r="P692" s="8">
        <f t="shared" si="312"/>
        <v>3.8134494673887072</v>
      </c>
      <c r="Q692" s="8">
        <f t="shared" si="312"/>
        <v>0.76214428539395784</v>
      </c>
      <c r="R692" s="8">
        <f t="shared" si="312"/>
        <v>2.1721877192152377</v>
      </c>
      <c r="S692" s="8">
        <f t="shared" si="312"/>
        <v>0.23541163460399681</v>
      </c>
      <c r="T692" s="8">
        <f t="shared" si="312"/>
        <v>1.2011003998809204</v>
      </c>
      <c r="U692" s="8">
        <f t="shared" si="312"/>
        <v>0.79908852747017656</v>
      </c>
      <c r="V692" s="8">
        <f t="shared" si="312"/>
        <v>3.6741110092004643</v>
      </c>
      <c r="W692" s="8">
        <f t="shared" si="312"/>
        <v>0.83874997318355704</v>
      </c>
      <c r="X692"/>
      <c r="Y692" s="8">
        <f t="shared" ref="Y692:AI692" si="313">(Y40-$Y40)/$Y40</f>
        <v>0</v>
      </c>
      <c r="Z692" s="8">
        <f t="shared" si="313"/>
        <v>-5.2941839013732339E-2</v>
      </c>
      <c r="AA692" s="8">
        <f t="shared" si="313"/>
        <v>-5.2412174658437914E-2</v>
      </c>
      <c r="AB692" s="8">
        <f t="shared" si="313"/>
        <v>2.7102909347208666</v>
      </c>
      <c r="AC692" s="8">
        <f t="shared" si="313"/>
        <v>0.50864329843467726</v>
      </c>
      <c r="AD692" s="8">
        <f t="shared" si="313"/>
        <v>2.3810772019744242</v>
      </c>
      <c r="AE692" s="8">
        <f t="shared" si="313"/>
        <v>0.59690472993516897</v>
      </c>
      <c r="AF692" s="8">
        <f t="shared" si="313"/>
        <v>0.46200718877221997</v>
      </c>
      <c r="AG692" s="8">
        <f t="shared" si="313"/>
        <v>0.31980337717066543</v>
      </c>
      <c r="AH692" s="8">
        <f t="shared" si="313"/>
        <v>1.4129724306745439</v>
      </c>
      <c r="AI692" s="8">
        <f t="shared" si="313"/>
        <v>0.5601727883859593</v>
      </c>
      <c r="AK692" s="8">
        <f t="shared" ref="AK692:AU692" si="314">(AK40-$AK40)/$AK40</f>
        <v>0</v>
      </c>
      <c r="AL692" s="8">
        <f t="shared" si="314"/>
        <v>-0.72301733402603896</v>
      </c>
      <c r="AM692" s="8">
        <f t="shared" si="314"/>
        <v>-0.71995368769762347</v>
      </c>
      <c r="AN692" s="8">
        <f t="shared" si="314"/>
        <v>2.7102909347208666</v>
      </c>
      <c r="AO692" s="8">
        <f t="shared" si="314"/>
        <v>-0.50936255426201005</v>
      </c>
      <c r="AP692" s="8">
        <f t="shared" si="314"/>
        <v>2.3810772019744242</v>
      </c>
      <c r="AQ692" s="8">
        <f t="shared" si="314"/>
        <v>-0.46834470848426424</v>
      </c>
      <c r="AR692" s="8">
        <f t="shared" si="314"/>
        <v>-0.24751527361523093</v>
      </c>
      <c r="AS692" s="8">
        <f t="shared" si="314"/>
        <v>-0.78176049570641604</v>
      </c>
      <c r="AT692" s="8">
        <f t="shared" si="314"/>
        <v>1.4129724306745439</v>
      </c>
      <c r="AU692" s="8">
        <f t="shared" si="314"/>
        <v>-0.2030983877410012</v>
      </c>
      <c r="AW692">
        <f t="shared" si="299"/>
        <v>0.48999999999999988</v>
      </c>
      <c r="AX692" t="str">
        <f t="shared" si="202"/>
        <v/>
      </c>
      <c r="AY692" t="str">
        <f t="shared" si="203"/>
        <v/>
      </c>
      <c r="AZ692">
        <f t="shared" si="204"/>
        <v>0.48999999999999988</v>
      </c>
    </row>
    <row r="693" spans="1:52" s="17" customFormat="1" x14ac:dyDescent="0.3">
      <c r="A693">
        <v>23</v>
      </c>
      <c r="B693" t="s">
        <v>110</v>
      </c>
      <c r="C693" t="s">
        <v>95</v>
      </c>
      <c r="D693" t="s">
        <v>96</v>
      </c>
      <c r="E693"/>
      <c r="F693" s="2">
        <v>0</v>
      </c>
      <c r="G693" s="2">
        <f t="shared" si="194"/>
        <v>1</v>
      </c>
      <c r="H693" s="4">
        <f t="shared" si="195"/>
        <v>0</v>
      </c>
      <c r="I693">
        <f t="shared" si="196"/>
        <v>1</v>
      </c>
      <c r="J693">
        <f t="shared" si="295"/>
        <v>0</v>
      </c>
      <c r="K693">
        <f t="shared" si="197"/>
        <v>4</v>
      </c>
      <c r="L693">
        <f t="shared" si="198"/>
        <v>0</v>
      </c>
      <c r="M693" s="8">
        <f t="shared" ref="M693:W693" si="315">(M41-$M41)/$M41</f>
        <v>0</v>
      </c>
      <c r="N693" s="8">
        <f t="shared" si="315"/>
        <v>0.32513632421221977</v>
      </c>
      <c r="O693" s="8">
        <f t="shared" si="315"/>
        <v>0.32608898626224042</v>
      </c>
      <c r="P693" s="8">
        <f t="shared" si="315"/>
        <v>-0.51813973881566888</v>
      </c>
      <c r="Q693" s="8">
        <f t="shared" si="315"/>
        <v>-0.46951977350891549</v>
      </c>
      <c r="R693" s="8">
        <f t="shared" si="315"/>
        <v>-0.5266300764181685</v>
      </c>
      <c r="S693" s="8">
        <f t="shared" si="315"/>
        <v>-0.4830102615947402</v>
      </c>
      <c r="T693" s="8">
        <f t="shared" si="315"/>
        <v>5.4068227771560844</v>
      </c>
      <c r="U693" s="8">
        <f t="shared" si="315"/>
        <v>4.8190658610792658</v>
      </c>
      <c r="V693" s="8">
        <f t="shared" si="315"/>
        <v>-0.92822937215620727</v>
      </c>
      <c r="W693" s="8">
        <f t="shared" si="315"/>
        <v>-0.79139334562736496</v>
      </c>
      <c r="X693"/>
      <c r="Y693" s="8">
        <f t="shared" ref="Y693:AI693" si="316">(Y41-$Y41)/$Y41</f>
        <v>0</v>
      </c>
      <c r="Z693" s="8">
        <f t="shared" si="316"/>
        <v>0.42521985494912706</v>
      </c>
      <c r="AA693" s="8">
        <f t="shared" si="316"/>
        <v>0.42338389166548251</v>
      </c>
      <c r="AB693" s="8">
        <f t="shared" si="316"/>
        <v>-0.27672321443556885</v>
      </c>
      <c r="AC693" s="8">
        <f t="shared" si="316"/>
        <v>-7.3092073518533099E-2</v>
      </c>
      <c r="AD693" s="8">
        <f t="shared" si="316"/>
        <v>0.6793197359565456</v>
      </c>
      <c r="AE693" s="8">
        <f t="shared" si="316"/>
        <v>0.89731383611311988</v>
      </c>
      <c r="AF693" s="8">
        <f t="shared" si="316"/>
        <v>1.5035687915891209</v>
      </c>
      <c r="AG693" s="8">
        <f t="shared" si="316"/>
        <v>2.0242835460050368</v>
      </c>
      <c r="AH693" s="8">
        <f t="shared" si="316"/>
        <v>-0.72365693516753071</v>
      </c>
      <c r="AI693" s="8">
        <f t="shared" si="316"/>
        <v>5.1964393464732278E-2</v>
      </c>
      <c r="AK693" s="8">
        <f t="shared" ref="AK693:AU693" si="317">(AK41-$AK41)/$AK41</f>
        <v>0</v>
      </c>
      <c r="AL693" s="8">
        <f t="shared" si="317"/>
        <v>-0.43150812303563496</v>
      </c>
      <c r="AM693" s="8">
        <f t="shared" si="317"/>
        <v>-0.4320240153257246</v>
      </c>
      <c r="AN693" s="8">
        <f t="shared" si="317"/>
        <v>-0.27672321443556885</v>
      </c>
      <c r="AO693" s="8">
        <f t="shared" si="317"/>
        <v>-0.59666917001100195</v>
      </c>
      <c r="AP693" s="8">
        <f t="shared" si="317"/>
        <v>0.6793197359565456</v>
      </c>
      <c r="AQ693" s="8">
        <f t="shared" si="317"/>
        <v>-0.32458078488103315</v>
      </c>
      <c r="AR693" s="8">
        <f t="shared" si="317"/>
        <v>0.34155133918902553</v>
      </c>
      <c r="AS693" s="8">
        <f t="shared" si="317"/>
        <v>-0.41996252021536268</v>
      </c>
      <c r="AT693" s="8">
        <f t="shared" si="317"/>
        <v>-0.72365693516753071</v>
      </c>
      <c r="AU693" s="8">
        <f t="shared" si="317"/>
        <v>-0.44380119532960344</v>
      </c>
      <c r="AW693">
        <f t="shared" si="299"/>
        <v>-0.49192079999999988</v>
      </c>
      <c r="AX693" t="str">
        <f t="shared" si="202"/>
        <v/>
      </c>
      <c r="AY693">
        <f t="shared" si="203"/>
        <v>-0.49192079999999988</v>
      </c>
      <c r="AZ693" t="str">
        <f t="shared" si="204"/>
        <v/>
      </c>
    </row>
    <row r="694" spans="1:52" s="17" customFormat="1" x14ac:dyDescent="0.3">
      <c r="A694">
        <v>23</v>
      </c>
      <c r="B694" t="s">
        <v>111</v>
      </c>
      <c r="C694" t="s">
        <v>95</v>
      </c>
      <c r="D694" t="s">
        <v>96</v>
      </c>
      <c r="E694"/>
      <c r="F694" s="2">
        <v>0</v>
      </c>
      <c r="G694" s="2">
        <f t="shared" si="194"/>
        <v>0</v>
      </c>
      <c r="H694" s="4">
        <f t="shared" si="195"/>
        <v>0</v>
      </c>
      <c r="I694">
        <f t="shared" si="196"/>
        <v>1</v>
      </c>
      <c r="J694">
        <f t="shared" si="295"/>
        <v>0</v>
      </c>
      <c r="K694">
        <f t="shared" si="197"/>
        <v>4</v>
      </c>
      <c r="L694">
        <f t="shared" si="198"/>
        <v>0</v>
      </c>
      <c r="M694" s="8">
        <f t="shared" ref="M694:W694" si="318">(M42-$M42)/$M42</f>
        <v>0</v>
      </c>
      <c r="N694" s="8">
        <f t="shared" si="318"/>
        <v>0.34786912147959298</v>
      </c>
      <c r="O694" s="8">
        <f t="shared" si="318"/>
        <v>0.35047434677784844</v>
      </c>
      <c r="P694" s="8">
        <f t="shared" si="318"/>
        <v>-0.58727579586145462</v>
      </c>
      <c r="Q694" s="8">
        <f t="shared" si="318"/>
        <v>-0.51897057828637672</v>
      </c>
      <c r="R694" s="8">
        <f t="shared" si="318"/>
        <v>-0.5979370734665751</v>
      </c>
      <c r="S694" s="8">
        <f t="shared" si="318"/>
        <v>-0.53741415448869279</v>
      </c>
      <c r="T694" s="8">
        <f t="shared" si="318"/>
        <v>4.6165777703007311</v>
      </c>
      <c r="U694" s="8">
        <f t="shared" si="318"/>
        <v>4.1115503709819263</v>
      </c>
      <c r="V694" s="8">
        <f t="shared" si="318"/>
        <v>-0.91252304230924197</v>
      </c>
      <c r="W694" s="8">
        <f t="shared" si="318"/>
        <v>-0.70115269919062295</v>
      </c>
      <c r="X694"/>
      <c r="Y694" s="8">
        <f t="shared" ref="Y694:AI694" si="319">(Y42-$Y42)/$Y42</f>
        <v>0</v>
      </c>
      <c r="Z694" s="8">
        <f t="shared" si="319"/>
        <v>0.4148604435424364</v>
      </c>
      <c r="AA694" s="8">
        <f t="shared" si="319"/>
        <v>0.41273188580884129</v>
      </c>
      <c r="AB694" s="8">
        <f t="shared" si="319"/>
        <v>-0.39595208082283312</v>
      </c>
      <c r="AC694" s="8">
        <f t="shared" si="319"/>
        <v>-0.14109420798010369</v>
      </c>
      <c r="AD694" s="8">
        <f t="shared" si="319"/>
        <v>0.45737889940022231</v>
      </c>
      <c r="AE694" s="8">
        <f t="shared" si="319"/>
        <v>0.73806236836243699</v>
      </c>
      <c r="AF694" s="8">
        <f t="shared" si="319"/>
        <v>1.2876179517374264</v>
      </c>
      <c r="AG694" s="8">
        <f t="shared" si="319"/>
        <v>1.7387900752308398</v>
      </c>
      <c r="AH694" s="8">
        <f t="shared" si="319"/>
        <v>-0.64150853119175733</v>
      </c>
      <c r="AI694" s="8">
        <f t="shared" si="319"/>
        <v>0.30328257809686932</v>
      </c>
      <c r="AK694" s="8">
        <f t="shared" ref="AK694:AU694" si="320">(AK42-$AK42)/$AK42</f>
        <v>0</v>
      </c>
      <c r="AL694" s="8">
        <f t="shared" si="320"/>
        <v>-0.50049538419519213</v>
      </c>
      <c r="AM694" s="8">
        <f t="shared" si="320"/>
        <v>-0.50076610855135872</v>
      </c>
      <c r="AN694" s="8">
        <f t="shared" si="320"/>
        <v>-0.39595208082283312</v>
      </c>
      <c r="AO694" s="8">
        <f t="shared" si="320"/>
        <v>-0.65443854564051263</v>
      </c>
      <c r="AP694" s="8">
        <f t="shared" si="320"/>
        <v>0.45737889940022231</v>
      </c>
      <c r="AQ694" s="8">
        <f t="shared" si="320"/>
        <v>-0.41361441022734519</v>
      </c>
      <c r="AR694" s="8">
        <f t="shared" si="320"/>
        <v>0.24052496493278799</v>
      </c>
      <c r="AS694" s="8">
        <f t="shared" si="320"/>
        <v>-0.47659128606380985</v>
      </c>
      <c r="AT694" s="8">
        <f t="shared" si="320"/>
        <v>-0.64150853119175733</v>
      </c>
      <c r="AU694" s="8">
        <f t="shared" si="320"/>
        <v>-0.34526766651744228</v>
      </c>
      <c r="AW694">
        <f t="shared" si="299"/>
        <v>-0.49356719999999998</v>
      </c>
      <c r="AX694" t="str">
        <f t="shared" si="202"/>
        <v/>
      </c>
      <c r="AY694">
        <f t="shared" si="203"/>
        <v>-0.49356719999999998</v>
      </c>
      <c r="AZ694" t="str">
        <f t="shared" si="204"/>
        <v/>
      </c>
    </row>
    <row r="695" spans="1:52" s="17" customFormat="1" x14ac:dyDescent="0.3">
      <c r="A695">
        <v>24</v>
      </c>
      <c r="B695" t="s">
        <v>112</v>
      </c>
      <c r="C695" t="s">
        <v>113</v>
      </c>
      <c r="D695" t="s">
        <v>114</v>
      </c>
      <c r="E695" t="s">
        <v>42</v>
      </c>
      <c r="F695" s="2">
        <v>0</v>
      </c>
      <c r="G695" s="2">
        <f t="shared" si="194"/>
        <v>0</v>
      </c>
      <c r="H695" s="4">
        <f t="shared" si="195"/>
        <v>1</v>
      </c>
      <c r="I695">
        <f t="shared" si="196"/>
        <v>0</v>
      </c>
      <c r="J695">
        <f t="shared" si="295"/>
        <v>1</v>
      </c>
      <c r="K695">
        <f t="shared" si="197"/>
        <v>3</v>
      </c>
      <c r="L695">
        <f t="shared" si="198"/>
        <v>3</v>
      </c>
      <c r="M695" s="8">
        <f t="shared" ref="M695:W695" si="321">(M43-$M43)/$M43</f>
        <v>0</v>
      </c>
      <c r="N695" s="8">
        <f t="shared" si="321"/>
        <v>-0.45073324999546283</v>
      </c>
      <c r="O695" s="8">
        <f t="shared" si="321"/>
        <v>-0.44329997771683072</v>
      </c>
      <c r="P695" s="8">
        <f t="shared" si="321"/>
        <v>0.36788966651797583</v>
      </c>
      <c r="Q695" s="8">
        <f t="shared" si="321"/>
        <v>-0.67500591193085635</v>
      </c>
      <c r="R695" s="8">
        <f t="shared" si="321"/>
        <v>-3.4956465946664218E-2</v>
      </c>
      <c r="S695" s="8">
        <f t="shared" si="321"/>
        <v>-0.77172496428620652</v>
      </c>
      <c r="T695" s="8">
        <f t="shared" si="321"/>
        <v>1.3151814427185413</v>
      </c>
      <c r="U695" s="8">
        <f t="shared" si="321"/>
        <v>1.0851230711856517</v>
      </c>
      <c r="V695" s="8">
        <f t="shared" si="321"/>
        <v>4.2707899035546779</v>
      </c>
      <c r="W695" s="8">
        <f t="shared" si="321"/>
        <v>-0.5067086257970872</v>
      </c>
      <c r="X695"/>
      <c r="Y695" s="8">
        <f t="shared" ref="Y695:AI695" si="322">(Y43-$Y43)/$Y43</f>
        <v>0</v>
      </c>
      <c r="Z695" s="8">
        <f t="shared" si="322"/>
        <v>-0.46153478260228342</v>
      </c>
      <c r="AA695" s="8">
        <f t="shared" si="322"/>
        <v>-0.46123767276602973</v>
      </c>
      <c r="AB695" s="8">
        <f t="shared" si="322"/>
        <v>0.48337872461844472</v>
      </c>
      <c r="AC695" s="8">
        <f t="shared" si="322"/>
        <v>-0.49398075977837258</v>
      </c>
      <c r="AD695" s="8">
        <f t="shared" si="322"/>
        <v>-0.22943782477223248</v>
      </c>
      <c r="AE695" s="8">
        <f t="shared" si="322"/>
        <v>-0.66661097380415313</v>
      </c>
      <c r="AF695" s="8">
        <f t="shared" si="322"/>
        <v>-0.31065663474960081</v>
      </c>
      <c r="AG695" s="8">
        <f t="shared" si="322"/>
        <v>-0.13934594472866044</v>
      </c>
      <c r="AH695" s="8">
        <f t="shared" si="322"/>
        <v>1.7585703509131367</v>
      </c>
      <c r="AI695" s="8">
        <f t="shared" si="322"/>
        <v>-6.5793124540856462E-3</v>
      </c>
      <c r="AK695" s="8">
        <f t="shared" ref="AK695:AU695" si="323">(AK43-$AK43)/$AK43</f>
        <v>0</v>
      </c>
      <c r="AL695" s="8">
        <f t="shared" si="323"/>
        <v>-0.8072128858237928</v>
      </c>
      <c r="AM695" s="8">
        <f t="shared" si="323"/>
        <v>-0.80616420113322507</v>
      </c>
      <c r="AN695" s="8">
        <f t="shared" si="323"/>
        <v>0.48337872461844472</v>
      </c>
      <c r="AO695" s="8">
        <f t="shared" si="323"/>
        <v>-0.82837496180456349</v>
      </c>
      <c r="AP695" s="8">
        <f t="shared" si="323"/>
        <v>-0.22943782477223248</v>
      </c>
      <c r="AQ695" s="8">
        <f t="shared" si="323"/>
        <v>-0.85117089127312462</v>
      </c>
      <c r="AR695" s="8">
        <f t="shared" si="323"/>
        <v>-0.64187612976135666</v>
      </c>
      <c r="AS695" s="8">
        <f t="shared" si="323"/>
        <v>-0.83450353418373258</v>
      </c>
      <c r="AT695" s="8">
        <f t="shared" si="323"/>
        <v>1.7585703509131367</v>
      </c>
      <c r="AU695" s="8">
        <f t="shared" si="323"/>
        <v>-0.5131775590432186</v>
      </c>
      <c r="AW695">
        <f t="shared" si="299"/>
        <v>0.14422659999999979</v>
      </c>
      <c r="AX695">
        <f t="shared" si="202"/>
        <v>0.14422659999999979</v>
      </c>
      <c r="AY695" t="str">
        <f t="shared" si="203"/>
        <v/>
      </c>
      <c r="AZ695">
        <f t="shared" si="204"/>
        <v>0.14422659999999979</v>
      </c>
    </row>
    <row r="696" spans="1:52" s="17" customFormat="1" x14ac:dyDescent="0.3">
      <c r="A696">
        <v>24</v>
      </c>
      <c r="B696" t="s">
        <v>115</v>
      </c>
      <c r="C696" t="s">
        <v>113</v>
      </c>
      <c r="D696" t="s">
        <v>114</v>
      </c>
      <c r="E696"/>
      <c r="F696" s="2">
        <v>0</v>
      </c>
      <c r="G696" s="2">
        <f t="shared" si="194"/>
        <v>1</v>
      </c>
      <c r="H696" s="4">
        <f t="shared" si="195"/>
        <v>0</v>
      </c>
      <c r="I696">
        <f t="shared" si="196"/>
        <v>1</v>
      </c>
      <c r="J696">
        <f t="shared" si="295"/>
        <v>0</v>
      </c>
      <c r="K696">
        <f t="shared" si="197"/>
        <v>3</v>
      </c>
      <c r="L696">
        <f t="shared" si="198"/>
        <v>0</v>
      </c>
      <c r="M696" s="8">
        <f t="shared" ref="M696:W696" si="324">(M44-$M44)/$M44</f>
        <v>0</v>
      </c>
      <c r="N696" s="8">
        <f t="shared" si="324"/>
        <v>-0.23310596445348725</v>
      </c>
      <c r="O696" s="8">
        <f t="shared" si="324"/>
        <v>-0.2315983432329296</v>
      </c>
      <c r="P696" s="8">
        <f t="shared" si="324"/>
        <v>-2.1675431747778872E-2</v>
      </c>
      <c r="Q696" s="8">
        <f t="shared" si="324"/>
        <v>-0.58925370434535218</v>
      </c>
      <c r="R696" s="8">
        <f t="shared" si="324"/>
        <v>1.2689974334506307</v>
      </c>
      <c r="S696" s="8">
        <f t="shared" si="324"/>
        <v>-0.15332353003167276</v>
      </c>
      <c r="T696" s="8">
        <f t="shared" si="324"/>
        <v>7.9246650126719748E-2</v>
      </c>
      <c r="U696" s="8">
        <f t="shared" si="324"/>
        <v>-0.23803141908188577</v>
      </c>
      <c r="V696" s="8">
        <f t="shared" si="324"/>
        <v>1.9771093531144601</v>
      </c>
      <c r="W696" s="8">
        <f t="shared" si="324"/>
        <v>0.2166234818048369</v>
      </c>
      <c r="X696"/>
      <c r="Y696" s="8">
        <f t="shared" ref="Y696:AI696" si="325">(Y44-$Y44)/$Y44</f>
        <v>0</v>
      </c>
      <c r="Z696" s="8">
        <f t="shared" si="325"/>
        <v>-0.27289907284155818</v>
      </c>
      <c r="AA696" s="8">
        <f t="shared" si="325"/>
        <v>-0.27565279331059706</v>
      </c>
      <c r="AB696" s="8">
        <f t="shared" si="325"/>
        <v>8.2391000463699932E-2</v>
      </c>
      <c r="AC696" s="8">
        <f t="shared" si="325"/>
        <v>-0.55201010646467041</v>
      </c>
      <c r="AD696" s="8">
        <f t="shared" si="325"/>
        <v>1.0314794804051086</v>
      </c>
      <c r="AE696" s="8">
        <f t="shared" si="325"/>
        <v>-0.14990688914291275</v>
      </c>
      <c r="AF696" s="8">
        <f t="shared" si="325"/>
        <v>-0.17608648963659426</v>
      </c>
      <c r="AG696" s="8">
        <f t="shared" si="325"/>
        <v>-0.37278775914485462</v>
      </c>
      <c r="AH696" s="8">
        <f t="shared" si="325"/>
        <v>0.67294875513900243</v>
      </c>
      <c r="AI696" s="8">
        <f t="shared" si="325"/>
        <v>0.24041297318620419</v>
      </c>
      <c r="AK696" s="8">
        <f t="shared" ref="AK696:AU696" si="326">(AK44-$AK44)/$AK44</f>
        <v>0</v>
      </c>
      <c r="AL696" s="8">
        <f t="shared" si="326"/>
        <v>-0.79993025807875218</v>
      </c>
      <c r="AM696" s="8">
        <f t="shared" si="326"/>
        <v>-0.8004005821131196</v>
      </c>
      <c r="AN696" s="8">
        <f t="shared" si="326"/>
        <v>8.2391000463699932E-2</v>
      </c>
      <c r="AO696" s="8">
        <f t="shared" si="326"/>
        <v>-0.85173150982452184</v>
      </c>
      <c r="AP696" s="8">
        <f t="shared" si="326"/>
        <v>1.0314794804051086</v>
      </c>
      <c r="AQ696" s="8">
        <f t="shared" si="326"/>
        <v>-0.75745530972141317</v>
      </c>
      <c r="AR696" s="8">
        <f t="shared" si="326"/>
        <v>-0.55233873706283498</v>
      </c>
      <c r="AS696" s="8">
        <f t="shared" si="326"/>
        <v>-0.8980846925091267</v>
      </c>
      <c r="AT696" s="8">
        <f t="shared" si="326"/>
        <v>0.67294875513900243</v>
      </c>
      <c r="AU696" s="8">
        <f t="shared" si="326"/>
        <v>-0.31450568172655496</v>
      </c>
      <c r="AW696">
        <f t="shared" si="299"/>
        <v>-0.28860999999999981</v>
      </c>
      <c r="AX696" t="str">
        <f t="shared" si="202"/>
        <v/>
      </c>
      <c r="AY696">
        <f t="shared" si="203"/>
        <v>-0.28860999999999981</v>
      </c>
      <c r="AZ696" t="str">
        <f t="shared" si="204"/>
        <v/>
      </c>
    </row>
    <row r="697" spans="1:52" s="17" customFormat="1" x14ac:dyDescent="0.3">
      <c r="A697">
        <v>24</v>
      </c>
      <c r="B697" t="s">
        <v>116</v>
      </c>
      <c r="C697" t="s">
        <v>113</v>
      </c>
      <c r="D697" t="s">
        <v>114</v>
      </c>
      <c r="E697"/>
      <c r="F697" s="2">
        <v>0</v>
      </c>
      <c r="G697" s="2">
        <f t="shared" si="194"/>
        <v>1</v>
      </c>
      <c r="H697" s="4">
        <f t="shared" si="195"/>
        <v>0</v>
      </c>
      <c r="I697">
        <f t="shared" si="196"/>
        <v>0</v>
      </c>
      <c r="J697">
        <f t="shared" si="295"/>
        <v>1</v>
      </c>
      <c r="K697">
        <f t="shared" si="197"/>
        <v>3</v>
      </c>
      <c r="L697">
        <f t="shared" si="198"/>
        <v>0</v>
      </c>
      <c r="M697" s="8">
        <f t="shared" ref="M697:W697" si="327">(M45-$M45)/$M45</f>
        <v>0</v>
      </c>
      <c r="N697" s="8">
        <f t="shared" si="327"/>
        <v>-0.34680462844220444</v>
      </c>
      <c r="O697" s="8">
        <f t="shared" si="327"/>
        <v>-0.34271842820401699</v>
      </c>
      <c r="P697" s="8">
        <f t="shared" si="327"/>
        <v>0.74553405831199437</v>
      </c>
      <c r="Q697" s="8">
        <f t="shared" si="327"/>
        <v>-0.52539967692299538</v>
      </c>
      <c r="R697" s="8">
        <f t="shared" si="327"/>
        <v>0.6575965315798008</v>
      </c>
      <c r="S697" s="8">
        <f t="shared" si="327"/>
        <v>-0.49102005222175521</v>
      </c>
      <c r="T697" s="8">
        <f t="shared" si="327"/>
        <v>1.7061701115362771</v>
      </c>
      <c r="U697" s="8">
        <f t="shared" si="327"/>
        <v>0.8998904901240361</v>
      </c>
      <c r="V697" s="8">
        <f t="shared" si="327"/>
        <v>3.9319937353642263</v>
      </c>
      <c r="W697" s="8">
        <f t="shared" si="327"/>
        <v>0.57379871485081846</v>
      </c>
      <c r="X697"/>
      <c r="Y697" s="8">
        <f t="shared" ref="Y697:AI697" si="328">(Y45-$Y45)/$Y45</f>
        <v>0</v>
      </c>
      <c r="Z697" s="8">
        <f t="shared" si="328"/>
        <v>-0.35337596965299739</v>
      </c>
      <c r="AA697" s="8">
        <f t="shared" si="328"/>
        <v>-0.35190724923700734</v>
      </c>
      <c r="AB697" s="8">
        <f t="shared" si="328"/>
        <v>0.18843534085678965</v>
      </c>
      <c r="AC697" s="8">
        <f t="shared" si="328"/>
        <v>-0.39857422343753757</v>
      </c>
      <c r="AD697" s="8">
        <f t="shared" si="328"/>
        <v>0.33307074776122164</v>
      </c>
      <c r="AE697" s="8">
        <f t="shared" si="328"/>
        <v>-0.4094681581002631</v>
      </c>
      <c r="AF697" s="8">
        <f t="shared" si="328"/>
        <v>0.70188058990348623</v>
      </c>
      <c r="AG697" s="8">
        <f t="shared" si="328"/>
        <v>0.28641412351405265</v>
      </c>
      <c r="AH697" s="8">
        <f t="shared" si="328"/>
        <v>1.5971114775021864</v>
      </c>
      <c r="AI697" s="8">
        <f t="shared" si="328"/>
        <v>0.38846350151381065</v>
      </c>
      <c r="AK697" s="8">
        <f t="shared" ref="AK697:AU697" si="329">(AK45-$AK45)/$AK45</f>
        <v>0</v>
      </c>
      <c r="AL697" s="8">
        <f t="shared" si="329"/>
        <v>-0.78974826667394737</v>
      </c>
      <c r="AM697" s="8">
        <f t="shared" si="329"/>
        <v>-0.78791233668289384</v>
      </c>
      <c r="AN697" s="8">
        <f t="shared" si="329"/>
        <v>0.18843534085678965</v>
      </c>
      <c r="AO697" s="8">
        <f t="shared" si="329"/>
        <v>-0.76525421374663782</v>
      </c>
      <c r="AP697" s="8">
        <f t="shared" si="329"/>
        <v>0.33307074776122164</v>
      </c>
      <c r="AQ697" s="8">
        <f t="shared" si="329"/>
        <v>-0.8140150754622546</v>
      </c>
      <c r="AR697" s="8">
        <f t="shared" si="329"/>
        <v>-8.2404900571069944E-2</v>
      </c>
      <c r="AS697" s="8">
        <f t="shared" si="329"/>
        <v>-0.79706922753447473</v>
      </c>
      <c r="AT697" s="8">
        <f t="shared" si="329"/>
        <v>1.5971114775021864</v>
      </c>
      <c r="AU697" s="8">
        <f t="shared" si="329"/>
        <v>-0.37407625000554456</v>
      </c>
      <c r="AW697">
        <f t="shared" si="299"/>
        <v>0.278026</v>
      </c>
      <c r="AX697" t="str">
        <f t="shared" si="202"/>
        <v/>
      </c>
      <c r="AY697" t="str">
        <f t="shared" si="203"/>
        <v/>
      </c>
      <c r="AZ697">
        <f t="shared" si="204"/>
        <v>0.278026</v>
      </c>
    </row>
    <row r="698" spans="1:52" s="17" customFormat="1" x14ac:dyDescent="0.3">
      <c r="A698">
        <v>24</v>
      </c>
      <c r="B698" t="s">
        <v>117</v>
      </c>
      <c r="C698" t="s">
        <v>113</v>
      </c>
      <c r="D698" t="s">
        <v>114</v>
      </c>
      <c r="E698"/>
      <c r="F698" s="2">
        <v>0</v>
      </c>
      <c r="G698" s="2">
        <f t="shared" si="194"/>
        <v>0</v>
      </c>
      <c r="H698" s="4">
        <f t="shared" si="195"/>
        <v>0</v>
      </c>
      <c r="I698">
        <f t="shared" si="196"/>
        <v>1</v>
      </c>
      <c r="J698">
        <f t="shared" si="295"/>
        <v>0</v>
      </c>
      <c r="K698">
        <f t="shared" si="197"/>
        <v>3</v>
      </c>
      <c r="L698">
        <f t="shared" si="198"/>
        <v>0</v>
      </c>
      <c r="M698" s="8">
        <f t="shared" ref="M698:W698" si="330">(M46-$M46)/$M46</f>
        <v>0</v>
      </c>
      <c r="N698" s="8">
        <f t="shared" si="330"/>
        <v>1.7339994619841581</v>
      </c>
      <c r="O698" s="8">
        <f t="shared" si="330"/>
        <v>1.7394037683325034</v>
      </c>
      <c r="P698" s="8">
        <f t="shared" si="330"/>
        <v>-0.14040861192395723</v>
      </c>
      <c r="Q698" s="8">
        <f t="shared" si="330"/>
        <v>-2.4796058671738432E-2</v>
      </c>
      <c r="R698" s="8">
        <f t="shared" si="330"/>
        <v>-0.5512474578268507</v>
      </c>
      <c r="S698" s="8">
        <f t="shared" si="330"/>
        <v>5.2786405295930386E-2</v>
      </c>
      <c r="T698" s="8">
        <f t="shared" si="330"/>
        <v>7.5213590840401015</v>
      </c>
      <c r="U698" s="8">
        <f t="shared" si="330"/>
        <v>6.5799492024180761</v>
      </c>
      <c r="V698" s="8">
        <f t="shared" si="330"/>
        <v>0.71015676352078705</v>
      </c>
      <c r="W698" s="8">
        <f t="shared" si="330"/>
        <v>2.1049845670590384</v>
      </c>
      <c r="X698"/>
      <c r="Y698" s="8">
        <f t="shared" ref="Y698:AI698" si="331">(Y46-$Y46)/$Y46</f>
        <v>0</v>
      </c>
      <c r="Z698" s="8">
        <f t="shared" si="331"/>
        <v>0.59013123521628374</v>
      </c>
      <c r="AA698" s="8">
        <f t="shared" si="331"/>
        <v>0.58672414095731273</v>
      </c>
      <c r="AB698" s="8">
        <f t="shared" si="331"/>
        <v>1.4823068667274125E-2</v>
      </c>
      <c r="AC698" s="8">
        <f t="shared" si="331"/>
        <v>0.12211482306930604</v>
      </c>
      <c r="AD698" s="8">
        <f t="shared" si="331"/>
        <v>-0.58317134539640714</v>
      </c>
      <c r="AE698" s="8">
        <f t="shared" si="331"/>
        <v>4.2792412105802091E-2</v>
      </c>
      <c r="AF698" s="8">
        <f t="shared" si="331"/>
        <v>0.83551781079141729</v>
      </c>
      <c r="AG698" s="8">
        <f t="shared" si="331"/>
        <v>1.1844460958378193</v>
      </c>
      <c r="AH698" s="8">
        <f t="shared" si="331"/>
        <v>1.4495960087362953</v>
      </c>
      <c r="AI698" s="8">
        <f t="shared" si="331"/>
        <v>1.8798712757085778</v>
      </c>
      <c r="AK698" s="8">
        <f t="shared" ref="AK698:AU698" si="332">(AK46-$AK46)/$AK46</f>
        <v>0</v>
      </c>
      <c r="AL698" s="8">
        <f t="shared" si="332"/>
        <v>-0.45934770279742143</v>
      </c>
      <c r="AM698" s="8">
        <f t="shared" si="332"/>
        <v>-0.46097264213277866</v>
      </c>
      <c r="AN698" s="8">
        <f t="shared" si="332"/>
        <v>1.4823068667274125E-2</v>
      </c>
      <c r="AO698" s="8">
        <f t="shared" si="332"/>
        <v>-0.58728247993285365</v>
      </c>
      <c r="AP698" s="8">
        <f t="shared" si="332"/>
        <v>-0.58317134539640714</v>
      </c>
      <c r="AQ698" s="8">
        <f t="shared" si="332"/>
        <v>-0.57757714878617272</v>
      </c>
      <c r="AR698" s="8">
        <f t="shared" si="332"/>
        <v>-4.5279798260764489E-2</v>
      </c>
      <c r="AS698" s="8">
        <f t="shared" si="332"/>
        <v>-0.56100156346873487</v>
      </c>
      <c r="AT698" s="8">
        <f t="shared" si="332"/>
        <v>1.4495960087362953</v>
      </c>
      <c r="AU698" s="8">
        <f t="shared" si="332"/>
        <v>0.22604373836978475</v>
      </c>
      <c r="AW698">
        <f t="shared" si="299"/>
        <v>-0.1336426</v>
      </c>
      <c r="AX698" t="str">
        <f t="shared" si="202"/>
        <v/>
      </c>
      <c r="AY698">
        <f t="shared" si="203"/>
        <v>-0.1336426</v>
      </c>
      <c r="AZ698" t="str">
        <f t="shared" si="204"/>
        <v/>
      </c>
    </row>
    <row r="699" spans="1:52" s="17" customFormat="1" x14ac:dyDescent="0.3">
      <c r="A699">
        <v>24</v>
      </c>
      <c r="B699" t="s">
        <v>118</v>
      </c>
      <c r="C699" t="s">
        <v>113</v>
      </c>
      <c r="D699" t="s">
        <v>114</v>
      </c>
      <c r="E699"/>
      <c r="F699" s="2">
        <v>0</v>
      </c>
      <c r="G699" s="2">
        <f t="shared" si="194"/>
        <v>1</v>
      </c>
      <c r="H699" s="4">
        <f t="shared" si="195"/>
        <v>0</v>
      </c>
      <c r="I699">
        <f t="shared" si="196"/>
        <v>1</v>
      </c>
      <c r="J699">
        <f t="shared" si="295"/>
        <v>0</v>
      </c>
      <c r="K699">
        <f t="shared" si="197"/>
        <v>3</v>
      </c>
      <c r="L699">
        <f t="shared" si="198"/>
        <v>0</v>
      </c>
      <c r="M699" s="8">
        <f t="shared" ref="M699:W699" si="333">(M47-$M47)/$M47</f>
        <v>0</v>
      </c>
      <c r="N699" s="8">
        <f t="shared" si="333"/>
        <v>2.5751066593371315</v>
      </c>
      <c r="O699" s="8">
        <f t="shared" si="333"/>
        <v>2.5848330909073223</v>
      </c>
      <c r="P699" s="8">
        <f t="shared" si="333"/>
        <v>-0.28483394223612452</v>
      </c>
      <c r="Q699" s="8">
        <f t="shared" si="333"/>
        <v>1.5577748210993332</v>
      </c>
      <c r="R699" s="8">
        <f t="shared" si="333"/>
        <v>-0.79351992839108587</v>
      </c>
      <c r="S699" s="8">
        <f t="shared" si="333"/>
        <v>0.56030083527517394</v>
      </c>
      <c r="T699" s="8">
        <f t="shared" si="333"/>
        <v>9.3249595010726747</v>
      </c>
      <c r="U699" s="8">
        <f t="shared" si="333"/>
        <v>8.2450586443926621</v>
      </c>
      <c r="V699" s="8">
        <f t="shared" si="333"/>
        <v>2.0616143139992615E-2</v>
      </c>
      <c r="W699" s="8">
        <f t="shared" si="333"/>
        <v>7.8769835961101577</v>
      </c>
      <c r="X699"/>
      <c r="Y699" s="8">
        <f t="shared" ref="Y699:AI699" si="334">(Y47-$Y47)/$Y47</f>
        <v>0</v>
      </c>
      <c r="Z699" s="8">
        <f t="shared" si="334"/>
        <v>1.0248718866457598</v>
      </c>
      <c r="AA699" s="8">
        <f t="shared" si="334"/>
        <v>1.0265220371104922</v>
      </c>
      <c r="AB699" s="8">
        <f t="shared" si="334"/>
        <v>5.0142634795116825E-2</v>
      </c>
      <c r="AC699" s="8">
        <f t="shared" si="334"/>
        <v>1.1535969893339011</v>
      </c>
      <c r="AD699" s="8">
        <f t="shared" si="334"/>
        <v>-0.73729203946395527</v>
      </c>
      <c r="AE699" s="8">
        <f t="shared" si="334"/>
        <v>0.31934304289080168</v>
      </c>
      <c r="AF699" s="8">
        <f t="shared" si="334"/>
        <v>1.03084668189129</v>
      </c>
      <c r="AG699" s="8">
        <f t="shared" si="334"/>
        <v>1.533026626327276</v>
      </c>
      <c r="AH699" s="8">
        <f t="shared" si="334"/>
        <v>1.0242418629862895</v>
      </c>
      <c r="AI699" s="8">
        <f t="shared" si="334"/>
        <v>3.6690393682541576</v>
      </c>
      <c r="AK699" s="8">
        <f t="shared" ref="AK699:AU699" si="335">(AK47-$AK47)/$AK47</f>
        <v>0</v>
      </c>
      <c r="AL699" s="8">
        <f t="shared" si="335"/>
        <v>-0.36237692369861291</v>
      </c>
      <c r="AM699" s="8">
        <f t="shared" si="335"/>
        <v>-0.35957995383911767</v>
      </c>
      <c r="AN699" s="8">
        <f t="shared" si="335"/>
        <v>5.0142634795116825E-2</v>
      </c>
      <c r="AO699" s="8">
        <f t="shared" si="335"/>
        <v>-0.237064955286023</v>
      </c>
      <c r="AP699" s="8">
        <f t="shared" si="335"/>
        <v>-0.73729203946395527</v>
      </c>
      <c r="AQ699" s="8">
        <f t="shared" si="335"/>
        <v>-0.4543042294018268</v>
      </c>
      <c r="AR699" s="8">
        <f t="shared" si="335"/>
        <v>5.1638137399086001E-2</v>
      </c>
      <c r="AS699" s="8">
        <f t="shared" si="335"/>
        <v>-0.51458872796913258</v>
      </c>
      <c r="AT699" s="8">
        <f t="shared" si="335"/>
        <v>1.0242418629862895</v>
      </c>
      <c r="AU699" s="8">
        <f t="shared" si="335"/>
        <v>0.97965334119120961</v>
      </c>
      <c r="AW699">
        <f t="shared" si="299"/>
        <v>-0.1336426</v>
      </c>
      <c r="AX699" t="str">
        <f t="shared" si="202"/>
        <v/>
      </c>
      <c r="AY699">
        <f t="shared" si="203"/>
        <v>-0.1336426</v>
      </c>
      <c r="AZ699" t="str">
        <f t="shared" si="204"/>
        <v/>
      </c>
    </row>
    <row r="700" spans="1:52" s="17" customFormat="1" x14ac:dyDescent="0.3">
      <c r="A700">
        <v>24</v>
      </c>
      <c r="B700" t="s">
        <v>119</v>
      </c>
      <c r="C700" t="s">
        <v>113</v>
      </c>
      <c r="D700" t="s">
        <v>114</v>
      </c>
      <c r="E700"/>
      <c r="F700" s="2">
        <v>0</v>
      </c>
      <c r="G700" s="2">
        <f t="shared" si="194"/>
        <v>0</v>
      </c>
      <c r="H700" s="4">
        <f t="shared" si="195"/>
        <v>0</v>
      </c>
      <c r="I700">
        <f t="shared" si="196"/>
        <v>0</v>
      </c>
      <c r="J700">
        <f t="shared" si="295"/>
        <v>1</v>
      </c>
      <c r="K700">
        <f t="shared" si="197"/>
        <v>3</v>
      </c>
      <c r="L700">
        <f t="shared" si="198"/>
        <v>0</v>
      </c>
      <c r="M700" s="8">
        <f t="shared" ref="M700:W700" si="336">(M48-$M48)/$M48</f>
        <v>0</v>
      </c>
      <c r="N700" s="8">
        <f t="shared" si="336"/>
        <v>-0.12553807574976567</v>
      </c>
      <c r="O700" s="8">
        <f t="shared" si="336"/>
        <v>-0.12841707680821524</v>
      </c>
      <c r="P700" s="8">
        <f t="shared" si="336"/>
        <v>2.4711132247490082</v>
      </c>
      <c r="Q700" s="8">
        <f t="shared" si="336"/>
        <v>-0.66516737994302344</v>
      </c>
      <c r="R700" s="8">
        <f t="shared" si="336"/>
        <v>1.3468299711815563</v>
      </c>
      <c r="S700" s="8">
        <f t="shared" si="336"/>
        <v>-0.40559675824609226</v>
      </c>
      <c r="T700" s="8">
        <f t="shared" si="336"/>
        <v>2.4716572164428392</v>
      </c>
      <c r="U700" s="8">
        <f t="shared" si="336"/>
        <v>1.4303319165640933</v>
      </c>
      <c r="V700" s="8">
        <f t="shared" si="336"/>
        <v>3.404827685517585</v>
      </c>
      <c r="W700" s="8">
        <f t="shared" si="336"/>
        <v>0.49567255570618018</v>
      </c>
      <c r="X700"/>
      <c r="Y700" s="8">
        <f t="shared" ref="Y700:AI700" si="337">(Y48-$Y48)/$Y48</f>
        <v>0</v>
      </c>
      <c r="Z700" s="8">
        <f t="shared" si="337"/>
        <v>-0.17336310496171545</v>
      </c>
      <c r="AA700" s="8">
        <f t="shared" si="337"/>
        <v>-0.18210405646031422</v>
      </c>
      <c r="AB700" s="8">
        <f t="shared" si="337"/>
        <v>0.66024192316651265</v>
      </c>
      <c r="AC700" s="8">
        <f t="shared" si="337"/>
        <v>-0.4353981189404551</v>
      </c>
      <c r="AD700" s="8">
        <f t="shared" si="337"/>
        <v>0.60174157501959946</v>
      </c>
      <c r="AE700" s="8">
        <f t="shared" si="337"/>
        <v>-0.23339292172000425</v>
      </c>
      <c r="AF700" s="8">
        <f t="shared" si="337"/>
        <v>1.1272088851364375</v>
      </c>
      <c r="AG700" s="8">
        <f t="shared" si="337"/>
        <v>0.5931500291300299</v>
      </c>
      <c r="AH700" s="8">
        <f t="shared" si="337"/>
        <v>1.6283532673204855</v>
      </c>
      <c r="AI700" s="8">
        <f t="shared" si="337"/>
        <v>0.55841042735739899</v>
      </c>
      <c r="AK700" s="8">
        <f t="shared" ref="AK700:AU700" si="338">(AK48-$AK48)/$AK48</f>
        <v>0</v>
      </c>
      <c r="AL700" s="8">
        <f t="shared" si="338"/>
        <v>-0.72477911198328571</v>
      </c>
      <c r="AM700" s="8">
        <f t="shared" si="338"/>
        <v>-0.72995388546668905</v>
      </c>
      <c r="AN700" s="8">
        <f t="shared" si="338"/>
        <v>0.66024192316651265</v>
      </c>
      <c r="AO700" s="8">
        <f t="shared" si="338"/>
        <v>-0.80618165826295862</v>
      </c>
      <c r="AP700" s="8">
        <f t="shared" si="338"/>
        <v>0.60174157501959946</v>
      </c>
      <c r="AQ700" s="8">
        <f t="shared" si="338"/>
        <v>-0.71095397873004451</v>
      </c>
      <c r="AR700" s="8">
        <f t="shared" si="338"/>
        <v>0.15018210091658726</v>
      </c>
      <c r="AS700" s="8">
        <f t="shared" si="338"/>
        <v>-0.74498768861407727</v>
      </c>
      <c r="AT700" s="8">
        <f t="shared" si="338"/>
        <v>1.6283532673204855</v>
      </c>
      <c r="AU700" s="8">
        <f t="shared" si="338"/>
        <v>-0.28833697301179995</v>
      </c>
      <c r="AW700">
        <f t="shared" si="299"/>
        <v>0.278026</v>
      </c>
      <c r="AX700" t="str">
        <f t="shared" si="202"/>
        <v/>
      </c>
      <c r="AY700" t="str">
        <f t="shared" si="203"/>
        <v/>
      </c>
      <c r="AZ700">
        <f t="shared" si="204"/>
        <v>0.278026</v>
      </c>
    </row>
    <row r="701" spans="1:52" s="17" customFormat="1" x14ac:dyDescent="0.3">
      <c r="A701">
        <v>24</v>
      </c>
      <c r="B701" t="s">
        <v>120</v>
      </c>
      <c r="C701" t="s">
        <v>113</v>
      </c>
      <c r="D701" t="s">
        <v>114</v>
      </c>
      <c r="E701"/>
      <c r="F701" s="2">
        <v>0</v>
      </c>
      <c r="G701" s="2">
        <f t="shared" si="194"/>
        <v>0</v>
      </c>
      <c r="H701" s="4">
        <f t="shared" si="195"/>
        <v>0</v>
      </c>
      <c r="I701">
        <f t="shared" si="196"/>
        <v>1</v>
      </c>
      <c r="J701">
        <f t="shared" si="295"/>
        <v>0</v>
      </c>
      <c r="K701">
        <f t="shared" si="197"/>
        <v>3</v>
      </c>
      <c r="L701">
        <f t="shared" si="198"/>
        <v>0</v>
      </c>
      <c r="M701" s="8">
        <f t="shared" ref="M701:W701" si="339">(M49-$M49)/$M49</f>
        <v>0</v>
      </c>
      <c r="N701" s="8">
        <f t="shared" si="339"/>
        <v>-0.14475633289402731</v>
      </c>
      <c r="O701" s="8">
        <f t="shared" si="339"/>
        <v>-0.139246742972371</v>
      </c>
      <c r="P701" s="8">
        <f t="shared" si="339"/>
        <v>-0.4129544148662434</v>
      </c>
      <c r="Q701" s="8">
        <f t="shared" si="339"/>
        <v>-0.591141719139331</v>
      </c>
      <c r="R701" s="8">
        <f t="shared" si="339"/>
        <v>0.55544727161699237</v>
      </c>
      <c r="S701" s="8">
        <f t="shared" si="339"/>
        <v>-0.15366249854614761</v>
      </c>
      <c r="T701" s="8">
        <f t="shared" si="339"/>
        <v>8.3941546951067036E-2</v>
      </c>
      <c r="U701" s="8">
        <f t="shared" si="339"/>
        <v>-0.22504667173903631</v>
      </c>
      <c r="V701" s="8">
        <f t="shared" si="339"/>
        <v>5.3571467037346521</v>
      </c>
      <c r="W701" s="8">
        <f t="shared" si="339"/>
        <v>0.9754823205033667</v>
      </c>
      <c r="X701"/>
      <c r="Y701" s="8">
        <f t="shared" ref="Y701:AI701" si="340">(Y49-$Y49)/$Y49</f>
        <v>0</v>
      </c>
      <c r="Z701" s="8">
        <f t="shared" si="340"/>
        <v>-0.23261397832389388</v>
      </c>
      <c r="AA701" s="8">
        <f t="shared" si="340"/>
        <v>-0.23712070963129406</v>
      </c>
      <c r="AB701" s="8">
        <f t="shared" si="340"/>
        <v>-0.25806530033384156</v>
      </c>
      <c r="AC701" s="8">
        <f t="shared" si="340"/>
        <v>-0.57635970595870667</v>
      </c>
      <c r="AD701" s="8">
        <f t="shared" si="340"/>
        <v>0.41235553937921982</v>
      </c>
      <c r="AE701" s="8">
        <f t="shared" si="340"/>
        <v>-0.21485145486348639</v>
      </c>
      <c r="AF701" s="8">
        <f t="shared" si="340"/>
        <v>-0.23411469847970223</v>
      </c>
      <c r="AG701" s="8">
        <f t="shared" si="340"/>
        <v>-0.40582179016278908</v>
      </c>
      <c r="AH701" s="8">
        <f t="shared" si="340"/>
        <v>1.8779765541834725</v>
      </c>
      <c r="AI701" s="8">
        <f t="shared" si="340"/>
        <v>0.54006842658782928</v>
      </c>
      <c r="AK701" s="8">
        <f t="shared" ref="AK701:AU701" si="341">(AK49-$AK49)/$AK49</f>
        <v>0</v>
      </c>
      <c r="AL701" s="8">
        <f t="shared" si="341"/>
        <v>-0.77262290905890929</v>
      </c>
      <c r="AM701" s="8">
        <f t="shared" si="341"/>
        <v>-0.77213088267231378</v>
      </c>
      <c r="AN701" s="8">
        <f t="shared" si="341"/>
        <v>-0.25806530033384156</v>
      </c>
      <c r="AO701" s="8">
        <f t="shared" si="341"/>
        <v>-0.87624848897894547</v>
      </c>
      <c r="AP701" s="8">
        <f t="shared" si="341"/>
        <v>0.41235553937921982</v>
      </c>
      <c r="AQ701" s="8">
        <f t="shared" si="341"/>
        <v>-0.80389865173488051</v>
      </c>
      <c r="AR701" s="8">
        <f t="shared" si="341"/>
        <v>-0.58691552839622851</v>
      </c>
      <c r="AS701" s="8">
        <f t="shared" si="341"/>
        <v>-0.90402012906389406</v>
      </c>
      <c r="AT701" s="8">
        <f t="shared" si="341"/>
        <v>1.8779765541834725</v>
      </c>
      <c r="AU701" s="8">
        <f t="shared" si="341"/>
        <v>-0.17866958248834963</v>
      </c>
      <c r="AW701">
        <f t="shared" si="299"/>
        <v>-0.28860999999999981</v>
      </c>
      <c r="AX701" t="str">
        <f t="shared" si="202"/>
        <v/>
      </c>
      <c r="AY701">
        <f t="shared" si="203"/>
        <v>-0.28860999999999981</v>
      </c>
      <c r="AZ701" t="str">
        <f t="shared" si="204"/>
        <v/>
      </c>
    </row>
    <row r="702" spans="1:52" s="17" customFormat="1" x14ac:dyDescent="0.3">
      <c r="A702">
        <v>24</v>
      </c>
      <c r="B702" t="s">
        <v>121</v>
      </c>
      <c r="C702" t="s">
        <v>113</v>
      </c>
      <c r="D702" t="s">
        <v>114</v>
      </c>
      <c r="E702" t="s">
        <v>42</v>
      </c>
      <c r="F702" s="2">
        <v>0</v>
      </c>
      <c r="G702" s="2">
        <f t="shared" si="194"/>
        <v>1</v>
      </c>
      <c r="H702" s="4">
        <f t="shared" si="195"/>
        <v>1</v>
      </c>
      <c r="I702">
        <f t="shared" si="196"/>
        <v>0</v>
      </c>
      <c r="J702">
        <f t="shared" si="295"/>
        <v>1</v>
      </c>
      <c r="K702">
        <f t="shared" si="197"/>
        <v>3</v>
      </c>
      <c r="L702">
        <f t="shared" si="198"/>
        <v>3</v>
      </c>
      <c r="M702" s="8">
        <f t="shared" ref="M702:W702" si="342">(M50-$M50)/$M50</f>
        <v>0</v>
      </c>
      <c r="N702" s="8">
        <f t="shared" si="342"/>
        <v>-0.32148704357977537</v>
      </c>
      <c r="O702" s="8">
        <f t="shared" si="342"/>
        <v>-0.31687810369760228</v>
      </c>
      <c r="P702" s="8">
        <f t="shared" si="342"/>
        <v>-0.25844050071626451</v>
      </c>
      <c r="Q702" s="8">
        <f t="shared" si="342"/>
        <v>-0.68810815826441707</v>
      </c>
      <c r="R702" s="8">
        <f t="shared" si="342"/>
        <v>-0.3523485370908529</v>
      </c>
      <c r="S702" s="8">
        <f t="shared" si="342"/>
        <v>-0.78104930680939955</v>
      </c>
      <c r="T702" s="8">
        <f t="shared" si="342"/>
        <v>1.7206571199659175</v>
      </c>
      <c r="U702" s="8">
        <f t="shared" si="342"/>
        <v>1.4210521367249986</v>
      </c>
      <c r="V702" s="8">
        <f t="shared" si="342"/>
        <v>1.4927998993807787</v>
      </c>
      <c r="W702" s="8">
        <f t="shared" si="342"/>
        <v>-0.21265413098316754</v>
      </c>
      <c r="X702"/>
      <c r="Y702" s="8">
        <f t="shared" ref="Y702:AI702" si="343">(Y50-$Y50)/$Y50</f>
        <v>0</v>
      </c>
      <c r="Z702" s="8">
        <f t="shared" si="343"/>
        <v>-0.31691809554228179</v>
      </c>
      <c r="AA702" s="8">
        <f t="shared" si="343"/>
        <v>-0.32258763532125428</v>
      </c>
      <c r="AB702" s="8">
        <f t="shared" si="343"/>
        <v>2.521792477947888E-3</v>
      </c>
      <c r="AC702" s="8">
        <f t="shared" si="343"/>
        <v>-0.42321029916908937</v>
      </c>
      <c r="AD702" s="8">
        <f t="shared" si="343"/>
        <v>-0.28048868108982444</v>
      </c>
      <c r="AE702" s="8">
        <f t="shared" si="343"/>
        <v>-0.64455735897251198</v>
      </c>
      <c r="AF702" s="8">
        <f t="shared" si="343"/>
        <v>-9.3353523784790796E-2</v>
      </c>
      <c r="AG702" s="8">
        <f t="shared" si="343"/>
        <v>8.7290137854915101E-2</v>
      </c>
      <c r="AH702" s="8">
        <f t="shared" si="343"/>
        <v>1.3744473875786227</v>
      </c>
      <c r="AI702" s="8">
        <f t="shared" si="343"/>
        <v>0.25880319708681243</v>
      </c>
      <c r="AK702" s="8">
        <f t="shared" ref="AK702:AU702" si="344">(AK50-$AK50)/$AK50</f>
        <v>0</v>
      </c>
      <c r="AL702" s="8">
        <f t="shared" si="344"/>
        <v>-0.75016586125927986</v>
      </c>
      <c r="AM702" s="8">
        <f t="shared" si="344"/>
        <v>-0.75156870563044087</v>
      </c>
      <c r="AN702" s="8">
        <f t="shared" si="344"/>
        <v>2.521792477947888E-3</v>
      </c>
      <c r="AO702" s="8">
        <f t="shared" si="344"/>
        <v>-0.79799772358874554</v>
      </c>
      <c r="AP702" s="8">
        <f t="shared" si="344"/>
        <v>-0.28048868108982444</v>
      </c>
      <c r="AQ702" s="8">
        <f t="shared" si="344"/>
        <v>-0.83778529791180623</v>
      </c>
      <c r="AR702" s="8">
        <f t="shared" si="344"/>
        <v>-0.52844991116225315</v>
      </c>
      <c r="AS702" s="8">
        <f t="shared" si="344"/>
        <v>-0.78175310519078001</v>
      </c>
      <c r="AT702" s="8">
        <f t="shared" si="344"/>
        <v>1.3744473875786227</v>
      </c>
      <c r="AU702" s="8">
        <f t="shared" si="344"/>
        <v>-0.39926971905442316</v>
      </c>
      <c r="AW702">
        <f t="shared" si="299"/>
        <v>0.14422659999999979</v>
      </c>
      <c r="AX702">
        <f t="shared" si="202"/>
        <v>0.14422659999999979</v>
      </c>
      <c r="AY702" t="str">
        <f t="shared" si="203"/>
        <v/>
      </c>
      <c r="AZ702">
        <f t="shared" si="204"/>
        <v>0.14422659999999979</v>
      </c>
    </row>
    <row r="703" spans="1:52" s="17" customFormat="1" x14ac:dyDescent="0.3">
      <c r="A703">
        <v>24</v>
      </c>
      <c r="B703" t="s">
        <v>122</v>
      </c>
      <c r="C703" t="s">
        <v>123</v>
      </c>
      <c r="D703" t="s">
        <v>114</v>
      </c>
      <c r="E703"/>
      <c r="F703" s="2">
        <v>0</v>
      </c>
      <c r="G703" s="2">
        <f t="shared" si="194"/>
        <v>0</v>
      </c>
      <c r="H703" s="4">
        <f t="shared" si="195"/>
        <v>0</v>
      </c>
      <c r="I703">
        <f t="shared" si="196"/>
        <v>1</v>
      </c>
      <c r="J703">
        <f t="shared" si="295"/>
        <v>0</v>
      </c>
      <c r="K703">
        <f t="shared" si="197"/>
        <v>3</v>
      </c>
      <c r="L703">
        <f t="shared" si="198"/>
        <v>0</v>
      </c>
      <c r="M703" s="8">
        <f t="shared" ref="M703:W703" si="345">(M51-$M51)/$M51</f>
        <v>0</v>
      </c>
      <c r="N703" s="8">
        <f t="shared" si="345"/>
        <v>-0.2325612367554668</v>
      </c>
      <c r="O703" s="8">
        <f t="shared" si="345"/>
        <v>-0.22615724767244585</v>
      </c>
      <c r="P703" s="8">
        <f t="shared" si="345"/>
        <v>0.36788966651797583</v>
      </c>
      <c r="Q703" s="8">
        <f t="shared" si="345"/>
        <v>-0.56437045407313269</v>
      </c>
      <c r="R703" s="8">
        <f t="shared" si="345"/>
        <v>-3.4956465946664218E-2</v>
      </c>
      <c r="S703" s="8">
        <f t="shared" si="345"/>
        <v>-0.49247578018724686</v>
      </c>
      <c r="T703" s="8">
        <f t="shared" si="345"/>
        <v>1.3151814427185413</v>
      </c>
      <c r="U703" s="8">
        <f t="shared" si="345"/>
        <v>1.2097001787975303</v>
      </c>
      <c r="V703" s="8">
        <f t="shared" si="345"/>
        <v>4.2707899035546779</v>
      </c>
      <c r="W703" s="8">
        <f t="shared" si="345"/>
        <v>-4.932017229952336E-2</v>
      </c>
      <c r="X703"/>
      <c r="Y703" s="8">
        <f t="shared" ref="Y703:AI703" si="346">(Y51-$Y51)/$Y51</f>
        <v>0</v>
      </c>
      <c r="Z703" s="8">
        <f t="shared" si="346"/>
        <v>-0.28632955343362188</v>
      </c>
      <c r="AA703" s="8">
        <f t="shared" si="346"/>
        <v>-0.29900180290457595</v>
      </c>
      <c r="AB703" s="8">
        <f t="shared" si="346"/>
        <v>0.5608647671528123</v>
      </c>
      <c r="AC703" s="8">
        <f t="shared" si="346"/>
        <v>-0.33158120908922906</v>
      </c>
      <c r="AD703" s="8">
        <f t="shared" si="346"/>
        <v>-0.20567081789510408</v>
      </c>
      <c r="AE703" s="8">
        <f t="shared" si="346"/>
        <v>-0.41113813359621787</v>
      </c>
      <c r="AF703" s="8">
        <f t="shared" si="346"/>
        <v>-0.30074089425839606</v>
      </c>
      <c r="AG703" s="8">
        <f t="shared" si="346"/>
        <v>-4.6577074189378497E-4</v>
      </c>
      <c r="AH703" s="8">
        <f t="shared" si="346"/>
        <v>1.8676985353385254</v>
      </c>
      <c r="AI703" s="8">
        <f t="shared" si="346"/>
        <v>0.17744638264004728</v>
      </c>
      <c r="AK703" s="8">
        <f t="shared" ref="AK703:AU703" si="347">(AK51-$AK51)/$AK51</f>
        <v>0</v>
      </c>
      <c r="AL703" s="8">
        <f t="shared" si="347"/>
        <v>-0.66869073345745467</v>
      </c>
      <c r="AM703" s="8">
        <f t="shared" si="347"/>
        <v>-0.67555914566191111</v>
      </c>
      <c r="AN703" s="8">
        <f t="shared" si="347"/>
        <v>0.5608647671528123</v>
      </c>
      <c r="AO703" s="8">
        <f t="shared" si="347"/>
        <v>-0.68427683191942557</v>
      </c>
      <c r="AP703" s="8">
        <f t="shared" si="347"/>
        <v>-0.20567081789510408</v>
      </c>
      <c r="AQ703" s="8">
        <f t="shared" si="347"/>
        <v>-0.64874339982032336</v>
      </c>
      <c r="AR703" s="8">
        <f t="shared" si="347"/>
        <v>-0.63653198111877596</v>
      </c>
      <c r="AS703" s="8">
        <f t="shared" si="347"/>
        <v>-0.78081144830467952</v>
      </c>
      <c r="AT703" s="8">
        <f t="shared" si="347"/>
        <v>1.8676985353385254</v>
      </c>
      <c r="AU703" s="8">
        <f t="shared" si="347"/>
        <v>-0.37884909924351479</v>
      </c>
      <c r="AW703">
        <f t="shared" si="299"/>
        <v>-0.1242757599999999</v>
      </c>
      <c r="AX703" t="str">
        <f t="shared" si="202"/>
        <v/>
      </c>
      <c r="AY703">
        <f t="shared" si="203"/>
        <v>-0.1242757599999999</v>
      </c>
      <c r="AZ703" t="str">
        <f t="shared" si="204"/>
        <v/>
      </c>
    </row>
    <row r="704" spans="1:52" s="17" customFormat="1" x14ac:dyDescent="0.3">
      <c r="A704">
        <v>24</v>
      </c>
      <c r="B704" t="s">
        <v>124</v>
      </c>
      <c r="C704" t="s">
        <v>123</v>
      </c>
      <c r="D704" t="s">
        <v>114</v>
      </c>
      <c r="E704"/>
      <c r="F704" s="2">
        <v>0</v>
      </c>
      <c r="G704" s="2">
        <f t="shared" si="194"/>
        <v>1</v>
      </c>
      <c r="H704" s="4">
        <f t="shared" si="195"/>
        <v>0</v>
      </c>
      <c r="I704">
        <f t="shared" si="196"/>
        <v>1</v>
      </c>
      <c r="J704">
        <f t="shared" si="295"/>
        <v>0</v>
      </c>
      <c r="K704">
        <f t="shared" si="197"/>
        <v>3</v>
      </c>
      <c r="L704">
        <f t="shared" si="198"/>
        <v>0</v>
      </c>
      <c r="M704" s="8">
        <f t="shared" ref="M704:W704" si="348">(M52-$M52)/$M52</f>
        <v>0</v>
      </c>
      <c r="N704" s="8">
        <f t="shared" si="348"/>
        <v>-0.38086431988486913</v>
      </c>
      <c r="O704" s="8">
        <f t="shared" si="348"/>
        <v>-0.37051006539908882</v>
      </c>
      <c r="P704" s="8">
        <f t="shared" si="348"/>
        <v>-2.1675431747778872E-2</v>
      </c>
      <c r="Q704" s="8">
        <f t="shared" si="348"/>
        <v>-0.59994530239430421</v>
      </c>
      <c r="R704" s="8">
        <f t="shared" si="348"/>
        <v>1.2689974334506307</v>
      </c>
      <c r="S704" s="8">
        <f t="shared" si="348"/>
        <v>-0.3684069231443533</v>
      </c>
      <c r="T704" s="8">
        <f t="shared" si="348"/>
        <v>7.9246650126719748E-2</v>
      </c>
      <c r="U704" s="8">
        <f t="shared" si="348"/>
        <v>-0.30563869368164825</v>
      </c>
      <c r="V704" s="8">
        <f t="shared" si="348"/>
        <v>1.9771093531144601</v>
      </c>
      <c r="W704" s="8">
        <f t="shared" si="348"/>
        <v>-3.9062629156198507E-2</v>
      </c>
      <c r="X704"/>
      <c r="Y704" s="8">
        <f t="shared" ref="Y704:AI704" si="349">(Y52-$Y52)/$Y52</f>
        <v>0</v>
      </c>
      <c r="Z704" s="8">
        <f t="shared" si="349"/>
        <v>-0.37146563094113333</v>
      </c>
      <c r="AA704" s="8">
        <f t="shared" si="349"/>
        <v>-0.37536156113984048</v>
      </c>
      <c r="AB704" s="8">
        <f t="shared" si="349"/>
        <v>8.5733105788676642E-2</v>
      </c>
      <c r="AC704" s="8">
        <f t="shared" si="349"/>
        <v>-0.45233271358070293</v>
      </c>
      <c r="AD704" s="8">
        <f t="shared" si="349"/>
        <v>1.0364438417557718</v>
      </c>
      <c r="AE704" s="8">
        <f t="shared" si="349"/>
        <v>-0.28424431243943887</v>
      </c>
      <c r="AF704" s="8">
        <f t="shared" si="349"/>
        <v>-0.17548012236781838</v>
      </c>
      <c r="AG704" s="8">
        <f t="shared" si="349"/>
        <v>-0.42367961507127078</v>
      </c>
      <c r="AH704" s="8">
        <f t="shared" si="349"/>
        <v>0.64863440182582444</v>
      </c>
      <c r="AI704" s="8">
        <f t="shared" si="349"/>
        <v>4.6423108694736308E-2</v>
      </c>
      <c r="AK704" s="8">
        <f t="shared" ref="AK704:AU704" si="350">(AK52-$AK52)/$AK52</f>
        <v>0</v>
      </c>
      <c r="AL704" s="8">
        <f t="shared" si="350"/>
        <v>-0.75260055164538986</v>
      </c>
      <c r="AM704" s="8">
        <f t="shared" si="350"/>
        <v>-0.75152532053464516</v>
      </c>
      <c r="AN704" s="8">
        <f t="shared" si="350"/>
        <v>8.5733105788676642E-2</v>
      </c>
      <c r="AO704" s="8">
        <f t="shared" si="350"/>
        <v>-0.72674204818413657</v>
      </c>
      <c r="AP704" s="8">
        <f t="shared" si="350"/>
        <v>1.0364438417557718</v>
      </c>
      <c r="AQ704" s="8">
        <f t="shared" si="350"/>
        <v>-0.70248246593424057</v>
      </c>
      <c r="AR704" s="8">
        <f t="shared" si="350"/>
        <v>-0.55269487178044341</v>
      </c>
      <c r="AS704" s="8">
        <f t="shared" si="350"/>
        <v>-0.88880834829247413</v>
      </c>
      <c r="AT704" s="8">
        <f t="shared" si="350"/>
        <v>0.64863440182582444</v>
      </c>
      <c r="AU704" s="8">
        <f t="shared" si="350"/>
        <v>-0.39879954422212194</v>
      </c>
      <c r="AW704">
        <f t="shared" si="299"/>
        <v>-0.19208</v>
      </c>
      <c r="AX704" t="str">
        <f t="shared" si="202"/>
        <v/>
      </c>
      <c r="AY704">
        <f t="shared" si="203"/>
        <v>-0.19208</v>
      </c>
      <c r="AZ704" t="str">
        <f t="shared" si="204"/>
        <v/>
      </c>
    </row>
    <row r="705" spans="1:52" s="17" customFormat="1" x14ac:dyDescent="0.3">
      <c r="A705">
        <v>24</v>
      </c>
      <c r="B705" t="s">
        <v>125</v>
      </c>
      <c r="C705" t="s">
        <v>123</v>
      </c>
      <c r="D705" t="s">
        <v>114</v>
      </c>
      <c r="E705" t="s">
        <v>42</v>
      </c>
      <c r="F705" s="2">
        <v>0</v>
      </c>
      <c r="G705" s="2">
        <f t="shared" si="194"/>
        <v>1</v>
      </c>
      <c r="H705" s="4">
        <f t="shared" si="195"/>
        <v>1</v>
      </c>
      <c r="I705">
        <f t="shared" si="196"/>
        <v>0</v>
      </c>
      <c r="J705">
        <f t="shared" si="295"/>
        <v>1</v>
      </c>
      <c r="K705">
        <f t="shared" si="197"/>
        <v>3</v>
      </c>
      <c r="L705">
        <f t="shared" si="198"/>
        <v>3</v>
      </c>
      <c r="M705" s="8">
        <f t="shared" ref="M705:W705" si="351">(M53-$M53)/$M53</f>
        <v>0</v>
      </c>
      <c r="N705" s="8">
        <f t="shared" si="351"/>
        <v>-0.45178657633850466</v>
      </c>
      <c r="O705" s="8">
        <f t="shared" si="351"/>
        <v>-0.44799065023948337</v>
      </c>
      <c r="P705" s="8">
        <f t="shared" si="351"/>
        <v>0.74553405831199437</v>
      </c>
      <c r="Q705" s="8">
        <f t="shared" si="351"/>
        <v>-0.64176061793105688</v>
      </c>
      <c r="R705" s="8">
        <f t="shared" si="351"/>
        <v>0.6575965315798008</v>
      </c>
      <c r="S705" s="8">
        <f t="shared" si="351"/>
        <v>-0.65929439569796011</v>
      </c>
      <c r="T705" s="8">
        <f t="shared" si="351"/>
        <v>1.7061701115362771</v>
      </c>
      <c r="U705" s="8">
        <f t="shared" si="351"/>
        <v>0.73982071106709013</v>
      </c>
      <c r="V705" s="8">
        <f t="shared" si="351"/>
        <v>3.9319937353642263</v>
      </c>
      <c r="W705" s="8">
        <f t="shared" si="351"/>
        <v>-8.2551627303107056E-2</v>
      </c>
      <c r="X705"/>
      <c r="Y705" s="8">
        <f t="shared" ref="Y705:AI705" si="352">(Y53-$Y53)/$Y53</f>
        <v>0</v>
      </c>
      <c r="Z705" s="8">
        <f t="shared" si="352"/>
        <v>-0.38240196603642435</v>
      </c>
      <c r="AA705" s="8">
        <f t="shared" si="352"/>
        <v>-0.39186525208215583</v>
      </c>
      <c r="AB705" s="8">
        <f t="shared" si="352"/>
        <v>0.19351920582200699</v>
      </c>
      <c r="AC705" s="8">
        <f t="shared" si="352"/>
        <v>-0.45811278136895717</v>
      </c>
      <c r="AD705" s="8">
        <f t="shared" si="352"/>
        <v>0.34763688241704405</v>
      </c>
      <c r="AE705" s="8">
        <f t="shared" si="352"/>
        <v>-0.53206275484982757</v>
      </c>
      <c r="AF705" s="8">
        <f t="shared" si="352"/>
        <v>0.71167477182286865</v>
      </c>
      <c r="AG705" s="8">
        <f t="shared" si="352"/>
        <v>0.20548484660718341</v>
      </c>
      <c r="AH705" s="8">
        <f t="shared" si="352"/>
        <v>1.5453784291990091</v>
      </c>
      <c r="AI705" s="8">
        <f t="shared" si="352"/>
        <v>0.16460670087712234</v>
      </c>
      <c r="AK705" s="8">
        <f t="shared" ref="AK705:AU705" si="353">(AK53-$AK53)/$AK53</f>
        <v>0</v>
      </c>
      <c r="AL705" s="8">
        <f t="shared" si="353"/>
        <v>-0.77507031934786208</v>
      </c>
      <c r="AM705" s="8">
        <f t="shared" si="353"/>
        <v>-0.77971961056436945</v>
      </c>
      <c r="AN705" s="8">
        <f t="shared" si="353"/>
        <v>0.19351920582200699</v>
      </c>
      <c r="AO705" s="8">
        <f t="shared" si="353"/>
        <v>-0.77426918278854606</v>
      </c>
      <c r="AP705" s="8">
        <f t="shared" si="353"/>
        <v>0.34763688241704405</v>
      </c>
      <c r="AQ705" s="8">
        <f t="shared" si="353"/>
        <v>-0.7948586861986312</v>
      </c>
      <c r="AR705" s="8">
        <f t="shared" si="353"/>
        <v>-7.9760272633230045E-2</v>
      </c>
      <c r="AS705" s="8">
        <f t="shared" si="353"/>
        <v>-0.77016233488338659</v>
      </c>
      <c r="AT705" s="8">
        <f t="shared" si="353"/>
        <v>1.5453784291990091</v>
      </c>
      <c r="AU705" s="8">
        <f t="shared" si="353"/>
        <v>-0.44588245561113282</v>
      </c>
      <c r="AW705">
        <f t="shared" si="299"/>
        <v>1.31026</v>
      </c>
      <c r="AX705">
        <f t="shared" si="202"/>
        <v>1.31026</v>
      </c>
      <c r="AY705" t="str">
        <f t="shared" si="203"/>
        <v/>
      </c>
      <c r="AZ705">
        <f t="shared" si="204"/>
        <v>1.31026</v>
      </c>
    </row>
    <row r="706" spans="1:52" s="17" customFormat="1" x14ac:dyDescent="0.3">
      <c r="A706">
        <v>24</v>
      </c>
      <c r="B706" t="s">
        <v>126</v>
      </c>
      <c r="C706" t="s">
        <v>123</v>
      </c>
      <c r="D706" t="s">
        <v>114</v>
      </c>
      <c r="E706"/>
      <c r="F706" s="2">
        <v>0</v>
      </c>
      <c r="G706" s="2">
        <f t="shared" si="194"/>
        <v>0</v>
      </c>
      <c r="H706" s="4">
        <f t="shared" si="195"/>
        <v>0</v>
      </c>
      <c r="I706">
        <f t="shared" si="196"/>
        <v>1</v>
      </c>
      <c r="J706">
        <f t="shared" si="295"/>
        <v>0</v>
      </c>
      <c r="K706">
        <f t="shared" si="197"/>
        <v>3</v>
      </c>
      <c r="L706">
        <f t="shared" si="198"/>
        <v>0</v>
      </c>
      <c r="M706" s="8">
        <f t="shared" ref="M706:W706" si="354">(M54-$M54)/$M54</f>
        <v>0</v>
      </c>
      <c r="N706" s="8">
        <f t="shared" si="354"/>
        <v>1.063422601784725</v>
      </c>
      <c r="O706" s="8">
        <f t="shared" si="354"/>
        <v>1.0702583973213187</v>
      </c>
      <c r="P706" s="8">
        <f t="shared" si="354"/>
        <v>-0.14040861192395723</v>
      </c>
      <c r="Q706" s="8">
        <f t="shared" si="354"/>
        <v>-0.18425207346186154</v>
      </c>
      <c r="R706" s="8">
        <f t="shared" si="354"/>
        <v>-0.5512474578268507</v>
      </c>
      <c r="S706" s="8">
        <f t="shared" si="354"/>
        <v>-0.33981109558667638</v>
      </c>
      <c r="T706" s="8">
        <f t="shared" si="354"/>
        <v>7.5213590840401015</v>
      </c>
      <c r="U706" s="8">
        <f t="shared" si="354"/>
        <v>6.8613904087326629</v>
      </c>
      <c r="V706" s="8">
        <f t="shared" si="354"/>
        <v>0.71015676352078705</v>
      </c>
      <c r="W706" s="8">
        <f t="shared" si="354"/>
        <v>0.80864264012197595</v>
      </c>
      <c r="X706"/>
      <c r="Y706" s="8">
        <f t="shared" ref="Y706:AI706" si="355">(Y54-$Y54)/$Y54</f>
        <v>0</v>
      </c>
      <c r="Z706" s="8">
        <f t="shared" si="355"/>
        <v>0.44531913218582109</v>
      </c>
      <c r="AA706" s="8">
        <f t="shared" si="355"/>
        <v>0.4289455210549839</v>
      </c>
      <c r="AB706" s="8">
        <f t="shared" si="355"/>
        <v>4.7647887859857858E-3</v>
      </c>
      <c r="AC706" s="8">
        <f t="shared" si="355"/>
        <v>0.12274347357448345</v>
      </c>
      <c r="AD706" s="8">
        <f t="shared" si="355"/>
        <v>-0.59565585787255382</v>
      </c>
      <c r="AE706" s="8">
        <f t="shared" si="355"/>
        <v>-0.21521218726121558</v>
      </c>
      <c r="AF706" s="8">
        <f t="shared" si="355"/>
        <v>0.81417033664019434</v>
      </c>
      <c r="AG706" s="8">
        <f t="shared" si="355"/>
        <v>1.3656928896602298</v>
      </c>
      <c r="AH706" s="8">
        <f t="shared" si="355"/>
        <v>1.3804000337770335</v>
      </c>
      <c r="AI706" s="8">
        <f t="shared" si="355"/>
        <v>1.2881277756728804</v>
      </c>
      <c r="AK706" s="8">
        <f t="shared" ref="AK706:AU706" si="356">(AK54-$AK54)/$AK54</f>
        <v>0</v>
      </c>
      <c r="AL706" s="8">
        <f t="shared" si="356"/>
        <v>-0.42495789891293018</v>
      </c>
      <c r="AM706" s="8">
        <f t="shared" si="356"/>
        <v>-0.43086902733212501</v>
      </c>
      <c r="AN706" s="8">
        <f t="shared" si="356"/>
        <v>4.7647887859857858E-3</v>
      </c>
      <c r="AO706" s="8">
        <f t="shared" si="356"/>
        <v>-0.49902183517195886</v>
      </c>
      <c r="AP706" s="8">
        <f t="shared" si="356"/>
        <v>-0.59565585787255382</v>
      </c>
      <c r="AQ706" s="8">
        <f t="shared" si="356"/>
        <v>-0.57833796714182506</v>
      </c>
      <c r="AR706" s="8">
        <f t="shared" si="356"/>
        <v>-5.4164585242771977E-2</v>
      </c>
      <c r="AS706" s="8">
        <f t="shared" si="356"/>
        <v>-0.48155580449137408</v>
      </c>
      <c r="AT706" s="8">
        <f t="shared" si="356"/>
        <v>1.3804000337770335</v>
      </c>
      <c r="AU706" s="8">
        <f t="shared" si="356"/>
        <v>0.15541255156275782</v>
      </c>
      <c r="AW706">
        <f t="shared" si="299"/>
        <v>-0.99390423999999977</v>
      </c>
      <c r="AX706" t="str">
        <f t="shared" si="202"/>
        <v/>
      </c>
      <c r="AY706">
        <f t="shared" si="203"/>
        <v>-0.99390423999999977</v>
      </c>
      <c r="AZ706" t="str">
        <f t="shared" si="204"/>
        <v/>
      </c>
    </row>
    <row r="707" spans="1:52" s="17" customFormat="1" x14ac:dyDescent="0.3">
      <c r="A707">
        <v>24</v>
      </c>
      <c r="B707" t="s">
        <v>127</v>
      </c>
      <c r="C707" t="s">
        <v>123</v>
      </c>
      <c r="D707" t="s">
        <v>114</v>
      </c>
      <c r="E707"/>
      <c r="F707" s="2">
        <v>0</v>
      </c>
      <c r="G707" s="2">
        <f t="shared" si="194"/>
        <v>1</v>
      </c>
      <c r="H707" s="4">
        <f t="shared" si="195"/>
        <v>0</v>
      </c>
      <c r="I707">
        <f t="shared" si="196"/>
        <v>1</v>
      </c>
      <c r="J707">
        <f t="shared" si="295"/>
        <v>0</v>
      </c>
      <c r="K707">
        <f t="shared" si="197"/>
        <v>3</v>
      </c>
      <c r="L707">
        <f t="shared" si="198"/>
        <v>0</v>
      </c>
      <c r="M707" s="8">
        <f t="shared" ref="M707:W707" si="357">(M55-$M55)/$M55</f>
        <v>0</v>
      </c>
      <c r="N707" s="8">
        <f t="shared" si="357"/>
        <v>2.668854378992124</v>
      </c>
      <c r="O707" s="8">
        <f t="shared" si="357"/>
        <v>2.6801132024070715</v>
      </c>
      <c r="P707" s="8">
        <f t="shared" si="357"/>
        <v>-0.28483394223612452</v>
      </c>
      <c r="Q707" s="8">
        <f t="shared" si="357"/>
        <v>0.4830001799952327</v>
      </c>
      <c r="R707" s="8">
        <f t="shared" si="357"/>
        <v>-0.79351992839108587</v>
      </c>
      <c r="S707" s="8">
        <f t="shared" si="357"/>
        <v>0.41817635641001949</v>
      </c>
      <c r="T707" s="8">
        <f t="shared" si="357"/>
        <v>9.3249595010726747</v>
      </c>
      <c r="U707" s="8">
        <f t="shared" si="357"/>
        <v>8.8203088134422387</v>
      </c>
      <c r="V707" s="8">
        <f t="shared" si="357"/>
        <v>2.0616143139992615E-2</v>
      </c>
      <c r="W707" s="8">
        <f t="shared" si="357"/>
        <v>6.1012789390983704</v>
      </c>
      <c r="X707"/>
      <c r="Y707" s="8">
        <f t="shared" ref="Y707:AI707" si="358">(Y55-$Y55)/$Y55</f>
        <v>0</v>
      </c>
      <c r="Z707" s="8">
        <f t="shared" si="358"/>
        <v>1.1581353828610317</v>
      </c>
      <c r="AA707" s="8">
        <f t="shared" si="358"/>
        <v>1.1338288971113137</v>
      </c>
      <c r="AB707" s="8">
        <f t="shared" si="358"/>
        <v>3.8563694939952167E-2</v>
      </c>
      <c r="AC707" s="8">
        <f t="shared" si="358"/>
        <v>0.67816681818706848</v>
      </c>
      <c r="AD707" s="8">
        <f t="shared" si="358"/>
        <v>-0.7327388601079533</v>
      </c>
      <c r="AE707" s="8">
        <f t="shared" si="358"/>
        <v>0.35199868095729725</v>
      </c>
      <c r="AF707" s="8">
        <f t="shared" si="358"/>
        <v>1.0813119408074134</v>
      </c>
      <c r="AG707" s="8">
        <f t="shared" si="358"/>
        <v>1.940671537286436</v>
      </c>
      <c r="AH707" s="8">
        <f t="shared" si="358"/>
        <v>0.88665796714285705</v>
      </c>
      <c r="AI707" s="8">
        <f t="shared" si="358"/>
        <v>2.9826479336569611</v>
      </c>
      <c r="AK707" s="8">
        <f t="shared" ref="AK707:AU707" si="359">(AK55-$AK55)/$AK55</f>
        <v>0</v>
      </c>
      <c r="AL707" s="8">
        <f t="shared" si="359"/>
        <v>-0.22791705402659052</v>
      </c>
      <c r="AM707" s="8">
        <f t="shared" si="359"/>
        <v>-0.25075306270445613</v>
      </c>
      <c r="AN707" s="8">
        <f t="shared" si="359"/>
        <v>3.8563694939952167E-2</v>
      </c>
      <c r="AO707" s="8">
        <f t="shared" si="359"/>
        <v>-0.34292710911337376</v>
      </c>
      <c r="AP707" s="8">
        <f t="shared" si="359"/>
        <v>-0.7327388601079533</v>
      </c>
      <c r="AQ707" s="8">
        <f t="shared" si="359"/>
        <v>-0.36717888618969013</v>
      </c>
      <c r="AR707" s="8">
        <f t="shared" si="359"/>
        <v>7.6997771046331945E-2</v>
      </c>
      <c r="AS707" s="8">
        <f t="shared" si="359"/>
        <v>-0.35877824093154131</v>
      </c>
      <c r="AT707" s="8">
        <f t="shared" si="359"/>
        <v>0.88665796714285705</v>
      </c>
      <c r="AU707" s="8">
        <f t="shared" si="359"/>
        <v>0.78612762959556681</v>
      </c>
      <c r="AW707">
        <f t="shared" si="299"/>
        <v>-0.99390423999999977</v>
      </c>
      <c r="AX707" t="str">
        <f t="shared" si="202"/>
        <v/>
      </c>
      <c r="AY707">
        <f t="shared" si="203"/>
        <v>-0.99390423999999977</v>
      </c>
      <c r="AZ707" t="str">
        <f t="shared" si="204"/>
        <v/>
      </c>
    </row>
    <row r="708" spans="1:52" s="17" customFormat="1" x14ac:dyDescent="0.3">
      <c r="A708">
        <v>24</v>
      </c>
      <c r="B708" t="s">
        <v>128</v>
      </c>
      <c r="C708" t="s">
        <v>123</v>
      </c>
      <c r="D708" t="s">
        <v>114</v>
      </c>
      <c r="E708" t="s">
        <v>42</v>
      </c>
      <c r="F708" s="2">
        <v>0</v>
      </c>
      <c r="G708" s="2">
        <f t="shared" si="194"/>
        <v>0</v>
      </c>
      <c r="H708" s="4">
        <f t="shared" si="195"/>
        <v>1</v>
      </c>
      <c r="I708">
        <f t="shared" si="196"/>
        <v>0</v>
      </c>
      <c r="J708">
        <f t="shared" si="295"/>
        <v>1</v>
      </c>
      <c r="K708">
        <f t="shared" si="197"/>
        <v>3</v>
      </c>
      <c r="L708">
        <f t="shared" si="198"/>
        <v>3</v>
      </c>
      <c r="M708" s="8">
        <f t="shared" ref="M708:W708" si="360">(M56-$M56)/$M56</f>
        <v>0</v>
      </c>
      <c r="N708" s="8">
        <f t="shared" si="360"/>
        <v>-0.35963941174420377</v>
      </c>
      <c r="O708" s="8">
        <f t="shared" si="360"/>
        <v>-0.35122253672012727</v>
      </c>
      <c r="P708" s="8">
        <f t="shared" si="360"/>
        <v>2.4711132247490082</v>
      </c>
      <c r="Q708" s="8">
        <f t="shared" si="360"/>
        <v>-0.77542260019041087</v>
      </c>
      <c r="R708" s="8">
        <f t="shared" si="360"/>
        <v>1.3468299711815563</v>
      </c>
      <c r="S708" s="8">
        <f t="shared" si="360"/>
        <v>-0.52887769496475201</v>
      </c>
      <c r="T708" s="8">
        <f t="shared" si="360"/>
        <v>2.4716572164428392</v>
      </c>
      <c r="U708" s="8">
        <f t="shared" si="360"/>
        <v>1.2081986729941281</v>
      </c>
      <c r="V708" s="8">
        <f t="shared" si="360"/>
        <v>3.404827685517585</v>
      </c>
      <c r="W708" s="8">
        <f t="shared" si="360"/>
        <v>-0.10887529189910061</v>
      </c>
      <c r="X708"/>
      <c r="Y708" s="8">
        <f t="shared" ref="Y708:AI708" si="361">(Y56-$Y56)/$Y56</f>
        <v>0</v>
      </c>
      <c r="Z708" s="8">
        <f t="shared" si="361"/>
        <v>-0.29794969533735693</v>
      </c>
      <c r="AA708" s="8">
        <f t="shared" si="361"/>
        <v>-0.29909905409137438</v>
      </c>
      <c r="AB708" s="8">
        <f t="shared" si="361"/>
        <v>0.67306501355330517</v>
      </c>
      <c r="AC708" s="8">
        <f t="shared" si="361"/>
        <v>-0.50492604204609504</v>
      </c>
      <c r="AD708" s="8">
        <f t="shared" si="361"/>
        <v>0.57039059698496664</v>
      </c>
      <c r="AE708" s="8">
        <f t="shared" si="361"/>
        <v>-0.39301894113318253</v>
      </c>
      <c r="AF708" s="8">
        <f t="shared" si="361"/>
        <v>1.0985082754272049</v>
      </c>
      <c r="AG708" s="8">
        <f t="shared" si="361"/>
        <v>0.4574828100034346</v>
      </c>
      <c r="AH708" s="8">
        <f t="shared" si="361"/>
        <v>1.4665030179563263</v>
      </c>
      <c r="AI708" s="8">
        <f t="shared" si="361"/>
        <v>0.24585392059947378</v>
      </c>
      <c r="AK708" s="8">
        <f t="shared" ref="AK708:AU708" si="362">(AK56-$AK56)/$AK56</f>
        <v>0</v>
      </c>
      <c r="AL708" s="8">
        <f t="shared" si="362"/>
        <v>-0.75135063277617542</v>
      </c>
      <c r="AM708" s="8">
        <f t="shared" si="362"/>
        <v>-0.75307148289872139</v>
      </c>
      <c r="AN708" s="8">
        <f t="shared" si="362"/>
        <v>0.67306501355330517</v>
      </c>
      <c r="AO708" s="8">
        <f t="shared" si="362"/>
        <v>-0.79603731693278912</v>
      </c>
      <c r="AP708" s="8">
        <f t="shared" si="362"/>
        <v>0.57039059698496664</v>
      </c>
      <c r="AQ708" s="8">
        <f t="shared" si="362"/>
        <v>-0.74239097918223451</v>
      </c>
      <c r="AR708" s="8">
        <f t="shared" si="362"/>
        <v>0.13476710534125935</v>
      </c>
      <c r="AS708" s="8">
        <f t="shared" si="362"/>
        <v>-0.72773494039862452</v>
      </c>
      <c r="AT708" s="8">
        <f t="shared" si="362"/>
        <v>1.4665030179563263</v>
      </c>
      <c r="AU708" s="8">
        <f t="shared" si="362"/>
        <v>-0.43796171918923138</v>
      </c>
      <c r="AW708">
        <f t="shared" si="299"/>
        <v>1.31026</v>
      </c>
      <c r="AX708">
        <f t="shared" si="202"/>
        <v>1.31026</v>
      </c>
      <c r="AY708" t="str">
        <f t="shared" si="203"/>
        <v/>
      </c>
      <c r="AZ708">
        <f t="shared" si="204"/>
        <v>1.31026</v>
      </c>
    </row>
    <row r="709" spans="1:52" s="17" customFormat="1" x14ac:dyDescent="0.3">
      <c r="A709">
        <v>24</v>
      </c>
      <c r="B709" t="s">
        <v>129</v>
      </c>
      <c r="C709" t="s">
        <v>123</v>
      </c>
      <c r="D709" t="s">
        <v>114</v>
      </c>
      <c r="E709"/>
      <c r="F709" s="2">
        <v>0</v>
      </c>
      <c r="G709" s="2">
        <f t="shared" si="194"/>
        <v>0</v>
      </c>
      <c r="H709" s="4">
        <f t="shared" si="195"/>
        <v>0</v>
      </c>
      <c r="I709">
        <f t="shared" si="196"/>
        <v>1</v>
      </c>
      <c r="J709">
        <f t="shared" si="295"/>
        <v>0</v>
      </c>
      <c r="K709">
        <f t="shared" si="197"/>
        <v>3</v>
      </c>
      <c r="L709">
        <f t="shared" si="198"/>
        <v>0</v>
      </c>
      <c r="M709" s="8">
        <f t="shared" ref="M709:W709" si="363">(M57-$M57)/$M57</f>
        <v>0</v>
      </c>
      <c r="N709" s="8">
        <f t="shared" si="363"/>
        <v>-0.30022365065480938</v>
      </c>
      <c r="O709" s="8">
        <f t="shared" si="363"/>
        <v>-0.29496709984587349</v>
      </c>
      <c r="P709" s="8">
        <f t="shared" si="363"/>
        <v>-0.4129544148662434</v>
      </c>
      <c r="Q709" s="8">
        <f t="shared" si="363"/>
        <v>-0.71655291493960593</v>
      </c>
      <c r="R709" s="8">
        <f t="shared" si="363"/>
        <v>0.55544727161699237</v>
      </c>
      <c r="S709" s="8">
        <f t="shared" si="363"/>
        <v>-0.34795511228085574</v>
      </c>
      <c r="T709" s="8">
        <f t="shared" si="363"/>
        <v>8.3941546951067036E-2</v>
      </c>
      <c r="U709" s="8">
        <f t="shared" si="363"/>
        <v>-0.29387678660894423</v>
      </c>
      <c r="V709" s="8">
        <f t="shared" si="363"/>
        <v>5.3571467037346521</v>
      </c>
      <c r="W709" s="8">
        <f t="shared" si="363"/>
        <v>0.1807525733730142</v>
      </c>
      <c r="X709"/>
      <c r="Y709" s="8">
        <f t="shared" ref="Y709:AI709" si="364">(Y57-$Y57)/$Y57</f>
        <v>0</v>
      </c>
      <c r="Z709" s="8">
        <f t="shared" si="364"/>
        <v>-0.34737836194040472</v>
      </c>
      <c r="AA709" s="8">
        <f t="shared" si="364"/>
        <v>-0.34850024702614074</v>
      </c>
      <c r="AB709" s="8">
        <f t="shared" si="364"/>
        <v>-0.26442776788507588</v>
      </c>
      <c r="AC709" s="8">
        <f t="shared" si="364"/>
        <v>-0.60405726862595233</v>
      </c>
      <c r="AD709" s="8">
        <f t="shared" si="364"/>
        <v>0.42719926148410786</v>
      </c>
      <c r="AE709" s="8">
        <f t="shared" si="364"/>
        <v>-0.35575250336774911</v>
      </c>
      <c r="AF709" s="8">
        <f t="shared" si="364"/>
        <v>-0.23450437908391614</v>
      </c>
      <c r="AG709" s="8">
        <f t="shared" si="364"/>
        <v>-0.45040141385358284</v>
      </c>
      <c r="AH709" s="8">
        <f t="shared" si="364"/>
        <v>1.8470532176979397</v>
      </c>
      <c r="AI709" s="8">
        <f t="shared" si="364"/>
        <v>3.5546363629426328E-2</v>
      </c>
      <c r="AK709" s="8">
        <f t="shared" ref="AK709:AU709" si="365">(AK57-$AK57)/$AK57</f>
        <v>0</v>
      </c>
      <c r="AL709" s="8">
        <f t="shared" si="365"/>
        <v>-0.74312761438499397</v>
      </c>
      <c r="AM709" s="8">
        <f t="shared" si="365"/>
        <v>-0.7436774980515154</v>
      </c>
      <c r="AN709" s="8">
        <f t="shared" si="365"/>
        <v>-0.26442776788507588</v>
      </c>
      <c r="AO709" s="8">
        <f t="shared" si="365"/>
        <v>-0.82825192543950354</v>
      </c>
      <c r="AP709" s="8">
        <f t="shared" si="365"/>
        <v>0.42719926148410786</v>
      </c>
      <c r="AQ709" s="8">
        <f t="shared" si="365"/>
        <v>-0.77393497322707883</v>
      </c>
      <c r="AR709" s="8">
        <f t="shared" si="365"/>
        <v>-0.58687854317871024</v>
      </c>
      <c r="AS709" s="8">
        <f t="shared" si="365"/>
        <v>-0.89452255298956551</v>
      </c>
      <c r="AT709" s="8">
        <f t="shared" si="365"/>
        <v>1.8470532176979397</v>
      </c>
      <c r="AU709" s="8">
        <f t="shared" si="365"/>
        <v>-0.46088033095833436</v>
      </c>
      <c r="AW709">
        <f t="shared" si="299"/>
        <v>-0.19208</v>
      </c>
      <c r="AX709" t="str">
        <f t="shared" si="202"/>
        <v/>
      </c>
      <c r="AY709">
        <f t="shared" si="203"/>
        <v>-0.19208</v>
      </c>
      <c r="AZ709" t="str">
        <f t="shared" si="204"/>
        <v/>
      </c>
    </row>
    <row r="710" spans="1:52" s="17" customFormat="1" x14ac:dyDescent="0.3">
      <c r="A710">
        <v>24</v>
      </c>
      <c r="B710" t="s">
        <v>130</v>
      </c>
      <c r="C710" t="s">
        <v>123</v>
      </c>
      <c r="D710" t="s">
        <v>114</v>
      </c>
      <c r="E710"/>
      <c r="F710" s="2">
        <v>0</v>
      </c>
      <c r="G710" s="2">
        <f t="shared" si="194"/>
        <v>1</v>
      </c>
      <c r="H710" s="4">
        <f t="shared" si="195"/>
        <v>0</v>
      </c>
      <c r="I710">
        <f t="shared" si="196"/>
        <v>1</v>
      </c>
      <c r="J710">
        <f t="shared" si="295"/>
        <v>0</v>
      </c>
      <c r="K710">
        <f t="shared" si="197"/>
        <v>3</v>
      </c>
      <c r="L710">
        <f t="shared" si="198"/>
        <v>0</v>
      </c>
      <c r="M710" s="8">
        <f t="shared" ref="M710:W710" si="366">(M58-$M58)/$M58</f>
        <v>0</v>
      </c>
      <c r="N710" s="8">
        <f t="shared" si="366"/>
        <v>-0.18245248870731121</v>
      </c>
      <c r="O710" s="8">
        <f t="shared" si="366"/>
        <v>-0.17156363318005138</v>
      </c>
      <c r="P710" s="8">
        <f t="shared" si="366"/>
        <v>-0.25844050071626451</v>
      </c>
      <c r="Q710" s="8">
        <f t="shared" si="366"/>
        <v>-0.6250515966365312</v>
      </c>
      <c r="R710" s="8">
        <f t="shared" si="366"/>
        <v>-0.3523485370908529</v>
      </c>
      <c r="S710" s="8">
        <f t="shared" si="366"/>
        <v>-0.68069858840233999</v>
      </c>
      <c r="T710" s="8">
        <f t="shared" si="366"/>
        <v>1.7206571199659175</v>
      </c>
      <c r="U710" s="8">
        <f t="shared" si="366"/>
        <v>1.5004419045763557</v>
      </c>
      <c r="V710" s="8">
        <f t="shared" si="366"/>
        <v>1.4927998993807787</v>
      </c>
      <c r="W710" s="8">
        <f t="shared" si="366"/>
        <v>9.7039902118213478E-2</v>
      </c>
      <c r="X710"/>
      <c r="Y710" s="8">
        <f t="shared" ref="Y710:AI710" si="367">(Y58-$Y58)/$Y58</f>
        <v>0</v>
      </c>
      <c r="Z710" s="8">
        <f t="shared" si="367"/>
        <v>-0.14798688315643788</v>
      </c>
      <c r="AA710" s="8">
        <f t="shared" si="367"/>
        <v>-0.15263570564305431</v>
      </c>
      <c r="AB710" s="8">
        <f t="shared" si="367"/>
        <v>5.1516477600476986E-2</v>
      </c>
      <c r="AC710" s="8">
        <f t="shared" si="367"/>
        <v>-0.26754363315667778</v>
      </c>
      <c r="AD710" s="8">
        <f t="shared" si="367"/>
        <v>-0.24874620803071412</v>
      </c>
      <c r="AE710" s="8">
        <f t="shared" si="367"/>
        <v>-0.48290279360094729</v>
      </c>
      <c r="AF710" s="8">
        <f t="shared" si="367"/>
        <v>-3.6457894881343218E-2</v>
      </c>
      <c r="AG710" s="8">
        <f t="shared" si="367"/>
        <v>0.25437765676187502</v>
      </c>
      <c r="AH710" s="8">
        <f t="shared" si="367"/>
        <v>1.3831863283608452</v>
      </c>
      <c r="AI710" s="8">
        <f t="shared" si="367"/>
        <v>0.51953251011820223</v>
      </c>
      <c r="AK710" s="8">
        <f t="shared" ref="AK710:AU710" si="368">(AK58-$AK58)/$AK58</f>
        <v>0</v>
      </c>
      <c r="AL710" s="8">
        <f t="shared" si="368"/>
        <v>-0.67915394197045031</v>
      </c>
      <c r="AM710" s="8">
        <f t="shared" si="368"/>
        <v>-0.6825072881133426</v>
      </c>
      <c r="AN710" s="8">
        <f t="shared" si="368"/>
        <v>5.1516477600476986E-2</v>
      </c>
      <c r="AO710" s="8">
        <f t="shared" si="368"/>
        <v>-0.68684255640810921</v>
      </c>
      <c r="AP710" s="8">
        <f t="shared" si="368"/>
        <v>-0.24874620803071412</v>
      </c>
      <c r="AQ710" s="8">
        <f t="shared" si="368"/>
        <v>-0.73558124889777865</v>
      </c>
      <c r="AR710" s="8">
        <f t="shared" si="368"/>
        <v>-0.49856631451328831</v>
      </c>
      <c r="AS710" s="8">
        <f t="shared" si="368"/>
        <v>-0.72737896667699253</v>
      </c>
      <c r="AT710" s="8">
        <f t="shared" si="368"/>
        <v>1.3831863283608452</v>
      </c>
      <c r="AU710" s="8">
        <f t="shared" si="368"/>
        <v>-0.3005976506453838</v>
      </c>
      <c r="AW710">
        <f t="shared" si="299"/>
        <v>-0.1242757599999999</v>
      </c>
      <c r="AX710" t="str">
        <f t="shared" si="202"/>
        <v/>
      </c>
      <c r="AY710">
        <f t="shared" si="203"/>
        <v>-0.1242757599999999</v>
      </c>
      <c r="AZ710" t="str">
        <f t="shared" si="204"/>
        <v/>
      </c>
    </row>
    <row r="711" spans="1:52" s="17" customFormat="1" x14ac:dyDescent="0.3">
      <c r="A711"/>
      <c r="B711"/>
      <c r="C711"/>
      <c r="D711"/>
      <c r="E711"/>
      <c r="F711" s="2"/>
      <c r="G711" s="2"/>
      <c r="H711" s="4"/>
      <c r="I711"/>
      <c r="J711"/>
      <c r="K711"/>
      <c r="L711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/>
      <c r="Y711" s="8"/>
      <c r="Z711" s="8"/>
      <c r="AA711" s="8"/>
      <c r="AB711" s="8"/>
      <c r="AC711" s="8"/>
      <c r="AD711" s="8"/>
      <c r="AE711" s="8"/>
      <c r="AF711" s="8"/>
      <c r="AG711" s="8"/>
      <c r="AH711" s="8"/>
      <c r="AI711" s="8"/>
      <c r="AK711" s="8"/>
      <c r="AL711" s="8"/>
      <c r="AM711" s="8"/>
      <c r="AN711" s="8"/>
      <c r="AO711" s="8"/>
      <c r="AP711" s="8"/>
      <c r="AQ711" s="8"/>
      <c r="AR711" s="8"/>
      <c r="AS711" s="8"/>
      <c r="AT711" s="8"/>
      <c r="AU711" s="8"/>
      <c r="AW711"/>
      <c r="AX711"/>
      <c r="AY711"/>
      <c r="AZ711"/>
    </row>
    <row r="712" spans="1:52" s="17" customFormat="1" x14ac:dyDescent="0.3">
      <c r="A712"/>
      <c r="B712"/>
      <c r="C712"/>
      <c r="D712"/>
      <c r="E712"/>
      <c r="F712" s="2"/>
      <c r="G712" s="2"/>
      <c r="H712" s="4"/>
      <c r="I712"/>
      <c r="J712"/>
      <c r="K712"/>
      <c r="L712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/>
      <c r="Y712" s="8"/>
      <c r="Z712" s="8"/>
      <c r="AA712" s="8"/>
      <c r="AB712" s="8"/>
      <c r="AC712" s="8"/>
      <c r="AD712" s="8"/>
      <c r="AE712" s="8"/>
      <c r="AF712" s="8"/>
      <c r="AG712" s="8"/>
      <c r="AH712" s="8"/>
      <c r="AI712" s="8"/>
      <c r="AK712" s="8"/>
      <c r="AL712" s="8"/>
      <c r="AM712" s="8"/>
      <c r="AN712" s="8"/>
      <c r="AO712" s="8"/>
      <c r="AP712" s="8"/>
      <c r="AQ712" s="8"/>
      <c r="AR712" s="8"/>
      <c r="AS712" s="8"/>
      <c r="AT712" s="8"/>
      <c r="AU712" s="8"/>
      <c r="AW712"/>
      <c r="AX712"/>
      <c r="AY712"/>
      <c r="AZ712"/>
    </row>
    <row r="713" spans="1:52" s="17" customFormat="1" x14ac:dyDescent="0.3">
      <c r="A713"/>
      <c r="B713"/>
      <c r="C713"/>
      <c r="D713"/>
      <c r="E713"/>
      <c r="F713" s="2"/>
      <c r="G713" s="2"/>
      <c r="H713" s="4"/>
      <c r="I713"/>
      <c r="J713"/>
      <c r="K713"/>
      <c r="L713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/>
      <c r="Y713" s="8"/>
      <c r="Z713" s="8"/>
      <c r="AA713" s="8"/>
      <c r="AB713" s="8"/>
      <c r="AC713" s="8"/>
      <c r="AD713" s="8"/>
      <c r="AE713" s="8"/>
      <c r="AF713" s="8"/>
      <c r="AG713" s="8"/>
      <c r="AH713" s="8"/>
      <c r="AI713" s="8"/>
      <c r="AK713" s="8"/>
      <c r="AL713" s="8"/>
      <c r="AM713" s="8"/>
      <c r="AN713" s="8"/>
      <c r="AO713" s="8"/>
      <c r="AP713" s="8"/>
      <c r="AQ713" s="8"/>
      <c r="AR713" s="8"/>
      <c r="AS713" s="8"/>
      <c r="AT713" s="8"/>
      <c r="AU713" s="8"/>
      <c r="AW713"/>
      <c r="AX713"/>
      <c r="AY713"/>
      <c r="AZ713"/>
    </row>
    <row r="714" spans="1:52" s="17" customFormat="1" x14ac:dyDescent="0.3">
      <c r="A714"/>
      <c r="B714"/>
      <c r="C714"/>
      <c r="D714"/>
      <c r="E714"/>
      <c r="F714" s="2"/>
      <c r="G714" s="2"/>
      <c r="H714" s="4"/>
      <c r="I714"/>
      <c r="J714"/>
      <c r="K714"/>
      <c r="L714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/>
      <c r="Y714" s="8"/>
      <c r="Z714" s="8"/>
      <c r="AA714" s="8"/>
      <c r="AB714" s="8"/>
      <c r="AC714" s="8"/>
      <c r="AD714" s="8"/>
      <c r="AE714" s="8"/>
      <c r="AF714" s="8"/>
      <c r="AG714" s="8"/>
      <c r="AH714" s="8"/>
      <c r="AI714" s="8"/>
      <c r="AK714" s="8"/>
      <c r="AL714" s="8"/>
      <c r="AM714" s="8"/>
      <c r="AN714" s="8"/>
      <c r="AO714" s="8"/>
      <c r="AP714" s="8"/>
      <c r="AQ714" s="8"/>
      <c r="AR714" s="8"/>
      <c r="AS714" s="8"/>
      <c r="AT714" s="8"/>
      <c r="AU714" s="8"/>
      <c r="AW714"/>
      <c r="AX714"/>
      <c r="AY714"/>
      <c r="AZ714"/>
    </row>
    <row r="715" spans="1:52" s="17" customFormat="1" x14ac:dyDescent="0.3">
      <c r="A715"/>
      <c r="B715"/>
      <c r="C715"/>
      <c r="D715"/>
      <c r="E715"/>
      <c r="F715" s="2"/>
      <c r="G715" s="2"/>
      <c r="H715" s="4"/>
      <c r="I715"/>
      <c r="J715"/>
      <c r="K715"/>
      <c r="L715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/>
      <c r="Y715" s="8"/>
      <c r="Z715" s="8"/>
      <c r="AA715" s="8"/>
      <c r="AB715" s="8"/>
      <c r="AC715" s="8"/>
      <c r="AD715" s="8"/>
      <c r="AE715" s="8"/>
      <c r="AF715" s="8"/>
      <c r="AG715" s="8"/>
      <c r="AH715" s="8"/>
      <c r="AI715" s="8"/>
      <c r="AK715" s="8"/>
      <c r="AL715" s="8"/>
      <c r="AM715" s="8"/>
      <c r="AN715" s="8"/>
      <c r="AO715" s="8"/>
      <c r="AP715" s="8"/>
      <c r="AQ715" s="8"/>
      <c r="AR715" s="8"/>
      <c r="AS715" s="8"/>
      <c r="AT715" s="8"/>
      <c r="AU715" s="8"/>
      <c r="AW715"/>
      <c r="AX715"/>
      <c r="AY715"/>
      <c r="AZ715"/>
    </row>
    <row r="716" spans="1:52" s="17" customFormat="1" x14ac:dyDescent="0.3">
      <c r="A716"/>
      <c r="B716"/>
      <c r="C716"/>
      <c r="D716"/>
      <c r="E716"/>
      <c r="F716" s="2"/>
      <c r="G716" s="2"/>
      <c r="H716" s="4"/>
      <c r="I716"/>
      <c r="J716"/>
      <c r="K716"/>
      <c r="L716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/>
      <c r="Y716" s="8"/>
      <c r="Z716" s="8"/>
      <c r="AA716" s="8"/>
      <c r="AB716" s="8"/>
      <c r="AC716" s="8"/>
      <c r="AD716" s="8"/>
      <c r="AE716" s="8"/>
      <c r="AF716" s="8"/>
      <c r="AG716" s="8"/>
      <c r="AH716" s="8"/>
      <c r="AI716" s="8"/>
      <c r="AK716" s="8"/>
      <c r="AL716" s="8"/>
      <c r="AM716" s="8"/>
      <c r="AN716" s="8"/>
      <c r="AO716" s="8"/>
      <c r="AP716" s="8"/>
      <c r="AQ716" s="8"/>
      <c r="AR716" s="8"/>
      <c r="AS716" s="8"/>
      <c r="AT716" s="8"/>
      <c r="AU716" s="8"/>
      <c r="AW716"/>
      <c r="AX716"/>
      <c r="AY716"/>
      <c r="AZ716"/>
    </row>
    <row r="717" spans="1:52" s="17" customFormat="1" x14ac:dyDescent="0.3">
      <c r="A717"/>
      <c r="B717"/>
      <c r="C717"/>
      <c r="D717"/>
      <c r="E717"/>
      <c r="F717" s="2"/>
      <c r="G717" s="2"/>
      <c r="H717" s="4"/>
      <c r="I717"/>
      <c r="J717"/>
      <c r="K717"/>
      <c r="L717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/>
      <c r="Y717" s="8"/>
      <c r="Z717" s="8"/>
      <c r="AA717" s="8"/>
      <c r="AB717" s="8"/>
      <c r="AC717" s="8"/>
      <c r="AD717" s="8"/>
      <c r="AE717" s="8"/>
      <c r="AF717" s="8"/>
      <c r="AG717" s="8"/>
      <c r="AH717" s="8"/>
      <c r="AI717" s="8"/>
      <c r="AK717" s="8"/>
      <c r="AL717" s="8"/>
      <c r="AM717" s="8"/>
      <c r="AN717" s="8"/>
      <c r="AO717" s="8"/>
      <c r="AP717" s="8"/>
      <c r="AQ717" s="8"/>
      <c r="AR717" s="8"/>
      <c r="AS717" s="8"/>
      <c r="AT717" s="8"/>
      <c r="AU717" s="8"/>
      <c r="AW717"/>
      <c r="AX717"/>
      <c r="AY717"/>
      <c r="AZ717"/>
    </row>
    <row r="718" spans="1:52" s="17" customFormat="1" x14ac:dyDescent="0.3">
      <c r="A718"/>
      <c r="B718"/>
      <c r="C718"/>
      <c r="D718"/>
      <c r="E718"/>
      <c r="F718" s="2"/>
      <c r="G718" s="2"/>
      <c r="H718" s="4"/>
      <c r="I718"/>
      <c r="J718"/>
      <c r="K718"/>
      <c r="L71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/>
      <c r="Y718" s="8"/>
      <c r="Z718" s="8"/>
      <c r="AA718" s="8"/>
      <c r="AB718" s="8"/>
      <c r="AC718" s="8"/>
      <c r="AD718" s="8"/>
      <c r="AE718" s="8"/>
      <c r="AF718" s="8"/>
      <c r="AG718" s="8"/>
      <c r="AH718" s="8"/>
      <c r="AI718" s="8"/>
      <c r="AK718" s="8"/>
      <c r="AL718" s="8"/>
      <c r="AM718" s="8"/>
      <c r="AN718" s="8"/>
      <c r="AO718" s="8"/>
      <c r="AP718" s="8"/>
      <c r="AQ718" s="8"/>
      <c r="AR718" s="8"/>
      <c r="AS718" s="8"/>
      <c r="AT718" s="8"/>
      <c r="AU718" s="8"/>
      <c r="AW718"/>
      <c r="AX718"/>
      <c r="AY718"/>
      <c r="AZ718"/>
    </row>
    <row r="719" spans="1:52" s="17" customFormat="1" x14ac:dyDescent="0.3">
      <c r="A719"/>
      <c r="B719"/>
      <c r="C719"/>
      <c r="D719"/>
      <c r="E719"/>
      <c r="F719" s="2"/>
      <c r="G719" s="2"/>
      <c r="H719" s="4"/>
      <c r="I719"/>
      <c r="J719"/>
      <c r="K719"/>
      <c r="L719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/>
      <c r="Y719" s="8"/>
      <c r="Z719" s="8"/>
      <c r="AA719" s="8"/>
      <c r="AB719" s="8"/>
      <c r="AC719" s="8"/>
      <c r="AD719" s="8"/>
      <c r="AE719" s="8"/>
      <c r="AF719" s="8"/>
      <c r="AG719" s="8"/>
      <c r="AH719" s="8"/>
      <c r="AI719" s="8"/>
      <c r="AK719" s="8"/>
      <c r="AL719" s="8"/>
      <c r="AM719" s="8"/>
      <c r="AN719" s="8"/>
      <c r="AO719" s="8"/>
      <c r="AP719" s="8"/>
      <c r="AQ719" s="8"/>
      <c r="AR719" s="8"/>
      <c r="AS719" s="8"/>
      <c r="AT719" s="8"/>
      <c r="AU719" s="8"/>
      <c r="AW719"/>
      <c r="AX719"/>
      <c r="AY719"/>
      <c r="AZ719"/>
    </row>
    <row r="720" spans="1:52" s="17" customFormat="1" x14ac:dyDescent="0.3">
      <c r="A720"/>
      <c r="B720"/>
      <c r="C720"/>
      <c r="D720"/>
      <c r="E720"/>
      <c r="F720" s="2"/>
      <c r="G720" s="2"/>
      <c r="H720" s="4"/>
      <c r="I720"/>
      <c r="J720"/>
      <c r="K720"/>
      <c r="L720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/>
      <c r="Y720" s="8"/>
      <c r="Z720" s="8"/>
      <c r="AA720" s="8"/>
      <c r="AB720" s="8"/>
      <c r="AC720" s="8"/>
      <c r="AD720" s="8"/>
      <c r="AE720" s="8"/>
      <c r="AF720" s="8"/>
      <c r="AG720" s="8"/>
      <c r="AH720" s="8"/>
      <c r="AI720" s="8"/>
      <c r="AK720" s="8"/>
      <c r="AL720" s="8"/>
      <c r="AM720" s="8"/>
      <c r="AN720" s="8"/>
      <c r="AO720" s="8"/>
      <c r="AP720" s="8"/>
      <c r="AQ720" s="8"/>
      <c r="AR720" s="8"/>
      <c r="AS720" s="8"/>
      <c r="AT720" s="8"/>
      <c r="AU720" s="8"/>
      <c r="AW720"/>
      <c r="AX720"/>
      <c r="AY720"/>
      <c r="AZ720"/>
    </row>
    <row r="721" spans="1:52" s="17" customFormat="1" x14ac:dyDescent="0.3">
      <c r="A721"/>
      <c r="B721"/>
      <c r="C721"/>
      <c r="D721"/>
      <c r="E721"/>
      <c r="F721" s="2"/>
      <c r="G721" s="2"/>
      <c r="H721" s="4"/>
      <c r="I721"/>
      <c r="J721"/>
      <c r="K721"/>
      <c r="L721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/>
      <c r="Y721" s="8"/>
      <c r="Z721" s="8"/>
      <c r="AA721" s="8"/>
      <c r="AB721" s="8"/>
      <c r="AC721" s="8"/>
      <c r="AD721" s="8"/>
      <c r="AE721" s="8"/>
      <c r="AF721" s="8"/>
      <c r="AG721" s="8"/>
      <c r="AH721" s="8"/>
      <c r="AI721" s="8"/>
      <c r="AK721" s="8"/>
      <c r="AL721" s="8"/>
      <c r="AM721" s="8"/>
      <c r="AN721" s="8"/>
      <c r="AO721" s="8"/>
      <c r="AP721" s="8"/>
      <c r="AQ721" s="8"/>
      <c r="AR721" s="8"/>
      <c r="AS721" s="8"/>
      <c r="AT721" s="8"/>
      <c r="AU721" s="8"/>
      <c r="AW721"/>
      <c r="AX721"/>
      <c r="AY721"/>
      <c r="AZ721"/>
    </row>
    <row r="722" spans="1:52" s="17" customFormat="1" x14ac:dyDescent="0.3">
      <c r="A722"/>
      <c r="B722"/>
      <c r="C722"/>
      <c r="D722"/>
      <c r="E722"/>
      <c r="F722" s="2"/>
      <c r="G722" s="2"/>
      <c r="H722" s="4"/>
      <c r="I722"/>
      <c r="J722"/>
      <c r="K722"/>
      <c r="L722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/>
      <c r="Y722" s="8"/>
      <c r="Z722" s="8"/>
      <c r="AA722" s="8"/>
      <c r="AB722" s="8"/>
      <c r="AC722" s="8"/>
      <c r="AD722" s="8"/>
      <c r="AE722" s="8"/>
      <c r="AF722" s="8"/>
      <c r="AG722" s="8"/>
      <c r="AH722" s="8"/>
      <c r="AI722" s="8"/>
      <c r="AK722" s="8"/>
      <c r="AL722" s="8"/>
      <c r="AM722" s="8"/>
      <c r="AN722" s="8"/>
      <c r="AO722" s="8"/>
      <c r="AP722" s="8"/>
      <c r="AQ722" s="8"/>
      <c r="AR722" s="8"/>
      <c r="AS722" s="8"/>
      <c r="AT722" s="8"/>
      <c r="AU722" s="8"/>
      <c r="AW722"/>
      <c r="AX722"/>
      <c r="AY722"/>
      <c r="AZ722"/>
    </row>
    <row r="723" spans="1:52" s="17" customFormat="1" x14ac:dyDescent="0.3">
      <c r="A723"/>
      <c r="B723"/>
      <c r="C723"/>
      <c r="D723"/>
      <c r="E723"/>
      <c r="F723" s="2"/>
      <c r="G723" s="2"/>
      <c r="H723" s="4"/>
      <c r="I723"/>
      <c r="J723"/>
      <c r="K723"/>
      <c r="L723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/>
      <c r="Y723" s="8"/>
      <c r="Z723" s="8"/>
      <c r="AA723" s="8"/>
      <c r="AB723" s="8"/>
      <c r="AC723" s="8"/>
      <c r="AD723" s="8"/>
      <c r="AE723" s="8"/>
      <c r="AF723" s="8"/>
      <c r="AG723" s="8"/>
      <c r="AH723" s="8"/>
      <c r="AI723" s="8"/>
      <c r="AK723" s="8"/>
      <c r="AL723" s="8"/>
      <c r="AM723" s="8"/>
      <c r="AN723" s="8"/>
      <c r="AO723" s="8"/>
      <c r="AP723" s="8"/>
      <c r="AQ723" s="8"/>
      <c r="AR723" s="8"/>
      <c r="AS723" s="8"/>
      <c r="AT723" s="8"/>
      <c r="AU723" s="8"/>
      <c r="AW723"/>
      <c r="AX723"/>
      <c r="AY723"/>
      <c r="AZ723"/>
    </row>
    <row r="724" spans="1:52" s="17" customFormat="1" x14ac:dyDescent="0.3">
      <c r="A724"/>
      <c r="B724"/>
      <c r="C724"/>
      <c r="D724"/>
      <c r="E724"/>
      <c r="F724" s="2"/>
      <c r="G724" s="2"/>
      <c r="H724" s="4"/>
      <c r="I724"/>
      <c r="J724"/>
      <c r="K724"/>
      <c r="L724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/>
      <c r="Y724" s="8"/>
      <c r="Z724" s="8"/>
      <c r="AA724" s="8"/>
      <c r="AB724" s="8"/>
      <c r="AC724" s="8"/>
      <c r="AD724" s="8"/>
      <c r="AE724" s="8"/>
      <c r="AF724" s="8"/>
      <c r="AG724" s="8"/>
      <c r="AH724" s="8"/>
      <c r="AI724" s="8"/>
      <c r="AK724" s="8"/>
      <c r="AL724" s="8"/>
      <c r="AM724" s="8"/>
      <c r="AN724" s="8"/>
      <c r="AO724" s="8"/>
      <c r="AP724" s="8"/>
      <c r="AQ724" s="8"/>
      <c r="AR724" s="8"/>
      <c r="AS724" s="8"/>
      <c r="AT724" s="8"/>
      <c r="AU724" s="8"/>
      <c r="AW724"/>
      <c r="AX724"/>
      <c r="AY724"/>
      <c r="AZ724"/>
    </row>
    <row r="725" spans="1:52" s="17" customFormat="1" x14ac:dyDescent="0.3">
      <c r="A725"/>
      <c r="B725"/>
      <c r="C725"/>
      <c r="D725"/>
      <c r="E725"/>
      <c r="F725" s="2"/>
      <c r="G725" s="2"/>
      <c r="H725" s="4"/>
      <c r="I725"/>
      <c r="J725"/>
      <c r="K725"/>
      <c r="L725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/>
      <c r="Y725" s="8"/>
      <c r="Z725" s="8"/>
      <c r="AA725" s="8"/>
      <c r="AB725" s="8"/>
      <c r="AC725" s="8"/>
      <c r="AD725" s="8"/>
      <c r="AE725" s="8"/>
      <c r="AF725" s="8"/>
      <c r="AG725" s="8"/>
      <c r="AH725" s="8"/>
      <c r="AI725" s="8"/>
      <c r="AK725" s="8"/>
      <c r="AL725" s="8"/>
      <c r="AM725" s="8"/>
      <c r="AN725" s="8"/>
      <c r="AO725" s="8"/>
      <c r="AP725" s="8"/>
      <c r="AQ725" s="8"/>
      <c r="AR725" s="8"/>
      <c r="AS725" s="8"/>
      <c r="AT725" s="8"/>
      <c r="AU725" s="8"/>
      <c r="AW725"/>
      <c r="AX725"/>
      <c r="AY725"/>
      <c r="AZ725"/>
    </row>
    <row r="726" spans="1:52" s="17" customFormat="1" x14ac:dyDescent="0.3">
      <c r="A726"/>
      <c r="B726"/>
      <c r="C726"/>
      <c r="D726"/>
      <c r="E726"/>
      <c r="F726" s="2"/>
      <c r="G726" s="2"/>
      <c r="H726" s="4"/>
      <c r="I726"/>
      <c r="J726"/>
      <c r="K726"/>
      <c r="L726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/>
      <c r="Y726" s="8"/>
      <c r="Z726" s="8"/>
      <c r="AA726" s="8"/>
      <c r="AB726" s="8"/>
      <c r="AC726" s="8"/>
      <c r="AD726" s="8"/>
      <c r="AE726" s="8"/>
      <c r="AF726" s="8"/>
      <c r="AG726" s="8"/>
      <c r="AH726" s="8"/>
      <c r="AI726" s="8"/>
      <c r="AK726" s="8"/>
      <c r="AL726" s="8"/>
      <c r="AM726" s="8"/>
      <c r="AN726" s="8"/>
      <c r="AO726" s="8"/>
      <c r="AP726" s="8"/>
      <c r="AQ726" s="8"/>
      <c r="AR726" s="8"/>
      <c r="AS726" s="8"/>
      <c r="AT726" s="8"/>
      <c r="AU726" s="8"/>
      <c r="AW726"/>
      <c r="AX726"/>
      <c r="AY726"/>
      <c r="AZ726"/>
    </row>
    <row r="727" spans="1:52" s="17" customFormat="1" x14ac:dyDescent="0.3">
      <c r="A727"/>
      <c r="B727"/>
      <c r="C727"/>
      <c r="D727"/>
      <c r="E727"/>
      <c r="F727" s="2"/>
      <c r="G727" s="2"/>
      <c r="H727" s="4"/>
      <c r="I727"/>
      <c r="J727"/>
      <c r="K727"/>
      <c r="L727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/>
      <c r="Y727" s="8"/>
      <c r="Z727" s="8"/>
      <c r="AA727" s="8"/>
      <c r="AB727" s="8"/>
      <c r="AC727" s="8"/>
      <c r="AD727" s="8"/>
      <c r="AE727" s="8"/>
      <c r="AF727" s="8"/>
      <c r="AG727" s="8"/>
      <c r="AH727" s="8"/>
      <c r="AI727" s="8"/>
      <c r="AK727" s="8"/>
      <c r="AL727" s="8"/>
      <c r="AM727" s="8"/>
      <c r="AN727" s="8"/>
      <c r="AO727" s="8"/>
      <c r="AP727" s="8"/>
      <c r="AQ727" s="8"/>
      <c r="AR727" s="8"/>
      <c r="AS727" s="8"/>
      <c r="AT727" s="8"/>
      <c r="AU727" s="8"/>
      <c r="AW727"/>
      <c r="AX727"/>
      <c r="AY727"/>
      <c r="AZ727"/>
    </row>
    <row r="728" spans="1:52" s="17" customFormat="1" x14ac:dyDescent="0.3">
      <c r="A728"/>
      <c r="B728"/>
      <c r="C728"/>
      <c r="D728"/>
      <c r="E728"/>
      <c r="F728" s="2"/>
      <c r="G728" s="2"/>
      <c r="H728" s="4"/>
      <c r="I728"/>
      <c r="J728"/>
      <c r="K728"/>
      <c r="L72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/>
      <c r="Y728" s="8"/>
      <c r="Z728" s="8"/>
      <c r="AA728" s="8"/>
      <c r="AB728" s="8"/>
      <c r="AC728" s="8"/>
      <c r="AD728" s="8"/>
      <c r="AE728" s="8"/>
      <c r="AF728" s="8"/>
      <c r="AG728" s="8"/>
      <c r="AH728" s="8"/>
      <c r="AI728" s="8"/>
      <c r="AK728" s="8"/>
      <c r="AL728" s="8"/>
      <c r="AM728" s="8"/>
      <c r="AN728" s="8"/>
      <c r="AO728" s="8"/>
      <c r="AP728" s="8"/>
      <c r="AQ728" s="8"/>
      <c r="AR728" s="8"/>
      <c r="AS728" s="8"/>
      <c r="AT728" s="8"/>
      <c r="AU728" s="8"/>
      <c r="AW728"/>
      <c r="AX728"/>
      <c r="AY728"/>
      <c r="AZ728"/>
    </row>
    <row r="729" spans="1:52" s="17" customFormat="1" x14ac:dyDescent="0.3">
      <c r="A729"/>
      <c r="B729"/>
      <c r="C729"/>
      <c r="D729"/>
      <c r="E729"/>
      <c r="F729" s="2"/>
      <c r="G729" s="2"/>
      <c r="H729" s="4"/>
      <c r="I729"/>
      <c r="J729"/>
      <c r="K729"/>
      <c r="L729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/>
      <c r="Y729" s="8"/>
      <c r="Z729" s="8"/>
      <c r="AA729" s="8"/>
      <c r="AB729" s="8"/>
      <c r="AC729" s="8"/>
      <c r="AD729" s="8"/>
      <c r="AE729" s="8"/>
      <c r="AF729" s="8"/>
      <c r="AG729" s="8"/>
      <c r="AH729" s="8"/>
      <c r="AI729" s="8"/>
      <c r="AK729" s="8"/>
      <c r="AL729" s="8"/>
      <c r="AM729" s="8"/>
      <c r="AN729" s="8"/>
      <c r="AO729" s="8"/>
      <c r="AP729" s="8"/>
      <c r="AQ729" s="8"/>
      <c r="AR729" s="8"/>
      <c r="AS729" s="8"/>
      <c r="AT729" s="8"/>
      <c r="AU729" s="8"/>
      <c r="AW729"/>
      <c r="AX729"/>
      <c r="AY729"/>
      <c r="AZ729"/>
    </row>
    <row r="730" spans="1:52" s="17" customFormat="1" x14ac:dyDescent="0.3">
      <c r="A730"/>
      <c r="B730"/>
      <c r="C730"/>
      <c r="D730"/>
      <c r="E730"/>
      <c r="F730" s="2"/>
      <c r="G730" s="2"/>
      <c r="H730" s="4"/>
      <c r="I730"/>
      <c r="J730"/>
      <c r="K730"/>
      <c r="L730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/>
      <c r="Y730" s="8"/>
      <c r="Z730" s="8"/>
      <c r="AA730" s="8"/>
      <c r="AB730" s="8"/>
      <c r="AC730" s="8"/>
      <c r="AD730" s="8"/>
      <c r="AE730" s="8"/>
      <c r="AF730" s="8"/>
      <c r="AG730" s="8"/>
      <c r="AH730" s="8"/>
      <c r="AI730" s="8"/>
      <c r="AK730" s="8"/>
      <c r="AL730" s="8"/>
      <c r="AM730" s="8"/>
      <c r="AN730" s="8"/>
      <c r="AO730" s="8"/>
      <c r="AP730" s="8"/>
      <c r="AQ730" s="8"/>
      <c r="AR730" s="8"/>
      <c r="AS730" s="8"/>
      <c r="AT730" s="8"/>
      <c r="AU730" s="8"/>
      <c r="AW730"/>
      <c r="AX730"/>
      <c r="AY730"/>
      <c r="AZ730"/>
    </row>
    <row r="731" spans="1:52" s="17" customFormat="1" x14ac:dyDescent="0.3">
      <c r="A731"/>
      <c r="B731"/>
      <c r="C731"/>
      <c r="D731"/>
      <c r="E731"/>
      <c r="F731" s="2"/>
      <c r="G731" s="2"/>
      <c r="H731" s="4"/>
      <c r="I731"/>
      <c r="J731"/>
      <c r="K731"/>
      <c r="L731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/>
      <c r="Y731" s="8"/>
      <c r="Z731" s="8"/>
      <c r="AA731" s="8"/>
      <c r="AB731" s="8"/>
      <c r="AC731" s="8"/>
      <c r="AD731" s="8"/>
      <c r="AE731" s="8"/>
      <c r="AF731" s="8"/>
      <c r="AG731" s="8"/>
      <c r="AH731" s="8"/>
      <c r="AI731" s="8"/>
      <c r="AK731" s="8"/>
      <c r="AL731" s="8"/>
      <c r="AM731" s="8"/>
      <c r="AN731" s="8"/>
      <c r="AO731" s="8"/>
      <c r="AP731" s="8"/>
      <c r="AQ731" s="8"/>
      <c r="AR731" s="8"/>
      <c r="AS731" s="8"/>
      <c r="AT731" s="8"/>
      <c r="AU731" s="8"/>
      <c r="AW731"/>
      <c r="AX731"/>
      <c r="AY731"/>
      <c r="AZ731"/>
    </row>
    <row r="732" spans="1:52" s="17" customFormat="1" x14ac:dyDescent="0.3">
      <c r="A732"/>
      <c r="B732"/>
      <c r="C732"/>
      <c r="D732"/>
      <c r="E732"/>
      <c r="F732" s="2"/>
      <c r="G732" s="2"/>
      <c r="H732" s="4"/>
      <c r="I732"/>
      <c r="J732"/>
      <c r="K732"/>
      <c r="L732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/>
      <c r="Y732" s="8"/>
      <c r="Z732" s="8"/>
      <c r="AA732" s="8"/>
      <c r="AB732" s="8"/>
      <c r="AC732" s="8"/>
      <c r="AD732" s="8"/>
      <c r="AE732" s="8"/>
      <c r="AF732" s="8"/>
      <c r="AG732" s="8"/>
      <c r="AH732" s="8"/>
      <c r="AI732" s="8"/>
      <c r="AK732" s="8"/>
      <c r="AL732" s="8"/>
      <c r="AM732" s="8"/>
      <c r="AN732" s="8"/>
      <c r="AO732" s="8"/>
      <c r="AP732" s="8"/>
      <c r="AQ732" s="8"/>
      <c r="AR732" s="8"/>
      <c r="AS732" s="8"/>
      <c r="AT732" s="8"/>
      <c r="AU732" s="8"/>
      <c r="AW732"/>
      <c r="AX732"/>
      <c r="AY732"/>
      <c r="AZ732"/>
    </row>
    <row r="733" spans="1:52" s="17" customFormat="1" x14ac:dyDescent="0.3">
      <c r="A733"/>
      <c r="B733"/>
      <c r="C733"/>
      <c r="D733"/>
      <c r="E733"/>
      <c r="F733" s="2"/>
      <c r="G733" s="2"/>
      <c r="H733" s="4"/>
      <c r="I733"/>
      <c r="J733"/>
      <c r="K733"/>
      <c r="L733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/>
      <c r="Y733" s="8"/>
      <c r="Z733" s="8"/>
      <c r="AA733" s="8"/>
      <c r="AB733" s="8"/>
      <c r="AC733" s="8"/>
      <c r="AD733" s="8"/>
      <c r="AE733" s="8"/>
      <c r="AF733" s="8"/>
      <c r="AG733" s="8"/>
      <c r="AH733" s="8"/>
      <c r="AI733" s="8"/>
      <c r="AK733" s="8"/>
      <c r="AL733" s="8"/>
      <c r="AM733" s="8"/>
      <c r="AN733" s="8"/>
      <c r="AO733" s="8"/>
      <c r="AP733" s="8"/>
      <c r="AQ733" s="8"/>
      <c r="AR733" s="8"/>
      <c r="AS733" s="8"/>
      <c r="AT733" s="8"/>
      <c r="AU733" s="8"/>
      <c r="AW733"/>
      <c r="AX733"/>
      <c r="AY733"/>
      <c r="AZ733"/>
    </row>
    <row r="734" spans="1:52" s="17" customFormat="1" x14ac:dyDescent="0.3">
      <c r="A734"/>
      <c r="B734"/>
      <c r="C734"/>
      <c r="D734"/>
      <c r="E734"/>
      <c r="F734" s="2"/>
      <c r="G734" s="2"/>
      <c r="H734" s="4"/>
      <c r="I734"/>
      <c r="J734"/>
      <c r="K734"/>
      <c r="L734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/>
      <c r="Y734" s="8"/>
      <c r="Z734" s="8"/>
      <c r="AA734" s="8"/>
      <c r="AB734" s="8"/>
      <c r="AC734" s="8"/>
      <c r="AD734" s="8"/>
      <c r="AE734" s="8"/>
      <c r="AF734" s="8"/>
      <c r="AG734" s="8"/>
      <c r="AH734" s="8"/>
      <c r="AI734" s="8"/>
      <c r="AK734" s="8"/>
      <c r="AL734" s="8"/>
      <c r="AM734" s="8"/>
      <c r="AN734" s="8"/>
      <c r="AO734" s="8"/>
      <c r="AP734" s="8"/>
      <c r="AQ734" s="8"/>
      <c r="AR734" s="8"/>
      <c r="AS734" s="8"/>
      <c r="AT734" s="8"/>
      <c r="AU734" s="8"/>
      <c r="AW734"/>
      <c r="AX734"/>
      <c r="AY734"/>
      <c r="AZ734"/>
    </row>
    <row r="735" spans="1:52" s="17" customFormat="1" x14ac:dyDescent="0.3">
      <c r="A735"/>
      <c r="B735"/>
      <c r="C735"/>
      <c r="D735"/>
      <c r="E735"/>
      <c r="F735" s="2"/>
      <c r="G735" s="2"/>
      <c r="H735" s="4"/>
      <c r="I735"/>
      <c r="J735"/>
      <c r="K735"/>
      <c r="L735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/>
      <c r="Y735" s="8"/>
      <c r="Z735" s="8"/>
      <c r="AA735" s="8"/>
      <c r="AB735" s="8"/>
      <c r="AC735" s="8"/>
      <c r="AD735" s="8"/>
      <c r="AE735" s="8"/>
      <c r="AF735" s="8"/>
      <c r="AG735" s="8"/>
      <c r="AH735" s="8"/>
      <c r="AI735" s="8"/>
      <c r="AK735" s="8"/>
      <c r="AL735" s="8"/>
      <c r="AM735" s="8"/>
      <c r="AN735" s="8"/>
      <c r="AO735" s="8"/>
      <c r="AP735" s="8"/>
      <c r="AQ735" s="8"/>
      <c r="AR735" s="8"/>
      <c r="AS735" s="8"/>
      <c r="AT735" s="8"/>
      <c r="AU735" s="8"/>
      <c r="AW735"/>
      <c r="AX735"/>
      <c r="AY735"/>
      <c r="AZ735"/>
    </row>
    <row r="736" spans="1:52" s="17" customFormat="1" x14ac:dyDescent="0.3">
      <c r="A736"/>
      <c r="B736"/>
      <c r="C736"/>
      <c r="D736"/>
      <c r="E736"/>
      <c r="F736" s="2"/>
      <c r="G736" s="2"/>
      <c r="H736" s="4"/>
      <c r="I736"/>
      <c r="J736"/>
      <c r="K736"/>
      <c r="L736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/>
      <c r="Y736" s="8"/>
      <c r="Z736" s="8"/>
      <c r="AA736" s="8"/>
      <c r="AB736" s="8"/>
      <c r="AC736" s="8"/>
      <c r="AD736" s="8"/>
      <c r="AE736" s="8"/>
      <c r="AF736" s="8"/>
      <c r="AG736" s="8"/>
      <c r="AH736" s="8"/>
      <c r="AI736" s="8"/>
      <c r="AK736" s="8"/>
      <c r="AL736" s="8"/>
      <c r="AM736" s="8"/>
      <c r="AN736" s="8"/>
      <c r="AO736" s="8"/>
      <c r="AP736" s="8"/>
      <c r="AQ736" s="8"/>
      <c r="AR736" s="8"/>
      <c r="AS736" s="8"/>
      <c r="AT736" s="8"/>
      <c r="AU736" s="8"/>
      <c r="AW736"/>
      <c r="AX736"/>
      <c r="AY736"/>
      <c r="AZ736"/>
    </row>
    <row r="737" spans="1:52" s="17" customFormat="1" x14ac:dyDescent="0.3">
      <c r="A737"/>
      <c r="B737"/>
      <c r="C737"/>
      <c r="D737"/>
      <c r="E737"/>
      <c r="F737" s="2"/>
      <c r="G737" s="2"/>
      <c r="H737" s="4"/>
      <c r="I737"/>
      <c r="J737"/>
      <c r="K737"/>
      <c r="L737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/>
      <c r="Y737" s="8"/>
      <c r="Z737" s="8"/>
      <c r="AA737" s="8"/>
      <c r="AB737" s="8"/>
      <c r="AC737" s="8"/>
      <c r="AD737" s="8"/>
      <c r="AE737" s="8"/>
      <c r="AF737" s="8"/>
      <c r="AG737" s="8"/>
      <c r="AH737" s="8"/>
      <c r="AI737" s="8"/>
      <c r="AK737" s="8"/>
      <c r="AL737" s="8"/>
      <c r="AM737" s="8"/>
      <c r="AN737" s="8"/>
      <c r="AO737" s="8"/>
      <c r="AP737" s="8"/>
      <c r="AQ737" s="8"/>
      <c r="AR737" s="8"/>
      <c r="AS737" s="8"/>
      <c r="AT737" s="8"/>
      <c r="AU737" s="8"/>
      <c r="AW737"/>
      <c r="AX737"/>
      <c r="AY737"/>
      <c r="AZ737"/>
    </row>
    <row r="738" spans="1:52" s="17" customFormat="1" x14ac:dyDescent="0.3">
      <c r="A738"/>
      <c r="B738"/>
      <c r="C738"/>
      <c r="D738"/>
      <c r="E738"/>
      <c r="F738" s="2"/>
      <c r="G738" s="2"/>
      <c r="H738" s="4"/>
      <c r="I738"/>
      <c r="J738"/>
      <c r="K738"/>
      <c r="L73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/>
      <c r="Y738" s="8"/>
      <c r="Z738" s="8"/>
      <c r="AA738" s="8"/>
      <c r="AB738" s="8"/>
      <c r="AC738" s="8"/>
      <c r="AD738" s="8"/>
      <c r="AE738" s="8"/>
      <c r="AF738" s="8"/>
      <c r="AG738" s="8"/>
      <c r="AH738" s="8"/>
      <c r="AI738" s="8"/>
      <c r="AK738" s="8"/>
      <c r="AL738" s="8"/>
      <c r="AM738" s="8"/>
      <c r="AN738" s="8"/>
      <c r="AO738" s="8"/>
      <c r="AP738" s="8"/>
      <c r="AQ738" s="8"/>
      <c r="AR738" s="8"/>
      <c r="AS738" s="8"/>
      <c r="AT738" s="8"/>
      <c r="AU738" s="8"/>
      <c r="AW738"/>
      <c r="AX738"/>
      <c r="AY738"/>
      <c r="AZ738"/>
    </row>
    <row r="739" spans="1:52" s="17" customFormat="1" x14ac:dyDescent="0.3">
      <c r="A739"/>
      <c r="B739"/>
      <c r="C739"/>
      <c r="D739"/>
      <c r="E739"/>
      <c r="F739" s="2"/>
      <c r="G739" s="2"/>
      <c r="H739" s="4"/>
      <c r="I739"/>
      <c r="J739"/>
      <c r="K739"/>
      <c r="L739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/>
      <c r="Y739" s="8"/>
      <c r="Z739" s="8"/>
      <c r="AA739" s="8"/>
      <c r="AB739" s="8"/>
      <c r="AC739" s="8"/>
      <c r="AD739" s="8"/>
      <c r="AE739" s="8"/>
      <c r="AF739" s="8"/>
      <c r="AG739" s="8"/>
      <c r="AH739" s="8"/>
      <c r="AI739" s="8"/>
      <c r="AK739" s="8"/>
      <c r="AL739" s="8"/>
      <c r="AM739" s="8"/>
      <c r="AN739" s="8"/>
      <c r="AO739" s="8"/>
      <c r="AP739" s="8"/>
      <c r="AQ739" s="8"/>
      <c r="AR739" s="8"/>
      <c r="AS739" s="8"/>
      <c r="AT739" s="8"/>
      <c r="AU739" s="8"/>
      <c r="AW739"/>
      <c r="AX739"/>
      <c r="AY739"/>
      <c r="AZ739"/>
    </row>
    <row r="740" spans="1:52" s="17" customFormat="1" x14ac:dyDescent="0.3">
      <c r="A740"/>
      <c r="B740"/>
      <c r="C740"/>
      <c r="D740"/>
      <c r="E740"/>
      <c r="F740" s="2"/>
      <c r="G740" s="2"/>
      <c r="H740" s="4"/>
      <c r="I740"/>
      <c r="J740"/>
      <c r="K740"/>
      <c r="L740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/>
      <c r="Y740" s="8"/>
      <c r="Z740" s="8"/>
      <c r="AA740" s="8"/>
      <c r="AB740" s="8"/>
      <c r="AC740" s="8"/>
      <c r="AD740" s="8"/>
      <c r="AE740" s="8"/>
      <c r="AF740" s="8"/>
      <c r="AG740" s="8"/>
      <c r="AH740" s="8"/>
      <c r="AI740" s="8"/>
      <c r="AK740" s="8"/>
      <c r="AL740" s="8"/>
      <c r="AM740" s="8"/>
      <c r="AN740" s="8"/>
      <c r="AO740" s="8"/>
      <c r="AP740" s="8"/>
      <c r="AQ740" s="8"/>
      <c r="AR740" s="8"/>
      <c r="AS740" s="8"/>
      <c r="AT740" s="8"/>
      <c r="AU740" s="8"/>
      <c r="AW740"/>
      <c r="AX740"/>
      <c r="AY740"/>
      <c r="AZ740"/>
    </row>
    <row r="741" spans="1:52" s="17" customFormat="1" x14ac:dyDescent="0.3">
      <c r="A741"/>
      <c r="B741"/>
      <c r="C741"/>
      <c r="D741"/>
      <c r="E741"/>
      <c r="F741" s="2"/>
      <c r="G741" s="2"/>
      <c r="H741" s="4"/>
      <c r="I741"/>
      <c r="J741"/>
      <c r="K741"/>
      <c r="L741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/>
      <c r="Y741" s="8"/>
      <c r="Z741" s="8"/>
      <c r="AA741" s="8"/>
      <c r="AB741" s="8"/>
      <c r="AC741" s="8"/>
      <c r="AD741" s="8"/>
      <c r="AE741" s="8"/>
      <c r="AF741" s="8"/>
      <c r="AG741" s="8"/>
      <c r="AH741" s="8"/>
      <c r="AI741" s="8"/>
      <c r="AK741" s="8"/>
      <c r="AL741" s="8"/>
      <c r="AM741" s="8"/>
      <c r="AN741" s="8"/>
      <c r="AO741" s="8"/>
      <c r="AP741" s="8"/>
      <c r="AQ741" s="8"/>
      <c r="AR741" s="8"/>
      <c r="AS741" s="8"/>
      <c r="AT741" s="8"/>
      <c r="AU741" s="8"/>
      <c r="AW741"/>
      <c r="AX741"/>
      <c r="AY741"/>
      <c r="AZ741"/>
    </row>
    <row r="742" spans="1:52" s="17" customFormat="1" x14ac:dyDescent="0.3">
      <c r="A742"/>
      <c r="B742"/>
      <c r="C742"/>
      <c r="D742"/>
      <c r="E742"/>
      <c r="F742" s="2"/>
      <c r="G742" s="2"/>
      <c r="H742" s="4"/>
      <c r="I742"/>
      <c r="J742"/>
      <c r="K742"/>
      <c r="L742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/>
      <c r="Y742" s="8"/>
      <c r="Z742" s="8"/>
      <c r="AA742" s="8"/>
      <c r="AB742" s="8"/>
      <c r="AC742" s="8"/>
      <c r="AD742" s="8"/>
      <c r="AE742" s="8"/>
      <c r="AF742" s="8"/>
      <c r="AG742" s="8"/>
      <c r="AH742" s="8"/>
      <c r="AI742" s="8"/>
      <c r="AK742" s="8"/>
      <c r="AL742" s="8"/>
      <c r="AM742" s="8"/>
      <c r="AN742" s="8"/>
      <c r="AO742" s="8"/>
      <c r="AP742" s="8"/>
      <c r="AQ742" s="8"/>
      <c r="AR742" s="8"/>
      <c r="AS742" s="8"/>
      <c r="AT742" s="8"/>
      <c r="AU742" s="8"/>
      <c r="AW742"/>
      <c r="AX742"/>
      <c r="AY742"/>
      <c r="AZ742"/>
    </row>
    <row r="743" spans="1:52" s="17" customFormat="1" x14ac:dyDescent="0.3">
      <c r="A743"/>
      <c r="B743"/>
      <c r="C743"/>
      <c r="D743"/>
      <c r="E743"/>
      <c r="F743" s="2"/>
      <c r="G743" s="2"/>
      <c r="H743" s="4"/>
      <c r="I743"/>
      <c r="J743"/>
      <c r="K743"/>
      <c r="L743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/>
      <c r="Y743" s="8"/>
      <c r="Z743" s="8"/>
      <c r="AA743" s="8"/>
      <c r="AB743" s="8"/>
      <c r="AC743" s="8"/>
      <c r="AD743" s="8"/>
      <c r="AE743" s="8"/>
      <c r="AF743" s="8"/>
      <c r="AG743" s="8"/>
      <c r="AH743" s="8"/>
      <c r="AI743" s="8"/>
      <c r="AK743" s="8"/>
      <c r="AL743" s="8"/>
      <c r="AM743" s="8"/>
      <c r="AN743" s="8"/>
      <c r="AO743" s="8"/>
      <c r="AP743" s="8"/>
      <c r="AQ743" s="8"/>
      <c r="AR743" s="8"/>
      <c r="AS743" s="8"/>
      <c r="AT743" s="8"/>
      <c r="AU743" s="8"/>
      <c r="AW743"/>
      <c r="AX743"/>
      <c r="AY743"/>
      <c r="AZ743"/>
    </row>
    <row r="744" spans="1:52" s="17" customFormat="1" x14ac:dyDescent="0.3">
      <c r="A744"/>
      <c r="B744"/>
      <c r="C744"/>
      <c r="D744"/>
      <c r="E744"/>
      <c r="F744" s="2"/>
      <c r="G744" s="2"/>
      <c r="H744" s="4"/>
      <c r="I744"/>
      <c r="J744"/>
      <c r="K744"/>
      <c r="L744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/>
      <c r="Y744" s="8"/>
      <c r="Z744" s="8"/>
      <c r="AA744" s="8"/>
      <c r="AB744" s="8"/>
      <c r="AC744" s="8"/>
      <c r="AD744" s="8"/>
      <c r="AE744" s="8"/>
      <c r="AF744" s="8"/>
      <c r="AG744" s="8"/>
      <c r="AH744" s="8"/>
      <c r="AI744" s="8"/>
      <c r="AK744" s="8"/>
      <c r="AL744" s="8"/>
      <c r="AM744" s="8"/>
      <c r="AN744" s="8"/>
      <c r="AO744" s="8"/>
      <c r="AP744" s="8"/>
      <c r="AQ744" s="8"/>
      <c r="AR744" s="8"/>
      <c r="AS744" s="8"/>
      <c r="AT744" s="8"/>
      <c r="AU744" s="8"/>
      <c r="AW744"/>
      <c r="AX744"/>
      <c r="AY744"/>
      <c r="AZ744"/>
    </row>
    <row r="745" spans="1:52" s="17" customFormat="1" x14ac:dyDescent="0.3">
      <c r="A745"/>
      <c r="B745"/>
      <c r="C745"/>
      <c r="D745"/>
      <c r="E745"/>
      <c r="F745" s="2"/>
      <c r="G745" s="2"/>
      <c r="H745" s="4"/>
      <c r="I745"/>
      <c r="J745"/>
      <c r="K745"/>
      <c r="L745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/>
      <c r="Y745" s="8"/>
      <c r="Z745" s="8"/>
      <c r="AA745" s="8"/>
      <c r="AB745" s="8"/>
      <c r="AC745" s="8"/>
      <c r="AD745" s="8"/>
      <c r="AE745" s="8"/>
      <c r="AF745" s="8"/>
      <c r="AG745" s="8"/>
      <c r="AH745" s="8"/>
      <c r="AI745" s="8"/>
      <c r="AK745" s="8"/>
      <c r="AL745" s="8"/>
      <c r="AM745" s="8"/>
      <c r="AN745" s="8"/>
      <c r="AO745" s="8"/>
      <c r="AP745" s="8"/>
      <c r="AQ745" s="8"/>
      <c r="AR745" s="8"/>
      <c r="AS745" s="8"/>
      <c r="AT745" s="8"/>
      <c r="AU745" s="8"/>
      <c r="AW745"/>
      <c r="AX745"/>
      <c r="AY745"/>
      <c r="AZ745"/>
    </row>
    <row r="746" spans="1:52" s="17" customFormat="1" x14ac:dyDescent="0.3">
      <c r="A746"/>
      <c r="B746"/>
      <c r="C746"/>
      <c r="D746"/>
      <c r="E746"/>
      <c r="F746" s="2"/>
      <c r="G746" s="2"/>
      <c r="H746" s="4"/>
      <c r="I746"/>
      <c r="J746"/>
      <c r="K746"/>
      <c r="L746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/>
      <c r="Y746" s="8"/>
      <c r="Z746" s="8"/>
      <c r="AA746" s="8"/>
      <c r="AB746" s="8"/>
      <c r="AC746" s="8"/>
      <c r="AD746" s="8"/>
      <c r="AE746" s="8"/>
      <c r="AF746" s="8"/>
      <c r="AG746" s="8"/>
      <c r="AH746" s="8"/>
      <c r="AI746" s="8"/>
      <c r="AK746" s="8"/>
      <c r="AL746" s="8"/>
      <c r="AM746" s="8"/>
      <c r="AN746" s="8"/>
      <c r="AO746" s="8"/>
      <c r="AP746" s="8"/>
      <c r="AQ746" s="8"/>
      <c r="AR746" s="8"/>
      <c r="AS746" s="8"/>
      <c r="AT746" s="8"/>
      <c r="AU746" s="8"/>
      <c r="AW746"/>
      <c r="AX746"/>
      <c r="AY746"/>
      <c r="AZ746"/>
    </row>
    <row r="747" spans="1:52" s="17" customFormat="1" x14ac:dyDescent="0.3">
      <c r="A747"/>
      <c r="B747"/>
      <c r="C747"/>
      <c r="D747"/>
      <c r="E747"/>
      <c r="F747" s="2"/>
      <c r="G747" s="2"/>
      <c r="H747" s="4"/>
      <c r="I747"/>
      <c r="J747"/>
      <c r="K747"/>
      <c r="L747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/>
      <c r="Y747" s="8"/>
      <c r="Z747" s="8"/>
      <c r="AA747" s="8"/>
      <c r="AB747" s="8"/>
      <c r="AC747" s="8"/>
      <c r="AD747" s="8"/>
      <c r="AE747" s="8"/>
      <c r="AF747" s="8"/>
      <c r="AG747" s="8"/>
      <c r="AH747" s="8"/>
      <c r="AI747" s="8"/>
      <c r="AK747" s="8"/>
      <c r="AL747" s="8"/>
      <c r="AM747" s="8"/>
      <c r="AN747" s="8"/>
      <c r="AO747" s="8"/>
      <c r="AP747" s="8"/>
      <c r="AQ747" s="8"/>
      <c r="AR747" s="8"/>
      <c r="AS747" s="8"/>
      <c r="AT747" s="8"/>
      <c r="AU747" s="8"/>
      <c r="AW747"/>
      <c r="AX747"/>
      <c r="AY747"/>
      <c r="AZ747"/>
    </row>
    <row r="748" spans="1:52" s="17" customFormat="1" x14ac:dyDescent="0.3">
      <c r="A748"/>
      <c r="B748"/>
      <c r="C748"/>
      <c r="D748"/>
      <c r="E748"/>
      <c r="F748" s="2"/>
      <c r="G748" s="2"/>
      <c r="H748" s="4"/>
      <c r="I748"/>
      <c r="J748"/>
      <c r="K748"/>
      <c r="L74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/>
      <c r="Y748" s="8"/>
      <c r="Z748" s="8"/>
      <c r="AA748" s="8"/>
      <c r="AB748" s="8"/>
      <c r="AC748" s="8"/>
      <c r="AD748" s="8"/>
      <c r="AE748" s="8"/>
      <c r="AF748" s="8"/>
      <c r="AG748" s="8"/>
      <c r="AH748" s="8"/>
      <c r="AI748" s="8"/>
      <c r="AK748" s="8"/>
      <c r="AL748" s="8"/>
      <c r="AM748" s="8"/>
      <c r="AN748" s="8"/>
      <c r="AO748" s="8"/>
      <c r="AP748" s="8"/>
      <c r="AQ748" s="8"/>
      <c r="AR748" s="8"/>
      <c r="AS748" s="8"/>
      <c r="AT748" s="8"/>
      <c r="AU748" s="8"/>
      <c r="AW748"/>
      <c r="AX748"/>
      <c r="AY748"/>
      <c r="AZ748"/>
    </row>
    <row r="749" spans="1:52" s="17" customFormat="1" x14ac:dyDescent="0.3">
      <c r="A749"/>
      <c r="B749"/>
      <c r="C749"/>
      <c r="D749"/>
      <c r="E749"/>
      <c r="F749" s="2"/>
      <c r="G749" s="2"/>
      <c r="H749" s="4"/>
      <c r="I749"/>
      <c r="J749"/>
      <c r="K749"/>
      <c r="L749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/>
      <c r="Y749" s="8"/>
      <c r="Z749" s="8"/>
      <c r="AA749" s="8"/>
      <c r="AB749" s="8"/>
      <c r="AC749" s="8"/>
      <c r="AD749" s="8"/>
      <c r="AE749" s="8"/>
      <c r="AF749" s="8"/>
      <c r="AG749" s="8"/>
      <c r="AH749" s="8"/>
      <c r="AI749" s="8"/>
      <c r="AK749" s="8"/>
      <c r="AL749" s="8"/>
      <c r="AM749" s="8"/>
      <c r="AN749" s="8"/>
      <c r="AO749" s="8"/>
      <c r="AP749" s="8"/>
      <c r="AQ749" s="8"/>
      <c r="AR749" s="8"/>
      <c r="AS749" s="8"/>
      <c r="AT749" s="8"/>
      <c r="AU749" s="8"/>
      <c r="AW749"/>
      <c r="AX749"/>
      <c r="AY749"/>
      <c r="AZ749"/>
    </row>
    <row r="750" spans="1:52" s="17" customFormat="1" x14ac:dyDescent="0.3">
      <c r="A750"/>
      <c r="B750"/>
      <c r="C750"/>
      <c r="D750"/>
      <c r="E750"/>
      <c r="F750" s="2"/>
      <c r="G750" s="2"/>
      <c r="H750" s="4"/>
      <c r="I750"/>
      <c r="J750"/>
      <c r="K750"/>
      <c r="L750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/>
      <c r="Y750" s="8"/>
      <c r="Z750" s="8"/>
      <c r="AA750" s="8"/>
      <c r="AB750" s="8"/>
      <c r="AC750" s="8"/>
      <c r="AD750" s="8"/>
      <c r="AE750" s="8"/>
      <c r="AF750" s="8"/>
      <c r="AG750" s="8"/>
      <c r="AH750" s="8"/>
      <c r="AI750" s="8"/>
      <c r="AK750" s="8"/>
      <c r="AL750" s="8"/>
      <c r="AM750" s="8"/>
      <c r="AN750" s="8"/>
      <c r="AO750" s="8"/>
      <c r="AP750" s="8"/>
      <c r="AQ750" s="8"/>
      <c r="AR750" s="8"/>
      <c r="AS750" s="8"/>
      <c r="AT750" s="8"/>
      <c r="AU750" s="8"/>
      <c r="AW750"/>
      <c r="AX750"/>
      <c r="AY750"/>
      <c r="AZ750"/>
    </row>
    <row r="751" spans="1:52" s="17" customFormat="1" x14ac:dyDescent="0.3">
      <c r="A751"/>
      <c r="B751"/>
      <c r="C751"/>
      <c r="D751"/>
      <c r="E751"/>
      <c r="F751" s="2"/>
      <c r="G751" s="2"/>
      <c r="H751" s="4"/>
      <c r="I751"/>
      <c r="J751"/>
      <c r="K751"/>
      <c r="L751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/>
      <c r="Y751" s="8"/>
      <c r="Z751" s="8"/>
      <c r="AA751" s="8"/>
      <c r="AB751" s="8"/>
      <c r="AC751" s="8"/>
      <c r="AD751" s="8"/>
      <c r="AE751" s="8"/>
      <c r="AF751" s="8"/>
      <c r="AG751" s="8"/>
      <c r="AH751" s="8"/>
      <c r="AI751" s="8"/>
      <c r="AK751" s="8"/>
      <c r="AL751" s="8"/>
      <c r="AM751" s="8"/>
      <c r="AN751" s="8"/>
      <c r="AO751" s="8"/>
      <c r="AP751" s="8"/>
      <c r="AQ751" s="8"/>
      <c r="AR751" s="8"/>
      <c r="AS751" s="8"/>
      <c r="AT751" s="8"/>
      <c r="AU751" s="8"/>
      <c r="AW751"/>
      <c r="AX751"/>
      <c r="AY751"/>
      <c r="AZ751"/>
    </row>
    <row r="752" spans="1:52" s="17" customFormat="1" x14ac:dyDescent="0.3">
      <c r="A752"/>
      <c r="B752"/>
      <c r="C752"/>
      <c r="D752"/>
      <c r="E752"/>
      <c r="F752" s="2"/>
      <c r="G752" s="2"/>
      <c r="H752" s="4"/>
      <c r="I752"/>
      <c r="J752"/>
      <c r="K752"/>
      <c r="L752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/>
      <c r="Y752" s="8"/>
      <c r="Z752" s="8"/>
      <c r="AA752" s="8"/>
      <c r="AB752" s="8"/>
      <c r="AC752" s="8"/>
      <c r="AD752" s="8"/>
      <c r="AE752" s="8"/>
      <c r="AF752" s="8"/>
      <c r="AG752" s="8"/>
      <c r="AH752" s="8"/>
      <c r="AI752" s="8"/>
      <c r="AK752" s="8"/>
      <c r="AL752" s="8"/>
      <c r="AM752" s="8"/>
      <c r="AN752" s="8"/>
      <c r="AO752" s="8"/>
      <c r="AP752" s="8"/>
      <c r="AQ752" s="8"/>
      <c r="AR752" s="8"/>
      <c r="AS752" s="8"/>
      <c r="AT752" s="8"/>
      <c r="AU752" s="8"/>
      <c r="AW752"/>
      <c r="AX752"/>
      <c r="AY752"/>
      <c r="AZ752"/>
    </row>
    <row r="753" spans="1:52" s="17" customFormat="1" x14ac:dyDescent="0.3">
      <c r="A753"/>
      <c r="B753"/>
      <c r="C753"/>
      <c r="D753"/>
      <c r="E753"/>
      <c r="F753" s="2"/>
      <c r="G753" s="2"/>
      <c r="H753" s="4"/>
      <c r="I753"/>
      <c r="J753"/>
      <c r="K753"/>
      <c r="L753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/>
      <c r="Y753" s="8"/>
      <c r="Z753" s="8"/>
      <c r="AA753" s="8"/>
      <c r="AB753" s="8"/>
      <c r="AC753" s="8"/>
      <c r="AD753" s="8"/>
      <c r="AE753" s="8"/>
      <c r="AF753" s="8"/>
      <c r="AG753" s="8"/>
      <c r="AH753" s="8"/>
      <c r="AI753" s="8"/>
      <c r="AK753" s="8"/>
      <c r="AL753" s="8"/>
      <c r="AM753" s="8"/>
      <c r="AN753" s="8"/>
      <c r="AO753" s="8"/>
      <c r="AP753" s="8"/>
      <c r="AQ753" s="8"/>
      <c r="AR753" s="8"/>
      <c r="AS753" s="8"/>
      <c r="AT753" s="8"/>
      <c r="AU753" s="8"/>
      <c r="AW753"/>
      <c r="AX753"/>
      <c r="AY753"/>
      <c r="AZ753"/>
    </row>
    <row r="754" spans="1:52" s="17" customFormat="1" x14ac:dyDescent="0.3">
      <c r="A754"/>
      <c r="B754"/>
      <c r="C754"/>
      <c r="D754"/>
      <c r="E754"/>
      <c r="F754" s="2"/>
      <c r="G754" s="2"/>
      <c r="H754" s="4"/>
      <c r="I754"/>
      <c r="J754"/>
      <c r="K754"/>
      <c r="L754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/>
      <c r="Y754" s="8"/>
      <c r="Z754" s="8"/>
      <c r="AA754" s="8"/>
      <c r="AB754" s="8"/>
      <c r="AC754" s="8"/>
      <c r="AD754" s="8"/>
      <c r="AE754" s="8"/>
      <c r="AF754" s="8"/>
      <c r="AG754" s="8"/>
      <c r="AH754" s="8"/>
      <c r="AI754" s="8"/>
      <c r="AK754" s="8"/>
      <c r="AL754" s="8"/>
      <c r="AM754" s="8"/>
      <c r="AN754" s="8"/>
      <c r="AO754" s="8"/>
      <c r="AP754" s="8"/>
      <c r="AQ754" s="8"/>
      <c r="AR754" s="8"/>
      <c r="AS754" s="8"/>
      <c r="AT754" s="8"/>
      <c r="AU754" s="8"/>
      <c r="AW754"/>
      <c r="AX754"/>
      <c r="AY754"/>
      <c r="AZ754"/>
    </row>
    <row r="755" spans="1:52" s="17" customFormat="1" x14ac:dyDescent="0.3">
      <c r="A755"/>
      <c r="B755"/>
      <c r="C755"/>
      <c r="D755"/>
      <c r="E755"/>
      <c r="F755" s="2"/>
      <c r="G755" s="2"/>
      <c r="H755" s="4"/>
      <c r="I755"/>
      <c r="J755"/>
      <c r="K755"/>
      <c r="L755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/>
      <c r="Y755" s="8"/>
      <c r="Z755" s="8"/>
      <c r="AA755" s="8"/>
      <c r="AB755" s="8"/>
      <c r="AC755" s="8"/>
      <c r="AD755" s="8"/>
      <c r="AE755" s="8"/>
      <c r="AF755" s="8"/>
      <c r="AG755" s="8"/>
      <c r="AH755" s="8"/>
      <c r="AI755" s="8"/>
      <c r="AK755" s="8"/>
      <c r="AL755" s="8"/>
      <c r="AM755" s="8"/>
      <c r="AN755" s="8"/>
      <c r="AO755" s="8"/>
      <c r="AP755" s="8"/>
      <c r="AQ755" s="8"/>
      <c r="AR755" s="8"/>
      <c r="AS755" s="8"/>
      <c r="AT755" s="8"/>
      <c r="AU755" s="8"/>
      <c r="AW755"/>
      <c r="AX755"/>
      <c r="AY755"/>
      <c r="AZ755"/>
    </row>
    <row r="756" spans="1:52" s="17" customFormat="1" x14ac:dyDescent="0.3">
      <c r="A756"/>
      <c r="B756"/>
      <c r="C756"/>
      <c r="D756"/>
      <c r="E756"/>
      <c r="F756" s="2"/>
      <c r="G756" s="2"/>
      <c r="H756" s="4"/>
      <c r="I756"/>
      <c r="J756"/>
      <c r="K756"/>
      <c r="L756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/>
      <c r="Y756" s="8"/>
      <c r="Z756" s="8"/>
      <c r="AA756" s="8"/>
      <c r="AB756" s="8"/>
      <c r="AC756" s="8"/>
      <c r="AD756" s="8"/>
      <c r="AE756" s="8"/>
      <c r="AF756" s="8"/>
      <c r="AG756" s="8"/>
      <c r="AH756" s="8"/>
      <c r="AI756" s="8"/>
      <c r="AK756" s="8"/>
      <c r="AL756" s="8"/>
      <c r="AM756" s="8"/>
      <c r="AN756" s="8"/>
      <c r="AO756" s="8"/>
      <c r="AP756" s="8"/>
      <c r="AQ756" s="8"/>
      <c r="AR756" s="8"/>
      <c r="AS756" s="8"/>
      <c r="AT756" s="8"/>
      <c r="AU756" s="8"/>
      <c r="AW756"/>
      <c r="AX756"/>
      <c r="AY756"/>
      <c r="AZ756"/>
    </row>
    <row r="757" spans="1:52" s="17" customFormat="1" x14ac:dyDescent="0.3">
      <c r="A757"/>
      <c r="B757"/>
      <c r="C757"/>
      <c r="D757"/>
      <c r="E757"/>
      <c r="F757" s="2"/>
      <c r="G757" s="2"/>
      <c r="H757" s="4"/>
      <c r="I757"/>
      <c r="J757"/>
      <c r="K757"/>
      <c r="L757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/>
      <c r="Y757" s="8"/>
      <c r="Z757" s="8"/>
      <c r="AA757" s="8"/>
      <c r="AB757" s="8"/>
      <c r="AC757" s="8"/>
      <c r="AD757" s="8"/>
      <c r="AE757" s="8"/>
      <c r="AF757" s="8"/>
      <c r="AG757" s="8"/>
      <c r="AH757" s="8"/>
      <c r="AI757" s="8"/>
      <c r="AK757" s="8"/>
      <c r="AL757" s="8"/>
      <c r="AM757" s="8"/>
      <c r="AN757" s="8"/>
      <c r="AO757" s="8"/>
      <c r="AP757" s="8"/>
      <c r="AQ757" s="8"/>
      <c r="AR757" s="8"/>
      <c r="AS757" s="8"/>
      <c r="AT757" s="8"/>
      <c r="AU757" s="8"/>
      <c r="AW757"/>
      <c r="AX757"/>
      <c r="AY757"/>
      <c r="AZ757"/>
    </row>
    <row r="758" spans="1:52" s="17" customFormat="1" x14ac:dyDescent="0.3">
      <c r="A758"/>
      <c r="B758"/>
      <c r="C758"/>
      <c r="D758"/>
      <c r="E758"/>
      <c r="F758" s="2"/>
      <c r="G758" s="2"/>
      <c r="H758" s="4"/>
      <c r="I758"/>
      <c r="J758"/>
      <c r="K758"/>
      <c r="L75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/>
      <c r="Y758" s="8"/>
      <c r="Z758" s="8"/>
      <c r="AA758" s="8"/>
      <c r="AB758" s="8"/>
      <c r="AC758" s="8"/>
      <c r="AD758" s="8"/>
      <c r="AE758" s="8"/>
      <c r="AF758" s="8"/>
      <c r="AG758" s="8"/>
      <c r="AH758" s="8"/>
      <c r="AI758" s="8"/>
      <c r="AK758" s="8"/>
      <c r="AL758" s="8"/>
      <c r="AM758" s="8"/>
      <c r="AN758" s="8"/>
      <c r="AO758" s="8"/>
      <c r="AP758" s="8"/>
      <c r="AQ758" s="8"/>
      <c r="AR758" s="8"/>
      <c r="AS758" s="8"/>
      <c r="AT758" s="8"/>
      <c r="AU758" s="8"/>
      <c r="AW758"/>
      <c r="AX758"/>
      <c r="AY758"/>
      <c r="AZ758"/>
    </row>
    <row r="759" spans="1:52" s="17" customFormat="1" x14ac:dyDescent="0.3">
      <c r="A759"/>
      <c r="B759"/>
      <c r="C759"/>
      <c r="D759"/>
      <c r="E759"/>
      <c r="F759" s="2"/>
      <c r="G759" s="2"/>
      <c r="H759" s="4"/>
      <c r="I759"/>
      <c r="J759"/>
      <c r="K759"/>
      <c r="L759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/>
      <c r="Y759" s="8"/>
      <c r="Z759" s="8"/>
      <c r="AA759" s="8"/>
      <c r="AB759" s="8"/>
      <c r="AC759" s="8"/>
      <c r="AD759" s="8"/>
      <c r="AE759" s="8"/>
      <c r="AF759" s="8"/>
      <c r="AG759" s="8"/>
      <c r="AH759" s="8"/>
      <c r="AI759" s="8"/>
      <c r="AK759" s="8"/>
      <c r="AL759" s="8"/>
      <c r="AM759" s="8"/>
      <c r="AN759" s="8"/>
      <c r="AO759" s="8"/>
      <c r="AP759" s="8"/>
      <c r="AQ759" s="8"/>
      <c r="AR759" s="8"/>
      <c r="AS759" s="8"/>
      <c r="AT759" s="8"/>
      <c r="AU759" s="8"/>
      <c r="AW759"/>
      <c r="AX759"/>
      <c r="AY759"/>
      <c r="AZ759"/>
    </row>
    <row r="760" spans="1:52" s="17" customFormat="1" x14ac:dyDescent="0.3">
      <c r="A760"/>
      <c r="B760"/>
      <c r="C760"/>
      <c r="D760"/>
      <c r="E760"/>
      <c r="F760" s="2"/>
      <c r="G760" s="2"/>
      <c r="H760" s="4"/>
      <c r="I760"/>
      <c r="J760"/>
      <c r="K760"/>
      <c r="L760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/>
      <c r="Y760" s="8"/>
      <c r="Z760" s="8"/>
      <c r="AA760" s="8"/>
      <c r="AB760" s="8"/>
      <c r="AC760" s="8"/>
      <c r="AD760" s="8"/>
      <c r="AE760" s="8"/>
      <c r="AF760" s="8"/>
      <c r="AG760" s="8"/>
      <c r="AH760" s="8"/>
      <c r="AI760" s="8"/>
      <c r="AK760" s="8"/>
      <c r="AL760" s="8"/>
      <c r="AM760" s="8"/>
      <c r="AN760" s="8"/>
      <c r="AO760" s="8"/>
      <c r="AP760" s="8"/>
      <c r="AQ760" s="8"/>
      <c r="AR760" s="8"/>
      <c r="AS760" s="8"/>
      <c r="AT760" s="8"/>
      <c r="AU760" s="8"/>
      <c r="AW760"/>
      <c r="AX760"/>
      <c r="AY760"/>
      <c r="AZ760"/>
    </row>
    <row r="761" spans="1:52" s="17" customFormat="1" x14ac:dyDescent="0.3">
      <c r="A761"/>
      <c r="B761"/>
      <c r="C761"/>
      <c r="D761"/>
      <c r="E761"/>
      <c r="F761" s="2"/>
      <c r="G761" s="2"/>
      <c r="H761" s="4"/>
      <c r="I761"/>
      <c r="J761"/>
      <c r="K761"/>
      <c r="L761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/>
      <c r="Y761" s="8"/>
      <c r="Z761" s="8"/>
      <c r="AA761" s="8"/>
      <c r="AB761" s="8"/>
      <c r="AC761" s="8"/>
      <c r="AD761" s="8"/>
      <c r="AE761" s="8"/>
      <c r="AF761" s="8"/>
      <c r="AG761" s="8"/>
      <c r="AH761" s="8"/>
      <c r="AI761" s="8"/>
      <c r="AK761" s="8"/>
      <c r="AL761" s="8"/>
      <c r="AM761" s="8"/>
      <c r="AN761" s="8"/>
      <c r="AO761" s="8"/>
      <c r="AP761" s="8"/>
      <c r="AQ761" s="8"/>
      <c r="AR761" s="8"/>
      <c r="AS761" s="8"/>
      <c r="AT761" s="8"/>
      <c r="AU761" s="8"/>
      <c r="AW761"/>
      <c r="AX761"/>
      <c r="AY761"/>
      <c r="AZ761"/>
    </row>
    <row r="762" spans="1:52" s="17" customFormat="1" x14ac:dyDescent="0.3">
      <c r="A762"/>
      <c r="B762"/>
      <c r="C762"/>
      <c r="D762"/>
      <c r="E762"/>
      <c r="F762" s="2"/>
      <c r="G762" s="2"/>
      <c r="H762" s="4"/>
      <c r="I762"/>
      <c r="J762"/>
      <c r="K762"/>
      <c r="L762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/>
      <c r="Y762" s="8"/>
      <c r="Z762" s="8"/>
      <c r="AA762" s="8"/>
      <c r="AB762" s="8"/>
      <c r="AC762" s="8"/>
      <c r="AD762" s="8"/>
      <c r="AE762" s="8"/>
      <c r="AF762" s="8"/>
      <c r="AG762" s="8"/>
      <c r="AH762" s="8"/>
      <c r="AI762" s="8"/>
      <c r="AK762" s="8"/>
      <c r="AL762" s="8"/>
      <c r="AM762" s="8"/>
      <c r="AN762" s="8"/>
      <c r="AO762" s="8"/>
      <c r="AP762" s="8"/>
      <c r="AQ762" s="8"/>
      <c r="AR762" s="8"/>
      <c r="AS762" s="8"/>
      <c r="AT762" s="8"/>
      <c r="AU762" s="8"/>
      <c r="AW762"/>
      <c r="AX762"/>
      <c r="AY762"/>
      <c r="AZ762"/>
    </row>
    <row r="763" spans="1:52" s="17" customFormat="1" x14ac:dyDescent="0.3">
      <c r="A763"/>
      <c r="B763"/>
      <c r="C763"/>
      <c r="D763"/>
      <c r="E763"/>
      <c r="F763" s="2"/>
      <c r="G763" s="2"/>
      <c r="H763" s="4"/>
      <c r="I763"/>
      <c r="J763"/>
      <c r="K763"/>
      <c r="L763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/>
      <c r="Y763" s="8"/>
      <c r="Z763" s="8"/>
      <c r="AA763" s="8"/>
      <c r="AB763" s="8"/>
      <c r="AC763" s="8"/>
      <c r="AD763" s="8"/>
      <c r="AE763" s="8"/>
      <c r="AF763" s="8"/>
      <c r="AG763" s="8"/>
      <c r="AH763" s="8"/>
      <c r="AI763" s="8"/>
      <c r="AK763" s="8"/>
      <c r="AL763" s="8"/>
      <c r="AM763" s="8"/>
      <c r="AN763" s="8"/>
      <c r="AO763" s="8"/>
      <c r="AP763" s="8"/>
      <c r="AQ763" s="8"/>
      <c r="AR763" s="8"/>
      <c r="AS763" s="8"/>
      <c r="AT763" s="8"/>
      <c r="AU763" s="8"/>
      <c r="AW763"/>
      <c r="AX763"/>
      <c r="AY763"/>
      <c r="AZ763"/>
    </row>
    <row r="764" spans="1:52" s="17" customFormat="1" x14ac:dyDescent="0.3">
      <c r="A764"/>
      <c r="B764"/>
      <c r="C764"/>
      <c r="D764"/>
      <c r="E764"/>
      <c r="F764" s="2"/>
      <c r="G764" s="2"/>
      <c r="H764" s="4"/>
      <c r="I764"/>
      <c r="J764"/>
      <c r="K764"/>
      <c r="L764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/>
      <c r="Y764" s="8"/>
      <c r="Z764" s="8"/>
      <c r="AA764" s="8"/>
      <c r="AB764" s="8"/>
      <c r="AC764" s="8"/>
      <c r="AD764" s="8"/>
      <c r="AE764" s="8"/>
      <c r="AF764" s="8"/>
      <c r="AG764" s="8"/>
      <c r="AH764" s="8"/>
      <c r="AI764" s="8"/>
      <c r="AK764" s="8"/>
      <c r="AL764" s="8"/>
      <c r="AM764" s="8"/>
      <c r="AN764" s="8"/>
      <c r="AO764" s="8"/>
      <c r="AP764" s="8"/>
      <c r="AQ764" s="8"/>
      <c r="AR764" s="8"/>
      <c r="AS764" s="8"/>
      <c r="AT764" s="8"/>
      <c r="AU764" s="8"/>
      <c r="AW764"/>
      <c r="AX764"/>
      <c r="AY764"/>
      <c r="AZ764"/>
    </row>
    <row r="765" spans="1:52" s="17" customFormat="1" x14ac:dyDescent="0.3">
      <c r="A765"/>
      <c r="B765"/>
      <c r="C765"/>
      <c r="D765"/>
      <c r="E765"/>
      <c r="F765" s="2"/>
      <c r="G765" s="2"/>
      <c r="H765" s="4"/>
      <c r="I765"/>
      <c r="J765"/>
      <c r="K765"/>
      <c r="L765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/>
      <c r="Y765" s="8"/>
      <c r="Z765" s="8"/>
      <c r="AA765" s="8"/>
      <c r="AB765" s="8"/>
      <c r="AC765" s="8"/>
      <c r="AD765" s="8"/>
      <c r="AE765" s="8"/>
      <c r="AF765" s="8"/>
      <c r="AG765" s="8"/>
      <c r="AH765" s="8"/>
      <c r="AI765" s="8"/>
      <c r="AK765" s="8"/>
      <c r="AL765" s="8"/>
      <c r="AM765" s="8"/>
      <c r="AN765" s="8"/>
      <c r="AO765" s="8"/>
      <c r="AP765" s="8"/>
      <c r="AQ765" s="8"/>
      <c r="AR765" s="8"/>
      <c r="AS765" s="8"/>
      <c r="AT765" s="8"/>
      <c r="AU765" s="8"/>
      <c r="AW765"/>
      <c r="AX765"/>
      <c r="AY765"/>
      <c r="AZ765"/>
    </row>
    <row r="766" spans="1:52" s="17" customFormat="1" x14ac:dyDescent="0.3">
      <c r="A766"/>
      <c r="B766"/>
      <c r="C766"/>
      <c r="D766"/>
      <c r="E766"/>
      <c r="F766" s="2"/>
      <c r="G766" s="2"/>
      <c r="H766" s="4"/>
      <c r="I766"/>
      <c r="J766"/>
      <c r="K766"/>
      <c r="L766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/>
      <c r="Y766" s="8"/>
      <c r="Z766" s="8"/>
      <c r="AA766" s="8"/>
      <c r="AB766" s="8"/>
      <c r="AC766" s="8"/>
      <c r="AD766" s="8"/>
      <c r="AE766" s="8"/>
      <c r="AF766" s="8"/>
      <c r="AG766" s="8"/>
      <c r="AH766" s="8"/>
      <c r="AI766" s="8"/>
      <c r="AK766" s="8"/>
      <c r="AL766" s="8"/>
      <c r="AM766" s="8"/>
      <c r="AN766" s="8"/>
      <c r="AO766" s="8"/>
      <c r="AP766" s="8"/>
      <c r="AQ766" s="8"/>
      <c r="AR766" s="8"/>
      <c r="AS766" s="8"/>
      <c r="AT766" s="8"/>
      <c r="AU766" s="8"/>
      <c r="AW766"/>
      <c r="AX766"/>
      <c r="AY766"/>
      <c r="AZ766"/>
    </row>
    <row r="767" spans="1:52" s="17" customFormat="1" x14ac:dyDescent="0.3">
      <c r="A767"/>
      <c r="B767"/>
      <c r="C767"/>
      <c r="D767"/>
      <c r="E767"/>
      <c r="F767" s="2"/>
      <c r="G767" s="2"/>
      <c r="H767" s="4"/>
      <c r="I767"/>
      <c r="J767"/>
      <c r="K767"/>
      <c r="L767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/>
      <c r="Y767" s="8"/>
      <c r="Z767" s="8"/>
      <c r="AA767" s="8"/>
      <c r="AB767" s="8"/>
      <c r="AC767" s="8"/>
      <c r="AD767" s="8"/>
      <c r="AE767" s="8"/>
      <c r="AF767" s="8"/>
      <c r="AG767" s="8"/>
      <c r="AH767" s="8"/>
      <c r="AI767" s="8"/>
      <c r="AK767" s="8"/>
      <c r="AL767" s="8"/>
      <c r="AM767" s="8"/>
      <c r="AN767" s="8"/>
      <c r="AO767" s="8"/>
      <c r="AP767" s="8"/>
      <c r="AQ767" s="8"/>
      <c r="AR767" s="8"/>
      <c r="AS767" s="8"/>
      <c r="AT767" s="8"/>
      <c r="AU767" s="8"/>
      <c r="AW767"/>
      <c r="AX767"/>
      <c r="AY767"/>
      <c r="AZ767"/>
    </row>
    <row r="768" spans="1:52" s="17" customFormat="1" x14ac:dyDescent="0.3">
      <c r="A768"/>
      <c r="B768"/>
      <c r="C768"/>
      <c r="D768"/>
      <c r="E768"/>
      <c r="F768" s="2"/>
      <c r="G768" s="2"/>
      <c r="H768" s="4"/>
      <c r="I768"/>
      <c r="J768"/>
      <c r="K768"/>
      <c r="L76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/>
      <c r="Y768" s="8"/>
      <c r="Z768" s="8"/>
      <c r="AA768" s="8"/>
      <c r="AB768" s="8"/>
      <c r="AC768" s="8"/>
      <c r="AD768" s="8"/>
      <c r="AE768" s="8"/>
      <c r="AF768" s="8"/>
      <c r="AG768" s="8"/>
      <c r="AH768" s="8"/>
      <c r="AI768" s="8"/>
      <c r="AK768" s="8"/>
      <c r="AL768" s="8"/>
      <c r="AM768" s="8"/>
      <c r="AN768" s="8"/>
      <c r="AO768" s="8"/>
      <c r="AP768" s="8"/>
      <c r="AQ768" s="8"/>
      <c r="AR768" s="8"/>
      <c r="AS768" s="8"/>
      <c r="AT768" s="8"/>
      <c r="AU768" s="8"/>
      <c r="AW768"/>
      <c r="AX768"/>
      <c r="AY768"/>
      <c r="AZ768"/>
    </row>
    <row r="769" spans="1:52" s="17" customFormat="1" x14ac:dyDescent="0.3">
      <c r="A769"/>
      <c r="B769"/>
      <c r="C769"/>
      <c r="D769"/>
      <c r="E769"/>
      <c r="F769" s="2"/>
      <c r="G769" s="2"/>
      <c r="H769" s="4"/>
      <c r="I769"/>
      <c r="J769"/>
      <c r="K769"/>
      <c r="L769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/>
      <c r="Y769" s="8"/>
      <c r="Z769" s="8"/>
      <c r="AA769" s="8"/>
      <c r="AB769" s="8"/>
      <c r="AC769" s="8"/>
      <c r="AD769" s="8"/>
      <c r="AE769" s="8"/>
      <c r="AF769" s="8"/>
      <c r="AG769" s="8"/>
      <c r="AH769" s="8"/>
      <c r="AI769" s="8"/>
      <c r="AK769" s="8"/>
      <c r="AL769" s="8"/>
      <c r="AM769" s="8"/>
      <c r="AN769" s="8"/>
      <c r="AO769" s="8"/>
      <c r="AP769" s="8"/>
      <c r="AQ769" s="8"/>
      <c r="AR769" s="8"/>
      <c r="AS769" s="8"/>
      <c r="AT769" s="8"/>
      <c r="AU769" s="8"/>
      <c r="AW769"/>
      <c r="AX769"/>
      <c r="AY769"/>
      <c r="AZ769"/>
    </row>
    <row r="770" spans="1:52" s="17" customFormat="1" x14ac:dyDescent="0.3">
      <c r="A770"/>
      <c r="B770"/>
      <c r="C770"/>
      <c r="D770"/>
      <c r="E770"/>
      <c r="F770" s="2"/>
      <c r="G770" s="2"/>
      <c r="H770" s="4"/>
      <c r="I770"/>
      <c r="J770"/>
      <c r="K770"/>
      <c r="L770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/>
      <c r="Y770" s="8"/>
      <c r="Z770" s="8"/>
      <c r="AA770" s="8"/>
      <c r="AB770" s="8"/>
      <c r="AC770" s="8"/>
      <c r="AD770" s="8"/>
      <c r="AE770" s="8"/>
      <c r="AF770" s="8"/>
      <c r="AG770" s="8"/>
      <c r="AH770" s="8"/>
      <c r="AI770" s="8"/>
      <c r="AK770" s="8"/>
      <c r="AL770" s="8"/>
      <c r="AM770" s="8"/>
      <c r="AN770" s="8"/>
      <c r="AO770" s="8"/>
      <c r="AP770" s="8"/>
      <c r="AQ770" s="8"/>
      <c r="AR770" s="8"/>
      <c r="AS770" s="8"/>
      <c r="AT770" s="8"/>
      <c r="AU770" s="8"/>
      <c r="AW770"/>
      <c r="AX770"/>
      <c r="AY770"/>
      <c r="AZ770"/>
    </row>
    <row r="771" spans="1:52" s="17" customFormat="1" x14ac:dyDescent="0.3">
      <c r="A771"/>
      <c r="B771"/>
      <c r="C771"/>
      <c r="D771"/>
      <c r="E771"/>
      <c r="F771" s="2"/>
      <c r="G771" s="2"/>
      <c r="H771" s="4"/>
      <c r="I771"/>
      <c r="J771"/>
      <c r="K771"/>
      <c r="L771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/>
      <c r="Y771" s="8"/>
      <c r="Z771" s="8"/>
      <c r="AA771" s="8"/>
      <c r="AB771" s="8"/>
      <c r="AC771" s="8"/>
      <c r="AD771" s="8"/>
      <c r="AE771" s="8"/>
      <c r="AF771" s="8"/>
      <c r="AG771" s="8"/>
      <c r="AH771" s="8"/>
      <c r="AI771" s="8"/>
      <c r="AK771" s="8"/>
      <c r="AL771" s="8"/>
      <c r="AM771" s="8"/>
      <c r="AN771" s="8"/>
      <c r="AO771" s="8"/>
      <c r="AP771" s="8"/>
      <c r="AQ771" s="8"/>
      <c r="AR771" s="8"/>
      <c r="AS771" s="8"/>
      <c r="AT771" s="8"/>
      <c r="AU771" s="8"/>
      <c r="AW771"/>
      <c r="AX771"/>
      <c r="AY771"/>
      <c r="AZ771"/>
    </row>
    <row r="772" spans="1:52" s="17" customFormat="1" x14ac:dyDescent="0.3">
      <c r="A772"/>
      <c r="B772"/>
      <c r="C772"/>
      <c r="D772"/>
      <c r="E772"/>
      <c r="F772" s="2"/>
      <c r="G772" s="2"/>
      <c r="H772" s="4"/>
      <c r="I772"/>
      <c r="J772"/>
      <c r="K772"/>
      <c r="L772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/>
      <c r="Y772" s="8"/>
      <c r="Z772" s="8"/>
      <c r="AA772" s="8"/>
      <c r="AB772" s="8"/>
      <c r="AC772" s="8"/>
      <c r="AD772" s="8"/>
      <c r="AE772" s="8"/>
      <c r="AF772" s="8"/>
      <c r="AG772" s="8"/>
      <c r="AH772" s="8"/>
      <c r="AI772" s="8"/>
      <c r="AK772" s="8"/>
      <c r="AL772" s="8"/>
      <c r="AM772" s="8"/>
      <c r="AN772" s="8"/>
      <c r="AO772" s="8"/>
      <c r="AP772" s="8"/>
      <c r="AQ772" s="8"/>
      <c r="AR772" s="8"/>
      <c r="AS772" s="8"/>
      <c r="AT772" s="8"/>
      <c r="AU772" s="8"/>
      <c r="AW772"/>
      <c r="AX772"/>
      <c r="AY772"/>
      <c r="AZ772"/>
    </row>
    <row r="773" spans="1:52" s="17" customFormat="1" x14ac:dyDescent="0.3">
      <c r="A773"/>
      <c r="B773"/>
      <c r="C773"/>
      <c r="D773"/>
      <c r="E773"/>
      <c r="F773" s="2"/>
      <c r="G773" s="2"/>
      <c r="H773" s="4"/>
      <c r="I773"/>
      <c r="J773"/>
      <c r="K773"/>
      <c r="L773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/>
      <c r="Y773" s="8"/>
      <c r="Z773" s="8"/>
      <c r="AA773" s="8"/>
      <c r="AB773" s="8"/>
      <c r="AC773" s="8"/>
      <c r="AD773" s="8"/>
      <c r="AE773" s="8"/>
      <c r="AF773" s="8"/>
      <c r="AG773" s="8"/>
      <c r="AH773" s="8"/>
      <c r="AI773" s="8"/>
      <c r="AK773" s="8"/>
      <c r="AL773" s="8"/>
      <c r="AM773" s="8"/>
      <c r="AN773" s="8"/>
      <c r="AO773" s="8"/>
      <c r="AP773" s="8"/>
      <c r="AQ773" s="8"/>
      <c r="AR773" s="8"/>
      <c r="AS773" s="8"/>
      <c r="AT773" s="8"/>
      <c r="AU773" s="8"/>
      <c r="AW773"/>
      <c r="AX773"/>
      <c r="AY773"/>
      <c r="AZ773"/>
    </row>
    <row r="774" spans="1:52" s="17" customFormat="1" x14ac:dyDescent="0.3">
      <c r="A774"/>
      <c r="B774"/>
      <c r="C774"/>
      <c r="D774"/>
      <c r="E774"/>
      <c r="F774" s="2"/>
      <c r="G774" s="2"/>
      <c r="H774" s="4"/>
      <c r="I774"/>
      <c r="J774"/>
      <c r="K774"/>
      <c r="L774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/>
      <c r="Y774" s="8"/>
      <c r="Z774" s="8"/>
      <c r="AA774" s="8"/>
      <c r="AB774" s="8"/>
      <c r="AC774" s="8"/>
      <c r="AD774" s="8"/>
      <c r="AE774" s="8"/>
      <c r="AF774" s="8"/>
      <c r="AG774" s="8"/>
      <c r="AH774" s="8"/>
      <c r="AI774" s="8"/>
      <c r="AK774" s="8"/>
      <c r="AL774" s="8"/>
      <c r="AM774" s="8"/>
      <c r="AN774" s="8"/>
      <c r="AO774" s="8"/>
      <c r="AP774" s="8"/>
      <c r="AQ774" s="8"/>
      <c r="AR774" s="8"/>
      <c r="AS774" s="8"/>
      <c r="AT774" s="8"/>
      <c r="AU774" s="8"/>
      <c r="AW774"/>
      <c r="AX774"/>
      <c r="AY774"/>
      <c r="AZ774"/>
    </row>
    <row r="775" spans="1:52" s="17" customFormat="1" x14ac:dyDescent="0.3">
      <c r="A775"/>
      <c r="B775"/>
      <c r="C775"/>
      <c r="D775"/>
      <c r="E775"/>
      <c r="F775" s="2"/>
      <c r="G775" s="2"/>
      <c r="H775" s="4"/>
      <c r="I775"/>
      <c r="J775"/>
      <c r="K775"/>
      <c r="L775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/>
      <c r="Y775" s="8"/>
      <c r="Z775" s="8"/>
      <c r="AA775" s="8"/>
      <c r="AB775" s="8"/>
      <c r="AC775" s="8"/>
      <c r="AD775" s="8"/>
      <c r="AE775" s="8"/>
      <c r="AF775" s="8"/>
      <c r="AG775" s="8"/>
      <c r="AH775" s="8"/>
      <c r="AI775" s="8"/>
      <c r="AK775" s="8"/>
      <c r="AL775" s="8"/>
      <c r="AM775" s="8"/>
      <c r="AN775" s="8"/>
      <c r="AO775" s="8"/>
      <c r="AP775" s="8"/>
      <c r="AQ775" s="8"/>
      <c r="AR775" s="8"/>
      <c r="AS775" s="8"/>
      <c r="AT775" s="8"/>
      <c r="AU775" s="8"/>
      <c r="AW775"/>
      <c r="AX775"/>
      <c r="AY775"/>
      <c r="AZ775"/>
    </row>
    <row r="776" spans="1:52" s="17" customFormat="1" x14ac:dyDescent="0.3">
      <c r="A776"/>
      <c r="B776"/>
      <c r="C776"/>
      <c r="D776"/>
      <c r="E776"/>
      <c r="F776" s="2"/>
      <c r="G776" s="2"/>
      <c r="H776" s="4"/>
      <c r="I776"/>
      <c r="J776"/>
      <c r="K776"/>
      <c r="L776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/>
      <c r="Y776" s="8"/>
      <c r="Z776" s="8"/>
      <c r="AA776" s="8"/>
      <c r="AB776" s="8"/>
      <c r="AC776" s="8"/>
      <c r="AD776" s="8"/>
      <c r="AE776" s="8"/>
      <c r="AF776" s="8"/>
      <c r="AG776" s="8"/>
      <c r="AH776" s="8"/>
      <c r="AI776" s="8"/>
      <c r="AK776" s="8"/>
      <c r="AL776" s="8"/>
      <c r="AM776" s="8"/>
      <c r="AN776" s="8"/>
      <c r="AO776" s="8"/>
      <c r="AP776" s="8"/>
      <c r="AQ776" s="8"/>
      <c r="AR776" s="8"/>
      <c r="AS776" s="8"/>
      <c r="AT776" s="8"/>
      <c r="AU776" s="8"/>
      <c r="AW776"/>
      <c r="AX776"/>
      <c r="AY776"/>
      <c r="AZ776"/>
    </row>
    <row r="777" spans="1:52" s="17" customFormat="1" x14ac:dyDescent="0.3">
      <c r="A777"/>
      <c r="B777"/>
      <c r="C777"/>
      <c r="D777"/>
      <c r="E777"/>
      <c r="F777" s="2"/>
      <c r="G777" s="2"/>
      <c r="H777" s="4"/>
      <c r="I777"/>
      <c r="J777"/>
      <c r="K777"/>
      <c r="L777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/>
      <c r="Y777" s="8"/>
      <c r="Z777" s="8"/>
      <c r="AA777" s="8"/>
      <c r="AB777" s="8"/>
      <c r="AC777" s="8"/>
      <c r="AD777" s="8"/>
      <c r="AE777" s="8"/>
      <c r="AF777" s="8"/>
      <c r="AG777" s="8"/>
      <c r="AH777" s="8"/>
      <c r="AI777" s="8"/>
      <c r="AK777" s="8"/>
      <c r="AL777" s="8"/>
      <c r="AM777" s="8"/>
      <c r="AN777" s="8"/>
      <c r="AO777" s="8"/>
      <c r="AP777" s="8"/>
      <c r="AQ777" s="8"/>
      <c r="AR777" s="8"/>
      <c r="AS777" s="8"/>
      <c r="AT777" s="8"/>
      <c r="AU777" s="8"/>
      <c r="AW777"/>
      <c r="AX777"/>
      <c r="AY777"/>
      <c r="AZ777"/>
    </row>
    <row r="778" spans="1:52" s="17" customFormat="1" x14ac:dyDescent="0.3">
      <c r="A778"/>
      <c r="B778"/>
      <c r="C778"/>
      <c r="D778"/>
      <c r="E778"/>
      <c r="F778" s="2"/>
      <c r="G778" s="2"/>
      <c r="H778" s="4"/>
      <c r="I778"/>
      <c r="J778"/>
      <c r="K778"/>
      <c r="L77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/>
      <c r="Y778" s="8"/>
      <c r="Z778" s="8"/>
      <c r="AA778" s="8"/>
      <c r="AB778" s="8"/>
      <c r="AC778" s="8"/>
      <c r="AD778" s="8"/>
      <c r="AE778" s="8"/>
      <c r="AF778" s="8"/>
      <c r="AG778" s="8"/>
      <c r="AH778" s="8"/>
      <c r="AI778" s="8"/>
      <c r="AK778" s="8"/>
      <c r="AL778" s="8"/>
      <c r="AM778" s="8"/>
      <c r="AN778" s="8"/>
      <c r="AO778" s="8"/>
      <c r="AP778" s="8"/>
      <c r="AQ778" s="8"/>
      <c r="AR778" s="8"/>
      <c r="AS778" s="8"/>
      <c r="AT778" s="8"/>
      <c r="AU778" s="8"/>
      <c r="AW778"/>
      <c r="AX778"/>
      <c r="AY778"/>
      <c r="AZ778"/>
    </row>
    <row r="779" spans="1:52" s="17" customFormat="1" x14ac:dyDescent="0.3">
      <c r="A779"/>
      <c r="B779"/>
      <c r="C779"/>
      <c r="D779"/>
      <c r="E779"/>
      <c r="F779" s="2"/>
      <c r="G779" s="2"/>
      <c r="H779" s="4"/>
      <c r="I779"/>
      <c r="J779"/>
      <c r="K779"/>
      <c r="L779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/>
      <c r="Y779" s="8"/>
      <c r="Z779" s="8"/>
      <c r="AA779" s="8"/>
      <c r="AB779" s="8"/>
      <c r="AC779" s="8"/>
      <c r="AD779" s="8"/>
      <c r="AE779" s="8"/>
      <c r="AF779" s="8"/>
      <c r="AG779" s="8"/>
      <c r="AH779" s="8"/>
      <c r="AI779" s="8"/>
      <c r="AK779" s="8"/>
      <c r="AL779" s="8"/>
      <c r="AM779" s="8"/>
      <c r="AN779" s="8"/>
      <c r="AO779" s="8"/>
      <c r="AP779" s="8"/>
      <c r="AQ779" s="8"/>
      <c r="AR779" s="8"/>
      <c r="AS779" s="8"/>
      <c r="AT779" s="8"/>
      <c r="AU779" s="8"/>
      <c r="AW779"/>
      <c r="AX779"/>
      <c r="AY779"/>
      <c r="AZ779"/>
    </row>
    <row r="780" spans="1:52" s="17" customFormat="1" x14ac:dyDescent="0.3">
      <c r="A780"/>
      <c r="B780"/>
      <c r="C780"/>
      <c r="D780"/>
      <c r="E780"/>
      <c r="F780" s="2"/>
      <c r="G780" s="2"/>
      <c r="H780" s="4"/>
      <c r="I780"/>
      <c r="J780"/>
      <c r="K780"/>
      <c r="L780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/>
      <c r="Y780" s="8"/>
      <c r="Z780" s="8"/>
      <c r="AA780" s="8"/>
      <c r="AB780" s="8"/>
      <c r="AC780" s="8"/>
      <c r="AD780" s="8"/>
      <c r="AE780" s="8"/>
      <c r="AF780" s="8"/>
      <c r="AG780" s="8"/>
      <c r="AH780" s="8"/>
      <c r="AI780" s="8"/>
      <c r="AK780" s="8"/>
      <c r="AL780" s="8"/>
      <c r="AM780" s="8"/>
      <c r="AN780" s="8"/>
      <c r="AO780" s="8"/>
      <c r="AP780" s="8"/>
      <c r="AQ780" s="8"/>
      <c r="AR780" s="8"/>
      <c r="AS780" s="8"/>
      <c r="AT780" s="8"/>
      <c r="AU780" s="8"/>
      <c r="AW780"/>
      <c r="AX780"/>
      <c r="AY780"/>
      <c r="AZ780"/>
    </row>
    <row r="781" spans="1:52" s="17" customFormat="1" x14ac:dyDescent="0.3">
      <c r="A781"/>
      <c r="B781"/>
      <c r="C781"/>
      <c r="D781"/>
      <c r="E781"/>
      <c r="F781" s="2"/>
      <c r="G781" s="2"/>
      <c r="H781" s="4"/>
      <c r="I781"/>
      <c r="J781"/>
      <c r="K781"/>
      <c r="L781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/>
      <c r="Y781" s="8"/>
      <c r="Z781" s="8"/>
      <c r="AA781" s="8"/>
      <c r="AB781" s="8"/>
      <c r="AC781" s="8"/>
      <c r="AD781" s="8"/>
      <c r="AE781" s="8"/>
      <c r="AF781" s="8"/>
      <c r="AG781" s="8"/>
      <c r="AH781" s="8"/>
      <c r="AI781" s="8"/>
      <c r="AK781" s="8"/>
      <c r="AL781" s="8"/>
      <c r="AM781" s="8"/>
      <c r="AN781" s="8"/>
      <c r="AO781" s="8"/>
      <c r="AP781" s="8"/>
      <c r="AQ781" s="8"/>
      <c r="AR781" s="8"/>
      <c r="AS781" s="8"/>
      <c r="AT781" s="8"/>
      <c r="AU781" s="8"/>
      <c r="AW781"/>
      <c r="AX781"/>
      <c r="AY781"/>
      <c r="AZ781"/>
    </row>
    <row r="782" spans="1:52" s="17" customFormat="1" x14ac:dyDescent="0.3">
      <c r="A782"/>
      <c r="B782"/>
      <c r="C782"/>
      <c r="D782"/>
      <c r="E782"/>
      <c r="F782" s="2"/>
      <c r="G782" s="2"/>
      <c r="H782" s="4"/>
      <c r="I782"/>
      <c r="J782"/>
      <c r="K782"/>
      <c r="L782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/>
      <c r="Y782" s="8"/>
      <c r="Z782" s="8"/>
      <c r="AA782" s="8"/>
      <c r="AB782" s="8"/>
      <c r="AC782" s="8"/>
      <c r="AD782" s="8"/>
      <c r="AE782" s="8"/>
      <c r="AF782" s="8"/>
      <c r="AG782" s="8"/>
      <c r="AH782" s="8"/>
      <c r="AI782" s="8"/>
      <c r="AK782" s="8"/>
      <c r="AL782" s="8"/>
      <c r="AM782" s="8"/>
      <c r="AN782" s="8"/>
      <c r="AO782" s="8"/>
      <c r="AP782" s="8"/>
      <c r="AQ782" s="8"/>
      <c r="AR782" s="8"/>
      <c r="AS782" s="8"/>
      <c r="AT782" s="8"/>
      <c r="AU782" s="8"/>
      <c r="AW782"/>
      <c r="AX782"/>
      <c r="AY782"/>
      <c r="AZ782"/>
    </row>
    <row r="783" spans="1:52" s="17" customFormat="1" x14ac:dyDescent="0.3">
      <c r="A783"/>
      <c r="B783"/>
      <c r="C783"/>
      <c r="D783"/>
      <c r="E783"/>
      <c r="F783" s="2"/>
      <c r="G783" s="2"/>
      <c r="H783" s="4"/>
      <c r="I783"/>
      <c r="J783"/>
      <c r="K783"/>
      <c r="L783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/>
      <c r="Y783" s="8"/>
      <c r="Z783" s="8"/>
      <c r="AA783" s="8"/>
      <c r="AB783" s="8"/>
      <c r="AC783" s="8"/>
      <c r="AD783" s="8"/>
      <c r="AE783" s="8"/>
      <c r="AF783" s="8"/>
      <c r="AG783" s="8"/>
      <c r="AH783" s="8"/>
      <c r="AI783" s="8"/>
      <c r="AK783" s="8"/>
      <c r="AL783" s="8"/>
      <c r="AM783" s="8"/>
      <c r="AN783" s="8"/>
      <c r="AO783" s="8"/>
      <c r="AP783" s="8"/>
      <c r="AQ783" s="8"/>
      <c r="AR783" s="8"/>
      <c r="AS783" s="8"/>
      <c r="AT783" s="8"/>
      <c r="AU783" s="8"/>
      <c r="AW783"/>
      <c r="AX783"/>
      <c r="AY783"/>
      <c r="AZ783"/>
    </row>
    <row r="784" spans="1:52" s="17" customFormat="1" x14ac:dyDescent="0.3">
      <c r="A784"/>
      <c r="B784"/>
      <c r="C784"/>
      <c r="D784"/>
      <c r="E784"/>
      <c r="F784" s="2"/>
      <c r="G784" s="2"/>
      <c r="H784" s="4"/>
      <c r="I784"/>
      <c r="J784"/>
      <c r="K784"/>
      <c r="L784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/>
      <c r="Y784" s="8"/>
      <c r="Z784" s="8"/>
      <c r="AA784" s="8"/>
      <c r="AB784" s="8"/>
      <c r="AC784" s="8"/>
      <c r="AD784" s="8"/>
      <c r="AE784" s="8"/>
      <c r="AF784" s="8"/>
      <c r="AG784" s="8"/>
      <c r="AH784" s="8"/>
      <c r="AI784" s="8"/>
      <c r="AK784" s="8"/>
      <c r="AL784" s="8"/>
      <c r="AM784" s="8"/>
      <c r="AN784" s="8"/>
      <c r="AO784" s="8"/>
      <c r="AP784" s="8"/>
      <c r="AQ784" s="8"/>
      <c r="AR784" s="8"/>
      <c r="AS784" s="8"/>
      <c r="AT784" s="8"/>
      <c r="AU784" s="8"/>
      <c r="AW784"/>
      <c r="AX784"/>
      <c r="AY784"/>
      <c r="AZ784"/>
    </row>
    <row r="785" spans="1:52" s="17" customFormat="1" x14ac:dyDescent="0.3">
      <c r="A785"/>
      <c r="B785"/>
      <c r="C785"/>
      <c r="D785"/>
      <c r="E785"/>
      <c r="F785" s="2"/>
      <c r="G785" s="2"/>
      <c r="H785" s="4"/>
      <c r="I785"/>
      <c r="J785"/>
      <c r="K785"/>
      <c r="L785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/>
      <c r="Y785" s="8"/>
      <c r="Z785" s="8"/>
      <c r="AA785" s="8"/>
      <c r="AB785" s="8"/>
      <c r="AC785" s="8"/>
      <c r="AD785" s="8"/>
      <c r="AE785" s="8"/>
      <c r="AF785" s="8"/>
      <c r="AG785" s="8"/>
      <c r="AH785" s="8"/>
      <c r="AI785" s="8"/>
      <c r="AK785" s="8"/>
      <c r="AL785" s="8"/>
      <c r="AM785" s="8"/>
      <c r="AN785" s="8"/>
      <c r="AO785" s="8"/>
      <c r="AP785" s="8"/>
      <c r="AQ785" s="8"/>
      <c r="AR785" s="8"/>
      <c r="AS785" s="8"/>
      <c r="AT785" s="8"/>
      <c r="AU785" s="8"/>
      <c r="AW785"/>
      <c r="AX785"/>
      <c r="AY785"/>
      <c r="AZ785"/>
    </row>
    <row r="786" spans="1:52" s="17" customFormat="1" x14ac:dyDescent="0.3">
      <c r="A786"/>
      <c r="B786"/>
      <c r="C786"/>
      <c r="D786"/>
      <c r="E786"/>
      <c r="F786" s="2"/>
      <c r="G786" s="2"/>
      <c r="H786" s="4"/>
      <c r="I786"/>
      <c r="J786"/>
      <c r="K786"/>
      <c r="L786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/>
      <c r="Y786" s="8"/>
      <c r="Z786" s="8"/>
      <c r="AA786" s="8"/>
      <c r="AB786" s="8"/>
      <c r="AC786" s="8"/>
      <c r="AD786" s="8"/>
      <c r="AE786" s="8"/>
      <c r="AF786" s="8"/>
      <c r="AG786" s="8"/>
      <c r="AH786" s="8"/>
      <c r="AI786" s="8"/>
      <c r="AK786" s="8"/>
      <c r="AL786" s="8"/>
      <c r="AM786" s="8"/>
      <c r="AN786" s="8"/>
      <c r="AO786" s="8"/>
      <c r="AP786" s="8"/>
      <c r="AQ786" s="8"/>
      <c r="AR786" s="8"/>
      <c r="AS786" s="8"/>
      <c r="AT786" s="8"/>
      <c r="AU786" s="8"/>
      <c r="AW786"/>
      <c r="AX786"/>
      <c r="AY786"/>
      <c r="AZ786"/>
    </row>
    <row r="787" spans="1:52" s="17" customFormat="1" x14ac:dyDescent="0.3">
      <c r="A787"/>
      <c r="B787"/>
      <c r="C787"/>
      <c r="D787"/>
      <c r="E787"/>
      <c r="F787" s="2"/>
      <c r="G787" s="2"/>
      <c r="H787" s="4"/>
      <c r="I787"/>
      <c r="J787"/>
      <c r="K787"/>
      <c r="L787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/>
      <c r="Y787" s="8"/>
      <c r="Z787" s="8"/>
      <c r="AA787" s="8"/>
      <c r="AB787" s="8"/>
      <c r="AC787" s="8"/>
      <c r="AD787" s="8"/>
      <c r="AE787" s="8"/>
      <c r="AF787" s="8"/>
      <c r="AG787" s="8"/>
      <c r="AH787" s="8"/>
      <c r="AI787" s="8"/>
      <c r="AK787" s="8"/>
      <c r="AL787" s="8"/>
      <c r="AM787" s="8"/>
      <c r="AN787" s="8"/>
      <c r="AO787" s="8"/>
      <c r="AP787" s="8"/>
      <c r="AQ787" s="8"/>
      <c r="AR787" s="8"/>
      <c r="AS787" s="8"/>
      <c r="AT787" s="8"/>
      <c r="AU787" s="8"/>
      <c r="AW787"/>
      <c r="AX787"/>
      <c r="AY787"/>
      <c r="AZ787"/>
    </row>
    <row r="788" spans="1:52" s="17" customFormat="1" x14ac:dyDescent="0.3">
      <c r="A788"/>
      <c r="B788"/>
      <c r="C788"/>
      <c r="D788"/>
      <c r="E788"/>
      <c r="F788" s="2"/>
      <c r="G788" s="2"/>
      <c r="H788" s="4"/>
      <c r="I788"/>
      <c r="J788"/>
      <c r="K788"/>
      <c r="L78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/>
      <c r="Y788" s="8"/>
      <c r="Z788" s="8"/>
      <c r="AA788" s="8"/>
      <c r="AB788" s="8"/>
      <c r="AC788" s="8"/>
      <c r="AD788" s="8"/>
      <c r="AE788" s="8"/>
      <c r="AF788" s="8"/>
      <c r="AG788" s="8"/>
      <c r="AH788" s="8"/>
      <c r="AI788" s="8"/>
      <c r="AK788" s="8"/>
      <c r="AL788" s="8"/>
      <c r="AM788" s="8"/>
      <c r="AN788" s="8"/>
      <c r="AO788" s="8"/>
      <c r="AP788" s="8"/>
      <c r="AQ788" s="8"/>
      <c r="AR788" s="8"/>
      <c r="AS788" s="8"/>
      <c r="AT788" s="8"/>
      <c r="AU788" s="8"/>
      <c r="AW788"/>
      <c r="AX788"/>
      <c r="AY788"/>
      <c r="AZ788"/>
    </row>
    <row r="789" spans="1:52" s="17" customFormat="1" x14ac:dyDescent="0.3">
      <c r="A789"/>
      <c r="B789"/>
      <c r="C789"/>
      <c r="D789"/>
      <c r="E789"/>
      <c r="F789" s="2"/>
      <c r="G789" s="2"/>
      <c r="H789" s="4"/>
      <c r="I789"/>
      <c r="J789"/>
      <c r="K789"/>
      <c r="L789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/>
      <c r="Y789" s="8"/>
      <c r="Z789" s="8"/>
      <c r="AA789" s="8"/>
      <c r="AB789" s="8"/>
      <c r="AC789" s="8"/>
      <c r="AD789" s="8"/>
      <c r="AE789" s="8"/>
      <c r="AF789" s="8"/>
      <c r="AG789" s="8"/>
      <c r="AH789" s="8"/>
      <c r="AI789" s="8"/>
      <c r="AK789" s="8"/>
      <c r="AL789" s="8"/>
      <c r="AM789" s="8"/>
      <c r="AN789" s="8"/>
      <c r="AO789" s="8"/>
      <c r="AP789" s="8"/>
      <c r="AQ789" s="8"/>
      <c r="AR789" s="8"/>
      <c r="AS789" s="8"/>
      <c r="AT789" s="8"/>
      <c r="AU789" s="8"/>
      <c r="AW789"/>
      <c r="AX789"/>
      <c r="AY789"/>
      <c r="AZ789"/>
    </row>
    <row r="790" spans="1:52" s="17" customFormat="1" x14ac:dyDescent="0.3">
      <c r="A790"/>
      <c r="B790"/>
      <c r="C790"/>
      <c r="D790"/>
      <c r="E790"/>
      <c r="F790" s="2"/>
      <c r="G790" s="2"/>
      <c r="H790" s="4"/>
      <c r="I790"/>
      <c r="J790"/>
      <c r="K790"/>
      <c r="L790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/>
      <c r="Y790" s="8"/>
      <c r="Z790" s="8"/>
      <c r="AA790" s="8"/>
      <c r="AB790" s="8"/>
      <c r="AC790" s="8"/>
      <c r="AD790" s="8"/>
      <c r="AE790" s="8"/>
      <c r="AF790" s="8"/>
      <c r="AG790" s="8"/>
      <c r="AH790" s="8"/>
      <c r="AI790" s="8"/>
      <c r="AK790" s="8"/>
      <c r="AL790" s="8"/>
      <c r="AM790" s="8"/>
      <c r="AN790" s="8"/>
      <c r="AO790" s="8"/>
      <c r="AP790" s="8"/>
      <c r="AQ790" s="8"/>
      <c r="AR790" s="8"/>
      <c r="AS790" s="8"/>
      <c r="AT790" s="8"/>
      <c r="AU790" s="8"/>
      <c r="AW790"/>
      <c r="AX790"/>
      <c r="AY790"/>
      <c r="AZ790"/>
    </row>
    <row r="791" spans="1:52" s="17" customFormat="1" x14ac:dyDescent="0.3">
      <c r="A791"/>
      <c r="B791"/>
      <c r="C791"/>
      <c r="D791"/>
      <c r="E791"/>
      <c r="F791" s="2"/>
      <c r="G791" s="2"/>
      <c r="H791" s="4"/>
      <c r="I791"/>
      <c r="J791"/>
      <c r="K791"/>
      <c r="L791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/>
      <c r="Y791" s="8"/>
      <c r="Z791" s="8"/>
      <c r="AA791" s="8"/>
      <c r="AB791" s="8"/>
      <c r="AC791" s="8"/>
      <c r="AD791" s="8"/>
      <c r="AE791" s="8"/>
      <c r="AF791" s="8"/>
      <c r="AG791" s="8"/>
      <c r="AH791" s="8"/>
      <c r="AI791" s="8"/>
      <c r="AK791" s="8"/>
      <c r="AL791" s="8"/>
      <c r="AM791" s="8"/>
      <c r="AN791" s="8"/>
      <c r="AO791" s="8"/>
      <c r="AP791" s="8"/>
      <c r="AQ791" s="8"/>
      <c r="AR791" s="8"/>
      <c r="AS791" s="8"/>
      <c r="AT791" s="8"/>
      <c r="AU791" s="8"/>
      <c r="AW791"/>
      <c r="AX791"/>
      <c r="AY791"/>
      <c r="AZ791"/>
    </row>
    <row r="792" spans="1:52" s="17" customFormat="1" x14ac:dyDescent="0.3">
      <c r="A792"/>
      <c r="B792"/>
      <c r="C792"/>
      <c r="D792"/>
      <c r="E792"/>
      <c r="F792" s="2"/>
      <c r="G792" s="2"/>
      <c r="H792" s="4"/>
      <c r="I792"/>
      <c r="J792"/>
      <c r="K792"/>
      <c r="L792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/>
      <c r="Y792" s="8"/>
      <c r="Z792" s="8"/>
      <c r="AA792" s="8"/>
      <c r="AB792" s="8"/>
      <c r="AC792" s="8"/>
      <c r="AD792" s="8"/>
      <c r="AE792" s="8"/>
      <c r="AF792" s="8"/>
      <c r="AG792" s="8"/>
      <c r="AH792" s="8"/>
      <c r="AI792" s="8"/>
      <c r="AK792" s="8"/>
      <c r="AL792" s="8"/>
      <c r="AM792" s="8"/>
      <c r="AN792" s="8"/>
      <c r="AO792" s="8"/>
      <c r="AP792" s="8"/>
      <c r="AQ792" s="8"/>
      <c r="AR792" s="8"/>
      <c r="AS792" s="8"/>
      <c r="AT792" s="8"/>
      <c r="AU792" s="8"/>
      <c r="AW792"/>
      <c r="AX792"/>
      <c r="AY792"/>
      <c r="AZ792"/>
    </row>
    <row r="793" spans="1:52" s="17" customFormat="1" x14ac:dyDescent="0.3">
      <c r="A793"/>
      <c r="B793"/>
      <c r="C793"/>
      <c r="D793"/>
      <c r="E793"/>
      <c r="F793" s="2"/>
      <c r="G793" s="2"/>
      <c r="H793" s="4"/>
      <c r="I793"/>
      <c r="J793"/>
      <c r="K793"/>
      <c r="L793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/>
      <c r="Y793" s="8"/>
      <c r="Z793" s="8"/>
      <c r="AA793" s="8"/>
      <c r="AB793" s="8"/>
      <c r="AC793" s="8"/>
      <c r="AD793" s="8"/>
      <c r="AE793" s="8"/>
      <c r="AF793" s="8"/>
      <c r="AG793" s="8"/>
      <c r="AH793" s="8"/>
      <c r="AI793" s="8"/>
      <c r="AK793" s="8"/>
      <c r="AL793" s="8"/>
      <c r="AM793" s="8"/>
      <c r="AN793" s="8"/>
      <c r="AO793" s="8"/>
      <c r="AP793" s="8"/>
      <c r="AQ793" s="8"/>
      <c r="AR793" s="8"/>
      <c r="AS793" s="8"/>
      <c r="AT793" s="8"/>
      <c r="AU793" s="8"/>
      <c r="AW793"/>
      <c r="AX793"/>
      <c r="AY793"/>
      <c r="AZ793"/>
    </row>
    <row r="794" spans="1:52" s="17" customFormat="1" x14ac:dyDescent="0.3">
      <c r="A794"/>
      <c r="B794"/>
      <c r="C794"/>
      <c r="D794"/>
      <c r="E794"/>
      <c r="F794" s="2"/>
      <c r="G794" s="2"/>
      <c r="H794" s="4"/>
      <c r="I794"/>
      <c r="J794"/>
      <c r="K794"/>
      <c r="L794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/>
      <c r="Y794" s="8"/>
      <c r="Z794" s="8"/>
      <c r="AA794" s="8"/>
      <c r="AB794" s="8"/>
      <c r="AC794" s="8"/>
      <c r="AD794" s="8"/>
      <c r="AE794" s="8"/>
      <c r="AF794" s="8"/>
      <c r="AG794" s="8"/>
      <c r="AH794" s="8"/>
      <c r="AI794" s="8"/>
      <c r="AK794" s="8"/>
      <c r="AL794" s="8"/>
      <c r="AM794" s="8"/>
      <c r="AN794" s="8"/>
      <c r="AO794" s="8"/>
      <c r="AP794" s="8"/>
      <c r="AQ794" s="8"/>
      <c r="AR794" s="8"/>
      <c r="AS794" s="8"/>
      <c r="AT794" s="8"/>
      <c r="AU794" s="8"/>
      <c r="AW794"/>
      <c r="AX794"/>
      <c r="AY794"/>
      <c r="AZ794"/>
    </row>
    <row r="795" spans="1:52" s="17" customFormat="1" x14ac:dyDescent="0.3">
      <c r="A795"/>
      <c r="B795"/>
      <c r="C795"/>
      <c r="D795"/>
      <c r="E795"/>
      <c r="F795" s="2"/>
      <c r="G795" s="2"/>
      <c r="H795" s="4"/>
      <c r="I795"/>
      <c r="J795"/>
      <c r="K795"/>
      <c r="L795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/>
      <c r="Y795" s="8"/>
      <c r="Z795" s="8"/>
      <c r="AA795" s="8"/>
      <c r="AB795" s="8"/>
      <c r="AC795" s="8"/>
      <c r="AD795" s="8"/>
      <c r="AE795" s="8"/>
      <c r="AF795" s="8"/>
      <c r="AG795" s="8"/>
      <c r="AH795" s="8"/>
      <c r="AI795" s="8"/>
      <c r="AK795" s="8"/>
      <c r="AL795" s="8"/>
      <c r="AM795" s="8"/>
      <c r="AN795" s="8"/>
      <c r="AO795" s="8"/>
      <c r="AP795" s="8"/>
      <c r="AQ795" s="8"/>
      <c r="AR795" s="8"/>
      <c r="AS795" s="8"/>
      <c r="AT795" s="8"/>
      <c r="AU795" s="8"/>
      <c r="AW795"/>
      <c r="AX795"/>
      <c r="AY795"/>
      <c r="AZ795"/>
    </row>
    <row r="796" spans="1:52" s="17" customFormat="1" x14ac:dyDescent="0.3">
      <c r="A796"/>
      <c r="B796"/>
      <c r="C796"/>
      <c r="D796"/>
      <c r="E796"/>
      <c r="F796" s="2"/>
      <c r="G796" s="2"/>
      <c r="H796" s="4"/>
      <c r="I796"/>
      <c r="J796"/>
      <c r="K796"/>
      <c r="L796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/>
      <c r="Y796" s="8"/>
      <c r="Z796" s="8"/>
      <c r="AA796" s="8"/>
      <c r="AB796" s="8"/>
      <c r="AC796" s="8"/>
      <c r="AD796" s="8"/>
      <c r="AE796" s="8"/>
      <c r="AF796" s="8"/>
      <c r="AG796" s="8"/>
      <c r="AH796" s="8"/>
      <c r="AI796" s="8"/>
      <c r="AK796" s="8"/>
      <c r="AL796" s="8"/>
      <c r="AM796" s="8"/>
      <c r="AN796" s="8"/>
      <c r="AO796" s="8"/>
      <c r="AP796" s="8"/>
      <c r="AQ796" s="8"/>
      <c r="AR796" s="8"/>
      <c r="AS796" s="8"/>
      <c r="AT796" s="8"/>
      <c r="AU796" s="8"/>
      <c r="AW796"/>
      <c r="AX796"/>
      <c r="AY796"/>
      <c r="AZ796"/>
    </row>
    <row r="797" spans="1:52" s="17" customFormat="1" x14ac:dyDescent="0.3">
      <c r="A797"/>
      <c r="B797"/>
      <c r="C797"/>
      <c r="D797"/>
      <c r="E797"/>
      <c r="F797" s="2"/>
      <c r="G797" s="2"/>
      <c r="H797" s="4"/>
      <c r="I797"/>
      <c r="J797"/>
      <c r="K797"/>
      <c r="L797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/>
      <c r="Y797" s="8"/>
      <c r="Z797" s="8"/>
      <c r="AA797" s="8"/>
      <c r="AB797" s="8"/>
      <c r="AC797" s="8"/>
      <c r="AD797" s="8"/>
      <c r="AE797" s="8"/>
      <c r="AF797" s="8"/>
      <c r="AG797" s="8"/>
      <c r="AH797" s="8"/>
      <c r="AI797" s="8"/>
      <c r="AK797" s="8"/>
      <c r="AL797" s="8"/>
      <c r="AM797" s="8"/>
      <c r="AN797" s="8"/>
      <c r="AO797" s="8"/>
      <c r="AP797" s="8"/>
      <c r="AQ797" s="8"/>
      <c r="AR797" s="8"/>
      <c r="AS797" s="8"/>
      <c r="AT797" s="8"/>
      <c r="AU797" s="8"/>
      <c r="AW797"/>
      <c r="AX797"/>
      <c r="AY797"/>
      <c r="AZ797"/>
    </row>
    <row r="798" spans="1:52" s="17" customFormat="1" x14ac:dyDescent="0.3">
      <c r="A798"/>
      <c r="B798"/>
      <c r="C798"/>
      <c r="D798"/>
      <c r="E798"/>
      <c r="F798" s="2"/>
      <c r="G798" s="2"/>
      <c r="H798" s="4"/>
      <c r="I798"/>
      <c r="J798"/>
      <c r="K798"/>
      <c r="L79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/>
      <c r="Y798" s="8"/>
      <c r="Z798" s="8"/>
      <c r="AA798" s="8"/>
      <c r="AB798" s="8"/>
      <c r="AC798" s="8"/>
      <c r="AD798" s="8"/>
      <c r="AE798" s="8"/>
      <c r="AF798" s="8"/>
      <c r="AG798" s="8"/>
      <c r="AH798" s="8"/>
      <c r="AI798" s="8"/>
      <c r="AK798" s="8"/>
      <c r="AL798" s="8"/>
      <c r="AM798" s="8"/>
      <c r="AN798" s="8"/>
      <c r="AO798" s="8"/>
      <c r="AP798" s="8"/>
      <c r="AQ798" s="8"/>
      <c r="AR798" s="8"/>
      <c r="AS798" s="8"/>
      <c r="AT798" s="8"/>
      <c r="AU798" s="8"/>
      <c r="AW798"/>
      <c r="AX798"/>
      <c r="AY798"/>
      <c r="AZ798"/>
    </row>
    <row r="799" spans="1:52" s="17" customFormat="1" x14ac:dyDescent="0.3">
      <c r="A799"/>
      <c r="B799"/>
      <c r="C799"/>
      <c r="D799"/>
      <c r="E799"/>
      <c r="F799" s="2"/>
      <c r="G799" s="2"/>
      <c r="H799" s="4"/>
      <c r="I799"/>
      <c r="J799"/>
      <c r="K799"/>
      <c r="L799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/>
      <c r="Y799" s="8"/>
      <c r="Z799" s="8"/>
      <c r="AA799" s="8"/>
      <c r="AB799" s="8"/>
      <c r="AC799" s="8"/>
      <c r="AD799" s="8"/>
      <c r="AE799" s="8"/>
      <c r="AF799" s="8"/>
      <c r="AG799" s="8"/>
      <c r="AH799" s="8"/>
      <c r="AI799" s="8"/>
      <c r="AK799" s="8"/>
      <c r="AL799" s="8"/>
      <c r="AM799" s="8"/>
      <c r="AN799" s="8"/>
      <c r="AO799" s="8"/>
      <c r="AP799" s="8"/>
      <c r="AQ799" s="8"/>
      <c r="AR799" s="8"/>
      <c r="AS799" s="8"/>
      <c r="AT799" s="8"/>
      <c r="AU799" s="8"/>
      <c r="AW799"/>
      <c r="AX799"/>
      <c r="AY799"/>
      <c r="AZ799"/>
    </row>
    <row r="800" spans="1:52" s="17" customFormat="1" x14ac:dyDescent="0.3">
      <c r="A800"/>
      <c r="B800"/>
      <c r="C800"/>
      <c r="D800"/>
      <c r="E800"/>
      <c r="F800" s="2"/>
      <c r="G800" s="2"/>
      <c r="H800" s="4"/>
      <c r="I800"/>
      <c r="J800"/>
      <c r="K800"/>
      <c r="L800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/>
      <c r="Y800" s="8"/>
      <c r="Z800" s="8"/>
      <c r="AA800" s="8"/>
      <c r="AB800" s="8"/>
      <c r="AC800" s="8"/>
      <c r="AD800" s="8"/>
      <c r="AE800" s="8"/>
      <c r="AF800" s="8"/>
      <c r="AG800" s="8"/>
      <c r="AH800" s="8"/>
      <c r="AI800" s="8"/>
      <c r="AK800" s="8"/>
      <c r="AL800" s="8"/>
      <c r="AM800" s="8"/>
      <c r="AN800" s="8"/>
      <c r="AO800" s="8"/>
      <c r="AP800" s="8"/>
      <c r="AQ800" s="8"/>
      <c r="AR800" s="8"/>
      <c r="AS800" s="8"/>
      <c r="AT800" s="8"/>
      <c r="AU800" s="8"/>
      <c r="AW800"/>
      <c r="AX800"/>
      <c r="AY800"/>
      <c r="AZ800"/>
    </row>
    <row r="801" spans="1:52" s="17" customFormat="1" x14ac:dyDescent="0.3">
      <c r="A801"/>
      <c r="B801"/>
      <c r="C801"/>
      <c r="D801"/>
      <c r="E801"/>
      <c r="F801" s="2"/>
      <c r="G801" s="2"/>
      <c r="H801" s="4"/>
      <c r="I801"/>
      <c r="J801"/>
      <c r="K801"/>
      <c r="L801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/>
      <c r="Y801" s="8"/>
      <c r="Z801" s="8"/>
      <c r="AA801" s="8"/>
      <c r="AB801" s="8"/>
      <c r="AC801" s="8"/>
      <c r="AD801" s="8"/>
      <c r="AE801" s="8"/>
      <c r="AF801" s="8"/>
      <c r="AG801" s="8"/>
      <c r="AH801" s="8"/>
      <c r="AI801" s="8"/>
      <c r="AK801" s="8"/>
      <c r="AL801" s="8"/>
      <c r="AM801" s="8"/>
      <c r="AN801" s="8"/>
      <c r="AO801" s="8"/>
      <c r="AP801" s="8"/>
      <c r="AQ801" s="8"/>
      <c r="AR801" s="8"/>
      <c r="AS801" s="8"/>
      <c r="AT801" s="8"/>
      <c r="AU801" s="8"/>
      <c r="AW801"/>
      <c r="AX801"/>
      <c r="AY801"/>
      <c r="AZ801"/>
    </row>
    <row r="802" spans="1:52" s="17" customFormat="1" x14ac:dyDescent="0.3">
      <c r="A802"/>
      <c r="B802"/>
      <c r="C802"/>
      <c r="D802"/>
      <c r="E802"/>
      <c r="F802" s="2"/>
      <c r="G802" s="2"/>
      <c r="H802" s="4"/>
      <c r="I802"/>
      <c r="J802"/>
      <c r="K802"/>
      <c r="L802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/>
      <c r="Y802" s="8"/>
      <c r="Z802" s="8"/>
      <c r="AA802" s="8"/>
      <c r="AB802" s="8"/>
      <c r="AC802" s="8"/>
      <c r="AD802" s="8"/>
      <c r="AE802" s="8"/>
      <c r="AF802" s="8"/>
      <c r="AG802" s="8"/>
      <c r="AH802" s="8"/>
      <c r="AI802" s="8"/>
      <c r="AK802" s="8"/>
      <c r="AL802" s="8"/>
      <c r="AM802" s="8"/>
      <c r="AN802" s="8"/>
      <c r="AO802" s="8"/>
      <c r="AP802" s="8"/>
      <c r="AQ802" s="8"/>
      <c r="AR802" s="8"/>
      <c r="AS802" s="8"/>
      <c r="AT802" s="8"/>
      <c r="AU802" s="8"/>
      <c r="AW802"/>
      <c r="AX802"/>
      <c r="AY802"/>
      <c r="AZ802"/>
    </row>
    <row r="803" spans="1:52" s="17" customFormat="1" x14ac:dyDescent="0.3">
      <c r="A803"/>
      <c r="B803"/>
      <c r="C803"/>
      <c r="D803"/>
      <c r="E803"/>
      <c r="F803" s="2"/>
      <c r="G803" s="2"/>
      <c r="H803" s="4"/>
      <c r="I803"/>
      <c r="J803"/>
      <c r="K803"/>
      <c r="L803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/>
      <c r="Y803" s="8"/>
      <c r="Z803" s="8"/>
      <c r="AA803" s="8"/>
      <c r="AB803" s="8"/>
      <c r="AC803" s="8"/>
      <c r="AD803" s="8"/>
      <c r="AE803" s="8"/>
      <c r="AF803" s="8"/>
      <c r="AG803" s="8"/>
      <c r="AH803" s="8"/>
      <c r="AI803" s="8"/>
      <c r="AK803" s="8"/>
      <c r="AL803" s="8"/>
      <c r="AM803" s="8"/>
      <c r="AN803" s="8"/>
      <c r="AO803" s="8"/>
      <c r="AP803" s="8"/>
      <c r="AQ803" s="8"/>
      <c r="AR803" s="8"/>
      <c r="AS803" s="8"/>
      <c r="AT803" s="8"/>
      <c r="AU803" s="8"/>
      <c r="AW803"/>
      <c r="AX803"/>
      <c r="AY803"/>
      <c r="AZ803"/>
    </row>
    <row r="804" spans="1:52" s="17" customFormat="1" x14ac:dyDescent="0.3">
      <c r="A804"/>
      <c r="B804"/>
      <c r="C804"/>
      <c r="D804"/>
      <c r="E804"/>
      <c r="F804" s="2"/>
      <c r="G804" s="2"/>
      <c r="H804" s="4"/>
      <c r="I804"/>
      <c r="J804"/>
      <c r="K804"/>
      <c r="L804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/>
      <c r="Y804" s="8"/>
      <c r="Z804" s="8"/>
      <c r="AA804" s="8"/>
      <c r="AB804" s="8"/>
      <c r="AC804" s="8"/>
      <c r="AD804" s="8"/>
      <c r="AE804" s="8"/>
      <c r="AF804" s="8"/>
      <c r="AG804" s="8"/>
      <c r="AH804" s="8"/>
      <c r="AI804" s="8"/>
      <c r="AK804" s="8"/>
      <c r="AL804" s="8"/>
      <c r="AM804" s="8"/>
      <c r="AN804" s="8"/>
      <c r="AO804" s="8"/>
      <c r="AP804" s="8"/>
      <c r="AQ804" s="8"/>
      <c r="AR804" s="8"/>
      <c r="AS804" s="8"/>
      <c r="AT804" s="8"/>
      <c r="AU804" s="8"/>
      <c r="AW804"/>
      <c r="AX804"/>
      <c r="AY804"/>
      <c r="AZ804"/>
    </row>
    <row r="805" spans="1:52" s="17" customFormat="1" x14ac:dyDescent="0.3">
      <c r="A805"/>
      <c r="B805"/>
      <c r="C805"/>
      <c r="D805"/>
      <c r="E805"/>
      <c r="F805" s="2"/>
      <c r="G805" s="2"/>
      <c r="H805" s="4"/>
      <c r="I805"/>
      <c r="J805"/>
      <c r="K805"/>
      <c r="L805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/>
      <c r="Y805" s="8"/>
      <c r="Z805" s="8"/>
      <c r="AA805" s="8"/>
      <c r="AB805" s="8"/>
      <c r="AC805" s="8"/>
      <c r="AD805" s="8"/>
      <c r="AE805" s="8"/>
      <c r="AF805" s="8"/>
      <c r="AG805" s="8"/>
      <c r="AH805" s="8"/>
      <c r="AI805" s="8"/>
      <c r="AK805" s="8"/>
      <c r="AL805" s="8"/>
      <c r="AM805" s="8"/>
      <c r="AN805" s="8"/>
      <c r="AO805" s="8"/>
      <c r="AP805" s="8"/>
      <c r="AQ805" s="8"/>
      <c r="AR805" s="8"/>
      <c r="AS805" s="8"/>
      <c r="AT805" s="8"/>
      <c r="AU805" s="8"/>
      <c r="AW805"/>
      <c r="AX805"/>
      <c r="AY805"/>
      <c r="AZ805"/>
    </row>
    <row r="806" spans="1:52" s="17" customFormat="1" x14ac:dyDescent="0.3">
      <c r="A806"/>
      <c r="B806"/>
      <c r="C806"/>
      <c r="D806"/>
      <c r="E806"/>
      <c r="F806" s="2"/>
      <c r="G806" s="2"/>
      <c r="H806" s="4"/>
      <c r="I806"/>
      <c r="J806"/>
      <c r="K806"/>
      <c r="L806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/>
      <c r="Y806" s="8"/>
      <c r="Z806" s="8"/>
      <c r="AA806" s="8"/>
      <c r="AB806" s="8"/>
      <c r="AC806" s="8"/>
      <c r="AD806" s="8"/>
      <c r="AE806" s="8"/>
      <c r="AF806" s="8"/>
      <c r="AG806" s="8"/>
      <c r="AH806" s="8"/>
      <c r="AI806" s="8"/>
      <c r="AK806" s="8"/>
      <c r="AL806" s="8"/>
      <c r="AM806" s="8"/>
      <c r="AN806" s="8"/>
      <c r="AO806" s="8"/>
      <c r="AP806" s="8"/>
      <c r="AQ806" s="8"/>
      <c r="AR806" s="8"/>
      <c r="AS806" s="8"/>
      <c r="AT806" s="8"/>
      <c r="AU806" s="8"/>
      <c r="AW806"/>
      <c r="AX806"/>
      <c r="AY806"/>
      <c r="AZ806"/>
    </row>
    <row r="807" spans="1:52" s="17" customFormat="1" x14ac:dyDescent="0.3">
      <c r="A807"/>
      <c r="B807"/>
      <c r="C807"/>
      <c r="D807"/>
      <c r="E807"/>
      <c r="F807" s="2"/>
      <c r="G807" s="2"/>
      <c r="H807" s="4"/>
      <c r="I807"/>
      <c r="J807"/>
      <c r="K807"/>
      <c r="L807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/>
      <c r="Y807" s="8"/>
      <c r="Z807" s="8"/>
      <c r="AA807" s="8"/>
      <c r="AB807" s="8"/>
      <c r="AC807" s="8"/>
      <c r="AD807" s="8"/>
      <c r="AE807" s="8"/>
      <c r="AF807" s="8"/>
      <c r="AG807" s="8"/>
      <c r="AH807" s="8"/>
      <c r="AI807" s="8"/>
      <c r="AK807" s="8"/>
      <c r="AL807" s="8"/>
      <c r="AM807" s="8"/>
      <c r="AN807" s="8"/>
      <c r="AO807" s="8"/>
      <c r="AP807" s="8"/>
      <c r="AQ807" s="8"/>
      <c r="AR807" s="8"/>
      <c r="AS807" s="8"/>
      <c r="AT807" s="8"/>
      <c r="AU807" s="8"/>
      <c r="AW807"/>
      <c r="AX807"/>
      <c r="AY807"/>
      <c r="AZ807"/>
    </row>
    <row r="808" spans="1:52" s="17" customFormat="1" x14ac:dyDescent="0.3">
      <c r="A808"/>
      <c r="B808"/>
      <c r="C808"/>
      <c r="D808"/>
      <c r="E808"/>
      <c r="F808" s="2"/>
      <c r="G808" s="2"/>
      <c r="H808" s="4"/>
      <c r="I808"/>
      <c r="J808"/>
      <c r="K808"/>
      <c r="L80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/>
      <c r="Y808" s="8"/>
      <c r="Z808" s="8"/>
      <c r="AA808" s="8"/>
      <c r="AB808" s="8"/>
      <c r="AC808" s="8"/>
      <c r="AD808" s="8"/>
      <c r="AE808" s="8"/>
      <c r="AF808" s="8"/>
      <c r="AG808" s="8"/>
      <c r="AH808" s="8"/>
      <c r="AI808" s="8"/>
      <c r="AK808" s="8"/>
      <c r="AL808" s="8"/>
      <c r="AM808" s="8"/>
      <c r="AN808" s="8"/>
      <c r="AO808" s="8"/>
      <c r="AP808" s="8"/>
      <c r="AQ808" s="8"/>
      <c r="AR808" s="8"/>
      <c r="AS808" s="8"/>
      <c r="AT808" s="8"/>
      <c r="AU808" s="8"/>
      <c r="AW808"/>
      <c r="AX808"/>
      <c r="AY808"/>
      <c r="AZ808"/>
    </row>
    <row r="809" spans="1:52" s="17" customFormat="1" x14ac:dyDescent="0.3">
      <c r="A809"/>
      <c r="B809"/>
      <c r="C809"/>
      <c r="D809"/>
      <c r="E809"/>
      <c r="F809" s="2"/>
      <c r="G809" s="2"/>
      <c r="H809" s="4"/>
      <c r="I809"/>
      <c r="J809"/>
      <c r="K809"/>
      <c r="L809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/>
      <c r="Y809" s="8"/>
      <c r="Z809" s="8"/>
      <c r="AA809" s="8"/>
      <c r="AB809" s="8"/>
      <c r="AC809" s="8"/>
      <c r="AD809" s="8"/>
      <c r="AE809" s="8"/>
      <c r="AF809" s="8"/>
      <c r="AG809" s="8"/>
      <c r="AH809" s="8"/>
      <c r="AI809" s="8"/>
      <c r="AK809" s="8"/>
      <c r="AL809" s="8"/>
      <c r="AM809" s="8"/>
      <c r="AN809" s="8"/>
      <c r="AO809" s="8"/>
      <c r="AP809" s="8"/>
      <c r="AQ809" s="8"/>
      <c r="AR809" s="8"/>
      <c r="AS809" s="8"/>
      <c r="AT809" s="8"/>
      <c r="AU809" s="8"/>
      <c r="AW809"/>
      <c r="AX809"/>
      <c r="AY809"/>
      <c r="AZ809"/>
    </row>
    <row r="810" spans="1:52" s="17" customFormat="1" x14ac:dyDescent="0.3">
      <c r="A810"/>
      <c r="B810"/>
      <c r="C810"/>
      <c r="D810"/>
      <c r="E810"/>
      <c r="F810" s="2"/>
      <c r="G810" s="2"/>
      <c r="H810" s="4"/>
      <c r="I810"/>
      <c r="J810"/>
      <c r="K810"/>
      <c r="L810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/>
      <c r="Y810" s="8"/>
      <c r="Z810" s="8"/>
      <c r="AA810" s="8"/>
      <c r="AB810" s="8"/>
      <c r="AC810" s="8"/>
      <c r="AD810" s="8"/>
      <c r="AE810" s="8"/>
      <c r="AF810" s="8"/>
      <c r="AG810" s="8"/>
      <c r="AH810" s="8"/>
      <c r="AI810" s="8"/>
      <c r="AK810" s="8"/>
      <c r="AL810" s="8"/>
      <c r="AM810" s="8"/>
      <c r="AN810" s="8"/>
      <c r="AO810" s="8"/>
      <c r="AP810" s="8"/>
      <c r="AQ810" s="8"/>
      <c r="AR810" s="8"/>
      <c r="AS810" s="8"/>
      <c r="AT810" s="8"/>
      <c r="AU810" s="8"/>
      <c r="AW810"/>
      <c r="AX810"/>
      <c r="AY810"/>
      <c r="AZ810"/>
    </row>
    <row r="811" spans="1:52" s="17" customFormat="1" x14ac:dyDescent="0.3">
      <c r="A811"/>
      <c r="B811"/>
      <c r="C811"/>
      <c r="D811"/>
      <c r="E811"/>
      <c r="F811" s="2"/>
      <c r="G811" s="2"/>
      <c r="H811" s="4"/>
      <c r="I811"/>
      <c r="J811"/>
      <c r="K811"/>
      <c r="L811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/>
      <c r="Y811" s="8"/>
      <c r="Z811" s="8"/>
      <c r="AA811" s="8"/>
      <c r="AB811" s="8"/>
      <c r="AC811" s="8"/>
      <c r="AD811" s="8"/>
      <c r="AE811" s="8"/>
      <c r="AF811" s="8"/>
      <c r="AG811" s="8"/>
      <c r="AH811" s="8"/>
      <c r="AI811" s="8"/>
      <c r="AK811" s="8"/>
      <c r="AL811" s="8"/>
      <c r="AM811" s="8"/>
      <c r="AN811" s="8"/>
      <c r="AO811" s="8"/>
      <c r="AP811" s="8"/>
      <c r="AQ811" s="8"/>
      <c r="AR811" s="8"/>
      <c r="AS811" s="8"/>
      <c r="AT811" s="8"/>
      <c r="AU811" s="8"/>
      <c r="AW811"/>
      <c r="AX811"/>
      <c r="AY811"/>
      <c r="AZ811"/>
    </row>
    <row r="812" spans="1:52" s="17" customFormat="1" x14ac:dyDescent="0.3">
      <c r="A812"/>
      <c r="B812"/>
      <c r="C812"/>
      <c r="D812"/>
      <c r="E812"/>
      <c r="F812" s="2"/>
      <c r="G812" s="2"/>
      <c r="H812" s="4"/>
      <c r="I812"/>
      <c r="J812"/>
      <c r="K812"/>
      <c r="L812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/>
      <c r="Y812" s="8"/>
      <c r="Z812" s="8"/>
      <c r="AA812" s="8"/>
      <c r="AB812" s="8"/>
      <c r="AC812" s="8"/>
      <c r="AD812" s="8"/>
      <c r="AE812" s="8"/>
      <c r="AF812" s="8"/>
      <c r="AG812" s="8"/>
      <c r="AH812" s="8"/>
      <c r="AI812" s="8"/>
      <c r="AK812" s="8"/>
      <c r="AL812" s="8"/>
      <c r="AM812" s="8"/>
      <c r="AN812" s="8"/>
      <c r="AO812" s="8"/>
      <c r="AP812" s="8"/>
      <c r="AQ812" s="8"/>
      <c r="AR812" s="8"/>
      <c r="AS812" s="8"/>
      <c r="AT812" s="8"/>
      <c r="AU812" s="8"/>
      <c r="AW812"/>
      <c r="AX812"/>
      <c r="AY812"/>
      <c r="AZ812"/>
    </row>
    <row r="813" spans="1:52" s="17" customFormat="1" x14ac:dyDescent="0.3">
      <c r="A813"/>
      <c r="B813"/>
      <c r="C813"/>
      <c r="D813"/>
      <c r="E813"/>
      <c r="F813" s="2"/>
      <c r="G813" s="2"/>
      <c r="H813" s="4"/>
      <c r="I813"/>
      <c r="J813"/>
      <c r="K813"/>
      <c r="L813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/>
      <c r="Y813" s="8"/>
      <c r="Z813" s="8"/>
      <c r="AA813" s="8"/>
      <c r="AB813" s="8"/>
      <c r="AC813" s="8"/>
      <c r="AD813" s="8"/>
      <c r="AE813" s="8"/>
      <c r="AF813" s="8"/>
      <c r="AG813" s="8"/>
      <c r="AH813" s="8"/>
      <c r="AI813" s="8"/>
      <c r="AK813" s="8"/>
      <c r="AL813" s="8"/>
      <c r="AM813" s="8"/>
      <c r="AN813" s="8"/>
      <c r="AO813" s="8"/>
      <c r="AP813" s="8"/>
      <c r="AQ813" s="8"/>
      <c r="AR813" s="8"/>
      <c r="AS813" s="8"/>
      <c r="AT813" s="8"/>
      <c r="AU813" s="8"/>
      <c r="AW813"/>
      <c r="AX813"/>
      <c r="AY813"/>
      <c r="AZ813"/>
    </row>
    <row r="814" spans="1:52" s="17" customFormat="1" x14ac:dyDescent="0.3">
      <c r="A814"/>
      <c r="B814"/>
      <c r="C814"/>
      <c r="D814"/>
      <c r="E814"/>
      <c r="F814" s="2"/>
      <c r="G814" s="2"/>
      <c r="H814" s="4"/>
      <c r="I814"/>
      <c r="J814"/>
      <c r="K814"/>
      <c r="L814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/>
      <c r="Y814" s="8"/>
      <c r="Z814" s="8"/>
      <c r="AA814" s="8"/>
      <c r="AB814" s="8"/>
      <c r="AC814" s="8"/>
      <c r="AD814" s="8"/>
      <c r="AE814" s="8"/>
      <c r="AF814" s="8"/>
      <c r="AG814" s="8"/>
      <c r="AH814" s="8"/>
      <c r="AI814" s="8"/>
      <c r="AK814" s="8"/>
      <c r="AL814" s="8"/>
      <c r="AM814" s="8"/>
      <c r="AN814" s="8"/>
      <c r="AO814" s="8"/>
      <c r="AP814" s="8"/>
      <c r="AQ814" s="8"/>
      <c r="AR814" s="8"/>
      <c r="AS814" s="8"/>
      <c r="AT814" s="8"/>
      <c r="AU814" s="8"/>
      <c r="AW814"/>
      <c r="AX814"/>
      <c r="AY814"/>
      <c r="AZ814"/>
    </row>
    <row r="815" spans="1:52" s="17" customFormat="1" x14ac:dyDescent="0.3">
      <c r="A815"/>
      <c r="B815"/>
      <c r="C815"/>
      <c r="D815"/>
      <c r="E815"/>
      <c r="F815" s="2"/>
      <c r="G815" s="2"/>
      <c r="H815" s="4"/>
      <c r="I815"/>
      <c r="J815"/>
      <c r="K815"/>
      <c r="L815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/>
      <c r="Y815" s="8"/>
      <c r="Z815" s="8"/>
      <c r="AA815" s="8"/>
      <c r="AB815" s="8"/>
      <c r="AC815" s="8"/>
      <c r="AD815" s="8"/>
      <c r="AE815" s="8"/>
      <c r="AF815" s="8"/>
      <c r="AG815" s="8"/>
      <c r="AH815" s="8"/>
      <c r="AI815" s="8"/>
      <c r="AK815" s="8"/>
      <c r="AL815" s="8"/>
      <c r="AM815" s="8"/>
      <c r="AN815" s="8"/>
      <c r="AO815" s="8"/>
      <c r="AP815" s="8"/>
      <c r="AQ815" s="8"/>
      <c r="AR815" s="8"/>
      <c r="AS815" s="8"/>
      <c r="AT815" s="8"/>
      <c r="AU815" s="8"/>
      <c r="AW815"/>
      <c r="AX815"/>
      <c r="AY815"/>
      <c r="AZ815"/>
    </row>
    <row r="816" spans="1:52" s="17" customFormat="1" x14ac:dyDescent="0.3">
      <c r="A816"/>
      <c r="B816"/>
      <c r="C816"/>
      <c r="D816"/>
      <c r="E816"/>
      <c r="F816" s="2"/>
      <c r="G816" s="2"/>
      <c r="H816" s="4"/>
      <c r="I816"/>
      <c r="J816"/>
      <c r="K816"/>
      <c r="L816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/>
      <c r="Y816" s="8"/>
      <c r="Z816" s="8"/>
      <c r="AA816" s="8"/>
      <c r="AB816" s="8"/>
      <c r="AC816" s="8"/>
      <c r="AD816" s="8"/>
      <c r="AE816" s="8"/>
      <c r="AF816" s="8"/>
      <c r="AG816" s="8"/>
      <c r="AH816" s="8"/>
      <c r="AI816" s="8"/>
      <c r="AK816" s="8"/>
      <c r="AL816" s="8"/>
      <c r="AM816" s="8"/>
      <c r="AN816" s="8"/>
      <c r="AO816" s="8"/>
      <c r="AP816" s="8"/>
      <c r="AQ816" s="8"/>
      <c r="AR816" s="8"/>
      <c r="AS816" s="8"/>
      <c r="AT816" s="8"/>
      <c r="AU816" s="8"/>
      <c r="AW816"/>
      <c r="AX816"/>
      <c r="AY816"/>
      <c r="AZ816"/>
    </row>
    <row r="817" spans="1:52" s="17" customFormat="1" x14ac:dyDescent="0.3">
      <c r="A817"/>
      <c r="B817"/>
      <c r="C817"/>
      <c r="D817"/>
      <c r="E817"/>
      <c r="F817" s="2"/>
      <c r="G817" s="2"/>
      <c r="H817" s="4"/>
      <c r="I817"/>
      <c r="J817"/>
      <c r="K817"/>
      <c r="L817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/>
      <c r="Y817" s="8"/>
      <c r="Z817" s="8"/>
      <c r="AA817" s="8"/>
      <c r="AB817" s="8"/>
      <c r="AC817" s="8"/>
      <c r="AD817" s="8"/>
      <c r="AE817" s="8"/>
      <c r="AF817" s="8"/>
      <c r="AG817" s="8"/>
      <c r="AH817" s="8"/>
      <c r="AI817" s="8"/>
      <c r="AK817" s="8"/>
      <c r="AL817" s="8"/>
      <c r="AM817" s="8"/>
      <c r="AN817" s="8"/>
      <c r="AO817" s="8"/>
      <c r="AP817" s="8"/>
      <c r="AQ817" s="8"/>
      <c r="AR817" s="8"/>
      <c r="AS817" s="8"/>
      <c r="AT817" s="8"/>
      <c r="AU817" s="8"/>
      <c r="AW817"/>
      <c r="AX817"/>
      <c r="AY817"/>
      <c r="AZ817"/>
    </row>
    <row r="818" spans="1:52" s="17" customFormat="1" x14ac:dyDescent="0.3">
      <c r="A818"/>
      <c r="B818"/>
      <c r="C818"/>
      <c r="D818"/>
      <c r="E818"/>
      <c r="F818" s="2"/>
      <c r="G818" s="2"/>
      <c r="H818" s="4"/>
      <c r="I818"/>
      <c r="J818"/>
      <c r="K818"/>
      <c r="L81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/>
      <c r="Y818" s="8"/>
      <c r="Z818" s="8"/>
      <c r="AA818" s="8"/>
      <c r="AB818" s="8"/>
      <c r="AC818" s="8"/>
      <c r="AD818" s="8"/>
      <c r="AE818" s="8"/>
      <c r="AF818" s="8"/>
      <c r="AG818" s="8"/>
      <c r="AH818" s="8"/>
      <c r="AI818" s="8"/>
      <c r="AK818" s="8"/>
      <c r="AL818" s="8"/>
      <c r="AM818" s="8"/>
      <c r="AN818" s="8"/>
      <c r="AO818" s="8"/>
      <c r="AP818" s="8"/>
      <c r="AQ818" s="8"/>
      <c r="AR818" s="8"/>
      <c r="AS818" s="8"/>
      <c r="AT818" s="8"/>
      <c r="AU818" s="8"/>
      <c r="AW818"/>
      <c r="AX818"/>
      <c r="AY818"/>
      <c r="AZ818"/>
    </row>
    <row r="819" spans="1:52" s="17" customFormat="1" x14ac:dyDescent="0.3">
      <c r="A819"/>
      <c r="B819"/>
      <c r="C819"/>
      <c r="D819"/>
      <c r="E819"/>
      <c r="F819" s="2"/>
      <c r="G819" s="2"/>
      <c r="H819" s="4"/>
      <c r="I819"/>
      <c r="J819"/>
      <c r="K819"/>
      <c r="L819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/>
      <c r="Y819" s="8"/>
      <c r="Z819" s="8"/>
      <c r="AA819" s="8"/>
      <c r="AB819" s="8"/>
      <c r="AC819" s="8"/>
      <c r="AD819" s="8"/>
      <c r="AE819" s="8"/>
      <c r="AF819" s="8"/>
      <c r="AG819" s="8"/>
      <c r="AH819" s="8"/>
      <c r="AI819" s="8"/>
      <c r="AK819" s="8"/>
      <c r="AL819" s="8"/>
      <c r="AM819" s="8"/>
      <c r="AN819" s="8"/>
      <c r="AO819" s="8"/>
      <c r="AP819" s="8"/>
      <c r="AQ819" s="8"/>
      <c r="AR819" s="8"/>
      <c r="AS819" s="8"/>
      <c r="AT819" s="8"/>
      <c r="AU819" s="8"/>
      <c r="AW819"/>
      <c r="AX819"/>
      <c r="AY819"/>
      <c r="AZ819"/>
    </row>
    <row r="820" spans="1:52" s="17" customFormat="1" x14ac:dyDescent="0.3">
      <c r="A820"/>
      <c r="B820"/>
      <c r="C820"/>
      <c r="D820"/>
      <c r="E820"/>
      <c r="F820" s="2"/>
      <c r="G820" s="2"/>
      <c r="H820" s="4"/>
      <c r="I820"/>
      <c r="J820"/>
      <c r="K820"/>
      <c r="L820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/>
      <c r="Y820" s="8"/>
      <c r="Z820" s="8"/>
      <c r="AA820" s="8"/>
      <c r="AB820" s="8"/>
      <c r="AC820" s="8"/>
      <c r="AD820" s="8"/>
      <c r="AE820" s="8"/>
      <c r="AF820" s="8"/>
      <c r="AG820" s="8"/>
      <c r="AH820" s="8"/>
      <c r="AI820" s="8"/>
      <c r="AK820" s="8"/>
      <c r="AL820" s="8"/>
      <c r="AM820" s="8"/>
      <c r="AN820" s="8"/>
      <c r="AO820" s="8"/>
      <c r="AP820" s="8"/>
      <c r="AQ820" s="8"/>
      <c r="AR820" s="8"/>
      <c r="AS820" s="8"/>
      <c r="AT820" s="8"/>
      <c r="AU820" s="8"/>
      <c r="AW820"/>
      <c r="AX820"/>
      <c r="AY820"/>
      <c r="AZ820"/>
    </row>
    <row r="821" spans="1:52" s="17" customFormat="1" x14ac:dyDescent="0.3">
      <c r="A821"/>
      <c r="B821"/>
      <c r="C821"/>
      <c r="D821"/>
      <c r="E821"/>
      <c r="F821" s="2"/>
      <c r="G821" s="2"/>
      <c r="H821" s="4"/>
      <c r="I821"/>
      <c r="J821"/>
      <c r="K821"/>
      <c r="L821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/>
      <c r="Y821" s="8"/>
      <c r="Z821" s="8"/>
      <c r="AA821" s="8"/>
      <c r="AB821" s="8"/>
      <c r="AC821" s="8"/>
      <c r="AD821" s="8"/>
      <c r="AE821" s="8"/>
      <c r="AF821" s="8"/>
      <c r="AG821" s="8"/>
      <c r="AH821" s="8"/>
      <c r="AI821" s="8"/>
      <c r="AK821" s="8"/>
      <c r="AL821" s="8"/>
      <c r="AM821" s="8"/>
      <c r="AN821" s="8"/>
      <c r="AO821" s="8"/>
      <c r="AP821" s="8"/>
      <c r="AQ821" s="8"/>
      <c r="AR821" s="8"/>
      <c r="AS821" s="8"/>
      <c r="AT821" s="8"/>
      <c r="AU821" s="8"/>
      <c r="AW821"/>
      <c r="AX821"/>
      <c r="AY821"/>
      <c r="AZ821"/>
    </row>
    <row r="822" spans="1:52" s="17" customFormat="1" x14ac:dyDescent="0.3">
      <c r="A822"/>
      <c r="B822"/>
      <c r="C822"/>
      <c r="D822"/>
      <c r="E822"/>
      <c r="F822" s="2"/>
      <c r="G822" s="2"/>
      <c r="H822" s="4"/>
      <c r="I822"/>
      <c r="J822"/>
      <c r="K822"/>
      <c r="L822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/>
      <c r="Y822" s="8"/>
      <c r="Z822" s="8"/>
      <c r="AA822" s="8"/>
      <c r="AB822" s="8"/>
      <c r="AC822" s="8"/>
      <c r="AD822" s="8"/>
      <c r="AE822" s="8"/>
      <c r="AF822" s="8"/>
      <c r="AG822" s="8"/>
      <c r="AH822" s="8"/>
      <c r="AI822" s="8"/>
      <c r="AK822" s="8"/>
      <c r="AL822" s="8"/>
      <c r="AM822" s="8"/>
      <c r="AN822" s="8"/>
      <c r="AO822" s="8"/>
      <c r="AP822" s="8"/>
      <c r="AQ822" s="8"/>
      <c r="AR822" s="8"/>
      <c r="AS822" s="8"/>
      <c r="AT822" s="8"/>
      <c r="AU822" s="8"/>
      <c r="AW822"/>
      <c r="AX822"/>
      <c r="AY822"/>
      <c r="AZ822"/>
    </row>
    <row r="823" spans="1:52" s="17" customFormat="1" x14ac:dyDescent="0.3">
      <c r="A823"/>
      <c r="B823"/>
      <c r="C823"/>
      <c r="D823"/>
      <c r="E823"/>
      <c r="F823" s="2"/>
      <c r="G823" s="2"/>
      <c r="H823" s="4"/>
      <c r="I823"/>
      <c r="J823"/>
      <c r="K823"/>
      <c r="L823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/>
      <c r="Y823" s="8"/>
      <c r="Z823" s="8"/>
      <c r="AA823" s="8"/>
      <c r="AB823" s="8"/>
      <c r="AC823" s="8"/>
      <c r="AD823" s="8"/>
      <c r="AE823" s="8"/>
      <c r="AF823" s="8"/>
      <c r="AG823" s="8"/>
      <c r="AH823" s="8"/>
      <c r="AI823" s="8"/>
      <c r="AK823" s="8"/>
      <c r="AL823" s="8"/>
      <c r="AM823" s="8"/>
      <c r="AN823" s="8"/>
      <c r="AO823" s="8"/>
      <c r="AP823" s="8"/>
      <c r="AQ823" s="8"/>
      <c r="AR823" s="8"/>
      <c r="AS823" s="8"/>
      <c r="AT823" s="8"/>
      <c r="AU823" s="8"/>
      <c r="AW823"/>
      <c r="AX823"/>
      <c r="AY823"/>
      <c r="AZ823"/>
    </row>
    <row r="824" spans="1:52" s="17" customFormat="1" x14ac:dyDescent="0.3">
      <c r="A824"/>
      <c r="B824"/>
      <c r="C824"/>
      <c r="D824"/>
      <c r="E824"/>
      <c r="F824" s="2"/>
      <c r="G824" s="2"/>
      <c r="H824" s="4"/>
      <c r="I824"/>
      <c r="J824"/>
      <c r="K824"/>
      <c r="L824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/>
      <c r="Y824" s="8"/>
      <c r="Z824" s="8"/>
      <c r="AA824" s="8"/>
      <c r="AB824" s="8"/>
      <c r="AC824" s="8"/>
      <c r="AD824" s="8"/>
      <c r="AE824" s="8"/>
      <c r="AF824" s="8"/>
      <c r="AG824" s="8"/>
      <c r="AH824" s="8"/>
      <c r="AI824" s="8"/>
      <c r="AK824" s="8"/>
      <c r="AL824" s="8"/>
      <c r="AM824" s="8"/>
      <c r="AN824" s="8"/>
      <c r="AO824" s="8"/>
      <c r="AP824" s="8"/>
      <c r="AQ824" s="8"/>
      <c r="AR824" s="8"/>
      <c r="AS824" s="8"/>
      <c r="AT824" s="8"/>
      <c r="AU824" s="8"/>
      <c r="AW824"/>
      <c r="AX824"/>
      <c r="AY824"/>
      <c r="AZ824"/>
    </row>
    <row r="825" spans="1:52" s="17" customFormat="1" x14ac:dyDescent="0.3">
      <c r="A825"/>
      <c r="B825"/>
      <c r="C825"/>
      <c r="D825"/>
      <c r="E825"/>
      <c r="F825" s="2"/>
      <c r="G825" s="2"/>
      <c r="H825" s="4"/>
      <c r="I825"/>
      <c r="J825"/>
      <c r="K825"/>
      <c r="L825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/>
      <c r="Y825" s="8"/>
      <c r="Z825" s="8"/>
      <c r="AA825" s="8"/>
      <c r="AB825" s="8"/>
      <c r="AC825" s="8"/>
      <c r="AD825" s="8"/>
      <c r="AE825" s="8"/>
      <c r="AF825" s="8"/>
      <c r="AG825" s="8"/>
      <c r="AH825" s="8"/>
      <c r="AI825" s="8"/>
      <c r="AK825" s="8"/>
      <c r="AL825" s="8"/>
      <c r="AM825" s="8"/>
      <c r="AN825" s="8"/>
      <c r="AO825" s="8"/>
      <c r="AP825" s="8"/>
      <c r="AQ825" s="8"/>
      <c r="AR825" s="8"/>
      <c r="AS825" s="8"/>
      <c r="AT825" s="8"/>
      <c r="AU825" s="8"/>
      <c r="AW825"/>
      <c r="AX825"/>
      <c r="AY825"/>
      <c r="AZ825"/>
    </row>
    <row r="826" spans="1:52" s="17" customFormat="1" x14ac:dyDescent="0.3">
      <c r="A826"/>
      <c r="B826"/>
      <c r="C826"/>
      <c r="D826"/>
      <c r="E826"/>
      <c r="F826" s="2"/>
      <c r="G826" s="2"/>
      <c r="H826" s="4"/>
      <c r="I826"/>
      <c r="J826"/>
      <c r="K826"/>
      <c r="L826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/>
      <c r="Y826" s="8"/>
      <c r="Z826" s="8"/>
      <c r="AA826" s="8"/>
      <c r="AB826" s="8"/>
      <c r="AC826" s="8"/>
      <c r="AD826" s="8"/>
      <c r="AE826" s="8"/>
      <c r="AF826" s="8"/>
      <c r="AG826" s="8"/>
      <c r="AH826" s="8"/>
      <c r="AI826" s="8"/>
      <c r="AK826" s="8"/>
      <c r="AL826" s="8"/>
      <c r="AM826" s="8"/>
      <c r="AN826" s="8"/>
      <c r="AO826" s="8"/>
      <c r="AP826" s="8"/>
      <c r="AQ826" s="8"/>
      <c r="AR826" s="8"/>
      <c r="AS826" s="8"/>
      <c r="AT826" s="8"/>
      <c r="AU826" s="8"/>
      <c r="AW826"/>
      <c r="AX826"/>
      <c r="AY826"/>
      <c r="AZ826"/>
    </row>
    <row r="827" spans="1:52" s="17" customFormat="1" x14ac:dyDescent="0.3">
      <c r="A827"/>
      <c r="B827"/>
      <c r="C827"/>
      <c r="D827"/>
      <c r="E827"/>
      <c r="F827" s="2"/>
      <c r="G827" s="2"/>
      <c r="H827" s="4"/>
      <c r="I827"/>
      <c r="J827"/>
      <c r="K827"/>
      <c r="L827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/>
      <c r="Y827" s="8"/>
      <c r="Z827" s="8"/>
      <c r="AA827" s="8"/>
      <c r="AB827" s="8"/>
      <c r="AC827" s="8"/>
      <c r="AD827" s="8"/>
      <c r="AE827" s="8"/>
      <c r="AF827" s="8"/>
      <c r="AG827" s="8"/>
      <c r="AH827" s="8"/>
      <c r="AI827" s="8"/>
      <c r="AK827" s="8"/>
      <c r="AL827" s="8"/>
      <c r="AM827" s="8"/>
      <c r="AN827" s="8"/>
      <c r="AO827" s="8"/>
      <c r="AP827" s="8"/>
      <c r="AQ827" s="8"/>
      <c r="AR827" s="8"/>
      <c r="AS827" s="8"/>
      <c r="AT827" s="8"/>
      <c r="AU827" s="8"/>
      <c r="AW827"/>
      <c r="AX827"/>
      <c r="AY827"/>
      <c r="AZ827"/>
    </row>
    <row r="828" spans="1:52" s="17" customFormat="1" x14ac:dyDescent="0.3">
      <c r="A828"/>
      <c r="B828"/>
      <c r="C828"/>
      <c r="D828"/>
      <c r="E828"/>
      <c r="F828" s="2"/>
      <c r="G828" s="2"/>
      <c r="H828" s="4"/>
      <c r="I828"/>
      <c r="J828"/>
      <c r="K828"/>
      <c r="L82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/>
      <c r="Y828" s="8"/>
      <c r="Z828" s="8"/>
      <c r="AA828" s="8"/>
      <c r="AB828" s="8"/>
      <c r="AC828" s="8"/>
      <c r="AD828" s="8"/>
      <c r="AE828" s="8"/>
      <c r="AF828" s="8"/>
      <c r="AG828" s="8"/>
      <c r="AH828" s="8"/>
      <c r="AI828" s="8"/>
      <c r="AK828" s="8"/>
      <c r="AL828" s="8"/>
      <c r="AM828" s="8"/>
      <c r="AN828" s="8"/>
      <c r="AO828" s="8"/>
      <c r="AP828" s="8"/>
      <c r="AQ828" s="8"/>
      <c r="AR828" s="8"/>
      <c r="AS828" s="8"/>
      <c r="AT828" s="8"/>
      <c r="AU828" s="8"/>
      <c r="AW828"/>
      <c r="AX828"/>
      <c r="AY828"/>
      <c r="AZ828"/>
    </row>
    <row r="829" spans="1:52" s="17" customFormat="1" x14ac:dyDescent="0.3">
      <c r="A829"/>
      <c r="B829"/>
      <c r="C829"/>
      <c r="D829"/>
      <c r="E829"/>
      <c r="F829" s="2"/>
      <c r="G829" s="2"/>
      <c r="H829" s="4"/>
      <c r="I829"/>
      <c r="J829"/>
      <c r="K829"/>
      <c r="L829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/>
      <c r="Y829" s="8"/>
      <c r="Z829" s="8"/>
      <c r="AA829" s="8"/>
      <c r="AB829" s="8"/>
      <c r="AC829" s="8"/>
      <c r="AD829" s="8"/>
      <c r="AE829" s="8"/>
      <c r="AF829" s="8"/>
      <c r="AG829" s="8"/>
      <c r="AH829" s="8"/>
      <c r="AI829" s="8"/>
      <c r="AK829" s="8"/>
      <c r="AL829" s="8"/>
      <c r="AM829" s="8"/>
      <c r="AN829" s="8"/>
      <c r="AO829" s="8"/>
      <c r="AP829" s="8"/>
      <c r="AQ829" s="8"/>
      <c r="AR829" s="8"/>
      <c r="AS829" s="8"/>
      <c r="AT829" s="8"/>
      <c r="AU829" s="8"/>
      <c r="AW829"/>
      <c r="AX829"/>
      <c r="AY829"/>
      <c r="AZ829"/>
    </row>
    <row r="830" spans="1:52" s="17" customFormat="1" x14ac:dyDescent="0.3">
      <c r="A830"/>
      <c r="B830"/>
      <c r="C830"/>
      <c r="D830"/>
      <c r="E830"/>
      <c r="F830" s="2"/>
      <c r="G830" s="2"/>
      <c r="H830" s="4"/>
      <c r="I830"/>
      <c r="J830"/>
      <c r="K830"/>
      <c r="L830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/>
      <c r="Y830" s="8"/>
      <c r="Z830" s="8"/>
      <c r="AA830" s="8"/>
      <c r="AB830" s="8"/>
      <c r="AC830" s="8"/>
      <c r="AD830" s="8"/>
      <c r="AE830" s="8"/>
      <c r="AF830" s="8"/>
      <c r="AG830" s="8"/>
      <c r="AH830" s="8"/>
      <c r="AI830" s="8"/>
      <c r="AK830" s="8"/>
      <c r="AL830" s="8"/>
      <c r="AM830" s="8"/>
      <c r="AN830" s="8"/>
      <c r="AO830" s="8"/>
      <c r="AP830" s="8"/>
      <c r="AQ830" s="8"/>
      <c r="AR830" s="8"/>
      <c r="AS830" s="8"/>
      <c r="AT830" s="8"/>
      <c r="AU830" s="8"/>
      <c r="AW830"/>
      <c r="AX830"/>
      <c r="AY830"/>
      <c r="AZ830"/>
    </row>
    <row r="831" spans="1:52" s="17" customFormat="1" x14ac:dyDescent="0.3">
      <c r="A831"/>
      <c r="B831"/>
      <c r="C831"/>
      <c r="D831"/>
      <c r="E831"/>
      <c r="F831" s="2"/>
      <c r="G831" s="2"/>
      <c r="H831" s="4"/>
      <c r="I831"/>
      <c r="J831"/>
      <c r="K831"/>
      <c r="L831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/>
      <c r="Y831" s="8"/>
      <c r="Z831" s="8"/>
      <c r="AA831" s="8"/>
      <c r="AB831" s="8"/>
      <c r="AC831" s="8"/>
      <c r="AD831" s="8"/>
      <c r="AE831" s="8"/>
      <c r="AF831" s="8"/>
      <c r="AG831" s="8"/>
      <c r="AH831" s="8"/>
      <c r="AI831" s="8"/>
      <c r="AK831" s="8"/>
      <c r="AL831" s="8"/>
      <c r="AM831" s="8"/>
      <c r="AN831" s="8"/>
      <c r="AO831" s="8"/>
      <c r="AP831" s="8"/>
      <c r="AQ831" s="8"/>
      <c r="AR831" s="8"/>
      <c r="AS831" s="8"/>
      <c r="AT831" s="8"/>
      <c r="AU831" s="8"/>
      <c r="AW831"/>
      <c r="AX831"/>
      <c r="AY831"/>
      <c r="AZ831"/>
    </row>
    <row r="832" spans="1:52" s="17" customFormat="1" x14ac:dyDescent="0.3">
      <c r="A832"/>
      <c r="B832"/>
      <c r="C832"/>
      <c r="D832"/>
      <c r="E832"/>
      <c r="F832" s="2"/>
      <c r="G832" s="2"/>
      <c r="H832" s="4"/>
      <c r="I832"/>
      <c r="J832"/>
      <c r="K832"/>
      <c r="L832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/>
      <c r="Y832" s="8"/>
      <c r="Z832" s="8"/>
      <c r="AA832" s="8"/>
      <c r="AB832" s="8"/>
      <c r="AC832" s="8"/>
      <c r="AD832" s="8"/>
      <c r="AE832" s="8"/>
      <c r="AF832" s="8"/>
      <c r="AG832" s="8"/>
      <c r="AH832" s="8"/>
      <c r="AI832" s="8"/>
      <c r="AK832" s="8"/>
      <c r="AL832" s="8"/>
      <c r="AM832" s="8"/>
      <c r="AN832" s="8"/>
      <c r="AO832" s="8"/>
      <c r="AP832" s="8"/>
      <c r="AQ832" s="8"/>
      <c r="AR832" s="8"/>
      <c r="AS832" s="8"/>
      <c r="AT832" s="8"/>
      <c r="AU832" s="8"/>
      <c r="AW832"/>
      <c r="AX832"/>
      <c r="AY832"/>
      <c r="AZ832"/>
    </row>
    <row r="833" spans="1:52" s="17" customFormat="1" x14ac:dyDescent="0.3">
      <c r="A833"/>
      <c r="B833"/>
      <c r="C833"/>
      <c r="D833"/>
      <c r="E833"/>
      <c r="F833" s="2"/>
      <c r="G833" s="2"/>
      <c r="H833" s="4"/>
      <c r="I833"/>
      <c r="J833"/>
      <c r="K833"/>
      <c r="L833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/>
      <c r="Y833" s="8"/>
      <c r="Z833" s="8"/>
      <c r="AA833" s="8"/>
      <c r="AB833" s="8"/>
      <c r="AC833" s="8"/>
      <c r="AD833" s="8"/>
      <c r="AE833" s="8"/>
      <c r="AF833" s="8"/>
      <c r="AG833" s="8"/>
      <c r="AH833" s="8"/>
      <c r="AI833" s="8"/>
      <c r="AK833" s="8"/>
      <c r="AL833" s="8"/>
      <c r="AM833" s="8"/>
      <c r="AN833" s="8"/>
      <c r="AO833" s="8"/>
      <c r="AP833" s="8"/>
      <c r="AQ833" s="8"/>
      <c r="AR833" s="8"/>
      <c r="AS833" s="8"/>
      <c r="AT833" s="8"/>
      <c r="AU833" s="8"/>
      <c r="AW833"/>
      <c r="AX833"/>
      <c r="AY833"/>
      <c r="AZ833"/>
    </row>
    <row r="834" spans="1:52" s="17" customFormat="1" x14ac:dyDescent="0.3">
      <c r="A834"/>
      <c r="B834"/>
      <c r="C834"/>
      <c r="D834"/>
      <c r="E834"/>
      <c r="F834" s="2"/>
      <c r="G834" s="2"/>
      <c r="H834" s="4"/>
      <c r="I834"/>
      <c r="J834"/>
      <c r="K834"/>
      <c r="L834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/>
      <c r="Y834" s="8"/>
      <c r="Z834" s="8"/>
      <c r="AA834" s="8"/>
      <c r="AB834" s="8"/>
      <c r="AC834" s="8"/>
      <c r="AD834" s="8"/>
      <c r="AE834" s="8"/>
      <c r="AF834" s="8"/>
      <c r="AG834" s="8"/>
      <c r="AH834" s="8"/>
      <c r="AI834" s="8"/>
      <c r="AK834" s="8"/>
      <c r="AL834" s="8"/>
      <c r="AM834" s="8"/>
      <c r="AN834" s="8"/>
      <c r="AO834" s="8"/>
      <c r="AP834" s="8"/>
      <c r="AQ834" s="8"/>
      <c r="AR834" s="8"/>
      <c r="AS834" s="8"/>
      <c r="AT834" s="8"/>
      <c r="AU834" s="8"/>
      <c r="AW834"/>
      <c r="AX834"/>
      <c r="AY834"/>
      <c r="AZ834"/>
    </row>
    <row r="835" spans="1:52" s="17" customFormat="1" x14ac:dyDescent="0.3">
      <c r="A835"/>
      <c r="B835"/>
      <c r="C835"/>
      <c r="D835"/>
      <c r="E835"/>
      <c r="F835" s="2"/>
      <c r="G835" s="2"/>
      <c r="H835" s="4"/>
      <c r="I835"/>
      <c r="J835"/>
      <c r="K835"/>
      <c r="L835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/>
      <c r="Y835" s="8"/>
      <c r="Z835" s="8"/>
      <c r="AA835" s="8"/>
      <c r="AB835" s="8"/>
      <c r="AC835" s="8"/>
      <c r="AD835" s="8"/>
      <c r="AE835" s="8"/>
      <c r="AF835" s="8"/>
      <c r="AG835" s="8"/>
      <c r="AH835" s="8"/>
      <c r="AI835" s="8"/>
      <c r="AK835" s="8"/>
      <c r="AL835" s="8"/>
      <c r="AM835" s="8"/>
      <c r="AN835" s="8"/>
      <c r="AO835" s="8"/>
      <c r="AP835" s="8"/>
      <c r="AQ835" s="8"/>
      <c r="AR835" s="8"/>
      <c r="AS835" s="8"/>
      <c r="AT835" s="8"/>
      <c r="AU835" s="8"/>
      <c r="AW835"/>
      <c r="AX835"/>
      <c r="AY835"/>
      <c r="AZ835"/>
    </row>
    <row r="836" spans="1:52" s="17" customFormat="1" x14ac:dyDescent="0.3">
      <c r="A836"/>
      <c r="B836"/>
      <c r="C836"/>
      <c r="D836"/>
      <c r="E836"/>
      <c r="F836" s="2"/>
      <c r="G836" s="2"/>
      <c r="H836" s="4"/>
      <c r="I836"/>
      <c r="J836"/>
      <c r="K836"/>
      <c r="L836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/>
      <c r="Y836" s="8"/>
      <c r="Z836" s="8"/>
      <c r="AA836" s="8"/>
      <c r="AB836" s="8"/>
      <c r="AC836" s="8"/>
      <c r="AD836" s="8"/>
      <c r="AE836" s="8"/>
      <c r="AF836" s="8"/>
      <c r="AG836" s="8"/>
      <c r="AH836" s="8"/>
      <c r="AI836" s="8"/>
      <c r="AK836" s="8"/>
      <c r="AL836" s="8"/>
      <c r="AM836" s="8"/>
      <c r="AN836" s="8"/>
      <c r="AO836" s="8"/>
      <c r="AP836" s="8"/>
      <c r="AQ836" s="8"/>
      <c r="AR836" s="8"/>
      <c r="AS836" s="8"/>
      <c r="AT836" s="8"/>
      <c r="AU836" s="8"/>
      <c r="AW836"/>
      <c r="AX836"/>
      <c r="AY836"/>
      <c r="AZ836"/>
    </row>
    <row r="837" spans="1:52" s="17" customFormat="1" x14ac:dyDescent="0.3">
      <c r="A837"/>
      <c r="B837"/>
      <c r="C837"/>
      <c r="D837"/>
      <c r="E837"/>
      <c r="F837" s="2"/>
      <c r="G837" s="2"/>
      <c r="H837" s="4"/>
      <c r="I837"/>
      <c r="J837"/>
      <c r="K837"/>
      <c r="L837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/>
      <c r="Y837" s="8"/>
      <c r="Z837" s="8"/>
      <c r="AA837" s="8"/>
      <c r="AB837" s="8"/>
      <c r="AC837" s="8"/>
      <c r="AD837" s="8"/>
      <c r="AE837" s="8"/>
      <c r="AF837" s="8"/>
      <c r="AG837" s="8"/>
      <c r="AH837" s="8"/>
      <c r="AI837" s="8"/>
      <c r="AK837" s="8"/>
      <c r="AL837" s="8"/>
      <c r="AM837" s="8"/>
      <c r="AN837" s="8"/>
      <c r="AO837" s="8"/>
      <c r="AP837" s="8"/>
      <c r="AQ837" s="8"/>
      <c r="AR837" s="8"/>
      <c r="AS837" s="8"/>
      <c r="AT837" s="8"/>
      <c r="AU837" s="8"/>
      <c r="AW837"/>
      <c r="AX837"/>
      <c r="AY837"/>
      <c r="AZ837"/>
    </row>
    <row r="838" spans="1:52" s="17" customFormat="1" x14ac:dyDescent="0.3">
      <c r="A838"/>
      <c r="B838"/>
      <c r="C838"/>
      <c r="D838"/>
      <c r="E838"/>
      <c r="F838" s="2"/>
      <c r="G838" s="2"/>
      <c r="H838" s="4"/>
      <c r="I838"/>
      <c r="J838"/>
      <c r="K838"/>
      <c r="L83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/>
      <c r="Y838" s="8"/>
      <c r="Z838" s="8"/>
      <c r="AA838" s="8"/>
      <c r="AB838" s="8"/>
      <c r="AC838" s="8"/>
      <c r="AD838" s="8"/>
      <c r="AE838" s="8"/>
      <c r="AF838" s="8"/>
      <c r="AG838" s="8"/>
      <c r="AH838" s="8"/>
      <c r="AI838" s="8"/>
      <c r="AK838" s="8"/>
      <c r="AL838" s="8"/>
      <c r="AM838" s="8"/>
      <c r="AN838" s="8"/>
      <c r="AO838" s="8"/>
      <c r="AP838" s="8"/>
      <c r="AQ838" s="8"/>
      <c r="AR838" s="8"/>
      <c r="AS838" s="8"/>
      <c r="AT838" s="8"/>
      <c r="AU838" s="8"/>
      <c r="AW838"/>
      <c r="AX838"/>
      <c r="AY838"/>
      <c r="AZ838"/>
    </row>
    <row r="839" spans="1:52" s="17" customFormat="1" x14ac:dyDescent="0.3">
      <c r="A839"/>
      <c r="B839"/>
      <c r="C839"/>
      <c r="D839"/>
      <c r="E839"/>
      <c r="F839" s="2"/>
      <c r="G839" s="2"/>
      <c r="H839" s="4"/>
      <c r="I839"/>
      <c r="J839"/>
      <c r="K839"/>
      <c r="L839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/>
      <c r="Y839" s="8"/>
      <c r="Z839" s="8"/>
      <c r="AA839" s="8"/>
      <c r="AB839" s="8"/>
      <c r="AC839" s="8"/>
      <c r="AD839" s="8"/>
      <c r="AE839" s="8"/>
      <c r="AF839" s="8"/>
      <c r="AG839" s="8"/>
      <c r="AH839" s="8"/>
      <c r="AI839" s="8"/>
      <c r="AK839" s="8"/>
      <c r="AL839" s="8"/>
      <c r="AM839" s="8"/>
      <c r="AN839" s="8"/>
      <c r="AO839" s="8"/>
      <c r="AP839" s="8"/>
      <c r="AQ839" s="8"/>
      <c r="AR839" s="8"/>
      <c r="AS839" s="8"/>
      <c r="AT839" s="8"/>
      <c r="AU839" s="8"/>
      <c r="AW839"/>
      <c r="AX839"/>
      <c r="AY839"/>
      <c r="AZ839"/>
    </row>
    <row r="840" spans="1:52" s="17" customFormat="1" x14ac:dyDescent="0.3">
      <c r="A840"/>
      <c r="B840"/>
      <c r="C840"/>
      <c r="D840"/>
      <c r="E840"/>
      <c r="F840" s="2"/>
      <c r="G840" s="2"/>
      <c r="H840" s="4"/>
      <c r="I840"/>
      <c r="J840"/>
      <c r="K840"/>
      <c r="L840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/>
      <c r="Y840" s="8"/>
      <c r="Z840" s="8"/>
      <c r="AA840" s="8"/>
      <c r="AB840" s="8"/>
      <c r="AC840" s="8"/>
      <c r="AD840" s="8"/>
      <c r="AE840" s="8"/>
      <c r="AF840" s="8"/>
      <c r="AG840" s="8"/>
      <c r="AH840" s="8"/>
      <c r="AI840" s="8"/>
      <c r="AK840" s="8"/>
      <c r="AL840" s="8"/>
      <c r="AM840" s="8"/>
      <c r="AN840" s="8"/>
      <c r="AO840" s="8"/>
      <c r="AP840" s="8"/>
      <c r="AQ840" s="8"/>
      <c r="AR840" s="8"/>
      <c r="AS840" s="8"/>
      <c r="AT840" s="8"/>
      <c r="AU840" s="8"/>
      <c r="AW840"/>
      <c r="AX840"/>
      <c r="AY840"/>
      <c r="AZ840"/>
    </row>
    <row r="841" spans="1:52" s="17" customFormat="1" x14ac:dyDescent="0.3">
      <c r="A841"/>
      <c r="B841"/>
      <c r="C841"/>
      <c r="D841"/>
      <c r="E841"/>
      <c r="F841" s="2"/>
      <c r="G841" s="2"/>
      <c r="H841" s="4"/>
      <c r="I841"/>
      <c r="J841"/>
      <c r="K841"/>
      <c r="L841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/>
      <c r="Y841" s="8"/>
      <c r="Z841" s="8"/>
      <c r="AA841" s="8"/>
      <c r="AB841" s="8"/>
      <c r="AC841" s="8"/>
      <c r="AD841" s="8"/>
      <c r="AE841" s="8"/>
      <c r="AF841" s="8"/>
      <c r="AG841" s="8"/>
      <c r="AH841" s="8"/>
      <c r="AI841" s="8"/>
      <c r="AK841" s="8"/>
      <c r="AL841" s="8"/>
      <c r="AM841" s="8"/>
      <c r="AN841" s="8"/>
      <c r="AO841" s="8"/>
      <c r="AP841" s="8"/>
      <c r="AQ841" s="8"/>
      <c r="AR841" s="8"/>
      <c r="AS841" s="8"/>
      <c r="AT841" s="8"/>
      <c r="AU841" s="8"/>
      <c r="AW841"/>
      <c r="AX841"/>
      <c r="AY841"/>
      <c r="AZ841"/>
    </row>
    <row r="842" spans="1:52" s="17" customFormat="1" x14ac:dyDescent="0.3">
      <c r="A842"/>
      <c r="B842"/>
      <c r="C842"/>
      <c r="D842"/>
      <c r="E842"/>
      <c r="F842" s="2"/>
      <c r="G842" s="2"/>
      <c r="H842" s="4"/>
      <c r="I842"/>
      <c r="J842"/>
      <c r="K842"/>
      <c r="L842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/>
      <c r="Y842" s="8"/>
      <c r="Z842" s="8"/>
      <c r="AA842" s="8"/>
      <c r="AB842" s="8"/>
      <c r="AC842" s="8"/>
      <c r="AD842" s="8"/>
      <c r="AE842" s="8"/>
      <c r="AF842" s="8"/>
      <c r="AG842" s="8"/>
      <c r="AH842" s="8"/>
      <c r="AI842" s="8"/>
      <c r="AK842" s="8"/>
      <c r="AL842" s="8"/>
      <c r="AM842" s="8"/>
      <c r="AN842" s="8"/>
      <c r="AO842" s="8"/>
      <c r="AP842" s="8"/>
      <c r="AQ842" s="8"/>
      <c r="AR842" s="8"/>
      <c r="AS842" s="8"/>
      <c r="AT842" s="8"/>
      <c r="AU842" s="8"/>
      <c r="AW842"/>
      <c r="AX842"/>
      <c r="AY842"/>
      <c r="AZ842"/>
    </row>
    <row r="843" spans="1:52" s="17" customFormat="1" x14ac:dyDescent="0.3">
      <c r="A843"/>
      <c r="B843"/>
      <c r="C843"/>
      <c r="D843"/>
      <c r="E843"/>
      <c r="F843" s="2"/>
      <c r="G843" s="2"/>
      <c r="H843" s="4"/>
      <c r="I843"/>
      <c r="J843"/>
      <c r="K843"/>
      <c r="L843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/>
      <c r="Y843" s="8"/>
      <c r="Z843" s="8"/>
      <c r="AA843" s="8"/>
      <c r="AB843" s="8"/>
      <c r="AC843" s="8"/>
      <c r="AD843" s="8"/>
      <c r="AE843" s="8"/>
      <c r="AF843" s="8"/>
      <c r="AG843" s="8"/>
      <c r="AH843" s="8"/>
      <c r="AI843" s="8"/>
      <c r="AK843" s="8"/>
      <c r="AL843" s="8"/>
      <c r="AM843" s="8"/>
      <c r="AN843" s="8"/>
      <c r="AO843" s="8"/>
      <c r="AP843" s="8"/>
      <c r="AQ843" s="8"/>
      <c r="AR843" s="8"/>
      <c r="AS843" s="8"/>
      <c r="AT843" s="8"/>
      <c r="AU843" s="8"/>
      <c r="AW843"/>
      <c r="AX843"/>
      <c r="AY843"/>
      <c r="AZ843"/>
    </row>
    <row r="844" spans="1:52" s="17" customFormat="1" x14ac:dyDescent="0.3">
      <c r="A844"/>
      <c r="B844"/>
      <c r="C844"/>
      <c r="D844"/>
      <c r="E844"/>
      <c r="F844" s="2"/>
      <c r="G844" s="2"/>
      <c r="H844" s="4"/>
      <c r="I844"/>
      <c r="J844"/>
      <c r="K844"/>
      <c r="L844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/>
      <c r="Y844" s="8"/>
      <c r="Z844" s="8"/>
      <c r="AA844" s="8"/>
      <c r="AB844" s="8"/>
      <c r="AC844" s="8"/>
      <c r="AD844" s="8"/>
      <c r="AE844" s="8"/>
      <c r="AF844" s="8"/>
      <c r="AG844" s="8"/>
      <c r="AH844" s="8"/>
      <c r="AI844" s="8"/>
      <c r="AK844" s="8"/>
      <c r="AL844" s="8"/>
      <c r="AM844" s="8"/>
      <c r="AN844" s="8"/>
      <c r="AO844" s="8"/>
      <c r="AP844" s="8"/>
      <c r="AQ844" s="8"/>
      <c r="AR844" s="8"/>
      <c r="AS844" s="8"/>
      <c r="AT844" s="8"/>
      <c r="AU844" s="8"/>
      <c r="AW844"/>
      <c r="AX844"/>
      <c r="AY844"/>
      <c r="AZ844"/>
    </row>
    <row r="845" spans="1:52" s="17" customFormat="1" x14ac:dyDescent="0.3">
      <c r="A845"/>
      <c r="B845"/>
      <c r="C845"/>
      <c r="D845"/>
      <c r="E845"/>
      <c r="F845" s="2"/>
      <c r="G845" s="2"/>
      <c r="H845" s="4"/>
      <c r="I845"/>
      <c r="J845"/>
      <c r="K845"/>
      <c r="L845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/>
      <c r="Y845" s="8"/>
      <c r="Z845" s="8"/>
      <c r="AA845" s="8"/>
      <c r="AB845" s="8"/>
      <c r="AC845" s="8"/>
      <c r="AD845" s="8"/>
      <c r="AE845" s="8"/>
      <c r="AF845" s="8"/>
      <c r="AG845" s="8"/>
      <c r="AH845" s="8"/>
      <c r="AI845" s="8"/>
      <c r="AK845" s="8"/>
      <c r="AL845" s="8"/>
      <c r="AM845" s="8"/>
      <c r="AN845" s="8"/>
      <c r="AO845" s="8"/>
      <c r="AP845" s="8"/>
      <c r="AQ845" s="8"/>
      <c r="AR845" s="8"/>
      <c r="AS845" s="8"/>
      <c r="AT845" s="8"/>
      <c r="AU845" s="8"/>
      <c r="AW845"/>
      <c r="AX845"/>
      <c r="AY845"/>
      <c r="AZ845"/>
    </row>
    <row r="846" spans="1:52" s="17" customFormat="1" x14ac:dyDescent="0.3">
      <c r="A846"/>
      <c r="B846"/>
      <c r="C846"/>
      <c r="D846"/>
      <c r="E846"/>
      <c r="F846" s="2"/>
      <c r="G846" s="2"/>
      <c r="H846" s="4"/>
      <c r="I846"/>
      <c r="J846"/>
      <c r="K846"/>
      <c r="L846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/>
      <c r="Y846" s="8"/>
      <c r="Z846" s="8"/>
      <c r="AA846" s="8"/>
      <c r="AB846" s="8"/>
      <c r="AC846" s="8"/>
      <c r="AD846" s="8"/>
      <c r="AE846" s="8"/>
      <c r="AF846" s="8"/>
      <c r="AG846" s="8"/>
      <c r="AH846" s="8"/>
      <c r="AI846" s="8"/>
      <c r="AK846" s="8"/>
      <c r="AL846" s="8"/>
      <c r="AM846" s="8"/>
      <c r="AN846" s="8"/>
      <c r="AO846" s="8"/>
      <c r="AP846" s="8"/>
      <c r="AQ846" s="8"/>
      <c r="AR846" s="8"/>
      <c r="AS846" s="8"/>
      <c r="AT846" s="8"/>
      <c r="AU846" s="8"/>
      <c r="AW846"/>
      <c r="AX846"/>
      <c r="AY846"/>
      <c r="AZ846"/>
    </row>
    <row r="847" spans="1:52" s="17" customFormat="1" x14ac:dyDescent="0.3">
      <c r="A847"/>
      <c r="B847"/>
      <c r="C847"/>
      <c r="D847"/>
      <c r="E847"/>
      <c r="F847" s="2"/>
      <c r="G847" s="2"/>
      <c r="H847" s="4"/>
      <c r="I847"/>
      <c r="J847"/>
      <c r="K847"/>
      <c r="L847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/>
      <c r="Y847" s="8"/>
      <c r="Z847" s="8"/>
      <c r="AA847" s="8"/>
      <c r="AB847" s="8"/>
      <c r="AC847" s="8"/>
      <c r="AD847" s="8"/>
      <c r="AE847" s="8"/>
      <c r="AF847" s="8"/>
      <c r="AG847" s="8"/>
      <c r="AH847" s="8"/>
      <c r="AI847" s="8"/>
      <c r="AK847" s="8"/>
      <c r="AL847" s="8"/>
      <c r="AM847" s="8"/>
      <c r="AN847" s="8"/>
      <c r="AO847" s="8"/>
      <c r="AP847" s="8"/>
      <c r="AQ847" s="8"/>
      <c r="AR847" s="8"/>
      <c r="AS847" s="8"/>
      <c r="AT847" s="8"/>
      <c r="AU847" s="8"/>
      <c r="AW847"/>
      <c r="AX847"/>
      <c r="AY847"/>
      <c r="AZ847"/>
    </row>
    <row r="848" spans="1:52" s="17" customFormat="1" x14ac:dyDescent="0.3">
      <c r="A848"/>
      <c r="B848"/>
      <c r="C848"/>
      <c r="D848"/>
      <c r="E848"/>
      <c r="F848" s="2"/>
      <c r="G848" s="2"/>
      <c r="H848" s="4"/>
      <c r="I848"/>
      <c r="J848"/>
      <c r="K848"/>
      <c r="L84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/>
      <c r="Y848" s="8"/>
      <c r="Z848" s="8"/>
      <c r="AA848" s="8"/>
      <c r="AB848" s="8"/>
      <c r="AC848" s="8"/>
      <c r="AD848" s="8"/>
      <c r="AE848" s="8"/>
      <c r="AF848" s="8"/>
      <c r="AG848" s="8"/>
      <c r="AH848" s="8"/>
      <c r="AI848" s="8"/>
      <c r="AK848" s="8"/>
      <c r="AL848" s="8"/>
      <c r="AM848" s="8"/>
      <c r="AN848" s="8"/>
      <c r="AO848" s="8"/>
      <c r="AP848" s="8"/>
      <c r="AQ848" s="8"/>
      <c r="AR848" s="8"/>
      <c r="AS848" s="8"/>
      <c r="AT848" s="8"/>
      <c r="AU848" s="8"/>
      <c r="AW848"/>
      <c r="AX848"/>
      <c r="AY848"/>
      <c r="AZ848"/>
    </row>
    <row r="849" spans="1:52" s="17" customFormat="1" x14ac:dyDescent="0.3">
      <c r="A849"/>
      <c r="B849"/>
      <c r="C849"/>
      <c r="D849"/>
      <c r="E849"/>
      <c r="F849" s="2"/>
      <c r="G849" s="2"/>
      <c r="H849" s="4"/>
      <c r="I849"/>
      <c r="J849"/>
      <c r="K849"/>
      <c r="L849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/>
      <c r="Y849" s="8"/>
      <c r="Z849" s="8"/>
      <c r="AA849" s="8"/>
      <c r="AB849" s="8"/>
      <c r="AC849" s="8"/>
      <c r="AD849" s="8"/>
      <c r="AE849" s="8"/>
      <c r="AF849" s="8"/>
      <c r="AG849" s="8"/>
      <c r="AH849" s="8"/>
      <c r="AI849" s="8"/>
      <c r="AK849" s="8"/>
      <c r="AL849" s="8"/>
      <c r="AM849" s="8"/>
      <c r="AN849" s="8"/>
      <c r="AO849" s="8"/>
      <c r="AP849" s="8"/>
      <c r="AQ849" s="8"/>
      <c r="AR849" s="8"/>
      <c r="AS849" s="8"/>
      <c r="AT849" s="8"/>
      <c r="AU849" s="8"/>
      <c r="AW849"/>
      <c r="AX849"/>
      <c r="AY849"/>
      <c r="AZ849"/>
    </row>
    <row r="850" spans="1:52" s="17" customFormat="1" x14ac:dyDescent="0.3">
      <c r="A850"/>
      <c r="B850"/>
      <c r="C850"/>
      <c r="D850"/>
      <c r="E850"/>
      <c r="F850" s="2"/>
      <c r="G850" s="2"/>
      <c r="H850" s="4"/>
      <c r="I850"/>
      <c r="J850"/>
      <c r="K850"/>
      <c r="L850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/>
      <c r="Y850" s="8"/>
      <c r="Z850" s="8"/>
      <c r="AA850" s="8"/>
      <c r="AB850" s="8"/>
      <c r="AC850" s="8"/>
      <c r="AD850" s="8"/>
      <c r="AE850" s="8"/>
      <c r="AF850" s="8"/>
      <c r="AG850" s="8"/>
      <c r="AH850" s="8"/>
      <c r="AI850" s="8"/>
      <c r="AK850" s="8"/>
      <c r="AL850" s="8"/>
      <c r="AM850" s="8"/>
      <c r="AN850" s="8"/>
      <c r="AO850" s="8"/>
      <c r="AP850" s="8"/>
      <c r="AQ850" s="8"/>
      <c r="AR850" s="8"/>
      <c r="AS850" s="8"/>
      <c r="AT850" s="8"/>
      <c r="AU850" s="8"/>
      <c r="AW850"/>
      <c r="AX850"/>
      <c r="AY850"/>
      <c r="AZ850"/>
    </row>
    <row r="851" spans="1:52" s="17" customFormat="1" x14ac:dyDescent="0.3">
      <c r="A851"/>
      <c r="B851"/>
      <c r="C851"/>
      <c r="D851"/>
      <c r="E851"/>
      <c r="F851" s="2"/>
      <c r="G851" s="2"/>
      <c r="H851" s="4"/>
      <c r="I851"/>
      <c r="J851"/>
      <c r="K851"/>
      <c r="L851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/>
      <c r="Y851" s="8"/>
      <c r="Z851" s="8"/>
      <c r="AA851" s="8"/>
      <c r="AB851" s="8"/>
      <c r="AC851" s="8"/>
      <c r="AD851" s="8"/>
      <c r="AE851" s="8"/>
      <c r="AF851" s="8"/>
      <c r="AG851" s="8"/>
      <c r="AH851" s="8"/>
      <c r="AI851" s="8"/>
      <c r="AK851" s="8"/>
      <c r="AL851" s="8"/>
      <c r="AM851" s="8"/>
      <c r="AN851" s="8"/>
      <c r="AO851" s="8"/>
      <c r="AP851" s="8"/>
      <c r="AQ851" s="8"/>
      <c r="AR851" s="8"/>
      <c r="AS851" s="8"/>
      <c r="AT851" s="8"/>
      <c r="AU851" s="8"/>
      <c r="AW851"/>
      <c r="AX851"/>
      <c r="AY851"/>
      <c r="AZ851"/>
    </row>
    <row r="852" spans="1:52" s="17" customFormat="1" x14ac:dyDescent="0.3">
      <c r="A852"/>
      <c r="B852"/>
      <c r="C852"/>
      <c r="D852"/>
      <c r="E852"/>
      <c r="F852" s="2"/>
      <c r="G852" s="2"/>
      <c r="H852" s="4"/>
      <c r="I852"/>
      <c r="J852"/>
      <c r="K852"/>
      <c r="L852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/>
      <c r="Y852" s="8"/>
      <c r="Z852" s="8"/>
      <c r="AA852" s="8"/>
      <c r="AB852" s="8"/>
      <c r="AC852" s="8"/>
      <c r="AD852" s="8"/>
      <c r="AE852" s="8"/>
      <c r="AF852" s="8"/>
      <c r="AG852" s="8"/>
      <c r="AH852" s="8"/>
      <c r="AI852" s="8"/>
      <c r="AK852" s="8"/>
      <c r="AL852" s="8"/>
      <c r="AM852" s="8"/>
      <c r="AN852" s="8"/>
      <c r="AO852" s="8"/>
      <c r="AP852" s="8"/>
      <c r="AQ852" s="8"/>
      <c r="AR852" s="8"/>
      <c r="AS852" s="8"/>
      <c r="AT852" s="8"/>
      <c r="AU852" s="8"/>
      <c r="AW852"/>
      <c r="AX852"/>
      <c r="AY852"/>
      <c r="AZ852"/>
    </row>
    <row r="853" spans="1:52" s="17" customFormat="1" x14ac:dyDescent="0.3">
      <c r="A853"/>
      <c r="B853"/>
      <c r="C853"/>
      <c r="D853"/>
      <c r="E853"/>
      <c r="F853" s="2"/>
      <c r="G853" s="2"/>
      <c r="H853" s="4"/>
      <c r="I853"/>
      <c r="J853"/>
      <c r="K853"/>
      <c r="L853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/>
      <c r="Y853" s="8"/>
      <c r="Z853" s="8"/>
      <c r="AA853" s="8"/>
      <c r="AB853" s="8"/>
      <c r="AC853" s="8"/>
      <c r="AD853" s="8"/>
      <c r="AE853" s="8"/>
      <c r="AF853" s="8"/>
      <c r="AG853" s="8"/>
      <c r="AH853" s="8"/>
      <c r="AI853" s="8"/>
      <c r="AK853" s="8"/>
      <c r="AL853" s="8"/>
      <c r="AM853" s="8"/>
      <c r="AN853" s="8"/>
      <c r="AO853" s="8"/>
      <c r="AP853" s="8"/>
      <c r="AQ853" s="8"/>
      <c r="AR853" s="8"/>
      <c r="AS853" s="8"/>
      <c r="AT853" s="8"/>
      <c r="AU853" s="8"/>
      <c r="AW853"/>
      <c r="AX853"/>
      <c r="AY853"/>
      <c r="AZ853"/>
    </row>
    <row r="854" spans="1:52" s="17" customFormat="1" x14ac:dyDescent="0.3">
      <c r="A854"/>
      <c r="B854"/>
      <c r="C854"/>
      <c r="D854"/>
      <c r="E854"/>
      <c r="F854" s="2"/>
      <c r="G854" s="2"/>
      <c r="H854" s="4"/>
      <c r="I854"/>
      <c r="J854"/>
      <c r="K854"/>
      <c r="L854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/>
      <c r="Y854" s="8"/>
      <c r="Z854" s="8"/>
      <c r="AA854" s="8"/>
      <c r="AB854" s="8"/>
      <c r="AC854" s="8"/>
      <c r="AD854" s="8"/>
      <c r="AE854" s="8"/>
      <c r="AF854" s="8"/>
      <c r="AG854" s="8"/>
      <c r="AH854" s="8"/>
      <c r="AI854" s="8"/>
      <c r="AK854" s="8"/>
      <c r="AL854" s="8"/>
      <c r="AM854" s="8"/>
      <c r="AN854" s="8"/>
      <c r="AO854" s="8"/>
      <c r="AP854" s="8"/>
      <c r="AQ854" s="8"/>
      <c r="AR854" s="8"/>
      <c r="AS854" s="8"/>
      <c r="AT854" s="8"/>
      <c r="AU854" s="8"/>
      <c r="AW854"/>
      <c r="AX854"/>
      <c r="AY854"/>
      <c r="AZ854"/>
    </row>
    <row r="855" spans="1:52" s="17" customFormat="1" x14ac:dyDescent="0.3">
      <c r="A855"/>
      <c r="B855"/>
      <c r="C855"/>
      <c r="D855"/>
      <c r="E855"/>
      <c r="F855" s="2"/>
      <c r="G855" s="2"/>
      <c r="H855" s="4"/>
      <c r="I855"/>
      <c r="J855"/>
      <c r="K855"/>
      <c r="L855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/>
      <c r="Y855" s="8"/>
      <c r="Z855" s="8"/>
      <c r="AA855" s="8"/>
      <c r="AB855" s="8"/>
      <c r="AC855" s="8"/>
      <c r="AD855" s="8"/>
      <c r="AE855" s="8"/>
      <c r="AF855" s="8"/>
      <c r="AG855" s="8"/>
      <c r="AH855" s="8"/>
      <c r="AI855" s="8"/>
      <c r="AK855" s="8"/>
      <c r="AL855" s="8"/>
      <c r="AM855" s="8"/>
      <c r="AN855" s="8"/>
      <c r="AO855" s="8"/>
      <c r="AP855" s="8"/>
      <c r="AQ855" s="8"/>
      <c r="AR855" s="8"/>
      <c r="AS855" s="8"/>
      <c r="AT855" s="8"/>
      <c r="AU855" s="8"/>
      <c r="AW855"/>
      <c r="AX855"/>
      <c r="AY855"/>
      <c r="AZ855"/>
    </row>
    <row r="856" spans="1:52" s="17" customFormat="1" x14ac:dyDescent="0.3">
      <c r="A856"/>
      <c r="B856"/>
      <c r="C856"/>
      <c r="D856"/>
      <c r="E856"/>
      <c r="F856" s="2"/>
      <c r="G856" s="2"/>
      <c r="H856" s="4"/>
      <c r="I856"/>
      <c r="J856"/>
      <c r="K856"/>
      <c r="L856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/>
      <c r="Y856" s="8"/>
      <c r="Z856" s="8"/>
      <c r="AA856" s="8"/>
      <c r="AB856" s="8"/>
      <c r="AC856" s="8"/>
      <c r="AD856" s="8"/>
      <c r="AE856" s="8"/>
      <c r="AF856" s="8"/>
      <c r="AG856" s="8"/>
      <c r="AH856" s="8"/>
      <c r="AI856" s="8"/>
      <c r="AK856" s="8"/>
      <c r="AL856" s="8"/>
      <c r="AM856" s="8"/>
      <c r="AN856" s="8"/>
      <c r="AO856" s="8"/>
      <c r="AP856" s="8"/>
      <c r="AQ856" s="8"/>
      <c r="AR856" s="8"/>
      <c r="AS856" s="8"/>
      <c r="AT856" s="8"/>
      <c r="AU856" s="8"/>
      <c r="AW856"/>
      <c r="AX856"/>
      <c r="AY856"/>
      <c r="AZ856"/>
    </row>
    <row r="857" spans="1:52" s="17" customFormat="1" x14ac:dyDescent="0.3">
      <c r="A857"/>
      <c r="B857"/>
      <c r="C857"/>
      <c r="D857"/>
      <c r="E857"/>
      <c r="F857" s="2"/>
      <c r="G857" s="2"/>
      <c r="H857" s="4"/>
      <c r="I857"/>
      <c r="J857"/>
      <c r="K857"/>
      <c r="L857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/>
      <c r="Y857" s="8"/>
      <c r="Z857" s="8"/>
      <c r="AA857" s="8"/>
      <c r="AB857" s="8"/>
      <c r="AC857" s="8"/>
      <c r="AD857" s="8"/>
      <c r="AE857" s="8"/>
      <c r="AF857" s="8"/>
      <c r="AG857" s="8"/>
      <c r="AH857" s="8"/>
      <c r="AI857" s="8"/>
      <c r="AK857" s="8"/>
      <c r="AL857" s="8"/>
      <c r="AM857" s="8"/>
      <c r="AN857" s="8"/>
      <c r="AO857" s="8"/>
      <c r="AP857" s="8"/>
      <c r="AQ857" s="8"/>
      <c r="AR857" s="8"/>
      <c r="AS857" s="8"/>
      <c r="AT857" s="8"/>
      <c r="AU857" s="8"/>
      <c r="AW857"/>
      <c r="AX857"/>
      <c r="AY857"/>
      <c r="AZ857"/>
    </row>
    <row r="858" spans="1:52" s="17" customFormat="1" x14ac:dyDescent="0.3">
      <c r="A858"/>
      <c r="B858"/>
      <c r="C858"/>
      <c r="D858"/>
      <c r="E858"/>
      <c r="F858" s="2"/>
      <c r="G858" s="2"/>
      <c r="H858" s="4"/>
      <c r="I858"/>
      <c r="J858"/>
      <c r="K858"/>
      <c r="L85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/>
      <c r="Y858" s="8"/>
      <c r="Z858" s="8"/>
      <c r="AA858" s="8"/>
      <c r="AB858" s="8"/>
      <c r="AC858" s="8"/>
      <c r="AD858" s="8"/>
      <c r="AE858" s="8"/>
      <c r="AF858" s="8"/>
      <c r="AG858" s="8"/>
      <c r="AH858" s="8"/>
      <c r="AI858" s="8"/>
      <c r="AK858" s="8"/>
      <c r="AL858" s="8"/>
      <c r="AM858" s="8"/>
      <c r="AN858" s="8"/>
      <c r="AO858" s="8"/>
      <c r="AP858" s="8"/>
      <c r="AQ858" s="8"/>
      <c r="AR858" s="8"/>
      <c r="AS858" s="8"/>
      <c r="AT858" s="8"/>
      <c r="AU858" s="8"/>
      <c r="AW858"/>
      <c r="AX858"/>
      <c r="AY858"/>
      <c r="AZ858"/>
    </row>
    <row r="859" spans="1:52" s="17" customFormat="1" x14ac:dyDescent="0.3">
      <c r="A859"/>
      <c r="B859"/>
      <c r="C859"/>
      <c r="D859"/>
      <c r="E859"/>
      <c r="F859" s="2"/>
      <c r="G859" s="2"/>
      <c r="H859" s="4"/>
      <c r="I859"/>
      <c r="J859"/>
      <c r="K859"/>
      <c r="L859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/>
      <c r="Y859" s="8"/>
      <c r="Z859" s="8"/>
      <c r="AA859" s="8"/>
      <c r="AB859" s="8"/>
      <c r="AC859" s="8"/>
      <c r="AD859" s="8"/>
      <c r="AE859" s="8"/>
      <c r="AF859" s="8"/>
      <c r="AG859" s="8"/>
      <c r="AH859" s="8"/>
      <c r="AI859" s="8"/>
      <c r="AK859" s="8"/>
      <c r="AL859" s="8"/>
      <c r="AM859" s="8"/>
      <c r="AN859" s="8"/>
      <c r="AO859" s="8"/>
      <c r="AP859" s="8"/>
      <c r="AQ859" s="8"/>
      <c r="AR859" s="8"/>
      <c r="AS859" s="8"/>
      <c r="AT859" s="8"/>
      <c r="AU859" s="8"/>
      <c r="AW859"/>
      <c r="AX859"/>
      <c r="AY859"/>
      <c r="AZ859"/>
    </row>
    <row r="860" spans="1:52" s="17" customFormat="1" x14ac:dyDescent="0.3">
      <c r="A860"/>
      <c r="B860"/>
      <c r="C860"/>
      <c r="D860"/>
      <c r="E860"/>
      <c r="F860" s="2"/>
      <c r="G860" s="2"/>
      <c r="H860" s="4"/>
      <c r="I860"/>
      <c r="J860"/>
      <c r="K860"/>
      <c r="L860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/>
      <c r="Y860" s="8"/>
      <c r="Z860" s="8"/>
      <c r="AA860" s="8"/>
      <c r="AB860" s="8"/>
      <c r="AC860" s="8"/>
      <c r="AD860" s="8"/>
      <c r="AE860" s="8"/>
      <c r="AF860" s="8"/>
      <c r="AG860" s="8"/>
      <c r="AH860" s="8"/>
      <c r="AI860" s="8"/>
      <c r="AK860" s="8"/>
      <c r="AL860" s="8"/>
      <c r="AM860" s="8"/>
      <c r="AN860" s="8"/>
      <c r="AO860" s="8"/>
      <c r="AP860" s="8"/>
      <c r="AQ860" s="8"/>
      <c r="AR860" s="8"/>
      <c r="AS860" s="8"/>
      <c r="AT860" s="8"/>
      <c r="AU860" s="8"/>
      <c r="AW860"/>
      <c r="AX860"/>
      <c r="AY860"/>
      <c r="AZ860"/>
    </row>
    <row r="861" spans="1:52" s="17" customFormat="1" x14ac:dyDescent="0.3">
      <c r="A861"/>
      <c r="B861"/>
      <c r="C861"/>
      <c r="D861"/>
      <c r="E861"/>
      <c r="F861" s="2"/>
      <c r="G861" s="2"/>
      <c r="H861" s="4"/>
      <c r="I861"/>
      <c r="J861"/>
      <c r="K861"/>
      <c r="L861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/>
      <c r="Y861" s="8"/>
      <c r="Z861" s="8"/>
      <c r="AA861" s="8"/>
      <c r="AB861" s="8"/>
      <c r="AC861" s="8"/>
      <c r="AD861" s="8"/>
      <c r="AE861" s="8"/>
      <c r="AF861" s="8"/>
      <c r="AG861" s="8"/>
      <c r="AH861" s="8"/>
      <c r="AI861" s="8"/>
      <c r="AK861" s="8"/>
      <c r="AL861" s="8"/>
      <c r="AM861" s="8"/>
      <c r="AN861" s="8"/>
      <c r="AO861" s="8"/>
      <c r="AP861" s="8"/>
      <c r="AQ861" s="8"/>
      <c r="AR861" s="8"/>
      <c r="AS861" s="8"/>
      <c r="AT861" s="8"/>
      <c r="AU861" s="8"/>
      <c r="AW861"/>
      <c r="AX861"/>
      <c r="AY861"/>
      <c r="AZ861"/>
    </row>
    <row r="862" spans="1:52" s="17" customFormat="1" x14ac:dyDescent="0.3">
      <c r="A862"/>
      <c r="B862"/>
      <c r="C862"/>
      <c r="D862"/>
      <c r="E862"/>
      <c r="F862" s="2"/>
      <c r="G862" s="2"/>
      <c r="H862" s="4"/>
      <c r="I862"/>
      <c r="J862"/>
      <c r="K862"/>
      <c r="L862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/>
      <c r="Y862" s="8"/>
      <c r="Z862" s="8"/>
      <c r="AA862" s="8"/>
      <c r="AB862" s="8"/>
      <c r="AC862" s="8"/>
      <c r="AD862" s="8"/>
      <c r="AE862" s="8"/>
      <c r="AF862" s="8"/>
      <c r="AG862" s="8"/>
      <c r="AH862" s="8"/>
      <c r="AI862" s="8"/>
      <c r="AK862" s="8"/>
      <c r="AL862" s="8"/>
      <c r="AM862" s="8"/>
      <c r="AN862" s="8"/>
      <c r="AO862" s="8"/>
      <c r="AP862" s="8"/>
      <c r="AQ862" s="8"/>
      <c r="AR862" s="8"/>
      <c r="AS862" s="8"/>
      <c r="AT862" s="8"/>
      <c r="AU862" s="8"/>
      <c r="AW862"/>
      <c r="AX862"/>
      <c r="AY862"/>
      <c r="AZ862"/>
    </row>
    <row r="863" spans="1:52" s="17" customFormat="1" x14ac:dyDescent="0.3">
      <c r="A863"/>
      <c r="B863"/>
      <c r="C863"/>
      <c r="D863"/>
      <c r="E863"/>
      <c r="F863" s="2"/>
      <c r="G863" s="2"/>
      <c r="H863" s="4"/>
      <c r="I863"/>
      <c r="J863"/>
      <c r="K863"/>
      <c r="L863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/>
      <c r="Y863" s="8"/>
      <c r="Z863" s="8"/>
      <c r="AA863" s="8"/>
      <c r="AB863" s="8"/>
      <c r="AC863" s="8"/>
      <c r="AD863" s="8"/>
      <c r="AE863" s="8"/>
      <c r="AF863" s="8"/>
      <c r="AG863" s="8"/>
      <c r="AH863" s="8"/>
      <c r="AI863" s="8"/>
      <c r="AK863" s="8"/>
      <c r="AL863" s="8"/>
      <c r="AM863" s="8"/>
      <c r="AN863" s="8"/>
      <c r="AO863" s="8"/>
      <c r="AP863" s="8"/>
      <c r="AQ863" s="8"/>
      <c r="AR863" s="8"/>
      <c r="AS863" s="8"/>
      <c r="AT863" s="8"/>
      <c r="AU863" s="8"/>
      <c r="AW863"/>
      <c r="AX863"/>
      <c r="AY863"/>
      <c r="AZ863"/>
    </row>
    <row r="864" spans="1:52" s="17" customFormat="1" x14ac:dyDescent="0.3">
      <c r="A864"/>
      <c r="B864"/>
      <c r="C864"/>
      <c r="D864"/>
      <c r="E864"/>
      <c r="F864" s="2"/>
      <c r="G864" s="2"/>
      <c r="H864" s="4"/>
      <c r="I864"/>
      <c r="J864"/>
      <c r="K864"/>
      <c r="L864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/>
      <c r="Y864" s="8"/>
      <c r="Z864" s="8"/>
      <c r="AA864" s="8"/>
      <c r="AB864" s="8"/>
      <c r="AC864" s="8"/>
      <c r="AD864" s="8"/>
      <c r="AE864" s="8"/>
      <c r="AF864" s="8"/>
      <c r="AG864" s="8"/>
      <c r="AH864" s="8"/>
      <c r="AI864" s="8"/>
      <c r="AK864" s="8"/>
      <c r="AL864" s="8"/>
      <c r="AM864" s="8"/>
      <c r="AN864" s="8"/>
      <c r="AO864" s="8"/>
      <c r="AP864" s="8"/>
      <c r="AQ864" s="8"/>
      <c r="AR864" s="8"/>
      <c r="AS864" s="8"/>
      <c r="AT864" s="8"/>
      <c r="AU864" s="8"/>
      <c r="AW864"/>
      <c r="AX864"/>
      <c r="AY864"/>
      <c r="AZ864"/>
    </row>
    <row r="865" spans="1:52" s="17" customFormat="1" x14ac:dyDescent="0.3">
      <c r="A865"/>
      <c r="B865"/>
      <c r="C865"/>
      <c r="D865"/>
      <c r="E865"/>
      <c r="F865" s="2"/>
      <c r="G865" s="2"/>
      <c r="H865" s="4"/>
      <c r="I865"/>
      <c r="J865"/>
      <c r="K865"/>
      <c r="L865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/>
      <c r="Y865" s="8"/>
      <c r="Z865" s="8"/>
      <c r="AA865" s="8"/>
      <c r="AB865" s="8"/>
      <c r="AC865" s="8"/>
      <c r="AD865" s="8"/>
      <c r="AE865" s="8"/>
      <c r="AF865" s="8"/>
      <c r="AG865" s="8"/>
      <c r="AH865" s="8"/>
      <c r="AI865" s="8"/>
      <c r="AK865" s="8"/>
      <c r="AL865" s="8"/>
      <c r="AM865" s="8"/>
      <c r="AN865" s="8"/>
      <c r="AO865" s="8"/>
      <c r="AP865" s="8"/>
      <c r="AQ865" s="8"/>
      <c r="AR865" s="8"/>
      <c r="AS865" s="8"/>
      <c r="AT865" s="8"/>
      <c r="AU865" s="8"/>
      <c r="AW865"/>
      <c r="AX865"/>
      <c r="AY865"/>
      <c r="AZ865"/>
    </row>
    <row r="866" spans="1:52" s="17" customFormat="1" x14ac:dyDescent="0.3">
      <c r="A866"/>
      <c r="B866"/>
      <c r="C866"/>
      <c r="D866"/>
      <c r="E866"/>
      <c r="F866" s="2"/>
      <c r="G866" s="2"/>
      <c r="H866" s="4"/>
      <c r="I866"/>
      <c r="J866"/>
      <c r="K866"/>
      <c r="L866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/>
      <c r="Y866" s="8"/>
      <c r="Z866" s="8"/>
      <c r="AA866" s="8"/>
      <c r="AB866" s="8"/>
      <c r="AC866" s="8"/>
      <c r="AD866" s="8"/>
      <c r="AE866" s="8"/>
      <c r="AF866" s="8"/>
      <c r="AG866" s="8"/>
      <c r="AH866" s="8"/>
      <c r="AI866" s="8"/>
      <c r="AK866" s="8"/>
      <c r="AL866" s="8"/>
      <c r="AM866" s="8"/>
      <c r="AN866" s="8"/>
      <c r="AO866" s="8"/>
      <c r="AP866" s="8"/>
      <c r="AQ866" s="8"/>
      <c r="AR866" s="8"/>
      <c r="AS866" s="8"/>
      <c r="AT866" s="8"/>
      <c r="AU866" s="8"/>
      <c r="AW866"/>
      <c r="AX866"/>
      <c r="AY866"/>
      <c r="AZ866"/>
    </row>
    <row r="867" spans="1:52" s="17" customFormat="1" x14ac:dyDescent="0.3">
      <c r="A867"/>
      <c r="B867"/>
      <c r="C867"/>
      <c r="D867"/>
      <c r="E867"/>
      <c r="F867" s="2"/>
      <c r="G867" s="2"/>
      <c r="H867" s="4"/>
      <c r="I867"/>
      <c r="J867"/>
      <c r="K867"/>
      <c r="L867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/>
      <c r="Y867" s="8"/>
      <c r="Z867" s="8"/>
      <c r="AA867" s="8"/>
      <c r="AB867" s="8"/>
      <c r="AC867" s="8"/>
      <c r="AD867" s="8"/>
      <c r="AE867" s="8"/>
      <c r="AF867" s="8"/>
      <c r="AG867" s="8"/>
      <c r="AH867" s="8"/>
      <c r="AI867" s="8"/>
      <c r="AK867" s="8"/>
      <c r="AL867" s="8"/>
      <c r="AM867" s="8"/>
      <c r="AN867" s="8"/>
      <c r="AO867" s="8"/>
      <c r="AP867" s="8"/>
      <c r="AQ867" s="8"/>
      <c r="AR867" s="8"/>
      <c r="AS867" s="8"/>
      <c r="AT867" s="8"/>
      <c r="AU867" s="8"/>
      <c r="AW867"/>
      <c r="AX867"/>
      <c r="AY867"/>
      <c r="AZ867"/>
    </row>
    <row r="868" spans="1:52" s="17" customFormat="1" x14ac:dyDescent="0.3">
      <c r="A868"/>
      <c r="B868"/>
      <c r="C868"/>
      <c r="D868"/>
      <c r="E868"/>
      <c r="F868" s="2"/>
      <c r="G868" s="2"/>
      <c r="H868" s="4"/>
      <c r="I868"/>
      <c r="J868"/>
      <c r="K868"/>
      <c r="L86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/>
      <c r="Y868" s="8"/>
      <c r="Z868" s="8"/>
      <c r="AA868" s="8"/>
      <c r="AB868" s="8"/>
      <c r="AC868" s="8"/>
      <c r="AD868" s="8"/>
      <c r="AE868" s="8"/>
      <c r="AF868" s="8"/>
      <c r="AG868" s="8"/>
      <c r="AH868" s="8"/>
      <c r="AI868" s="8"/>
      <c r="AK868" s="8"/>
      <c r="AL868" s="8"/>
      <c r="AM868" s="8"/>
      <c r="AN868" s="8"/>
      <c r="AO868" s="8"/>
      <c r="AP868" s="8"/>
      <c r="AQ868" s="8"/>
      <c r="AR868" s="8"/>
      <c r="AS868" s="8"/>
      <c r="AT868" s="8"/>
      <c r="AU868" s="8"/>
      <c r="AW868"/>
      <c r="AX868"/>
      <c r="AY868"/>
      <c r="AZ868"/>
    </row>
    <row r="869" spans="1:52" s="17" customFormat="1" x14ac:dyDescent="0.3">
      <c r="A869"/>
      <c r="B869"/>
      <c r="C869"/>
      <c r="D869"/>
      <c r="E869"/>
      <c r="F869" s="2"/>
      <c r="G869" s="2"/>
      <c r="H869" s="4"/>
      <c r="I869"/>
      <c r="J869"/>
      <c r="K869"/>
      <c r="L869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/>
      <c r="Y869" s="8"/>
      <c r="Z869" s="8"/>
      <c r="AA869" s="8"/>
      <c r="AB869" s="8"/>
      <c r="AC869" s="8"/>
      <c r="AD869" s="8"/>
      <c r="AE869" s="8"/>
      <c r="AF869" s="8"/>
      <c r="AG869" s="8"/>
      <c r="AH869" s="8"/>
      <c r="AI869" s="8"/>
      <c r="AK869" s="8"/>
      <c r="AL869" s="8"/>
      <c r="AM869" s="8"/>
      <c r="AN869" s="8"/>
      <c r="AO869" s="8"/>
      <c r="AP869" s="8"/>
      <c r="AQ869" s="8"/>
      <c r="AR869" s="8"/>
      <c r="AS869" s="8"/>
      <c r="AT869" s="8"/>
      <c r="AU869" s="8"/>
      <c r="AW869"/>
      <c r="AX869"/>
      <c r="AY869"/>
      <c r="AZ869"/>
    </row>
    <row r="870" spans="1:52" s="17" customFormat="1" x14ac:dyDescent="0.3">
      <c r="A870"/>
      <c r="B870"/>
      <c r="C870"/>
      <c r="D870"/>
      <c r="E870"/>
      <c r="F870" s="2"/>
      <c r="G870" s="2"/>
      <c r="H870" s="4"/>
      <c r="I870"/>
      <c r="J870"/>
      <c r="K870"/>
      <c r="L870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/>
      <c r="Y870" s="8"/>
      <c r="Z870" s="8"/>
      <c r="AA870" s="8"/>
      <c r="AB870" s="8"/>
      <c r="AC870" s="8"/>
      <c r="AD870" s="8"/>
      <c r="AE870" s="8"/>
      <c r="AF870" s="8"/>
      <c r="AG870" s="8"/>
      <c r="AH870" s="8"/>
      <c r="AI870" s="8"/>
      <c r="AK870" s="8"/>
      <c r="AL870" s="8"/>
      <c r="AM870" s="8"/>
      <c r="AN870" s="8"/>
      <c r="AO870" s="8"/>
      <c r="AP870" s="8"/>
      <c r="AQ870" s="8"/>
      <c r="AR870" s="8"/>
      <c r="AS870" s="8"/>
      <c r="AT870" s="8"/>
      <c r="AU870" s="8"/>
      <c r="AW870"/>
      <c r="AX870"/>
      <c r="AY870"/>
      <c r="AZ870"/>
    </row>
    <row r="871" spans="1:52" s="17" customFormat="1" x14ac:dyDescent="0.3">
      <c r="A871"/>
      <c r="B871"/>
      <c r="C871"/>
      <c r="D871"/>
      <c r="E871"/>
      <c r="F871" s="2"/>
      <c r="G871" s="2"/>
      <c r="H871" s="4"/>
      <c r="I871"/>
      <c r="J871"/>
      <c r="K871"/>
      <c r="L871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/>
      <c r="Y871" s="8"/>
      <c r="Z871" s="8"/>
      <c r="AA871" s="8"/>
      <c r="AB871" s="8"/>
      <c r="AC871" s="8"/>
      <c r="AD871" s="8"/>
      <c r="AE871" s="8"/>
      <c r="AF871" s="8"/>
      <c r="AG871" s="8"/>
      <c r="AH871" s="8"/>
      <c r="AI871" s="8"/>
      <c r="AK871" s="8"/>
      <c r="AL871" s="8"/>
      <c r="AM871" s="8"/>
      <c r="AN871" s="8"/>
      <c r="AO871" s="8"/>
      <c r="AP871" s="8"/>
      <c r="AQ871" s="8"/>
      <c r="AR871" s="8"/>
      <c r="AS871" s="8"/>
      <c r="AT871" s="8"/>
      <c r="AU871" s="8"/>
      <c r="AW871"/>
      <c r="AX871"/>
      <c r="AY871"/>
      <c r="AZ871"/>
    </row>
    <row r="872" spans="1:52" s="17" customFormat="1" x14ac:dyDescent="0.3">
      <c r="A872"/>
      <c r="B872"/>
      <c r="C872"/>
      <c r="D872"/>
      <c r="E872"/>
      <c r="F872" s="2"/>
      <c r="G872" s="2"/>
      <c r="H872" s="4"/>
      <c r="I872"/>
      <c r="J872"/>
      <c r="K872"/>
      <c r="L872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/>
      <c r="Y872" s="8"/>
      <c r="Z872" s="8"/>
      <c r="AA872" s="8"/>
      <c r="AB872" s="8"/>
      <c r="AC872" s="8"/>
      <c r="AD872" s="8"/>
      <c r="AE872" s="8"/>
      <c r="AF872" s="8"/>
      <c r="AG872" s="8"/>
      <c r="AH872" s="8"/>
      <c r="AI872" s="8"/>
      <c r="AK872" s="8"/>
      <c r="AL872" s="8"/>
      <c r="AM872" s="8"/>
      <c r="AN872" s="8"/>
      <c r="AO872" s="8"/>
      <c r="AP872" s="8"/>
      <c r="AQ872" s="8"/>
      <c r="AR872" s="8"/>
      <c r="AS872" s="8"/>
      <c r="AT872" s="8"/>
      <c r="AU872" s="8"/>
      <c r="AW872"/>
      <c r="AX872"/>
      <c r="AY872"/>
      <c r="AZ872"/>
    </row>
    <row r="873" spans="1:52" s="17" customFormat="1" x14ac:dyDescent="0.3">
      <c r="A873"/>
      <c r="B873"/>
      <c r="C873"/>
      <c r="D873"/>
      <c r="E873"/>
      <c r="F873" s="2"/>
      <c r="G873" s="2"/>
      <c r="H873" s="4"/>
      <c r="I873"/>
      <c r="J873"/>
      <c r="K873"/>
      <c r="L873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/>
      <c r="Y873" s="8"/>
      <c r="Z873" s="8"/>
      <c r="AA873" s="8"/>
      <c r="AB873" s="8"/>
      <c r="AC873" s="8"/>
      <c r="AD873" s="8"/>
      <c r="AE873" s="8"/>
      <c r="AF873" s="8"/>
      <c r="AG873" s="8"/>
      <c r="AH873" s="8"/>
      <c r="AI873" s="8"/>
      <c r="AK873" s="8"/>
      <c r="AL873" s="8"/>
      <c r="AM873" s="8"/>
      <c r="AN873" s="8"/>
      <c r="AO873" s="8"/>
      <c r="AP873" s="8"/>
      <c r="AQ873" s="8"/>
      <c r="AR873" s="8"/>
      <c r="AS873" s="8"/>
      <c r="AT873" s="8"/>
      <c r="AU873" s="8"/>
      <c r="AW873"/>
      <c r="AX873"/>
      <c r="AY873"/>
      <c r="AZ873"/>
    </row>
    <row r="874" spans="1:52" s="17" customFormat="1" x14ac:dyDescent="0.3">
      <c r="A874"/>
      <c r="B874"/>
      <c r="C874"/>
      <c r="D874"/>
      <c r="E874"/>
      <c r="F874" s="2"/>
      <c r="G874" s="2"/>
      <c r="H874" s="4"/>
      <c r="I874"/>
      <c r="J874"/>
      <c r="K874"/>
      <c r="L874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/>
      <c r="Y874" s="8"/>
      <c r="Z874" s="8"/>
      <c r="AA874" s="8"/>
      <c r="AB874" s="8"/>
      <c r="AC874" s="8"/>
      <c r="AD874" s="8"/>
      <c r="AE874" s="8"/>
      <c r="AF874" s="8"/>
      <c r="AG874" s="8"/>
      <c r="AH874" s="8"/>
      <c r="AI874" s="8"/>
      <c r="AK874" s="8"/>
      <c r="AL874" s="8"/>
      <c r="AM874" s="8"/>
      <c r="AN874" s="8"/>
      <c r="AO874" s="8"/>
      <c r="AP874" s="8"/>
      <c r="AQ874" s="8"/>
      <c r="AR874" s="8"/>
      <c r="AS874" s="8"/>
      <c r="AT874" s="8"/>
      <c r="AU874" s="8"/>
      <c r="AW874"/>
      <c r="AX874"/>
      <c r="AY874"/>
      <c r="AZ874"/>
    </row>
    <row r="875" spans="1:52" s="17" customFormat="1" x14ac:dyDescent="0.3">
      <c r="A875"/>
      <c r="B875"/>
      <c r="C875"/>
      <c r="D875"/>
      <c r="E875"/>
      <c r="F875" s="2"/>
      <c r="G875" s="2"/>
      <c r="H875" s="4"/>
      <c r="I875"/>
      <c r="J875"/>
      <c r="K875"/>
      <c r="L875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/>
      <c r="Y875" s="8"/>
      <c r="Z875" s="8"/>
      <c r="AA875" s="8"/>
      <c r="AB875" s="8"/>
      <c r="AC875" s="8"/>
      <c r="AD875" s="8"/>
      <c r="AE875" s="8"/>
      <c r="AF875" s="8"/>
      <c r="AG875" s="8"/>
      <c r="AH875" s="8"/>
      <c r="AI875" s="8"/>
      <c r="AK875" s="8"/>
      <c r="AL875" s="8"/>
      <c r="AM875" s="8"/>
      <c r="AN875" s="8"/>
      <c r="AO875" s="8"/>
      <c r="AP875" s="8"/>
      <c r="AQ875" s="8"/>
      <c r="AR875" s="8"/>
      <c r="AS875" s="8"/>
      <c r="AT875" s="8"/>
      <c r="AU875" s="8"/>
      <c r="AW875"/>
      <c r="AX875"/>
      <c r="AY875"/>
      <c r="AZ875"/>
    </row>
    <row r="876" spans="1:52" s="17" customFormat="1" x14ac:dyDescent="0.3">
      <c r="A876"/>
      <c r="B876"/>
      <c r="C876"/>
      <c r="D876"/>
      <c r="E876"/>
      <c r="F876" s="2"/>
      <c r="G876" s="2"/>
      <c r="H876" s="4"/>
      <c r="I876"/>
      <c r="J876"/>
      <c r="K876"/>
      <c r="L876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/>
      <c r="Y876" s="8"/>
      <c r="Z876" s="8"/>
      <c r="AA876" s="8"/>
      <c r="AB876" s="8"/>
      <c r="AC876" s="8"/>
      <c r="AD876" s="8"/>
      <c r="AE876" s="8"/>
      <c r="AF876" s="8"/>
      <c r="AG876" s="8"/>
      <c r="AH876" s="8"/>
      <c r="AI876" s="8"/>
      <c r="AK876" s="8"/>
      <c r="AL876" s="8"/>
      <c r="AM876" s="8"/>
      <c r="AN876" s="8"/>
      <c r="AO876" s="8"/>
      <c r="AP876" s="8"/>
      <c r="AQ876" s="8"/>
      <c r="AR876" s="8"/>
      <c r="AS876" s="8"/>
      <c r="AT876" s="8"/>
      <c r="AU876" s="8"/>
      <c r="AW876"/>
      <c r="AX876"/>
      <c r="AY876"/>
      <c r="AZ876"/>
    </row>
    <row r="877" spans="1:52" s="17" customFormat="1" x14ac:dyDescent="0.3">
      <c r="A877"/>
      <c r="B877"/>
      <c r="C877"/>
      <c r="D877"/>
      <c r="E877"/>
      <c r="F877" s="2"/>
      <c r="G877" s="2"/>
      <c r="H877" s="4"/>
      <c r="I877"/>
      <c r="J877"/>
      <c r="K877"/>
      <c r="L877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/>
      <c r="Y877" s="8"/>
      <c r="Z877" s="8"/>
      <c r="AA877" s="8"/>
      <c r="AB877" s="8"/>
      <c r="AC877" s="8"/>
      <c r="AD877" s="8"/>
      <c r="AE877" s="8"/>
      <c r="AF877" s="8"/>
      <c r="AG877" s="8"/>
      <c r="AH877" s="8"/>
      <c r="AI877" s="8"/>
      <c r="AK877" s="8"/>
      <c r="AL877" s="8"/>
      <c r="AM877" s="8"/>
      <c r="AN877" s="8"/>
      <c r="AO877" s="8"/>
      <c r="AP877" s="8"/>
      <c r="AQ877" s="8"/>
      <c r="AR877" s="8"/>
      <c r="AS877" s="8"/>
      <c r="AT877" s="8"/>
      <c r="AU877" s="8"/>
      <c r="AW877"/>
      <c r="AX877"/>
      <c r="AY877"/>
      <c r="AZ877"/>
    </row>
    <row r="878" spans="1:52" s="17" customFormat="1" x14ac:dyDescent="0.3">
      <c r="A878"/>
      <c r="B878"/>
      <c r="C878"/>
      <c r="D878"/>
      <c r="E878"/>
      <c r="F878" s="2"/>
      <c r="G878" s="2"/>
      <c r="H878" s="4"/>
      <c r="I878"/>
      <c r="J878"/>
      <c r="K878"/>
      <c r="L87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/>
      <c r="Y878" s="8"/>
      <c r="Z878" s="8"/>
      <c r="AA878" s="8"/>
      <c r="AB878" s="8"/>
      <c r="AC878" s="8"/>
      <c r="AD878" s="8"/>
      <c r="AE878" s="8"/>
      <c r="AF878" s="8"/>
      <c r="AG878" s="8"/>
      <c r="AH878" s="8"/>
      <c r="AI878" s="8"/>
      <c r="AK878" s="8"/>
      <c r="AL878" s="8"/>
      <c r="AM878" s="8"/>
      <c r="AN878" s="8"/>
      <c r="AO878" s="8"/>
      <c r="AP878" s="8"/>
      <c r="AQ878" s="8"/>
      <c r="AR878" s="8"/>
      <c r="AS878" s="8"/>
      <c r="AT878" s="8"/>
      <c r="AU878" s="8"/>
      <c r="AW878"/>
      <c r="AX878"/>
      <c r="AY878"/>
      <c r="AZ878"/>
    </row>
    <row r="879" spans="1:52" s="17" customFormat="1" x14ac:dyDescent="0.3">
      <c r="A879"/>
      <c r="B879"/>
      <c r="C879"/>
      <c r="D879"/>
      <c r="E879"/>
      <c r="F879" s="2"/>
      <c r="G879" s="2"/>
      <c r="H879" s="4"/>
      <c r="I879"/>
      <c r="J879"/>
      <c r="K879"/>
      <c r="L879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/>
      <c r="Y879" s="8"/>
      <c r="Z879" s="8"/>
      <c r="AA879" s="8"/>
      <c r="AB879" s="8"/>
      <c r="AC879" s="8"/>
      <c r="AD879" s="8"/>
      <c r="AE879" s="8"/>
      <c r="AF879" s="8"/>
      <c r="AG879" s="8"/>
      <c r="AH879" s="8"/>
      <c r="AI879" s="8"/>
      <c r="AK879" s="8"/>
      <c r="AL879" s="8"/>
      <c r="AM879" s="8"/>
      <c r="AN879" s="8"/>
      <c r="AO879" s="8"/>
      <c r="AP879" s="8"/>
      <c r="AQ879" s="8"/>
      <c r="AR879" s="8"/>
      <c r="AS879" s="8"/>
      <c r="AT879" s="8"/>
      <c r="AU879" s="8"/>
      <c r="AW879"/>
      <c r="AX879"/>
      <c r="AY879"/>
      <c r="AZ879"/>
    </row>
    <row r="880" spans="1:52" s="17" customFormat="1" x14ac:dyDescent="0.3">
      <c r="A880"/>
      <c r="B880"/>
      <c r="C880"/>
      <c r="D880"/>
      <c r="E880"/>
      <c r="F880" s="2"/>
      <c r="G880" s="2"/>
      <c r="H880" s="4"/>
      <c r="I880"/>
      <c r="J880"/>
      <c r="K880"/>
      <c r="L880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/>
      <c r="Y880" s="8"/>
      <c r="Z880" s="8"/>
      <c r="AA880" s="8"/>
      <c r="AB880" s="8"/>
      <c r="AC880" s="8"/>
      <c r="AD880" s="8"/>
      <c r="AE880" s="8"/>
      <c r="AF880" s="8"/>
      <c r="AG880" s="8"/>
      <c r="AH880" s="8"/>
      <c r="AI880" s="8"/>
      <c r="AK880" s="8"/>
      <c r="AL880" s="8"/>
      <c r="AM880" s="8"/>
      <c r="AN880" s="8"/>
      <c r="AO880" s="8"/>
      <c r="AP880" s="8"/>
      <c r="AQ880" s="8"/>
      <c r="AR880" s="8"/>
      <c r="AS880" s="8"/>
      <c r="AT880" s="8"/>
      <c r="AU880" s="8"/>
      <c r="AW880"/>
      <c r="AX880"/>
      <c r="AY880"/>
      <c r="AZ880"/>
    </row>
    <row r="881" spans="1:52" s="17" customFormat="1" x14ac:dyDescent="0.3">
      <c r="A881"/>
      <c r="B881"/>
      <c r="C881"/>
      <c r="D881"/>
      <c r="E881"/>
      <c r="F881" s="2"/>
      <c r="G881" s="2"/>
      <c r="H881" s="4"/>
      <c r="I881"/>
      <c r="J881"/>
      <c r="K881"/>
      <c r="L881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/>
      <c r="Y881" s="8"/>
      <c r="Z881" s="8"/>
      <c r="AA881" s="8"/>
      <c r="AB881" s="8"/>
      <c r="AC881" s="8"/>
      <c r="AD881" s="8"/>
      <c r="AE881" s="8"/>
      <c r="AF881" s="8"/>
      <c r="AG881" s="8"/>
      <c r="AH881" s="8"/>
      <c r="AI881" s="8"/>
      <c r="AK881" s="8"/>
      <c r="AL881" s="8"/>
      <c r="AM881" s="8"/>
      <c r="AN881" s="8"/>
      <c r="AO881" s="8"/>
      <c r="AP881" s="8"/>
      <c r="AQ881" s="8"/>
      <c r="AR881" s="8"/>
      <c r="AS881" s="8"/>
      <c r="AT881" s="8"/>
      <c r="AU881" s="8"/>
      <c r="AW881"/>
      <c r="AX881"/>
      <c r="AY881"/>
      <c r="AZ881"/>
    </row>
    <row r="882" spans="1:52" s="17" customFormat="1" x14ac:dyDescent="0.3">
      <c r="A882"/>
      <c r="B882"/>
      <c r="C882"/>
      <c r="D882"/>
      <c r="E882"/>
      <c r="F882" s="2"/>
      <c r="G882" s="2"/>
      <c r="H882" s="4"/>
      <c r="I882"/>
      <c r="J882"/>
      <c r="K882"/>
      <c r="L882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/>
      <c r="Y882" s="8"/>
      <c r="Z882" s="8"/>
      <c r="AA882" s="8"/>
      <c r="AB882" s="8"/>
      <c r="AC882" s="8"/>
      <c r="AD882" s="8"/>
      <c r="AE882" s="8"/>
      <c r="AF882" s="8"/>
      <c r="AG882" s="8"/>
      <c r="AH882" s="8"/>
      <c r="AI882" s="8"/>
      <c r="AK882" s="8"/>
      <c r="AL882" s="8"/>
      <c r="AM882" s="8"/>
      <c r="AN882" s="8"/>
      <c r="AO882" s="8"/>
      <c r="AP882" s="8"/>
      <c r="AQ882" s="8"/>
      <c r="AR882" s="8"/>
      <c r="AS882" s="8"/>
      <c r="AT882" s="8"/>
      <c r="AU882" s="8"/>
      <c r="AW882"/>
      <c r="AX882"/>
      <c r="AY882"/>
      <c r="AZ882"/>
    </row>
    <row r="883" spans="1:52" s="17" customFormat="1" x14ac:dyDescent="0.3">
      <c r="A883"/>
      <c r="B883"/>
      <c r="C883"/>
      <c r="D883"/>
      <c r="E883"/>
      <c r="F883" s="2"/>
      <c r="G883" s="2"/>
      <c r="H883" s="4"/>
      <c r="I883"/>
      <c r="J883"/>
      <c r="K883"/>
      <c r="L883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/>
      <c r="Y883" s="8"/>
      <c r="Z883" s="8"/>
      <c r="AA883" s="8"/>
      <c r="AB883" s="8"/>
      <c r="AC883" s="8"/>
      <c r="AD883" s="8"/>
      <c r="AE883" s="8"/>
      <c r="AF883" s="8"/>
      <c r="AG883" s="8"/>
      <c r="AH883" s="8"/>
      <c r="AI883" s="8"/>
      <c r="AK883" s="8"/>
      <c r="AL883" s="8"/>
      <c r="AM883" s="8"/>
      <c r="AN883" s="8"/>
      <c r="AO883" s="8"/>
      <c r="AP883" s="8"/>
      <c r="AQ883" s="8"/>
      <c r="AR883" s="8"/>
      <c r="AS883" s="8"/>
      <c r="AT883" s="8"/>
      <c r="AU883" s="8"/>
      <c r="AW883"/>
      <c r="AX883"/>
      <c r="AY883"/>
      <c r="AZ883"/>
    </row>
    <row r="884" spans="1:52" s="17" customFormat="1" x14ac:dyDescent="0.3">
      <c r="A884"/>
      <c r="B884"/>
      <c r="C884"/>
      <c r="D884"/>
      <c r="E884"/>
      <c r="F884" s="2"/>
      <c r="G884" s="2"/>
      <c r="H884" s="4"/>
      <c r="I884"/>
      <c r="J884"/>
      <c r="K884"/>
      <c r="L884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/>
      <c r="Y884" s="8"/>
      <c r="Z884" s="8"/>
      <c r="AA884" s="8"/>
      <c r="AB884" s="8"/>
      <c r="AC884" s="8"/>
      <c r="AD884" s="8"/>
      <c r="AE884" s="8"/>
      <c r="AF884" s="8"/>
      <c r="AG884" s="8"/>
      <c r="AH884" s="8"/>
      <c r="AI884" s="8"/>
      <c r="AK884" s="8"/>
      <c r="AL884" s="8"/>
      <c r="AM884" s="8"/>
      <c r="AN884" s="8"/>
      <c r="AO884" s="8"/>
      <c r="AP884" s="8"/>
      <c r="AQ884" s="8"/>
      <c r="AR884" s="8"/>
      <c r="AS884" s="8"/>
      <c r="AT884" s="8"/>
      <c r="AU884" s="8"/>
      <c r="AW884"/>
      <c r="AX884"/>
      <c r="AY884"/>
      <c r="AZ884"/>
    </row>
    <row r="885" spans="1:52" s="17" customFormat="1" x14ac:dyDescent="0.3">
      <c r="A885"/>
      <c r="B885"/>
      <c r="C885"/>
      <c r="D885"/>
      <c r="E885"/>
      <c r="F885" s="2"/>
      <c r="G885" s="2"/>
      <c r="H885" s="4"/>
      <c r="I885"/>
      <c r="J885"/>
      <c r="K885"/>
      <c r="L885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/>
      <c r="Y885" s="8"/>
      <c r="Z885" s="8"/>
      <c r="AA885" s="8"/>
      <c r="AB885" s="8"/>
      <c r="AC885" s="8"/>
      <c r="AD885" s="8"/>
      <c r="AE885" s="8"/>
      <c r="AF885" s="8"/>
      <c r="AG885" s="8"/>
      <c r="AH885" s="8"/>
      <c r="AI885" s="8"/>
      <c r="AK885" s="8"/>
      <c r="AL885" s="8"/>
      <c r="AM885" s="8"/>
      <c r="AN885" s="8"/>
      <c r="AO885" s="8"/>
      <c r="AP885" s="8"/>
      <c r="AQ885" s="8"/>
      <c r="AR885" s="8"/>
      <c r="AS885" s="8"/>
      <c r="AT885" s="8"/>
      <c r="AU885" s="8"/>
      <c r="AW885"/>
      <c r="AX885"/>
      <c r="AY885"/>
      <c r="AZ885"/>
    </row>
    <row r="886" spans="1:52" s="17" customFormat="1" x14ac:dyDescent="0.3">
      <c r="A886"/>
      <c r="B886"/>
      <c r="C886"/>
      <c r="D886"/>
      <c r="E886"/>
      <c r="F886" s="2"/>
      <c r="G886" s="2"/>
      <c r="H886" s="4"/>
      <c r="I886"/>
      <c r="J886"/>
      <c r="K886"/>
      <c r="L886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/>
      <c r="Y886" s="8"/>
      <c r="Z886" s="8"/>
      <c r="AA886" s="8"/>
      <c r="AB886" s="8"/>
      <c r="AC886" s="8"/>
      <c r="AD886" s="8"/>
      <c r="AE886" s="8"/>
      <c r="AF886" s="8"/>
      <c r="AG886" s="8"/>
      <c r="AH886" s="8"/>
      <c r="AI886" s="8"/>
      <c r="AK886" s="8"/>
      <c r="AL886" s="8"/>
      <c r="AM886" s="8"/>
      <c r="AN886" s="8"/>
      <c r="AO886" s="8"/>
      <c r="AP886" s="8"/>
      <c r="AQ886" s="8"/>
      <c r="AR886" s="8"/>
      <c r="AS886" s="8"/>
      <c r="AT886" s="8"/>
      <c r="AU886" s="8"/>
      <c r="AW886"/>
      <c r="AX886"/>
      <c r="AY886"/>
      <c r="AZ886"/>
    </row>
    <row r="887" spans="1:52" x14ac:dyDescent="0.3">
      <c r="F887" s="2"/>
      <c r="G887" s="2"/>
      <c r="H887" s="4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Y887" s="8"/>
      <c r="Z887" s="8"/>
      <c r="AA887" s="8"/>
      <c r="AB887" s="8"/>
      <c r="AC887" s="8"/>
      <c r="AD887" s="8"/>
      <c r="AE887" s="8"/>
      <c r="AF887" s="8"/>
      <c r="AG887" s="8"/>
      <c r="AH887" s="8"/>
      <c r="AI887" s="8"/>
      <c r="AK887" s="8"/>
      <c r="AL887" s="8"/>
      <c r="AM887" s="8"/>
      <c r="AN887" s="8"/>
      <c r="AO887" s="8"/>
      <c r="AP887" s="8"/>
      <c r="AQ887" s="8"/>
      <c r="AR887" s="8"/>
      <c r="AS887" s="8"/>
      <c r="AT887" s="8"/>
      <c r="AU887" s="8"/>
    </row>
    <row r="888" spans="1:52" x14ac:dyDescent="0.3">
      <c r="F888" s="2"/>
      <c r="G888" s="2"/>
      <c r="H888" s="4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Y888" s="8"/>
      <c r="Z888" s="8"/>
      <c r="AA888" s="8"/>
      <c r="AB888" s="8"/>
      <c r="AC888" s="8"/>
      <c r="AD888" s="8"/>
      <c r="AE888" s="8"/>
      <c r="AF888" s="8"/>
      <c r="AG888" s="8"/>
      <c r="AH888" s="8"/>
      <c r="AI888" s="8"/>
      <c r="AK888" s="8"/>
      <c r="AL888" s="8"/>
      <c r="AM888" s="8"/>
      <c r="AN888" s="8"/>
      <c r="AO888" s="8"/>
      <c r="AP888" s="8"/>
      <c r="AQ888" s="8"/>
      <c r="AR888" s="8"/>
      <c r="AS888" s="8"/>
      <c r="AT888" s="8"/>
      <c r="AU888" s="8"/>
    </row>
    <row r="889" spans="1:52" x14ac:dyDescent="0.3">
      <c r="F889" s="2"/>
      <c r="G889" s="2"/>
      <c r="H889" s="4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Y889" s="8"/>
      <c r="Z889" s="8"/>
      <c r="AA889" s="8"/>
      <c r="AB889" s="8"/>
      <c r="AC889" s="8"/>
      <c r="AD889" s="8"/>
      <c r="AE889" s="8"/>
      <c r="AF889" s="8"/>
      <c r="AG889" s="8"/>
      <c r="AH889" s="8"/>
      <c r="AI889" s="8"/>
      <c r="AK889" s="8"/>
      <c r="AL889" s="8"/>
      <c r="AM889" s="8"/>
      <c r="AN889" s="8"/>
      <c r="AO889" s="8"/>
      <c r="AP889" s="8"/>
      <c r="AQ889" s="8"/>
      <c r="AR889" s="8"/>
      <c r="AS889" s="8"/>
      <c r="AT889" s="8"/>
      <c r="AU889" s="8"/>
    </row>
    <row r="890" spans="1:52" x14ac:dyDescent="0.3">
      <c r="F890" s="2"/>
      <c r="G890" s="2"/>
      <c r="H890" s="4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Y890" s="8"/>
      <c r="Z890" s="8"/>
      <c r="AA890" s="8"/>
      <c r="AB890" s="8"/>
      <c r="AC890" s="8"/>
      <c r="AD890" s="8"/>
      <c r="AE890" s="8"/>
      <c r="AF890" s="8"/>
      <c r="AG890" s="8"/>
      <c r="AH890" s="8"/>
      <c r="AI890" s="8"/>
      <c r="AK890" s="8"/>
      <c r="AL890" s="8"/>
      <c r="AM890" s="8"/>
      <c r="AN890" s="8"/>
      <c r="AO890" s="8"/>
      <c r="AP890" s="8"/>
      <c r="AQ890" s="8"/>
      <c r="AR890" s="8"/>
      <c r="AS890" s="8"/>
      <c r="AT890" s="8"/>
      <c r="AU890" s="8"/>
    </row>
    <row r="891" spans="1:52" x14ac:dyDescent="0.3">
      <c r="F891" s="2"/>
      <c r="G891" s="2"/>
      <c r="H891" s="4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Y891" s="8"/>
      <c r="Z891" s="8"/>
      <c r="AA891" s="8"/>
      <c r="AB891" s="8"/>
      <c r="AC891" s="8"/>
      <c r="AD891" s="8"/>
      <c r="AE891" s="8"/>
      <c r="AF891" s="8"/>
      <c r="AG891" s="8"/>
      <c r="AH891" s="8"/>
      <c r="AI891" s="8"/>
      <c r="AK891" s="8"/>
      <c r="AL891" s="8"/>
      <c r="AM891" s="8"/>
      <c r="AN891" s="8"/>
      <c r="AO891" s="8"/>
      <c r="AP891" s="8"/>
      <c r="AQ891" s="8"/>
      <c r="AR891" s="8"/>
      <c r="AS891" s="8"/>
      <c r="AT891" s="8"/>
      <c r="AU891" s="8"/>
    </row>
    <row r="892" spans="1:52" x14ac:dyDescent="0.3">
      <c r="F892" s="2"/>
      <c r="G892" s="2"/>
      <c r="H892" s="4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Y892" s="8"/>
      <c r="Z892" s="8"/>
      <c r="AA892" s="8"/>
      <c r="AB892" s="8"/>
      <c r="AC892" s="8"/>
      <c r="AD892" s="8"/>
      <c r="AE892" s="8"/>
      <c r="AF892" s="8"/>
      <c r="AG892" s="8"/>
      <c r="AH892" s="8"/>
      <c r="AI892" s="8"/>
      <c r="AK892" s="8"/>
      <c r="AL892" s="8"/>
      <c r="AM892" s="8"/>
      <c r="AN892" s="8"/>
      <c r="AO892" s="8"/>
      <c r="AP892" s="8"/>
      <c r="AQ892" s="8"/>
      <c r="AR892" s="8"/>
      <c r="AS892" s="8"/>
      <c r="AT892" s="8"/>
      <c r="AU892" s="8"/>
    </row>
    <row r="893" spans="1:52" x14ac:dyDescent="0.3">
      <c r="F893" s="2"/>
      <c r="G893" s="2"/>
      <c r="H893" s="4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Y893" s="8"/>
      <c r="Z893" s="8"/>
      <c r="AA893" s="8"/>
      <c r="AB893" s="8"/>
      <c r="AC893" s="8"/>
      <c r="AD893" s="8"/>
      <c r="AE893" s="8"/>
      <c r="AF893" s="8"/>
      <c r="AG893" s="8"/>
      <c r="AH893" s="8"/>
      <c r="AI893" s="8"/>
      <c r="AK893" s="8"/>
      <c r="AL893" s="8"/>
      <c r="AM893" s="8"/>
      <c r="AN893" s="8"/>
      <c r="AO893" s="8"/>
      <c r="AP893" s="8"/>
      <c r="AQ893" s="8"/>
      <c r="AR893" s="8"/>
      <c r="AS893" s="8"/>
      <c r="AT893" s="8"/>
      <c r="AU893" s="8"/>
    </row>
    <row r="894" spans="1:52" x14ac:dyDescent="0.3">
      <c r="F894" s="2"/>
      <c r="G894" s="2"/>
      <c r="H894" s="4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Y894" s="8"/>
      <c r="Z894" s="8"/>
      <c r="AA894" s="8"/>
      <c r="AB894" s="8"/>
      <c r="AC894" s="8"/>
      <c r="AD894" s="8"/>
      <c r="AE894" s="8"/>
      <c r="AF894" s="8"/>
      <c r="AG894" s="8"/>
      <c r="AH894" s="8"/>
      <c r="AI894" s="8"/>
      <c r="AK894" s="8"/>
      <c r="AL894" s="8"/>
      <c r="AM894" s="8"/>
      <c r="AN894" s="8"/>
      <c r="AO894" s="8"/>
      <c r="AP894" s="8"/>
      <c r="AQ894" s="8"/>
      <c r="AR894" s="8"/>
      <c r="AS894" s="8"/>
      <c r="AT894" s="8"/>
      <c r="AU894" s="8"/>
    </row>
    <row r="895" spans="1:52" x14ac:dyDescent="0.3">
      <c r="F895" s="2"/>
      <c r="G895" s="2"/>
      <c r="H895" s="4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Y895" s="8"/>
      <c r="Z895" s="8"/>
      <c r="AA895" s="8"/>
      <c r="AB895" s="8"/>
      <c r="AC895" s="8"/>
      <c r="AD895" s="8"/>
      <c r="AE895" s="8"/>
      <c r="AF895" s="8"/>
      <c r="AG895" s="8"/>
      <c r="AH895" s="8"/>
      <c r="AI895" s="8"/>
      <c r="AK895" s="8"/>
      <c r="AL895" s="8"/>
      <c r="AM895" s="8"/>
      <c r="AN895" s="8"/>
      <c r="AO895" s="8"/>
      <c r="AP895" s="8"/>
      <c r="AQ895" s="8"/>
      <c r="AR895" s="8"/>
      <c r="AS895" s="8"/>
      <c r="AT895" s="8"/>
      <c r="AU895" s="8"/>
    </row>
    <row r="896" spans="1:52" x14ac:dyDescent="0.3">
      <c r="F896" s="2"/>
      <c r="G896" s="2"/>
      <c r="H896" s="4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Y896" s="8"/>
      <c r="Z896" s="8"/>
      <c r="AA896" s="8"/>
      <c r="AB896" s="8"/>
      <c r="AC896" s="8"/>
      <c r="AD896" s="8"/>
      <c r="AE896" s="8"/>
      <c r="AF896" s="8"/>
      <c r="AG896" s="8"/>
      <c r="AH896" s="8"/>
      <c r="AI896" s="8"/>
      <c r="AK896" s="8"/>
      <c r="AL896" s="8"/>
      <c r="AM896" s="8"/>
      <c r="AN896" s="8"/>
      <c r="AO896" s="8"/>
      <c r="AP896" s="8"/>
      <c r="AQ896" s="8"/>
      <c r="AR896" s="8"/>
      <c r="AS896" s="8"/>
      <c r="AT896" s="8"/>
      <c r="AU896" s="8"/>
    </row>
    <row r="897" spans="6:47" x14ac:dyDescent="0.3">
      <c r="F897" s="2"/>
      <c r="G897" s="2"/>
      <c r="H897" s="4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Y897" s="8"/>
      <c r="Z897" s="8"/>
      <c r="AA897" s="8"/>
      <c r="AB897" s="8"/>
      <c r="AC897" s="8"/>
      <c r="AD897" s="8"/>
      <c r="AE897" s="8"/>
      <c r="AF897" s="8"/>
      <c r="AG897" s="8"/>
      <c r="AH897" s="8"/>
      <c r="AI897" s="8"/>
      <c r="AK897" s="8"/>
      <c r="AL897" s="8"/>
      <c r="AM897" s="8"/>
      <c r="AN897" s="8"/>
      <c r="AO897" s="8"/>
      <c r="AP897" s="8"/>
      <c r="AQ897" s="8"/>
      <c r="AR897" s="8"/>
      <c r="AS897" s="8"/>
      <c r="AT897" s="8"/>
      <c r="AU897" s="8"/>
    </row>
    <row r="898" spans="6:47" x14ac:dyDescent="0.3">
      <c r="F898" s="2"/>
      <c r="G898" s="2"/>
      <c r="H898" s="4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Y898" s="8"/>
      <c r="Z898" s="8"/>
      <c r="AA898" s="8"/>
      <c r="AB898" s="8"/>
      <c r="AC898" s="8"/>
      <c r="AD898" s="8"/>
      <c r="AE898" s="8"/>
      <c r="AF898" s="8"/>
      <c r="AG898" s="8"/>
      <c r="AH898" s="8"/>
      <c r="AI898" s="8"/>
      <c r="AK898" s="8"/>
      <c r="AL898" s="8"/>
      <c r="AM898" s="8"/>
      <c r="AN898" s="8"/>
      <c r="AO898" s="8"/>
      <c r="AP898" s="8"/>
      <c r="AQ898" s="8"/>
      <c r="AR898" s="8"/>
      <c r="AS898" s="8"/>
      <c r="AT898" s="8"/>
      <c r="AU898" s="8"/>
    </row>
    <row r="899" spans="6:47" x14ac:dyDescent="0.3">
      <c r="F899" s="2"/>
      <c r="G899" s="2"/>
      <c r="H899" s="4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Y899" s="8"/>
      <c r="Z899" s="8"/>
      <c r="AA899" s="8"/>
      <c r="AB899" s="8"/>
      <c r="AC899" s="8"/>
      <c r="AD899" s="8"/>
      <c r="AE899" s="8"/>
      <c r="AF899" s="8"/>
      <c r="AG899" s="8"/>
      <c r="AH899" s="8"/>
      <c r="AI899" s="8"/>
      <c r="AK899" s="8"/>
      <c r="AL899" s="8"/>
      <c r="AM899" s="8"/>
      <c r="AN899" s="8"/>
      <c r="AO899" s="8"/>
      <c r="AP899" s="8"/>
      <c r="AQ899" s="8"/>
      <c r="AR899" s="8"/>
      <c r="AS899" s="8"/>
      <c r="AT899" s="8"/>
      <c r="AU899" s="8"/>
    </row>
    <row r="900" spans="6:47" x14ac:dyDescent="0.3">
      <c r="F900" s="2"/>
      <c r="G900" s="2"/>
      <c r="H900" s="4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Y900" s="8"/>
      <c r="Z900" s="8"/>
      <c r="AA900" s="8"/>
      <c r="AB900" s="8"/>
      <c r="AC900" s="8"/>
      <c r="AD900" s="8"/>
      <c r="AE900" s="8"/>
      <c r="AF900" s="8"/>
      <c r="AG900" s="8"/>
      <c r="AH900" s="8"/>
      <c r="AI900" s="8"/>
      <c r="AK900" s="8"/>
      <c r="AL900" s="8"/>
      <c r="AM900" s="8"/>
      <c r="AN900" s="8"/>
      <c r="AO900" s="8"/>
      <c r="AP900" s="8"/>
      <c r="AQ900" s="8"/>
      <c r="AR900" s="8"/>
      <c r="AS900" s="8"/>
      <c r="AT900" s="8"/>
      <c r="AU900" s="8"/>
    </row>
    <row r="901" spans="6:47" x14ac:dyDescent="0.3">
      <c r="F901" s="2"/>
      <c r="G901" s="2"/>
      <c r="H901" s="4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Y901" s="8"/>
      <c r="Z901" s="8"/>
      <c r="AA901" s="8"/>
      <c r="AB901" s="8"/>
      <c r="AC901" s="8"/>
      <c r="AD901" s="8"/>
      <c r="AE901" s="8"/>
      <c r="AF901" s="8"/>
      <c r="AG901" s="8"/>
      <c r="AH901" s="8"/>
      <c r="AI901" s="8"/>
      <c r="AK901" s="8"/>
      <c r="AL901" s="8"/>
      <c r="AM901" s="8"/>
      <c r="AN901" s="8"/>
      <c r="AO901" s="8"/>
      <c r="AP901" s="8"/>
      <c r="AQ901" s="8"/>
      <c r="AR901" s="8"/>
      <c r="AS901" s="8"/>
      <c r="AT901" s="8"/>
      <c r="AU901" s="8"/>
    </row>
    <row r="902" spans="6:47" x14ac:dyDescent="0.3">
      <c r="F902" s="2"/>
      <c r="G902" s="2"/>
      <c r="H902" s="4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Y902" s="8"/>
      <c r="Z902" s="8"/>
      <c r="AA902" s="8"/>
      <c r="AB902" s="8"/>
      <c r="AC902" s="8"/>
      <c r="AD902" s="8"/>
      <c r="AE902" s="8"/>
      <c r="AF902" s="8"/>
      <c r="AG902" s="8"/>
      <c r="AH902" s="8"/>
      <c r="AI902" s="8"/>
      <c r="AK902" s="8"/>
      <c r="AL902" s="8"/>
      <c r="AM902" s="8"/>
      <c r="AN902" s="8"/>
      <c r="AO902" s="8"/>
      <c r="AP902" s="8"/>
      <c r="AQ902" s="8"/>
      <c r="AR902" s="8"/>
      <c r="AS902" s="8"/>
      <c r="AT902" s="8"/>
      <c r="AU902" s="8"/>
    </row>
    <row r="903" spans="6:47" x14ac:dyDescent="0.3">
      <c r="F903" s="2"/>
      <c r="G903" s="2"/>
      <c r="H903" s="4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Y903" s="8"/>
      <c r="Z903" s="8"/>
      <c r="AA903" s="8"/>
      <c r="AB903" s="8"/>
      <c r="AC903" s="8"/>
      <c r="AD903" s="8"/>
      <c r="AE903" s="8"/>
      <c r="AF903" s="8"/>
      <c r="AG903" s="8"/>
      <c r="AH903" s="8"/>
      <c r="AI903" s="8"/>
      <c r="AK903" s="8"/>
      <c r="AL903" s="8"/>
      <c r="AM903" s="8"/>
      <c r="AN903" s="8"/>
      <c r="AO903" s="8"/>
      <c r="AP903" s="8"/>
      <c r="AQ903" s="8"/>
      <c r="AR903" s="8"/>
      <c r="AS903" s="8"/>
      <c r="AT903" s="8"/>
      <c r="AU903" s="8"/>
    </row>
    <row r="904" spans="6:47" x14ac:dyDescent="0.3">
      <c r="F904" s="2"/>
      <c r="G904" s="2"/>
      <c r="H904" s="4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Y904" s="8"/>
      <c r="Z904" s="8"/>
      <c r="AA904" s="8"/>
      <c r="AB904" s="8"/>
      <c r="AC904" s="8"/>
      <c r="AD904" s="8"/>
      <c r="AE904" s="8"/>
      <c r="AF904" s="8"/>
      <c r="AG904" s="8"/>
      <c r="AH904" s="8"/>
      <c r="AI904" s="8"/>
      <c r="AK904" s="8"/>
      <c r="AL904" s="8"/>
      <c r="AM904" s="8"/>
      <c r="AN904" s="8"/>
      <c r="AO904" s="8"/>
      <c r="AP904" s="8"/>
      <c r="AQ904" s="8"/>
      <c r="AR904" s="8"/>
      <c r="AS904" s="8"/>
      <c r="AT904" s="8"/>
      <c r="AU904" s="8"/>
    </row>
    <row r="905" spans="6:47" x14ac:dyDescent="0.3">
      <c r="F905" s="2"/>
      <c r="G905" s="2"/>
      <c r="H905" s="4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Y905" s="8"/>
      <c r="Z905" s="8"/>
      <c r="AA905" s="8"/>
      <c r="AB905" s="8"/>
      <c r="AC905" s="8"/>
      <c r="AD905" s="8"/>
      <c r="AE905" s="8"/>
      <c r="AF905" s="8"/>
      <c r="AG905" s="8"/>
      <c r="AH905" s="8"/>
      <c r="AI905" s="8"/>
      <c r="AK905" s="8"/>
      <c r="AL905" s="8"/>
      <c r="AM905" s="8"/>
      <c r="AN905" s="8"/>
      <c r="AO905" s="8"/>
      <c r="AP905" s="8"/>
      <c r="AQ905" s="8"/>
      <c r="AR905" s="8"/>
      <c r="AS905" s="8"/>
      <c r="AT905" s="8"/>
      <c r="AU905" s="8"/>
    </row>
    <row r="906" spans="6:47" x14ac:dyDescent="0.3">
      <c r="F906" s="2"/>
      <c r="G906" s="2"/>
      <c r="H906" s="4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Y906" s="8"/>
      <c r="Z906" s="8"/>
      <c r="AA906" s="8"/>
      <c r="AB906" s="8"/>
      <c r="AC906" s="8"/>
      <c r="AD906" s="8"/>
      <c r="AE906" s="8"/>
      <c r="AF906" s="8"/>
      <c r="AG906" s="8"/>
      <c r="AH906" s="8"/>
      <c r="AI906" s="8"/>
      <c r="AK906" s="8"/>
      <c r="AL906" s="8"/>
      <c r="AM906" s="8"/>
      <c r="AN906" s="8"/>
      <c r="AO906" s="8"/>
      <c r="AP906" s="8"/>
      <c r="AQ906" s="8"/>
      <c r="AR906" s="8"/>
      <c r="AS906" s="8"/>
      <c r="AT906" s="8"/>
      <c r="AU906" s="8"/>
    </row>
    <row r="907" spans="6:47" x14ac:dyDescent="0.3">
      <c r="F907" s="2"/>
      <c r="G907" s="2"/>
      <c r="H907" s="4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Y907" s="8"/>
      <c r="Z907" s="8"/>
      <c r="AA907" s="8"/>
      <c r="AB907" s="8"/>
      <c r="AC907" s="8"/>
      <c r="AD907" s="8"/>
      <c r="AE907" s="8"/>
      <c r="AF907" s="8"/>
      <c r="AG907" s="8"/>
      <c r="AH907" s="8"/>
      <c r="AI907" s="8"/>
      <c r="AK907" s="8"/>
      <c r="AL907" s="8"/>
      <c r="AM907" s="8"/>
      <c r="AN907" s="8"/>
      <c r="AO907" s="8"/>
      <c r="AP907" s="8"/>
      <c r="AQ907" s="8"/>
      <c r="AR907" s="8"/>
      <c r="AS907" s="8"/>
      <c r="AT907" s="8"/>
      <c r="AU907" s="8"/>
    </row>
    <row r="908" spans="6:47" x14ac:dyDescent="0.3">
      <c r="F908" s="2"/>
      <c r="G908" s="2"/>
      <c r="H908" s="4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Y908" s="8"/>
      <c r="Z908" s="8"/>
      <c r="AA908" s="8"/>
      <c r="AB908" s="8"/>
      <c r="AC908" s="8"/>
      <c r="AD908" s="8"/>
      <c r="AE908" s="8"/>
      <c r="AF908" s="8"/>
      <c r="AG908" s="8"/>
      <c r="AH908" s="8"/>
      <c r="AI908" s="8"/>
      <c r="AK908" s="8"/>
      <c r="AL908" s="8"/>
      <c r="AM908" s="8"/>
      <c r="AN908" s="8"/>
      <c r="AO908" s="8"/>
      <c r="AP908" s="8"/>
      <c r="AQ908" s="8"/>
      <c r="AR908" s="8"/>
      <c r="AS908" s="8"/>
      <c r="AT908" s="8"/>
      <c r="AU908" s="8"/>
    </row>
    <row r="909" spans="6:47" x14ac:dyDescent="0.3">
      <c r="F909" s="2"/>
      <c r="G909" s="2"/>
      <c r="H909" s="4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Y909" s="8"/>
      <c r="Z909" s="8"/>
      <c r="AA909" s="8"/>
      <c r="AB909" s="8"/>
      <c r="AC909" s="8"/>
      <c r="AD909" s="8"/>
      <c r="AE909" s="8"/>
      <c r="AF909" s="8"/>
      <c r="AG909" s="8"/>
      <c r="AH909" s="8"/>
      <c r="AI909" s="8"/>
      <c r="AK909" s="8"/>
      <c r="AL909" s="8"/>
      <c r="AM909" s="8"/>
      <c r="AN909" s="8"/>
      <c r="AO909" s="8"/>
      <c r="AP909" s="8"/>
      <c r="AQ909" s="8"/>
      <c r="AR909" s="8"/>
      <c r="AS909" s="8"/>
      <c r="AT909" s="8"/>
      <c r="AU909" s="8"/>
    </row>
    <row r="910" spans="6:47" x14ac:dyDescent="0.3">
      <c r="F910" s="2"/>
      <c r="G910" s="2"/>
      <c r="H910" s="4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Y910" s="8"/>
      <c r="Z910" s="8"/>
      <c r="AA910" s="8"/>
      <c r="AB910" s="8"/>
      <c r="AC910" s="8"/>
      <c r="AD910" s="8"/>
      <c r="AE910" s="8"/>
      <c r="AF910" s="8"/>
      <c r="AG910" s="8"/>
      <c r="AH910" s="8"/>
      <c r="AI910" s="8"/>
      <c r="AK910" s="8"/>
      <c r="AL910" s="8"/>
      <c r="AM910" s="8"/>
      <c r="AN910" s="8"/>
      <c r="AO910" s="8"/>
      <c r="AP910" s="8"/>
      <c r="AQ910" s="8"/>
      <c r="AR910" s="8"/>
      <c r="AS910" s="8"/>
      <c r="AT910" s="8"/>
      <c r="AU910" s="8"/>
    </row>
    <row r="911" spans="6:47" x14ac:dyDescent="0.3">
      <c r="F911" s="2"/>
      <c r="G911" s="2"/>
      <c r="H911" s="4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Y911" s="8"/>
      <c r="Z911" s="8"/>
      <c r="AA911" s="8"/>
      <c r="AB911" s="8"/>
      <c r="AC911" s="8"/>
      <c r="AD911" s="8"/>
      <c r="AE911" s="8"/>
      <c r="AF911" s="8"/>
      <c r="AG911" s="8"/>
      <c r="AH911" s="8"/>
      <c r="AI911" s="8"/>
      <c r="AK911" s="8"/>
      <c r="AL911" s="8"/>
      <c r="AM911" s="8"/>
      <c r="AN911" s="8"/>
      <c r="AO911" s="8"/>
      <c r="AP911" s="8"/>
      <c r="AQ911" s="8"/>
      <c r="AR911" s="8"/>
      <c r="AS911" s="8"/>
      <c r="AT911" s="8"/>
      <c r="AU911" s="8"/>
    </row>
    <row r="912" spans="6:47" x14ac:dyDescent="0.3">
      <c r="F912" s="2"/>
      <c r="G912" s="2"/>
      <c r="H912" s="4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Y912" s="8"/>
      <c r="Z912" s="8"/>
      <c r="AA912" s="8"/>
      <c r="AB912" s="8"/>
      <c r="AC912" s="8"/>
      <c r="AD912" s="8"/>
      <c r="AE912" s="8"/>
      <c r="AF912" s="8"/>
      <c r="AG912" s="8"/>
      <c r="AH912" s="8"/>
      <c r="AI912" s="8"/>
      <c r="AK912" s="8"/>
      <c r="AL912" s="8"/>
      <c r="AM912" s="8"/>
      <c r="AN912" s="8"/>
      <c r="AO912" s="8"/>
      <c r="AP912" s="8"/>
      <c r="AQ912" s="8"/>
      <c r="AR912" s="8"/>
      <c r="AS912" s="8"/>
      <c r="AT912" s="8"/>
      <c r="AU912" s="8"/>
    </row>
    <row r="913" spans="6:47" x14ac:dyDescent="0.3">
      <c r="F913" s="2"/>
      <c r="G913" s="2"/>
      <c r="H913" s="4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Y913" s="8"/>
      <c r="Z913" s="8"/>
      <c r="AA913" s="8"/>
      <c r="AB913" s="8"/>
      <c r="AC913" s="8"/>
      <c r="AD913" s="8"/>
      <c r="AE913" s="8"/>
      <c r="AF913" s="8"/>
      <c r="AG913" s="8"/>
      <c r="AH913" s="8"/>
      <c r="AI913" s="8"/>
      <c r="AK913" s="8"/>
      <c r="AL913" s="8"/>
      <c r="AM913" s="8"/>
      <c r="AN913" s="8"/>
      <c r="AO913" s="8"/>
      <c r="AP913" s="8"/>
      <c r="AQ913" s="8"/>
      <c r="AR913" s="8"/>
      <c r="AS913" s="8"/>
      <c r="AT913" s="8"/>
      <c r="AU913" s="8"/>
    </row>
    <row r="914" spans="6:47" x14ac:dyDescent="0.3">
      <c r="F914" s="2"/>
      <c r="G914" s="2"/>
      <c r="H914" s="4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Y914" s="8"/>
      <c r="Z914" s="8"/>
      <c r="AA914" s="8"/>
      <c r="AB914" s="8"/>
      <c r="AC914" s="8"/>
      <c r="AD914" s="8"/>
      <c r="AE914" s="8"/>
      <c r="AF914" s="8"/>
      <c r="AG914" s="8"/>
      <c r="AH914" s="8"/>
      <c r="AI914" s="8"/>
      <c r="AK914" s="8"/>
      <c r="AL914" s="8"/>
      <c r="AM914" s="8"/>
      <c r="AN914" s="8"/>
      <c r="AO914" s="8"/>
      <c r="AP914" s="8"/>
      <c r="AQ914" s="8"/>
      <c r="AR914" s="8"/>
      <c r="AS914" s="8"/>
      <c r="AT914" s="8"/>
      <c r="AU914" s="8"/>
    </row>
    <row r="915" spans="6:47" x14ac:dyDescent="0.3">
      <c r="F915" s="2"/>
      <c r="G915" s="2"/>
      <c r="H915" s="4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Y915" s="8"/>
      <c r="Z915" s="8"/>
      <c r="AA915" s="8"/>
      <c r="AB915" s="8"/>
      <c r="AC915" s="8"/>
      <c r="AD915" s="8"/>
      <c r="AE915" s="8"/>
      <c r="AF915" s="8"/>
      <c r="AG915" s="8"/>
      <c r="AH915" s="8"/>
      <c r="AI915" s="8"/>
      <c r="AK915" s="8"/>
      <c r="AL915" s="8"/>
      <c r="AM915" s="8"/>
      <c r="AN915" s="8"/>
      <c r="AO915" s="8"/>
      <c r="AP915" s="8"/>
      <c r="AQ915" s="8"/>
      <c r="AR915" s="8"/>
      <c r="AS915" s="8"/>
      <c r="AT915" s="8"/>
      <c r="AU915" s="8"/>
    </row>
    <row r="916" spans="6:47" x14ac:dyDescent="0.3">
      <c r="F916" s="2"/>
      <c r="G916" s="2"/>
      <c r="H916" s="4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Y916" s="8"/>
      <c r="Z916" s="8"/>
      <c r="AA916" s="8"/>
      <c r="AB916" s="8"/>
      <c r="AC916" s="8"/>
      <c r="AD916" s="8"/>
      <c r="AE916" s="8"/>
      <c r="AF916" s="8"/>
      <c r="AG916" s="8"/>
      <c r="AH916" s="8"/>
      <c r="AI916" s="8"/>
      <c r="AK916" s="8"/>
      <c r="AL916" s="8"/>
      <c r="AM916" s="8"/>
      <c r="AN916" s="8"/>
      <c r="AO916" s="8"/>
      <c r="AP916" s="8"/>
      <c r="AQ916" s="8"/>
      <c r="AR916" s="8"/>
      <c r="AS916" s="8"/>
      <c r="AT916" s="8"/>
      <c r="AU916" s="8"/>
    </row>
    <row r="917" spans="6:47" x14ac:dyDescent="0.3">
      <c r="F917" s="2"/>
      <c r="G917" s="2"/>
      <c r="H917" s="4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Y917" s="8"/>
      <c r="Z917" s="8"/>
      <c r="AA917" s="8"/>
      <c r="AB917" s="8"/>
      <c r="AC917" s="8"/>
      <c r="AD917" s="8"/>
      <c r="AE917" s="8"/>
      <c r="AF917" s="8"/>
      <c r="AG917" s="8"/>
      <c r="AH917" s="8"/>
      <c r="AI917" s="8"/>
      <c r="AK917" s="8"/>
      <c r="AL917" s="8"/>
      <c r="AM917" s="8"/>
      <c r="AN917" s="8"/>
      <c r="AO917" s="8"/>
      <c r="AP917" s="8"/>
      <c r="AQ917" s="8"/>
      <c r="AR917" s="8"/>
      <c r="AS917" s="8"/>
      <c r="AT917" s="8"/>
      <c r="AU917" s="8"/>
    </row>
    <row r="918" spans="6:47" x14ac:dyDescent="0.3">
      <c r="F918" s="2"/>
      <c r="G918" s="2"/>
      <c r="H918" s="4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Y918" s="8"/>
      <c r="Z918" s="8"/>
      <c r="AA918" s="8"/>
      <c r="AB918" s="8"/>
      <c r="AC918" s="8"/>
      <c r="AD918" s="8"/>
      <c r="AE918" s="8"/>
      <c r="AF918" s="8"/>
      <c r="AG918" s="8"/>
      <c r="AH918" s="8"/>
      <c r="AI918" s="8"/>
      <c r="AK918" s="8"/>
      <c r="AL918" s="8"/>
      <c r="AM918" s="8"/>
      <c r="AN918" s="8"/>
      <c r="AO918" s="8"/>
      <c r="AP918" s="8"/>
      <c r="AQ918" s="8"/>
      <c r="AR918" s="8"/>
      <c r="AS918" s="8"/>
      <c r="AT918" s="8"/>
      <c r="AU918" s="8"/>
    </row>
    <row r="919" spans="6:47" x14ac:dyDescent="0.3">
      <c r="F919" s="2"/>
      <c r="G919" s="2"/>
      <c r="H919" s="4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Y919" s="8"/>
      <c r="Z919" s="8"/>
      <c r="AA919" s="8"/>
      <c r="AB919" s="8"/>
      <c r="AC919" s="8"/>
      <c r="AD919" s="8"/>
      <c r="AE919" s="8"/>
      <c r="AF919" s="8"/>
      <c r="AG919" s="8"/>
      <c r="AH919" s="8"/>
      <c r="AI919" s="8"/>
      <c r="AK919" s="8"/>
      <c r="AL919" s="8"/>
      <c r="AM919" s="8"/>
      <c r="AN919" s="8"/>
      <c r="AO919" s="8"/>
      <c r="AP919" s="8"/>
      <c r="AQ919" s="8"/>
      <c r="AR919" s="8"/>
      <c r="AS919" s="8"/>
      <c r="AT919" s="8"/>
      <c r="AU919" s="8"/>
    </row>
    <row r="920" spans="6:47" x14ac:dyDescent="0.3">
      <c r="F920" s="2"/>
      <c r="G920" s="2"/>
      <c r="H920" s="4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Y920" s="8"/>
      <c r="Z920" s="8"/>
      <c r="AA920" s="8"/>
      <c r="AB920" s="8"/>
      <c r="AC920" s="8"/>
      <c r="AD920" s="8"/>
      <c r="AE920" s="8"/>
      <c r="AF920" s="8"/>
      <c r="AG920" s="8"/>
      <c r="AH920" s="8"/>
      <c r="AI920" s="8"/>
      <c r="AK920" s="8"/>
      <c r="AL920" s="8"/>
      <c r="AM920" s="8"/>
      <c r="AN920" s="8"/>
      <c r="AO920" s="8"/>
      <c r="AP920" s="8"/>
      <c r="AQ920" s="8"/>
      <c r="AR920" s="8"/>
      <c r="AS920" s="8"/>
      <c r="AT920" s="8"/>
      <c r="AU920" s="8"/>
    </row>
    <row r="921" spans="6:47" x14ac:dyDescent="0.3">
      <c r="F921" s="2"/>
      <c r="G921" s="2"/>
      <c r="H921" s="4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Y921" s="8"/>
      <c r="Z921" s="8"/>
      <c r="AA921" s="8"/>
      <c r="AB921" s="8"/>
      <c r="AC921" s="8"/>
      <c r="AD921" s="8"/>
      <c r="AE921" s="8"/>
      <c r="AF921" s="8"/>
      <c r="AG921" s="8"/>
      <c r="AH921" s="8"/>
      <c r="AI921" s="8"/>
      <c r="AK921" s="8"/>
      <c r="AL921" s="8"/>
      <c r="AM921" s="8"/>
      <c r="AN921" s="8"/>
      <c r="AO921" s="8"/>
      <c r="AP921" s="8"/>
      <c r="AQ921" s="8"/>
      <c r="AR921" s="8"/>
      <c r="AS921" s="8"/>
      <c r="AT921" s="8"/>
      <c r="AU921" s="8"/>
    </row>
    <row r="922" spans="6:47" x14ac:dyDescent="0.3">
      <c r="F922" s="2"/>
      <c r="G922" s="2"/>
      <c r="H922" s="4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Y922" s="8"/>
      <c r="Z922" s="8"/>
      <c r="AA922" s="8"/>
      <c r="AB922" s="8"/>
      <c r="AC922" s="8"/>
      <c r="AD922" s="8"/>
      <c r="AE922" s="8"/>
      <c r="AF922" s="8"/>
      <c r="AG922" s="8"/>
      <c r="AH922" s="8"/>
      <c r="AI922" s="8"/>
      <c r="AK922" s="8"/>
      <c r="AL922" s="8"/>
      <c r="AM922" s="8"/>
      <c r="AN922" s="8"/>
      <c r="AO922" s="8"/>
      <c r="AP922" s="8"/>
      <c r="AQ922" s="8"/>
      <c r="AR922" s="8"/>
      <c r="AS922" s="8"/>
      <c r="AT922" s="8"/>
      <c r="AU922" s="8"/>
    </row>
    <row r="923" spans="6:47" x14ac:dyDescent="0.3">
      <c r="F923" s="2"/>
      <c r="G923" s="2"/>
      <c r="H923" s="4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Y923" s="8"/>
      <c r="Z923" s="8"/>
      <c r="AA923" s="8"/>
      <c r="AB923" s="8"/>
      <c r="AC923" s="8"/>
      <c r="AD923" s="8"/>
      <c r="AE923" s="8"/>
      <c r="AF923" s="8"/>
      <c r="AG923" s="8"/>
      <c r="AH923" s="8"/>
      <c r="AI923" s="8"/>
      <c r="AK923" s="8"/>
      <c r="AL923" s="8"/>
      <c r="AM923" s="8"/>
      <c r="AN923" s="8"/>
      <c r="AO923" s="8"/>
      <c r="AP923" s="8"/>
      <c r="AQ923" s="8"/>
      <c r="AR923" s="8"/>
      <c r="AS923" s="8"/>
      <c r="AT923" s="8"/>
      <c r="AU923" s="8"/>
    </row>
    <row r="924" spans="6:47" x14ac:dyDescent="0.3">
      <c r="F924" s="2"/>
      <c r="G924" s="2"/>
      <c r="H924" s="4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Y924" s="8"/>
      <c r="Z924" s="8"/>
      <c r="AA924" s="8"/>
      <c r="AB924" s="8"/>
      <c r="AC924" s="8"/>
      <c r="AD924" s="8"/>
      <c r="AE924" s="8"/>
      <c r="AF924" s="8"/>
      <c r="AG924" s="8"/>
      <c r="AH924" s="8"/>
      <c r="AI924" s="8"/>
      <c r="AK924" s="8"/>
      <c r="AL924" s="8"/>
      <c r="AM924" s="8"/>
      <c r="AN924" s="8"/>
      <c r="AO924" s="8"/>
      <c r="AP924" s="8"/>
      <c r="AQ924" s="8"/>
      <c r="AR924" s="8"/>
      <c r="AS924" s="8"/>
      <c r="AT924" s="8"/>
      <c r="AU924" s="8"/>
    </row>
    <row r="925" spans="6:47" x14ac:dyDescent="0.3">
      <c r="F925" s="2"/>
      <c r="G925" s="2"/>
      <c r="H925" s="4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Y925" s="8"/>
      <c r="Z925" s="8"/>
      <c r="AA925" s="8"/>
      <c r="AB925" s="8"/>
      <c r="AC925" s="8"/>
      <c r="AD925" s="8"/>
      <c r="AE925" s="8"/>
      <c r="AF925" s="8"/>
      <c r="AG925" s="8"/>
      <c r="AH925" s="8"/>
      <c r="AI925" s="8"/>
      <c r="AK925" s="8"/>
      <c r="AL925" s="8"/>
      <c r="AM925" s="8"/>
      <c r="AN925" s="8"/>
      <c r="AO925" s="8"/>
      <c r="AP925" s="8"/>
      <c r="AQ925" s="8"/>
      <c r="AR925" s="8"/>
      <c r="AS925" s="8"/>
      <c r="AT925" s="8"/>
      <c r="AU925" s="8"/>
    </row>
    <row r="926" spans="6:47" x14ac:dyDescent="0.3">
      <c r="F926" s="2"/>
      <c r="G926" s="2"/>
      <c r="H926" s="4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Y926" s="8"/>
      <c r="Z926" s="8"/>
      <c r="AA926" s="8"/>
      <c r="AB926" s="8"/>
      <c r="AC926" s="8"/>
      <c r="AD926" s="8"/>
      <c r="AE926" s="8"/>
      <c r="AF926" s="8"/>
      <c r="AG926" s="8"/>
      <c r="AH926" s="8"/>
      <c r="AI926" s="8"/>
      <c r="AK926" s="8"/>
      <c r="AL926" s="8"/>
      <c r="AM926" s="8"/>
      <c r="AN926" s="8"/>
      <c r="AO926" s="8"/>
      <c r="AP926" s="8"/>
      <c r="AQ926" s="8"/>
      <c r="AR926" s="8"/>
      <c r="AS926" s="8"/>
      <c r="AT926" s="8"/>
      <c r="AU926" s="8"/>
    </row>
    <row r="927" spans="6:47" x14ac:dyDescent="0.3">
      <c r="F927" s="2"/>
      <c r="G927" s="2"/>
      <c r="H927" s="4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Y927" s="8"/>
      <c r="Z927" s="8"/>
      <c r="AA927" s="8"/>
      <c r="AB927" s="8"/>
      <c r="AC927" s="8"/>
      <c r="AD927" s="8"/>
      <c r="AE927" s="8"/>
      <c r="AF927" s="8"/>
      <c r="AG927" s="8"/>
      <c r="AH927" s="8"/>
      <c r="AI927" s="8"/>
      <c r="AK927" s="8"/>
      <c r="AL927" s="8"/>
      <c r="AM927" s="8"/>
      <c r="AN927" s="8"/>
      <c r="AO927" s="8"/>
      <c r="AP927" s="8"/>
      <c r="AQ927" s="8"/>
      <c r="AR927" s="8"/>
      <c r="AS927" s="8"/>
      <c r="AT927" s="8"/>
      <c r="AU927" s="8"/>
    </row>
    <row r="928" spans="6:47" x14ac:dyDescent="0.3">
      <c r="F928" s="2"/>
      <c r="G928" s="2"/>
      <c r="H928" s="4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Y928" s="8"/>
      <c r="Z928" s="8"/>
      <c r="AA928" s="8"/>
      <c r="AB928" s="8"/>
      <c r="AC928" s="8"/>
      <c r="AD928" s="8"/>
      <c r="AE928" s="8"/>
      <c r="AF928" s="8"/>
      <c r="AG928" s="8"/>
      <c r="AH928" s="8"/>
      <c r="AI928" s="8"/>
      <c r="AK928" s="8"/>
      <c r="AL928" s="8"/>
      <c r="AM928" s="8"/>
      <c r="AN928" s="8"/>
      <c r="AO928" s="8"/>
      <c r="AP928" s="8"/>
      <c r="AQ928" s="8"/>
      <c r="AR928" s="8"/>
      <c r="AS928" s="8"/>
      <c r="AT928" s="8"/>
      <c r="AU928" s="8"/>
    </row>
    <row r="929" spans="6:47" x14ac:dyDescent="0.3">
      <c r="F929" s="2"/>
      <c r="G929" s="2"/>
      <c r="H929" s="4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Y929" s="8"/>
      <c r="Z929" s="8"/>
      <c r="AA929" s="8"/>
      <c r="AB929" s="8"/>
      <c r="AC929" s="8"/>
      <c r="AD929" s="8"/>
      <c r="AE929" s="8"/>
      <c r="AF929" s="8"/>
      <c r="AG929" s="8"/>
      <c r="AH929" s="8"/>
      <c r="AI929" s="8"/>
      <c r="AK929" s="8"/>
      <c r="AL929" s="8"/>
      <c r="AM929" s="8"/>
      <c r="AN929" s="8"/>
      <c r="AO929" s="8"/>
      <c r="AP929" s="8"/>
      <c r="AQ929" s="8"/>
      <c r="AR929" s="8"/>
      <c r="AS929" s="8"/>
      <c r="AT929" s="8"/>
      <c r="AU929" s="8"/>
    </row>
    <row r="930" spans="6:47" x14ac:dyDescent="0.3">
      <c r="F930" s="2"/>
      <c r="G930" s="2"/>
      <c r="H930" s="4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Y930" s="8"/>
      <c r="Z930" s="8"/>
      <c r="AA930" s="8"/>
      <c r="AB930" s="8"/>
      <c r="AC930" s="8"/>
      <c r="AD930" s="8"/>
      <c r="AE930" s="8"/>
      <c r="AF930" s="8"/>
      <c r="AG930" s="8"/>
      <c r="AH930" s="8"/>
      <c r="AI930" s="8"/>
      <c r="AK930" s="8"/>
      <c r="AL930" s="8"/>
      <c r="AM930" s="8"/>
      <c r="AN930" s="8"/>
      <c r="AO930" s="8"/>
      <c r="AP930" s="8"/>
      <c r="AQ930" s="8"/>
      <c r="AR930" s="8"/>
      <c r="AS930" s="8"/>
      <c r="AT930" s="8"/>
      <c r="AU930" s="8"/>
    </row>
    <row r="931" spans="6:47" x14ac:dyDescent="0.3">
      <c r="F931" s="2"/>
      <c r="G931" s="2"/>
      <c r="H931" s="4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Y931" s="8"/>
      <c r="Z931" s="8"/>
      <c r="AA931" s="8"/>
      <c r="AB931" s="8"/>
      <c r="AC931" s="8"/>
      <c r="AD931" s="8"/>
      <c r="AE931" s="8"/>
      <c r="AF931" s="8"/>
      <c r="AG931" s="8"/>
      <c r="AH931" s="8"/>
      <c r="AI931" s="8"/>
      <c r="AK931" s="8"/>
      <c r="AL931" s="8"/>
      <c r="AM931" s="8"/>
      <c r="AN931" s="8"/>
      <c r="AO931" s="8"/>
      <c r="AP931" s="8"/>
      <c r="AQ931" s="8"/>
      <c r="AR931" s="8"/>
      <c r="AS931" s="8"/>
      <c r="AT931" s="8"/>
      <c r="AU931" s="8"/>
    </row>
    <row r="932" spans="6:47" x14ac:dyDescent="0.3">
      <c r="F932" s="2"/>
      <c r="G932" s="2"/>
      <c r="H932" s="4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Y932" s="8"/>
      <c r="Z932" s="8"/>
      <c r="AA932" s="8"/>
      <c r="AB932" s="8"/>
      <c r="AC932" s="8"/>
      <c r="AD932" s="8"/>
      <c r="AE932" s="8"/>
      <c r="AF932" s="8"/>
      <c r="AG932" s="8"/>
      <c r="AH932" s="8"/>
      <c r="AI932" s="8"/>
      <c r="AK932" s="8"/>
      <c r="AL932" s="8"/>
      <c r="AM932" s="8"/>
      <c r="AN932" s="8"/>
      <c r="AO932" s="8"/>
      <c r="AP932" s="8"/>
      <c r="AQ932" s="8"/>
      <c r="AR932" s="8"/>
      <c r="AS932" s="8"/>
      <c r="AT932" s="8"/>
      <c r="AU932" s="8"/>
    </row>
    <row r="933" spans="6:47" x14ac:dyDescent="0.3">
      <c r="F933" s="2"/>
      <c r="G933" s="2"/>
      <c r="H933" s="4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Y933" s="8"/>
      <c r="Z933" s="8"/>
      <c r="AA933" s="8"/>
      <c r="AB933" s="8"/>
      <c r="AC933" s="8"/>
      <c r="AD933" s="8"/>
      <c r="AE933" s="8"/>
      <c r="AF933" s="8"/>
      <c r="AG933" s="8"/>
      <c r="AH933" s="8"/>
      <c r="AI933" s="8"/>
      <c r="AK933" s="8"/>
      <c r="AL933" s="8"/>
      <c r="AM933" s="8"/>
      <c r="AN933" s="8"/>
      <c r="AO933" s="8"/>
      <c r="AP933" s="8"/>
      <c r="AQ933" s="8"/>
      <c r="AR933" s="8"/>
      <c r="AS933" s="8"/>
      <c r="AT933" s="8"/>
      <c r="AU933" s="8"/>
    </row>
    <row r="934" spans="6:47" x14ac:dyDescent="0.3">
      <c r="F934" s="2"/>
      <c r="G934" s="2"/>
      <c r="H934" s="4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Y934" s="8"/>
      <c r="Z934" s="8"/>
      <c r="AA934" s="8"/>
      <c r="AB934" s="8"/>
      <c r="AC934" s="8"/>
      <c r="AD934" s="8"/>
      <c r="AE934" s="8"/>
      <c r="AF934" s="8"/>
      <c r="AG934" s="8"/>
      <c r="AH934" s="8"/>
      <c r="AI934" s="8"/>
      <c r="AK934" s="8"/>
      <c r="AL934" s="8"/>
      <c r="AM934" s="8"/>
      <c r="AN934" s="8"/>
      <c r="AO934" s="8"/>
      <c r="AP934" s="8"/>
      <c r="AQ934" s="8"/>
      <c r="AR934" s="8"/>
      <c r="AS934" s="8"/>
      <c r="AT934" s="8"/>
      <c r="AU934" s="8"/>
    </row>
    <row r="935" spans="6:47" x14ac:dyDescent="0.3">
      <c r="F935" s="2"/>
      <c r="G935" s="2"/>
      <c r="H935" s="4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Y935" s="8"/>
      <c r="Z935" s="8"/>
      <c r="AA935" s="8"/>
      <c r="AB935" s="8"/>
      <c r="AC935" s="8"/>
      <c r="AD935" s="8"/>
      <c r="AE935" s="8"/>
      <c r="AF935" s="8"/>
      <c r="AG935" s="8"/>
      <c r="AH935" s="8"/>
      <c r="AI935" s="8"/>
      <c r="AK935" s="8"/>
      <c r="AL935" s="8"/>
      <c r="AM935" s="8"/>
      <c r="AN935" s="8"/>
      <c r="AO935" s="8"/>
      <c r="AP935" s="8"/>
      <c r="AQ935" s="8"/>
      <c r="AR935" s="8"/>
      <c r="AS935" s="8"/>
      <c r="AT935" s="8"/>
      <c r="AU935" s="8"/>
    </row>
    <row r="936" spans="6:47" x14ac:dyDescent="0.3">
      <c r="F936" s="2"/>
      <c r="G936" s="2"/>
      <c r="H936" s="4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Y936" s="8"/>
      <c r="Z936" s="8"/>
      <c r="AA936" s="8"/>
      <c r="AB936" s="8"/>
      <c r="AC936" s="8"/>
      <c r="AD936" s="8"/>
      <c r="AE936" s="8"/>
      <c r="AF936" s="8"/>
      <c r="AG936" s="8"/>
      <c r="AH936" s="8"/>
      <c r="AI936" s="8"/>
      <c r="AK936" s="8"/>
      <c r="AL936" s="8"/>
      <c r="AM936" s="8"/>
      <c r="AN936" s="8"/>
      <c r="AO936" s="8"/>
      <c r="AP936" s="8"/>
      <c r="AQ936" s="8"/>
      <c r="AR936" s="8"/>
      <c r="AS936" s="8"/>
      <c r="AT936" s="8"/>
      <c r="AU936" s="8"/>
    </row>
    <row r="937" spans="6:47" x14ac:dyDescent="0.3">
      <c r="F937" s="2"/>
      <c r="G937" s="2"/>
      <c r="H937" s="4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Y937" s="8"/>
      <c r="Z937" s="8"/>
      <c r="AA937" s="8"/>
      <c r="AB937" s="8"/>
      <c r="AC937" s="8"/>
      <c r="AD937" s="8"/>
      <c r="AE937" s="8"/>
      <c r="AF937" s="8"/>
      <c r="AG937" s="8"/>
      <c r="AH937" s="8"/>
      <c r="AI937" s="8"/>
      <c r="AK937" s="8"/>
      <c r="AL937" s="8"/>
      <c r="AM937" s="8"/>
      <c r="AN937" s="8"/>
      <c r="AO937" s="8"/>
      <c r="AP937" s="8"/>
      <c r="AQ937" s="8"/>
      <c r="AR937" s="8"/>
      <c r="AS937" s="8"/>
      <c r="AT937" s="8"/>
      <c r="AU937" s="8"/>
    </row>
    <row r="938" spans="6:47" x14ac:dyDescent="0.3">
      <c r="F938" s="2"/>
      <c r="G938" s="2"/>
      <c r="H938" s="4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Y938" s="8"/>
      <c r="Z938" s="8"/>
      <c r="AA938" s="8"/>
      <c r="AB938" s="8"/>
      <c r="AC938" s="8"/>
      <c r="AD938" s="8"/>
      <c r="AE938" s="8"/>
      <c r="AF938" s="8"/>
      <c r="AG938" s="8"/>
      <c r="AH938" s="8"/>
      <c r="AI938" s="8"/>
      <c r="AK938" s="8"/>
      <c r="AL938" s="8"/>
      <c r="AM938" s="8"/>
      <c r="AN938" s="8"/>
      <c r="AO938" s="8"/>
      <c r="AP938" s="8"/>
      <c r="AQ938" s="8"/>
      <c r="AR938" s="8"/>
      <c r="AS938" s="8"/>
      <c r="AT938" s="8"/>
      <c r="AU938" s="8"/>
    </row>
    <row r="939" spans="6:47" x14ac:dyDescent="0.3">
      <c r="F939" s="2"/>
      <c r="G939" s="2"/>
      <c r="H939" s="4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Y939" s="8"/>
      <c r="Z939" s="8"/>
      <c r="AA939" s="8"/>
      <c r="AB939" s="8"/>
      <c r="AC939" s="8"/>
      <c r="AD939" s="8"/>
      <c r="AE939" s="8"/>
      <c r="AF939" s="8"/>
      <c r="AG939" s="8"/>
      <c r="AH939" s="8"/>
      <c r="AI939" s="8"/>
      <c r="AK939" s="8"/>
      <c r="AL939" s="8"/>
      <c r="AM939" s="8"/>
      <c r="AN939" s="8"/>
      <c r="AO939" s="8"/>
      <c r="AP939" s="8"/>
      <c r="AQ939" s="8"/>
      <c r="AR939" s="8"/>
      <c r="AS939" s="8"/>
      <c r="AT939" s="8"/>
      <c r="AU939" s="8"/>
    </row>
    <row r="940" spans="6:47" x14ac:dyDescent="0.3">
      <c r="F940" s="2"/>
      <c r="G940" s="2"/>
      <c r="H940" s="4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Y940" s="8"/>
      <c r="Z940" s="8"/>
      <c r="AA940" s="8"/>
      <c r="AB940" s="8"/>
      <c r="AC940" s="8"/>
      <c r="AD940" s="8"/>
      <c r="AE940" s="8"/>
      <c r="AF940" s="8"/>
      <c r="AG940" s="8"/>
      <c r="AH940" s="8"/>
      <c r="AI940" s="8"/>
      <c r="AK940" s="8"/>
      <c r="AL940" s="8"/>
      <c r="AM940" s="8"/>
      <c r="AN940" s="8"/>
      <c r="AO940" s="8"/>
      <c r="AP940" s="8"/>
      <c r="AQ940" s="8"/>
      <c r="AR940" s="8"/>
      <c r="AS940" s="8"/>
      <c r="AT940" s="8"/>
      <c r="AU940" s="8"/>
    </row>
    <row r="941" spans="6:47" x14ac:dyDescent="0.3">
      <c r="F941" s="2"/>
      <c r="G941" s="2"/>
      <c r="H941" s="4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Y941" s="8"/>
      <c r="Z941" s="8"/>
      <c r="AA941" s="8"/>
      <c r="AB941" s="8"/>
      <c r="AC941" s="8"/>
      <c r="AD941" s="8"/>
      <c r="AE941" s="8"/>
      <c r="AF941" s="8"/>
      <c r="AG941" s="8"/>
      <c r="AH941" s="8"/>
      <c r="AI941" s="8"/>
      <c r="AK941" s="8"/>
      <c r="AL941" s="8"/>
      <c r="AM941" s="8"/>
      <c r="AN941" s="8"/>
      <c r="AO941" s="8"/>
      <c r="AP941" s="8"/>
      <c r="AQ941" s="8"/>
      <c r="AR941" s="8"/>
      <c r="AS941" s="8"/>
      <c r="AT941" s="8"/>
      <c r="AU941" s="8"/>
    </row>
    <row r="942" spans="6:47" x14ac:dyDescent="0.3">
      <c r="F942" s="2"/>
      <c r="G942" s="2"/>
      <c r="H942" s="4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Y942" s="8"/>
      <c r="Z942" s="8"/>
      <c r="AA942" s="8"/>
      <c r="AB942" s="8"/>
      <c r="AC942" s="8"/>
      <c r="AD942" s="8"/>
      <c r="AE942" s="8"/>
      <c r="AF942" s="8"/>
      <c r="AG942" s="8"/>
      <c r="AH942" s="8"/>
      <c r="AI942" s="8"/>
      <c r="AK942" s="8"/>
      <c r="AL942" s="8"/>
      <c r="AM942" s="8"/>
      <c r="AN942" s="8"/>
      <c r="AO942" s="8"/>
      <c r="AP942" s="8"/>
      <c r="AQ942" s="8"/>
      <c r="AR942" s="8"/>
      <c r="AS942" s="8"/>
      <c r="AT942" s="8"/>
      <c r="AU942" s="8"/>
    </row>
    <row r="944" spans="6:47" x14ac:dyDescent="0.3">
      <c r="L944" s="35" t="s">
        <v>60</v>
      </c>
      <c r="M944" s="15">
        <f>Y944</f>
        <v>0.7</v>
      </c>
      <c r="N944" s="3" t="s">
        <v>3</v>
      </c>
      <c r="O944" s="3" t="s">
        <v>4</v>
      </c>
      <c r="P944" s="3" t="s">
        <v>5</v>
      </c>
      <c r="Q944" s="3" t="s">
        <v>6</v>
      </c>
      <c r="R944" s="3" t="s">
        <v>7</v>
      </c>
      <c r="S944" s="3" t="s">
        <v>8</v>
      </c>
      <c r="T944" s="3" t="s">
        <v>9</v>
      </c>
      <c r="U944" s="3" t="s">
        <v>10</v>
      </c>
      <c r="V944" s="3" t="s">
        <v>11</v>
      </c>
      <c r="W944" s="3" t="s">
        <v>12</v>
      </c>
      <c r="Y944" s="7">
        <f>X292</f>
        <v>0.7</v>
      </c>
      <c r="Z944" s="3" t="s">
        <v>3</v>
      </c>
      <c r="AA944" s="3" t="s">
        <v>4</v>
      </c>
      <c r="AB944" s="3" t="s">
        <v>5</v>
      </c>
      <c r="AC944" s="3" t="s">
        <v>6</v>
      </c>
      <c r="AD944" s="3" t="s">
        <v>7</v>
      </c>
      <c r="AE944" s="3" t="s">
        <v>8</v>
      </c>
      <c r="AF944" s="3" t="s">
        <v>9</v>
      </c>
      <c r="AG944" s="3" t="s">
        <v>10</v>
      </c>
      <c r="AH944" s="3" t="s">
        <v>11</v>
      </c>
      <c r="AI944" s="3" t="s">
        <v>12</v>
      </c>
      <c r="AK944" s="15">
        <f t="shared" ref="AK944:AK955" si="369">Y944</f>
        <v>0.7</v>
      </c>
      <c r="AL944" s="3" t="s">
        <v>3</v>
      </c>
      <c r="AM944" s="3" t="s">
        <v>4</v>
      </c>
      <c r="AN944" s="3" t="s">
        <v>5</v>
      </c>
      <c r="AO944" s="3" t="s">
        <v>6</v>
      </c>
      <c r="AP944" s="3" t="s">
        <v>7</v>
      </c>
      <c r="AQ944" s="3" t="s">
        <v>8</v>
      </c>
      <c r="AR944" s="3" t="s">
        <v>9</v>
      </c>
      <c r="AS944" s="3" t="s">
        <v>10</v>
      </c>
      <c r="AT944" s="3" t="s">
        <v>11</v>
      </c>
      <c r="AU944" s="3" t="s">
        <v>12</v>
      </c>
    </row>
    <row r="945" spans="13:49" x14ac:dyDescent="0.3">
      <c r="M945" s="8" t="s">
        <v>15</v>
      </c>
      <c r="N945" s="8">
        <f>-1 *AVERAGE(N655:N942)</f>
        <v>-0.22435078476637851</v>
      </c>
      <c r="O945" s="8">
        <f t="shared" ref="O945:W945" si="370">-1 *AVERAGE(O655:O942)</f>
        <v>-0.23185767199013915</v>
      </c>
      <c r="P945" s="8">
        <f t="shared" si="370"/>
        <v>-0.50290281479651933</v>
      </c>
      <c r="Q945" s="8">
        <f t="shared" si="370"/>
        <v>0.27238697599608797</v>
      </c>
      <c r="R945" s="8">
        <f t="shared" si="370"/>
        <v>-7.4377011505074767E-2</v>
      </c>
      <c r="S945" s="8">
        <f t="shared" si="370"/>
        <v>0.24788370415126307</v>
      </c>
      <c r="T945" s="8">
        <f t="shared" si="370"/>
        <v>-2.2671647528893484</v>
      </c>
      <c r="U945" s="8">
        <f t="shared" si="370"/>
        <v>-1.8297352329364371</v>
      </c>
      <c r="V945" s="8">
        <f t="shared" si="370"/>
        <v>-2.0104034419146419</v>
      </c>
      <c r="W945" s="8">
        <f t="shared" si="370"/>
        <v>-0.58328790053454915</v>
      </c>
      <c r="Y945" s="8" t="s">
        <v>15</v>
      </c>
      <c r="Z945" s="8">
        <f>-1 *AVERAGE(Z655:Z942)</f>
        <v>-1.7014734563464827E-2</v>
      </c>
      <c r="AA945" s="8">
        <f t="shared" ref="AA945:AI945" si="371">-1 *AVERAGE(AA655:AA942)</f>
        <v>-1.4067518482500322E-2</v>
      </c>
      <c r="AB945" s="8">
        <f t="shared" si="371"/>
        <v>-0.39863758770055063</v>
      </c>
      <c r="AC945" s="8">
        <f t="shared" si="371"/>
        <v>0.15907612520401271</v>
      </c>
      <c r="AD945" s="8">
        <f t="shared" si="371"/>
        <v>-0.21976719958862848</v>
      </c>
      <c r="AE945" s="8">
        <f t="shared" si="371"/>
        <v>1.8808401967292037E-2</v>
      </c>
      <c r="AF945" s="8">
        <f t="shared" si="371"/>
        <v>-0.29004744678453415</v>
      </c>
      <c r="AG945" s="8">
        <f t="shared" si="371"/>
        <v>-0.39054064156324042</v>
      </c>
      <c r="AH945" s="8">
        <f t="shared" si="371"/>
        <v>-0.96901308182290402</v>
      </c>
      <c r="AI945" s="8">
        <f t="shared" si="371"/>
        <v>-0.63119128942268499</v>
      </c>
      <c r="AK945" s="8" t="str">
        <f t="shared" si="369"/>
        <v>ALL</v>
      </c>
      <c r="AL945" s="8">
        <f>-1 *AVERAGE(AL655:AL942)</f>
        <v>0.66032976021156509</v>
      </c>
      <c r="AM945" s="8">
        <f t="shared" ref="AM945:AU945" si="372">-1 *AVERAGE(AM655:AM942)</f>
        <v>0.66038115699527755</v>
      </c>
      <c r="AN945" s="8">
        <f t="shared" si="372"/>
        <v>-0.39863758770055063</v>
      </c>
      <c r="AO945" s="8">
        <f t="shared" si="372"/>
        <v>0.68712010312234306</v>
      </c>
      <c r="AP945" s="8">
        <f t="shared" si="372"/>
        <v>-0.21976719958862848</v>
      </c>
      <c r="AQ945" s="8">
        <f t="shared" si="372"/>
        <v>0.65737521936026577</v>
      </c>
      <c r="AR945" s="8">
        <f t="shared" si="372"/>
        <v>0.29843817836788677</v>
      </c>
      <c r="AS945" s="8">
        <f t="shared" si="372"/>
        <v>0.73576779350162691</v>
      </c>
      <c r="AT945" s="8">
        <f t="shared" si="372"/>
        <v>-0.96901308182290402</v>
      </c>
      <c r="AU945" s="8">
        <f t="shared" si="372"/>
        <v>0.13996945688897314</v>
      </c>
    </row>
    <row r="946" spans="13:49" x14ac:dyDescent="0.3">
      <c r="M946" s="8" t="str">
        <f>"Target; Gain &gt; "&amp;M944</f>
        <v>Target; Gain &gt; 0.7</v>
      </c>
      <c r="N946" s="8">
        <f t="shared" ref="N946:W946" si="373">-1* AVERAGEIF($AX655:$AX942,"&gt;"&amp;$Y944,N655:N942)</f>
        <v>0.40571299404135419</v>
      </c>
      <c r="O946" s="8">
        <f t="shared" si="373"/>
        <v>0.39960659347980532</v>
      </c>
      <c r="P946" s="8">
        <f t="shared" si="373"/>
        <v>-1.6083236415305013</v>
      </c>
      <c r="Q946" s="8">
        <f t="shared" si="373"/>
        <v>0.70859160906073382</v>
      </c>
      <c r="R946" s="8">
        <f t="shared" si="373"/>
        <v>-1.0022132513806785</v>
      </c>
      <c r="S946" s="8">
        <f t="shared" si="373"/>
        <v>0.59408604533135612</v>
      </c>
      <c r="T946" s="8">
        <f t="shared" si="373"/>
        <v>-2.0889136639895582</v>
      </c>
      <c r="U946" s="8">
        <f t="shared" si="373"/>
        <v>-0.97400969203060916</v>
      </c>
      <c r="V946" s="8">
        <f t="shared" si="373"/>
        <v>-3.6684107104409058</v>
      </c>
      <c r="W946" s="8">
        <f t="shared" si="373"/>
        <v>9.5713459601103834E-2</v>
      </c>
      <c r="Y946" s="8" t="str">
        <f>"Target; Gain &gt; "&amp;Y944</f>
        <v>Target; Gain &gt; 0.7</v>
      </c>
      <c r="Z946" s="8">
        <f t="shared" ref="Z946:AI946" si="374">-1* AVERAGEIF($AX655:$AX942,"&gt;"&amp;$Y944,Z655:Z942)</f>
        <v>0.34017583068689061</v>
      </c>
      <c r="AA946" s="8">
        <f t="shared" si="374"/>
        <v>0.34548215308676511</v>
      </c>
      <c r="AB946" s="8">
        <f t="shared" si="374"/>
        <v>-0.43329210968765608</v>
      </c>
      <c r="AC946" s="8">
        <f t="shared" si="374"/>
        <v>0.4815194117075261</v>
      </c>
      <c r="AD946" s="8">
        <f t="shared" si="374"/>
        <v>-0.45901373970100534</v>
      </c>
      <c r="AE946" s="8">
        <f t="shared" si="374"/>
        <v>0.46254084799150508</v>
      </c>
      <c r="AF946" s="8">
        <f t="shared" si="374"/>
        <v>-0.90509152362503675</v>
      </c>
      <c r="AG946" s="8">
        <f t="shared" si="374"/>
        <v>-0.33148382830530898</v>
      </c>
      <c r="AH946" s="8">
        <f t="shared" si="374"/>
        <v>-1.5059407235776678</v>
      </c>
      <c r="AI946" s="8">
        <f t="shared" si="374"/>
        <v>-0.20523031073829806</v>
      </c>
      <c r="AK946" s="8" t="str">
        <f t="shared" si="369"/>
        <v>Target; Gain &gt; 0.7</v>
      </c>
      <c r="AL946" s="8">
        <f t="shared" ref="AL946:AU946" si="375">-1* AVERAGEIF($AX655:$AX942,"&gt;"&amp;$Y944,AL655:AL942)</f>
        <v>0.76321047606201875</v>
      </c>
      <c r="AM946" s="8">
        <f t="shared" si="375"/>
        <v>0.76639554673154542</v>
      </c>
      <c r="AN946" s="8">
        <f t="shared" si="375"/>
        <v>-0.43329210968765608</v>
      </c>
      <c r="AO946" s="8">
        <f t="shared" si="375"/>
        <v>0.78515324986066759</v>
      </c>
      <c r="AP946" s="8">
        <f t="shared" si="375"/>
        <v>-0.45901373970100534</v>
      </c>
      <c r="AQ946" s="8">
        <f t="shared" si="375"/>
        <v>0.7686248326904328</v>
      </c>
      <c r="AR946" s="8">
        <f t="shared" si="375"/>
        <v>-2.7503416354014654E-2</v>
      </c>
      <c r="AS946" s="8">
        <f t="shared" si="375"/>
        <v>0.7489486376410055</v>
      </c>
      <c r="AT946" s="8">
        <f t="shared" si="375"/>
        <v>-1.5059407235776678</v>
      </c>
      <c r="AU946" s="8">
        <f t="shared" si="375"/>
        <v>0.44192208740018213</v>
      </c>
      <c r="AV946" s="4"/>
      <c r="AW946" s="4" t="s">
        <v>14</v>
      </c>
    </row>
    <row r="947" spans="13:49" x14ac:dyDescent="0.3">
      <c r="M947" s="8" t="str">
        <f>"Gain &gt; "&amp;M944</f>
        <v>Gain &gt; 0.7</v>
      </c>
      <c r="N947" s="8">
        <f t="shared" ref="N947:W947" si="376">-1* AVERAGEIF($AW655:$AW942,"&gt;"&amp;$Y944,N655:N942)</f>
        <v>0.40315695287946562</v>
      </c>
      <c r="O947" s="8">
        <f t="shared" si="376"/>
        <v>0.39682547557104875</v>
      </c>
      <c r="P947" s="8">
        <f t="shared" si="376"/>
        <v>-1.47385946883223</v>
      </c>
      <c r="Q947" s="8">
        <f t="shared" si="376"/>
        <v>0.71767349228945387</v>
      </c>
      <c r="R947" s="8">
        <f t="shared" si="376"/>
        <v>-0.67201973583534191</v>
      </c>
      <c r="S947" s="8">
        <f t="shared" si="376"/>
        <v>0.6637252345693353</v>
      </c>
      <c r="T947" s="8">
        <f t="shared" si="376"/>
        <v>-2.1327251041791424</v>
      </c>
      <c r="U947" s="8">
        <f t="shared" si="376"/>
        <v>-1.1411360667353092</v>
      </c>
      <c r="V947" s="8">
        <f t="shared" si="376"/>
        <v>-3.9198113422075993</v>
      </c>
      <c r="W947" s="8">
        <f t="shared" si="376"/>
        <v>0.36135917306147614</v>
      </c>
      <c r="Y947" s="8" t="str">
        <f>"Gain &gt; "&amp;Y944</f>
        <v>Gain &gt; 0.7</v>
      </c>
      <c r="Z947" s="8">
        <f t="shared" ref="Z947:AI947" si="377">-1* AVERAGEIF($AW655:$AW942,"&gt;"&amp;$Y944,Z655:Z942)</f>
        <v>0.36244293381447745</v>
      </c>
      <c r="AA947" s="8">
        <f t="shared" si="377"/>
        <v>0.36551315953054508</v>
      </c>
      <c r="AB947" s="8">
        <f t="shared" si="377"/>
        <v>-0.56316120508789647</v>
      </c>
      <c r="AC947" s="8">
        <f t="shared" si="377"/>
        <v>0.50362931104579078</v>
      </c>
      <c r="AD947" s="8">
        <f t="shared" si="377"/>
        <v>-0.57988203438480679</v>
      </c>
      <c r="AE947" s="8">
        <f t="shared" si="377"/>
        <v>0.38710160651194014</v>
      </c>
      <c r="AF947" s="8">
        <f t="shared" si="377"/>
        <v>-0.48837219204740728</v>
      </c>
      <c r="AG947" s="8">
        <f t="shared" si="377"/>
        <v>-0.15512641022358686</v>
      </c>
      <c r="AH947" s="8">
        <f t="shared" si="377"/>
        <v>-1.6320152347369423</v>
      </c>
      <c r="AI947" s="8">
        <f t="shared" si="377"/>
        <v>6.2279222195407921E-3</v>
      </c>
      <c r="AK947" s="8" t="str">
        <f t="shared" si="369"/>
        <v>Gain &gt; 0.7</v>
      </c>
      <c r="AL947" s="8">
        <f t="shared" ref="AL947:AU947" si="378">-1* AVERAGEIF($AW655:$AW942,"&gt;"&amp;$Y944,AL655:AL942)</f>
        <v>0.77646618351081809</v>
      </c>
      <c r="AM947" s="8">
        <f t="shared" si="378"/>
        <v>0.77858650818345543</v>
      </c>
      <c r="AN947" s="8">
        <f t="shared" si="378"/>
        <v>-0.56316120508789647</v>
      </c>
      <c r="AO947" s="8">
        <f t="shared" si="378"/>
        <v>0.81004605043459221</v>
      </c>
      <c r="AP947" s="8">
        <f t="shared" si="378"/>
        <v>-0.57988203438480679</v>
      </c>
      <c r="AQ947" s="8">
        <f t="shared" si="378"/>
        <v>0.77525338048750481</v>
      </c>
      <c r="AR947" s="8">
        <f t="shared" si="378"/>
        <v>0.18540600329024942</v>
      </c>
      <c r="AS947" s="8">
        <f t="shared" si="378"/>
        <v>0.78111775465866806</v>
      </c>
      <c r="AT947" s="8">
        <f t="shared" si="378"/>
        <v>-1.6320152347369423</v>
      </c>
      <c r="AU947" s="8">
        <f t="shared" si="378"/>
        <v>0.51251142765307234</v>
      </c>
      <c r="AV947" s="4" t="s">
        <v>38</v>
      </c>
      <c r="AW947" s="18">
        <f>AVERAGEIF($H655:$H942,"=1",AW655:AW942)</f>
        <v>0.30131404504924469</v>
      </c>
    </row>
    <row r="948" spans="13:49" x14ac:dyDescent="0.3">
      <c r="M948" t="s">
        <v>38</v>
      </c>
      <c r="N948" s="8">
        <f>-1* AVERAGEIF($H655:$H942,"=1",N655:N942)</f>
        <v>-5.7577825053531519E-2</v>
      </c>
      <c r="O948" s="8">
        <f t="shared" ref="O948:W948" si="379">-1* AVERAGEIF($H655:$H942,"=1",O655:O942)</f>
        <v>-6.3372092426727006E-2</v>
      </c>
      <c r="P948" s="8">
        <f t="shared" si="379"/>
        <v>-0.34066439661347259</v>
      </c>
      <c r="Q948" s="8">
        <f t="shared" si="379"/>
        <v>0.46155712954946038</v>
      </c>
      <c r="R948" s="8">
        <f t="shared" si="379"/>
        <v>-8.7081850630762007E-3</v>
      </c>
      <c r="S948" s="8">
        <f t="shared" si="379"/>
        <v>0.54019370951280499</v>
      </c>
      <c r="T948" s="8">
        <f t="shared" si="379"/>
        <v>-3.6754536040722754</v>
      </c>
      <c r="U948" s="8">
        <f t="shared" si="379"/>
        <v>-2.8172658487632778</v>
      </c>
      <c r="V948" s="8">
        <f t="shared" si="379"/>
        <v>-2.2058467659849215</v>
      </c>
      <c r="W948" s="8">
        <f t="shared" si="379"/>
        <v>-5.5550272252921071E-2</v>
      </c>
      <c r="Y948" t="s">
        <v>38</v>
      </c>
      <c r="Z948" s="8">
        <f>-1* AVERAGEIF($H655:$H942,"=1",Z655:Z942)</f>
        <v>1.8313169511485324E-2</v>
      </c>
      <c r="AA948" s="8">
        <f t="shared" ref="AA948:AI948" si="380">-1* AVERAGEIF($H655:$H942,"=1",AA655:AA942)</f>
        <v>2.5489450166731393E-2</v>
      </c>
      <c r="AB948" s="8">
        <f t="shared" si="380"/>
        <v>-0.26581930728095382</v>
      </c>
      <c r="AC948" s="8">
        <f t="shared" si="380"/>
        <v>0.19579316302172303</v>
      </c>
      <c r="AD948" s="8">
        <f t="shared" si="380"/>
        <v>-0.12410060966050285</v>
      </c>
      <c r="AE948" s="8">
        <f t="shared" si="380"/>
        <v>0.14483400043303907</v>
      </c>
      <c r="AF948" s="8">
        <f t="shared" si="380"/>
        <v>-0.67049611858628178</v>
      </c>
      <c r="AG948" s="8">
        <f t="shared" si="380"/>
        <v>-0.72792829039688711</v>
      </c>
      <c r="AH948" s="8">
        <f t="shared" si="380"/>
        <v>-1.284776287191693</v>
      </c>
      <c r="AI948" s="8">
        <f t="shared" si="380"/>
        <v>-0.5585388727227516</v>
      </c>
      <c r="AK948" t="str">
        <f t="shared" si="369"/>
        <v>Target (or sym)</v>
      </c>
      <c r="AL948" s="8">
        <f>-1* AVERAGEIF($H655:$H942,"=1",AL655:AL942)</f>
        <v>0.66139248094064484</v>
      </c>
      <c r="AM948" s="8">
        <f t="shared" ref="AM948:AU948" si="381">-1* AVERAGEIF($H655:$H942,"=1",AM655:AM942)</f>
        <v>0.66510989706760038</v>
      </c>
      <c r="AN948" s="8">
        <f t="shared" si="381"/>
        <v>-0.26581930728095382</v>
      </c>
      <c r="AO948" s="8">
        <f t="shared" si="381"/>
        <v>0.69327947495625852</v>
      </c>
      <c r="AP948" s="8">
        <f t="shared" si="381"/>
        <v>-0.12410060966050285</v>
      </c>
      <c r="AQ948" s="8">
        <f t="shared" si="381"/>
        <v>0.67692981700042865</v>
      </c>
      <c r="AR948" s="8">
        <f t="shared" si="381"/>
        <v>6.6611674374787613E-2</v>
      </c>
      <c r="AS948" s="8">
        <f t="shared" si="381"/>
        <v>0.65502163890980791</v>
      </c>
      <c r="AT948" s="8">
        <f t="shared" si="381"/>
        <v>-1.284776287191693</v>
      </c>
      <c r="AU948" s="8">
        <f t="shared" si="381"/>
        <v>0.19501764111349851</v>
      </c>
      <c r="AV948" s="4" t="s">
        <v>43</v>
      </c>
      <c r="AW948" s="18">
        <f>AVERAGEIF($J655:$J942,"=1",AW655:AW942)</f>
        <v>0.4875281971956838</v>
      </c>
    </row>
    <row r="949" spans="13:49" x14ac:dyDescent="0.3">
      <c r="M949" t="str">
        <f t="shared" ref="M949:M955" si="382">Y949</f>
        <v>Gain &gt; 0</v>
      </c>
      <c r="N949" s="8">
        <f>-1* AVERAGEIF($J655:$J942,"=1",N655:N942)</f>
        <v>0.13741689455479175</v>
      </c>
      <c r="O949" s="8">
        <f t="shared" ref="O949:W949" si="383">-1* AVERAGEIF($J655:$J942,"=1",O655:O942)</f>
        <v>0.13098687726259647</v>
      </c>
      <c r="P949" s="8">
        <f t="shared" si="383"/>
        <v>-0.68384231404050677</v>
      </c>
      <c r="Q949" s="8">
        <f t="shared" si="383"/>
        <v>0.45577750941025275</v>
      </c>
      <c r="R949" s="8">
        <f t="shared" si="383"/>
        <v>-0.18192897816531997</v>
      </c>
      <c r="S949" s="8">
        <f t="shared" si="383"/>
        <v>0.51830915648080744</v>
      </c>
      <c r="T949" s="8">
        <f t="shared" si="383"/>
        <v>-2.0562579425464578</v>
      </c>
      <c r="U949" s="8">
        <f t="shared" si="383"/>
        <v>-1.4021789680273544</v>
      </c>
      <c r="V949" s="8">
        <f t="shared" si="383"/>
        <v>-2.5278369736098387</v>
      </c>
      <c r="W949" s="8">
        <f t="shared" si="383"/>
        <v>3.5193198774988124E-2</v>
      </c>
      <c r="Y949" t="s">
        <v>17</v>
      </c>
      <c r="Z949" s="8">
        <f>-1* AVERAGEIF($J655:$J942,"=1",Z655:Z942)</f>
        <v>0.16768534878146249</v>
      </c>
      <c r="AA949" s="8">
        <f t="shared" ref="AA949:AI949" si="384">-1* AVERAGEIF($J655:$J942,"=1",AA655:AA942)</f>
        <v>0.17031133489605774</v>
      </c>
      <c r="AB949" s="8">
        <f t="shared" si="384"/>
        <v>-0.44337828670846441</v>
      </c>
      <c r="AC949" s="8">
        <f t="shared" si="384"/>
        <v>0.29854736783640995</v>
      </c>
      <c r="AD949" s="8">
        <f t="shared" si="384"/>
        <v>-0.35554971404235425</v>
      </c>
      <c r="AE949" s="8">
        <f t="shared" si="384"/>
        <v>0.19965140339420273</v>
      </c>
      <c r="AF949" s="8">
        <f t="shared" si="384"/>
        <v>-0.41306681026571579</v>
      </c>
      <c r="AG949" s="8">
        <f t="shared" si="384"/>
        <v>-0.32161662462226243</v>
      </c>
      <c r="AH949" s="8">
        <f t="shared" si="384"/>
        <v>-1.1206588075760699</v>
      </c>
      <c r="AI949" s="8">
        <f t="shared" si="384"/>
        <v>-0.24133400437387784</v>
      </c>
      <c r="AK949" t="str">
        <f t="shared" si="369"/>
        <v>Gain &gt; 0</v>
      </c>
      <c r="AL949" s="8">
        <f>-1* AVERAGEIF($J655:$J942,"=1",AL655:AL942)</f>
        <v>0.71083331094849056</v>
      </c>
      <c r="AM949" s="8">
        <f t="shared" ref="AM949:AU949" si="385">-1* AVERAGEIF($J655:$J942,"=1",AM655:AM942)</f>
        <v>0.71072594069665396</v>
      </c>
      <c r="AN949" s="8">
        <f t="shared" si="385"/>
        <v>-0.44337828670846441</v>
      </c>
      <c r="AO949" s="8">
        <f t="shared" si="385"/>
        <v>0.73837185704651775</v>
      </c>
      <c r="AP949" s="8">
        <f t="shared" si="385"/>
        <v>-0.35554971404235425</v>
      </c>
      <c r="AQ949" s="8">
        <f t="shared" si="385"/>
        <v>0.70870319001547621</v>
      </c>
      <c r="AR949" s="8">
        <f t="shared" si="385"/>
        <v>0.24026062260949174</v>
      </c>
      <c r="AS949" s="8">
        <f t="shared" si="385"/>
        <v>0.75070461514508635</v>
      </c>
      <c r="AT949" s="8">
        <f t="shared" si="385"/>
        <v>-1.1206588075760699</v>
      </c>
      <c r="AU949" s="8">
        <f t="shared" si="385"/>
        <v>0.32622698639258269</v>
      </c>
      <c r="AV949" s="4" t="s">
        <v>18</v>
      </c>
      <c r="AW949" s="18">
        <f>AVERAGEIF($I655:$I942,"=1",AW655:AW942)</f>
        <v>-0.36564614789676275</v>
      </c>
    </row>
    <row r="950" spans="13:49" x14ac:dyDescent="0.3">
      <c r="M950" t="str">
        <f t="shared" si="382"/>
        <v>Gain &lt;=0</v>
      </c>
      <c r="N950" s="8">
        <f>-1* AVERAGEIF($I655:$I942,"=1",N655:N942)</f>
        <v>-0.49567654425725621</v>
      </c>
      <c r="O950" s="8">
        <f t="shared" ref="O950:W950" si="386">-1* AVERAGEIF($I655:$I942,"=1",O655:O942)</f>
        <v>-0.50399108392969094</v>
      </c>
      <c r="P950" s="8">
        <f t="shared" si="386"/>
        <v>-0.36719819036352841</v>
      </c>
      <c r="Q950" s="8">
        <f t="shared" si="386"/>
        <v>0.13484407593546444</v>
      </c>
      <c r="R950" s="8">
        <f t="shared" si="386"/>
        <v>6.2869634901091646E-3</v>
      </c>
      <c r="S950" s="8">
        <f t="shared" si="386"/>
        <v>4.5064614904104711E-2</v>
      </c>
      <c r="T950" s="8">
        <f t="shared" si="386"/>
        <v>-2.4253448606465176</v>
      </c>
      <c r="U950" s="8">
        <f t="shared" si="386"/>
        <v>-2.1504024316182493</v>
      </c>
      <c r="V950" s="8">
        <f t="shared" si="386"/>
        <v>-1.6223282931432439</v>
      </c>
      <c r="W950" s="8">
        <f t="shared" si="386"/>
        <v>-1.0471487250167022</v>
      </c>
      <c r="Y950" t="s">
        <v>18</v>
      </c>
      <c r="Z950" s="8">
        <f>-1* AVERAGEIF($I655:$I942,"=1",Z655:Z942)</f>
        <v>-0.15553979707216034</v>
      </c>
      <c r="AA950" s="8">
        <f t="shared" ref="AA950:AI950" si="387">-1* AVERAGEIF($I655:$I942,"=1",AA655:AA942)</f>
        <v>-0.15235165851641885</v>
      </c>
      <c r="AB950" s="8">
        <f t="shared" si="387"/>
        <v>-0.36508206344461563</v>
      </c>
      <c r="AC950" s="8">
        <f t="shared" si="387"/>
        <v>5.4472693229714639E-2</v>
      </c>
      <c r="AD950" s="8">
        <f t="shared" si="387"/>
        <v>-0.11793031374833435</v>
      </c>
      <c r="AE950" s="8">
        <f t="shared" si="387"/>
        <v>-0.11682384910289094</v>
      </c>
      <c r="AF950" s="8">
        <f t="shared" si="387"/>
        <v>-0.19778292417364779</v>
      </c>
      <c r="AG950" s="8">
        <f t="shared" si="387"/>
        <v>-0.44223365426897371</v>
      </c>
      <c r="AH950" s="8">
        <f t="shared" si="387"/>
        <v>-0.85527878750802977</v>
      </c>
      <c r="AI950" s="8">
        <f t="shared" si="387"/>
        <v>-0.92358425320929016</v>
      </c>
      <c r="AK950" t="str">
        <f t="shared" si="369"/>
        <v>Gain &lt;=0</v>
      </c>
      <c r="AL950" s="8">
        <f>-1* AVERAGEIF($I655:$I942,"=1",AL655:AL942)</f>
        <v>0.62245209715887151</v>
      </c>
      <c r="AM950" s="8">
        <f t="shared" ref="AM950:AU950" si="388">-1* AVERAGEIF($I655:$I942,"=1",AM655:AM942)</f>
        <v>0.62262256921924564</v>
      </c>
      <c r="AN950" s="8">
        <f t="shared" si="388"/>
        <v>-0.36508206344461563</v>
      </c>
      <c r="AO950" s="8">
        <f t="shared" si="388"/>
        <v>0.64868128767921196</v>
      </c>
      <c r="AP950" s="8">
        <f t="shared" si="388"/>
        <v>-0.11793031374833435</v>
      </c>
      <c r="AQ950" s="8">
        <f t="shared" si="388"/>
        <v>0.61887924136885775</v>
      </c>
      <c r="AR950" s="8">
        <f t="shared" si="388"/>
        <v>0.34207134518668303</v>
      </c>
      <c r="AS950" s="8">
        <f t="shared" si="388"/>
        <v>0.72456517726903247</v>
      </c>
      <c r="AT950" s="8">
        <f t="shared" si="388"/>
        <v>-0.85527878750802977</v>
      </c>
      <c r="AU950" s="8">
        <f t="shared" si="388"/>
        <v>2.7630976126599704E-4</v>
      </c>
    </row>
    <row r="951" spans="13:49" x14ac:dyDescent="0.3">
      <c r="M951" t="str">
        <f t="shared" si="382"/>
        <v>Target; Gain &gt; 0.7; #pref=2</v>
      </c>
      <c r="N951" s="8" t="e">
        <f t="shared" ref="N951:W951" si="389">-1* AVERAGEIFS(N655:N942, $H$655:$H$942,"=1",$K655:$K942,"=2",$AW655:$AW942,"&gt;"&amp;$Y$944)</f>
        <v>#DIV/0!</v>
      </c>
      <c r="O951" s="8" t="e">
        <f t="shared" si="389"/>
        <v>#DIV/0!</v>
      </c>
      <c r="P951" s="8" t="e">
        <f t="shared" si="389"/>
        <v>#DIV/0!</v>
      </c>
      <c r="Q951" s="8" t="e">
        <f t="shared" si="389"/>
        <v>#DIV/0!</v>
      </c>
      <c r="R951" s="8" t="e">
        <f t="shared" si="389"/>
        <v>#DIV/0!</v>
      </c>
      <c r="S951" s="8" t="e">
        <f t="shared" si="389"/>
        <v>#DIV/0!</v>
      </c>
      <c r="T951" s="8" t="e">
        <f t="shared" si="389"/>
        <v>#DIV/0!</v>
      </c>
      <c r="U951" s="8" t="e">
        <f t="shared" si="389"/>
        <v>#DIV/0!</v>
      </c>
      <c r="V951" s="8" t="e">
        <f t="shared" si="389"/>
        <v>#DIV/0!</v>
      </c>
      <c r="W951" s="8" t="e">
        <f t="shared" si="389"/>
        <v>#DIV/0!</v>
      </c>
      <c r="Y951" t="str">
        <f>"Target; Gain &gt; "&amp;Y944&amp;"; #pref=2"</f>
        <v>Target; Gain &gt; 0.7; #pref=2</v>
      </c>
      <c r="Z951" s="8" t="e">
        <f t="shared" ref="Z951:AI951" si="390">-1* AVERAGEIFS(Z655:Z942, $H$655:$H$942,"=1",$K655:$K942,"=2",$AW655:$AW942,"&gt;"&amp;$Y$944)</f>
        <v>#DIV/0!</v>
      </c>
      <c r="AA951" s="8" t="e">
        <f t="shared" si="390"/>
        <v>#DIV/0!</v>
      </c>
      <c r="AB951" s="8" t="e">
        <f t="shared" si="390"/>
        <v>#DIV/0!</v>
      </c>
      <c r="AC951" s="8" t="e">
        <f t="shared" si="390"/>
        <v>#DIV/0!</v>
      </c>
      <c r="AD951" s="8" t="e">
        <f t="shared" si="390"/>
        <v>#DIV/0!</v>
      </c>
      <c r="AE951" s="8" t="e">
        <f t="shared" si="390"/>
        <v>#DIV/0!</v>
      </c>
      <c r="AF951" s="8" t="e">
        <f t="shared" si="390"/>
        <v>#DIV/0!</v>
      </c>
      <c r="AG951" s="8" t="e">
        <f t="shared" si="390"/>
        <v>#DIV/0!</v>
      </c>
      <c r="AH951" s="8" t="e">
        <f t="shared" si="390"/>
        <v>#DIV/0!</v>
      </c>
      <c r="AI951" s="8" t="e">
        <f t="shared" si="390"/>
        <v>#DIV/0!</v>
      </c>
      <c r="AK951" t="str">
        <f t="shared" si="369"/>
        <v>Target; Gain &gt; 0.7; #pref=2</v>
      </c>
      <c r="AL951" s="8" t="e">
        <f t="shared" ref="AL951:AU951" si="391">-1* AVERAGEIFS(AL655:AL942, $H$655:$H$942,"=1",$K655:$K942,"=2",$AW655:$AW942,"&gt;"&amp;$Y$944)</f>
        <v>#DIV/0!</v>
      </c>
      <c r="AM951" s="8" t="e">
        <f t="shared" si="391"/>
        <v>#DIV/0!</v>
      </c>
      <c r="AN951" s="8" t="e">
        <f t="shared" si="391"/>
        <v>#DIV/0!</v>
      </c>
      <c r="AO951" s="8" t="e">
        <f t="shared" si="391"/>
        <v>#DIV/0!</v>
      </c>
      <c r="AP951" s="8" t="e">
        <f t="shared" si="391"/>
        <v>#DIV/0!</v>
      </c>
      <c r="AQ951" s="8" t="e">
        <f t="shared" si="391"/>
        <v>#DIV/0!</v>
      </c>
      <c r="AR951" s="8" t="e">
        <f t="shared" si="391"/>
        <v>#DIV/0!</v>
      </c>
      <c r="AS951" s="8" t="e">
        <f t="shared" si="391"/>
        <v>#DIV/0!</v>
      </c>
      <c r="AT951" s="8" t="e">
        <f t="shared" si="391"/>
        <v>#DIV/0!</v>
      </c>
      <c r="AU951" s="8" t="e">
        <f t="shared" si="391"/>
        <v>#DIV/0!</v>
      </c>
    </row>
    <row r="952" spans="13:49" x14ac:dyDescent="0.3">
      <c r="M952" t="str">
        <f t="shared" si="382"/>
        <v>Target; Gain &gt; 0.7; #pref=3</v>
      </c>
      <c r="N952" s="8">
        <f t="shared" ref="N952:W952" si="392">-1* AVERAGEIFS(N655:N942,  $H$655:$H$942,"=1",$K655:$K942,"=3",$AW655:$AW942,"&gt;"&amp;$Y$944)</f>
        <v>0.40571299404135419</v>
      </c>
      <c r="O952" s="8">
        <f t="shared" si="392"/>
        <v>0.39960659347980532</v>
      </c>
      <c r="P952" s="8">
        <f t="shared" si="392"/>
        <v>-1.6083236415305013</v>
      </c>
      <c r="Q952" s="8">
        <f t="shared" si="392"/>
        <v>0.70859160906073382</v>
      </c>
      <c r="R952" s="8">
        <f t="shared" si="392"/>
        <v>-1.0022132513806785</v>
      </c>
      <c r="S952" s="8">
        <f t="shared" si="392"/>
        <v>0.59408604533135612</v>
      </c>
      <c r="T952" s="8">
        <f t="shared" si="392"/>
        <v>-2.0889136639895582</v>
      </c>
      <c r="U952" s="8">
        <f t="shared" si="392"/>
        <v>-0.97400969203060916</v>
      </c>
      <c r="V952" s="8">
        <f t="shared" si="392"/>
        <v>-3.6684107104409058</v>
      </c>
      <c r="W952" s="8">
        <f t="shared" si="392"/>
        <v>9.5713459601103834E-2</v>
      </c>
      <c r="Y952" t="str">
        <f>"Target; Gain &gt; "&amp;Y944&amp;"; #pref=3"</f>
        <v>Target; Gain &gt; 0.7; #pref=3</v>
      </c>
      <c r="Z952" s="8">
        <f t="shared" ref="Z952:AI952" si="393">-1* AVERAGEIFS(Z655:Z942,  $H$655:$H$942,"=1",$K655:$K942,"=3",$AW655:$AW942,"&gt;"&amp;$Y$944)</f>
        <v>0.34017583068689061</v>
      </c>
      <c r="AA952" s="8">
        <f t="shared" si="393"/>
        <v>0.34548215308676511</v>
      </c>
      <c r="AB952" s="8">
        <f t="shared" si="393"/>
        <v>-0.43329210968765608</v>
      </c>
      <c r="AC952" s="8">
        <f t="shared" si="393"/>
        <v>0.4815194117075261</v>
      </c>
      <c r="AD952" s="8">
        <f t="shared" si="393"/>
        <v>-0.45901373970100534</v>
      </c>
      <c r="AE952" s="8">
        <f t="shared" si="393"/>
        <v>0.46254084799150508</v>
      </c>
      <c r="AF952" s="8">
        <f t="shared" si="393"/>
        <v>-0.90509152362503675</v>
      </c>
      <c r="AG952" s="8">
        <f t="shared" si="393"/>
        <v>-0.33148382830530898</v>
      </c>
      <c r="AH952" s="8">
        <f t="shared" si="393"/>
        <v>-1.5059407235776678</v>
      </c>
      <c r="AI952" s="8">
        <f t="shared" si="393"/>
        <v>-0.20523031073829806</v>
      </c>
      <c r="AK952" t="str">
        <f t="shared" si="369"/>
        <v>Target; Gain &gt; 0.7; #pref=3</v>
      </c>
      <c r="AL952" s="8">
        <f t="shared" ref="AL952:AU952" si="394">-1* AVERAGEIFS(AL655:AL942,  $H$655:$H$942,"=1",$K655:$K942,"=3",$AW655:$AW942,"&gt;"&amp;$Y$944)</f>
        <v>0.76321047606201875</v>
      </c>
      <c r="AM952" s="8">
        <f t="shared" si="394"/>
        <v>0.76639554673154542</v>
      </c>
      <c r="AN952" s="8">
        <f t="shared" si="394"/>
        <v>-0.43329210968765608</v>
      </c>
      <c r="AO952" s="8">
        <f t="shared" si="394"/>
        <v>0.78515324986066759</v>
      </c>
      <c r="AP952" s="8">
        <f t="shared" si="394"/>
        <v>-0.45901373970100534</v>
      </c>
      <c r="AQ952" s="8">
        <f t="shared" si="394"/>
        <v>0.7686248326904328</v>
      </c>
      <c r="AR952" s="8">
        <f t="shared" si="394"/>
        <v>-2.7503416354014654E-2</v>
      </c>
      <c r="AS952" s="8">
        <f t="shared" si="394"/>
        <v>0.7489486376410055</v>
      </c>
      <c r="AT952" s="8">
        <f t="shared" si="394"/>
        <v>-1.5059407235776678</v>
      </c>
      <c r="AU952" s="8">
        <f t="shared" si="394"/>
        <v>0.44192208740018213</v>
      </c>
    </row>
    <row r="953" spans="13:49" x14ac:dyDescent="0.3">
      <c r="M953" t="str">
        <f t="shared" si="382"/>
        <v>Target; Gain &gt; 0.7; #pref=4</v>
      </c>
      <c r="N953" s="8" t="e">
        <f t="shared" ref="N953:W953" si="395">-1* AVERAGEIFS(N655:N942,  $H$655:$H$942,"=1",$K655:$K942,"=4",$AW655:$AW942,"&gt;"&amp;$Y$944)</f>
        <v>#DIV/0!</v>
      </c>
      <c r="O953" s="8" t="e">
        <f t="shared" si="395"/>
        <v>#DIV/0!</v>
      </c>
      <c r="P953" s="8" t="e">
        <f t="shared" si="395"/>
        <v>#DIV/0!</v>
      </c>
      <c r="Q953" s="8" t="e">
        <f t="shared" si="395"/>
        <v>#DIV/0!</v>
      </c>
      <c r="R953" s="8" t="e">
        <f t="shared" si="395"/>
        <v>#DIV/0!</v>
      </c>
      <c r="S953" s="8" t="e">
        <f t="shared" si="395"/>
        <v>#DIV/0!</v>
      </c>
      <c r="T953" s="8" t="e">
        <f t="shared" si="395"/>
        <v>#DIV/0!</v>
      </c>
      <c r="U953" s="8" t="e">
        <f t="shared" si="395"/>
        <v>#DIV/0!</v>
      </c>
      <c r="V953" s="8" t="e">
        <f t="shared" si="395"/>
        <v>#DIV/0!</v>
      </c>
      <c r="W953" s="8" t="e">
        <f t="shared" si="395"/>
        <v>#DIV/0!</v>
      </c>
      <c r="Y953" t="str">
        <f>"Target; Gain &gt; "&amp;Y944&amp;"; #pref=4"</f>
        <v>Target; Gain &gt; 0.7; #pref=4</v>
      </c>
      <c r="Z953" s="8" t="e">
        <f t="shared" ref="Z953:AI953" si="396">-1* AVERAGEIFS(Z655:Z942,  $H$655:$H$942,"=1",$K655:$K942,"=4",$AW655:$AW942,"&gt;"&amp;$Y$944)</f>
        <v>#DIV/0!</v>
      </c>
      <c r="AA953" s="8" t="e">
        <f t="shared" si="396"/>
        <v>#DIV/0!</v>
      </c>
      <c r="AB953" s="8" t="e">
        <f t="shared" si="396"/>
        <v>#DIV/0!</v>
      </c>
      <c r="AC953" s="8" t="e">
        <f t="shared" si="396"/>
        <v>#DIV/0!</v>
      </c>
      <c r="AD953" s="8" t="e">
        <f t="shared" si="396"/>
        <v>#DIV/0!</v>
      </c>
      <c r="AE953" s="8" t="e">
        <f t="shared" si="396"/>
        <v>#DIV/0!</v>
      </c>
      <c r="AF953" s="8" t="e">
        <f t="shared" si="396"/>
        <v>#DIV/0!</v>
      </c>
      <c r="AG953" s="8" t="e">
        <f t="shared" si="396"/>
        <v>#DIV/0!</v>
      </c>
      <c r="AH953" s="8" t="e">
        <f t="shared" si="396"/>
        <v>#DIV/0!</v>
      </c>
      <c r="AI953" s="8" t="e">
        <f t="shared" si="396"/>
        <v>#DIV/0!</v>
      </c>
      <c r="AK953" t="str">
        <f t="shared" si="369"/>
        <v>Target; Gain &gt; 0.7; #pref=4</v>
      </c>
      <c r="AL953" s="8" t="e">
        <f t="shared" ref="AL953:AU953" si="397">-1* AVERAGEIFS(AL655:AL942,  $H$655:$H$942,"=1",$K655:$K942,"=4",$AW655:$AW942,"&gt;"&amp;$Y$944)</f>
        <v>#DIV/0!</v>
      </c>
      <c r="AM953" s="8" t="e">
        <f t="shared" si="397"/>
        <v>#DIV/0!</v>
      </c>
      <c r="AN953" s="8" t="e">
        <f t="shared" si="397"/>
        <v>#DIV/0!</v>
      </c>
      <c r="AO953" s="8" t="e">
        <f t="shared" si="397"/>
        <v>#DIV/0!</v>
      </c>
      <c r="AP953" s="8" t="e">
        <f t="shared" si="397"/>
        <v>#DIV/0!</v>
      </c>
      <c r="AQ953" s="8" t="e">
        <f t="shared" si="397"/>
        <v>#DIV/0!</v>
      </c>
      <c r="AR953" s="8" t="e">
        <f t="shared" si="397"/>
        <v>#DIV/0!</v>
      </c>
      <c r="AS953" s="8" t="e">
        <f t="shared" si="397"/>
        <v>#DIV/0!</v>
      </c>
      <c r="AT953" s="8" t="e">
        <f t="shared" si="397"/>
        <v>#DIV/0!</v>
      </c>
      <c r="AU953" s="8" t="e">
        <f t="shared" si="397"/>
        <v>#DIV/0!</v>
      </c>
    </row>
    <row r="954" spans="13:49" x14ac:dyDescent="0.3">
      <c r="M954" t="str">
        <f t="shared" si="382"/>
        <v>Target (or sym); Gain &gt; 0</v>
      </c>
      <c r="N954" s="8">
        <f>-1* AVERAGEIFS(N655:N942,$H655:$H942,"=1",$J655:$J942,"=1")</f>
        <v>0.2877283760825004</v>
      </c>
      <c r="O954" s="8">
        <f t="shared" ref="O954:W954" si="398">-1* AVERAGEIFS(O655:O942,$H655:$H942,"=1",$J655:$J942,"=1")</f>
        <v>0.2821356350171903</v>
      </c>
      <c r="P954" s="8">
        <f t="shared" si="398"/>
        <v>-0.48122533369722931</v>
      </c>
      <c r="Q954" s="8">
        <f t="shared" si="398"/>
        <v>0.59454753010238848</v>
      </c>
      <c r="R954" s="8">
        <f t="shared" si="398"/>
        <v>-8.4692705136432109E-2</v>
      </c>
      <c r="S954" s="8">
        <f t="shared" si="398"/>
        <v>0.71397430138739992</v>
      </c>
      <c r="T954" s="8">
        <f t="shared" si="398"/>
        <v>-3.3534644019117072</v>
      </c>
      <c r="U954" s="8">
        <f t="shared" si="398"/>
        <v>-2.3223679099589889</v>
      </c>
      <c r="V954" s="8">
        <f t="shared" si="398"/>
        <v>-2.8284299452704671</v>
      </c>
      <c r="W954" s="8">
        <f t="shared" si="398"/>
        <v>0.20685970869363074</v>
      </c>
      <c r="Y954" t="s">
        <v>52</v>
      </c>
      <c r="Z954" s="8">
        <f>-1* AVERAGEIFS(Z655:Z942,$H655:$H942,"=1",$J655:$J942,"=1")</f>
        <v>0.22010096498736209</v>
      </c>
      <c r="AA954" s="8">
        <f t="shared" ref="AA954:AI954" si="399">-1* AVERAGEIFS(AA655:AA942,$H655:$H942,"=1",$J655:$J942,"=1")</f>
        <v>0.22789678842118755</v>
      </c>
      <c r="AB954" s="8">
        <f t="shared" si="399"/>
        <v>-0.33712076356859177</v>
      </c>
      <c r="AC954" s="8">
        <f t="shared" si="399"/>
        <v>0.31625665671901226</v>
      </c>
      <c r="AD954" s="8">
        <f t="shared" si="399"/>
        <v>-7.3633915834692601E-2</v>
      </c>
      <c r="AE954" s="8">
        <f t="shared" si="399"/>
        <v>0.41794677605868735</v>
      </c>
      <c r="AF954" s="8">
        <f t="shared" si="399"/>
        <v>-0.70970337737640632</v>
      </c>
      <c r="AG954" s="8">
        <f t="shared" si="399"/>
        <v>-0.548842340614493</v>
      </c>
      <c r="AH954" s="8">
        <f t="shared" si="399"/>
        <v>-1.5775642390646867</v>
      </c>
      <c r="AI954" s="8">
        <f t="shared" si="399"/>
        <v>-0.1907734526292538</v>
      </c>
      <c r="AK954" t="str">
        <f t="shared" si="369"/>
        <v>Target (or sym); Gain &gt; 0</v>
      </c>
      <c r="AL954" s="8">
        <f>-1* AVERAGEIFS(AL655:AL942,$H655:$H942,"=1",$J655:$J942,"=1")</f>
        <v>0.69502342613505541</v>
      </c>
      <c r="AM954" s="8">
        <f t="shared" ref="AM954:AU954" si="400">-1* AVERAGEIFS(AM655:AM942,$H655:$H942,"=1",$J655:$J942,"=1")</f>
        <v>0.69860466237149987</v>
      </c>
      <c r="AN954" s="8">
        <f t="shared" si="400"/>
        <v>-0.33712076356859177</v>
      </c>
      <c r="AO954" s="8">
        <f t="shared" si="400"/>
        <v>0.71552119763532773</v>
      </c>
      <c r="AP954" s="8">
        <f t="shared" si="400"/>
        <v>-7.3633915834692601E-2</v>
      </c>
      <c r="AQ954" s="8">
        <f t="shared" si="400"/>
        <v>0.72437293904071265</v>
      </c>
      <c r="AR954" s="8">
        <f t="shared" si="400"/>
        <v>7.8438945054267323E-2</v>
      </c>
      <c r="AS954" s="8">
        <f t="shared" si="400"/>
        <v>0.6745046786564366</v>
      </c>
      <c r="AT954" s="8">
        <f t="shared" si="400"/>
        <v>-1.5775642390646867</v>
      </c>
      <c r="AU954" s="8">
        <f t="shared" si="400"/>
        <v>0.36818346758833842</v>
      </c>
      <c r="AV954" s="4" t="s">
        <v>43</v>
      </c>
      <c r="AW954" s="18">
        <f>AVERAGEIF($J655:$J942,"=1",AW655:AW942)</f>
        <v>0.4875281971956838</v>
      </c>
    </row>
    <row r="955" spans="13:49" x14ac:dyDescent="0.3">
      <c r="M955" t="str">
        <f t="shared" si="382"/>
        <v>Target (or sym); Gain &lt;= 0</v>
      </c>
      <c r="N955" s="8">
        <f>-1* AVERAGEIFS(N655:N942,$H655:$H942,"=1",$J655:$J942,"=0")</f>
        <v>-1.438802629597659</v>
      </c>
      <c r="O955" s="8">
        <f t="shared" ref="O955:W955" si="401">-1* AVERAGEIFS(O655:O942,$H655:$H942,"=1",$J655:$J942,"=0")</f>
        <v>-1.4454030022023963</v>
      </c>
      <c r="P955" s="8">
        <f t="shared" si="401"/>
        <v>0.2215793517215543</v>
      </c>
      <c r="Q955" s="8">
        <f t="shared" si="401"/>
        <v>-7.0404472662251527E-2</v>
      </c>
      <c r="R955" s="8">
        <f t="shared" si="401"/>
        <v>0.29522989523034743</v>
      </c>
      <c r="S955" s="8">
        <f t="shared" si="401"/>
        <v>-0.15492865798557462</v>
      </c>
      <c r="T955" s="8">
        <f t="shared" si="401"/>
        <v>-4.9634104127145484</v>
      </c>
      <c r="U955" s="8">
        <f t="shared" si="401"/>
        <v>-4.7968576039804303</v>
      </c>
      <c r="V955" s="8">
        <f t="shared" si="401"/>
        <v>0.28448595115726238</v>
      </c>
      <c r="W955" s="8">
        <f t="shared" si="401"/>
        <v>-1.1051901960391284</v>
      </c>
      <c r="Y955" t="s">
        <v>132</v>
      </c>
      <c r="Z955" s="8">
        <f>-1* AVERAGEIFS(Z655:Z942,$H655:$H942,"=1",$J655:$J942,"=0")</f>
        <v>-0.78883801239202178</v>
      </c>
      <c r="AA955" s="8">
        <f t="shared" ref="AA955:AI955" si="402">-1* AVERAGEIFS(AA655:AA942,$H655:$H942,"=1",$J655:$J942,"=0")</f>
        <v>-0.78413990285109314</v>
      </c>
      <c r="AB955" s="8">
        <f t="shared" si="402"/>
        <v>1.9386517869597872E-2</v>
      </c>
      <c r="AC955" s="8">
        <f t="shared" si="402"/>
        <v>-0.28606081176743398</v>
      </c>
      <c r="AD955" s="8">
        <f t="shared" si="402"/>
        <v>-0.32596738496374389</v>
      </c>
      <c r="AE955" s="8">
        <f t="shared" si="402"/>
        <v>-0.94761710206955396</v>
      </c>
      <c r="AF955" s="8">
        <f t="shared" si="402"/>
        <v>-0.51366708342578404</v>
      </c>
      <c r="AG955" s="8">
        <f t="shared" si="402"/>
        <v>-1.4442720895264634</v>
      </c>
      <c r="AH955" s="8">
        <f t="shared" si="402"/>
        <v>-0.11362447969971767</v>
      </c>
      <c r="AI955" s="8">
        <f t="shared" si="402"/>
        <v>-2.0296005530967438</v>
      </c>
      <c r="AK955" t="str">
        <f t="shared" si="369"/>
        <v>Target (or sym); Gain &lt;= 0</v>
      </c>
      <c r="AL955" s="8">
        <f>-1* AVERAGEIFS(AL655:AL942,$H655:$H942,"=1",$J655:$J942,"=0")</f>
        <v>0.52686870016300269</v>
      </c>
      <c r="AM955" s="8">
        <f t="shared" ref="AM955:AU955" si="403">-1* AVERAGEIFS(AM655:AM942,$H655:$H942,"=1",$J655:$J942,"=0")</f>
        <v>0.53113083585200205</v>
      </c>
      <c r="AN955" s="8">
        <f t="shared" si="403"/>
        <v>1.9386517869597872E-2</v>
      </c>
      <c r="AO955" s="8">
        <f t="shared" si="403"/>
        <v>0.60431258423998147</v>
      </c>
      <c r="AP955" s="8">
        <f t="shared" si="403"/>
        <v>-0.32596738496374389</v>
      </c>
      <c r="AQ955" s="8">
        <f t="shared" si="403"/>
        <v>0.48715732883929241</v>
      </c>
      <c r="AR955" s="8">
        <f t="shared" si="403"/>
        <v>1.9302591656868748E-2</v>
      </c>
      <c r="AS955" s="8">
        <f t="shared" si="403"/>
        <v>0.57708947992329285</v>
      </c>
      <c r="AT955" s="8">
        <f t="shared" si="403"/>
        <v>-0.11362447969971767</v>
      </c>
      <c r="AU955" s="8">
        <f t="shared" si="403"/>
        <v>-0.49764566478586103</v>
      </c>
      <c r="AV955" s="4" t="s">
        <v>18</v>
      </c>
      <c r="AW955" s="18">
        <f>AVERAGEIF($J655:$J942,"=0",AW655:AW942)</f>
        <v>-0.36564614789676275</v>
      </c>
    </row>
    <row r="956" spans="13:49" x14ac:dyDescent="0.3">
      <c r="M956" s="19">
        <f t="shared" ref="M956:O961" si="404">M944</f>
        <v>0.7</v>
      </c>
      <c r="N956" s="19" t="str">
        <f t="shared" si="404"/>
        <v>BNL Causal</v>
      </c>
      <c r="O956" s="19" t="str">
        <f t="shared" si="404"/>
        <v>BNL Causal HM</v>
      </c>
      <c r="P956" s="19" t="str">
        <f t="shared" ref="P956:P966" si="405">Q944</f>
        <v>SFS Causal</v>
      </c>
      <c r="Q956" s="19" t="str">
        <f t="shared" ref="Q956:Q966" si="406">S944</f>
        <v>SaLSa Causal</v>
      </c>
      <c r="R956" s="19" t="str">
        <f t="shared" ref="R956:R966" si="407">U944</f>
        <v>D&amp;C Causal</v>
      </c>
      <c r="S956" s="19" t="str">
        <f t="shared" ref="S956:S966" si="408">W944</f>
        <v>BBS Causal</v>
      </c>
      <c r="T956" s="19"/>
      <c r="U956" s="19">
        <f t="shared" ref="U956:U966" si="409">Y944</f>
        <v>0.7</v>
      </c>
      <c r="V956" s="19" t="str">
        <f t="shared" ref="V956:V966" si="410">Z944</f>
        <v>BNL Causal</v>
      </c>
      <c r="W956" s="19" t="str">
        <f t="shared" ref="W956:W966" si="411">AA944</f>
        <v>BNL Causal HM</v>
      </c>
      <c r="X956" s="19" t="str">
        <f t="shared" ref="X956:X966" si="412">AC944</f>
        <v>SFS Causal</v>
      </c>
      <c r="Y956" s="19" t="str">
        <f t="shared" ref="Y956:Y966" si="413">AE944</f>
        <v>SaLSa Causal</v>
      </c>
      <c r="Z956" s="19" t="str">
        <f t="shared" ref="Z956:Z966" si="414">AG944</f>
        <v>D&amp;C Causal</v>
      </c>
      <c r="AA956" s="19" t="str">
        <f t="shared" ref="AA956:AA966" si="415">AI944</f>
        <v>BBS Causal</v>
      </c>
      <c r="AB956" s="17"/>
      <c r="AC956" s="32">
        <f t="shared" ref="AC956:AC966" si="416">AK944</f>
        <v>0.7</v>
      </c>
      <c r="AD956" s="32" t="str">
        <f t="shared" ref="AD956:AD966" si="417">AL944</f>
        <v>BNL Causal</v>
      </c>
      <c r="AE956" s="32" t="str">
        <f t="shared" ref="AE956:AE966" si="418">AM944</f>
        <v>BNL Causal HM</v>
      </c>
      <c r="AF956" s="32" t="str">
        <f t="shared" ref="AF956:AF966" si="419">AO944</f>
        <v>SFS Causal</v>
      </c>
      <c r="AG956" s="32" t="str">
        <f t="shared" ref="AG956:AG966" si="420">AQ944</f>
        <v>SaLSa Causal</v>
      </c>
      <c r="AH956" s="32" t="str">
        <f t="shared" ref="AH956:AH966" si="421">AS944</f>
        <v>D&amp;C Causal</v>
      </c>
      <c r="AI956" s="32" t="str">
        <f t="shared" ref="AI956:AI966" si="422">AU944</f>
        <v>BBS Causal</v>
      </c>
      <c r="AK956" s="19"/>
      <c r="AL956" s="19"/>
      <c r="AM956" s="19"/>
      <c r="AN956" s="17"/>
      <c r="AO956" s="17"/>
      <c r="AP956" s="17"/>
      <c r="AQ956" s="17"/>
      <c r="AR956" s="17"/>
      <c r="AS956" s="17"/>
      <c r="AT956" s="17"/>
      <c r="AU956" s="17"/>
    </row>
    <row r="957" spans="13:49" x14ac:dyDescent="0.3">
      <c r="M957" t="str">
        <f t="shared" si="404"/>
        <v>ALL</v>
      </c>
      <c r="N957" s="8">
        <f t="shared" si="404"/>
        <v>-0.22435078476637851</v>
      </c>
      <c r="O957" s="8">
        <f t="shared" si="404"/>
        <v>-0.23185767199013915</v>
      </c>
      <c r="P957" s="8">
        <f t="shared" si="405"/>
        <v>0.27238697599608797</v>
      </c>
      <c r="Q957" s="8">
        <f t="shared" si="406"/>
        <v>0.24788370415126307</v>
      </c>
      <c r="R957" s="8">
        <f t="shared" si="407"/>
        <v>-1.8297352329364371</v>
      </c>
      <c r="S957" s="8">
        <f t="shared" si="408"/>
        <v>-0.58328790053454915</v>
      </c>
      <c r="T957" s="8"/>
      <c r="U957" s="8" t="str">
        <f t="shared" si="409"/>
        <v>ALL</v>
      </c>
      <c r="V957" s="8">
        <f t="shared" si="410"/>
        <v>-1.7014734563464827E-2</v>
      </c>
      <c r="W957" s="8">
        <f t="shared" si="411"/>
        <v>-1.4067518482500322E-2</v>
      </c>
      <c r="X957" s="8">
        <f t="shared" si="412"/>
        <v>0.15907612520401271</v>
      </c>
      <c r="Y957" s="8">
        <f t="shared" si="413"/>
        <v>1.8808401967292037E-2</v>
      </c>
      <c r="Z957" s="8">
        <f t="shared" si="414"/>
        <v>-0.39054064156324042</v>
      </c>
      <c r="AA957" s="8">
        <f t="shared" si="415"/>
        <v>-0.63119128942268499</v>
      </c>
      <c r="AB957" s="17"/>
      <c r="AC957" s="33" t="str">
        <f t="shared" si="416"/>
        <v>ALL</v>
      </c>
      <c r="AD957" s="8">
        <f t="shared" si="417"/>
        <v>0.66032976021156509</v>
      </c>
      <c r="AE957" s="8">
        <f t="shared" si="418"/>
        <v>0.66038115699527755</v>
      </c>
      <c r="AF957" s="8">
        <f t="shared" si="419"/>
        <v>0.68712010312234306</v>
      </c>
      <c r="AG957" s="8">
        <f t="shared" si="420"/>
        <v>0.65737521936026577</v>
      </c>
      <c r="AH957" s="8">
        <f t="shared" si="421"/>
        <v>0.73576779350162691</v>
      </c>
      <c r="AI957" s="8">
        <f t="shared" si="422"/>
        <v>0.13996945688897314</v>
      </c>
      <c r="AK957" s="8"/>
      <c r="AL957" s="8"/>
      <c r="AM957" s="8"/>
      <c r="AN957" s="17"/>
      <c r="AO957" s="17"/>
      <c r="AP957" s="17"/>
      <c r="AQ957" s="17"/>
      <c r="AR957" s="17"/>
      <c r="AS957" s="17"/>
      <c r="AT957" s="17"/>
      <c r="AU957" s="17"/>
    </row>
    <row r="958" spans="13:49" x14ac:dyDescent="0.3">
      <c r="M958" t="str">
        <f t="shared" si="404"/>
        <v>Target; Gain &gt; 0.7</v>
      </c>
      <c r="N958" s="8">
        <f t="shared" si="404"/>
        <v>0.40571299404135419</v>
      </c>
      <c r="O958" s="8">
        <f t="shared" si="404"/>
        <v>0.39960659347980532</v>
      </c>
      <c r="P958" s="8">
        <f t="shared" si="405"/>
        <v>0.70859160906073382</v>
      </c>
      <c r="Q958" s="8">
        <f t="shared" si="406"/>
        <v>0.59408604533135612</v>
      </c>
      <c r="R958" s="8">
        <f t="shared" si="407"/>
        <v>-0.97400969203060916</v>
      </c>
      <c r="S958" s="8">
        <f t="shared" si="408"/>
        <v>9.5713459601103834E-2</v>
      </c>
      <c r="T958" s="8"/>
      <c r="U958" s="8" t="str">
        <f t="shared" si="409"/>
        <v>Target; Gain &gt; 0.7</v>
      </c>
      <c r="V958" s="8">
        <f t="shared" si="410"/>
        <v>0.34017583068689061</v>
      </c>
      <c r="W958" s="8">
        <f t="shared" si="411"/>
        <v>0.34548215308676511</v>
      </c>
      <c r="X958" s="8">
        <f t="shared" si="412"/>
        <v>0.4815194117075261</v>
      </c>
      <c r="Y958" s="8">
        <f t="shared" si="413"/>
        <v>0.46254084799150508</v>
      </c>
      <c r="Z958" s="8">
        <f t="shared" si="414"/>
        <v>-0.33148382830530898</v>
      </c>
      <c r="AA958" s="8">
        <f t="shared" si="415"/>
        <v>-0.20523031073829806</v>
      </c>
      <c r="AB958" s="17"/>
      <c r="AC958" s="33" t="str">
        <f t="shared" si="416"/>
        <v>Target; Gain &gt; 0.7</v>
      </c>
      <c r="AD958" s="8">
        <f t="shared" si="417"/>
        <v>0.76321047606201875</v>
      </c>
      <c r="AE958" s="8">
        <f t="shared" si="418"/>
        <v>0.76639554673154542</v>
      </c>
      <c r="AF958" s="8">
        <f t="shared" si="419"/>
        <v>0.78515324986066759</v>
      </c>
      <c r="AG958" s="8">
        <f t="shared" si="420"/>
        <v>0.7686248326904328</v>
      </c>
      <c r="AH958" s="8">
        <f t="shared" si="421"/>
        <v>0.7489486376410055</v>
      </c>
      <c r="AI958" s="8">
        <f t="shared" si="422"/>
        <v>0.44192208740018213</v>
      </c>
      <c r="AK958" s="8"/>
      <c r="AL958" s="8"/>
      <c r="AM958" s="8"/>
      <c r="AN958" s="17"/>
      <c r="AO958" s="17"/>
      <c r="AP958" s="17"/>
      <c r="AQ958" s="17"/>
      <c r="AR958" s="17"/>
      <c r="AS958" s="17"/>
      <c r="AT958" s="17"/>
      <c r="AU958" s="17"/>
    </row>
    <row r="959" spans="13:49" x14ac:dyDescent="0.3">
      <c r="M959" t="str">
        <f t="shared" si="404"/>
        <v>Gain &gt; 0.7</v>
      </c>
      <c r="N959" s="8">
        <f t="shared" si="404"/>
        <v>0.40315695287946562</v>
      </c>
      <c r="O959" s="8">
        <f t="shared" si="404"/>
        <v>0.39682547557104875</v>
      </c>
      <c r="P959" s="8">
        <f t="shared" si="405"/>
        <v>0.71767349228945387</v>
      </c>
      <c r="Q959" s="8">
        <f t="shared" si="406"/>
        <v>0.6637252345693353</v>
      </c>
      <c r="R959" s="8">
        <f t="shared" si="407"/>
        <v>-1.1411360667353092</v>
      </c>
      <c r="S959" s="8">
        <f t="shared" si="408"/>
        <v>0.36135917306147614</v>
      </c>
      <c r="T959" s="8"/>
      <c r="U959" s="8" t="str">
        <f t="shared" si="409"/>
        <v>Gain &gt; 0.7</v>
      </c>
      <c r="V959" s="8">
        <f t="shared" si="410"/>
        <v>0.36244293381447745</v>
      </c>
      <c r="W959" s="8">
        <f t="shared" si="411"/>
        <v>0.36551315953054508</v>
      </c>
      <c r="X959" s="8">
        <f t="shared" si="412"/>
        <v>0.50362931104579078</v>
      </c>
      <c r="Y959" s="8">
        <f t="shared" si="413"/>
        <v>0.38710160651194014</v>
      </c>
      <c r="Z959" s="8">
        <f t="shared" si="414"/>
        <v>-0.15512641022358686</v>
      </c>
      <c r="AA959" s="8">
        <f t="shared" si="415"/>
        <v>6.2279222195407921E-3</v>
      </c>
      <c r="AB959" s="17"/>
      <c r="AC959" s="33" t="str">
        <f t="shared" si="416"/>
        <v>Gain &gt; 0.7</v>
      </c>
      <c r="AD959" s="8">
        <f t="shared" si="417"/>
        <v>0.77646618351081809</v>
      </c>
      <c r="AE959" s="8">
        <f t="shared" si="418"/>
        <v>0.77858650818345543</v>
      </c>
      <c r="AF959" s="8">
        <f t="shared" si="419"/>
        <v>0.81004605043459221</v>
      </c>
      <c r="AG959" s="8">
        <f t="shared" si="420"/>
        <v>0.77525338048750481</v>
      </c>
      <c r="AH959" s="8">
        <f t="shared" si="421"/>
        <v>0.78111775465866806</v>
      </c>
      <c r="AI959" s="8">
        <f t="shared" si="422"/>
        <v>0.51251142765307234</v>
      </c>
      <c r="AK959" s="8"/>
      <c r="AL959" s="8"/>
      <c r="AM959" s="8"/>
      <c r="AN959" s="17"/>
      <c r="AO959" s="17"/>
      <c r="AP959" s="17"/>
      <c r="AQ959" s="17"/>
      <c r="AR959" s="17"/>
      <c r="AS959" s="17"/>
      <c r="AT959" s="17"/>
      <c r="AU959" s="17"/>
    </row>
    <row r="960" spans="13:49" x14ac:dyDescent="0.3">
      <c r="M960" t="str">
        <f t="shared" si="404"/>
        <v>Target (or sym)</v>
      </c>
      <c r="N960" s="8">
        <f t="shared" si="404"/>
        <v>-5.7577825053531519E-2</v>
      </c>
      <c r="O960" s="8">
        <f t="shared" si="404"/>
        <v>-6.3372092426727006E-2</v>
      </c>
      <c r="P960" s="8">
        <f t="shared" si="405"/>
        <v>0.46155712954946038</v>
      </c>
      <c r="Q960" s="8">
        <f t="shared" si="406"/>
        <v>0.54019370951280499</v>
      </c>
      <c r="R960" s="8">
        <f t="shared" si="407"/>
        <v>-2.8172658487632778</v>
      </c>
      <c r="S960" s="8">
        <f t="shared" si="408"/>
        <v>-5.5550272252921071E-2</v>
      </c>
      <c r="T960" s="8"/>
      <c r="U960" s="8" t="str">
        <f t="shared" si="409"/>
        <v>Target (or sym)</v>
      </c>
      <c r="V960" s="8">
        <f t="shared" si="410"/>
        <v>1.8313169511485324E-2</v>
      </c>
      <c r="W960" s="8">
        <f t="shared" si="411"/>
        <v>2.5489450166731393E-2</v>
      </c>
      <c r="X960" s="8">
        <f t="shared" si="412"/>
        <v>0.19579316302172303</v>
      </c>
      <c r="Y960" s="8">
        <f t="shared" si="413"/>
        <v>0.14483400043303907</v>
      </c>
      <c r="Z960" s="8">
        <f t="shared" si="414"/>
        <v>-0.72792829039688711</v>
      </c>
      <c r="AA960" s="8">
        <f t="shared" si="415"/>
        <v>-0.5585388727227516</v>
      </c>
      <c r="AB960" s="17"/>
      <c r="AC960" s="14" t="str">
        <f t="shared" si="416"/>
        <v>Target (or sym)</v>
      </c>
      <c r="AD960" s="8">
        <f t="shared" si="417"/>
        <v>0.66139248094064484</v>
      </c>
      <c r="AE960" s="8">
        <f t="shared" si="418"/>
        <v>0.66510989706760038</v>
      </c>
      <c r="AF960" s="8">
        <f t="shared" si="419"/>
        <v>0.69327947495625852</v>
      </c>
      <c r="AG960" s="8">
        <f t="shared" si="420"/>
        <v>0.67692981700042865</v>
      </c>
      <c r="AH960" s="8">
        <f t="shared" si="421"/>
        <v>0.65502163890980791</v>
      </c>
      <c r="AI960" s="8">
        <f t="shared" si="422"/>
        <v>0.19501764111349851</v>
      </c>
      <c r="AK960" s="8"/>
      <c r="AL960" s="8"/>
      <c r="AM960" s="8"/>
      <c r="AN960" s="17"/>
      <c r="AO960" s="17"/>
      <c r="AP960" s="17"/>
      <c r="AQ960" s="17"/>
      <c r="AR960" s="17"/>
      <c r="AS960" s="17"/>
      <c r="AT960" s="17"/>
      <c r="AU960" s="17"/>
    </row>
    <row r="961" spans="12:49" x14ac:dyDescent="0.3">
      <c r="M961" t="str">
        <f t="shared" si="404"/>
        <v>Gain &gt; 0</v>
      </c>
      <c r="N961" s="8">
        <f t="shared" si="404"/>
        <v>0.13741689455479175</v>
      </c>
      <c r="O961" s="8">
        <f t="shared" si="404"/>
        <v>0.13098687726259647</v>
      </c>
      <c r="P961" s="8">
        <f t="shared" si="405"/>
        <v>0.45577750941025275</v>
      </c>
      <c r="Q961" s="8">
        <f t="shared" si="406"/>
        <v>0.51830915648080744</v>
      </c>
      <c r="R961" s="8">
        <f t="shared" si="407"/>
        <v>-1.4021789680273544</v>
      </c>
      <c r="S961" s="8">
        <f t="shared" si="408"/>
        <v>3.5193198774988124E-2</v>
      </c>
      <c r="T961" s="8"/>
      <c r="U961" s="8" t="str">
        <f t="shared" si="409"/>
        <v>Gain &gt; 0</v>
      </c>
      <c r="V961" s="8">
        <f t="shared" si="410"/>
        <v>0.16768534878146249</v>
      </c>
      <c r="W961" s="8">
        <f t="shared" si="411"/>
        <v>0.17031133489605774</v>
      </c>
      <c r="X961" s="8">
        <f t="shared" si="412"/>
        <v>0.29854736783640995</v>
      </c>
      <c r="Y961" s="8">
        <f t="shared" si="413"/>
        <v>0.19965140339420273</v>
      </c>
      <c r="Z961" s="8">
        <f t="shared" si="414"/>
        <v>-0.32161662462226243</v>
      </c>
      <c r="AA961" s="8">
        <f t="shared" si="415"/>
        <v>-0.24133400437387784</v>
      </c>
      <c r="AB961" s="17"/>
      <c r="AC961" s="14" t="str">
        <f t="shared" si="416"/>
        <v>Gain &gt; 0</v>
      </c>
      <c r="AD961" s="8">
        <f t="shared" si="417"/>
        <v>0.71083331094849056</v>
      </c>
      <c r="AE961" s="8">
        <f t="shared" si="418"/>
        <v>0.71072594069665396</v>
      </c>
      <c r="AF961" s="8">
        <f t="shared" si="419"/>
        <v>0.73837185704651775</v>
      </c>
      <c r="AG961" s="8">
        <f t="shared" si="420"/>
        <v>0.70870319001547621</v>
      </c>
      <c r="AH961" s="8">
        <f t="shared" si="421"/>
        <v>0.75070461514508635</v>
      </c>
      <c r="AI961" s="8">
        <f t="shared" si="422"/>
        <v>0.32622698639258269</v>
      </c>
      <c r="AK961" s="8"/>
      <c r="AL961" s="8"/>
      <c r="AM961" s="8"/>
      <c r="AN961" s="17"/>
      <c r="AO961" s="17"/>
      <c r="AP961" s="17"/>
      <c r="AQ961" s="17"/>
      <c r="AR961" s="17"/>
      <c r="AS961" s="17"/>
      <c r="AT961" s="17"/>
      <c r="AU961" s="17"/>
    </row>
    <row r="962" spans="12:49" x14ac:dyDescent="0.3">
      <c r="M962" t="str">
        <f t="shared" ref="M962" si="423">M950</f>
        <v>Gain &lt;=0</v>
      </c>
      <c r="N962" s="8">
        <f t="shared" ref="N962:O966" si="424">N950</f>
        <v>-0.49567654425725621</v>
      </c>
      <c r="O962" s="8">
        <f t="shared" si="424"/>
        <v>-0.50399108392969094</v>
      </c>
      <c r="P962" s="8">
        <f t="shared" si="405"/>
        <v>0.13484407593546444</v>
      </c>
      <c r="Q962" s="8">
        <f t="shared" si="406"/>
        <v>4.5064614904104711E-2</v>
      </c>
      <c r="R962" s="8">
        <f t="shared" si="407"/>
        <v>-2.1504024316182493</v>
      </c>
      <c r="S962" s="8">
        <f t="shared" si="408"/>
        <v>-1.0471487250167022</v>
      </c>
      <c r="T962" s="8"/>
      <c r="U962" s="8" t="str">
        <f t="shared" si="409"/>
        <v>Gain &lt;=0</v>
      </c>
      <c r="V962" s="8">
        <f t="shared" si="410"/>
        <v>-0.15553979707216034</v>
      </c>
      <c r="W962" s="8">
        <f t="shared" si="411"/>
        <v>-0.15235165851641885</v>
      </c>
      <c r="X962" s="8">
        <f t="shared" si="412"/>
        <v>5.4472693229714639E-2</v>
      </c>
      <c r="Y962" s="8">
        <f t="shared" si="413"/>
        <v>-0.11682384910289094</v>
      </c>
      <c r="Z962" s="8">
        <f t="shared" si="414"/>
        <v>-0.44223365426897371</v>
      </c>
      <c r="AA962" s="8">
        <f t="shared" si="415"/>
        <v>-0.92358425320929016</v>
      </c>
      <c r="AB962" s="17"/>
      <c r="AC962" s="14" t="str">
        <f t="shared" si="416"/>
        <v>Gain &lt;=0</v>
      </c>
      <c r="AD962" s="8">
        <f t="shared" si="417"/>
        <v>0.62245209715887151</v>
      </c>
      <c r="AE962" s="8">
        <f t="shared" si="418"/>
        <v>0.62262256921924564</v>
      </c>
      <c r="AF962" s="8">
        <f t="shared" si="419"/>
        <v>0.64868128767921196</v>
      </c>
      <c r="AG962" s="8">
        <f t="shared" si="420"/>
        <v>0.61887924136885775</v>
      </c>
      <c r="AH962" s="8">
        <f t="shared" si="421"/>
        <v>0.72456517726903247</v>
      </c>
      <c r="AI962" s="8">
        <f t="shared" si="422"/>
        <v>2.7630976126599704E-4</v>
      </c>
      <c r="AK962" s="8"/>
      <c r="AL962" s="8"/>
      <c r="AM962" s="8"/>
      <c r="AN962" s="17"/>
      <c r="AO962" s="17"/>
      <c r="AP962" s="17"/>
      <c r="AQ962" s="17"/>
      <c r="AR962" s="17"/>
      <c r="AS962" s="17"/>
      <c r="AT962" s="17"/>
      <c r="AU962" s="17"/>
    </row>
    <row r="963" spans="12:49" x14ac:dyDescent="0.3">
      <c r="M963" t="str">
        <f>M951</f>
        <v>Target; Gain &gt; 0.7; #pref=2</v>
      </c>
      <c r="N963" s="8" t="e">
        <f t="shared" si="424"/>
        <v>#DIV/0!</v>
      </c>
      <c r="O963" s="8" t="e">
        <f t="shared" si="424"/>
        <v>#DIV/0!</v>
      </c>
      <c r="P963" s="8" t="e">
        <f t="shared" si="405"/>
        <v>#DIV/0!</v>
      </c>
      <c r="Q963" s="8" t="e">
        <f t="shared" si="406"/>
        <v>#DIV/0!</v>
      </c>
      <c r="R963" s="8" t="e">
        <f t="shared" si="407"/>
        <v>#DIV/0!</v>
      </c>
      <c r="S963" s="8" t="e">
        <f t="shared" si="408"/>
        <v>#DIV/0!</v>
      </c>
      <c r="T963" s="8"/>
      <c r="U963" s="8" t="str">
        <f t="shared" si="409"/>
        <v>Target; Gain &gt; 0.7; #pref=2</v>
      </c>
      <c r="V963" s="8" t="e">
        <f t="shared" si="410"/>
        <v>#DIV/0!</v>
      </c>
      <c r="W963" s="8" t="e">
        <f t="shared" si="411"/>
        <v>#DIV/0!</v>
      </c>
      <c r="X963" s="8" t="e">
        <f t="shared" si="412"/>
        <v>#DIV/0!</v>
      </c>
      <c r="Y963" s="8" t="e">
        <f t="shared" si="413"/>
        <v>#DIV/0!</v>
      </c>
      <c r="Z963" s="8" t="e">
        <f t="shared" si="414"/>
        <v>#DIV/0!</v>
      </c>
      <c r="AA963" s="8" t="e">
        <f t="shared" si="415"/>
        <v>#DIV/0!</v>
      </c>
      <c r="AB963" s="17"/>
      <c r="AC963" s="14" t="str">
        <f t="shared" si="416"/>
        <v>Target; Gain &gt; 0.7; #pref=2</v>
      </c>
      <c r="AD963" s="8" t="e">
        <f t="shared" si="417"/>
        <v>#DIV/0!</v>
      </c>
      <c r="AE963" s="8" t="e">
        <f t="shared" si="418"/>
        <v>#DIV/0!</v>
      </c>
      <c r="AF963" s="8" t="e">
        <f t="shared" si="419"/>
        <v>#DIV/0!</v>
      </c>
      <c r="AG963" s="8" t="e">
        <f t="shared" si="420"/>
        <v>#DIV/0!</v>
      </c>
      <c r="AH963" s="8" t="e">
        <f t="shared" si="421"/>
        <v>#DIV/0!</v>
      </c>
      <c r="AI963" s="8" t="e">
        <f t="shared" si="422"/>
        <v>#DIV/0!</v>
      </c>
      <c r="AK963" s="8"/>
      <c r="AL963" s="8"/>
      <c r="AM963" s="8"/>
      <c r="AN963" s="17"/>
      <c r="AO963" s="17"/>
      <c r="AP963" s="17"/>
      <c r="AQ963" s="17"/>
      <c r="AR963" s="17"/>
      <c r="AS963" s="17"/>
      <c r="AT963" s="17"/>
      <c r="AU963" s="17"/>
    </row>
    <row r="964" spans="12:49" x14ac:dyDescent="0.3">
      <c r="M964" t="str">
        <f>M952</f>
        <v>Target; Gain &gt; 0.7; #pref=3</v>
      </c>
      <c r="N964" s="8">
        <f t="shared" si="424"/>
        <v>0.40571299404135419</v>
      </c>
      <c r="O964" s="8">
        <f t="shared" si="424"/>
        <v>0.39960659347980532</v>
      </c>
      <c r="P964" s="8">
        <f t="shared" si="405"/>
        <v>0.70859160906073382</v>
      </c>
      <c r="Q964" s="8">
        <f t="shared" si="406"/>
        <v>0.59408604533135612</v>
      </c>
      <c r="R964" s="8">
        <f t="shared" si="407"/>
        <v>-0.97400969203060916</v>
      </c>
      <c r="S964" s="8">
        <f t="shared" si="408"/>
        <v>9.5713459601103834E-2</v>
      </c>
      <c r="T964" s="8"/>
      <c r="U964" s="8" t="str">
        <f t="shared" si="409"/>
        <v>Target; Gain &gt; 0.7; #pref=3</v>
      </c>
      <c r="V964" s="8">
        <f t="shared" si="410"/>
        <v>0.34017583068689061</v>
      </c>
      <c r="W964" s="8">
        <f t="shared" si="411"/>
        <v>0.34548215308676511</v>
      </c>
      <c r="X964" s="8">
        <f t="shared" si="412"/>
        <v>0.4815194117075261</v>
      </c>
      <c r="Y964" s="8">
        <f t="shared" si="413"/>
        <v>0.46254084799150508</v>
      </c>
      <c r="Z964" s="8">
        <f t="shared" si="414"/>
        <v>-0.33148382830530898</v>
      </c>
      <c r="AA964" s="8">
        <f t="shared" si="415"/>
        <v>-0.20523031073829806</v>
      </c>
      <c r="AB964" s="17"/>
      <c r="AC964" s="14" t="str">
        <f t="shared" si="416"/>
        <v>Target; Gain &gt; 0.7; #pref=3</v>
      </c>
      <c r="AD964" s="8">
        <f t="shared" si="417"/>
        <v>0.76321047606201875</v>
      </c>
      <c r="AE964" s="8">
        <f t="shared" si="418"/>
        <v>0.76639554673154542</v>
      </c>
      <c r="AF964" s="8">
        <f t="shared" si="419"/>
        <v>0.78515324986066759</v>
      </c>
      <c r="AG964" s="8">
        <f t="shared" si="420"/>
        <v>0.7686248326904328</v>
      </c>
      <c r="AH964" s="8">
        <f t="shared" si="421"/>
        <v>0.7489486376410055</v>
      </c>
      <c r="AI964" s="8">
        <f t="shared" si="422"/>
        <v>0.44192208740018213</v>
      </c>
      <c r="AK964" s="8"/>
      <c r="AL964" s="8"/>
      <c r="AM964" s="8"/>
      <c r="AN964" s="17"/>
      <c r="AO964" s="17"/>
      <c r="AP964" s="17"/>
      <c r="AQ964" s="17"/>
      <c r="AR964" s="17"/>
      <c r="AS964" s="17"/>
      <c r="AT964" s="17"/>
      <c r="AU964" s="17"/>
    </row>
    <row r="965" spans="12:49" x14ac:dyDescent="0.3">
      <c r="M965" t="str">
        <f>M953</f>
        <v>Target; Gain &gt; 0.7; #pref=4</v>
      </c>
      <c r="N965" s="8" t="e">
        <f t="shared" si="424"/>
        <v>#DIV/0!</v>
      </c>
      <c r="O965" s="8" t="e">
        <f t="shared" si="424"/>
        <v>#DIV/0!</v>
      </c>
      <c r="P965" s="8" t="e">
        <f t="shared" si="405"/>
        <v>#DIV/0!</v>
      </c>
      <c r="Q965" s="8" t="e">
        <f t="shared" si="406"/>
        <v>#DIV/0!</v>
      </c>
      <c r="R965" s="8" t="e">
        <f t="shared" si="407"/>
        <v>#DIV/0!</v>
      </c>
      <c r="S965" s="8" t="e">
        <f t="shared" si="408"/>
        <v>#DIV/0!</v>
      </c>
      <c r="T965" s="8"/>
      <c r="U965" s="8" t="str">
        <f t="shared" si="409"/>
        <v>Target; Gain &gt; 0.7; #pref=4</v>
      </c>
      <c r="V965" s="8" t="e">
        <f t="shared" si="410"/>
        <v>#DIV/0!</v>
      </c>
      <c r="W965" s="8" t="e">
        <f t="shared" si="411"/>
        <v>#DIV/0!</v>
      </c>
      <c r="X965" s="8" t="e">
        <f t="shared" si="412"/>
        <v>#DIV/0!</v>
      </c>
      <c r="Y965" s="8" t="e">
        <f t="shared" si="413"/>
        <v>#DIV/0!</v>
      </c>
      <c r="Z965" s="8" t="e">
        <f t="shared" si="414"/>
        <v>#DIV/0!</v>
      </c>
      <c r="AA965" s="8" t="e">
        <f t="shared" si="415"/>
        <v>#DIV/0!</v>
      </c>
      <c r="AC965" s="14" t="str">
        <f t="shared" si="416"/>
        <v>Target; Gain &gt; 0.7; #pref=4</v>
      </c>
      <c r="AD965" s="8" t="e">
        <f t="shared" si="417"/>
        <v>#DIV/0!</v>
      </c>
      <c r="AE965" s="8" t="e">
        <f t="shared" si="418"/>
        <v>#DIV/0!</v>
      </c>
      <c r="AF965" s="8" t="e">
        <f t="shared" si="419"/>
        <v>#DIV/0!</v>
      </c>
      <c r="AG965" s="8" t="e">
        <f t="shared" si="420"/>
        <v>#DIV/0!</v>
      </c>
      <c r="AH965" s="8" t="e">
        <f t="shared" si="421"/>
        <v>#DIV/0!</v>
      </c>
      <c r="AI965" s="8" t="e">
        <f t="shared" si="422"/>
        <v>#DIV/0!</v>
      </c>
      <c r="AK965" s="8"/>
      <c r="AL965" s="8"/>
      <c r="AM965" s="8"/>
    </row>
    <row r="966" spans="12:49" x14ac:dyDescent="0.3">
      <c r="M966" t="str">
        <f>M954</f>
        <v>Target (or sym); Gain &gt; 0</v>
      </c>
      <c r="N966" s="8">
        <f t="shared" si="424"/>
        <v>0.2877283760825004</v>
      </c>
      <c r="O966" s="8">
        <f t="shared" si="424"/>
        <v>0.2821356350171903</v>
      </c>
      <c r="P966" s="8">
        <f t="shared" si="405"/>
        <v>0.59454753010238848</v>
      </c>
      <c r="Q966" s="8">
        <f t="shared" si="406"/>
        <v>0.71397430138739992</v>
      </c>
      <c r="R966" s="8">
        <f t="shared" si="407"/>
        <v>-2.3223679099589889</v>
      </c>
      <c r="S966" s="8">
        <f t="shared" si="408"/>
        <v>0.20685970869363074</v>
      </c>
      <c r="T966" s="8"/>
      <c r="U966" s="8" t="str">
        <f t="shared" si="409"/>
        <v>Target (or sym); Gain &gt; 0</v>
      </c>
      <c r="V966" s="8">
        <f t="shared" si="410"/>
        <v>0.22010096498736209</v>
      </c>
      <c r="W966" s="8">
        <f t="shared" si="411"/>
        <v>0.22789678842118755</v>
      </c>
      <c r="X966" s="8">
        <f t="shared" si="412"/>
        <v>0.31625665671901226</v>
      </c>
      <c r="Y966" s="8">
        <f t="shared" si="413"/>
        <v>0.41794677605868735</v>
      </c>
      <c r="Z966" s="8">
        <f t="shared" si="414"/>
        <v>-0.548842340614493</v>
      </c>
      <c r="AA966" s="8">
        <f t="shared" si="415"/>
        <v>-0.1907734526292538</v>
      </c>
      <c r="AC966" s="14" t="str">
        <f t="shared" si="416"/>
        <v>Target (or sym); Gain &gt; 0</v>
      </c>
      <c r="AD966" s="8">
        <f t="shared" si="417"/>
        <v>0.69502342613505541</v>
      </c>
      <c r="AE966" s="8">
        <f t="shared" si="418"/>
        <v>0.69860466237149987</v>
      </c>
      <c r="AF966" s="8">
        <f t="shared" si="419"/>
        <v>0.71552119763532773</v>
      </c>
      <c r="AG966" s="8">
        <f t="shared" si="420"/>
        <v>0.72437293904071265</v>
      </c>
      <c r="AH966" s="8">
        <f t="shared" si="421"/>
        <v>0.6745046786564366</v>
      </c>
      <c r="AI966" s="8">
        <f t="shared" si="422"/>
        <v>0.36818346758833842</v>
      </c>
      <c r="AK966" s="8"/>
      <c r="AL966" s="8"/>
      <c r="AM966" s="8"/>
    </row>
    <row r="967" spans="12:49" x14ac:dyDescent="0.3">
      <c r="M967" t="str">
        <f>M955</f>
        <v>Target (or sym); Gain &lt;= 0</v>
      </c>
      <c r="N967" s="8">
        <f t="shared" ref="N967:O967" si="425">N955</f>
        <v>-1.438802629597659</v>
      </c>
      <c r="O967" s="8">
        <f t="shared" si="425"/>
        <v>-1.4454030022023963</v>
      </c>
      <c r="P967" s="8">
        <f t="shared" ref="P967" si="426">Q955</f>
        <v>-7.0404472662251527E-2</v>
      </c>
      <c r="Q967" s="8">
        <f t="shared" ref="Q967" si="427">S955</f>
        <v>-0.15492865798557462</v>
      </c>
      <c r="R967" s="8">
        <f t="shared" ref="R967" si="428">U955</f>
        <v>-4.7968576039804303</v>
      </c>
      <c r="S967" s="8">
        <f t="shared" ref="S967" si="429">W955</f>
        <v>-1.1051901960391284</v>
      </c>
      <c r="T967" s="8"/>
      <c r="U967" s="8" t="str">
        <f t="shared" ref="U967:W967" si="430">Y955</f>
        <v>Target (or sym); Gain &lt;= 0</v>
      </c>
      <c r="V967" s="8">
        <f t="shared" si="430"/>
        <v>-0.78883801239202178</v>
      </c>
      <c r="W967" s="8">
        <f t="shared" si="430"/>
        <v>-0.78413990285109314</v>
      </c>
      <c r="X967" s="8">
        <f t="shared" ref="X967" si="431">AC955</f>
        <v>-0.28606081176743398</v>
      </c>
      <c r="Y967" s="8">
        <f t="shared" ref="Y967" si="432">AE955</f>
        <v>-0.94761710206955396</v>
      </c>
      <c r="Z967" s="8">
        <f t="shared" ref="Z967" si="433">AG955</f>
        <v>-1.4442720895264634</v>
      </c>
      <c r="AA967" s="8">
        <f t="shared" ref="AA967" si="434">AI955</f>
        <v>-2.0296005530967438</v>
      </c>
      <c r="AC967" s="14" t="str">
        <f t="shared" ref="AC967:AE967" si="435">AK955</f>
        <v>Target (or sym); Gain &lt;= 0</v>
      </c>
      <c r="AD967" s="8">
        <f t="shared" si="435"/>
        <v>0.52686870016300269</v>
      </c>
      <c r="AE967" s="8">
        <f t="shared" si="435"/>
        <v>0.53113083585200205</v>
      </c>
      <c r="AF967" s="8">
        <f t="shared" ref="AF967" si="436">AO955</f>
        <v>0.60431258423998147</v>
      </c>
      <c r="AG967" s="8">
        <f t="shared" ref="AG967" si="437">AQ955</f>
        <v>0.48715732883929241</v>
      </c>
      <c r="AH967" s="8">
        <f t="shared" ref="AH967" si="438">AS955</f>
        <v>0.57708947992329285</v>
      </c>
      <c r="AI967" s="8">
        <f t="shared" ref="AI967" si="439">AU955</f>
        <v>-0.49764566478586103</v>
      </c>
      <c r="AK967" s="8"/>
      <c r="AL967" s="8"/>
      <c r="AM967" s="8"/>
    </row>
    <row r="969" spans="12:49" x14ac:dyDescent="0.3">
      <c r="L969" s="35" t="s">
        <v>61</v>
      </c>
      <c r="M969" s="15">
        <f>Y969</f>
        <v>0.7</v>
      </c>
      <c r="N969" s="3" t="s">
        <v>3</v>
      </c>
      <c r="O969" s="3" t="s">
        <v>4</v>
      </c>
      <c r="P969" s="3" t="s">
        <v>5</v>
      </c>
      <c r="Q969" s="3" t="s">
        <v>6</v>
      </c>
      <c r="R969" s="3" t="s">
        <v>7</v>
      </c>
      <c r="S969" s="3" t="s">
        <v>8</v>
      </c>
      <c r="T969" s="3" t="s">
        <v>9</v>
      </c>
      <c r="U969" s="3" t="s">
        <v>10</v>
      </c>
      <c r="V969" s="3" t="s">
        <v>11</v>
      </c>
      <c r="W969" s="3" t="s">
        <v>12</v>
      </c>
      <c r="Y969" s="7">
        <f>X292</f>
        <v>0.7</v>
      </c>
      <c r="Z969" s="3" t="s">
        <v>3</v>
      </c>
      <c r="AA969" s="3" t="s">
        <v>4</v>
      </c>
      <c r="AB969" s="3" t="s">
        <v>5</v>
      </c>
      <c r="AC969" s="3" t="s">
        <v>6</v>
      </c>
      <c r="AD969" s="3" t="s">
        <v>7</v>
      </c>
      <c r="AE969" s="3" t="s">
        <v>8</v>
      </c>
      <c r="AF969" s="3" t="s">
        <v>9</v>
      </c>
      <c r="AG969" s="3" t="s">
        <v>10</v>
      </c>
      <c r="AH969" s="3" t="s">
        <v>11</v>
      </c>
      <c r="AI969" s="3" t="s">
        <v>12</v>
      </c>
      <c r="AK969" s="15">
        <f t="shared" ref="AK969:AK980" si="440">Y969</f>
        <v>0.7</v>
      </c>
      <c r="AL969" s="3" t="s">
        <v>3</v>
      </c>
      <c r="AM969" s="3" t="s">
        <v>4</v>
      </c>
      <c r="AN969" s="3" t="s">
        <v>5</v>
      </c>
      <c r="AO969" s="3" t="s">
        <v>6</v>
      </c>
      <c r="AP969" s="3" t="s">
        <v>7</v>
      </c>
      <c r="AQ969" s="3" t="s">
        <v>8</v>
      </c>
      <c r="AR969" s="3" t="s">
        <v>9</v>
      </c>
      <c r="AS969" s="3" t="s">
        <v>10</v>
      </c>
      <c r="AT969" s="3" t="s">
        <v>11</v>
      </c>
      <c r="AU969" s="3" t="s">
        <v>12</v>
      </c>
    </row>
    <row r="970" spans="12:49" x14ac:dyDescent="0.3">
      <c r="M970" s="8" t="s">
        <v>15</v>
      </c>
      <c r="N970" s="8">
        <f>-1* MEDIAN(N655:N942)</f>
        <v>0.13514720432189647</v>
      </c>
      <c r="O970" s="8">
        <f t="shared" ref="O970:W970" si="441">-1* MEDIAN(O655:O942)</f>
        <v>0.13383190989029312</v>
      </c>
      <c r="P970" s="8">
        <f t="shared" si="441"/>
        <v>9.9499428850904556E-4</v>
      </c>
      <c r="Q970" s="8">
        <f t="shared" si="441"/>
        <v>0.53161291954286205</v>
      </c>
      <c r="R970" s="8">
        <f t="shared" si="441"/>
        <v>9.7209790077756625E-2</v>
      </c>
      <c r="S970" s="8">
        <f t="shared" si="441"/>
        <v>0.43733371490774353</v>
      </c>
      <c r="T970" s="8">
        <f t="shared" si="441"/>
        <v>-1.3431900544900648</v>
      </c>
      <c r="U970" s="8">
        <f t="shared" si="441"/>
        <v>-0.92158481500398748</v>
      </c>
      <c r="V970" s="8">
        <f t="shared" si="441"/>
        <v>-1.5443058575057491</v>
      </c>
      <c r="W970" s="8">
        <f t="shared" si="441"/>
        <v>-0.10625547441088198</v>
      </c>
      <c r="Y970" s="8" t="s">
        <v>15</v>
      </c>
      <c r="Z970" s="8">
        <f>-1* MEDIAN(Z655:Z942)</f>
        <v>0.17468138229052227</v>
      </c>
      <c r="AA970" s="8">
        <f t="shared" ref="AA970:AI970" si="442">-1* MEDIAN(AA655:AA942)</f>
        <v>0.17783103732266786</v>
      </c>
      <c r="AB970" s="8">
        <f t="shared" si="442"/>
        <v>-6.5620406658038533E-2</v>
      </c>
      <c r="AC970" s="8">
        <f t="shared" si="442"/>
        <v>0.2594936522372735</v>
      </c>
      <c r="AD970" s="8">
        <f t="shared" si="442"/>
        <v>-0.19000571675915806</v>
      </c>
      <c r="AE970" s="8">
        <f t="shared" si="442"/>
        <v>0.20301930539238444</v>
      </c>
      <c r="AF970" s="8">
        <f t="shared" si="442"/>
        <v>-0.12265272530890099</v>
      </c>
      <c r="AG970" s="8">
        <f t="shared" si="442"/>
        <v>-0.21758864720665433</v>
      </c>
      <c r="AH970" s="8">
        <f t="shared" si="442"/>
        <v>-0.95544991506457322</v>
      </c>
      <c r="AI970" s="8">
        <f t="shared" si="442"/>
        <v>-0.37265011736006709</v>
      </c>
      <c r="AK970" s="8" t="str">
        <f t="shared" si="440"/>
        <v>ALL</v>
      </c>
      <c r="AL970" s="8">
        <f>-1* MEDIAN(AL655:AL942)</f>
        <v>0.71054743718817559</v>
      </c>
      <c r="AM970" s="8">
        <f t="shared" ref="AM970:AU970" si="443">-1* MEDIAN(AM655:AM942)</f>
        <v>0.70863427901662068</v>
      </c>
      <c r="AN970" s="8">
        <f t="shared" si="443"/>
        <v>-6.5620406658038533E-2</v>
      </c>
      <c r="AO970" s="8">
        <f t="shared" si="443"/>
        <v>0.72542947824306259</v>
      </c>
      <c r="AP970" s="8">
        <f t="shared" si="443"/>
        <v>-0.19000571675915806</v>
      </c>
      <c r="AQ970" s="8">
        <f t="shared" si="443"/>
        <v>0.69406091934052272</v>
      </c>
      <c r="AR970" s="8">
        <f t="shared" si="443"/>
        <v>0.37333552895525346</v>
      </c>
      <c r="AS970" s="8">
        <f t="shared" si="443"/>
        <v>0.78072390336221242</v>
      </c>
      <c r="AT970" s="8">
        <f t="shared" si="443"/>
        <v>-0.95544991506457322</v>
      </c>
      <c r="AU970" s="8">
        <f t="shared" si="443"/>
        <v>0.26006467032653202</v>
      </c>
    </row>
    <row r="971" spans="12:49" x14ac:dyDescent="0.3">
      <c r="M971" s="8" t="str">
        <f>"Target; Gain &gt; "&amp;M969</f>
        <v>Target; Gain &gt; 0.7</v>
      </c>
      <c r="N971" s="8" cm="1">
        <f t="array" ref="N971">-1* MEDIAN(_xlfn._xlws.FILTER(N655:N942, ($AX655:$AX942 &gt; $Y944)*($AX655:$AX942&lt;&gt;"")))</f>
        <v>0.40571299404135419</v>
      </c>
      <c r="O971" s="8" cm="1">
        <f t="array" ref="O971">-1* MEDIAN(_xlfn._xlws.FILTER(O655:O942, ($AX655:$AX942 &gt; $Y944)*($AX655:$AX942&lt;&gt;"")))</f>
        <v>0.39960659347980532</v>
      </c>
      <c r="P971" s="8" cm="1">
        <f t="array" ref="P971">-1* MEDIAN(_xlfn._xlws.FILTER(P655:P942, ($AX655:$AX942 &gt; $Y944)*($AX655:$AX942&lt;&gt;"")))</f>
        <v>-1.6083236415305011</v>
      </c>
      <c r="Q971" s="8" cm="1">
        <f t="array" ref="Q971">-1* MEDIAN(_xlfn._xlws.FILTER(Q655:Q942, ($AX655:$AX942 &gt; $Y944)*($AX655:$AX942&lt;&gt;"")))</f>
        <v>0.70859160906073382</v>
      </c>
      <c r="R971" s="8" cm="1">
        <f t="array" ref="R971">-1* MEDIAN(_xlfn._xlws.FILTER(R655:R942, ($AX655:$AX942 &gt; $Y944)*($AX655:$AX942&lt;&gt;"")))</f>
        <v>-1.0022132513806785</v>
      </c>
      <c r="S971" s="8" cm="1">
        <f t="array" ref="S971">-1* MEDIAN(_xlfn._xlws.FILTER(S655:S942, ($AX655:$AX942 &gt; $Y944)*($AX655:$AX942&lt;&gt;"")))</f>
        <v>0.59408604533135612</v>
      </c>
      <c r="T971" s="8" cm="1">
        <f t="array" ref="T971">-1* MEDIAN(_xlfn._xlws.FILTER(T655:T942, ($AX655:$AX942 &gt; $Y944)*($AX655:$AX942&lt;&gt;"")))</f>
        <v>-2.0889136639895582</v>
      </c>
      <c r="U971" s="8" cm="1">
        <f t="array" ref="U971">-1* MEDIAN(_xlfn._xlws.FILTER(U655:U942, ($AX655:$AX942 &gt; $Y944)*($AX655:$AX942&lt;&gt;"")))</f>
        <v>-0.97400969203060916</v>
      </c>
      <c r="V971" s="8" cm="1">
        <f t="array" ref="V971">-1* MEDIAN(_xlfn._xlws.FILTER(V655:V942, ($AX655:$AX942 &gt; $Y944)*($AX655:$AX942&lt;&gt;"")))</f>
        <v>-3.6684107104409058</v>
      </c>
      <c r="W971" s="8" cm="1">
        <f t="array" ref="W971">-1* MEDIAN(_xlfn._xlws.FILTER(W655:W942, ($AX655:$AX942 &gt; $Y944)*($AX655:$AX942&lt;&gt;"")))</f>
        <v>9.5713459601103834E-2</v>
      </c>
      <c r="Y971" s="8" t="str">
        <f>"Target; Gain &gt; "&amp;Y969</f>
        <v>Target; Gain &gt; 0.7</v>
      </c>
      <c r="Z971" s="8" cm="1">
        <f t="array" ref="Z971">-1* MEDIAN(_xlfn._xlws.FILTER(Z655:Z942, ($AX655:$AX942 &gt; $Y944)*($AX655:$AX942 &lt;&gt; "")))</f>
        <v>0.34017583068689061</v>
      </c>
      <c r="AA971" s="8" cm="1">
        <f t="array" ref="AA971">-1* MEDIAN(_xlfn._xlws.FILTER(AA655:AA942, ($AX655:$AX942 &gt; $Y944)*($AX655:$AX942 &lt;&gt; "")))</f>
        <v>0.34548215308676511</v>
      </c>
      <c r="AB971" s="8" cm="1">
        <f t="array" ref="AB971">-1* MEDIAN(_xlfn._xlws.FILTER(AB655:AB942, ($AX655:$AX942 &gt; $Y944)*($AX655:$AX942 &lt;&gt; "")))</f>
        <v>-0.43329210968765608</v>
      </c>
      <c r="AC971" s="8" cm="1">
        <f t="array" ref="AC971">-1* MEDIAN(_xlfn._xlws.FILTER(AC655:AC942, ($AX655:$AX942 &gt; $Y944)*($AX655:$AX942 &lt;&gt; "")))</f>
        <v>0.4815194117075261</v>
      </c>
      <c r="AD971" s="8" cm="1">
        <f t="array" ref="AD971">-1* MEDIAN(_xlfn._xlws.FILTER(AD655:AD942, ($AX655:$AX942 &gt; $Y944)*($AX655:$AX942 &lt;&gt; "")))</f>
        <v>-0.45901373970100534</v>
      </c>
      <c r="AE971" s="8" cm="1">
        <f t="array" ref="AE971">-1* MEDIAN(_xlfn._xlws.FILTER(AE655:AE942, ($AX655:$AX942 &gt; $Y944)*($AX655:$AX942 &lt;&gt; "")))</f>
        <v>0.46254084799150508</v>
      </c>
      <c r="AF971" s="8" cm="1">
        <f t="array" ref="AF971">-1* MEDIAN(_xlfn._xlws.FILTER(AF655:AF942, ($AX655:$AX942 &gt; $Y944)*($AX655:$AX942 &lt;&gt; "")))</f>
        <v>-0.90509152362503675</v>
      </c>
      <c r="AG971" s="8" cm="1">
        <f t="array" ref="AG971">-1* MEDIAN(_xlfn._xlws.FILTER(AG655:AG942, ($AX655:$AX942 &gt; $Y944)*($AX655:$AX942 &lt;&gt; "")))</f>
        <v>-0.33148382830530898</v>
      </c>
      <c r="AH971" s="8" cm="1">
        <f t="array" ref="AH971">-1* MEDIAN(_xlfn._xlws.FILTER(AH655:AH942, ($AX655:$AX942 &gt; $Y944)*($AX655:$AX942 &lt;&gt; "")))</f>
        <v>-1.5059407235776678</v>
      </c>
      <c r="AI971" s="8" cm="1">
        <f t="array" ref="AI971">-1* MEDIAN(_xlfn._xlws.FILTER(AI655:AI942, ($AX655:$AX942 &gt; $Y944)*($AX655:$AX942 &lt;&gt; "")))</f>
        <v>-0.20523031073829806</v>
      </c>
      <c r="AK971" s="8" t="str">
        <f t="shared" si="440"/>
        <v>Target; Gain &gt; 0.7</v>
      </c>
      <c r="AL971" s="8" cm="1">
        <f t="array" ref="AL971">-1* MEDIAN(_xlfn._xlws.FILTER(AL655:AL942, ($AX655:$AX942 &gt; $Y944)*($AX655:$AX942 &lt;&gt; "")))</f>
        <v>0.76321047606201875</v>
      </c>
      <c r="AM971" s="8" cm="1">
        <f t="array" ref="AM971">-1* MEDIAN(_xlfn._xlws.FILTER(AM655:AM942, ($AX655:$AX942 &gt; $Y944)*($AX655:$AX942 &lt;&gt; "")))</f>
        <v>0.76639554673154542</v>
      </c>
      <c r="AN971" s="8" cm="1">
        <f t="array" ref="AN971">-1* MEDIAN(_xlfn._xlws.FILTER(AN655:AN942, ($AX655:$AX942 &gt; $Y944)*($AX655:$AX942 &lt;&gt; "")))</f>
        <v>-0.43329210968765608</v>
      </c>
      <c r="AO971" s="8" cm="1">
        <f t="array" ref="AO971">-1* MEDIAN(_xlfn._xlws.FILTER(AO655:AO942, ($AX655:$AX942 &gt; $Y944)*($AX655:$AX942 &lt;&gt; "")))</f>
        <v>0.78515324986066759</v>
      </c>
      <c r="AP971" s="8" cm="1">
        <f t="array" ref="AP971">-1* MEDIAN(_xlfn._xlws.FILTER(AP655:AP942, ($AX655:$AX942 &gt; $Y944)*($AX655:$AX942 &lt;&gt; "")))</f>
        <v>-0.45901373970100534</v>
      </c>
      <c r="AQ971" s="8" cm="1">
        <f t="array" ref="AQ971">-1* MEDIAN(_xlfn._xlws.FILTER(AQ655:AQ942, ($AX655:$AX942 &gt; $Y944)*($AX655:$AX942 &lt;&gt; "")))</f>
        <v>0.7686248326904328</v>
      </c>
      <c r="AR971" s="8" cm="1">
        <f t="array" ref="AR971">-1* MEDIAN(_xlfn._xlws.FILTER(AR655:AR942, ($AX655:$AX942 &gt; $Y944)*($AX655:$AX942 &lt;&gt; "")))</f>
        <v>-2.7503416354014654E-2</v>
      </c>
      <c r="AS971" s="8" cm="1">
        <f t="array" ref="AS971">-1* MEDIAN(_xlfn._xlws.FILTER(AS655:AS942, ($AX655:$AX942 &gt; $Y944)*($AX655:$AX942 &lt;&gt; "")))</f>
        <v>0.7489486376410055</v>
      </c>
      <c r="AT971" s="8" cm="1">
        <f t="array" ref="AT971">-1* MEDIAN(_xlfn._xlws.FILTER(AT655:AT942, ($AX655:$AX942 &gt; $Y944)*($AX655:$AX942 &lt;&gt; "")))</f>
        <v>-1.5059407235776678</v>
      </c>
      <c r="AU971" s="8" cm="1">
        <f t="array" ref="AU971">-1* MEDIAN(_xlfn._xlws.FILTER(AU655:AU942, ($AX655:$AX942 &gt; $Y944)*($AX655:$AX942 &lt;&gt; "")))</f>
        <v>0.44192208740018213</v>
      </c>
      <c r="AV971" s="4"/>
      <c r="AW971" s="4" t="s">
        <v>14</v>
      </c>
    </row>
    <row r="972" spans="12:49" x14ac:dyDescent="0.3">
      <c r="M972" s="8" t="str">
        <f>"Gain &gt; "&amp;M969</f>
        <v>Gain &gt; 0.7</v>
      </c>
      <c r="N972" s="8" cm="1">
        <f t="array" ref="N972">-1* MEDIAN(_xlfn._xlws.FILTER(N655:N942, $AW655:$AW942 &gt; $Y944))</f>
        <v>0.40571299404135419</v>
      </c>
      <c r="O972" s="8" cm="1">
        <f t="array" ref="O972">-1* MEDIAN(_xlfn._xlws.FILTER(O655:O942, $AW655:$AW942 &gt; $Y944))</f>
        <v>0.39960659347980532</v>
      </c>
      <c r="P972" s="8" cm="1">
        <f t="array" ref="P972">-1* MEDIAN(_xlfn._xlws.FILTER(P655:P942, $AW655:$AW942 &gt; $Y944))</f>
        <v>-1.3393952961339586</v>
      </c>
      <c r="Q972" s="8" cm="1">
        <f t="array" ref="Q972">-1* MEDIAN(_xlfn._xlws.FILTER(Q655:Q942, $AW655:$AW942 &gt; $Y944))</f>
        <v>0.72023692783534099</v>
      </c>
      <c r="R972" s="8" cm="1">
        <f t="array" ref="R972">-1* MEDIAN(_xlfn._xlws.FILTER(R655:R942, $AW655:$AW942 &gt; $Y944))</f>
        <v>-0.58659443426643421</v>
      </c>
      <c r="S972" s="8" cm="1">
        <f t="array" ref="S972">-1* MEDIAN(_xlfn._xlws.FILTER(S655:S942, $AW655:$AW942 &gt; $Y944))</f>
        <v>0.64931583077046273</v>
      </c>
      <c r="T972" s="8" cm="1">
        <f t="array" ref="T972">-1* MEDIAN(_xlfn._xlws.FILTER(T655:T942, $AW655:$AW942 &gt; $Y944))</f>
        <v>-2.0889136639895582</v>
      </c>
      <c r="U972" s="8" cm="1">
        <f t="array" ref="U972">-1* MEDIAN(_xlfn._xlws.FILTER(U655:U942, $AW655:$AW942 &gt; $Y944))</f>
        <v>-1.0227451976261925</v>
      </c>
      <c r="V972" s="8" cm="1">
        <f t="array" ref="V972">-1* MEDIAN(_xlfn._xlws.FILTER(V655:V942, $AW655:$AW942 &gt; $Y944))</f>
        <v>-3.6684107104409058</v>
      </c>
      <c r="W972" s="8" cm="1">
        <f t="array" ref="W972">-1* MEDIAN(_xlfn._xlws.FILTER(W655:W942, $AW655:$AW942 &gt; $Y944))</f>
        <v>0.31234222944895246</v>
      </c>
      <c r="Y972" s="8" t="str">
        <f>"Gain &gt; "&amp;Y969</f>
        <v>Gain &gt; 0.7</v>
      </c>
      <c r="Z972" s="8" cm="1">
        <f t="array" ref="Z972">-1* MEDIAN(_xlfn._xlws.FILTER(Z655:Z942, $AW655:$AW942 &gt; $Y944))</f>
        <v>0.36696005637954376</v>
      </c>
      <c r="AA972" s="8" cm="1">
        <f t="array" ref="AA972">-1* MEDIAN(_xlfn._xlws.FILTER(AA655:AA942, $AW655:$AW942 &gt; $Y944))</f>
        <v>0.37097226569309538</v>
      </c>
      <c r="AB972" s="8" cm="1">
        <f t="array" ref="AB972">-1* MEDIAN(_xlfn._xlws.FILTER(AB655:AB942, $AW655:$AW942 &gt; $Y944))</f>
        <v>-0.61509958219984495</v>
      </c>
      <c r="AC972" s="8" cm="1">
        <f t="array" ref="AC972">-1* MEDIAN(_xlfn._xlws.FILTER(AC655:AC942, $AW655:$AW942 &gt; $Y944))</f>
        <v>0.4918238438953757</v>
      </c>
      <c r="AD972" s="8" cm="1">
        <f t="array" ref="AD972">-1* MEDIAN(_xlfn._xlws.FILTER(AD655:AD942, $AW655:$AW942 &gt; $Y944))</f>
        <v>-0.61418749039279419</v>
      </c>
      <c r="AE972" s="8" cm="1">
        <f t="array" ref="AE972">-1* MEDIAN(_xlfn._xlws.FILTER(AE655:AE942, $AW655:$AW942 &gt; $Y944))</f>
        <v>0.38821618263063606</v>
      </c>
      <c r="AF972" s="8" cm="1">
        <f t="array" ref="AF972">-1* MEDIAN(_xlfn._xlws.FILTER(AF655:AF942, $AW655:$AW942 &gt; $Y944))</f>
        <v>-0.44127866773707214</v>
      </c>
      <c r="AG972" s="8" cm="1">
        <f t="array" ref="AG972">-1* MEDIAN(_xlfn._xlws.FILTER(AG655:AG942, $AW655:$AW942 &gt; $Y944))</f>
        <v>-0.17430785865330006</v>
      </c>
      <c r="AH972" s="8" cm="1">
        <f t="array" ref="AH972">-1* MEDIAN(_xlfn._xlws.FILTER(AH655:AH942, $AW655:$AW942 &gt; $Y944))</f>
        <v>-1.5566327842411276</v>
      </c>
      <c r="AI972" s="8" cm="1">
        <f t="array" ref="AI972">-1* MEDIAN(_xlfn._xlws.FILTER(AI655:AI942, $AW655:$AW942 &gt; $Y944))</f>
        <v>-4.7923018476129814E-2</v>
      </c>
      <c r="AK972" s="8" t="str">
        <f t="shared" si="440"/>
        <v>Gain &gt; 0.7</v>
      </c>
      <c r="AL972" s="8" cm="1">
        <f t="array" ref="AL972">-1* MEDIAN(_xlfn._xlws.FILTER(AL655:AL942, $AW655:$AW942 &gt; $Y944))</f>
        <v>0.77593810659239348</v>
      </c>
      <c r="AM972" s="8" cm="1">
        <f t="array" ref="AM972">-1* MEDIAN(_xlfn._xlws.FILTER(AM655:AM942, $AW655:$AW942 &gt; $Y944))</f>
        <v>0.77903556667974783</v>
      </c>
      <c r="AN972" s="8" cm="1">
        <f t="array" ref="AN972">-1* MEDIAN(_xlfn._xlws.FILTER(AN655:AN942, $AW655:$AW942 &gt; $Y944))</f>
        <v>-0.61509958219984495</v>
      </c>
      <c r="AO972" s="8" cm="1">
        <f t="array" ref="AO972">-1* MEDIAN(_xlfn._xlws.FILTER(AO655:AO942, $AW655:$AW942 &gt; $Y944))</f>
        <v>0.81361287125755322</v>
      </c>
      <c r="AP972" s="8" cm="1">
        <f t="array" ref="AP972">-1* MEDIAN(_xlfn._xlws.FILTER(AP655:AP942, $AW655:$AW942 &gt; $Y944))</f>
        <v>-0.61418749039279419</v>
      </c>
      <c r="AQ972" s="8" cm="1">
        <f t="array" ref="AQ972">-1* MEDIAN(_xlfn._xlws.FILTER(AQ655:AQ942, $AW655:$AW942 &gt; $Y944))</f>
        <v>0.78141557953817009</v>
      </c>
      <c r="AR972" s="8" cm="1">
        <f t="array" ref="AR972">-1* MEDIAN(_xlfn._xlws.FILTER(AR655:AR942, $AW655:$AW942 &gt; $Y944))</f>
        <v>0.2197968575578004</v>
      </c>
      <c r="AS972" s="8" cm="1">
        <f t="array" ref="AS972">-1* MEDIAN(_xlfn._xlws.FILTER(AS655:AS942, $AW655:$AW942 &gt; $Y944))</f>
        <v>0.78491803297709017</v>
      </c>
      <c r="AT972" s="8" cm="1">
        <f t="array" ref="AT972">-1* MEDIAN(_xlfn._xlws.FILTER(AT655:AT942, $AW655:$AW942 &gt; $Y944))</f>
        <v>-1.5566327842411276</v>
      </c>
      <c r="AU972" s="8" cm="1">
        <f t="array" ref="AU972">-1* MEDIAN(_xlfn._xlws.FILTER(AU655:AU942, $AW655:$AW942 &gt; $Y944))</f>
        <v>0.47676554971453744</v>
      </c>
      <c r="AV972" s="4" t="s">
        <v>38</v>
      </c>
      <c r="AW972" s="18">
        <f>AVERAGEIF($H655:$H942,"=1",AW655:AW942)</f>
        <v>0.30131404504924469</v>
      </c>
    </row>
    <row r="973" spans="12:49" x14ac:dyDescent="0.3">
      <c r="M973" t="s">
        <v>38</v>
      </c>
      <c r="N973" s="8" cm="1">
        <f t="array" ref="N973">-1* MEDIAN(_xlfn._xlws.FILTER(N655:N942, $H655:$H942=1))</f>
        <v>0.26030650996860288</v>
      </c>
      <c r="O973" s="8" cm="1">
        <f t="array" ref="O973">-1* MEDIAN(_xlfn._xlws.FILTER(O655:O942, $H655:$H942=1))</f>
        <v>0.25308608599339366</v>
      </c>
      <c r="P973" s="8" cm="1">
        <f t="array" ref="P973">-1* MEDIAN(_xlfn._xlws.FILTER(P655:P942, $H655:$H942=1))</f>
        <v>2.5402435900123324E-2</v>
      </c>
      <c r="Q973" s="8" cm="1">
        <f t="array" ref="Q973">-1* MEDIAN(_xlfn._xlws.FILTER(Q655:Q942, $H655:$H942=1))</f>
        <v>0.60173954898125426</v>
      </c>
      <c r="R973" s="8" cm="1">
        <f t="array" ref="R973">-1* MEDIAN(_xlfn._xlws.FILTER(R655:R942, $H655:$H942=1))</f>
        <v>0.18028791638228617</v>
      </c>
      <c r="S973" s="8" cm="1">
        <f t="array" ref="S973">-1* MEDIAN(_xlfn._xlws.FILTER(S655:S942, $H655:$H942=1))</f>
        <v>0.66828841343370982</v>
      </c>
      <c r="T973" s="8" cm="1">
        <f t="array" ref="T973">-1* MEDIAN(_xlfn._xlws.FILTER(T655:T942, $H655:$H942=1))</f>
        <v>-2.0961571682043783</v>
      </c>
      <c r="U973" s="8" cm="1">
        <f t="array" ref="U973">-1* MEDIAN(_xlfn._xlws.FILTER(U655:U942, $H655:$H942=1))</f>
        <v>-1.3146254048595634</v>
      </c>
      <c r="V973" s="8" cm="1">
        <f t="array" ref="V973">-1* MEDIAN(_xlfn._xlws.FILTER(V655:V942, $H655:$H942=1))</f>
        <v>-2.0449034886963631</v>
      </c>
      <c r="W973" s="8" cm="1">
        <f t="array" ref="W973">-1* MEDIAN(_xlfn._xlws.FILTER(W655:W942, $H655:$H942=1))</f>
        <v>0.16076471144113408</v>
      </c>
      <c r="Y973" t="s">
        <v>38</v>
      </c>
      <c r="Z973" s="8" cm="1">
        <f t="array" ref="Z973">-1* MEDIAN(_xlfn._xlws.FILTER(Z655:Z942, $H655:$H942=1))</f>
        <v>0.2006007910941725</v>
      </c>
      <c r="AA973" s="8" cm="1">
        <f t="array" ref="AA973">-1* MEDIAN(_xlfn._xlws.FILTER(AA655:AA942, $H655:$H942=1))</f>
        <v>0.20688637341006796</v>
      </c>
      <c r="AB973" s="8" cm="1">
        <f t="array" ref="AB973">-1* MEDIAN(_xlfn._xlws.FILTER(AB655:AB942, $H655:$H942=1))</f>
        <v>-0.15128854002506037</v>
      </c>
      <c r="AC973" s="8" cm="1">
        <f t="array" ref="AC973">-1* MEDIAN(_xlfn._xlws.FILTER(AC655:AC942, $H655:$H942=1))</f>
        <v>0.30615450670092637</v>
      </c>
      <c r="AD973" s="8" cm="1">
        <f t="array" ref="AD973">-1* MEDIAN(_xlfn._xlws.FILTER(AD655:AD942, $H655:$H942=1))</f>
        <v>0.16002645645337688</v>
      </c>
      <c r="AE973" s="8" cm="1">
        <f t="array" ref="AE973">-1* MEDIAN(_xlfn._xlws.FILTER(AE655:AE942, $H655:$H942=1))</f>
        <v>0.34998638859955344</v>
      </c>
      <c r="AF973" s="8" cm="1">
        <f t="array" ref="AF973">-1* MEDIAN(_xlfn._xlws.FILTER(AF655:AF942, $H655:$H942=1))</f>
        <v>-0.42836052471374109</v>
      </c>
      <c r="AG973" s="8" cm="1">
        <f t="array" ref="AG973">-1* MEDIAN(_xlfn._xlws.FILTER(AG655:AG942, $H655:$H942=1))</f>
        <v>-0.34358762890477995</v>
      </c>
      <c r="AH973" s="8" cm="1">
        <f t="array" ref="AH973">-1* MEDIAN(_xlfn._xlws.FILTER(AH655:AH942, $H655:$H942=1))</f>
        <v>-1.4204752027674745</v>
      </c>
      <c r="AI973" s="8" cm="1">
        <f t="array" ref="AI973">-1* MEDIAN(_xlfn._xlws.FILTER(AI655:AI942, $H655:$H942=1))</f>
        <v>-0.22507697533510546</v>
      </c>
      <c r="AK973" t="str">
        <f t="shared" si="440"/>
        <v>Target (or sym)</v>
      </c>
      <c r="AL973" s="8" cm="1">
        <f t="array" ref="AL973">-1* MEDIAN(_xlfn._xlws.FILTER(AL655:AL942, $H655:$H942=1))</f>
        <v>0.74006336674187123</v>
      </c>
      <c r="AM973" s="8" cm="1">
        <f t="array" ref="AM973">-1* MEDIAN(_xlfn._xlws.FILTER(AM655:AM942, $H655:$H942=1))</f>
        <v>0.73745039137077462</v>
      </c>
      <c r="AN973" s="8" cm="1">
        <f t="array" ref="AN973">-1* MEDIAN(_xlfn._xlws.FILTER(AN655:AN942, $H655:$H942=1))</f>
        <v>-0.15128854002506037</v>
      </c>
      <c r="AO973" s="8" cm="1">
        <f t="array" ref="AO973">-1* MEDIAN(_xlfn._xlws.FILTER(AO655:AO942, $H655:$H942=1))</f>
        <v>0.74117605658206132</v>
      </c>
      <c r="AP973" s="8" cm="1">
        <f t="array" ref="AP973">-1* MEDIAN(_xlfn._xlws.FILTER(AP655:AP942, $H655:$H942=1))</f>
        <v>0.16002645645337688</v>
      </c>
      <c r="AQ973" s="8" cm="1">
        <f t="array" ref="AQ973">-1* MEDIAN(_xlfn._xlws.FILTER(AQ655:AQ942, $H655:$H942=1))</f>
        <v>0.69153423532134506</v>
      </c>
      <c r="AR973" s="8" cm="1">
        <f t="array" ref="AR973">-1* MEDIAN(_xlfn._xlws.FILTER(AR655:AR942, $H655:$H942=1))</f>
        <v>0.18101065898483437</v>
      </c>
      <c r="AS973" s="8" cm="1">
        <f t="array" ref="AS973">-1* MEDIAN(_xlfn._xlws.FILTER(AS655:AS942, $H655:$H942=1))</f>
        <v>0.7489486376410055</v>
      </c>
      <c r="AT973" s="8" cm="1">
        <f t="array" ref="AT973">-1* MEDIAN(_xlfn._xlws.FILTER(AT655:AT942, $H655:$H942=1))</f>
        <v>-1.4204752027674745</v>
      </c>
      <c r="AU973" s="8" cm="1">
        <f t="array" ref="AU973">-1* MEDIAN(_xlfn._xlws.FILTER(AU655:AU942, $H655:$H942=1))</f>
        <v>0.3687556287750125</v>
      </c>
      <c r="AV973" s="4" t="s">
        <v>43</v>
      </c>
      <c r="AW973" s="18">
        <f>AVERAGEIF($J655:$J942,"=1",AW655:AW942)</f>
        <v>0.4875281971956838</v>
      </c>
    </row>
    <row r="974" spans="12:49" x14ac:dyDescent="0.3">
      <c r="M974" t="str">
        <f t="shared" ref="M974:M980" si="444">Y974</f>
        <v>Gain &gt; 0</v>
      </c>
      <c r="N974" s="8" cm="1">
        <f t="array" ref="N974">-1* MEDIAN(_xlfn._xlws.FILTER(N655:N942, $J655:$J942=1))</f>
        <v>0.20560276052901549</v>
      </c>
      <c r="O974" s="8" cm="1">
        <f t="array" ref="O974">-1* MEDIAN(_xlfn._xlws.FILTER(O655:O942, $J655:$J942=1))</f>
        <v>0.19081171158161281</v>
      </c>
      <c r="P974" s="8" cm="1">
        <f t="array" ref="P974">-1* MEDIAN(_xlfn._xlws.FILTER(P655:P942, $J655:$J942=1))</f>
        <v>-0.34399858472849665</v>
      </c>
      <c r="Q974" s="8" cm="1">
        <f t="array" ref="Q974">-1* MEDIAN(_xlfn._xlws.FILTER(Q655:Q942, $J655:$J942=1))</f>
        <v>0.57862008499801187</v>
      </c>
      <c r="R974" s="8" cm="1">
        <f t="array" ref="R974">-1* MEDIAN(_xlfn._xlws.FILTER(R655:R942, $J655:$J942=1))</f>
        <v>-4.7442776803264801E-2</v>
      </c>
      <c r="S974" s="8" cm="1">
        <f t="array" ref="S974">-1* MEDIAN(_xlfn._xlws.FILTER(S655:S942, $J655:$J942=1))</f>
        <v>0.628940714236502</v>
      </c>
      <c r="T974" s="8" cm="1">
        <f t="array" ref="T974">-1* MEDIAN(_xlfn._xlws.FILTER(T655:T942, $J655:$J942=1))</f>
        <v>-1.5065684803329327</v>
      </c>
      <c r="U974" s="8" cm="1">
        <f t="array" ref="U974">-1* MEDIAN(_xlfn._xlws.FILTER(U655:U942, $J655:$J942=1))</f>
        <v>-0.92158481500398748</v>
      </c>
      <c r="V974" s="8" cm="1">
        <f t="array" ref="V974">-1* MEDIAN(_xlfn._xlws.FILTER(V655:V942, $J655:$J942=1))</f>
        <v>-2.9175332889866432</v>
      </c>
      <c r="W974" s="8" cm="1">
        <f t="array" ref="W974">-1* MEDIAN(_xlfn._xlws.FILTER(W655:W942, $J655:$J942=1))</f>
        <v>0.16076471144113408</v>
      </c>
      <c r="Y974" t="s">
        <v>17</v>
      </c>
      <c r="Z974" s="8" cm="1">
        <f t="array" ref="Z974">-1* MEDIAN(_xlfn._xlws.FILTER(Z655:Z942, $J655:$J942=1))</f>
        <v>0.2006007910941725</v>
      </c>
      <c r="AA974" s="8" cm="1">
        <f t="array" ref="AA974">-1* MEDIAN(_xlfn._xlws.FILTER(AA655:AA942, $J655:$J942=1))</f>
        <v>0.20688637341006796</v>
      </c>
      <c r="AB974" s="8" cm="1">
        <f t="array" ref="AB974">-1* MEDIAN(_xlfn._xlws.FILTER(AB655:AB942, $J655:$J942=1))</f>
        <v>-0.25955017694745908</v>
      </c>
      <c r="AC974" s="8" cm="1">
        <f t="array" ref="AC974">-1* MEDIAN(_xlfn._xlws.FILTER(AC655:AC942, $J655:$J942=1))</f>
        <v>0.40182993487705665</v>
      </c>
      <c r="AD974" s="8" cm="1">
        <f t="array" ref="AD974">-1* MEDIAN(_xlfn._xlws.FILTER(AD655:AD942, $J655:$J942=1))</f>
        <v>-0.34035381508913287</v>
      </c>
      <c r="AE974" s="8" cm="1">
        <f t="array" ref="AE974">-1* MEDIAN(_xlfn._xlws.FILTER(AE655:AE942, $J655:$J942=1))</f>
        <v>0.24090785152179836</v>
      </c>
      <c r="AF974" s="8" cm="1">
        <f t="array" ref="AF974">-1* MEDIAN(_xlfn._xlws.FILTER(AF655:AF942, $J655:$J942=1))</f>
        <v>-0.31644487621174777</v>
      </c>
      <c r="AG974" s="8" cm="1">
        <f t="array" ref="AG974">-1* MEDIAN(_xlfn._xlws.FILTER(AG655:AG942, $J655:$J942=1))</f>
        <v>-0.21758864720665433</v>
      </c>
      <c r="AH974" s="8" cm="1">
        <f t="array" ref="AH974">-1* MEDIAN(_xlfn._xlws.FILTER(AH655:AH942, $J655:$J942=1))</f>
        <v>-1.2631409941196776</v>
      </c>
      <c r="AI974" s="8" cm="1">
        <f t="array" ref="AI974">-1* MEDIAN(_xlfn._xlws.FILTER(AI655:AI942, $J655:$J942=1))</f>
        <v>-0.23702579712112648</v>
      </c>
      <c r="AK974" t="str">
        <f t="shared" si="440"/>
        <v>Gain &gt; 0</v>
      </c>
      <c r="AL974" s="8" cm="1">
        <f t="array" ref="AL974">-1* MEDIAN(_xlfn._xlws.FILTER(AL655:AL942, $J655:$J942=1))</f>
        <v>0.74006336674187123</v>
      </c>
      <c r="AM974" s="8" cm="1">
        <f t="array" ref="AM974">-1* MEDIAN(_xlfn._xlws.FILTER(AM655:AM942, $J655:$J942=1))</f>
        <v>0.73881449563477353</v>
      </c>
      <c r="AN974" s="8" cm="1">
        <f t="array" ref="AN974">-1* MEDIAN(_xlfn._xlws.FILTER(AN655:AN942, $J655:$J942=1))</f>
        <v>-0.25955017694745908</v>
      </c>
      <c r="AO974" s="8" cm="1">
        <f t="array" ref="AO974">-1* MEDIAN(_xlfn._xlws.FILTER(AO655:AO942, $J655:$J942=1))</f>
        <v>0.77071949877083945</v>
      </c>
      <c r="AP974" s="8" cm="1">
        <f t="array" ref="AP974">-1* MEDIAN(_xlfn._xlws.FILTER(AP655:AP942, $J655:$J942=1))</f>
        <v>-0.34035381508913287</v>
      </c>
      <c r="AQ974" s="8" cm="1">
        <f t="array" ref="AQ974">-1* MEDIAN(_xlfn._xlws.FILTER(AQ655:AQ942, $J655:$J942=1))</f>
        <v>0.71852994172914153</v>
      </c>
      <c r="AR974" s="8" cm="1">
        <f t="array" ref="AR974">-1* MEDIAN(_xlfn._xlws.FILTER(AR655:AR942, $J655:$J942=1))</f>
        <v>0.30677913635564102</v>
      </c>
      <c r="AS974" s="8" cm="1">
        <f t="array" ref="AS974">-1* MEDIAN(_xlfn._xlws.FILTER(AS655:AS942, $J655:$J942=1))</f>
        <v>0.78175680044859797</v>
      </c>
      <c r="AT974" s="8" cm="1">
        <f t="array" ref="AT974">-1* MEDIAN(_xlfn._xlws.FILTER(AT655:AT942, $J655:$J942=1))</f>
        <v>-1.2631409941196776</v>
      </c>
      <c r="AU974" s="8" cm="1">
        <f t="array" ref="AU974">-1* MEDIAN(_xlfn._xlws.FILTER(AU655:AU942, $J655:$J942=1))</f>
        <v>0.34033724359190776</v>
      </c>
      <c r="AV974" s="4" t="s">
        <v>18</v>
      </c>
      <c r="AW974" s="18">
        <f>AVERAGEIF($I655:$I942,"=1",AW655:AW942)</f>
        <v>-0.36564614789676275</v>
      </c>
    </row>
    <row r="975" spans="12:49" x14ac:dyDescent="0.3">
      <c r="M975" t="str">
        <f t="shared" si="444"/>
        <v>Gain &lt;=0</v>
      </c>
      <c r="N975" s="8" cm="1">
        <f t="array" ref="N975">-1* MEDIAN(_xlfn._xlws.FILTER(N655:N942, $I655:$I942=1))</f>
        <v>-9.2229027260194107E-2</v>
      </c>
      <c r="O975" s="8" cm="1">
        <f t="array" ref="O975">-1* MEDIAN(_xlfn._xlws.FILTER(O655:O942, $I655:$I942=1))</f>
        <v>-9.8846350418464776E-2</v>
      </c>
      <c r="P975" s="8" cm="1">
        <f t="array" ref="P975">-1* MEDIAN(_xlfn._xlws.FILTER(P655:P942, $I655:$I942=1))</f>
        <v>0.14040861192395723</v>
      </c>
      <c r="Q975" s="8" cm="1">
        <f t="array" ref="Q975">-1* MEDIAN(_xlfn._xlws.FILTER(Q655:Q942, $I655:$I942=1))</f>
        <v>0.42680342377711622</v>
      </c>
      <c r="R975" s="8" cm="1">
        <f t="array" ref="R975">-1* MEDIAN(_xlfn._xlws.FILTER(R655:R942, $I655:$I942=1))</f>
        <v>0.10164612578279997</v>
      </c>
      <c r="S975" s="8" cm="1">
        <f t="array" ref="S975">-1* MEDIAN(_xlfn._xlws.FILTER(S655:S942, $I655:$I942=1))</f>
        <v>0.24504277942051733</v>
      </c>
      <c r="T975" s="8" cm="1">
        <f t="array" ref="T975">-1* MEDIAN(_xlfn._xlws.FILTER(T655:T942, $I655:$I942=1))</f>
        <v>-1.3043238399500963</v>
      </c>
      <c r="U975" s="8" cm="1">
        <f t="array" ref="U975">-1* MEDIAN(_xlfn._xlws.FILTER(U655:U942, $I655:$I942=1))</f>
        <v>-1.0288616252467282</v>
      </c>
      <c r="V975" s="8" cm="1">
        <f t="array" ref="V975">-1* MEDIAN(_xlfn._xlws.FILTER(V655:V942, $I655:$I942=1))</f>
        <v>-0.96301730987334544</v>
      </c>
      <c r="W975" s="8" cm="1">
        <f t="array" ref="W975">-1* MEDIAN(_xlfn._xlws.FILTER(W655:W942, $I655:$I942=1))</f>
        <v>-0.4019728900810845</v>
      </c>
      <c r="Y975" t="s">
        <v>18</v>
      </c>
      <c r="Z975" s="8" cm="1">
        <f t="array" ref="Z975">-1* MEDIAN(_xlfn._xlws.FILTER(Z655:Z942, $I655:$I942=1))</f>
        <v>-2.8612846183246124E-4</v>
      </c>
      <c r="AA975" s="8" cm="1">
        <f t="array" ref="AA975">-1* MEDIAN(_xlfn._xlws.FILTER(AA655:AA942, $I655:$I942=1))</f>
        <v>-1.6988160463797392E-3</v>
      </c>
      <c r="AB975" s="8" cm="1">
        <f t="array" ref="AB975">-1* MEDIAN(_xlfn._xlws.FILTER(AB655:AB942, $I655:$I942=1))</f>
        <v>-1.9727638008287609E-2</v>
      </c>
      <c r="AC975" s="8" cm="1">
        <f t="array" ref="AC975">-1* MEDIAN(_xlfn._xlws.FILTER(AC655:AC942, $I655:$I942=1))</f>
        <v>0.14062092635377516</v>
      </c>
      <c r="AD975" s="8" cm="1">
        <f t="array" ref="AD975">-1* MEDIAN(_xlfn._xlws.FILTER(AD655:AD942, $I655:$I942=1))</f>
        <v>-0.12229221366286032</v>
      </c>
      <c r="AE975" s="8" cm="1">
        <f t="array" ref="AE975">-1* MEDIAN(_xlfn._xlws.FILTER(AE655:AE942, $I655:$I942=1))</f>
        <v>-5.1940508892004397E-2</v>
      </c>
      <c r="AF975" s="8" cm="1">
        <f t="array" ref="AF975">-1* MEDIAN(_xlfn._xlws.FILTER(AF655:AF942, $I655:$I942=1))</f>
        <v>-2.1901003893548189E-2</v>
      </c>
      <c r="AG975" s="8" cm="1">
        <f t="array" ref="AG975">-1* MEDIAN(_xlfn._xlws.FILTER(AG655:AG942, $I655:$I942=1))</f>
        <v>-0.16706101231823867</v>
      </c>
      <c r="AH975" s="8" cm="1">
        <f t="array" ref="AH975">-1* MEDIAN(_xlfn._xlws.FILTER(AH655:AH942, $I655:$I942=1))</f>
        <v>-0.71221841410873576</v>
      </c>
      <c r="AI975" s="8" cm="1">
        <f t="array" ref="AI975">-1* MEDIAN(_xlfn._xlws.FILTER(AI655:AI942, $I655:$I942=1))</f>
        <v>-0.58587667393213771</v>
      </c>
      <c r="AK975" t="str">
        <f t="shared" si="440"/>
        <v>Gain &lt;=0</v>
      </c>
      <c r="AL975" s="8" cm="1">
        <f t="array" ref="AL975">-1* MEDIAN(_xlfn._xlws.FILTER(AL655:AL942, $I655:$I942=1))</f>
        <v>0.67655902036554372</v>
      </c>
      <c r="AM975" s="8" cm="1">
        <f t="array" ref="AM975">-1* MEDIAN(_xlfn._xlws.FILTER(AM655:AM942, $I655:$I942=1))</f>
        <v>0.67357989571146315</v>
      </c>
      <c r="AN975" s="8" cm="1">
        <f t="array" ref="AN975">-1* MEDIAN(_xlfn._xlws.FILTER(AN655:AN942, $I655:$I942=1))</f>
        <v>-1.9727638008287609E-2</v>
      </c>
      <c r="AO975" s="8" cm="1">
        <f t="array" ref="AO975">-1* MEDIAN(_xlfn._xlws.FILTER(AO655:AO942, $I655:$I942=1))</f>
        <v>0.67376874376480111</v>
      </c>
      <c r="AP975" s="8" cm="1">
        <f t="array" ref="AP975">-1* MEDIAN(_xlfn._xlws.FILTER(AP655:AP942, $I655:$I942=1))</f>
        <v>-0.12229221366286032</v>
      </c>
      <c r="AQ975" s="8" cm="1">
        <f t="array" ref="AQ975">-1* MEDIAN(_xlfn._xlws.FILTER(AQ655:AQ942, $I655:$I942=1))</f>
        <v>0.63499101854724038</v>
      </c>
      <c r="AR975" s="8" cm="1">
        <f t="array" ref="AR975">-1* MEDIAN(_xlfn._xlws.FILTER(AR655:AR942, $I655:$I942=1))</f>
        <v>0.43873790671608354</v>
      </c>
      <c r="AS975" s="8" cm="1">
        <f t="array" ref="AS975">-1* MEDIAN(_xlfn._xlws.FILTER(AS655:AS942, $I655:$I942=1))</f>
        <v>0.7623009305607783</v>
      </c>
      <c r="AT975" s="8" cm="1">
        <f t="array" ref="AT975">-1* MEDIAN(_xlfn._xlws.FILTER(AT655:AT942, $I655:$I942=1))</f>
        <v>-0.71221841410873576</v>
      </c>
      <c r="AU975" s="8" cm="1">
        <f t="array" ref="AU975">-1* MEDIAN(_xlfn._xlws.FILTER(AU655:AU942, $I655:$I942=1))</f>
        <v>0.14157717380484586</v>
      </c>
    </row>
    <row r="976" spans="12:49" x14ac:dyDescent="0.3">
      <c r="M976" t="str">
        <f t="shared" si="444"/>
        <v>Target; Gain &gt; 0.7; #pref=2</v>
      </c>
      <c r="N976" s="8" t="e" cm="1" vm="1">
        <f t="array" ref="N976">-1* AVERAGE(_xlfn._xlws.FILTER(N655:N942,($H$655:$H$942=1)*($K$655:$K$942=2)*($AW655:$AW942&gt;$Y$944)))</f>
        <v>#VALUE!</v>
      </c>
      <c r="O976" s="8" t="e" cm="1" vm="1">
        <f t="array" ref="O976">-1* AVERAGE(_xlfn._xlws.FILTER(O655:O942,($H$655:$H$942=1)*($K$655:$K$942=2)*($AW655:$AW942&gt;$Y$944)))</f>
        <v>#VALUE!</v>
      </c>
      <c r="P976" s="8" t="e" cm="1" vm="1">
        <f t="array" ref="P976">-1* AVERAGE(_xlfn._xlws.FILTER(P655:P942,($H$655:$H$942=1)*($K$655:$K$942=2)*($AW655:$AW942&gt;$Y$944)))</f>
        <v>#VALUE!</v>
      </c>
      <c r="Q976" s="8" t="e" cm="1" vm="1">
        <f t="array" ref="Q976">-1* AVERAGE(_xlfn._xlws.FILTER(Q655:Q942,($H$655:$H$942=1)*($K$655:$K$942=2)*($AW655:$AW942&gt;$Y$944)))</f>
        <v>#VALUE!</v>
      </c>
      <c r="R976" s="8" t="e" cm="1" vm="1">
        <f t="array" ref="R976">-1* AVERAGE(_xlfn._xlws.FILTER(R655:R942,($H$655:$H$942=1)*($K$655:$K$942=2)*($AW655:$AW942&gt;$Y$944)))</f>
        <v>#VALUE!</v>
      </c>
      <c r="S976" s="8" t="e" cm="1" vm="1">
        <f t="array" ref="S976">-1* AVERAGE(_xlfn._xlws.FILTER(S655:S942,($H$655:$H$942=1)*($K$655:$K$942=2)*($AW655:$AW942&gt;$Y$944)))</f>
        <v>#VALUE!</v>
      </c>
      <c r="T976" s="8" t="e" cm="1" vm="1">
        <f t="array" ref="T976">-1* AVERAGE(_xlfn._xlws.FILTER(T655:T942,($H$655:$H$942=1)*($K$655:$K$942=2)*($AW655:$AW942&gt;$Y$944)))</f>
        <v>#VALUE!</v>
      </c>
      <c r="U976" s="8" t="e" cm="1" vm="1">
        <f t="array" ref="U976">-1* AVERAGE(_xlfn._xlws.FILTER(U655:U942,($H$655:$H$942=1)*($K$655:$K$942=2)*($AW655:$AW942&gt;$Y$944)))</f>
        <v>#VALUE!</v>
      </c>
      <c r="V976" s="8" t="e" cm="1" vm="1">
        <f t="array" ref="V976">-1* AVERAGE(_xlfn._xlws.FILTER(V655:V942,($H$655:$H$942=1)*($K$655:$K$942=2)*($AW655:$AW942&gt;$Y$944)))</f>
        <v>#VALUE!</v>
      </c>
      <c r="W976" s="8" t="e" cm="1" vm="1">
        <f t="array" ref="W976">-1* AVERAGE(_xlfn._xlws.FILTER(W655:W942,($H$655:$H$942=1)*($K$655:$K$942=2)*($AW655:$AW942&gt;$Y$944)))</f>
        <v>#VALUE!</v>
      </c>
      <c r="Y976" t="str">
        <f>"Target; Gain &gt; "&amp;Y969&amp;"; #pref=2"</f>
        <v>Target; Gain &gt; 0.7; #pref=2</v>
      </c>
      <c r="Z976" s="8" t="e" cm="1" vm="1">
        <f t="array" ref="Z976">-1* AVERAGE(_xlfn._xlws.FILTER(Z655:Z942,($H$655:$H$942=1)*($K$655:$K$942=2)*($AW655:$AW942&gt;$Y$944)))</f>
        <v>#VALUE!</v>
      </c>
      <c r="AA976" s="8" t="e" cm="1" vm="1">
        <f t="array" ref="AA976">-1* AVERAGE(_xlfn._xlws.FILTER(AA655:AA942,($H$655:$H$942=1)*($K$655:$K$942=2)*($AW655:$AW942&gt;$Y$944)))</f>
        <v>#VALUE!</v>
      </c>
      <c r="AB976" s="8" t="e" cm="1" vm="1">
        <f t="array" ref="AB976">-1* AVERAGE(_xlfn._xlws.FILTER(AB655:AB942,($H$655:$H$942=1)*($K$655:$K$942=2)*($AW655:$AW942&gt;$Y$944)))</f>
        <v>#VALUE!</v>
      </c>
      <c r="AC976" s="8" t="e" cm="1" vm="1">
        <f t="array" ref="AC976">-1* AVERAGE(_xlfn._xlws.FILTER(AC655:AC942,($H$655:$H$942=1)*($K$655:$K$942=2)*($AW655:$AW942&gt;$Y$944)))</f>
        <v>#VALUE!</v>
      </c>
      <c r="AD976" s="8" t="e" cm="1" vm="1">
        <f t="array" ref="AD976">-1* AVERAGE(_xlfn._xlws.FILTER(AD655:AD942,($H$655:$H$942=1)*($K$655:$K$942=2)*($AW655:$AW942&gt;$Y$944)))</f>
        <v>#VALUE!</v>
      </c>
      <c r="AE976" s="8" t="e" cm="1" vm="1">
        <f t="array" ref="AE976">-1* AVERAGE(_xlfn._xlws.FILTER(AE655:AE942,($H$655:$H$942=1)*($K$655:$K$942=2)*($AW655:$AW942&gt;$Y$944)))</f>
        <v>#VALUE!</v>
      </c>
      <c r="AF976" s="8" t="e" cm="1" vm="1">
        <f t="array" ref="AF976">-1* AVERAGE(_xlfn._xlws.FILTER(AF655:AF942,($H$655:$H$942=1)*($K$655:$K$942=2)*($AW655:$AW942&gt;$Y$944)))</f>
        <v>#VALUE!</v>
      </c>
      <c r="AG976" s="8" t="e" cm="1" vm="1">
        <f t="array" ref="AG976">-1* AVERAGE(_xlfn._xlws.FILTER(AG655:AG942,($H$655:$H$942=1)*($K$655:$K$942=2)*($AW655:$AW942&gt;$Y$944)))</f>
        <v>#VALUE!</v>
      </c>
      <c r="AH976" s="8" t="e" cm="1" vm="1">
        <f t="array" ref="AH976">-1* AVERAGE(_xlfn._xlws.FILTER(AH655:AH942,($H$655:$H$942=1)*($K$655:$K$942=2)*($AW655:$AW942&gt;$Y$944)))</f>
        <v>#VALUE!</v>
      </c>
      <c r="AI976" s="8" t="e" cm="1" vm="1">
        <f t="array" ref="AI976">-1* AVERAGE(_xlfn._xlws.FILTER(AI655:AI942,($H$655:$H$942=1)*($K$655:$K$942=2)*($AW655:$AW942&gt;$Y$944)))</f>
        <v>#VALUE!</v>
      </c>
      <c r="AK976" t="str">
        <f t="shared" si="440"/>
        <v>Target; Gain &gt; 0.7; #pref=2</v>
      </c>
      <c r="AL976" s="8" t="e" cm="1" vm="1">
        <f t="array" ref="AL976">-1* AVERAGE(_xlfn._xlws.FILTER(AL655:AL942,($H$655:$H$942=1)*($K$655:$K$942=2)*($AW655:$AW942&gt;$Y$944)))</f>
        <v>#VALUE!</v>
      </c>
      <c r="AM976" s="8" t="e" cm="1" vm="1">
        <f t="array" ref="AM976">-1* AVERAGE(_xlfn._xlws.FILTER(AM655:AM942,($H$655:$H$942=1)*($K$655:$K$942=2)*($AW655:$AW942&gt;$Y$944)))</f>
        <v>#VALUE!</v>
      </c>
      <c r="AN976" s="8" t="e" cm="1" vm="1">
        <f t="array" ref="AN976">-1* AVERAGE(_xlfn._xlws.FILTER(AN655:AN942,($H$655:$H$942=1)*($K$655:$K$942=2)*($AW655:$AW942&gt;$Y$944)))</f>
        <v>#VALUE!</v>
      </c>
      <c r="AO976" s="8" t="e" cm="1" vm="1">
        <f t="array" ref="AO976">-1* AVERAGE(_xlfn._xlws.FILTER(AO655:AO942,($H$655:$H$942=1)*($K$655:$K$942=2)*($AW655:$AW942&gt;$Y$944)))</f>
        <v>#VALUE!</v>
      </c>
      <c r="AP976" s="8" t="e" cm="1" vm="1">
        <f t="array" ref="AP976">-1* AVERAGE(_xlfn._xlws.FILTER(AP655:AP942,($H$655:$H$942=1)*($K$655:$K$942=2)*($AW655:$AW942&gt;$Y$944)))</f>
        <v>#VALUE!</v>
      </c>
      <c r="AQ976" s="8" t="e" cm="1" vm="1">
        <f t="array" ref="AQ976">-1* AVERAGE(_xlfn._xlws.FILTER(AQ655:AQ942,($H$655:$H$942=1)*($K$655:$K$942=2)*($AW655:$AW942&gt;$Y$944)))</f>
        <v>#VALUE!</v>
      </c>
      <c r="AR976" s="8" t="e" cm="1" vm="1">
        <f t="array" ref="AR976">-1* AVERAGE(_xlfn._xlws.FILTER(AR655:AR942,($H$655:$H$942=1)*($K$655:$K$942=2)*($AW655:$AW942&gt;$Y$944)))</f>
        <v>#VALUE!</v>
      </c>
      <c r="AS976" s="8" t="e" cm="1" vm="1">
        <f t="array" ref="AS976">-1* AVERAGE(_xlfn._xlws.FILTER(AS655:AS942,($H$655:$H$942=1)*($K$655:$K$942=2)*($AW655:$AW942&gt;$Y$944)))</f>
        <v>#VALUE!</v>
      </c>
      <c r="AT976" s="8" t="e" cm="1" vm="1">
        <f t="array" ref="AT976">-1* AVERAGE(_xlfn._xlws.FILTER(AT655:AT942,($H$655:$H$942=1)*($K$655:$K$942=2)*($AW655:$AW942&gt;$Y$944)))</f>
        <v>#VALUE!</v>
      </c>
      <c r="AU976" s="8" t="e" cm="1" vm="1">
        <f t="array" ref="AU976">-1* AVERAGE(_xlfn._xlws.FILTER(AU655:AU942,($H$655:$H$942=1)*($K$655:$K$942=2)*($AW655:$AW942&gt;$Y$944)))</f>
        <v>#VALUE!</v>
      </c>
    </row>
    <row r="977" spans="13:49" x14ac:dyDescent="0.3">
      <c r="M977" t="str">
        <f t="shared" si="444"/>
        <v>Target; Gain &gt; 0.7; #pref=3</v>
      </c>
      <c r="N977" s="8" cm="1">
        <f t="array" ref="N977">-1* MEDIAN(_xlfn._xlws.FILTER(N655:N942,($H$655:$H$942=1)*($K$655:$K$942=3)*($AW655:$AW942&gt;$Y$944)))</f>
        <v>0.40571299404135419</v>
      </c>
      <c r="O977" s="8" cm="1">
        <f t="array" ref="O977">-1* MEDIAN(_xlfn._xlws.FILTER(O655:O942,($H$655:$H$942=1)*($K$655:$K$942=3)*($AW655:$AW942&gt;$Y$944)))</f>
        <v>0.39960659347980532</v>
      </c>
      <c r="P977" s="8" cm="1">
        <f t="array" ref="P977">-1* MEDIAN(_xlfn._xlws.FILTER(P655:P942,($H$655:$H$942=1)*($K$655:$K$942=3)*($AW655:$AW942&gt;$Y$944)))</f>
        <v>-1.6083236415305011</v>
      </c>
      <c r="Q977" s="8" cm="1">
        <f t="array" ref="Q977">-1* MEDIAN(_xlfn._xlws.FILTER(Q655:Q942,($H$655:$H$942=1)*($K$655:$K$942=3)*($AW655:$AW942&gt;$Y$944)))</f>
        <v>0.70859160906073382</v>
      </c>
      <c r="R977" s="8" cm="1">
        <f t="array" ref="R977">-1* MEDIAN(_xlfn._xlws.FILTER(R655:R942,($H$655:$H$942=1)*($K$655:$K$942=3)*($AW655:$AW942&gt;$Y$944)))</f>
        <v>-1.0022132513806785</v>
      </c>
      <c r="S977" s="8" cm="1">
        <f t="array" ref="S977">-1* MEDIAN(_xlfn._xlws.FILTER(S655:S942,($H$655:$H$942=1)*($K$655:$K$942=3)*($AW655:$AW942&gt;$Y$944)))</f>
        <v>0.59408604533135612</v>
      </c>
      <c r="T977" s="8" cm="1">
        <f t="array" ref="T977">-1* MEDIAN(_xlfn._xlws.FILTER(T655:T942,($H$655:$H$942=1)*($K$655:$K$942=3)*($AW655:$AW942&gt;$Y$944)))</f>
        <v>-2.0889136639895582</v>
      </c>
      <c r="U977" s="8" cm="1">
        <f t="array" ref="U977">-1* MEDIAN(_xlfn._xlws.FILTER(U655:U942,($H$655:$H$942=1)*($K$655:$K$942=3)*($AW655:$AW942&gt;$Y$944)))</f>
        <v>-0.97400969203060916</v>
      </c>
      <c r="V977" s="8" cm="1">
        <f t="array" ref="V977">-1* MEDIAN(_xlfn._xlws.FILTER(V655:V942,($H$655:$H$942=1)*($K$655:$K$942=3)*($AW655:$AW942&gt;$Y$944)))</f>
        <v>-3.6684107104409058</v>
      </c>
      <c r="W977" s="8" cm="1">
        <f t="array" ref="W977">-1* MEDIAN(_xlfn._xlws.FILTER(W655:W942,($H$655:$H$942=1)*($K$655:$K$942=3)*($AW655:$AW942&gt;$Y$944)))</f>
        <v>9.5713459601103834E-2</v>
      </c>
      <c r="Y977" t="str">
        <f>"Target; Gain &gt; "&amp;Y969&amp;"; #pref=3"</f>
        <v>Target; Gain &gt; 0.7; #pref=3</v>
      </c>
      <c r="Z977" s="8" cm="1">
        <f t="array" ref="Z977">-1* MEDIAN(_xlfn._xlws.FILTER(Z655:Z942,($H$655:$H$942=1)*($K$655:$K$942=3)*($AW655:$AW942&gt;$Y$944)))</f>
        <v>0.34017583068689061</v>
      </c>
      <c r="AA977" s="8" cm="1">
        <f t="array" ref="AA977">-1* MEDIAN(_xlfn._xlws.FILTER(AA655:AA942,($H$655:$H$942=1)*($K$655:$K$942=3)*($AW655:$AW942&gt;$Y$944)))</f>
        <v>0.34548215308676511</v>
      </c>
      <c r="AB977" s="8" cm="1">
        <f t="array" ref="AB977">-1* MEDIAN(_xlfn._xlws.FILTER(AB655:AB942,($H$655:$H$942=1)*($K$655:$K$942=3)*($AW655:$AW942&gt;$Y$944)))</f>
        <v>-0.43329210968765608</v>
      </c>
      <c r="AC977" s="8" cm="1">
        <f t="array" ref="AC977">-1* MEDIAN(_xlfn._xlws.FILTER(AC655:AC942,($H$655:$H$942=1)*($K$655:$K$942=3)*($AW655:$AW942&gt;$Y$944)))</f>
        <v>0.4815194117075261</v>
      </c>
      <c r="AD977" s="8" cm="1">
        <f t="array" ref="AD977">-1* MEDIAN(_xlfn._xlws.FILTER(AD655:AD942,($H$655:$H$942=1)*($K$655:$K$942=3)*($AW655:$AW942&gt;$Y$944)))</f>
        <v>-0.45901373970100534</v>
      </c>
      <c r="AE977" s="8" cm="1">
        <f t="array" ref="AE977">-1* MEDIAN(_xlfn._xlws.FILTER(AE655:AE942,($H$655:$H$942=1)*($K$655:$K$942=3)*($AW655:$AW942&gt;$Y$944)))</f>
        <v>0.46254084799150508</v>
      </c>
      <c r="AF977" s="8" cm="1">
        <f t="array" ref="AF977">-1* MEDIAN(_xlfn._xlws.FILTER(AF655:AF942,($H$655:$H$942=1)*($K$655:$K$942=3)*($AW655:$AW942&gt;$Y$944)))</f>
        <v>-0.90509152362503675</v>
      </c>
      <c r="AG977" s="8" cm="1">
        <f t="array" ref="AG977">-1* MEDIAN(_xlfn._xlws.FILTER(AG655:AG942,($H$655:$H$942=1)*($K$655:$K$942=3)*($AW655:$AW942&gt;$Y$944)))</f>
        <v>-0.33148382830530898</v>
      </c>
      <c r="AH977" s="8" cm="1">
        <f t="array" ref="AH977">-1* MEDIAN(_xlfn._xlws.FILTER(AH655:AH942,($H$655:$H$942=1)*($K$655:$K$942=3)*($AW655:$AW942&gt;$Y$944)))</f>
        <v>-1.5059407235776678</v>
      </c>
      <c r="AI977" s="8" cm="1">
        <f t="array" ref="AI977">-1* MEDIAN(_xlfn._xlws.FILTER(AI655:AI942,($H$655:$H$942=1)*($K$655:$K$942=3)*($AW655:$AW942&gt;$Y$944)))</f>
        <v>-0.20523031073829806</v>
      </c>
      <c r="AK977" t="str">
        <f t="shared" si="440"/>
        <v>Target; Gain &gt; 0.7; #pref=3</v>
      </c>
      <c r="AL977" s="8" cm="1">
        <f t="array" ref="AL977">-1* MEDIAN(_xlfn._xlws.FILTER(AL655:AL942,($H$655:$H$942=1)*($K$655:$K$942=3)*($AW655:$AW942&gt;$Y$944)))</f>
        <v>0.76321047606201875</v>
      </c>
      <c r="AM977" s="8" cm="1">
        <f t="array" ref="AM977">-1* MEDIAN(_xlfn._xlws.FILTER(AM655:AM942,($H$655:$H$942=1)*($K$655:$K$942=3)*($AW655:$AW942&gt;$Y$944)))</f>
        <v>0.76639554673154542</v>
      </c>
      <c r="AN977" s="8" cm="1">
        <f t="array" ref="AN977">-1* MEDIAN(_xlfn._xlws.FILTER(AN655:AN942,($H$655:$H$942=1)*($K$655:$K$942=3)*($AW655:$AW942&gt;$Y$944)))</f>
        <v>-0.43329210968765608</v>
      </c>
      <c r="AO977" s="8" cm="1">
        <f t="array" ref="AO977">-1* MEDIAN(_xlfn._xlws.FILTER(AO655:AO942,($H$655:$H$942=1)*($K$655:$K$942=3)*($AW655:$AW942&gt;$Y$944)))</f>
        <v>0.78515324986066759</v>
      </c>
      <c r="AP977" s="8" cm="1">
        <f t="array" ref="AP977">-1* MEDIAN(_xlfn._xlws.FILTER(AP655:AP942,($H$655:$H$942=1)*($K$655:$K$942=3)*($AW655:$AW942&gt;$Y$944)))</f>
        <v>-0.45901373970100534</v>
      </c>
      <c r="AQ977" s="8" cm="1">
        <f t="array" ref="AQ977">-1* MEDIAN(_xlfn._xlws.FILTER(AQ655:AQ942,($H$655:$H$942=1)*($K$655:$K$942=3)*($AW655:$AW942&gt;$Y$944)))</f>
        <v>0.7686248326904328</v>
      </c>
      <c r="AR977" s="8" cm="1">
        <f t="array" ref="AR977">-1* MEDIAN(_xlfn._xlws.FILTER(AR655:AR942,($H$655:$H$942=1)*($K$655:$K$942=3)*($AW655:$AW942&gt;$Y$944)))</f>
        <v>-2.7503416354014654E-2</v>
      </c>
      <c r="AS977" s="8" cm="1">
        <f t="array" ref="AS977">-1* MEDIAN(_xlfn._xlws.FILTER(AS655:AS942,($H$655:$H$942=1)*($K$655:$K$942=3)*($AW655:$AW942&gt;$Y$944)))</f>
        <v>0.7489486376410055</v>
      </c>
      <c r="AT977" s="8" cm="1">
        <f t="array" ref="AT977">-1* MEDIAN(_xlfn._xlws.FILTER(AT655:AT942,($H$655:$H$942=1)*($K$655:$K$942=3)*($AW655:$AW942&gt;$Y$944)))</f>
        <v>-1.5059407235776678</v>
      </c>
      <c r="AU977" s="8" cm="1">
        <f t="array" ref="AU977">-1* MEDIAN(_xlfn._xlws.FILTER(AU655:AU942,($H$655:$H$942=1)*($K$655:$K$942=3)*($AW655:$AW942&gt;$Y$944)))</f>
        <v>0.44192208740018213</v>
      </c>
    </row>
    <row r="978" spans="13:49" x14ac:dyDescent="0.3">
      <c r="M978" t="str">
        <f t="shared" si="444"/>
        <v>Target; Gain &gt; 0.7; #pref=4</v>
      </c>
      <c r="N978" s="8" t="e" cm="1" vm="1">
        <f t="array" ref="N978">-1* MEDIAN(_xlfn._xlws.FILTER(N655:N942,($H$655:$H$942=1)*($K$655:$K$942=4)*($AW655:$AW942&gt;$Y$944)))</f>
        <v>#VALUE!</v>
      </c>
      <c r="O978" s="8" t="e" cm="1" vm="1">
        <f t="array" ref="O978">-1* MEDIAN(_xlfn._xlws.FILTER(O655:O942,($H$655:$H$942=1)*($K$655:$K$942=4)*($AW655:$AW942&gt;$Y$944)))</f>
        <v>#VALUE!</v>
      </c>
      <c r="P978" s="8" t="e" cm="1" vm="1">
        <f t="array" ref="P978">-1* MEDIAN(_xlfn._xlws.FILTER(P655:P942,($H$655:$H$942=1)*($K$655:$K$942=4)*($AW655:$AW942&gt;$Y$944)))</f>
        <v>#VALUE!</v>
      </c>
      <c r="Q978" s="8" t="e" cm="1" vm="1">
        <f t="array" ref="Q978">-1* MEDIAN(_xlfn._xlws.FILTER(Q655:Q942,($H$655:$H$942=1)*($K$655:$K$942=4)*($AW655:$AW942&gt;$Y$944)))</f>
        <v>#VALUE!</v>
      </c>
      <c r="R978" s="8" t="e" cm="1" vm="1">
        <f t="array" ref="R978">-1* MEDIAN(_xlfn._xlws.FILTER(R655:R942,($H$655:$H$942=1)*($K$655:$K$942=4)*($AW655:$AW942&gt;$Y$944)))</f>
        <v>#VALUE!</v>
      </c>
      <c r="S978" s="8" t="e" cm="1" vm="1">
        <f t="array" ref="S978">-1* MEDIAN(_xlfn._xlws.FILTER(S655:S942,($H$655:$H$942=1)*($K$655:$K$942=4)*($AW655:$AW942&gt;$Y$944)))</f>
        <v>#VALUE!</v>
      </c>
      <c r="T978" s="8" t="e" cm="1" vm="1">
        <f t="array" ref="T978">-1* MEDIAN(_xlfn._xlws.FILTER(T655:T942,($H$655:$H$942=1)*($K$655:$K$942=4)*($AW655:$AW942&gt;$Y$944)))</f>
        <v>#VALUE!</v>
      </c>
      <c r="U978" s="8" t="e" cm="1" vm="1">
        <f t="array" ref="U978">-1* MEDIAN(_xlfn._xlws.FILTER(U655:U942,($H$655:$H$942=1)*($K$655:$K$942=4)*($AW655:$AW942&gt;$Y$944)))</f>
        <v>#VALUE!</v>
      </c>
      <c r="V978" s="8" t="e" cm="1" vm="1">
        <f t="array" ref="V978">-1* MEDIAN(_xlfn._xlws.FILTER(V655:V942,($H$655:$H$942=1)*($K$655:$K$942=4)*($AW655:$AW942&gt;$Y$944)))</f>
        <v>#VALUE!</v>
      </c>
      <c r="W978" s="8" t="e" cm="1" vm="1">
        <f t="array" ref="W978">-1* MEDIAN(_xlfn._xlws.FILTER(W655:W942,($H$655:$H$942=1)*($K$655:$K$942=4)*($AW655:$AW942&gt;$Y$944)))</f>
        <v>#VALUE!</v>
      </c>
      <c r="Y978" t="str">
        <f>"Target; Gain &gt; "&amp;Y969&amp;"; #pref=4"</f>
        <v>Target; Gain &gt; 0.7; #pref=4</v>
      </c>
      <c r="Z978" s="8" t="e" cm="1" vm="1">
        <f t="array" ref="Z978">-1* MEDIAN(_xlfn._xlws.FILTER(Z655:Z942,($H$655:$H$942=1)*($K$655:$K$942=4)*($AW655:$AW942&gt;$Y$944)))</f>
        <v>#VALUE!</v>
      </c>
      <c r="AA978" s="8" t="e" cm="1" vm="1">
        <f t="array" ref="AA978">-1* MEDIAN(_xlfn._xlws.FILTER(AA655:AA942,($H$655:$H$942=1)*($K$655:$K$942=4)*($AW655:$AW942&gt;$Y$944)))</f>
        <v>#VALUE!</v>
      </c>
      <c r="AB978" s="8" t="e" cm="1" vm="1">
        <f t="array" ref="AB978">-1* MEDIAN(_xlfn._xlws.FILTER(AB655:AB942,($H$655:$H$942=1)*($K$655:$K$942=4)*($AW655:$AW942&gt;$Y$944)))</f>
        <v>#VALUE!</v>
      </c>
      <c r="AC978" s="8" t="e" cm="1" vm="1">
        <f t="array" ref="AC978">-1* MEDIAN(_xlfn._xlws.FILTER(AC655:AC942,($H$655:$H$942=1)*($K$655:$K$942=4)*($AW655:$AW942&gt;$Y$944)))</f>
        <v>#VALUE!</v>
      </c>
      <c r="AD978" s="8" t="e" cm="1" vm="1">
        <f t="array" ref="AD978">-1* MEDIAN(_xlfn._xlws.FILTER(AD655:AD942,($H$655:$H$942=1)*($K$655:$K$942=4)*($AW655:$AW942&gt;$Y$944)))</f>
        <v>#VALUE!</v>
      </c>
      <c r="AE978" s="8" t="e" cm="1" vm="1">
        <f t="array" ref="AE978">-1* MEDIAN(_xlfn._xlws.FILTER(AE655:AE942,($H$655:$H$942=1)*($K$655:$K$942=4)*($AW655:$AW942&gt;$Y$944)))</f>
        <v>#VALUE!</v>
      </c>
      <c r="AF978" s="8" t="e" cm="1" vm="1">
        <f t="array" ref="AF978">-1* MEDIAN(_xlfn._xlws.FILTER(AF655:AF942,($H$655:$H$942=1)*($K$655:$K$942=4)*($AW655:$AW942&gt;$Y$944)))</f>
        <v>#VALUE!</v>
      </c>
      <c r="AG978" s="8" t="e" cm="1" vm="1">
        <f t="array" ref="AG978">-1* MEDIAN(_xlfn._xlws.FILTER(AG655:AG942,($H$655:$H$942=1)*($K$655:$K$942=4)*($AW655:$AW942&gt;$Y$944)))</f>
        <v>#VALUE!</v>
      </c>
      <c r="AH978" s="8" t="e" cm="1" vm="1">
        <f t="array" ref="AH978">-1* MEDIAN(_xlfn._xlws.FILTER(AH655:AH942,($H$655:$H$942=1)*($K$655:$K$942=4)*($AW655:$AW942&gt;$Y$944)))</f>
        <v>#VALUE!</v>
      </c>
      <c r="AI978" s="8" t="e" cm="1" vm="1">
        <f t="array" ref="AI978">-1* MEDIAN(_xlfn._xlws.FILTER(AI655:AI942,($H$655:$H$942=1)*($K$655:$K$942=4)*($AW655:$AW942&gt;$Y$944)))</f>
        <v>#VALUE!</v>
      </c>
      <c r="AK978" t="str">
        <f t="shared" si="440"/>
        <v>Target; Gain &gt; 0.7; #pref=4</v>
      </c>
      <c r="AL978" s="8" t="e" cm="1" vm="1">
        <f t="array" ref="AL978">-1* MEDIAN(_xlfn._xlws.FILTER(AL655:AL942,($H$655:$H$942=1)*($K$655:$K$942=4)*($AW655:$AW942&gt;$Y$944)))</f>
        <v>#VALUE!</v>
      </c>
      <c r="AM978" s="8" t="e" cm="1" vm="1">
        <f t="array" ref="AM978">-1* MEDIAN(_xlfn._xlws.FILTER(AM655:AM942,($H$655:$H$942=1)*($K$655:$K$942=4)*($AW655:$AW942&gt;$Y$944)))</f>
        <v>#VALUE!</v>
      </c>
      <c r="AN978" s="8" t="e" cm="1" vm="1">
        <f t="array" ref="AN978">-1* MEDIAN(_xlfn._xlws.FILTER(AN655:AN942,($H$655:$H$942=1)*($K$655:$K$942=4)*($AW655:$AW942&gt;$Y$944)))</f>
        <v>#VALUE!</v>
      </c>
      <c r="AO978" s="8" t="e" cm="1" vm="1">
        <f t="array" ref="AO978">-1* MEDIAN(_xlfn._xlws.FILTER(AO655:AO942,($H$655:$H$942=1)*($K$655:$K$942=4)*($AW655:$AW942&gt;$Y$944)))</f>
        <v>#VALUE!</v>
      </c>
      <c r="AP978" s="8" t="e" cm="1" vm="1">
        <f t="array" ref="AP978">-1* MEDIAN(_xlfn._xlws.FILTER(AP655:AP942,($H$655:$H$942=1)*($K$655:$K$942=4)*($AW655:$AW942&gt;$Y$944)))</f>
        <v>#VALUE!</v>
      </c>
      <c r="AQ978" s="8" t="e" cm="1" vm="1">
        <f t="array" ref="AQ978">-1* MEDIAN(_xlfn._xlws.FILTER(AQ655:AQ942,($H$655:$H$942=1)*($K$655:$K$942=4)*($AW655:$AW942&gt;$Y$944)))</f>
        <v>#VALUE!</v>
      </c>
      <c r="AR978" s="8" t="e" cm="1" vm="1">
        <f t="array" ref="AR978">-1* MEDIAN(_xlfn._xlws.FILTER(AR655:AR942,($H$655:$H$942=1)*($K$655:$K$942=4)*($AW655:$AW942&gt;$Y$944)))</f>
        <v>#VALUE!</v>
      </c>
      <c r="AS978" s="8" t="e" cm="1" vm="1">
        <f t="array" ref="AS978">-1* MEDIAN(_xlfn._xlws.FILTER(AS655:AS942,($H$655:$H$942=1)*($K$655:$K$942=4)*($AW655:$AW942&gt;$Y$944)))</f>
        <v>#VALUE!</v>
      </c>
      <c r="AT978" s="8" t="e" cm="1" vm="1">
        <f t="array" ref="AT978">-1* MEDIAN(_xlfn._xlws.FILTER(AT655:AT942,($H$655:$H$942=1)*($K$655:$K$942=4)*($AW655:$AW942&gt;$Y$944)))</f>
        <v>#VALUE!</v>
      </c>
      <c r="AU978" s="8" t="e" cm="1" vm="1">
        <f t="array" ref="AU978">-1* MEDIAN(_xlfn._xlws.FILTER(AU655:AU942,($H$655:$H$942=1)*($K$655:$K$942=4)*($AW655:$AW942&gt;$Y$944)))</f>
        <v>#VALUE!</v>
      </c>
    </row>
    <row r="979" spans="13:49" x14ac:dyDescent="0.3">
      <c r="M979" t="str">
        <f t="shared" si="444"/>
        <v>Target (or sym); Gain &gt; 0</v>
      </c>
      <c r="N979" s="8" cm="1">
        <f t="array" ref="N979">-1* MEDIAN(_xlfn._xlws.FILTER(N655:N942,($H655:$H942=1)*($J655:$J942=1)))</f>
        <v>0.33265982177286302</v>
      </c>
      <c r="O979" s="8" cm="1">
        <f t="array" ref="O979">-1* MEDIAN(_xlfn._xlws.FILTER(O655:O942,($H655:$H942=1)*($J655:$J942=1)))</f>
        <v>0.32951512850401665</v>
      </c>
      <c r="P979" s="8" cm="1">
        <f t="array" ref="P979">-1* MEDIAN(_xlfn._xlws.FILTER(P655:P942,($H655:$H942=1)*($J655:$J942=1)))</f>
        <v>-0.1486996757734842</v>
      </c>
      <c r="Q979" s="8" cm="1">
        <f t="array" ref="Q979">-1* MEDIAN(_xlfn._xlws.FILTER(Q655:Q942,($H655:$H942=1)*($J655:$J942=1)))</f>
        <v>0.62656759665008743</v>
      </c>
      <c r="R979" s="8" cm="1">
        <f t="array" ref="R979">-1* MEDIAN(_xlfn._xlws.FILTER(R655:R942,($H655:$H942=1)*($J655:$J942=1)))</f>
        <v>0.14521490170370521</v>
      </c>
      <c r="S979" s="8" cm="1">
        <f t="array" ref="S979">-1* MEDIAN(_xlfn._xlws.FILTER(S655:S942,($H655:$H942=1)*($J655:$J942=1)))</f>
        <v>0.72450369772783296</v>
      </c>
      <c r="T979" s="8" cm="1">
        <f t="array" ref="T979">-1* MEDIAN(_xlfn._xlws.FILTER(T655:T942,($H655:$H942=1)*($J655:$J942=1)))</f>
        <v>-1.7134136157510973</v>
      </c>
      <c r="U979" s="8" cm="1">
        <f t="array" ref="U979">-1* MEDIAN(_xlfn._xlws.FILTER(U655:U942,($H655:$H942=1)*($J655:$J942=1)))</f>
        <v>-1.1466608720898899</v>
      </c>
      <c r="V979" s="8" cm="1">
        <f t="array" ref="V979">-1* MEDIAN(_xlfn._xlws.FILTER(V655:V942,($H655:$H942=1)*($J655:$J942=1)))</f>
        <v>-3.0009173817647663</v>
      </c>
      <c r="W979" s="8" cm="1">
        <f t="array" ref="W979">-1* MEDIAN(_xlfn._xlws.FILTER(W655:W942,($H655:$H942=1)*($J655:$J942=1)))</f>
        <v>0.3407958157915123</v>
      </c>
      <c r="Y979" t="s">
        <v>52</v>
      </c>
      <c r="Z979" s="8" cm="1">
        <f t="array" ref="Z979">-1* MEDIAN(_xlfn._xlws.FILTER(Z655:Z942,($H655:$H942=1)*($J655:$J942=1)))</f>
        <v>0.25518493146454008</v>
      </c>
      <c r="AA979" s="8" cm="1">
        <f t="array" ref="AA979">-1* MEDIAN(_xlfn._xlws.FILTER(AA655:AA942,($H655:$H942=1)*($J655:$J942=1)))</f>
        <v>0.25569360920358097</v>
      </c>
      <c r="AB979" s="8" cm="1">
        <f t="array" ref="AB979">-1* MEDIAN(_xlfn._xlws.FILTER(AB655:AB942,($H655:$H942=1)*($J655:$J942=1)))</f>
        <v>-0.15428668343041263</v>
      </c>
      <c r="AC979" s="8" cm="1">
        <f t="array" ref="AC979">-1* MEDIAN(_xlfn._xlws.FILTER(AC655:AC942,($H655:$H942=1)*($J655:$J942=1)))</f>
        <v>0.41414797274283255</v>
      </c>
      <c r="AD979" s="8" cm="1">
        <f t="array" ref="AD979">-1* MEDIAN(_xlfn._xlws.FILTER(AD655:AD942,($H655:$H942=1)*($J655:$J942=1)))</f>
        <v>0.17632958050595138</v>
      </c>
      <c r="AE979" s="8" cm="1">
        <f t="array" ref="AE979">-1* MEDIAN(_xlfn._xlws.FILTER(AE655:AE942,($H655:$H942=1)*($J655:$J942=1)))</f>
        <v>0.46254084799150508</v>
      </c>
      <c r="AF979" s="8" cm="1">
        <f t="array" ref="AF979">-1* MEDIAN(_xlfn._xlws.FILTER(AF655:AF942,($H655:$H942=1)*($J655:$J942=1)))</f>
        <v>-0.42836052471374109</v>
      </c>
      <c r="AG979" s="8" cm="1">
        <f t="array" ref="AG979">-1* MEDIAN(_xlfn._xlws.FILTER(AG655:AG942,($H655:$H942=1)*($J655:$J942=1)))</f>
        <v>-0.21758864720665433</v>
      </c>
      <c r="AH979" s="8" cm="1">
        <f t="array" ref="AH979">-1* MEDIAN(_xlfn._xlws.FILTER(AH655:AH942,($H655:$H942=1)*($J655:$J942=1)))</f>
        <v>-1.5059407235776678</v>
      </c>
      <c r="AI979" s="8" cm="1">
        <f t="array" ref="AI979">-1* MEDIAN(_xlfn._xlws.FILTER(AI655:AI942,($H655:$H942=1)*($J655:$J942=1)))</f>
        <v>-0.19332058237609084</v>
      </c>
      <c r="AK979" t="str">
        <f t="shared" si="440"/>
        <v>Target (or sym); Gain &gt; 0</v>
      </c>
      <c r="AL979" s="8" cm="1">
        <f t="array" ref="AL979">-1* MEDIAN(_xlfn._xlws.FILTER(AL655:AL942,($H655:$H942=1)*($J655:$J942=1)))</f>
        <v>0.75075824701772764</v>
      </c>
      <c r="AM979" s="8" cm="1">
        <f t="array" ref="AM979">-1* MEDIAN(_xlfn._xlws.FILTER(AM655:AM942,($H655:$H942=1)*($J655:$J942=1)))</f>
        <v>0.74962190571664955</v>
      </c>
      <c r="AN979" s="8" cm="1">
        <f t="array" ref="AN979">-1* MEDIAN(_xlfn._xlws.FILTER(AN655:AN942,($H655:$H942=1)*($J655:$J942=1)))</f>
        <v>-0.15428668343041263</v>
      </c>
      <c r="AO979" s="8" cm="1">
        <f t="array" ref="AO979">-1* MEDIAN(_xlfn._xlws.FILTER(AO655:AO942,($H655:$H942=1)*($J655:$J942=1)))</f>
        <v>0.77071949877083945</v>
      </c>
      <c r="AP979" s="8" cm="1">
        <f t="array" ref="AP979">-1* MEDIAN(_xlfn._xlws.FILTER(AP655:AP942,($H655:$H942=1)*($J655:$J942=1)))</f>
        <v>0.17632958050595138</v>
      </c>
      <c r="AQ979" s="8" cm="1">
        <f t="array" ref="AQ979">-1* MEDIAN(_xlfn._xlws.FILTER(AQ655:AQ942,($H655:$H942=1)*($J655:$J942=1)))</f>
        <v>0.71793278840404096</v>
      </c>
      <c r="AR979" s="8" cm="1">
        <f t="array" ref="AR979">-1* MEDIAN(_xlfn._xlws.FILTER(AR655:AR942,($H655:$H942=1)*($J655:$J942=1)))</f>
        <v>0.24377898409734322</v>
      </c>
      <c r="AS979" s="8" cm="1">
        <f t="array" ref="AS979">-1* MEDIAN(_xlfn._xlws.FILTER(AS655:AS942,($H655:$H942=1)*($J655:$J942=1)))</f>
        <v>0.77458665123423054</v>
      </c>
      <c r="AT979" s="8" cm="1">
        <f t="array" ref="AT979">-1* MEDIAN(_xlfn._xlws.FILTER(AT655:AT942,($H655:$H942=1)*($J655:$J942=1)))</f>
        <v>-1.5059407235776678</v>
      </c>
      <c r="AU979" s="8" cm="1">
        <f t="array" ref="AU979">-1* MEDIAN(_xlfn._xlws.FILTER(AU655:AU942,($H655:$H942=1)*($J655:$J942=1)))</f>
        <v>0.39609983235126811</v>
      </c>
      <c r="AV979" s="4" t="s">
        <v>43</v>
      </c>
      <c r="AW979" s="18">
        <f>AVERAGEIF($J655:$J942,"=1",AW655:AW942)</f>
        <v>0.4875281971956838</v>
      </c>
    </row>
    <row r="980" spans="13:49" x14ac:dyDescent="0.3">
      <c r="M980" t="str">
        <f t="shared" si="444"/>
        <v>Target (or sym); Gain &lt;= 0</v>
      </c>
      <c r="N980" s="8" cm="1">
        <f t="array" ref="N980">-1* MEDIAN(_xlfn._xlws.FILTER(N655:N942,($H655:$H942=1)*($J655:$J942=0)))</f>
        <v>-1.438802629597659</v>
      </c>
      <c r="O980" s="8" cm="1">
        <f t="array" ref="O980">-1* MEDIAN(_xlfn._xlws.FILTER(O655:O942,($H655:$H942=1)*($J655:$J942=0)))</f>
        <v>-1.4454030022023963</v>
      </c>
      <c r="P980" s="8" cm="1">
        <f t="array" ref="P980">-1* MEDIAN(_xlfn._xlws.FILTER(P655:P942,($H655:$H942=1)*($J655:$J942=0)))</f>
        <v>0.2215793517215543</v>
      </c>
      <c r="Q980" s="8" cm="1">
        <f t="array" ref="Q980">-1* MEDIAN(_xlfn._xlws.FILTER(Q655:Q942,($H655:$H942=1)*($J655:$J942=0)))</f>
        <v>-7.0404472662251527E-2</v>
      </c>
      <c r="R980" s="8" cm="1">
        <f t="array" ref="R980">-1* MEDIAN(_xlfn._xlws.FILTER(R655:R942,($H655:$H942=1)*($J655:$J942=0)))</f>
        <v>0.29522989523034743</v>
      </c>
      <c r="S980" s="8" cm="1">
        <f t="array" ref="S980">-1* MEDIAN(_xlfn._xlws.FILTER(S655:S942,($H655:$H942=1)*($J655:$J942=0)))</f>
        <v>-0.15492865798557459</v>
      </c>
      <c r="T980" s="8" cm="1">
        <f t="array" ref="T980">-1* MEDIAN(_xlfn._xlws.FILTER(T655:T942,($H655:$H942=1)*($J655:$J942=0)))</f>
        <v>-4.9634104127145484</v>
      </c>
      <c r="U980" s="8" cm="1">
        <f t="array" ref="U980">-1* MEDIAN(_xlfn._xlws.FILTER(U655:U942,($H655:$H942=1)*($J655:$J942=0)))</f>
        <v>-4.7968576039804303</v>
      </c>
      <c r="V980" s="8" cm="1">
        <f t="array" ref="V980">-1* MEDIAN(_xlfn._xlws.FILTER(V655:V942,($H655:$H942=1)*($J655:$J942=0)))</f>
        <v>0.28448595115726238</v>
      </c>
      <c r="W980" s="8" cm="1">
        <f t="array" ref="W980">-1* MEDIAN(_xlfn._xlws.FILTER(W655:W942,($H655:$H942=1)*($J655:$J942=0)))</f>
        <v>-1.1051901960391284</v>
      </c>
      <c r="Y980" t="s">
        <v>132</v>
      </c>
      <c r="Z980" s="8" cm="1">
        <f t="array" ref="Z980">-1* MEDIAN(_xlfn._xlws.FILTER(Z655:Z942,($H655:$H942=1)*($J655:$J942=0)))</f>
        <v>-0.78883801239202178</v>
      </c>
      <c r="AA980" s="8" cm="1">
        <f t="array" ref="AA980">-1* MEDIAN(_xlfn._xlws.FILTER(AA655:AA942,($H655:$H942=1)*($J655:$J942=0)))</f>
        <v>-0.78413990285109314</v>
      </c>
      <c r="AB980" s="8" cm="1">
        <f t="array" ref="AB980">-1* MEDIAN(_xlfn._xlws.FILTER(AB655:AB942,($H655:$H942=1)*($J655:$J942=0)))</f>
        <v>1.9386517869597886E-2</v>
      </c>
      <c r="AC980" s="8" cm="1">
        <f t="array" ref="AC980">-1* MEDIAN(_xlfn._xlws.FILTER(AC655:AC942,($H655:$H942=1)*($J655:$J942=0)))</f>
        <v>-0.28606081176743392</v>
      </c>
      <c r="AD980" s="8" cm="1">
        <f t="array" ref="AD980">-1* MEDIAN(_xlfn._xlws.FILTER(AD655:AD942,($H655:$H942=1)*($J655:$J942=0)))</f>
        <v>-0.32596738496374383</v>
      </c>
      <c r="AE980" s="8" cm="1">
        <f t="array" ref="AE980">-1* MEDIAN(_xlfn._xlws.FILTER(AE655:AE942,($H655:$H942=1)*($J655:$J942=0)))</f>
        <v>-0.94761710206955385</v>
      </c>
      <c r="AF980" s="8" cm="1">
        <f t="array" ref="AF980">-1* MEDIAN(_xlfn._xlws.FILTER(AF655:AF942,($H655:$H942=1)*($J655:$J942=0)))</f>
        <v>-0.51366708342578404</v>
      </c>
      <c r="AG980" s="8" cm="1">
        <f t="array" ref="AG980">-1* MEDIAN(_xlfn._xlws.FILTER(AG655:AG942,($H655:$H942=1)*($J655:$J942=0)))</f>
        <v>-1.4442720895264634</v>
      </c>
      <c r="AH980" s="8" cm="1">
        <f t="array" ref="AH980">-1* MEDIAN(_xlfn._xlws.FILTER(AH655:AH942,($H655:$H942=1)*($J655:$J942=0)))</f>
        <v>-0.11362447969971767</v>
      </c>
      <c r="AI980" s="8" cm="1">
        <f t="array" ref="AI980">-1* MEDIAN(_xlfn._xlws.FILTER(AI655:AI942,($H655:$H942=1)*($J655:$J942=0)))</f>
        <v>-2.0296005530967438</v>
      </c>
      <c r="AK980" t="str">
        <f t="shared" si="440"/>
        <v>Target (or sym); Gain &lt;= 0</v>
      </c>
      <c r="AL980" s="8" cm="1">
        <f t="array" ref="AL980">-1* MEDIAN(_xlfn._xlws.FILTER(AL655:AL942,($H655:$H942=1)*($J655:$J942=0)))</f>
        <v>0.52686870016300269</v>
      </c>
      <c r="AM980" s="8" cm="1">
        <f t="array" ref="AM980">-1* MEDIAN(_xlfn._xlws.FILTER(AM655:AM942,($H655:$H942=1)*($J655:$J942=0)))</f>
        <v>0.53113083585200205</v>
      </c>
      <c r="AN980" s="8" cm="1">
        <f t="array" ref="AN980">-1* MEDIAN(_xlfn._xlws.FILTER(AN655:AN942,($H655:$H942=1)*($J655:$J942=0)))</f>
        <v>1.9386517869597886E-2</v>
      </c>
      <c r="AO980" s="8" cm="1">
        <f t="array" ref="AO980">-1* MEDIAN(_xlfn._xlws.FILTER(AO655:AO942,($H655:$H942=1)*($J655:$J942=0)))</f>
        <v>0.60431258423998147</v>
      </c>
      <c r="AP980" s="8" cm="1">
        <f t="array" ref="AP980">-1* MEDIAN(_xlfn._xlws.FILTER(AP655:AP942,($H655:$H942=1)*($J655:$J942=0)))</f>
        <v>-0.32596738496374383</v>
      </c>
      <c r="AQ980" s="8" cm="1">
        <f t="array" ref="AQ980">-1* MEDIAN(_xlfn._xlws.FILTER(AQ655:AQ942,($H655:$H942=1)*($J655:$J942=0)))</f>
        <v>0.48715732883929241</v>
      </c>
      <c r="AR980" s="8" cm="1">
        <f t="array" ref="AR980">-1* MEDIAN(_xlfn._xlws.FILTER(AR655:AR942,($H655:$H942=1)*($J655:$J942=0)))</f>
        <v>1.9302591656868762E-2</v>
      </c>
      <c r="AS980" s="8" cm="1">
        <f t="array" ref="AS980">-1* MEDIAN(_xlfn._xlws.FILTER(AS655:AS942,($H655:$H942=1)*($J655:$J942=0)))</f>
        <v>0.57708947992329285</v>
      </c>
      <c r="AT980" s="8" cm="1">
        <f t="array" ref="AT980">-1* MEDIAN(_xlfn._xlws.FILTER(AT655:AT942,($H655:$H942=1)*($J655:$J942=0)))</f>
        <v>-0.11362447969971767</v>
      </c>
      <c r="AU980" s="8" cm="1">
        <f t="array" ref="AU980">-1* MEDIAN(_xlfn._xlws.FILTER(AU655:AU942,($H655:$H942=1)*($J655:$J942=0)))</f>
        <v>-0.49764566478586103</v>
      </c>
      <c r="AV980" s="4" t="s">
        <v>18</v>
      </c>
      <c r="AW980" s="18">
        <f>AVERAGEIF($J655:$J942,"=0",AW655:AW942)</f>
        <v>-0.36564614789676275</v>
      </c>
    </row>
    <row r="981" spans="13:49" x14ac:dyDescent="0.3">
      <c r="M981" s="19">
        <f t="shared" ref="M981:O986" si="445">M969</f>
        <v>0.7</v>
      </c>
      <c r="N981" s="19" t="str">
        <f t="shared" si="445"/>
        <v>BNL Causal</v>
      </c>
      <c r="O981" s="19" t="str">
        <f t="shared" si="445"/>
        <v>BNL Causal HM</v>
      </c>
      <c r="P981" s="19" t="str">
        <f>Q969</f>
        <v>SFS Causal</v>
      </c>
      <c r="Q981" s="19" t="str">
        <f>S969</f>
        <v>SaLSa Causal</v>
      </c>
      <c r="R981" s="19" t="str">
        <f>U969</f>
        <v>D&amp;C Causal</v>
      </c>
      <c r="S981" s="19" t="str">
        <f>W969</f>
        <v>BBS Causal</v>
      </c>
      <c r="T981" s="19"/>
      <c r="U981" s="19">
        <f t="shared" ref="U981:W992" si="446">Y969</f>
        <v>0.7</v>
      </c>
      <c r="V981" s="19" t="str">
        <f t="shared" si="446"/>
        <v>BNL Causal</v>
      </c>
      <c r="W981" s="19" t="str">
        <f t="shared" si="446"/>
        <v>BNL Causal HM</v>
      </c>
      <c r="X981" s="19" t="str">
        <f>AC969</f>
        <v>SFS Causal</v>
      </c>
      <c r="Y981" s="19" t="str">
        <f>AE969</f>
        <v>SaLSa Causal</v>
      </c>
      <c r="Z981" s="19" t="str">
        <f>AG969</f>
        <v>D&amp;C Causal</v>
      </c>
      <c r="AA981" s="19" t="str">
        <f>AI969</f>
        <v>BBS Causal</v>
      </c>
      <c r="AB981" s="17"/>
      <c r="AC981" s="32">
        <f>AK969</f>
        <v>0.7</v>
      </c>
      <c r="AD981" s="32" t="str">
        <f>AL969</f>
        <v>BNL Causal</v>
      </c>
      <c r="AE981" s="32" t="str">
        <f>AM969</f>
        <v>BNL Causal HM</v>
      </c>
      <c r="AF981" s="32" t="str">
        <f>AO969</f>
        <v>SFS Causal</v>
      </c>
      <c r="AG981" s="32" t="str">
        <f>AQ969</f>
        <v>SaLSa Causal</v>
      </c>
      <c r="AH981" s="32" t="str">
        <f>AS969</f>
        <v>D&amp;C Causal</v>
      </c>
      <c r="AI981" s="32" t="str">
        <f>AU969</f>
        <v>BBS Causal</v>
      </c>
      <c r="AK981" s="19"/>
      <c r="AL981" s="19"/>
      <c r="AM981" s="19"/>
      <c r="AN981" s="17"/>
      <c r="AO981" s="17"/>
      <c r="AP981" s="17"/>
      <c r="AQ981" s="17"/>
      <c r="AR981" s="17"/>
      <c r="AS981" s="17"/>
      <c r="AT981" s="17"/>
      <c r="AU981" s="17"/>
    </row>
    <row r="982" spans="13:49" x14ac:dyDescent="0.3">
      <c r="M982" t="str">
        <f t="shared" si="445"/>
        <v>ALL</v>
      </c>
      <c r="N982" s="8">
        <f t="shared" si="445"/>
        <v>0.13514720432189647</v>
      </c>
      <c r="O982" s="8">
        <f t="shared" si="445"/>
        <v>0.13383190989029312</v>
      </c>
      <c r="P982" s="8">
        <f>Q970</f>
        <v>0.53161291954286205</v>
      </c>
      <c r="Q982" s="8">
        <f>S970</f>
        <v>0.43733371490774353</v>
      </c>
      <c r="R982" s="8">
        <f>U970</f>
        <v>-0.92158481500398748</v>
      </c>
      <c r="S982" s="8">
        <f>W970</f>
        <v>-0.10625547441088198</v>
      </c>
      <c r="T982" s="8"/>
      <c r="U982" s="8" t="str">
        <f t="shared" si="446"/>
        <v>ALL</v>
      </c>
      <c r="V982" s="8">
        <f t="shared" si="446"/>
        <v>0.17468138229052227</v>
      </c>
      <c r="W982" s="8">
        <f t="shared" si="446"/>
        <v>0.17783103732266786</v>
      </c>
      <c r="X982" s="8">
        <f>AC970</f>
        <v>0.2594936522372735</v>
      </c>
      <c r="Y982" s="8">
        <f>AE970</f>
        <v>0.20301930539238444</v>
      </c>
      <c r="Z982" s="8">
        <f>AG970</f>
        <v>-0.21758864720665433</v>
      </c>
      <c r="AA982" s="8">
        <f>AI970</f>
        <v>-0.37265011736006709</v>
      </c>
      <c r="AB982" s="17"/>
      <c r="AC982" s="33" t="str">
        <f t="shared" ref="AC982:AE992" si="447">AK970</f>
        <v>ALL</v>
      </c>
      <c r="AD982" s="8">
        <f t="shared" si="447"/>
        <v>0.71054743718817559</v>
      </c>
      <c r="AE982" s="8">
        <f t="shared" si="447"/>
        <v>0.70863427901662068</v>
      </c>
      <c r="AF982" s="8">
        <f t="shared" ref="AF982:AF992" si="448">AO970</f>
        <v>0.72542947824306259</v>
      </c>
      <c r="AG982" s="8">
        <f t="shared" ref="AG982:AG992" si="449">AQ970</f>
        <v>0.69406091934052272</v>
      </c>
      <c r="AH982" s="8">
        <f t="shared" ref="AH982:AH992" si="450">AS970</f>
        <v>0.78072390336221242</v>
      </c>
      <c r="AI982" s="8">
        <f t="shared" ref="AI982:AI992" si="451">AU970</f>
        <v>0.26006467032653202</v>
      </c>
      <c r="AK982" s="8"/>
      <c r="AL982" s="8"/>
      <c r="AM982" s="8"/>
      <c r="AN982" s="17"/>
      <c r="AO982" s="17"/>
      <c r="AP982" s="17"/>
      <c r="AQ982" s="17"/>
      <c r="AR982" s="17"/>
      <c r="AS982" s="17"/>
      <c r="AT982" s="17"/>
      <c r="AU982" s="17"/>
    </row>
    <row r="983" spans="13:49" x14ac:dyDescent="0.3">
      <c r="M983" t="str">
        <f t="shared" si="445"/>
        <v>Target; Gain &gt; 0.7</v>
      </c>
      <c r="N983" s="8">
        <f t="shared" si="445"/>
        <v>0.40571299404135419</v>
      </c>
      <c r="O983" s="8">
        <f t="shared" si="445"/>
        <v>0.39960659347980532</v>
      </c>
      <c r="P983" s="8">
        <f>Q971</f>
        <v>0.70859160906073382</v>
      </c>
      <c r="Q983" s="8">
        <f>S971</f>
        <v>0.59408604533135612</v>
      </c>
      <c r="R983" s="8">
        <f>U971</f>
        <v>-0.97400969203060916</v>
      </c>
      <c r="S983" s="8">
        <f>W971</f>
        <v>9.5713459601103834E-2</v>
      </c>
      <c r="T983" s="8"/>
      <c r="U983" s="8" t="str">
        <f t="shared" si="446"/>
        <v>Target; Gain &gt; 0.7</v>
      </c>
      <c r="V983" s="8">
        <f t="shared" si="446"/>
        <v>0.34017583068689061</v>
      </c>
      <c r="W983" s="8">
        <f t="shared" si="446"/>
        <v>0.34548215308676511</v>
      </c>
      <c r="X983" s="8">
        <f>AC971</f>
        <v>0.4815194117075261</v>
      </c>
      <c r="Y983" s="8">
        <f>AE971</f>
        <v>0.46254084799150508</v>
      </c>
      <c r="Z983" s="8">
        <f>AG971</f>
        <v>-0.33148382830530898</v>
      </c>
      <c r="AA983" s="8">
        <f>AI971</f>
        <v>-0.20523031073829806</v>
      </c>
      <c r="AB983" s="17"/>
      <c r="AC983" s="33" t="str">
        <f t="shared" si="447"/>
        <v>Target; Gain &gt; 0.7</v>
      </c>
      <c r="AD983" s="8">
        <f t="shared" si="447"/>
        <v>0.76321047606201875</v>
      </c>
      <c r="AE983" s="8">
        <f t="shared" si="447"/>
        <v>0.76639554673154542</v>
      </c>
      <c r="AF983" s="8">
        <f t="shared" si="448"/>
        <v>0.78515324986066759</v>
      </c>
      <c r="AG983" s="8">
        <f t="shared" si="449"/>
        <v>0.7686248326904328</v>
      </c>
      <c r="AH983" s="8">
        <f t="shared" si="450"/>
        <v>0.7489486376410055</v>
      </c>
      <c r="AI983" s="8">
        <f t="shared" si="451"/>
        <v>0.44192208740018213</v>
      </c>
      <c r="AK983" s="8"/>
      <c r="AL983" s="8"/>
      <c r="AM983" s="8"/>
      <c r="AN983" s="17"/>
      <c r="AO983" s="17"/>
      <c r="AP983" s="17"/>
      <c r="AQ983" s="17"/>
      <c r="AR983" s="17"/>
      <c r="AS983" s="17"/>
      <c r="AT983" s="17"/>
      <c r="AU983" s="17"/>
    </row>
    <row r="984" spans="13:49" x14ac:dyDescent="0.3">
      <c r="M984" t="str">
        <f t="shared" si="445"/>
        <v>Gain &gt; 0.7</v>
      </c>
      <c r="N984" s="8">
        <f t="shared" si="445"/>
        <v>0.40571299404135419</v>
      </c>
      <c r="O984" s="8">
        <f t="shared" si="445"/>
        <v>0.39960659347980532</v>
      </c>
      <c r="P984" s="8">
        <f t="shared" ref="P984:P992" si="452">Q972</f>
        <v>0.72023692783534099</v>
      </c>
      <c r="Q984" s="8">
        <f t="shared" ref="Q984:Q986" si="453">S972</f>
        <v>0.64931583077046273</v>
      </c>
      <c r="R984" s="8">
        <f t="shared" ref="R984:R986" si="454">U972</f>
        <v>-1.0227451976261925</v>
      </c>
      <c r="S984" s="8">
        <f t="shared" ref="S984:S992" si="455">W972</f>
        <v>0.31234222944895246</v>
      </c>
      <c r="T984" s="8"/>
      <c r="U984" s="8" t="str">
        <f t="shared" si="446"/>
        <v>Gain &gt; 0.7</v>
      </c>
      <c r="V984" s="8">
        <f t="shared" si="446"/>
        <v>0.36696005637954376</v>
      </c>
      <c r="W984" s="8">
        <f t="shared" si="446"/>
        <v>0.37097226569309538</v>
      </c>
      <c r="X984" s="8">
        <f t="shared" ref="X984:X992" si="456">AC972</f>
        <v>0.4918238438953757</v>
      </c>
      <c r="Y984" s="8">
        <f t="shared" ref="Y984:Y988" si="457">AE972</f>
        <v>0.38821618263063606</v>
      </c>
      <c r="Z984" s="8">
        <f t="shared" ref="Z984:Z992" si="458">AG972</f>
        <v>-0.17430785865330006</v>
      </c>
      <c r="AA984" s="8">
        <f t="shared" ref="AA984:AA992" si="459">AI972</f>
        <v>-4.7923018476129814E-2</v>
      </c>
      <c r="AB984" s="17"/>
      <c r="AC984" s="33" t="str">
        <f t="shared" si="447"/>
        <v>Gain &gt; 0.7</v>
      </c>
      <c r="AD984" s="8">
        <f t="shared" si="447"/>
        <v>0.77593810659239348</v>
      </c>
      <c r="AE984" s="8">
        <f t="shared" si="447"/>
        <v>0.77903556667974783</v>
      </c>
      <c r="AF984" s="8">
        <f t="shared" si="448"/>
        <v>0.81361287125755322</v>
      </c>
      <c r="AG984" s="8">
        <f t="shared" si="449"/>
        <v>0.78141557953817009</v>
      </c>
      <c r="AH984" s="8">
        <f t="shared" si="450"/>
        <v>0.78491803297709017</v>
      </c>
      <c r="AI984" s="8">
        <f t="shared" si="451"/>
        <v>0.47676554971453744</v>
      </c>
      <c r="AK984" s="8"/>
      <c r="AL984" s="8"/>
      <c r="AM984" s="8"/>
      <c r="AN984" s="17"/>
      <c r="AO984" s="17"/>
      <c r="AP984" s="17"/>
      <c r="AQ984" s="17"/>
      <c r="AR984" s="17"/>
      <c r="AS984" s="17"/>
      <c r="AT984" s="17"/>
      <c r="AU984" s="17"/>
    </row>
    <row r="985" spans="13:49" x14ac:dyDescent="0.3">
      <c r="M985" t="str">
        <f t="shared" si="445"/>
        <v>Target (or sym)</v>
      </c>
      <c r="N985" s="8">
        <f t="shared" si="445"/>
        <v>0.26030650996860288</v>
      </c>
      <c r="O985" s="8">
        <f t="shared" si="445"/>
        <v>0.25308608599339366</v>
      </c>
      <c r="P985" s="8">
        <f t="shared" si="452"/>
        <v>0.60173954898125426</v>
      </c>
      <c r="Q985" s="8">
        <f t="shared" si="453"/>
        <v>0.66828841343370982</v>
      </c>
      <c r="R985" s="8">
        <f t="shared" si="454"/>
        <v>-1.3146254048595634</v>
      </c>
      <c r="S985" s="8">
        <f t="shared" si="455"/>
        <v>0.16076471144113408</v>
      </c>
      <c r="T985" s="8"/>
      <c r="U985" s="8" t="str">
        <f t="shared" si="446"/>
        <v>Target (or sym)</v>
      </c>
      <c r="V985" s="8">
        <f>Z973</f>
        <v>0.2006007910941725</v>
      </c>
      <c r="W985" s="8">
        <f t="shared" si="446"/>
        <v>0.20688637341006796</v>
      </c>
      <c r="X985" s="8">
        <f t="shared" si="456"/>
        <v>0.30615450670092637</v>
      </c>
      <c r="Y985" s="8">
        <f t="shared" si="457"/>
        <v>0.34998638859955344</v>
      </c>
      <c r="Z985" s="8">
        <f t="shared" si="458"/>
        <v>-0.34358762890477995</v>
      </c>
      <c r="AA985" s="8">
        <f t="shared" si="459"/>
        <v>-0.22507697533510546</v>
      </c>
      <c r="AB985" s="17"/>
      <c r="AC985" s="14" t="str">
        <f t="shared" si="447"/>
        <v>Target (or sym)</v>
      </c>
      <c r="AD985" s="8">
        <f t="shared" si="447"/>
        <v>0.74006336674187123</v>
      </c>
      <c r="AE985" s="8">
        <f t="shared" si="447"/>
        <v>0.73745039137077462</v>
      </c>
      <c r="AF985" s="8">
        <f t="shared" si="448"/>
        <v>0.74117605658206132</v>
      </c>
      <c r="AG985" s="8">
        <f t="shared" si="449"/>
        <v>0.69153423532134506</v>
      </c>
      <c r="AH985" s="8">
        <f t="shared" si="450"/>
        <v>0.7489486376410055</v>
      </c>
      <c r="AI985" s="8">
        <f t="shared" si="451"/>
        <v>0.3687556287750125</v>
      </c>
      <c r="AK985" s="8"/>
      <c r="AL985" s="8"/>
      <c r="AM985" s="8"/>
      <c r="AN985" s="17"/>
      <c r="AO985" s="17"/>
      <c r="AP985" s="17"/>
      <c r="AQ985" s="17"/>
      <c r="AR985" s="17"/>
      <c r="AS985" s="17"/>
      <c r="AT985" s="17"/>
      <c r="AU985" s="17"/>
    </row>
    <row r="986" spans="13:49" x14ac:dyDescent="0.3">
      <c r="M986" t="str">
        <f>M974</f>
        <v>Gain &gt; 0</v>
      </c>
      <c r="N986" s="8">
        <f t="shared" si="445"/>
        <v>0.20560276052901549</v>
      </c>
      <c r="O986" s="8">
        <f t="shared" si="445"/>
        <v>0.19081171158161281</v>
      </c>
      <c r="P986" s="8">
        <f t="shared" si="452"/>
        <v>0.57862008499801187</v>
      </c>
      <c r="Q986" s="8">
        <f t="shared" si="453"/>
        <v>0.628940714236502</v>
      </c>
      <c r="R986" s="8">
        <f t="shared" si="454"/>
        <v>-0.92158481500398748</v>
      </c>
      <c r="S986" s="8">
        <f t="shared" si="455"/>
        <v>0.16076471144113408</v>
      </c>
      <c r="T986" s="8"/>
      <c r="U986" s="8" t="str">
        <f t="shared" si="446"/>
        <v>Gain &gt; 0</v>
      </c>
      <c r="V986" s="8">
        <f t="shared" si="446"/>
        <v>0.2006007910941725</v>
      </c>
      <c r="W986" s="8">
        <f t="shared" si="446"/>
        <v>0.20688637341006796</v>
      </c>
      <c r="X986" s="8">
        <f t="shared" si="456"/>
        <v>0.40182993487705665</v>
      </c>
      <c r="Y986" s="8">
        <f t="shared" si="457"/>
        <v>0.24090785152179836</v>
      </c>
      <c r="Z986" s="8">
        <f t="shared" si="458"/>
        <v>-0.21758864720665433</v>
      </c>
      <c r="AA986" s="8">
        <f t="shared" si="459"/>
        <v>-0.23702579712112648</v>
      </c>
      <c r="AB986" s="17"/>
      <c r="AC986" s="14" t="str">
        <f t="shared" si="447"/>
        <v>Gain &gt; 0</v>
      </c>
      <c r="AD986" s="8">
        <f t="shared" si="447"/>
        <v>0.74006336674187123</v>
      </c>
      <c r="AE986" s="8">
        <f t="shared" si="447"/>
        <v>0.73881449563477353</v>
      </c>
      <c r="AF986" s="8">
        <f t="shared" si="448"/>
        <v>0.77071949877083945</v>
      </c>
      <c r="AG986" s="8">
        <f t="shared" si="449"/>
        <v>0.71852994172914153</v>
      </c>
      <c r="AH986" s="8">
        <f t="shared" si="450"/>
        <v>0.78175680044859797</v>
      </c>
      <c r="AI986" s="8">
        <f t="shared" si="451"/>
        <v>0.34033724359190776</v>
      </c>
      <c r="AK986" s="8"/>
      <c r="AL986" s="8"/>
      <c r="AM986" s="8"/>
      <c r="AN986" s="17"/>
      <c r="AO986" s="17"/>
      <c r="AP986" s="17"/>
      <c r="AQ986" s="17"/>
      <c r="AR986" s="17"/>
      <c r="AS986" s="17"/>
      <c r="AT986" s="17"/>
      <c r="AU986" s="17"/>
    </row>
    <row r="987" spans="13:49" x14ac:dyDescent="0.3">
      <c r="M987" t="str">
        <f t="shared" ref="M987:O992" si="460">M975</f>
        <v>Gain &lt;=0</v>
      </c>
      <c r="N987" s="8">
        <f t="shared" si="460"/>
        <v>-9.2229027260194107E-2</v>
      </c>
      <c r="O987" s="8">
        <f t="shared" si="460"/>
        <v>-9.8846350418464776E-2</v>
      </c>
      <c r="P987" s="8">
        <f t="shared" si="452"/>
        <v>0.42680342377711622</v>
      </c>
      <c r="Q987" s="8">
        <f>S975</f>
        <v>0.24504277942051733</v>
      </c>
      <c r="R987" s="8">
        <f>U975</f>
        <v>-1.0288616252467282</v>
      </c>
      <c r="S987" s="8">
        <f t="shared" si="455"/>
        <v>-0.4019728900810845</v>
      </c>
      <c r="T987" s="8"/>
      <c r="U987" s="8" t="str">
        <f t="shared" si="446"/>
        <v>Gain &lt;=0</v>
      </c>
      <c r="V987" s="8">
        <f t="shared" si="446"/>
        <v>-2.8612846183246124E-4</v>
      </c>
      <c r="W987" s="8">
        <f t="shared" si="446"/>
        <v>-1.6988160463797392E-3</v>
      </c>
      <c r="X987" s="8">
        <f t="shared" si="456"/>
        <v>0.14062092635377516</v>
      </c>
      <c r="Y987" s="8">
        <f t="shared" si="457"/>
        <v>-5.1940508892004397E-2</v>
      </c>
      <c r="Z987" s="8">
        <f t="shared" si="458"/>
        <v>-0.16706101231823867</v>
      </c>
      <c r="AA987" s="8">
        <f t="shared" si="459"/>
        <v>-0.58587667393213771</v>
      </c>
      <c r="AB987" s="17"/>
      <c r="AC987" s="14" t="str">
        <f t="shared" si="447"/>
        <v>Gain &lt;=0</v>
      </c>
      <c r="AD987" s="8">
        <f t="shared" si="447"/>
        <v>0.67655902036554372</v>
      </c>
      <c r="AE987" s="8">
        <f t="shared" si="447"/>
        <v>0.67357989571146315</v>
      </c>
      <c r="AF987" s="8">
        <f t="shared" si="448"/>
        <v>0.67376874376480111</v>
      </c>
      <c r="AG987" s="8">
        <f t="shared" si="449"/>
        <v>0.63499101854724038</v>
      </c>
      <c r="AH987" s="8">
        <f t="shared" si="450"/>
        <v>0.7623009305607783</v>
      </c>
      <c r="AI987" s="8">
        <f t="shared" si="451"/>
        <v>0.14157717380484586</v>
      </c>
      <c r="AK987" s="8"/>
      <c r="AL987" s="8"/>
      <c r="AM987" s="8"/>
      <c r="AN987" s="17"/>
      <c r="AO987" s="17"/>
      <c r="AP987" s="17"/>
      <c r="AQ987" s="17"/>
      <c r="AR987" s="17"/>
      <c r="AS987" s="17"/>
      <c r="AT987" s="17"/>
      <c r="AU987" s="17"/>
    </row>
    <row r="988" spans="13:49" x14ac:dyDescent="0.3">
      <c r="M988" t="str">
        <f>M976</f>
        <v>Target; Gain &gt; 0.7; #pref=2</v>
      </c>
      <c r="N988" s="8" t="e" vm="2">
        <f t="shared" si="460"/>
        <v>#VALUE!</v>
      </c>
      <c r="O988" s="8" t="e" vm="2">
        <f t="shared" si="460"/>
        <v>#VALUE!</v>
      </c>
      <c r="P988" s="8" t="e" vm="2">
        <f t="shared" si="452"/>
        <v>#VALUE!</v>
      </c>
      <c r="Q988" s="8" t="e" vm="2">
        <f t="shared" ref="Q988:Q992" si="461">S976</f>
        <v>#VALUE!</v>
      </c>
      <c r="R988" s="8" t="e" vm="2">
        <f t="shared" ref="R988" si="462">U976</f>
        <v>#VALUE!</v>
      </c>
      <c r="S988" s="8" t="e" vm="2">
        <f t="shared" si="455"/>
        <v>#VALUE!</v>
      </c>
      <c r="T988" s="8"/>
      <c r="U988" s="8" t="str">
        <f t="shared" si="446"/>
        <v>Target; Gain &gt; 0.7; #pref=2</v>
      </c>
      <c r="V988" s="8" t="e" vm="2">
        <f t="shared" si="446"/>
        <v>#VALUE!</v>
      </c>
      <c r="W988" s="8" t="e" vm="2">
        <f t="shared" si="446"/>
        <v>#VALUE!</v>
      </c>
      <c r="X988" s="8" t="e" vm="2">
        <f t="shared" si="456"/>
        <v>#VALUE!</v>
      </c>
      <c r="Y988" s="8" t="e" vm="2">
        <f t="shared" si="457"/>
        <v>#VALUE!</v>
      </c>
      <c r="Z988" s="8" t="e" vm="2">
        <f t="shared" si="458"/>
        <v>#VALUE!</v>
      </c>
      <c r="AA988" s="8" t="e" vm="2">
        <f t="shared" si="459"/>
        <v>#VALUE!</v>
      </c>
      <c r="AB988" s="17"/>
      <c r="AC988" s="14" t="str">
        <f t="shared" si="447"/>
        <v>Target; Gain &gt; 0.7; #pref=2</v>
      </c>
      <c r="AD988" s="8" t="e" vm="2">
        <f t="shared" si="447"/>
        <v>#VALUE!</v>
      </c>
      <c r="AE988" s="8" t="e" vm="2">
        <f t="shared" si="447"/>
        <v>#VALUE!</v>
      </c>
      <c r="AF988" s="8" t="e" vm="2">
        <f t="shared" si="448"/>
        <v>#VALUE!</v>
      </c>
      <c r="AG988" s="8" t="e" vm="2">
        <f t="shared" si="449"/>
        <v>#VALUE!</v>
      </c>
      <c r="AH988" s="8" t="e" vm="2">
        <f t="shared" si="450"/>
        <v>#VALUE!</v>
      </c>
      <c r="AI988" s="8" t="e" vm="2">
        <f t="shared" si="451"/>
        <v>#VALUE!</v>
      </c>
      <c r="AK988" s="8"/>
      <c r="AL988" s="8"/>
      <c r="AM988" s="8"/>
      <c r="AN988" s="17"/>
      <c r="AO988" s="17"/>
      <c r="AP988" s="17"/>
      <c r="AQ988" s="17"/>
      <c r="AR988" s="17"/>
      <c r="AS988" s="17"/>
      <c r="AT988" s="17"/>
      <c r="AU988" s="17"/>
    </row>
    <row r="989" spans="13:49" x14ac:dyDescent="0.3">
      <c r="M989" t="str">
        <f>M977</f>
        <v>Target; Gain &gt; 0.7; #pref=3</v>
      </c>
      <c r="N989" s="8">
        <f t="shared" si="460"/>
        <v>0.40571299404135419</v>
      </c>
      <c r="O989" s="8">
        <f t="shared" si="460"/>
        <v>0.39960659347980532</v>
      </c>
      <c r="P989" s="8">
        <f t="shared" si="452"/>
        <v>0.70859160906073382</v>
      </c>
      <c r="Q989" s="8">
        <f t="shared" si="461"/>
        <v>0.59408604533135612</v>
      </c>
      <c r="R989" s="8">
        <f>U977</f>
        <v>-0.97400969203060916</v>
      </c>
      <c r="S989" s="8">
        <f t="shared" si="455"/>
        <v>9.5713459601103834E-2</v>
      </c>
      <c r="T989" s="8"/>
      <c r="U989" s="8" t="str">
        <f t="shared" si="446"/>
        <v>Target; Gain &gt; 0.7; #pref=3</v>
      </c>
      <c r="V989" s="8">
        <f t="shared" si="446"/>
        <v>0.34017583068689061</v>
      </c>
      <c r="W989" s="8">
        <f t="shared" si="446"/>
        <v>0.34548215308676511</v>
      </c>
      <c r="X989" s="8">
        <f t="shared" si="456"/>
        <v>0.4815194117075261</v>
      </c>
      <c r="Y989" s="8">
        <f>AE977</f>
        <v>0.46254084799150508</v>
      </c>
      <c r="Z989" s="8">
        <f t="shared" si="458"/>
        <v>-0.33148382830530898</v>
      </c>
      <c r="AA989" s="8">
        <f t="shared" si="459"/>
        <v>-0.20523031073829806</v>
      </c>
      <c r="AB989" s="17"/>
      <c r="AC989" s="14" t="str">
        <f t="shared" si="447"/>
        <v>Target; Gain &gt; 0.7; #pref=3</v>
      </c>
      <c r="AD989" s="8">
        <f t="shared" si="447"/>
        <v>0.76321047606201875</v>
      </c>
      <c r="AE989" s="8">
        <f t="shared" si="447"/>
        <v>0.76639554673154542</v>
      </c>
      <c r="AF989" s="8">
        <f t="shared" si="448"/>
        <v>0.78515324986066759</v>
      </c>
      <c r="AG989" s="8">
        <f t="shared" si="449"/>
        <v>0.7686248326904328</v>
      </c>
      <c r="AH989" s="8">
        <f t="shared" si="450"/>
        <v>0.7489486376410055</v>
      </c>
      <c r="AI989" s="8">
        <f t="shared" si="451"/>
        <v>0.44192208740018213</v>
      </c>
      <c r="AK989" s="8"/>
      <c r="AL989" s="8"/>
      <c r="AM989" s="8"/>
      <c r="AN989" s="17"/>
      <c r="AO989" s="17"/>
      <c r="AP989" s="17"/>
      <c r="AQ989" s="17"/>
      <c r="AR989" s="17"/>
      <c r="AS989" s="17"/>
      <c r="AT989" s="17"/>
      <c r="AU989" s="17"/>
    </row>
    <row r="990" spans="13:49" x14ac:dyDescent="0.3">
      <c r="M990" t="str">
        <f>M978</f>
        <v>Target; Gain &gt; 0.7; #pref=4</v>
      </c>
      <c r="N990" s="8" t="e" vm="2">
        <f t="shared" si="460"/>
        <v>#VALUE!</v>
      </c>
      <c r="O990" s="8" t="e" vm="2">
        <f t="shared" si="460"/>
        <v>#VALUE!</v>
      </c>
      <c r="P990" s="8" t="e" vm="2">
        <f t="shared" si="452"/>
        <v>#VALUE!</v>
      </c>
      <c r="Q990" s="8" t="e" vm="2">
        <f t="shared" si="461"/>
        <v>#VALUE!</v>
      </c>
      <c r="R990" s="8" t="e" vm="2">
        <f>U978</f>
        <v>#VALUE!</v>
      </c>
      <c r="S990" s="8" t="e" vm="2">
        <f t="shared" si="455"/>
        <v>#VALUE!</v>
      </c>
      <c r="T990" s="8"/>
      <c r="U990" s="8" t="str">
        <f t="shared" si="446"/>
        <v>Target; Gain &gt; 0.7; #pref=4</v>
      </c>
      <c r="V990" s="8" t="e" vm="2">
        <f t="shared" si="446"/>
        <v>#VALUE!</v>
      </c>
      <c r="W990" s="8" t="e" vm="2">
        <f t="shared" si="446"/>
        <v>#VALUE!</v>
      </c>
      <c r="X990" s="8" t="e" vm="2">
        <f t="shared" si="456"/>
        <v>#VALUE!</v>
      </c>
      <c r="Y990" s="8" t="e" vm="2">
        <f>AE978</f>
        <v>#VALUE!</v>
      </c>
      <c r="Z990" s="8" t="e" vm="2">
        <f t="shared" si="458"/>
        <v>#VALUE!</v>
      </c>
      <c r="AA990" s="8" t="e" vm="2">
        <f t="shared" si="459"/>
        <v>#VALUE!</v>
      </c>
      <c r="AC990" s="14" t="str">
        <f t="shared" si="447"/>
        <v>Target; Gain &gt; 0.7; #pref=4</v>
      </c>
      <c r="AD990" s="8" t="e" vm="2">
        <f t="shared" si="447"/>
        <v>#VALUE!</v>
      </c>
      <c r="AE990" s="8" t="e" vm="2">
        <f t="shared" si="447"/>
        <v>#VALUE!</v>
      </c>
      <c r="AF990" s="8" t="e" vm="2">
        <f t="shared" si="448"/>
        <v>#VALUE!</v>
      </c>
      <c r="AG990" s="8" t="e" vm="2">
        <f t="shared" si="449"/>
        <v>#VALUE!</v>
      </c>
      <c r="AH990" s="8" t="e" vm="2">
        <f t="shared" si="450"/>
        <v>#VALUE!</v>
      </c>
      <c r="AI990" s="8" t="e" vm="2">
        <f t="shared" si="451"/>
        <v>#VALUE!</v>
      </c>
      <c r="AK990" s="8"/>
      <c r="AL990" s="8"/>
      <c r="AM990" s="8"/>
    </row>
    <row r="991" spans="13:49" x14ac:dyDescent="0.3">
      <c r="M991" t="str">
        <f>M979</f>
        <v>Target (or sym); Gain &gt; 0</v>
      </c>
      <c r="N991" s="8">
        <f t="shared" si="460"/>
        <v>0.33265982177286302</v>
      </c>
      <c r="O991" s="8">
        <f t="shared" si="460"/>
        <v>0.32951512850401665</v>
      </c>
      <c r="P991" s="8">
        <f t="shared" si="452"/>
        <v>0.62656759665008743</v>
      </c>
      <c r="Q991" s="8">
        <f t="shared" si="461"/>
        <v>0.72450369772783296</v>
      </c>
      <c r="R991" s="8">
        <f>U979</f>
        <v>-1.1466608720898899</v>
      </c>
      <c r="S991" s="8">
        <f t="shared" si="455"/>
        <v>0.3407958157915123</v>
      </c>
      <c r="T991" s="8"/>
      <c r="U991" s="8" t="str">
        <f t="shared" si="446"/>
        <v>Target (or sym); Gain &gt; 0</v>
      </c>
      <c r="V991" s="8">
        <f t="shared" si="446"/>
        <v>0.25518493146454008</v>
      </c>
      <c r="W991" s="8">
        <f t="shared" si="446"/>
        <v>0.25569360920358097</v>
      </c>
      <c r="X991" s="8">
        <f t="shared" si="456"/>
        <v>0.41414797274283255</v>
      </c>
      <c r="Y991" s="8">
        <f>AE979</f>
        <v>0.46254084799150508</v>
      </c>
      <c r="Z991" s="8">
        <f t="shared" si="458"/>
        <v>-0.21758864720665433</v>
      </c>
      <c r="AA991" s="8">
        <f t="shared" si="459"/>
        <v>-0.19332058237609084</v>
      </c>
      <c r="AC991" s="14" t="str">
        <f t="shared" si="447"/>
        <v>Target (or sym); Gain &gt; 0</v>
      </c>
      <c r="AD991" s="8">
        <f t="shared" si="447"/>
        <v>0.75075824701772764</v>
      </c>
      <c r="AE991" s="8">
        <f t="shared" si="447"/>
        <v>0.74962190571664955</v>
      </c>
      <c r="AF991" s="8">
        <f t="shared" si="448"/>
        <v>0.77071949877083945</v>
      </c>
      <c r="AG991" s="8">
        <f t="shared" si="449"/>
        <v>0.71793278840404096</v>
      </c>
      <c r="AH991" s="8">
        <f t="shared" si="450"/>
        <v>0.77458665123423054</v>
      </c>
      <c r="AI991" s="8">
        <f t="shared" si="451"/>
        <v>0.39609983235126811</v>
      </c>
      <c r="AK991" s="8"/>
      <c r="AL991" s="8"/>
      <c r="AM991" s="8"/>
    </row>
    <row r="992" spans="13:49" x14ac:dyDescent="0.3">
      <c r="M992" t="str">
        <f>M980</f>
        <v>Target (or sym); Gain &lt;= 0</v>
      </c>
      <c r="N992" s="8">
        <f t="shared" si="460"/>
        <v>-1.438802629597659</v>
      </c>
      <c r="O992" s="8">
        <f t="shared" si="460"/>
        <v>-1.4454030022023963</v>
      </c>
      <c r="P992" s="8">
        <f t="shared" si="452"/>
        <v>-7.0404472662251527E-2</v>
      </c>
      <c r="Q992" s="8">
        <f t="shared" si="461"/>
        <v>-0.15492865798557459</v>
      </c>
      <c r="R992" s="8">
        <f>U980</f>
        <v>-4.7968576039804303</v>
      </c>
      <c r="S992" s="8">
        <f t="shared" si="455"/>
        <v>-1.1051901960391284</v>
      </c>
      <c r="T992" s="8"/>
      <c r="U992" s="8" t="str">
        <f t="shared" si="446"/>
        <v>Target (or sym); Gain &lt;= 0</v>
      </c>
      <c r="V992" s="8">
        <f t="shared" si="446"/>
        <v>-0.78883801239202178</v>
      </c>
      <c r="W992" s="8">
        <f t="shared" si="446"/>
        <v>-0.78413990285109314</v>
      </c>
      <c r="X992" s="8">
        <f t="shared" si="456"/>
        <v>-0.28606081176743392</v>
      </c>
      <c r="Y992" s="8">
        <f>AE980</f>
        <v>-0.94761710206955385</v>
      </c>
      <c r="Z992" s="8">
        <f t="shared" si="458"/>
        <v>-1.4442720895264634</v>
      </c>
      <c r="AA992" s="8">
        <f t="shared" si="459"/>
        <v>-2.0296005530967438</v>
      </c>
      <c r="AC992" s="14" t="str">
        <f t="shared" si="447"/>
        <v>Target (or sym); Gain &lt;= 0</v>
      </c>
      <c r="AD992" s="8">
        <f t="shared" si="447"/>
        <v>0.52686870016300269</v>
      </c>
      <c r="AE992" s="8">
        <f t="shared" si="447"/>
        <v>0.53113083585200205</v>
      </c>
      <c r="AF992" s="8">
        <f t="shared" si="448"/>
        <v>0.60431258423998147</v>
      </c>
      <c r="AG992" s="8">
        <f t="shared" si="449"/>
        <v>0.48715732883929241</v>
      </c>
      <c r="AH992" s="8">
        <f t="shared" si="450"/>
        <v>0.57708947992329285</v>
      </c>
      <c r="AI992" s="8">
        <f t="shared" si="451"/>
        <v>-0.49764566478586103</v>
      </c>
    </row>
  </sheetData>
  <mergeCells count="11">
    <mergeCell ref="M653:W653"/>
    <mergeCell ref="Y653:AI653"/>
    <mergeCell ref="AK653:AU653"/>
    <mergeCell ref="M1:W1"/>
    <mergeCell ref="Y1:AI1"/>
    <mergeCell ref="AK1:AU1"/>
    <mergeCell ref="M341:R341"/>
    <mergeCell ref="T341:Y341"/>
    <mergeCell ref="AA341:AF341"/>
    <mergeCell ref="AJ341:AQ341"/>
    <mergeCell ref="AS341:AZ341"/>
  </mergeCells>
  <conditionalFormatting sqref="G633:K633 M343:R630 T343:Y630 M655:W942 Y655:AI942 AG343:AG630">
    <cfRule type="colorScale" priority="159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G634:K634">
    <cfRule type="colorScale" priority="158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G643:K643">
    <cfRule type="colorScale" priority="115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G644:K644">
    <cfRule type="colorScale" priority="114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G653:K653">
    <cfRule type="colorScale" priority="160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G651:L652 L653">
    <cfRule type="colorScale" priority="161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L633:L639 L643:L649 L641">
    <cfRule type="colorScale" priority="157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L640">
    <cfRule type="colorScale" priority="23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L650">
    <cfRule type="colorScale" priority="17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M945">
    <cfRule type="colorScale" priority="165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M946">
    <cfRule type="colorScale" priority="166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M947">
    <cfRule type="colorScale" priority="164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M970">
    <cfRule type="colorScale" priority="104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M971">
    <cfRule type="colorScale" priority="105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M972">
    <cfRule type="colorScale" priority="103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M633:R639 N957:S966 V957:AA966 M643:R649 M641:R641">
    <cfRule type="colorScale" priority="155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M640:R640">
    <cfRule type="colorScale" priority="22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M650:R650">
    <cfRule type="colorScale" priority="16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M3:W58">
    <cfRule type="colorScale" priority="45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M59:W290">
    <cfRule type="colorScale" priority="52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M293:W302">
    <cfRule type="colorScale" priority="15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M303:W303">
    <cfRule type="colorScale" priority="4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M317:W326">
    <cfRule type="colorScale" priority="8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M327:W327">
    <cfRule type="colorScale" priority="3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305:S313">
    <cfRule type="colorScale" priority="151">
      <colorScale>
        <cfvo type="min"/>
        <cfvo type="max"/>
        <color rgb="FF63BE7B"/>
        <color rgb="FFFCFCFF"/>
      </colorScale>
    </cfRule>
  </conditionalFormatting>
  <conditionalFormatting sqref="N314:S314">
    <cfRule type="colorScale" priority="37">
      <colorScale>
        <cfvo type="min"/>
        <cfvo type="max"/>
        <color rgb="FF63BE7B"/>
        <color rgb="FFFCFCFF"/>
      </colorScale>
    </cfRule>
  </conditionalFormatting>
  <conditionalFormatting sqref="N329:S337">
    <cfRule type="colorScale" priority="82">
      <colorScale>
        <cfvo type="min"/>
        <cfvo type="max"/>
        <color rgb="FF63BE7B"/>
        <color rgb="FFFCFCFF"/>
      </colorScale>
    </cfRule>
  </conditionalFormatting>
  <conditionalFormatting sqref="N338:S338">
    <cfRule type="colorScale" priority="27">
      <colorScale>
        <cfvo type="min"/>
        <cfvo type="max"/>
        <color rgb="FF63BE7B"/>
        <color rgb="FFFCFCFF"/>
      </colorScale>
    </cfRule>
  </conditionalFormatting>
  <conditionalFormatting sqref="N967:S967 V967:AA967">
    <cfRule type="colorScale" priority="8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N982:S991 V982:AA991">
    <cfRule type="colorScale" priority="101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N992:S992 V992:AA992">
    <cfRule type="colorScale" priority="2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N945:W954">
    <cfRule type="colorScale" priority="156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N955:W955">
    <cfRule type="colorScale" priority="11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N970:W979">
    <cfRule type="colorScale" priority="102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N980:W980">
    <cfRule type="colorScale" priority="5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S635:S636">
    <cfRule type="colorScale" priority="153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S645:S646">
    <cfRule type="colorScale" priority="113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T633:Y638">
    <cfRule type="colorScale" priority="148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T639:Y639 T649:Y649 T641:Y641">
    <cfRule type="colorScale" priority="141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T640:Y640">
    <cfRule type="colorScale" priority="19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T643:Y648">
    <cfRule type="colorScale" priority="112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T650:Y650">
    <cfRule type="colorScale" priority="13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V305:AA313">
    <cfRule type="colorScale" priority="150">
      <colorScale>
        <cfvo type="min"/>
        <cfvo type="max"/>
        <color rgb="FF63BE7B"/>
        <color rgb="FFFCFCFF"/>
      </colorScale>
    </cfRule>
  </conditionalFormatting>
  <conditionalFormatting sqref="V314:AA314">
    <cfRule type="colorScale" priority="36">
      <colorScale>
        <cfvo type="min"/>
        <cfvo type="max"/>
        <color rgb="FF63BE7B"/>
        <color rgb="FFFCFCFF"/>
      </colorScale>
    </cfRule>
  </conditionalFormatting>
  <conditionalFormatting sqref="V329:AA337">
    <cfRule type="colorScale" priority="81">
      <colorScale>
        <cfvo type="min"/>
        <cfvo type="max"/>
        <color rgb="FF63BE7B"/>
        <color rgb="FFFCFCFF"/>
      </colorScale>
    </cfRule>
  </conditionalFormatting>
  <conditionalFormatting sqref="V338:AA338">
    <cfRule type="colorScale" priority="26">
      <colorScale>
        <cfvo type="min"/>
        <cfvo type="max"/>
        <color rgb="FF63BE7B"/>
        <color rgb="FFFCFCFF"/>
      </colorScale>
    </cfRule>
  </conditionalFormatting>
  <conditionalFormatting sqref="Y3:AI58">
    <cfRule type="colorScale" priority="46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Y59:AI290">
    <cfRule type="colorScale" priority="53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Y293:AI301">
    <cfRule type="colorScale" priority="14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Y302:AI302">
    <cfRule type="colorScale" priority="14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Y303:AI303">
    <cfRule type="colorScale" priority="3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Y317:AI317">
    <cfRule type="colorScale" priority="8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Y318:AI318">
    <cfRule type="colorScale" priority="7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Y319:AI319">
    <cfRule type="colorScale" priority="7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Y320:AI320">
    <cfRule type="colorScale" priority="7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Y321:AI321">
    <cfRule type="colorScale" priority="6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Y322:AI322">
    <cfRule type="colorScale" priority="6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Y323:AI323">
    <cfRule type="colorScale" priority="6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Y324:AI324">
    <cfRule type="colorScale" priority="6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Y325:AI325">
    <cfRule type="colorScale" priority="6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Y326:AI326">
    <cfRule type="colorScale" priority="5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Y327:AI327">
    <cfRule type="colorScale" priority="3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Z633:Z639 Z643:Z649 Z641">
    <cfRule type="colorScale" priority="117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Z640">
    <cfRule type="colorScale" priority="20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Z650">
    <cfRule type="colorScale" priority="14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Z945:AI952">
    <cfRule type="colorScale" priority="147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Z953:AI953">
    <cfRule type="colorScale" priority="146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Z954:AI954">
    <cfRule type="colorScale" priority="140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Z955:AI955">
    <cfRule type="colorScale" priority="10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Z970:AI973">
    <cfRule type="colorScale" priority="100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Z974:AI974">
    <cfRule type="colorScale" priority="95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Z975:AI975">
    <cfRule type="colorScale" priority="93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Z976:AI976">
    <cfRule type="colorScale" priority="91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Z977:AI977">
    <cfRule type="colorScale" priority="89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Z978:AI978">
    <cfRule type="colorScale" priority="87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Z979:AI979">
    <cfRule type="colorScale" priority="85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Z980:AI980">
    <cfRule type="colorScale" priority="4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AA343:AF630">
    <cfRule type="colorScale" priority="120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AA633:AF638">
    <cfRule type="colorScale" priority="119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AA639:AF639 AA649:AF649 AA641:AF641">
    <cfRule type="colorScale" priority="118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AA640:AF640">
    <cfRule type="colorScale" priority="18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AA643:AF648">
    <cfRule type="colorScale" priority="106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AA650:AF650">
    <cfRule type="colorScale" priority="12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AD305:AI313">
    <cfRule type="colorScale" priority="121">
      <colorScale>
        <cfvo type="min"/>
        <cfvo type="max"/>
        <color rgb="FF63BE7B"/>
        <color rgb="FFFCFCFF"/>
      </colorScale>
    </cfRule>
  </conditionalFormatting>
  <conditionalFormatting sqref="AD314:AI314">
    <cfRule type="colorScale" priority="33">
      <colorScale>
        <cfvo type="min"/>
        <cfvo type="max"/>
        <color rgb="FF63BE7B"/>
        <color rgb="FFFCFCFF"/>
      </colorScale>
    </cfRule>
  </conditionalFormatting>
  <conditionalFormatting sqref="AD329:AI337">
    <cfRule type="colorScale" priority="78">
      <colorScale>
        <cfvo type="min"/>
        <cfvo type="max"/>
        <color rgb="FF63BE7B"/>
        <color rgb="FFFCFCFF"/>
      </colorScale>
    </cfRule>
  </conditionalFormatting>
  <conditionalFormatting sqref="AD338:AI338">
    <cfRule type="colorScale" priority="24">
      <colorScale>
        <cfvo type="min"/>
        <cfvo type="max"/>
        <color rgb="FF63BE7B"/>
        <color rgb="FFFCFCFF"/>
      </colorScale>
    </cfRule>
  </conditionalFormatting>
  <conditionalFormatting sqref="AD957:AI966">
    <cfRule type="colorScale" priority="116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AD967:AI967">
    <cfRule type="colorScale" priority="6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AD982:AI991">
    <cfRule type="colorScale" priority="97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AD992:AI992">
    <cfRule type="colorScale" priority="1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AH343:AH398">
    <cfRule type="colorScale" priority="42">
      <colorScale>
        <cfvo type="percentile" val="10"/>
        <cfvo type="num" val="0"/>
        <cfvo type="percentile" val="90"/>
        <color rgb="FFF8696B"/>
        <color rgb="FFFFFFFF"/>
        <color rgb="FF63BE7B"/>
      </colorScale>
    </cfRule>
  </conditionalFormatting>
  <conditionalFormatting sqref="AH399:AH630">
    <cfRule type="colorScale" priority="49">
      <colorScale>
        <cfvo type="percentile" val="10"/>
        <cfvo type="num" val="0"/>
        <cfvo type="percentile" val="90"/>
        <color rgb="FFF8696B"/>
        <color rgb="FFFFFFFF"/>
        <color rgb="FF63BE7B"/>
      </colorScale>
    </cfRule>
  </conditionalFormatting>
  <conditionalFormatting sqref="AJ343:AQ398">
    <cfRule type="colorScale" priority="43">
      <colorScale>
        <cfvo type="percentile" val="10"/>
        <cfvo type="num" val="0"/>
        <cfvo type="percentile" val="90"/>
        <color rgb="FFF8696B"/>
        <color rgb="FFFFFFFF"/>
        <color rgb="FF63BE7B"/>
      </colorScale>
    </cfRule>
  </conditionalFormatting>
  <conditionalFormatting sqref="AJ399:AQ630">
    <cfRule type="colorScale" priority="50">
      <colorScale>
        <cfvo type="percentile" val="10"/>
        <cfvo type="num" val="0"/>
        <cfvo type="percentile" val="90"/>
        <color rgb="FFF8696B"/>
        <color rgb="FFFFFFFF"/>
        <color rgb="FF63BE7B"/>
      </colorScale>
    </cfRule>
  </conditionalFormatting>
  <conditionalFormatting sqref="AK633:AK638">
    <cfRule type="colorScale" priority="131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AK639 AK649 AK641">
    <cfRule type="colorScale" priority="125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AK640">
    <cfRule type="colorScale" priority="21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AK643:AK648">
    <cfRule type="colorScale" priority="107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AK650">
    <cfRule type="colorScale" priority="15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AK305:AM313">
    <cfRule type="colorScale" priority="132">
      <colorScale>
        <cfvo type="min"/>
        <cfvo type="max"/>
        <color rgb="FF63BE7B"/>
        <color rgb="FFFCFCFF"/>
      </colorScale>
    </cfRule>
  </conditionalFormatting>
  <conditionalFormatting sqref="AK314:AM314">
    <cfRule type="colorScale" priority="35">
      <colorScale>
        <cfvo type="min"/>
        <cfvo type="max"/>
        <color rgb="FF63BE7B"/>
        <color rgb="FFFCFCFF"/>
      </colorScale>
    </cfRule>
  </conditionalFormatting>
  <conditionalFormatting sqref="AK329:AM337">
    <cfRule type="colorScale" priority="79">
      <colorScale>
        <cfvo type="min"/>
        <cfvo type="max"/>
        <color rgb="FF63BE7B"/>
        <color rgb="FFFCFCFF"/>
      </colorScale>
    </cfRule>
  </conditionalFormatting>
  <conditionalFormatting sqref="AK338:AM338">
    <cfRule type="colorScale" priority="25">
      <colorScale>
        <cfvo type="min"/>
        <cfvo type="max"/>
        <color rgb="FF63BE7B"/>
        <color rgb="FFFCFCFF"/>
      </colorScale>
    </cfRule>
  </conditionalFormatting>
  <conditionalFormatting sqref="AK957:AM966">
    <cfRule type="colorScale" priority="133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AK967:AM967">
    <cfRule type="colorScale" priority="7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AK982:AM991">
    <cfRule type="colorScale" priority="99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AK3:AU58">
    <cfRule type="colorScale" priority="47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AK59:AU290">
    <cfRule type="colorScale" priority="54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AK293:AU301">
    <cfRule type="colorScale" priority="12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K302:AU302">
    <cfRule type="colorScale" priority="12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K303:AU303">
    <cfRule type="colorScale" priority="3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K317:AU317">
    <cfRule type="colorScale" priority="7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K318:AU318">
    <cfRule type="colorScale" priority="7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K319:AU319">
    <cfRule type="colorScale" priority="7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K320:AU320">
    <cfRule type="colorScale" priority="7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K321:AU321">
    <cfRule type="colorScale" priority="6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K322:AU322">
    <cfRule type="colorScale" priority="6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K323:AU323">
    <cfRule type="colorScale" priority="6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K324:AU324">
    <cfRule type="colorScale" priority="6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K325:AU325">
    <cfRule type="colorScale" priority="6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K326:AU326">
    <cfRule type="colorScale" priority="5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K327:AU327">
    <cfRule type="colorScale" priority="2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K655:AU942">
    <cfRule type="colorScale" priority="134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AL633:AO633">
    <cfRule type="colorScale" priority="135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36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AL634:AO634">
    <cfRule type="colorScale" priority="137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38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AL643:AO643">
    <cfRule type="colorScale" priority="108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09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AL644:AO644">
    <cfRule type="colorScale" priority="110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11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AL945:AU952">
    <cfRule type="colorScale" priority="130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AL953:AU953">
    <cfRule type="colorScale" priority="129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AL954:AU954">
    <cfRule type="colorScale" priority="124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AL955:AU955">
    <cfRule type="colorScale" priority="9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AL970:AU970 AL972:AU972">
    <cfRule type="colorScale" priority="98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AL971:AU971">
    <cfRule type="colorScale" priority="76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AL973:AU973">
    <cfRule type="colorScale" priority="96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AL974:AU974">
    <cfRule type="colorScale" priority="94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AL975:AU975">
    <cfRule type="colorScale" priority="92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AL976:AU976">
    <cfRule type="colorScale" priority="90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AL977:AU977">
    <cfRule type="colorScale" priority="88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AL978:AU978">
    <cfRule type="colorScale" priority="86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AL979:AU979">
    <cfRule type="colorScale" priority="84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AL980:AU980">
    <cfRule type="colorScale" priority="3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AS343:AZ398">
    <cfRule type="colorScale" priority="44">
      <colorScale>
        <cfvo type="percentile" val="10"/>
        <cfvo type="num" val="0"/>
        <cfvo type="percentile" val="90"/>
        <color rgb="FFF8696B"/>
        <color rgb="FFFFFFFF"/>
        <color rgb="FF63BE7B"/>
      </colorScale>
    </cfRule>
  </conditionalFormatting>
  <conditionalFormatting sqref="AS399:AZ630">
    <cfRule type="colorScale" priority="51">
      <colorScale>
        <cfvo type="percentile" val="10"/>
        <cfvo type="num" val="0"/>
        <cfvo type="percentile" val="90"/>
        <color rgb="FFF8696B"/>
        <color rgb="FFFFFFFF"/>
        <color rgb="FF63BE7B"/>
      </colorScale>
    </cfRule>
  </conditionalFormatting>
  <conditionalFormatting sqref="AW3:AW58">
    <cfRule type="colorScale" priority="48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AW59:AW290">
    <cfRule type="colorScale" priority="55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AW655:AW942">
    <cfRule type="colorScale" priority="149">
      <colorScale>
        <cfvo type="percentile" val="10"/>
        <cfvo type="num" val="0"/>
        <cfvo type="percentile" val="90"/>
        <color rgb="FFF8696B"/>
        <color rgb="FFFFFFFF"/>
        <color rgb="FF63BE7B"/>
      </colorScale>
    </cfRule>
  </conditionalFormatting>
  <conditionalFormatting sqref="AX655:AY942">
    <cfRule type="cellIs" dxfId="3" priority="163" operator="lessThan">
      <formula>0</formula>
    </cfRule>
  </conditionalFormatting>
  <conditionalFormatting sqref="AX291:BB302 AZ340:BD340 AX304:BB313 AX315:BB326 AX328:BB337 AX339:BB339">
    <cfRule type="colorScale" priority="123">
      <colorScale>
        <cfvo type="percentile" val="10"/>
        <cfvo type="num" val="0"/>
        <cfvo type="percentile" val="90"/>
        <color rgb="FFF8696B"/>
        <color rgb="FFFFFFFF"/>
        <color rgb="FF63BE7B"/>
      </colorScale>
    </cfRule>
  </conditionalFormatting>
  <conditionalFormatting sqref="AX303:BB303">
    <cfRule type="colorScale" priority="40">
      <colorScale>
        <cfvo type="percentile" val="10"/>
        <cfvo type="num" val="0"/>
        <cfvo type="percentile" val="90"/>
        <color rgb="FFF8696B"/>
        <color rgb="FFFFFFFF"/>
        <color rgb="FF63BE7B"/>
      </colorScale>
    </cfRule>
  </conditionalFormatting>
  <conditionalFormatting sqref="AX314:BB314">
    <cfRule type="colorScale" priority="34">
      <colorScale>
        <cfvo type="percentile" val="10"/>
        <cfvo type="num" val="0"/>
        <cfvo type="percentile" val="90"/>
        <color rgb="FFF8696B"/>
        <color rgb="FFFFFFFF"/>
        <color rgb="FF63BE7B"/>
      </colorScale>
    </cfRule>
  </conditionalFormatting>
  <conditionalFormatting sqref="AX327:BB327">
    <cfRule type="colorScale" priority="32">
      <colorScale>
        <cfvo type="percentile" val="10"/>
        <cfvo type="num" val="0"/>
        <cfvo type="percentile" val="90"/>
        <color rgb="FFF8696B"/>
        <color rgb="FFFFFFFF"/>
        <color rgb="FF63BE7B"/>
      </colorScale>
    </cfRule>
  </conditionalFormatting>
  <conditionalFormatting sqref="AX338:BB338">
    <cfRule type="colorScale" priority="28">
      <colorScale>
        <cfvo type="percentile" val="10"/>
        <cfvo type="num" val="0"/>
        <cfvo type="percentile" val="90"/>
        <color rgb="FFF8696B"/>
        <color rgb="FFFFFFFF"/>
        <color rgb="FF63BE7B"/>
      </colorScale>
    </cfRule>
  </conditionalFormatting>
  <conditionalFormatting sqref="AY3:AY290">
    <cfRule type="colorScale" priority="154">
      <colorScale>
        <cfvo type="percentile" val="10"/>
        <cfvo type="num" val="0"/>
        <cfvo type="percentile" val="90"/>
        <color rgb="FFF8696B"/>
        <color rgb="FFFFFFFF"/>
        <color rgb="FF63BE7B"/>
      </colorScale>
    </cfRule>
  </conditionalFormatting>
  <conditionalFormatting sqref="AZ655:AZ942">
    <cfRule type="cellIs" dxfId="2" priority="162" operator="greaterThan">
      <formula>0</formula>
    </cfRule>
  </conditionalFormatting>
  <conditionalFormatting sqref="BB343:BB630">
    <cfRule type="colorScale" priority="57">
      <colorScale>
        <cfvo type="percentile" val="10"/>
        <cfvo type="num" val="0"/>
        <cfvo type="percentile" val="90"/>
        <color rgb="FFF8696B"/>
        <color rgb="FFFFFFFF"/>
        <color rgb="FF63BE7B"/>
      </colorScale>
    </cfRule>
  </conditionalFormatting>
  <pageMargins left="0.75" right="0.75" top="1" bottom="1" header="0.5" footer="0.5"/>
  <pageSetup orientation="portrait" horizontalDpi="4294967293" verticalDpi="0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FE4BE4-300C-452C-849B-DA8B89029716}">
  <dimension ref="A1:BB992"/>
  <sheetViews>
    <sheetView topLeftCell="D16" zoomScale="85" zoomScaleNormal="85" workbookViewId="0">
      <selection activeCell="M2" sqref="M2:W58"/>
    </sheetView>
  </sheetViews>
  <sheetFormatPr defaultColWidth="8.77734375" defaultRowHeight="14.4" x14ac:dyDescent="0.3"/>
  <cols>
    <col min="1" max="3" width="10" customWidth="1"/>
    <col min="4" max="4" width="50.21875" bestFit="1" customWidth="1"/>
    <col min="5" max="12" width="10" customWidth="1"/>
    <col min="13" max="13" width="10.5546875" customWidth="1"/>
    <col min="14" max="15" width="13" customWidth="1"/>
    <col min="16" max="16" width="12" customWidth="1"/>
    <col min="17" max="17" width="11" customWidth="1"/>
    <col min="18" max="18" width="11.77734375" bestFit="1" customWidth="1"/>
    <col min="19" max="19" width="12" customWidth="1"/>
    <col min="20" max="20" width="11" customWidth="1"/>
    <col min="21" max="21" width="13" customWidth="1"/>
    <col min="22" max="22" width="10.5546875" customWidth="1"/>
    <col min="23" max="23" width="12" customWidth="1"/>
    <col min="24" max="24" width="10" customWidth="1"/>
    <col min="25" max="26" width="11" customWidth="1"/>
    <col min="27" max="27" width="13" customWidth="1"/>
    <col min="28" max="30" width="10" customWidth="1"/>
    <col min="31" max="31" width="12" customWidth="1"/>
    <col min="32" max="35" width="10" customWidth="1"/>
    <col min="37" max="38" width="11" customWidth="1"/>
    <col min="39" max="39" width="13" customWidth="1"/>
    <col min="40" max="42" width="10" customWidth="1"/>
    <col min="43" max="43" width="12" customWidth="1"/>
    <col min="44" max="47" width="10" customWidth="1"/>
    <col min="49" max="49" width="10.77734375" customWidth="1"/>
  </cols>
  <sheetData>
    <row r="1" spans="1:54" x14ac:dyDescent="0.3">
      <c r="M1" s="45" t="s">
        <v>0</v>
      </c>
      <c r="N1" s="46"/>
      <c r="O1" s="46"/>
      <c r="P1" s="46"/>
      <c r="Q1" s="46"/>
      <c r="R1" s="46"/>
      <c r="S1" s="46"/>
      <c r="T1" s="46"/>
      <c r="U1" s="46"/>
      <c r="V1" s="46"/>
      <c r="W1" s="46"/>
      <c r="Y1" s="45" t="s">
        <v>55</v>
      </c>
      <c r="Z1" s="46"/>
      <c r="AA1" s="46"/>
      <c r="AB1" s="46"/>
      <c r="AC1" s="46"/>
      <c r="AD1" s="46"/>
      <c r="AE1" s="46"/>
      <c r="AF1" s="46"/>
      <c r="AG1" s="46"/>
      <c r="AH1" s="46"/>
      <c r="AI1" s="46"/>
      <c r="AK1" s="45" t="s">
        <v>54</v>
      </c>
      <c r="AL1" s="46"/>
      <c r="AM1" s="46"/>
      <c r="AN1" s="46"/>
      <c r="AO1" s="46"/>
      <c r="AP1" s="46"/>
      <c r="AQ1" s="46"/>
      <c r="AR1" s="46"/>
      <c r="AS1" s="46"/>
      <c r="AT1" s="46"/>
      <c r="AU1" s="46"/>
      <c r="AW1" s="1" t="s">
        <v>1</v>
      </c>
    </row>
    <row r="2" spans="1:54" x14ac:dyDescent="0.3">
      <c r="F2" s="2" t="str">
        <f>F654</f>
        <v>TargetN</v>
      </c>
      <c r="G2" s="2" t="str">
        <f t="shared" ref="G2:K2" si="0">G654</f>
        <v>#N</v>
      </c>
      <c r="H2" t="str">
        <f t="shared" si="0"/>
        <v>Target (or sym)</v>
      </c>
      <c r="I2" t="str">
        <f t="shared" si="0"/>
        <v>Gain &lt;=0</v>
      </c>
      <c r="J2" t="str">
        <f t="shared" si="0"/>
        <v>Gain &gt; 0</v>
      </c>
      <c r="K2" t="str">
        <f t="shared" si="0"/>
        <v>Pref</v>
      </c>
      <c r="L2" t="str">
        <f>L654</f>
        <v>Pref&amp;Target</v>
      </c>
      <c r="M2" s="36" t="s">
        <v>2</v>
      </c>
      <c r="N2" s="36" t="s">
        <v>3</v>
      </c>
      <c r="O2" s="36" t="s">
        <v>4</v>
      </c>
      <c r="P2" s="36" t="s">
        <v>5</v>
      </c>
      <c r="Q2" s="36" t="s">
        <v>6</v>
      </c>
      <c r="R2" s="36" t="s">
        <v>7</v>
      </c>
      <c r="S2" s="36" t="s">
        <v>8</v>
      </c>
      <c r="T2" s="36" t="s">
        <v>9</v>
      </c>
      <c r="U2" s="36" t="s">
        <v>10</v>
      </c>
      <c r="V2" s="36" t="s">
        <v>11</v>
      </c>
      <c r="W2" s="36" t="s">
        <v>12</v>
      </c>
      <c r="Y2" s="36" t="s">
        <v>2</v>
      </c>
      <c r="Z2" s="36" t="s">
        <v>3</v>
      </c>
      <c r="AA2" s="36" t="s">
        <v>4</v>
      </c>
      <c r="AB2" s="36" t="s">
        <v>5</v>
      </c>
      <c r="AC2" s="36" t="s">
        <v>6</v>
      </c>
      <c r="AD2" s="36" t="s">
        <v>7</v>
      </c>
      <c r="AE2" s="36" t="s">
        <v>8</v>
      </c>
      <c r="AF2" s="36" t="s">
        <v>9</v>
      </c>
      <c r="AG2" s="36" t="s">
        <v>10</v>
      </c>
      <c r="AH2" s="36" t="s">
        <v>11</v>
      </c>
      <c r="AI2" s="36" t="s">
        <v>12</v>
      </c>
      <c r="AK2" s="36" t="s">
        <v>2</v>
      </c>
      <c r="AL2" s="36" t="s">
        <v>3</v>
      </c>
      <c r="AM2" s="36" t="s">
        <v>4</v>
      </c>
      <c r="AN2" s="36" t="s">
        <v>5</v>
      </c>
      <c r="AO2" s="36" t="s">
        <v>6</v>
      </c>
      <c r="AP2" s="36" t="s">
        <v>7</v>
      </c>
      <c r="AQ2" s="36" t="s">
        <v>8</v>
      </c>
      <c r="AR2" s="36" t="s">
        <v>9</v>
      </c>
      <c r="AS2" s="36" t="s">
        <v>10</v>
      </c>
      <c r="AT2" s="36" t="s">
        <v>11</v>
      </c>
      <c r="AU2" s="36" t="s">
        <v>12</v>
      </c>
      <c r="AW2" s="36" t="s">
        <v>13</v>
      </c>
      <c r="AY2" s="3" t="s">
        <v>14</v>
      </c>
      <c r="AZ2" s="31" t="str">
        <f t="shared" ref="AZ2:BB58" si="1">AX654</f>
        <v>Target (or sym) ; Gain</v>
      </c>
      <c r="BA2" s="31" t="str">
        <f t="shared" si="1"/>
        <v>Gain&lt;=0</v>
      </c>
      <c r="BB2" s="31" t="str">
        <f t="shared" si="1"/>
        <v>Gain&gt;0</v>
      </c>
    </row>
    <row r="3" spans="1:54" x14ac:dyDescent="0.3">
      <c r="A3">
        <v>21</v>
      </c>
      <c r="B3" t="s">
        <v>66</v>
      </c>
      <c r="C3" t="s">
        <v>67</v>
      </c>
      <c r="D3" t="s">
        <v>68</v>
      </c>
      <c r="F3" s="2">
        <f t="shared" ref="F3:L18" si="2">F655</f>
        <v>0</v>
      </c>
      <c r="G3" s="2">
        <f t="shared" si="2"/>
        <v>0</v>
      </c>
      <c r="H3" s="4">
        <f>H655</f>
        <v>1</v>
      </c>
      <c r="I3">
        <f t="shared" si="2"/>
        <v>1</v>
      </c>
      <c r="J3">
        <f t="shared" si="2"/>
        <v>0</v>
      </c>
      <c r="K3">
        <f t="shared" si="2"/>
        <v>4</v>
      </c>
      <c r="L3">
        <f>L655</f>
        <v>4</v>
      </c>
      <c r="M3">
        <v>984737.8</v>
      </c>
      <c r="N3">
        <v>2065519.6</v>
      </c>
      <c r="O3">
        <v>2077746.6</v>
      </c>
      <c r="P3">
        <v>1004122.8</v>
      </c>
      <c r="Q3">
        <v>1196804</v>
      </c>
      <c r="R3">
        <v>881239.4</v>
      </c>
      <c r="S3">
        <v>1531567.8</v>
      </c>
      <c r="T3">
        <v>4185627.2</v>
      </c>
      <c r="U3">
        <v>4029461.6</v>
      </c>
      <c r="V3">
        <v>1396199.2</v>
      </c>
      <c r="W3">
        <v>1952768.8</v>
      </c>
      <c r="Y3">
        <v>1.3528373396024109</v>
      </c>
      <c r="Z3">
        <v>1.7804736382211559</v>
      </c>
      <c r="AA3">
        <v>1.7989318209583871</v>
      </c>
      <c r="AB3">
        <v>1.608503560605459</v>
      </c>
      <c r="AC3">
        <v>1.5691071045643179</v>
      </c>
      <c r="AD3">
        <v>1.0889937022002409</v>
      </c>
      <c r="AE3">
        <v>1.866409108031075</v>
      </c>
      <c r="AF3">
        <v>1.5281491631991231</v>
      </c>
      <c r="AG3">
        <v>2.359129574219696</v>
      </c>
      <c r="AH3">
        <v>3.040689163608477</v>
      </c>
      <c r="AI3">
        <v>3.9605328239500519</v>
      </c>
      <c r="AK3">
        <v>1.3528373396024109</v>
      </c>
      <c r="AL3">
        <v>0.46523461217293521</v>
      </c>
      <c r="AM3">
        <v>0.47606677277944981</v>
      </c>
      <c r="AN3">
        <v>1.608503560605459</v>
      </c>
      <c r="AO3">
        <v>0.46240434778155759</v>
      </c>
      <c r="AP3">
        <v>1.0889937022002409</v>
      </c>
      <c r="AQ3">
        <v>0.49387636061292139</v>
      </c>
      <c r="AR3">
        <v>0.9788533970015123</v>
      </c>
      <c r="AS3">
        <v>0.38676818904932592</v>
      </c>
      <c r="AT3">
        <v>3.040689163608477</v>
      </c>
      <c r="AU3">
        <v>2.3079172436031512</v>
      </c>
      <c r="AW3">
        <v>0.13484230139292769</v>
      </c>
      <c r="AY3">
        <f t="shared" ref="AY3:AY58" si="3">BB343</f>
        <v>-0.35233006178009058</v>
      </c>
      <c r="AZ3">
        <f t="shared" si="1"/>
        <v>-0.35233006178009058</v>
      </c>
      <c r="BA3">
        <f t="shared" si="1"/>
        <v>-0.35233006178009058</v>
      </c>
      <c r="BB3" t="str">
        <f t="shared" si="1"/>
        <v/>
      </c>
    </row>
    <row r="4" spans="1:54" x14ac:dyDescent="0.3">
      <c r="A4">
        <v>21</v>
      </c>
      <c r="B4" t="s">
        <v>69</v>
      </c>
      <c r="C4" t="s">
        <v>67</v>
      </c>
      <c r="D4" t="s">
        <v>68</v>
      </c>
      <c r="F4" s="2">
        <f t="shared" si="2"/>
        <v>0</v>
      </c>
      <c r="G4" s="2">
        <f t="shared" si="2"/>
        <v>1</v>
      </c>
      <c r="H4" s="4">
        <f t="shared" si="2"/>
        <v>0</v>
      </c>
      <c r="I4">
        <f t="shared" si="2"/>
        <v>1</v>
      </c>
      <c r="J4">
        <f t="shared" si="2"/>
        <v>0</v>
      </c>
      <c r="K4">
        <f t="shared" si="2"/>
        <v>4</v>
      </c>
      <c r="L4">
        <f t="shared" si="2"/>
        <v>0</v>
      </c>
      <c r="M4">
        <v>9774060</v>
      </c>
      <c r="N4">
        <v>7787347</v>
      </c>
      <c r="O4">
        <v>8018262</v>
      </c>
      <c r="P4">
        <v>14747945.4</v>
      </c>
      <c r="Q4">
        <v>3371952.2</v>
      </c>
      <c r="R4">
        <v>16571915</v>
      </c>
      <c r="S4">
        <v>7294842.5999999996</v>
      </c>
      <c r="T4">
        <v>4907318.2</v>
      </c>
      <c r="U4">
        <v>4075037.2</v>
      </c>
      <c r="V4">
        <v>21091677.399999999</v>
      </c>
      <c r="W4">
        <v>8771390.5999999996</v>
      </c>
      <c r="Y4">
        <v>8.3987103667925105</v>
      </c>
      <c r="Z4">
        <v>5.6995865858043544</v>
      </c>
      <c r="AA4">
        <v>5.7888324147323136</v>
      </c>
      <c r="AB4">
        <v>7.9635833644017113</v>
      </c>
      <c r="AC4">
        <v>3.1551361128047568</v>
      </c>
      <c r="AD4">
        <v>11.354685336013789</v>
      </c>
      <c r="AE4">
        <v>5.8008373781922273</v>
      </c>
      <c r="AF4">
        <v>2.2395781444269232</v>
      </c>
      <c r="AG4">
        <v>2.5840376746258702</v>
      </c>
      <c r="AH4">
        <v>8.281184553203639</v>
      </c>
      <c r="AI4">
        <v>9.2663305790163584</v>
      </c>
      <c r="AK4">
        <v>8.3987103667925105</v>
      </c>
      <c r="AL4">
        <v>1.9179782529943621</v>
      </c>
      <c r="AM4">
        <v>2.0175543862045742</v>
      </c>
      <c r="AN4">
        <v>7.9635833644017113</v>
      </c>
      <c r="AO4">
        <v>0.96779635879211123</v>
      </c>
      <c r="AP4">
        <v>11.354685336013789</v>
      </c>
      <c r="AQ4">
        <v>1.601994340191595</v>
      </c>
      <c r="AR4">
        <v>1.2717490690294651</v>
      </c>
      <c r="AS4">
        <v>0.53269425916951152</v>
      </c>
      <c r="AT4">
        <v>8.281184553203639</v>
      </c>
      <c r="AU4">
        <v>6.644337541598361</v>
      </c>
      <c r="AW4">
        <v>0.1426878133788704</v>
      </c>
      <c r="AY4">
        <f t="shared" si="3"/>
        <v>-5.8564036138107199E-2</v>
      </c>
      <c r="AZ4" t="str">
        <f t="shared" si="1"/>
        <v/>
      </c>
      <c r="BA4">
        <f t="shared" si="1"/>
        <v>-5.8564036138107199E-2</v>
      </c>
      <c r="BB4" t="str">
        <f t="shared" si="1"/>
        <v/>
      </c>
    </row>
    <row r="5" spans="1:54" x14ac:dyDescent="0.3">
      <c r="A5">
        <v>21</v>
      </c>
      <c r="B5" t="s">
        <v>70</v>
      </c>
      <c r="C5" t="s">
        <v>67</v>
      </c>
      <c r="D5" t="s">
        <v>68</v>
      </c>
      <c r="F5" s="2">
        <f t="shared" si="2"/>
        <v>0</v>
      </c>
      <c r="G5" s="2">
        <f t="shared" si="2"/>
        <v>1</v>
      </c>
      <c r="H5" s="4">
        <f t="shared" si="2"/>
        <v>0</v>
      </c>
      <c r="I5">
        <f t="shared" si="2"/>
        <v>1</v>
      </c>
      <c r="J5">
        <f t="shared" si="2"/>
        <v>0</v>
      </c>
      <c r="K5">
        <f t="shared" si="2"/>
        <v>4</v>
      </c>
      <c r="L5">
        <f t="shared" si="2"/>
        <v>0</v>
      </c>
      <c r="M5">
        <v>4329316.4000000004</v>
      </c>
      <c r="N5">
        <v>4073765</v>
      </c>
      <c r="O5">
        <v>4093826</v>
      </c>
      <c r="P5">
        <v>1278792.2</v>
      </c>
      <c r="Q5">
        <v>1169461.2</v>
      </c>
      <c r="R5">
        <v>616378.19999999995</v>
      </c>
      <c r="S5">
        <v>799303.4</v>
      </c>
      <c r="T5">
        <v>4215981.4000000004</v>
      </c>
      <c r="U5">
        <v>3930543</v>
      </c>
      <c r="V5">
        <v>2636300</v>
      </c>
      <c r="W5">
        <v>1993208.4</v>
      </c>
      <c r="Y5">
        <v>3.8965803782106381</v>
      </c>
      <c r="Z5">
        <v>3.129314509418327</v>
      </c>
      <c r="AA5">
        <v>3.1165689921355808</v>
      </c>
      <c r="AB5">
        <v>2.315118458593497</v>
      </c>
      <c r="AC5">
        <v>1.787758114596363</v>
      </c>
      <c r="AD5">
        <v>1.7500886223861021</v>
      </c>
      <c r="AE5">
        <v>1.818579767167102</v>
      </c>
      <c r="AF5">
        <v>1.5827514785924</v>
      </c>
      <c r="AG5">
        <v>2.1768202927545639</v>
      </c>
      <c r="AH5">
        <v>3.8325771741918291</v>
      </c>
      <c r="AI5">
        <v>4.0426014577620659</v>
      </c>
      <c r="AK5">
        <v>3.8965803782106381</v>
      </c>
      <c r="AL5">
        <v>1.0829028985928739</v>
      </c>
      <c r="AM5">
        <v>1.0814225423499011</v>
      </c>
      <c r="AN5">
        <v>2.315118458593497</v>
      </c>
      <c r="AO5">
        <v>0.6954789362091105</v>
      </c>
      <c r="AP5">
        <v>1.7500886223861021</v>
      </c>
      <c r="AQ5">
        <v>0.57646843619877475</v>
      </c>
      <c r="AR5">
        <v>1.054822362796404</v>
      </c>
      <c r="AS5">
        <v>0.44379587523872033</v>
      </c>
      <c r="AT5">
        <v>3.8325771741918291</v>
      </c>
      <c r="AU5">
        <v>2.4709772035595958</v>
      </c>
      <c r="AW5">
        <v>0.14560111319879071</v>
      </c>
      <c r="AY5">
        <f t="shared" si="3"/>
        <v>-0.12790195555663891</v>
      </c>
      <c r="AZ5" t="str">
        <f t="shared" si="1"/>
        <v/>
      </c>
      <c r="BA5">
        <f t="shared" si="1"/>
        <v>-0.12790195555663891</v>
      </c>
      <c r="BB5" t="str">
        <f t="shared" si="1"/>
        <v/>
      </c>
    </row>
    <row r="6" spans="1:54" x14ac:dyDescent="0.3">
      <c r="A6">
        <v>21</v>
      </c>
      <c r="B6" t="s">
        <v>71</v>
      </c>
      <c r="C6" t="s">
        <v>67</v>
      </c>
      <c r="D6" t="s">
        <v>68</v>
      </c>
      <c r="F6" s="2">
        <f t="shared" si="2"/>
        <v>0</v>
      </c>
      <c r="G6" s="2">
        <f t="shared" si="2"/>
        <v>0</v>
      </c>
      <c r="H6" s="4">
        <f t="shared" si="2"/>
        <v>0</v>
      </c>
      <c r="I6">
        <f t="shared" si="2"/>
        <v>0</v>
      </c>
      <c r="J6">
        <f t="shared" si="2"/>
        <v>1</v>
      </c>
      <c r="K6">
        <f t="shared" si="2"/>
        <v>4</v>
      </c>
      <c r="L6">
        <f t="shared" si="2"/>
        <v>0</v>
      </c>
      <c r="M6">
        <v>4797310.5999999996</v>
      </c>
      <c r="N6">
        <v>3169061.2</v>
      </c>
      <c r="O6">
        <v>3209813.8</v>
      </c>
      <c r="P6">
        <v>1475770.8</v>
      </c>
      <c r="Q6">
        <v>1107489.6000000001</v>
      </c>
      <c r="R6">
        <v>1030299.8</v>
      </c>
      <c r="S6">
        <v>843579.4</v>
      </c>
      <c r="T6">
        <v>4594408.8</v>
      </c>
      <c r="U6">
        <v>3273800.2</v>
      </c>
      <c r="V6">
        <v>8246724.5999999996</v>
      </c>
      <c r="W6">
        <v>912914.4</v>
      </c>
      <c r="Y6">
        <v>4.455371153389569</v>
      </c>
      <c r="Z6">
        <v>2.7874208733555861</v>
      </c>
      <c r="AA6">
        <v>2.7923472332069652</v>
      </c>
      <c r="AB6">
        <v>2.5663724343816279</v>
      </c>
      <c r="AC6">
        <v>1.7913467591803061</v>
      </c>
      <c r="AD6">
        <v>2.8465807877946649</v>
      </c>
      <c r="AE6">
        <v>2.2059849691460842</v>
      </c>
      <c r="AF6">
        <v>1.8588769910507841</v>
      </c>
      <c r="AG6">
        <v>1.604660156287719</v>
      </c>
      <c r="AH6">
        <v>5.5633515223977152</v>
      </c>
      <c r="AI6">
        <v>3.1314773581107151</v>
      </c>
      <c r="AK6">
        <v>4.455371153389569</v>
      </c>
      <c r="AL6">
        <v>0.84792237937217574</v>
      </c>
      <c r="AM6">
        <v>0.85889340618159626</v>
      </c>
      <c r="AN6">
        <v>2.5663724343816279</v>
      </c>
      <c r="AO6">
        <v>0.52177113161887978</v>
      </c>
      <c r="AP6">
        <v>2.8465807877946649</v>
      </c>
      <c r="AQ6">
        <v>0.62075654538348313</v>
      </c>
      <c r="AR6">
        <v>1.076573239231948</v>
      </c>
      <c r="AS6">
        <v>0.35352483538445079</v>
      </c>
      <c r="AT6">
        <v>5.5633515223977152</v>
      </c>
      <c r="AU6">
        <v>1.7565720292390321</v>
      </c>
      <c r="AW6">
        <v>0.14919988480396559</v>
      </c>
      <c r="AY6">
        <f t="shared" si="3"/>
        <v>0.11627095377051599</v>
      </c>
      <c r="AZ6" t="str">
        <f t="shared" si="1"/>
        <v/>
      </c>
      <c r="BA6" t="str">
        <f t="shared" si="1"/>
        <v/>
      </c>
      <c r="BB6">
        <f t="shared" si="1"/>
        <v>0.11627095377051599</v>
      </c>
    </row>
    <row r="7" spans="1:54" x14ac:dyDescent="0.3">
      <c r="A7">
        <v>21</v>
      </c>
      <c r="B7" t="s">
        <v>72</v>
      </c>
      <c r="C7" t="s">
        <v>67</v>
      </c>
      <c r="D7" t="s">
        <v>68</v>
      </c>
      <c r="F7" s="2">
        <f t="shared" si="2"/>
        <v>0</v>
      </c>
      <c r="G7" s="2">
        <f t="shared" si="2"/>
        <v>1</v>
      </c>
      <c r="H7" s="4">
        <f t="shared" si="2"/>
        <v>0</v>
      </c>
      <c r="I7">
        <f t="shared" si="2"/>
        <v>0</v>
      </c>
      <c r="J7">
        <f t="shared" si="2"/>
        <v>1</v>
      </c>
      <c r="K7">
        <f t="shared" si="2"/>
        <v>4</v>
      </c>
      <c r="L7">
        <f t="shared" si="2"/>
        <v>0</v>
      </c>
      <c r="M7">
        <v>1254500</v>
      </c>
      <c r="N7">
        <v>854464.6</v>
      </c>
      <c r="O7">
        <v>865056</v>
      </c>
      <c r="P7">
        <v>3405256</v>
      </c>
      <c r="Q7">
        <v>420193.2</v>
      </c>
      <c r="R7">
        <v>1465331.4</v>
      </c>
      <c r="S7">
        <v>452451.4</v>
      </c>
      <c r="T7">
        <v>4677209.5999999996</v>
      </c>
      <c r="U7">
        <v>3486548</v>
      </c>
      <c r="V7">
        <v>7657925.2000000002</v>
      </c>
      <c r="W7">
        <v>607417.4</v>
      </c>
      <c r="Y7">
        <v>1.7351721730083229</v>
      </c>
      <c r="Z7">
        <v>1.118558106559794</v>
      </c>
      <c r="AA7">
        <v>1.1202910740277729</v>
      </c>
      <c r="AB7">
        <v>3.1639450802060312</v>
      </c>
      <c r="AC7">
        <v>0.90857709880801851</v>
      </c>
      <c r="AD7">
        <v>2.86036666398868</v>
      </c>
      <c r="AE7">
        <v>1.0576216837973329</v>
      </c>
      <c r="AF7">
        <v>2.0229268369963389</v>
      </c>
      <c r="AG7">
        <v>1.9813764414633619</v>
      </c>
      <c r="AH7">
        <v>5.3503981631831268</v>
      </c>
      <c r="AI7">
        <v>1.687006904627196</v>
      </c>
      <c r="AK7">
        <v>1.7351721730083229</v>
      </c>
      <c r="AL7">
        <v>0.37783065639669078</v>
      </c>
      <c r="AM7">
        <v>0.37746638160897422</v>
      </c>
      <c r="AN7">
        <v>3.1639450802060312</v>
      </c>
      <c r="AO7">
        <v>0.29410913540050382</v>
      </c>
      <c r="AP7">
        <v>2.86036666398868</v>
      </c>
      <c r="AQ7">
        <v>0.35026507200673218</v>
      </c>
      <c r="AR7">
        <v>1.106998604990076</v>
      </c>
      <c r="AS7">
        <v>0.34609187606256447</v>
      </c>
      <c r="AT7">
        <v>5.3503981631831268</v>
      </c>
      <c r="AU7">
        <v>0.89005566457053642</v>
      </c>
      <c r="AW7">
        <v>0.14613111820071931</v>
      </c>
      <c r="AY7">
        <f t="shared" si="3"/>
        <v>0.23808717767835699</v>
      </c>
      <c r="AZ7" t="str">
        <f t="shared" si="1"/>
        <v/>
      </c>
      <c r="BA7" t="str">
        <f t="shared" si="1"/>
        <v/>
      </c>
      <c r="BB7">
        <f t="shared" si="1"/>
        <v>0.23808717767835699</v>
      </c>
    </row>
    <row r="8" spans="1:54" x14ac:dyDescent="0.3">
      <c r="A8">
        <v>21</v>
      </c>
      <c r="B8" t="s">
        <v>73</v>
      </c>
      <c r="C8" t="s">
        <v>67</v>
      </c>
      <c r="D8" t="s">
        <v>68</v>
      </c>
      <c r="F8" s="2">
        <f t="shared" si="2"/>
        <v>0</v>
      </c>
      <c r="G8" s="2">
        <f t="shared" si="2"/>
        <v>0</v>
      </c>
      <c r="H8" s="4">
        <f t="shared" si="2"/>
        <v>0</v>
      </c>
      <c r="I8">
        <f t="shared" si="2"/>
        <v>0</v>
      </c>
      <c r="J8">
        <f t="shared" si="2"/>
        <v>1</v>
      </c>
      <c r="K8">
        <f t="shared" si="2"/>
        <v>4</v>
      </c>
      <c r="L8">
        <f t="shared" si="2"/>
        <v>0</v>
      </c>
      <c r="M8">
        <v>4819087.5999999996</v>
      </c>
      <c r="N8">
        <v>9194756.5999999996</v>
      </c>
      <c r="O8">
        <v>9225581.5999999996</v>
      </c>
      <c r="P8">
        <v>5594837.2000000002</v>
      </c>
      <c r="Q8">
        <v>5151482.2</v>
      </c>
      <c r="R8">
        <v>4114032.2</v>
      </c>
      <c r="S8">
        <v>9043081.1999999993</v>
      </c>
      <c r="T8">
        <v>4018927.8</v>
      </c>
      <c r="U8">
        <v>4749899.5999999996</v>
      </c>
      <c r="V8">
        <v>24198068.199999999</v>
      </c>
      <c r="W8">
        <v>10271220.199999999</v>
      </c>
      <c r="Y8">
        <v>5.2229898261837659</v>
      </c>
      <c r="Z8">
        <v>6.6303169521735983</v>
      </c>
      <c r="AA8">
        <v>6.6486502304207544</v>
      </c>
      <c r="AB8">
        <v>6.9515799830027394</v>
      </c>
      <c r="AC8">
        <v>3.5294612241967109</v>
      </c>
      <c r="AD8">
        <v>6.2021829653996976</v>
      </c>
      <c r="AE8">
        <v>6.1441774275968779</v>
      </c>
      <c r="AF8">
        <v>1.5137357046129181</v>
      </c>
      <c r="AG8">
        <v>3.3892190851387571</v>
      </c>
      <c r="AH8">
        <v>8.7058219229918912</v>
      </c>
      <c r="AI8">
        <v>10.90990057318704</v>
      </c>
      <c r="AK8">
        <v>5.2229898261837659</v>
      </c>
      <c r="AL8">
        <v>1.7391514812014071</v>
      </c>
      <c r="AM8">
        <v>1.755064099829178</v>
      </c>
      <c r="AN8">
        <v>6.9515799830027394</v>
      </c>
      <c r="AO8">
        <v>1.033669698587619</v>
      </c>
      <c r="AP8">
        <v>6.2021829653996976</v>
      </c>
      <c r="AQ8">
        <v>1.418732193170581</v>
      </c>
      <c r="AR8">
        <v>1.01062221461907</v>
      </c>
      <c r="AS8">
        <v>0.57144634817959739</v>
      </c>
      <c r="AT8">
        <v>8.7058219229918912</v>
      </c>
      <c r="AU8">
        <v>7.8596672058221886</v>
      </c>
      <c r="AW8">
        <v>0.14654987519606941</v>
      </c>
      <c r="AY8">
        <f t="shared" si="3"/>
        <v>8.9505628453601299E-2</v>
      </c>
      <c r="AZ8" t="str">
        <f t="shared" si="1"/>
        <v/>
      </c>
      <c r="BA8" t="str">
        <f t="shared" si="1"/>
        <v/>
      </c>
      <c r="BB8">
        <f t="shared" si="1"/>
        <v>8.9505628453601299E-2</v>
      </c>
    </row>
    <row r="9" spans="1:54" x14ac:dyDescent="0.3">
      <c r="A9">
        <v>21</v>
      </c>
      <c r="B9" t="s">
        <v>74</v>
      </c>
      <c r="C9" t="s">
        <v>67</v>
      </c>
      <c r="D9" t="s">
        <v>68</v>
      </c>
      <c r="F9" s="2">
        <f t="shared" si="2"/>
        <v>0</v>
      </c>
      <c r="G9" s="2">
        <f t="shared" si="2"/>
        <v>0</v>
      </c>
      <c r="H9" s="4">
        <f t="shared" si="2"/>
        <v>0</v>
      </c>
      <c r="I9">
        <f t="shared" si="2"/>
        <v>0</v>
      </c>
      <c r="J9">
        <f t="shared" si="2"/>
        <v>1</v>
      </c>
      <c r="K9">
        <f t="shared" si="2"/>
        <v>4</v>
      </c>
      <c r="L9">
        <f t="shared" si="2"/>
        <v>0</v>
      </c>
      <c r="M9">
        <v>2186441.2000000002</v>
      </c>
      <c r="N9">
        <v>1668403.8</v>
      </c>
      <c r="O9">
        <v>1682591.4</v>
      </c>
      <c r="P9">
        <v>1589889</v>
      </c>
      <c r="Q9">
        <v>514547</v>
      </c>
      <c r="R9">
        <v>616867</v>
      </c>
      <c r="S9">
        <v>338645.6</v>
      </c>
      <c r="T9">
        <v>4560935.4000000004</v>
      </c>
      <c r="U9">
        <v>3373792.6</v>
      </c>
      <c r="V9">
        <v>575641.80000000005</v>
      </c>
      <c r="W9">
        <v>331350.8</v>
      </c>
      <c r="Y9">
        <v>2.1961747827939688</v>
      </c>
      <c r="Z9">
        <v>1.645241902803537</v>
      </c>
      <c r="AA9">
        <v>1.6530100714066061</v>
      </c>
      <c r="AB9">
        <v>2.030671906995122</v>
      </c>
      <c r="AC9">
        <v>1.022431558190146</v>
      </c>
      <c r="AD9">
        <v>1.690759791794699</v>
      </c>
      <c r="AE9">
        <v>1.4326805879944</v>
      </c>
      <c r="AF9">
        <v>1.848728867224418</v>
      </c>
      <c r="AG9">
        <v>1.745733705488965</v>
      </c>
      <c r="AH9">
        <v>2.956690071395133</v>
      </c>
      <c r="AI9">
        <v>1.8409903625841251</v>
      </c>
      <c r="AK9">
        <v>2.1961747827939688</v>
      </c>
      <c r="AL9">
        <v>0.53567567119607706</v>
      </c>
      <c r="AM9">
        <v>0.54233909540344027</v>
      </c>
      <c r="AN9">
        <v>2.030671906995122</v>
      </c>
      <c r="AO9">
        <v>0.34388079319614923</v>
      </c>
      <c r="AP9">
        <v>1.690759791794699</v>
      </c>
      <c r="AQ9">
        <v>0.41130288580898189</v>
      </c>
      <c r="AR9">
        <v>1.0833852204261349</v>
      </c>
      <c r="AS9">
        <v>0.3506864580092951</v>
      </c>
      <c r="AT9">
        <v>2.956690071395133</v>
      </c>
      <c r="AU9">
        <v>1.0378046663827261</v>
      </c>
      <c r="AW9">
        <v>0.14718905660556619</v>
      </c>
      <c r="AY9">
        <f t="shared" si="3"/>
        <v>0.14655347955597331</v>
      </c>
      <c r="AZ9" t="str">
        <f t="shared" si="1"/>
        <v/>
      </c>
      <c r="BA9" t="str">
        <f t="shared" si="1"/>
        <v/>
      </c>
      <c r="BB9">
        <f t="shared" si="1"/>
        <v>0.14655347955597331</v>
      </c>
    </row>
    <row r="10" spans="1:54" x14ac:dyDescent="0.3">
      <c r="A10">
        <v>21</v>
      </c>
      <c r="B10" t="s">
        <v>75</v>
      </c>
      <c r="C10" t="s">
        <v>67</v>
      </c>
      <c r="D10" t="s">
        <v>68</v>
      </c>
      <c r="F10" s="2">
        <f t="shared" si="2"/>
        <v>0</v>
      </c>
      <c r="G10" s="2">
        <f t="shared" si="2"/>
        <v>1</v>
      </c>
      <c r="H10" s="4">
        <f t="shared" si="2"/>
        <v>0</v>
      </c>
      <c r="I10">
        <f t="shared" si="2"/>
        <v>1</v>
      </c>
      <c r="J10">
        <f t="shared" si="2"/>
        <v>0</v>
      </c>
      <c r="K10">
        <f t="shared" si="2"/>
        <v>4</v>
      </c>
      <c r="L10">
        <f t="shared" si="2"/>
        <v>0</v>
      </c>
      <c r="M10">
        <v>1359597.6</v>
      </c>
      <c r="N10">
        <v>3649525.2</v>
      </c>
      <c r="O10">
        <v>3650279.8</v>
      </c>
      <c r="P10">
        <v>602084</v>
      </c>
      <c r="Q10">
        <v>817863.6</v>
      </c>
      <c r="R10">
        <v>362702.6</v>
      </c>
      <c r="S10">
        <v>671099.8</v>
      </c>
      <c r="T10">
        <v>3787607.6</v>
      </c>
      <c r="U10">
        <v>3757844.6</v>
      </c>
      <c r="V10">
        <v>230918.39999999999</v>
      </c>
      <c r="W10">
        <v>1156873.6000000001</v>
      </c>
      <c r="Y10">
        <v>1.671562900790013</v>
      </c>
      <c r="Z10">
        <v>2.9774982518167241</v>
      </c>
      <c r="AA10">
        <v>2.9584462541737588</v>
      </c>
      <c r="AB10">
        <v>1.3107680390006859</v>
      </c>
      <c r="AC10">
        <v>1.4444230860157401</v>
      </c>
      <c r="AD10">
        <v>1.763260207790881</v>
      </c>
      <c r="AE10">
        <v>1.9983649846282789</v>
      </c>
      <c r="AF10">
        <v>1.2172114051878451</v>
      </c>
      <c r="AG10">
        <v>2.0724426903412678</v>
      </c>
      <c r="AH10">
        <v>1.6473160200053829</v>
      </c>
      <c r="AI10">
        <v>3.8715440854080949</v>
      </c>
      <c r="AK10">
        <v>1.671562900790013</v>
      </c>
      <c r="AL10">
        <v>0.7004594019963406</v>
      </c>
      <c r="AM10">
        <v>0.69548992838244883</v>
      </c>
      <c r="AN10">
        <v>1.3107680390006859</v>
      </c>
      <c r="AO10">
        <v>0.42149886841070838</v>
      </c>
      <c r="AP10">
        <v>1.763260207790881</v>
      </c>
      <c r="AQ10">
        <v>0.51170982299372558</v>
      </c>
      <c r="AR10">
        <v>0.78862273618578915</v>
      </c>
      <c r="AS10">
        <v>0.36825285234954203</v>
      </c>
      <c r="AT10">
        <v>1.6473160200053829</v>
      </c>
      <c r="AU10">
        <v>2.374650489434134</v>
      </c>
      <c r="AW10">
        <v>0.14691302740247919</v>
      </c>
      <c r="AY10">
        <f t="shared" si="3"/>
        <v>-5.1621185983610797E-2</v>
      </c>
      <c r="AZ10" t="str">
        <f t="shared" si="1"/>
        <v/>
      </c>
      <c r="BA10">
        <f t="shared" si="1"/>
        <v>-5.1621185983610797E-2</v>
      </c>
      <c r="BB10" t="str">
        <f t="shared" si="1"/>
        <v/>
      </c>
    </row>
    <row r="11" spans="1:54" x14ac:dyDescent="0.3">
      <c r="A11">
        <v>21</v>
      </c>
      <c r="B11" t="s">
        <v>76</v>
      </c>
      <c r="C11" t="s">
        <v>67</v>
      </c>
      <c r="D11" t="s">
        <v>68</v>
      </c>
      <c r="F11" s="2">
        <f t="shared" si="2"/>
        <v>0</v>
      </c>
      <c r="G11" s="2">
        <f t="shared" si="2"/>
        <v>1</v>
      </c>
      <c r="H11" s="4">
        <f t="shared" si="2"/>
        <v>0</v>
      </c>
      <c r="I11">
        <f t="shared" si="2"/>
        <v>1</v>
      </c>
      <c r="J11">
        <f t="shared" si="2"/>
        <v>0</v>
      </c>
      <c r="K11">
        <f t="shared" si="2"/>
        <v>4</v>
      </c>
      <c r="L11">
        <f t="shared" si="2"/>
        <v>0</v>
      </c>
      <c r="M11">
        <v>6171416.2000000002</v>
      </c>
      <c r="N11">
        <v>9424711.4000000004</v>
      </c>
      <c r="O11">
        <v>9544685.5999999996</v>
      </c>
      <c r="P11">
        <v>8419143.5999999996</v>
      </c>
      <c r="Q11">
        <v>4707499.8</v>
      </c>
      <c r="R11">
        <v>9256532.1999999993</v>
      </c>
      <c r="S11">
        <v>8285529</v>
      </c>
      <c r="T11">
        <v>4215910.2</v>
      </c>
      <c r="U11">
        <v>4220468</v>
      </c>
      <c r="V11">
        <v>19259379.600000001</v>
      </c>
      <c r="W11">
        <v>10297368.4</v>
      </c>
      <c r="Y11">
        <v>6.5223588401917372</v>
      </c>
      <c r="Z11">
        <v>7.1476849289960231</v>
      </c>
      <c r="AA11">
        <v>7.1972472060238939</v>
      </c>
      <c r="AB11">
        <v>9.8975206730014182</v>
      </c>
      <c r="AC11">
        <v>4.9967838543874681</v>
      </c>
      <c r="AD11">
        <v>9.0448170699994073</v>
      </c>
      <c r="AE11">
        <v>7.5961738638347018</v>
      </c>
      <c r="AF11">
        <v>1.663739652419463</v>
      </c>
      <c r="AG11">
        <v>2.7373301494168119</v>
      </c>
      <c r="AH11">
        <v>11.03726069498807</v>
      </c>
      <c r="AI11">
        <v>12.13464337202022</v>
      </c>
      <c r="AK11">
        <v>6.5223588401917372</v>
      </c>
      <c r="AL11">
        <v>2.1240042431862092</v>
      </c>
      <c r="AM11">
        <v>2.1837949053966441</v>
      </c>
      <c r="AN11">
        <v>9.8975206730014182</v>
      </c>
      <c r="AO11">
        <v>1.7949824502051339</v>
      </c>
      <c r="AP11">
        <v>9.0448170699994073</v>
      </c>
      <c r="AQ11">
        <v>2.352179760392755</v>
      </c>
      <c r="AR11">
        <v>1.0548461542231959</v>
      </c>
      <c r="AS11">
        <v>0.45948700818698851</v>
      </c>
      <c r="AT11">
        <v>11.03726069498807</v>
      </c>
      <c r="AU11">
        <v>8.7985225004027594</v>
      </c>
      <c r="AW11">
        <v>0.14972611578414211</v>
      </c>
      <c r="AY11">
        <f t="shared" si="3"/>
        <v>-5.1621185983610797E-2</v>
      </c>
      <c r="AZ11" t="str">
        <f t="shared" si="1"/>
        <v/>
      </c>
      <c r="BA11">
        <f t="shared" si="1"/>
        <v>-5.1621185983610797E-2</v>
      </c>
      <c r="BB11" t="str">
        <f t="shared" si="1"/>
        <v/>
      </c>
    </row>
    <row r="12" spans="1:54" x14ac:dyDescent="0.3">
      <c r="A12">
        <v>21</v>
      </c>
      <c r="B12" t="s">
        <v>77</v>
      </c>
      <c r="C12" t="s">
        <v>67</v>
      </c>
      <c r="D12" t="s">
        <v>68</v>
      </c>
      <c r="F12" s="2">
        <f t="shared" si="2"/>
        <v>0</v>
      </c>
      <c r="G12" s="2">
        <f t="shared" si="2"/>
        <v>0</v>
      </c>
      <c r="H12" s="4">
        <f t="shared" si="2"/>
        <v>0</v>
      </c>
      <c r="I12">
        <f t="shared" si="2"/>
        <v>0</v>
      </c>
      <c r="J12">
        <f t="shared" si="2"/>
        <v>1</v>
      </c>
      <c r="K12">
        <f t="shared" si="2"/>
        <v>4</v>
      </c>
      <c r="L12">
        <f t="shared" si="2"/>
        <v>0</v>
      </c>
      <c r="M12">
        <v>6077126.4000000004</v>
      </c>
      <c r="N12">
        <v>4788292.2</v>
      </c>
      <c r="O12">
        <v>4908316.5999999996</v>
      </c>
      <c r="P12">
        <v>14297375.6</v>
      </c>
      <c r="Q12">
        <v>4634993</v>
      </c>
      <c r="R12">
        <v>9345182.5999999996</v>
      </c>
      <c r="S12">
        <v>3977858.2</v>
      </c>
      <c r="T12">
        <v>4852422.4000000004</v>
      </c>
      <c r="U12">
        <v>3896412.2</v>
      </c>
      <c r="V12">
        <v>31495538.800000001</v>
      </c>
      <c r="W12">
        <v>8837163.8000000007</v>
      </c>
      <c r="Y12">
        <v>6.2782799296081064</v>
      </c>
      <c r="Z12">
        <v>3.9825320875970651</v>
      </c>
      <c r="AA12">
        <v>4.0014622471760957</v>
      </c>
      <c r="AB12">
        <v>12.602407535398379</v>
      </c>
      <c r="AC12">
        <v>4.8429510944290088</v>
      </c>
      <c r="AD12">
        <v>10.168707988201639</v>
      </c>
      <c r="AE12">
        <v>4.9109572124434644</v>
      </c>
      <c r="AF12">
        <v>2.248768721381202</v>
      </c>
      <c r="AG12">
        <v>2.4664406865835189</v>
      </c>
      <c r="AH12">
        <v>12.011527992587069</v>
      </c>
      <c r="AI12">
        <v>7.1827713553560901</v>
      </c>
      <c r="AK12">
        <v>6.2782799296081064</v>
      </c>
      <c r="AL12">
        <v>1.6904926356044601</v>
      </c>
      <c r="AM12">
        <v>1.7273518602014519</v>
      </c>
      <c r="AN12">
        <v>12.602407535398379</v>
      </c>
      <c r="AO12">
        <v>2.0950829108012838</v>
      </c>
      <c r="AP12">
        <v>10.168707988201639</v>
      </c>
      <c r="AQ12">
        <v>1.8527610194054429</v>
      </c>
      <c r="AR12">
        <v>1.2610892075812441</v>
      </c>
      <c r="AS12">
        <v>0.48172693635569891</v>
      </c>
      <c r="AT12">
        <v>12.011527992587069</v>
      </c>
      <c r="AU12">
        <v>4.8324111601919864</v>
      </c>
      <c r="AW12">
        <v>0.14811680420534681</v>
      </c>
      <c r="AY12">
        <f t="shared" si="3"/>
        <v>0.14655347955597331</v>
      </c>
      <c r="AZ12" t="str">
        <f t="shared" si="1"/>
        <v/>
      </c>
      <c r="BA12" t="str">
        <f t="shared" si="1"/>
        <v/>
      </c>
      <c r="BB12">
        <f t="shared" si="1"/>
        <v>0.14655347955597331</v>
      </c>
    </row>
    <row r="13" spans="1:54" x14ac:dyDescent="0.3">
      <c r="A13">
        <v>21</v>
      </c>
      <c r="B13" t="s">
        <v>78</v>
      </c>
      <c r="C13" t="s">
        <v>67</v>
      </c>
      <c r="D13" t="s">
        <v>68</v>
      </c>
      <c r="F13" s="2">
        <f t="shared" si="2"/>
        <v>0</v>
      </c>
      <c r="G13" s="2">
        <f t="shared" si="2"/>
        <v>0</v>
      </c>
      <c r="H13" s="4">
        <f t="shared" si="2"/>
        <v>0</v>
      </c>
      <c r="I13">
        <f t="shared" si="2"/>
        <v>0</v>
      </c>
      <c r="J13">
        <f t="shared" si="2"/>
        <v>1</v>
      </c>
      <c r="K13">
        <f t="shared" si="2"/>
        <v>4</v>
      </c>
      <c r="L13">
        <f t="shared" si="2"/>
        <v>0</v>
      </c>
      <c r="M13">
        <v>4373945.5999999996</v>
      </c>
      <c r="N13">
        <v>5166110.2</v>
      </c>
      <c r="O13">
        <v>5196902.2</v>
      </c>
      <c r="P13">
        <v>4791875</v>
      </c>
      <c r="Q13">
        <v>3060713.4</v>
      </c>
      <c r="R13">
        <v>3330299.8</v>
      </c>
      <c r="S13">
        <v>2322256</v>
      </c>
      <c r="T13">
        <v>4221177.5999999996</v>
      </c>
      <c r="U13">
        <v>3961783.8</v>
      </c>
      <c r="V13">
        <v>5883243.7999999998</v>
      </c>
      <c r="W13">
        <v>4457433.8</v>
      </c>
      <c r="Y13">
        <v>4.0905486718052986</v>
      </c>
      <c r="Z13">
        <v>4.0030112009728329</v>
      </c>
      <c r="AA13">
        <v>4.0161635790835133</v>
      </c>
      <c r="AB13">
        <v>3.0819295883993618</v>
      </c>
      <c r="AC13">
        <v>2.056968798581511</v>
      </c>
      <c r="AD13">
        <v>3.0702918950235469</v>
      </c>
      <c r="AE13">
        <v>2.4800828957697378</v>
      </c>
      <c r="AF13">
        <v>1.639070466195699</v>
      </c>
      <c r="AG13">
        <v>2.2868723903433419</v>
      </c>
      <c r="AH13">
        <v>4.6049950696062298</v>
      </c>
      <c r="AI13">
        <v>5.1316579387173986</v>
      </c>
      <c r="AK13">
        <v>4.0905486718052986</v>
      </c>
      <c r="AL13">
        <v>0.98756992439739411</v>
      </c>
      <c r="AM13">
        <v>1.000329108210281</v>
      </c>
      <c r="AN13">
        <v>3.0819295883993618</v>
      </c>
      <c r="AO13">
        <v>0.59641164361964916</v>
      </c>
      <c r="AP13">
        <v>3.0702918950235469</v>
      </c>
      <c r="AQ13">
        <v>0.68027284699492152</v>
      </c>
      <c r="AR13">
        <v>1.091127738985233</v>
      </c>
      <c r="AS13">
        <v>0.45440455853240558</v>
      </c>
      <c r="AT13">
        <v>4.6049950696062298</v>
      </c>
      <c r="AU13">
        <v>3.1770340226241389</v>
      </c>
      <c r="AW13">
        <v>0.15011577518889679</v>
      </c>
      <c r="AY13">
        <f t="shared" si="3"/>
        <v>8.9505628453601299E-2</v>
      </c>
      <c r="AZ13" t="str">
        <f t="shared" si="1"/>
        <v/>
      </c>
      <c r="BA13" t="str">
        <f t="shared" si="1"/>
        <v/>
      </c>
      <c r="BB13">
        <f t="shared" si="1"/>
        <v>8.9505628453601299E-2</v>
      </c>
    </row>
    <row r="14" spans="1:54" x14ac:dyDescent="0.3">
      <c r="A14">
        <v>21</v>
      </c>
      <c r="B14" t="s">
        <v>79</v>
      </c>
      <c r="C14" t="s">
        <v>67</v>
      </c>
      <c r="D14" t="s">
        <v>68</v>
      </c>
      <c r="F14" s="2">
        <f t="shared" si="2"/>
        <v>0</v>
      </c>
      <c r="G14" s="2">
        <f t="shared" si="2"/>
        <v>1</v>
      </c>
      <c r="H14" s="4">
        <f t="shared" si="2"/>
        <v>0</v>
      </c>
      <c r="I14">
        <f t="shared" si="2"/>
        <v>0</v>
      </c>
      <c r="J14">
        <f t="shared" si="2"/>
        <v>1</v>
      </c>
      <c r="K14">
        <f t="shared" si="2"/>
        <v>4</v>
      </c>
      <c r="L14">
        <f t="shared" si="2"/>
        <v>0</v>
      </c>
      <c r="M14">
        <v>1743369.2</v>
      </c>
      <c r="N14">
        <v>902504.8</v>
      </c>
      <c r="O14">
        <v>910647</v>
      </c>
      <c r="P14">
        <v>3424600.8</v>
      </c>
      <c r="Q14">
        <v>368793.2</v>
      </c>
      <c r="R14">
        <v>2642237</v>
      </c>
      <c r="S14">
        <v>300920.2</v>
      </c>
      <c r="T14">
        <v>4575869</v>
      </c>
      <c r="U14">
        <v>3203077.8</v>
      </c>
      <c r="V14">
        <v>7388502.4000000004</v>
      </c>
      <c r="W14">
        <v>456413</v>
      </c>
      <c r="Y14">
        <v>1.9183216638048179</v>
      </c>
      <c r="Z14">
        <v>1.1066080082091501</v>
      </c>
      <c r="AA14">
        <v>1.1134914700058289</v>
      </c>
      <c r="AB14">
        <v>2.949492090195418</v>
      </c>
      <c r="AC14">
        <v>0.8287126103765331</v>
      </c>
      <c r="AD14">
        <v>3.329058999777772</v>
      </c>
      <c r="AE14">
        <v>1.449643788975663</v>
      </c>
      <c r="AF14">
        <v>1.865135136595927</v>
      </c>
      <c r="AG14">
        <v>1.5719113001483489</v>
      </c>
      <c r="AH14">
        <v>5.2431721363915127</v>
      </c>
      <c r="AI14">
        <v>1.2671094201970849</v>
      </c>
      <c r="AK14">
        <v>1.9183216638048179</v>
      </c>
      <c r="AL14">
        <v>0.37765025020344178</v>
      </c>
      <c r="AM14">
        <v>0.37994315361138431</v>
      </c>
      <c r="AN14">
        <v>2.949492090195418</v>
      </c>
      <c r="AO14">
        <v>0.31626447598682722</v>
      </c>
      <c r="AP14">
        <v>3.329058999777772</v>
      </c>
      <c r="AQ14">
        <v>0.44560159140964972</v>
      </c>
      <c r="AR14">
        <v>1.0808783571934331</v>
      </c>
      <c r="AS14">
        <v>0.33644002219662072</v>
      </c>
      <c r="AT14">
        <v>5.2431721363915127</v>
      </c>
      <c r="AU14">
        <v>0.68625467719975863</v>
      </c>
      <c r="AW14">
        <v>0.1487763877958059</v>
      </c>
      <c r="AY14">
        <f t="shared" si="3"/>
        <v>0.23808717767835699</v>
      </c>
      <c r="AZ14" t="str">
        <f t="shared" si="1"/>
        <v/>
      </c>
      <c r="BA14" t="str">
        <f t="shared" si="1"/>
        <v/>
      </c>
      <c r="BB14">
        <f t="shared" si="1"/>
        <v>0.23808717767835699</v>
      </c>
    </row>
    <row r="15" spans="1:54" x14ac:dyDescent="0.3">
      <c r="A15">
        <v>21</v>
      </c>
      <c r="B15" t="s">
        <v>80</v>
      </c>
      <c r="C15" t="s">
        <v>67</v>
      </c>
      <c r="D15" t="s">
        <v>68</v>
      </c>
      <c r="F15" s="2">
        <f t="shared" si="2"/>
        <v>0</v>
      </c>
      <c r="G15" s="2">
        <f t="shared" si="2"/>
        <v>0</v>
      </c>
      <c r="H15" s="4">
        <f t="shared" si="2"/>
        <v>0</v>
      </c>
      <c r="I15">
        <f t="shared" si="2"/>
        <v>0</v>
      </c>
      <c r="J15">
        <f t="shared" si="2"/>
        <v>1</v>
      </c>
      <c r="K15">
        <f t="shared" si="2"/>
        <v>4</v>
      </c>
      <c r="L15">
        <f t="shared" si="2"/>
        <v>0</v>
      </c>
      <c r="M15">
        <v>11750880.199999999</v>
      </c>
      <c r="N15">
        <v>8604232.1999999993</v>
      </c>
      <c r="O15">
        <v>8798558</v>
      </c>
      <c r="P15">
        <v>18218009.600000001</v>
      </c>
      <c r="Q15">
        <v>5430949.4000000004</v>
      </c>
      <c r="R15">
        <v>17723012.199999999</v>
      </c>
      <c r="S15">
        <v>7229972.4000000004</v>
      </c>
      <c r="T15">
        <v>4731131.5999999996</v>
      </c>
      <c r="U15">
        <v>3754608.6</v>
      </c>
      <c r="V15">
        <v>26229788.399999999</v>
      </c>
      <c r="W15">
        <v>9031623.8000000007</v>
      </c>
      <c r="Y15">
        <v>10.504705405200371</v>
      </c>
      <c r="Z15">
        <v>6.8043313811882404</v>
      </c>
      <c r="AA15">
        <v>6.9200539899757132</v>
      </c>
      <c r="AB15">
        <v>11.089513875800179</v>
      </c>
      <c r="AC15">
        <v>6.0690174125775229</v>
      </c>
      <c r="AD15">
        <v>14.61799232958583</v>
      </c>
      <c r="AE15">
        <v>7.9701549204066398</v>
      </c>
      <c r="AF15">
        <v>2.1378655940294271</v>
      </c>
      <c r="AG15">
        <v>2.308709275431466</v>
      </c>
      <c r="AH15">
        <v>12.31799476800952</v>
      </c>
      <c r="AI15">
        <v>10.22149313681293</v>
      </c>
      <c r="AK15">
        <v>10.504705405200371</v>
      </c>
      <c r="AL15">
        <v>2.3568731625797228</v>
      </c>
      <c r="AM15">
        <v>2.4398899859981609</v>
      </c>
      <c r="AN15">
        <v>11.089513875800179</v>
      </c>
      <c r="AO15">
        <v>2.1246231938013809</v>
      </c>
      <c r="AP15">
        <v>14.61799232958583</v>
      </c>
      <c r="AQ15">
        <v>2.7405586694134398</v>
      </c>
      <c r="AR15">
        <v>1.168097629630938</v>
      </c>
      <c r="AS15">
        <v>0.4580335225444287</v>
      </c>
      <c r="AT15">
        <v>12.31799476800952</v>
      </c>
      <c r="AU15">
        <v>6.9923935631988572</v>
      </c>
      <c r="AW15">
        <v>0.1525018665939569</v>
      </c>
      <c r="AY15">
        <f t="shared" si="3"/>
        <v>0.11627095377051599</v>
      </c>
      <c r="AZ15" t="str">
        <f t="shared" si="1"/>
        <v/>
      </c>
      <c r="BA15" t="str">
        <f t="shared" si="1"/>
        <v/>
      </c>
      <c r="BB15">
        <f t="shared" si="1"/>
        <v>0.11627095377051599</v>
      </c>
    </row>
    <row r="16" spans="1:54" x14ac:dyDescent="0.3">
      <c r="A16">
        <v>21</v>
      </c>
      <c r="B16" t="s">
        <v>81</v>
      </c>
      <c r="C16" t="s">
        <v>67</v>
      </c>
      <c r="D16" t="s">
        <v>68</v>
      </c>
      <c r="F16" s="2">
        <f t="shared" si="2"/>
        <v>0</v>
      </c>
      <c r="G16" s="2">
        <f t="shared" si="2"/>
        <v>1</v>
      </c>
      <c r="H16" s="4">
        <f t="shared" si="2"/>
        <v>0</v>
      </c>
      <c r="I16">
        <f t="shared" si="2"/>
        <v>1</v>
      </c>
      <c r="J16">
        <f t="shared" si="2"/>
        <v>0</v>
      </c>
      <c r="K16">
        <f t="shared" si="2"/>
        <v>4</v>
      </c>
      <c r="L16">
        <f t="shared" si="2"/>
        <v>0</v>
      </c>
      <c r="M16">
        <v>4086782.6</v>
      </c>
      <c r="N16">
        <v>7972822.5999999996</v>
      </c>
      <c r="O16">
        <v>7963820.4000000004</v>
      </c>
      <c r="P16">
        <v>3127021.2</v>
      </c>
      <c r="Q16">
        <v>4397177.4000000004</v>
      </c>
      <c r="R16">
        <v>3627884.8</v>
      </c>
      <c r="S16">
        <v>5489775.5999999996</v>
      </c>
      <c r="T16">
        <v>4001025.4</v>
      </c>
      <c r="U16">
        <v>4623313.4000000004</v>
      </c>
      <c r="V16">
        <v>15964690.4</v>
      </c>
      <c r="W16">
        <v>10711407.6</v>
      </c>
      <c r="Y16">
        <v>4.5074937374098223</v>
      </c>
      <c r="Z16">
        <v>6.0431604746263474</v>
      </c>
      <c r="AA16">
        <v>6.0435694867628627</v>
      </c>
      <c r="AB16">
        <v>4.1755316810042133</v>
      </c>
      <c r="AC16">
        <v>4.6450006749946624</v>
      </c>
      <c r="AD16">
        <v>5.2116906589828433</v>
      </c>
      <c r="AE16">
        <v>6.1486739722080532</v>
      </c>
      <c r="AF16">
        <v>1.51136911859503</v>
      </c>
      <c r="AG16">
        <v>3.247490506479517</v>
      </c>
      <c r="AH16">
        <v>6.954115575610194</v>
      </c>
      <c r="AI16">
        <v>10.242875082010871</v>
      </c>
      <c r="AK16">
        <v>4.5074937374098223</v>
      </c>
      <c r="AL16">
        <v>1.905918318999466</v>
      </c>
      <c r="AM16">
        <v>1.902148165379185</v>
      </c>
      <c r="AN16">
        <v>4.1755316810042133</v>
      </c>
      <c r="AO16">
        <v>1.6264826018013989</v>
      </c>
      <c r="AP16">
        <v>5.2116906589828433</v>
      </c>
      <c r="AQ16">
        <v>2.0086247964063659</v>
      </c>
      <c r="AR16">
        <v>1.017611422587652</v>
      </c>
      <c r="AS16">
        <v>0.55383166262181471</v>
      </c>
      <c r="AT16">
        <v>6.954115575610194</v>
      </c>
      <c r="AU16">
        <v>7.2697672578156922</v>
      </c>
      <c r="AW16">
        <v>0.1527227047947235</v>
      </c>
      <c r="AY16">
        <f t="shared" si="3"/>
        <v>-0.12790195555663891</v>
      </c>
      <c r="AZ16" t="str">
        <f t="shared" si="1"/>
        <v/>
      </c>
      <c r="BA16">
        <f t="shared" si="1"/>
        <v>-0.12790195555663891</v>
      </c>
      <c r="BB16" t="str">
        <f t="shared" si="1"/>
        <v/>
      </c>
    </row>
    <row r="17" spans="1:54" x14ac:dyDescent="0.3">
      <c r="A17">
        <v>21</v>
      </c>
      <c r="B17" t="s">
        <v>82</v>
      </c>
      <c r="C17" t="s">
        <v>67</v>
      </c>
      <c r="D17" t="s">
        <v>68</v>
      </c>
      <c r="F17" s="2">
        <f t="shared" si="2"/>
        <v>0</v>
      </c>
      <c r="G17" s="2">
        <f t="shared" si="2"/>
        <v>1</v>
      </c>
      <c r="H17" s="4">
        <f t="shared" si="2"/>
        <v>0</v>
      </c>
      <c r="I17">
        <f t="shared" si="2"/>
        <v>1</v>
      </c>
      <c r="J17">
        <f t="shared" si="2"/>
        <v>0</v>
      </c>
      <c r="K17">
        <f t="shared" si="2"/>
        <v>4</v>
      </c>
      <c r="L17">
        <f t="shared" si="2"/>
        <v>0</v>
      </c>
      <c r="M17">
        <v>7112853</v>
      </c>
      <c r="N17">
        <v>4286843.2</v>
      </c>
      <c r="O17">
        <v>4331574.2</v>
      </c>
      <c r="P17">
        <v>8723892</v>
      </c>
      <c r="Q17">
        <v>1820230.2</v>
      </c>
      <c r="R17">
        <v>6128639</v>
      </c>
      <c r="S17">
        <v>1429360.8</v>
      </c>
      <c r="T17">
        <v>4576948.2</v>
      </c>
      <c r="U17">
        <v>3465746.2</v>
      </c>
      <c r="V17">
        <v>5662981.7999999998</v>
      </c>
      <c r="W17">
        <v>2902366.2</v>
      </c>
      <c r="Y17">
        <v>6.0520860933931546</v>
      </c>
      <c r="Z17">
        <v>3.6214799343957571</v>
      </c>
      <c r="AA17">
        <v>3.6504734625807029</v>
      </c>
      <c r="AB17">
        <v>4.6959266285877677</v>
      </c>
      <c r="AC17">
        <v>1.5809022133878901</v>
      </c>
      <c r="AD17">
        <v>4.4824458633898754</v>
      </c>
      <c r="AE17">
        <v>2.1504320658161311</v>
      </c>
      <c r="AF17">
        <v>1.913030897045974</v>
      </c>
      <c r="AG17">
        <v>1.901620029425249</v>
      </c>
      <c r="AH17">
        <v>4.5007799746003014</v>
      </c>
      <c r="AI17">
        <v>4.1428903895430267</v>
      </c>
      <c r="AK17">
        <v>6.0520860933931546</v>
      </c>
      <c r="AL17">
        <v>0.94401900777593251</v>
      </c>
      <c r="AM17">
        <v>0.96692674179794269</v>
      </c>
      <c r="AN17">
        <v>4.6959266285877677</v>
      </c>
      <c r="AO17">
        <v>0.45703408300760201</v>
      </c>
      <c r="AP17">
        <v>4.4824458633898754</v>
      </c>
      <c r="AQ17">
        <v>0.56635720479534934</v>
      </c>
      <c r="AR17">
        <v>1.1264935518614949</v>
      </c>
      <c r="AS17">
        <v>0.39277848426718259</v>
      </c>
      <c r="AT17">
        <v>4.5007799746003014</v>
      </c>
      <c r="AU17">
        <v>2.4181291819782929</v>
      </c>
      <c r="AW17">
        <v>0.15568614959483959</v>
      </c>
      <c r="AY17">
        <f t="shared" si="3"/>
        <v>-5.8564036138107199E-2</v>
      </c>
      <c r="AZ17" t="str">
        <f t="shared" si="1"/>
        <v/>
      </c>
      <c r="BA17">
        <f t="shared" si="1"/>
        <v>-5.8564036138107199E-2</v>
      </c>
      <c r="BB17" t="str">
        <f t="shared" si="1"/>
        <v/>
      </c>
    </row>
    <row r="18" spans="1:54" x14ac:dyDescent="0.3">
      <c r="A18">
        <v>21</v>
      </c>
      <c r="B18" t="s">
        <v>83</v>
      </c>
      <c r="C18" t="s">
        <v>67</v>
      </c>
      <c r="D18" t="s">
        <v>68</v>
      </c>
      <c r="F18" s="2">
        <f t="shared" si="2"/>
        <v>0</v>
      </c>
      <c r="G18" s="2">
        <f t="shared" si="2"/>
        <v>0</v>
      </c>
      <c r="H18" s="4">
        <f t="shared" si="2"/>
        <v>1</v>
      </c>
      <c r="I18">
        <f t="shared" si="2"/>
        <v>1</v>
      </c>
      <c r="J18">
        <f t="shared" si="2"/>
        <v>0</v>
      </c>
      <c r="K18">
        <f t="shared" si="2"/>
        <v>4</v>
      </c>
      <c r="L18">
        <f t="shared" si="2"/>
        <v>4</v>
      </c>
      <c r="M18">
        <v>492450</v>
      </c>
      <c r="N18">
        <v>1369046.8</v>
      </c>
      <c r="O18">
        <v>1369433</v>
      </c>
      <c r="P18">
        <v>264522.40000000002</v>
      </c>
      <c r="Q18">
        <v>455740.8</v>
      </c>
      <c r="R18">
        <v>253435.8</v>
      </c>
      <c r="S18">
        <v>371579.2</v>
      </c>
      <c r="T18">
        <v>3780204.6</v>
      </c>
      <c r="U18">
        <v>3694262.4</v>
      </c>
      <c r="V18">
        <v>6495.2</v>
      </c>
      <c r="W18">
        <v>1096856.6000000001</v>
      </c>
      <c r="Y18">
        <v>0.65460875479038805</v>
      </c>
      <c r="Z18">
        <v>1.4502768296515569</v>
      </c>
      <c r="AA18">
        <v>1.4489594857674091</v>
      </c>
      <c r="AB18">
        <v>0.50944366499315952</v>
      </c>
      <c r="AC18">
        <v>0.91844933338579726</v>
      </c>
      <c r="AD18">
        <v>1.200504202814773</v>
      </c>
      <c r="AE18">
        <v>1.622178927809</v>
      </c>
      <c r="AF18">
        <v>1.2404026458039881</v>
      </c>
      <c r="AG18">
        <v>2.0508241974632262</v>
      </c>
      <c r="AH18">
        <v>3.5182309581432439E-2</v>
      </c>
      <c r="AI18">
        <v>2.1361654619802719</v>
      </c>
      <c r="AK18">
        <v>0.65460875479038805</v>
      </c>
      <c r="AL18">
        <v>0.38329281039768831</v>
      </c>
      <c r="AM18">
        <v>0.37916180617175987</v>
      </c>
      <c r="AN18">
        <v>0.50944366499315952</v>
      </c>
      <c r="AO18">
        <v>0.29640558658866212</v>
      </c>
      <c r="AP18">
        <v>1.200504202814773</v>
      </c>
      <c r="AQ18">
        <v>0.4264604628318921</v>
      </c>
      <c r="AR18">
        <v>0.80880469481926409</v>
      </c>
      <c r="AS18">
        <v>0.36721014721551909</v>
      </c>
      <c r="AT18">
        <v>3.5182309581432439E-2</v>
      </c>
      <c r="AU18">
        <v>0.90226248978869994</v>
      </c>
      <c r="AW18">
        <v>0.15480498019605871</v>
      </c>
      <c r="AY18">
        <f t="shared" si="3"/>
        <v>-0.35233006178009058</v>
      </c>
      <c r="AZ18">
        <f t="shared" si="1"/>
        <v>-0.35233006178009058</v>
      </c>
      <c r="BA18">
        <f t="shared" si="1"/>
        <v>-0.35233006178009058</v>
      </c>
      <c r="BB18" t="str">
        <f t="shared" si="1"/>
        <v/>
      </c>
    </row>
    <row r="19" spans="1:54" x14ac:dyDescent="0.3">
      <c r="A19">
        <v>22</v>
      </c>
      <c r="B19" t="s">
        <v>84</v>
      </c>
      <c r="C19" t="s">
        <v>85</v>
      </c>
      <c r="D19" t="s">
        <v>86</v>
      </c>
      <c r="F19" s="2">
        <f t="shared" ref="F19:L34" si="4">F671</f>
        <v>0</v>
      </c>
      <c r="G19" s="2">
        <f t="shared" si="4"/>
        <v>0</v>
      </c>
      <c r="H19" s="4">
        <f t="shared" si="4"/>
        <v>0</v>
      </c>
      <c r="I19">
        <f t="shared" si="4"/>
        <v>1</v>
      </c>
      <c r="J19">
        <f t="shared" si="4"/>
        <v>0</v>
      </c>
      <c r="K19">
        <f t="shared" si="4"/>
        <v>3</v>
      </c>
      <c r="L19">
        <f t="shared" si="4"/>
        <v>0</v>
      </c>
      <c r="M19">
        <v>6218015.5999999996</v>
      </c>
      <c r="N19">
        <v>4970847</v>
      </c>
      <c r="O19">
        <v>5032584.2</v>
      </c>
      <c r="P19">
        <v>14902021.800000001</v>
      </c>
      <c r="Q19">
        <v>12272485.6</v>
      </c>
      <c r="R19">
        <v>15785104.199999999</v>
      </c>
      <c r="S19">
        <v>9139234.5999999996</v>
      </c>
      <c r="T19">
        <v>4656903.2</v>
      </c>
      <c r="U19">
        <v>3535795.6</v>
      </c>
      <c r="V19">
        <v>15292114.800000001</v>
      </c>
      <c r="W19">
        <v>10783053</v>
      </c>
      <c r="Y19">
        <v>5.5889950709883127</v>
      </c>
      <c r="Z19">
        <v>4.1580168992397377</v>
      </c>
      <c r="AA19">
        <v>4.2115880666067822</v>
      </c>
      <c r="AB19">
        <v>14.72793162278831</v>
      </c>
      <c r="AC19">
        <v>12.312848762987411</v>
      </c>
      <c r="AD19">
        <v>11.82769113739487</v>
      </c>
      <c r="AE19">
        <v>7.1141789120156318</v>
      </c>
      <c r="AF19">
        <v>2.2780822913860899</v>
      </c>
      <c r="AG19">
        <v>2.0968402968253939</v>
      </c>
      <c r="AH19">
        <v>7.9651831269846296</v>
      </c>
      <c r="AI19">
        <v>7.8350275934091771</v>
      </c>
      <c r="AK19">
        <v>5.5889950709883127</v>
      </c>
      <c r="AL19">
        <v>1.4051445660181341</v>
      </c>
      <c r="AM19">
        <v>1.444429808412679</v>
      </c>
      <c r="AN19">
        <v>14.72793162278831</v>
      </c>
      <c r="AO19">
        <v>4.4362068374000954</v>
      </c>
      <c r="AP19">
        <v>11.82769113739487</v>
      </c>
      <c r="AQ19">
        <v>2.248913810413796</v>
      </c>
      <c r="AR19">
        <v>1.1811125459964389</v>
      </c>
      <c r="AS19">
        <v>0.49102175331208853</v>
      </c>
      <c r="AT19">
        <v>7.9651831269846296</v>
      </c>
      <c r="AU19">
        <v>4.1951703564380294</v>
      </c>
      <c r="AW19">
        <v>0.25576073420234019</v>
      </c>
      <c r="AY19">
        <f t="shared" si="3"/>
        <v>-1.42142570495999E-2</v>
      </c>
      <c r="AZ19" t="str">
        <f t="shared" si="1"/>
        <v/>
      </c>
      <c r="BA19">
        <f t="shared" si="1"/>
        <v>-1.42142570495999E-2</v>
      </c>
      <c r="BB19" t="str">
        <f t="shared" si="1"/>
        <v/>
      </c>
    </row>
    <row r="20" spans="1:54" x14ac:dyDescent="0.3">
      <c r="A20">
        <v>22</v>
      </c>
      <c r="B20" t="s">
        <v>87</v>
      </c>
      <c r="C20" t="s">
        <v>85</v>
      </c>
      <c r="D20" t="s">
        <v>86</v>
      </c>
      <c r="F20" s="2">
        <f t="shared" si="4"/>
        <v>0</v>
      </c>
      <c r="G20" s="2">
        <f t="shared" si="4"/>
        <v>1</v>
      </c>
      <c r="H20" s="4">
        <f t="shared" si="4"/>
        <v>1</v>
      </c>
      <c r="I20">
        <f t="shared" si="4"/>
        <v>0</v>
      </c>
      <c r="J20">
        <f t="shared" si="4"/>
        <v>1</v>
      </c>
      <c r="K20">
        <f t="shared" si="4"/>
        <v>3</v>
      </c>
      <c r="L20">
        <f t="shared" si="4"/>
        <v>3</v>
      </c>
      <c r="M20">
        <v>572109.80000000005</v>
      </c>
      <c r="N20">
        <v>375399.8</v>
      </c>
      <c r="O20">
        <v>376361.2</v>
      </c>
      <c r="P20">
        <v>531781.6</v>
      </c>
      <c r="Q20">
        <v>233361</v>
      </c>
      <c r="R20">
        <v>425951</v>
      </c>
      <c r="S20">
        <v>38913</v>
      </c>
      <c r="T20">
        <v>4641178.5999999996</v>
      </c>
      <c r="U20">
        <v>3424636</v>
      </c>
      <c r="V20">
        <v>2057883</v>
      </c>
      <c r="W20">
        <v>144039.79999999999</v>
      </c>
      <c r="Y20">
        <v>0.89020973159931605</v>
      </c>
      <c r="Z20">
        <v>0.71760175699600948</v>
      </c>
      <c r="AA20">
        <v>0.70875674240523945</v>
      </c>
      <c r="AB20">
        <v>0.94084328919998372</v>
      </c>
      <c r="AC20">
        <v>0.67224014120874931</v>
      </c>
      <c r="AD20">
        <v>0.57559892538702118</v>
      </c>
      <c r="AE20">
        <v>0.36582353240810328</v>
      </c>
      <c r="AF20">
        <v>2.2647269072243938</v>
      </c>
      <c r="AG20">
        <v>2.0022185326903128</v>
      </c>
      <c r="AH20">
        <v>3.4194355600047861</v>
      </c>
      <c r="AI20">
        <v>0.73573900486808275</v>
      </c>
      <c r="AK20">
        <v>0.89020973159931605</v>
      </c>
      <c r="AL20">
        <v>0.35324678140459581</v>
      </c>
      <c r="AM20">
        <v>0.34367622160352762</v>
      </c>
      <c r="AN20">
        <v>0.94084328919998372</v>
      </c>
      <c r="AO20">
        <v>0.3253171030024532</v>
      </c>
      <c r="AP20">
        <v>0.57559892538702118</v>
      </c>
      <c r="AQ20">
        <v>0.2707552859908901</v>
      </c>
      <c r="AR20">
        <v>1.1807839478133251</v>
      </c>
      <c r="AS20">
        <v>0.46746338736265902</v>
      </c>
      <c r="AT20">
        <v>3.4194355600047861</v>
      </c>
      <c r="AU20">
        <v>0.54646902165841316</v>
      </c>
      <c r="AW20">
        <v>0.25493581938790161</v>
      </c>
      <c r="AY20">
        <f t="shared" si="3"/>
        <v>0.1343779946496001</v>
      </c>
      <c r="AZ20">
        <f t="shared" si="1"/>
        <v>0.1343779946496001</v>
      </c>
      <c r="BA20" t="str">
        <f t="shared" si="1"/>
        <v/>
      </c>
      <c r="BB20">
        <f t="shared" si="1"/>
        <v>0.1343779946496001</v>
      </c>
    </row>
    <row r="21" spans="1:54" x14ac:dyDescent="0.3">
      <c r="A21">
        <v>22</v>
      </c>
      <c r="B21" t="s">
        <v>88</v>
      </c>
      <c r="C21" t="s">
        <v>85</v>
      </c>
      <c r="D21" t="s">
        <v>86</v>
      </c>
      <c r="F21" s="2">
        <f t="shared" si="4"/>
        <v>0</v>
      </c>
      <c r="G21" s="2">
        <f t="shared" si="4"/>
        <v>1</v>
      </c>
      <c r="H21" s="4">
        <f t="shared" si="4"/>
        <v>0</v>
      </c>
      <c r="I21">
        <f t="shared" si="4"/>
        <v>1</v>
      </c>
      <c r="J21">
        <f t="shared" si="4"/>
        <v>0</v>
      </c>
      <c r="K21">
        <f t="shared" si="4"/>
        <v>3</v>
      </c>
      <c r="L21">
        <f t="shared" si="4"/>
        <v>0</v>
      </c>
      <c r="M21">
        <v>4386124.8</v>
      </c>
      <c r="N21">
        <v>4898778.8</v>
      </c>
      <c r="O21">
        <v>4936795</v>
      </c>
      <c r="P21">
        <v>2573293.2000000002</v>
      </c>
      <c r="Q21">
        <v>2389757.6</v>
      </c>
      <c r="R21">
        <v>7628471.2000000002</v>
      </c>
      <c r="S21">
        <v>8091236.4000000004</v>
      </c>
      <c r="T21">
        <v>4391893.8</v>
      </c>
      <c r="U21">
        <v>4340319</v>
      </c>
      <c r="V21">
        <v>7755154.4000000004</v>
      </c>
      <c r="W21">
        <v>6857088.2000000002</v>
      </c>
      <c r="Y21">
        <v>3.8146690099965781</v>
      </c>
      <c r="Z21">
        <v>3.7133888400159778</v>
      </c>
      <c r="AA21">
        <v>3.7274992028134881</v>
      </c>
      <c r="AB21">
        <v>3.3290618086059109</v>
      </c>
      <c r="AC21">
        <v>2.8445480611699172</v>
      </c>
      <c r="AD21">
        <v>6.5628365718061108</v>
      </c>
      <c r="AE21">
        <v>6.3237439716001971</v>
      </c>
      <c r="AF21">
        <v>2.106261884630658</v>
      </c>
      <c r="AG21">
        <v>2.6900696355965921</v>
      </c>
      <c r="AH21">
        <v>5.1372832861845383</v>
      </c>
      <c r="AI21">
        <v>5.9411928611458276</v>
      </c>
      <c r="AK21">
        <v>3.8146690099965781</v>
      </c>
      <c r="AL21">
        <v>1.1469589543994521</v>
      </c>
      <c r="AM21">
        <v>1.1618270245962781</v>
      </c>
      <c r="AN21">
        <v>3.3290618086059109</v>
      </c>
      <c r="AO21">
        <v>0.98143230759887956</v>
      </c>
      <c r="AP21">
        <v>6.5628365718061108</v>
      </c>
      <c r="AQ21">
        <v>1.957752978429198</v>
      </c>
      <c r="AR21">
        <v>1.200278752832673</v>
      </c>
      <c r="AS21">
        <v>0.53657534457743172</v>
      </c>
      <c r="AT21">
        <v>5.1372832861845383</v>
      </c>
      <c r="AU21">
        <v>3.348200253967661</v>
      </c>
      <c r="AW21">
        <v>0.25555415378184992</v>
      </c>
      <c r="AY21">
        <f t="shared" si="3"/>
        <v>-3.4914852864000097E-2</v>
      </c>
      <c r="AZ21" t="str">
        <f t="shared" si="1"/>
        <v/>
      </c>
      <c r="BA21">
        <f t="shared" si="1"/>
        <v>-3.4914852864000097E-2</v>
      </c>
      <c r="BB21" t="str">
        <f t="shared" si="1"/>
        <v/>
      </c>
    </row>
    <row r="22" spans="1:54" x14ac:dyDescent="0.3">
      <c r="A22">
        <v>22</v>
      </c>
      <c r="B22" t="s">
        <v>89</v>
      </c>
      <c r="C22" t="s">
        <v>85</v>
      </c>
      <c r="D22" t="s">
        <v>86</v>
      </c>
      <c r="F22" s="2">
        <f t="shared" si="4"/>
        <v>0</v>
      </c>
      <c r="G22" s="2">
        <f t="shared" si="4"/>
        <v>0</v>
      </c>
      <c r="H22" s="4">
        <f t="shared" si="4"/>
        <v>0</v>
      </c>
      <c r="I22">
        <f t="shared" si="4"/>
        <v>1</v>
      </c>
      <c r="J22">
        <f t="shared" si="4"/>
        <v>0</v>
      </c>
      <c r="K22">
        <f t="shared" si="4"/>
        <v>3</v>
      </c>
      <c r="L22">
        <f t="shared" si="4"/>
        <v>0</v>
      </c>
      <c r="M22">
        <v>1288357.8</v>
      </c>
      <c r="N22">
        <v>2659404.2000000002</v>
      </c>
      <c r="O22">
        <v>2669487.2000000002</v>
      </c>
      <c r="P22">
        <v>8049014.7999999998</v>
      </c>
      <c r="Q22">
        <v>3624053</v>
      </c>
      <c r="R22">
        <v>2096160</v>
      </c>
      <c r="S22">
        <v>3421796</v>
      </c>
      <c r="T22">
        <v>4381979.4000000004</v>
      </c>
      <c r="U22">
        <v>4302166.5999999996</v>
      </c>
      <c r="V22">
        <v>3344334.4</v>
      </c>
      <c r="W22">
        <v>4294176</v>
      </c>
      <c r="Y22">
        <v>1.4395265910075981</v>
      </c>
      <c r="Z22">
        <v>2.279684262769297</v>
      </c>
      <c r="AA22">
        <v>2.2760761290322988</v>
      </c>
      <c r="AB22">
        <v>3.4800496205978559</v>
      </c>
      <c r="AC22">
        <v>2.1594570112065412</v>
      </c>
      <c r="AD22">
        <v>2.1673130862065588</v>
      </c>
      <c r="AE22">
        <v>2.9488249361398631</v>
      </c>
      <c r="AF22">
        <v>2.0980703911744061</v>
      </c>
      <c r="AG22">
        <v>2.6544774281443102</v>
      </c>
      <c r="AH22">
        <v>3.7527047845884232</v>
      </c>
      <c r="AI22">
        <v>4.3293794437311588</v>
      </c>
      <c r="AK22">
        <v>1.4395265910075981</v>
      </c>
      <c r="AL22">
        <v>0.68477282059611755</v>
      </c>
      <c r="AM22">
        <v>0.68211523980135103</v>
      </c>
      <c r="AN22">
        <v>3.4800496205978559</v>
      </c>
      <c r="AO22">
        <v>0.85629414640716273</v>
      </c>
      <c r="AP22">
        <v>2.1673130862065588</v>
      </c>
      <c r="AQ22">
        <v>0.91075575418071819</v>
      </c>
      <c r="AR22">
        <v>1.190871158160735</v>
      </c>
      <c r="AS22">
        <v>0.52711657537147405</v>
      </c>
      <c r="AT22">
        <v>3.7527047845884232</v>
      </c>
      <c r="AU22">
        <v>2.171721824991983</v>
      </c>
      <c r="AW22">
        <v>0.25584186878986659</v>
      </c>
      <c r="AY22">
        <f t="shared" si="3"/>
        <v>-8.5248884735999897E-2</v>
      </c>
      <c r="AZ22" t="str">
        <f t="shared" si="1"/>
        <v/>
      </c>
      <c r="BA22">
        <f t="shared" si="1"/>
        <v>-8.5248884735999897E-2</v>
      </c>
      <c r="BB22" t="str">
        <f t="shared" si="1"/>
        <v/>
      </c>
    </row>
    <row r="23" spans="1:54" x14ac:dyDescent="0.3">
      <c r="A23">
        <v>22</v>
      </c>
      <c r="B23" t="s">
        <v>90</v>
      </c>
      <c r="C23" t="s">
        <v>85</v>
      </c>
      <c r="D23" t="s">
        <v>86</v>
      </c>
      <c r="F23" s="2">
        <f t="shared" si="4"/>
        <v>0</v>
      </c>
      <c r="G23" s="2">
        <f t="shared" si="4"/>
        <v>1</v>
      </c>
      <c r="H23" s="4">
        <f t="shared" si="4"/>
        <v>0</v>
      </c>
      <c r="I23">
        <f t="shared" si="4"/>
        <v>1</v>
      </c>
      <c r="J23">
        <f t="shared" si="4"/>
        <v>0</v>
      </c>
      <c r="K23">
        <f t="shared" si="4"/>
        <v>3</v>
      </c>
      <c r="L23">
        <f t="shared" si="4"/>
        <v>0</v>
      </c>
      <c r="M23">
        <v>878753.2</v>
      </c>
      <c r="N23">
        <v>2407616.2000000002</v>
      </c>
      <c r="O23">
        <v>2435830.7999999998</v>
      </c>
      <c r="P23">
        <v>1835525</v>
      </c>
      <c r="Q23">
        <v>1559869.6</v>
      </c>
      <c r="R23">
        <v>1062859</v>
      </c>
      <c r="S23">
        <v>2651037.7999999998</v>
      </c>
      <c r="T23">
        <v>4322342.5999999996</v>
      </c>
      <c r="U23">
        <v>4372043.2</v>
      </c>
      <c r="V23">
        <v>4812924.4000000004</v>
      </c>
      <c r="W23">
        <v>7918890.4000000004</v>
      </c>
      <c r="Y23">
        <v>1.1558645096025431</v>
      </c>
      <c r="Z23">
        <v>2.2132367288693779</v>
      </c>
      <c r="AA23">
        <v>2.2003879831288939</v>
      </c>
      <c r="AB23">
        <v>2.0845649896014948</v>
      </c>
      <c r="AC23">
        <v>1.4263919556047771</v>
      </c>
      <c r="AD23">
        <v>1.2431251265923491</v>
      </c>
      <c r="AE23">
        <v>2.47618191599613</v>
      </c>
      <c r="AF23">
        <v>2.148098510201089</v>
      </c>
      <c r="AG23">
        <v>2.8273498686263339</v>
      </c>
      <c r="AH23">
        <v>4.4215661300113416</v>
      </c>
      <c r="AI23">
        <v>5.2592865519458432</v>
      </c>
      <c r="AK23">
        <v>1.1558645096025431</v>
      </c>
      <c r="AL23">
        <v>0.6410912446095608</v>
      </c>
      <c r="AM23">
        <v>0.63848979597678412</v>
      </c>
      <c r="AN23">
        <v>2.0845649896014948</v>
      </c>
      <c r="AO23">
        <v>0.53856920860707758</v>
      </c>
      <c r="AP23">
        <v>1.2431251265923491</v>
      </c>
      <c r="AQ23">
        <v>0.74603200519923119</v>
      </c>
      <c r="AR23">
        <v>1.235417473595589</v>
      </c>
      <c r="AS23">
        <v>0.55551655053859572</v>
      </c>
      <c r="AT23">
        <v>4.4215661300113416</v>
      </c>
      <c r="AU23">
        <v>2.1854859811719511</v>
      </c>
      <c r="AW23">
        <v>0.26941724922507998</v>
      </c>
      <c r="AY23">
        <f t="shared" si="3"/>
        <v>-8.5248884735999897E-2</v>
      </c>
      <c r="AZ23" t="str">
        <f t="shared" si="1"/>
        <v/>
      </c>
      <c r="BA23">
        <f t="shared" si="1"/>
        <v>-8.5248884735999897E-2</v>
      </c>
      <c r="BB23" t="str">
        <f t="shared" si="1"/>
        <v/>
      </c>
    </row>
    <row r="24" spans="1:54" x14ac:dyDescent="0.3">
      <c r="A24">
        <v>22</v>
      </c>
      <c r="B24" t="s">
        <v>91</v>
      </c>
      <c r="C24" t="s">
        <v>85</v>
      </c>
      <c r="D24" t="s">
        <v>86</v>
      </c>
      <c r="F24" s="2">
        <f t="shared" si="4"/>
        <v>0</v>
      </c>
      <c r="G24" s="2">
        <f t="shared" si="4"/>
        <v>0</v>
      </c>
      <c r="H24" s="4">
        <f t="shared" si="4"/>
        <v>0</v>
      </c>
      <c r="I24">
        <f t="shared" si="4"/>
        <v>1</v>
      </c>
      <c r="J24">
        <f t="shared" si="4"/>
        <v>0</v>
      </c>
      <c r="K24">
        <f t="shared" si="4"/>
        <v>3</v>
      </c>
      <c r="L24">
        <f t="shared" si="4"/>
        <v>0</v>
      </c>
      <c r="M24">
        <v>1877990.2</v>
      </c>
      <c r="N24">
        <v>1532692.2</v>
      </c>
      <c r="O24">
        <v>1528208.2</v>
      </c>
      <c r="P24">
        <v>1753422.2</v>
      </c>
      <c r="Q24">
        <v>690166.2</v>
      </c>
      <c r="R24">
        <v>1693590.8</v>
      </c>
      <c r="S24">
        <v>570337.6</v>
      </c>
      <c r="T24">
        <v>4319504.5999999996</v>
      </c>
      <c r="U24">
        <v>4354862.8</v>
      </c>
      <c r="V24">
        <v>6489848.2000000002</v>
      </c>
      <c r="W24">
        <v>1839385</v>
      </c>
      <c r="Y24">
        <v>1.9229706075857389</v>
      </c>
      <c r="Z24">
        <v>1.4626096457126549</v>
      </c>
      <c r="AA24">
        <v>1.464737816597335</v>
      </c>
      <c r="AB24">
        <v>2.0794064060086379</v>
      </c>
      <c r="AC24">
        <v>1.0833691987965719</v>
      </c>
      <c r="AD24">
        <v>1.9256839380133901</v>
      </c>
      <c r="AE24">
        <v>0.92471954766660924</v>
      </c>
      <c r="AF24">
        <v>2.1373917083605192</v>
      </c>
      <c r="AG24">
        <v>2.8063453669194129</v>
      </c>
      <c r="AH24">
        <v>4.8848833257914519</v>
      </c>
      <c r="AI24">
        <v>2.6041425286093731</v>
      </c>
      <c r="AK24">
        <v>1.9229706075857389</v>
      </c>
      <c r="AL24">
        <v>0.61663976904237638</v>
      </c>
      <c r="AM24">
        <v>0.60575408079894255</v>
      </c>
      <c r="AN24">
        <v>2.0794064060086379</v>
      </c>
      <c r="AO24">
        <v>0.45839077419368551</v>
      </c>
      <c r="AP24">
        <v>1.9256839380133901</v>
      </c>
      <c r="AQ24">
        <v>0.46628215502714743</v>
      </c>
      <c r="AR24">
        <v>1.2290764639852569</v>
      </c>
      <c r="AS24">
        <v>0.554944740247447</v>
      </c>
      <c r="AT24">
        <v>4.8848833257914519</v>
      </c>
      <c r="AU24">
        <v>1.1208662937977349</v>
      </c>
      <c r="AW24">
        <v>0.26314184779766953</v>
      </c>
      <c r="AY24">
        <f t="shared" si="3"/>
        <v>-3.4914852864000097E-2</v>
      </c>
      <c r="AZ24" t="str">
        <f t="shared" si="1"/>
        <v/>
      </c>
      <c r="BA24">
        <f t="shared" si="1"/>
        <v>-3.4914852864000097E-2</v>
      </c>
      <c r="BB24" t="str">
        <f t="shared" si="1"/>
        <v/>
      </c>
    </row>
    <row r="25" spans="1:54" x14ac:dyDescent="0.3">
      <c r="A25">
        <v>22</v>
      </c>
      <c r="B25" t="s">
        <v>92</v>
      </c>
      <c r="C25" t="s">
        <v>85</v>
      </c>
      <c r="D25" t="s">
        <v>86</v>
      </c>
      <c r="F25" s="2">
        <f t="shared" si="4"/>
        <v>0</v>
      </c>
      <c r="G25" s="2">
        <f t="shared" si="4"/>
        <v>0</v>
      </c>
      <c r="H25" s="4">
        <f t="shared" si="4"/>
        <v>1</v>
      </c>
      <c r="I25">
        <f t="shared" si="4"/>
        <v>0</v>
      </c>
      <c r="J25">
        <f t="shared" si="4"/>
        <v>1</v>
      </c>
      <c r="K25">
        <f t="shared" si="4"/>
        <v>3</v>
      </c>
      <c r="L25">
        <f t="shared" si="4"/>
        <v>3</v>
      </c>
      <c r="M25">
        <v>371955.6</v>
      </c>
      <c r="N25">
        <v>343398.40000000002</v>
      </c>
      <c r="O25">
        <v>344526.2</v>
      </c>
      <c r="P25">
        <v>240817.6</v>
      </c>
      <c r="Q25">
        <v>216188.2</v>
      </c>
      <c r="R25">
        <v>47009</v>
      </c>
      <c r="S25">
        <v>46935</v>
      </c>
      <c r="T25">
        <v>4421463</v>
      </c>
      <c r="U25">
        <v>3322838.8</v>
      </c>
      <c r="V25">
        <v>381348.6</v>
      </c>
      <c r="W25">
        <v>126769.8</v>
      </c>
      <c r="Y25">
        <v>0.59828492818633094</v>
      </c>
      <c r="Z25">
        <v>0.74047691095620394</v>
      </c>
      <c r="AA25">
        <v>0.72988046560203657</v>
      </c>
      <c r="AB25">
        <v>0.55254255340551028</v>
      </c>
      <c r="AC25">
        <v>0.68503056300687604</v>
      </c>
      <c r="AD25">
        <v>0.1733117774128913</v>
      </c>
      <c r="AE25">
        <v>0.42310022168094291</v>
      </c>
      <c r="AF25">
        <v>2.1609752216027118</v>
      </c>
      <c r="AG25">
        <v>1.983766100648791</v>
      </c>
      <c r="AH25">
        <v>1.0427957601961679</v>
      </c>
      <c r="AI25">
        <v>0.73372422925895076</v>
      </c>
      <c r="AK25">
        <v>0.59828492818633094</v>
      </c>
      <c r="AL25">
        <v>0.36957914381055162</v>
      </c>
      <c r="AM25">
        <v>0.35989046121248969</v>
      </c>
      <c r="AN25">
        <v>0.55254255340551028</v>
      </c>
      <c r="AO25">
        <v>0.34126780540682372</v>
      </c>
      <c r="AP25">
        <v>0.1733117774128913</v>
      </c>
      <c r="AQ25">
        <v>0.30233840743312612</v>
      </c>
      <c r="AR25">
        <v>1.2429993476136589</v>
      </c>
      <c r="AS25">
        <v>0.48482191518414758</v>
      </c>
      <c r="AT25">
        <v>1.0427957601961679</v>
      </c>
      <c r="AU25">
        <v>0.48680867459624999</v>
      </c>
      <c r="AW25">
        <v>0.26108802141388882</v>
      </c>
      <c r="AY25">
        <f t="shared" si="3"/>
        <v>0.1343779946496001</v>
      </c>
      <c r="AZ25">
        <f t="shared" si="1"/>
        <v>0.1343779946496001</v>
      </c>
      <c r="BA25" t="str">
        <f t="shared" si="1"/>
        <v/>
      </c>
      <c r="BB25">
        <f t="shared" si="1"/>
        <v>0.1343779946496001</v>
      </c>
    </row>
    <row r="26" spans="1:54" x14ac:dyDescent="0.3">
      <c r="A26">
        <v>22</v>
      </c>
      <c r="B26" t="s">
        <v>93</v>
      </c>
      <c r="C26" t="s">
        <v>85</v>
      </c>
      <c r="D26" t="s">
        <v>86</v>
      </c>
      <c r="F26" s="2">
        <f t="shared" si="4"/>
        <v>0</v>
      </c>
      <c r="G26" s="2">
        <f t="shared" si="4"/>
        <v>1</v>
      </c>
      <c r="H26" s="4">
        <f t="shared" si="4"/>
        <v>0</v>
      </c>
      <c r="I26">
        <f t="shared" si="4"/>
        <v>1</v>
      </c>
      <c r="J26">
        <f t="shared" si="4"/>
        <v>0</v>
      </c>
      <c r="K26">
        <f t="shared" si="4"/>
        <v>3</v>
      </c>
      <c r="L26">
        <f t="shared" si="4"/>
        <v>0</v>
      </c>
      <c r="M26">
        <v>1837465.8</v>
      </c>
      <c r="N26">
        <v>1961636.6</v>
      </c>
      <c r="O26">
        <v>1970028.8</v>
      </c>
      <c r="P26">
        <v>2405833.6</v>
      </c>
      <c r="Q26">
        <v>735914</v>
      </c>
      <c r="R26">
        <v>2353739.6</v>
      </c>
      <c r="S26">
        <v>1387952.4</v>
      </c>
      <c r="T26">
        <v>4447722.5999999996</v>
      </c>
      <c r="U26">
        <v>3388569.4</v>
      </c>
      <c r="V26">
        <v>6130407.5999999996</v>
      </c>
      <c r="W26">
        <v>3647126.4</v>
      </c>
      <c r="Y26">
        <v>1.934240008587949</v>
      </c>
      <c r="Z26">
        <v>1.9802389738266359</v>
      </c>
      <c r="AA26">
        <v>1.974277934711427</v>
      </c>
      <c r="AB26">
        <v>1.811879475205205</v>
      </c>
      <c r="AC26">
        <v>1.177031385200098</v>
      </c>
      <c r="AD26">
        <v>2.8660558150033468</v>
      </c>
      <c r="AE26">
        <v>2.0235946998000141</v>
      </c>
      <c r="AF26">
        <v>2.1704034527763718</v>
      </c>
      <c r="AG26">
        <v>2.0421235686750152</v>
      </c>
      <c r="AH26">
        <v>4.9003782937768836</v>
      </c>
      <c r="AI26">
        <v>3.757941311993636</v>
      </c>
      <c r="AK26">
        <v>1.934240008587949</v>
      </c>
      <c r="AL26">
        <v>0.67752121438970792</v>
      </c>
      <c r="AM26">
        <v>0.67182980842189866</v>
      </c>
      <c r="AN26">
        <v>1.811879475205205</v>
      </c>
      <c r="AO26">
        <v>0.44489151539164601</v>
      </c>
      <c r="AP26">
        <v>2.8660558150033468</v>
      </c>
      <c r="AQ26">
        <v>0.76827116499189285</v>
      </c>
      <c r="AR26">
        <v>1.269318034977186</v>
      </c>
      <c r="AS26">
        <v>0.49606498555513101</v>
      </c>
      <c r="AT26">
        <v>4.9003782937768836</v>
      </c>
      <c r="AU26">
        <v>1.7055239842040459</v>
      </c>
      <c r="AW26">
        <v>0.26980127319693559</v>
      </c>
      <c r="AY26">
        <f t="shared" si="3"/>
        <v>-1.42142570495999E-2</v>
      </c>
      <c r="AZ26" t="str">
        <f t="shared" si="1"/>
        <v/>
      </c>
      <c r="BA26">
        <f t="shared" si="1"/>
        <v>-1.42142570495999E-2</v>
      </c>
      <c r="BB26" t="str">
        <f t="shared" si="1"/>
        <v/>
      </c>
    </row>
    <row r="27" spans="1:54" x14ac:dyDescent="0.3">
      <c r="A27">
        <v>23</v>
      </c>
      <c r="B27" t="s">
        <v>94</v>
      </c>
      <c r="C27" t="s">
        <v>95</v>
      </c>
      <c r="D27" t="s">
        <v>96</v>
      </c>
      <c r="F27" s="2">
        <f t="shared" si="4"/>
        <v>0</v>
      </c>
      <c r="G27" s="2">
        <f t="shared" si="4"/>
        <v>0</v>
      </c>
      <c r="H27" s="4">
        <f t="shared" si="4"/>
        <v>0</v>
      </c>
      <c r="I27">
        <f t="shared" si="4"/>
        <v>1</v>
      </c>
      <c r="J27">
        <f t="shared" si="4"/>
        <v>0</v>
      </c>
      <c r="K27">
        <f t="shared" si="4"/>
        <v>4</v>
      </c>
      <c r="L27">
        <f t="shared" si="4"/>
        <v>0</v>
      </c>
      <c r="M27">
        <v>2025390.8</v>
      </c>
      <c r="N27">
        <v>2323107.933333334</v>
      </c>
      <c r="O27">
        <v>2347293.8666666672</v>
      </c>
      <c r="P27">
        <v>2641017.4</v>
      </c>
      <c r="Q27">
        <v>1480485.8</v>
      </c>
      <c r="R27">
        <v>1830487.8</v>
      </c>
      <c r="S27">
        <v>2007776.333333333</v>
      </c>
      <c r="T27">
        <v>4660083.8</v>
      </c>
      <c r="U27">
        <v>4584956.5333333332</v>
      </c>
      <c r="V27">
        <v>3086489.6000000001</v>
      </c>
      <c r="W27">
        <v>1702825.333333333</v>
      </c>
      <c r="Y27">
        <v>2.394523791200482</v>
      </c>
      <c r="Z27">
        <v>2.4984859365310208</v>
      </c>
      <c r="AA27">
        <v>2.4955944460506241</v>
      </c>
      <c r="AB27">
        <v>3.8469693112012471</v>
      </c>
      <c r="AC27">
        <v>2.243214730396478</v>
      </c>
      <c r="AD27">
        <v>2.6979409953928548</v>
      </c>
      <c r="AE27">
        <v>3.0159216980760299</v>
      </c>
      <c r="AF27">
        <v>3.0557383904117161</v>
      </c>
      <c r="AG27">
        <v>3.8216277754516339</v>
      </c>
      <c r="AH27">
        <v>4.3449657396064136</v>
      </c>
      <c r="AI27">
        <v>4.0464934407578159</v>
      </c>
      <c r="AK27">
        <v>2.394523791200482</v>
      </c>
      <c r="AL27">
        <v>0.78298420712429417</v>
      </c>
      <c r="AM27">
        <v>0.79393811287591232</v>
      </c>
      <c r="AN27">
        <v>3.8469693112012471</v>
      </c>
      <c r="AO27">
        <v>0.85442797193730569</v>
      </c>
      <c r="AP27">
        <v>2.6979409953928548</v>
      </c>
      <c r="AQ27">
        <v>0.97588815986722088</v>
      </c>
      <c r="AR27">
        <v>1.570949186407961</v>
      </c>
      <c r="AS27">
        <v>0.65848729106752824</v>
      </c>
      <c r="AT27">
        <v>4.3449657396064136</v>
      </c>
      <c r="AU27">
        <v>2.4127739022757551</v>
      </c>
      <c r="AW27">
        <v>0.20743063599414499</v>
      </c>
      <c r="AY27">
        <f t="shared" si="3"/>
        <v>-0.38741759999999997</v>
      </c>
      <c r="AZ27" t="str">
        <f t="shared" si="1"/>
        <v/>
      </c>
      <c r="BA27">
        <f t="shared" si="1"/>
        <v>-0.38741759999999997</v>
      </c>
      <c r="BB27" t="str">
        <f t="shared" si="1"/>
        <v/>
      </c>
    </row>
    <row r="28" spans="1:54" x14ac:dyDescent="0.3">
      <c r="A28">
        <v>23</v>
      </c>
      <c r="B28" t="s">
        <v>97</v>
      </c>
      <c r="C28" t="s">
        <v>95</v>
      </c>
      <c r="D28" t="s">
        <v>96</v>
      </c>
      <c r="F28" s="2">
        <f t="shared" si="4"/>
        <v>0</v>
      </c>
      <c r="G28" s="2">
        <f t="shared" si="4"/>
        <v>1</v>
      </c>
      <c r="H28" s="4">
        <f t="shared" si="4"/>
        <v>0</v>
      </c>
      <c r="I28">
        <f t="shared" si="4"/>
        <v>1</v>
      </c>
      <c r="J28">
        <f t="shared" si="4"/>
        <v>0</v>
      </c>
      <c r="K28">
        <f t="shared" si="4"/>
        <v>4</v>
      </c>
      <c r="L28">
        <f t="shared" si="4"/>
        <v>0</v>
      </c>
      <c r="M28">
        <v>510392.8</v>
      </c>
      <c r="N28">
        <v>1332112.7333333329</v>
      </c>
      <c r="O28">
        <v>1342358.333333333</v>
      </c>
      <c r="P28">
        <v>376094.8</v>
      </c>
      <c r="Q28">
        <v>565630.46666666667</v>
      </c>
      <c r="R28">
        <v>129116.6</v>
      </c>
      <c r="S28">
        <v>905825.2666666666</v>
      </c>
      <c r="T28">
        <v>4658087</v>
      </c>
      <c r="U28">
        <v>4555889.4000000004</v>
      </c>
      <c r="V28">
        <v>306763.40000000002</v>
      </c>
      <c r="W28">
        <v>644771.80000000005</v>
      </c>
      <c r="Y28">
        <v>0.89793768681120123</v>
      </c>
      <c r="Z28">
        <v>1.6350838919325421</v>
      </c>
      <c r="AA28">
        <v>1.634145535307471</v>
      </c>
      <c r="AB28">
        <v>0.894650272798026</v>
      </c>
      <c r="AC28">
        <v>1.1106332074579159</v>
      </c>
      <c r="AD28">
        <v>0.27804024020442741</v>
      </c>
      <c r="AE28">
        <v>1.730823519662954</v>
      </c>
      <c r="AF28">
        <v>3.029188693000469</v>
      </c>
      <c r="AG28">
        <v>3.7993868303174771</v>
      </c>
      <c r="AH28">
        <v>0.90919390500057484</v>
      </c>
      <c r="AI28">
        <v>2.5589585790371832</v>
      </c>
      <c r="AK28">
        <v>0.89793768681120123</v>
      </c>
      <c r="AL28">
        <v>0.54327393052711459</v>
      </c>
      <c r="AM28">
        <v>0.54145951356428357</v>
      </c>
      <c r="AN28">
        <v>0.894650272798026</v>
      </c>
      <c r="AO28">
        <v>0.41636411106446758</v>
      </c>
      <c r="AP28">
        <v>0.27804024020442741</v>
      </c>
      <c r="AQ28">
        <v>0.58113132918952037</v>
      </c>
      <c r="AR28">
        <v>1.5757317378069271</v>
      </c>
      <c r="AS28">
        <v>0.65349009586498141</v>
      </c>
      <c r="AT28">
        <v>0.90919390500057484</v>
      </c>
      <c r="AU28">
        <v>1.4835520653286951</v>
      </c>
      <c r="AW28">
        <v>0.21256733973277731</v>
      </c>
      <c r="AY28">
        <f t="shared" si="3"/>
        <v>-0.37175039999999998</v>
      </c>
      <c r="AZ28" t="str">
        <f t="shared" si="1"/>
        <v/>
      </c>
      <c r="BA28">
        <f t="shared" si="1"/>
        <v>-0.37175039999999998</v>
      </c>
      <c r="BB28" t="str">
        <f t="shared" si="1"/>
        <v/>
      </c>
    </row>
    <row r="29" spans="1:54" x14ac:dyDescent="0.3">
      <c r="A29">
        <v>23</v>
      </c>
      <c r="B29" t="s">
        <v>98</v>
      </c>
      <c r="C29" t="s">
        <v>95</v>
      </c>
      <c r="D29" t="s">
        <v>96</v>
      </c>
      <c r="F29" s="2">
        <f t="shared" si="4"/>
        <v>0</v>
      </c>
      <c r="G29" s="2">
        <f t="shared" si="4"/>
        <v>1</v>
      </c>
      <c r="H29" s="4">
        <f t="shared" si="4"/>
        <v>0</v>
      </c>
      <c r="I29">
        <f t="shared" si="4"/>
        <v>0</v>
      </c>
      <c r="J29">
        <f t="shared" si="4"/>
        <v>1</v>
      </c>
      <c r="K29">
        <f t="shared" si="4"/>
        <v>4</v>
      </c>
      <c r="L29">
        <f t="shared" si="4"/>
        <v>0</v>
      </c>
      <c r="M29">
        <v>1949791.8</v>
      </c>
      <c r="N29">
        <v>1965615.4</v>
      </c>
      <c r="O29">
        <v>1980007.0666666669</v>
      </c>
      <c r="P29">
        <v>2545954.4</v>
      </c>
      <c r="Q29">
        <v>1086761.333333333</v>
      </c>
      <c r="R29">
        <v>1544494.4</v>
      </c>
      <c r="S29">
        <v>735181.53333333333</v>
      </c>
      <c r="T29">
        <v>5350565.4000000004</v>
      </c>
      <c r="U29">
        <v>4479676.1333333338</v>
      </c>
      <c r="V29">
        <v>5329729.2</v>
      </c>
      <c r="W29">
        <v>1667066.533333333</v>
      </c>
      <c r="Y29">
        <v>2.1257680462091231</v>
      </c>
      <c r="Z29">
        <v>2.1151503697969019</v>
      </c>
      <c r="AA29">
        <v>2.1241430885740562</v>
      </c>
      <c r="AB29">
        <v>3.2679051615996291</v>
      </c>
      <c r="AC29">
        <v>1.6616098300728479</v>
      </c>
      <c r="AD29">
        <v>3.003722781199031</v>
      </c>
      <c r="AE29">
        <v>1.992024615942501</v>
      </c>
      <c r="AF29">
        <v>3.5133266895893032</v>
      </c>
      <c r="AG29">
        <v>3.5268823566885348</v>
      </c>
      <c r="AH29">
        <v>4.8060718195978556</v>
      </c>
      <c r="AI29">
        <v>3.087140767772993</v>
      </c>
      <c r="AK29">
        <v>2.1257680462091231</v>
      </c>
      <c r="AL29">
        <v>0.71418605007541669</v>
      </c>
      <c r="AM29">
        <v>0.72326182059089961</v>
      </c>
      <c r="AN29">
        <v>3.2679051615996291</v>
      </c>
      <c r="AO29">
        <v>0.64915919519844467</v>
      </c>
      <c r="AP29">
        <v>3.003722781199031</v>
      </c>
      <c r="AQ29">
        <v>0.75995206186780706</v>
      </c>
      <c r="AR29">
        <v>1.837582277588081</v>
      </c>
      <c r="AS29">
        <v>0.61016181598339858</v>
      </c>
      <c r="AT29">
        <v>4.8060718195978556</v>
      </c>
      <c r="AU29">
        <v>1.599172983268121</v>
      </c>
      <c r="AW29">
        <v>0.20856681653143211</v>
      </c>
      <c r="AY29">
        <f t="shared" si="3"/>
        <v>0.36</v>
      </c>
      <c r="AZ29" t="str">
        <f t="shared" si="1"/>
        <v/>
      </c>
      <c r="BA29" t="str">
        <f t="shared" si="1"/>
        <v/>
      </c>
      <c r="BB29">
        <f t="shared" si="1"/>
        <v>0.36</v>
      </c>
    </row>
    <row r="30" spans="1:54" x14ac:dyDescent="0.3">
      <c r="A30">
        <v>23</v>
      </c>
      <c r="B30" t="s">
        <v>99</v>
      </c>
      <c r="C30" t="s">
        <v>95</v>
      </c>
      <c r="D30" t="s">
        <v>96</v>
      </c>
      <c r="F30" s="2">
        <f t="shared" si="4"/>
        <v>0</v>
      </c>
      <c r="G30" s="2">
        <f t="shared" si="4"/>
        <v>0</v>
      </c>
      <c r="H30" s="4">
        <f t="shared" si="4"/>
        <v>0</v>
      </c>
      <c r="I30">
        <f t="shared" si="4"/>
        <v>0</v>
      </c>
      <c r="J30">
        <f t="shared" si="4"/>
        <v>1</v>
      </c>
      <c r="K30">
        <f t="shared" si="4"/>
        <v>4</v>
      </c>
      <c r="L30">
        <f t="shared" si="4"/>
        <v>0</v>
      </c>
      <c r="M30">
        <v>1020647.2</v>
      </c>
      <c r="N30">
        <v>1195124.333333333</v>
      </c>
      <c r="O30">
        <v>1196892.333333333</v>
      </c>
      <c r="P30">
        <v>238307</v>
      </c>
      <c r="Q30">
        <v>336663</v>
      </c>
      <c r="R30">
        <v>153050.6</v>
      </c>
      <c r="S30">
        <v>254710.66666666669</v>
      </c>
      <c r="T30">
        <v>5344374.2</v>
      </c>
      <c r="U30">
        <v>4450111.4666666668</v>
      </c>
      <c r="V30">
        <v>69272.600000000006</v>
      </c>
      <c r="W30">
        <v>270920.53333333333</v>
      </c>
      <c r="Y30">
        <v>1.107755100994837</v>
      </c>
      <c r="Z30">
        <v>1.436987768412413</v>
      </c>
      <c r="AA30">
        <v>1.429381437165042</v>
      </c>
      <c r="AB30">
        <v>0.72753683039918537</v>
      </c>
      <c r="AC30">
        <v>0.85017136159197748</v>
      </c>
      <c r="AD30">
        <v>0.92788259719964117</v>
      </c>
      <c r="AE30">
        <v>1.2366811902456289</v>
      </c>
      <c r="AF30">
        <v>3.4471514430129901</v>
      </c>
      <c r="AG30">
        <v>3.4754440447199162</v>
      </c>
      <c r="AH30">
        <v>0.24908551099942999</v>
      </c>
      <c r="AI30">
        <v>1.465256934248222</v>
      </c>
      <c r="AK30">
        <v>1.107755100994837</v>
      </c>
      <c r="AL30">
        <v>0.54508202599827205</v>
      </c>
      <c r="AM30">
        <v>0.53940503253446281</v>
      </c>
      <c r="AN30">
        <v>0.72753683039918537</v>
      </c>
      <c r="AO30">
        <v>0.35689856866956687</v>
      </c>
      <c r="AP30">
        <v>0.92788259719964117</v>
      </c>
      <c r="AQ30">
        <v>0.5228601246684168</v>
      </c>
      <c r="AR30">
        <v>1.803055020817556</v>
      </c>
      <c r="AS30">
        <v>0.60147440368697669</v>
      </c>
      <c r="AT30">
        <v>0.24908551099942999</v>
      </c>
      <c r="AU30">
        <v>0.79042374452886488</v>
      </c>
      <c r="AW30">
        <v>0.21027544559134789</v>
      </c>
      <c r="AY30">
        <f t="shared" si="3"/>
        <v>0.36</v>
      </c>
      <c r="AZ30" t="str">
        <f t="shared" si="1"/>
        <v/>
      </c>
      <c r="BA30" t="str">
        <f t="shared" si="1"/>
        <v/>
      </c>
      <c r="BB30">
        <f t="shared" si="1"/>
        <v>0.36</v>
      </c>
    </row>
    <row r="31" spans="1:54" x14ac:dyDescent="0.3">
      <c r="A31">
        <v>23</v>
      </c>
      <c r="B31" t="s">
        <v>100</v>
      </c>
      <c r="C31" t="s">
        <v>95</v>
      </c>
      <c r="D31" t="s">
        <v>96</v>
      </c>
      <c r="F31" s="2">
        <f t="shared" si="4"/>
        <v>0</v>
      </c>
      <c r="G31" s="2">
        <f t="shared" si="4"/>
        <v>1</v>
      </c>
      <c r="H31" s="4">
        <f t="shared" si="4"/>
        <v>1</v>
      </c>
      <c r="I31">
        <f t="shared" si="4"/>
        <v>0</v>
      </c>
      <c r="J31">
        <f t="shared" si="4"/>
        <v>1</v>
      </c>
      <c r="K31">
        <f t="shared" si="4"/>
        <v>4</v>
      </c>
      <c r="L31">
        <f t="shared" si="4"/>
        <v>4</v>
      </c>
      <c r="M31">
        <v>2208859.6</v>
      </c>
      <c r="N31">
        <v>1815831.666666667</v>
      </c>
      <c r="O31">
        <v>1829352.4</v>
      </c>
      <c r="P31">
        <v>869035.6</v>
      </c>
      <c r="Q31">
        <v>746225.73333333328</v>
      </c>
      <c r="R31">
        <v>692113</v>
      </c>
      <c r="S31">
        <v>629609.19999999995</v>
      </c>
      <c r="T31">
        <v>4485341.8</v>
      </c>
      <c r="U31">
        <v>4013361.933333334</v>
      </c>
      <c r="V31">
        <v>2299098.2000000002</v>
      </c>
      <c r="W31">
        <v>971731</v>
      </c>
      <c r="Y31">
        <v>2.4244357363902962</v>
      </c>
      <c r="Z31">
        <v>2.049262263408552</v>
      </c>
      <c r="AA31">
        <v>2.0523741088031482</v>
      </c>
      <c r="AB31">
        <v>1.6278640292002819</v>
      </c>
      <c r="AC31">
        <v>1.3238248451263639</v>
      </c>
      <c r="AD31">
        <v>2.12040552739054</v>
      </c>
      <c r="AE31">
        <v>2.0601064164152678</v>
      </c>
      <c r="AF31">
        <v>2.7790167954633942</v>
      </c>
      <c r="AG31">
        <v>3.0894428522714099</v>
      </c>
      <c r="AH31">
        <v>3.7769304535933772</v>
      </c>
      <c r="AI31">
        <v>2.8128486974591702</v>
      </c>
      <c r="AK31">
        <v>2.4244357363902962</v>
      </c>
      <c r="AL31">
        <v>0.64661764085758477</v>
      </c>
      <c r="AM31">
        <v>0.65226220074497787</v>
      </c>
      <c r="AN31">
        <v>1.6278640292002819</v>
      </c>
      <c r="AO31">
        <v>0.52319397779647259</v>
      </c>
      <c r="AP31">
        <v>2.12040552739054</v>
      </c>
      <c r="AQ31">
        <v>0.72388135521517438</v>
      </c>
      <c r="AR31">
        <v>1.438905514474027</v>
      </c>
      <c r="AS31">
        <v>0.56124525659251956</v>
      </c>
      <c r="AT31">
        <v>3.7769304535933772</v>
      </c>
      <c r="AU31">
        <v>1.5454933544543259</v>
      </c>
      <c r="AW31">
        <v>0.2062583882672091</v>
      </c>
      <c r="AY31">
        <f t="shared" si="3"/>
        <v>0.36</v>
      </c>
      <c r="AZ31">
        <f t="shared" si="1"/>
        <v>0.36</v>
      </c>
      <c r="BA31" t="str">
        <f t="shared" si="1"/>
        <v/>
      </c>
      <c r="BB31">
        <f t="shared" si="1"/>
        <v>0.36</v>
      </c>
    </row>
    <row r="32" spans="1:54" x14ac:dyDescent="0.3">
      <c r="A32">
        <v>23</v>
      </c>
      <c r="B32" t="s">
        <v>101</v>
      </c>
      <c r="C32" t="s">
        <v>95</v>
      </c>
      <c r="D32" t="s">
        <v>96</v>
      </c>
      <c r="F32" s="2">
        <f t="shared" si="4"/>
        <v>0</v>
      </c>
      <c r="G32" s="2">
        <f t="shared" si="4"/>
        <v>0</v>
      </c>
      <c r="H32" s="4">
        <f t="shared" si="4"/>
        <v>0</v>
      </c>
      <c r="I32">
        <f t="shared" si="4"/>
        <v>0</v>
      </c>
      <c r="J32">
        <f t="shared" si="4"/>
        <v>1</v>
      </c>
      <c r="K32">
        <f t="shared" si="4"/>
        <v>4</v>
      </c>
      <c r="L32">
        <f t="shared" si="4"/>
        <v>0</v>
      </c>
      <c r="M32">
        <v>896596.6</v>
      </c>
      <c r="N32">
        <v>1081772.6000000001</v>
      </c>
      <c r="O32">
        <v>1085926.466666667</v>
      </c>
      <c r="P32">
        <v>357592.6</v>
      </c>
      <c r="Q32">
        <v>369370.26666666672</v>
      </c>
      <c r="R32">
        <v>274926.2</v>
      </c>
      <c r="S32">
        <v>309621</v>
      </c>
      <c r="T32">
        <v>4488895</v>
      </c>
      <c r="U32">
        <v>3992435.4666666659</v>
      </c>
      <c r="V32">
        <v>213845.8</v>
      </c>
      <c r="W32">
        <v>314377.8</v>
      </c>
      <c r="Y32">
        <v>1.148140886810143</v>
      </c>
      <c r="Z32">
        <v>1.4074398657268219</v>
      </c>
      <c r="AA32">
        <v>1.407501759566367</v>
      </c>
      <c r="AB32">
        <v>0.82528053441783411</v>
      </c>
      <c r="AC32">
        <v>0.85808459858720509</v>
      </c>
      <c r="AD32">
        <v>1.367724247183651</v>
      </c>
      <c r="AE32">
        <v>1.5762042942806149</v>
      </c>
      <c r="AF32">
        <v>2.7687044983846141</v>
      </c>
      <c r="AG32">
        <v>3.0714199679282799</v>
      </c>
      <c r="AH32">
        <v>0.89986339100869372</v>
      </c>
      <c r="AI32">
        <v>1.648448762542102</v>
      </c>
      <c r="AK32">
        <v>1.148140886810143</v>
      </c>
      <c r="AL32">
        <v>0.49799145160165298</v>
      </c>
      <c r="AM32">
        <v>0.49900919093439972</v>
      </c>
      <c r="AN32">
        <v>0.82528053441783411</v>
      </c>
      <c r="AO32">
        <v>0.34602850386484829</v>
      </c>
      <c r="AP32">
        <v>1.367724247183651</v>
      </c>
      <c r="AQ32">
        <v>0.53646015712680906</v>
      </c>
      <c r="AR32">
        <v>1.4299813337856899</v>
      </c>
      <c r="AS32">
        <v>0.55269152115797626</v>
      </c>
      <c r="AT32">
        <v>0.89986339100869372</v>
      </c>
      <c r="AU32">
        <v>0.90159826502203944</v>
      </c>
      <c r="AW32">
        <v>0.20542295679139591</v>
      </c>
      <c r="AY32">
        <f t="shared" si="3"/>
        <v>0.36</v>
      </c>
      <c r="AZ32" t="str">
        <f t="shared" si="1"/>
        <v/>
      </c>
      <c r="BA32" t="str">
        <f t="shared" si="1"/>
        <v/>
      </c>
      <c r="BB32">
        <f t="shared" si="1"/>
        <v>0.36</v>
      </c>
    </row>
    <row r="33" spans="1:54" x14ac:dyDescent="0.3">
      <c r="A33">
        <v>23</v>
      </c>
      <c r="B33" t="s">
        <v>102</v>
      </c>
      <c r="C33" t="s">
        <v>95</v>
      </c>
      <c r="D33" t="s">
        <v>96</v>
      </c>
      <c r="F33" s="2">
        <f t="shared" si="4"/>
        <v>0</v>
      </c>
      <c r="G33" s="2">
        <f t="shared" si="4"/>
        <v>0</v>
      </c>
      <c r="H33" s="4">
        <f t="shared" si="4"/>
        <v>0</v>
      </c>
      <c r="I33">
        <f t="shared" si="4"/>
        <v>1</v>
      </c>
      <c r="J33">
        <f t="shared" si="4"/>
        <v>0</v>
      </c>
      <c r="K33">
        <f t="shared" si="4"/>
        <v>4</v>
      </c>
      <c r="L33">
        <f t="shared" si="4"/>
        <v>0</v>
      </c>
      <c r="M33">
        <v>3045439.2</v>
      </c>
      <c r="N33">
        <v>1913706.4</v>
      </c>
      <c r="O33">
        <v>1921262.6</v>
      </c>
      <c r="P33">
        <v>535062</v>
      </c>
      <c r="Q33">
        <v>368575.33333333337</v>
      </c>
      <c r="R33">
        <v>531586.4</v>
      </c>
      <c r="S33">
        <v>362129.86666666658</v>
      </c>
      <c r="T33">
        <v>5304660</v>
      </c>
      <c r="U33">
        <v>4134398.1333333338</v>
      </c>
      <c r="V33">
        <v>1574101</v>
      </c>
      <c r="W33">
        <v>447640.06666666659</v>
      </c>
      <c r="Y33">
        <v>2.8190078565967269</v>
      </c>
      <c r="Z33">
        <v>2.035054625613459</v>
      </c>
      <c r="AA33">
        <v>2.0351077901936758</v>
      </c>
      <c r="AB33">
        <v>1.053774399595568</v>
      </c>
      <c r="AC33">
        <v>0.82104595475442088</v>
      </c>
      <c r="AD33">
        <v>1.7692972150165589</v>
      </c>
      <c r="AE33">
        <v>1.609809581566757</v>
      </c>
      <c r="AF33">
        <v>3.4017364847706628</v>
      </c>
      <c r="AG33">
        <v>3.0590077880575941</v>
      </c>
      <c r="AH33">
        <v>3.518118800222874</v>
      </c>
      <c r="AI33">
        <v>1.867639821744524</v>
      </c>
      <c r="AK33">
        <v>2.8190078565967269</v>
      </c>
      <c r="AL33">
        <v>0.68699018566791581</v>
      </c>
      <c r="AM33">
        <v>0.68891787693137307</v>
      </c>
      <c r="AN33">
        <v>1.053774399595568</v>
      </c>
      <c r="AO33">
        <v>0.33688118447704862</v>
      </c>
      <c r="AP33">
        <v>1.7692972150165589</v>
      </c>
      <c r="AQ33">
        <v>0.54950806280054776</v>
      </c>
      <c r="AR33">
        <v>1.763412201951724</v>
      </c>
      <c r="AS33">
        <v>0.53278998531944433</v>
      </c>
      <c r="AT33">
        <v>3.518118800222874</v>
      </c>
      <c r="AU33">
        <v>1.0097627124477491</v>
      </c>
      <c r="AW33">
        <v>0.20675593773291129</v>
      </c>
      <c r="AY33">
        <f t="shared" si="3"/>
        <v>-0.33258239999999989</v>
      </c>
      <c r="AZ33" t="str">
        <f t="shared" si="1"/>
        <v/>
      </c>
      <c r="BA33">
        <f t="shared" si="1"/>
        <v>-0.33258239999999989</v>
      </c>
      <c r="BB33" t="str">
        <f t="shared" si="1"/>
        <v/>
      </c>
    </row>
    <row r="34" spans="1:54" x14ac:dyDescent="0.3">
      <c r="A34">
        <v>23</v>
      </c>
      <c r="B34" t="s">
        <v>103</v>
      </c>
      <c r="C34" t="s">
        <v>95</v>
      </c>
      <c r="D34" t="s">
        <v>96</v>
      </c>
      <c r="F34" s="2">
        <f t="shared" si="4"/>
        <v>0</v>
      </c>
      <c r="G34" s="2">
        <f t="shared" si="4"/>
        <v>1</v>
      </c>
      <c r="H34" s="4">
        <f t="shared" si="4"/>
        <v>0</v>
      </c>
      <c r="I34">
        <f t="shared" si="4"/>
        <v>1</v>
      </c>
      <c r="J34">
        <f t="shared" si="4"/>
        <v>0</v>
      </c>
      <c r="K34">
        <f t="shared" si="4"/>
        <v>4</v>
      </c>
      <c r="L34">
        <f t="shared" si="4"/>
        <v>0</v>
      </c>
      <c r="M34">
        <v>2290113.4</v>
      </c>
      <c r="N34">
        <v>1339543.8</v>
      </c>
      <c r="O34">
        <v>1341774</v>
      </c>
      <c r="P34">
        <v>270661.59999999998</v>
      </c>
      <c r="Q34">
        <v>308870</v>
      </c>
      <c r="R34">
        <v>266982.40000000002</v>
      </c>
      <c r="S34">
        <v>279612.26666666672</v>
      </c>
      <c r="T34">
        <v>5285159.8</v>
      </c>
      <c r="U34">
        <v>4110365.4</v>
      </c>
      <c r="V34">
        <v>40982.6</v>
      </c>
      <c r="W34">
        <v>196269.4</v>
      </c>
      <c r="Y34">
        <v>1.981944674195256</v>
      </c>
      <c r="Z34">
        <v>1.5624784947722219</v>
      </c>
      <c r="AA34">
        <v>1.5594056133956959</v>
      </c>
      <c r="AB34">
        <v>0.59981989359948784</v>
      </c>
      <c r="AC34">
        <v>0.75227816527476532</v>
      </c>
      <c r="AD34">
        <v>1.2414881571894509</v>
      </c>
      <c r="AE34">
        <v>1.513742624576359</v>
      </c>
      <c r="AF34">
        <v>3.376028915378265</v>
      </c>
      <c r="AG34">
        <v>3.074779384028322</v>
      </c>
      <c r="AH34">
        <v>0.22996726379496979</v>
      </c>
      <c r="AI34">
        <v>1.1693439077469521</v>
      </c>
      <c r="AK34">
        <v>1.981944674195256</v>
      </c>
      <c r="AL34">
        <v>0.5955352999153547</v>
      </c>
      <c r="AM34">
        <v>0.59322272339292481</v>
      </c>
      <c r="AN34">
        <v>0.59981989359948784</v>
      </c>
      <c r="AO34">
        <v>0.33304011360160068</v>
      </c>
      <c r="AP34">
        <v>1.2414881571894509</v>
      </c>
      <c r="AQ34">
        <v>0.53987050719248741</v>
      </c>
      <c r="AR34">
        <v>1.734788404381834</v>
      </c>
      <c r="AS34">
        <v>0.53399587776511903</v>
      </c>
      <c r="AT34">
        <v>0.22996726379496979</v>
      </c>
      <c r="AU34">
        <v>0.64466910905903207</v>
      </c>
      <c r="AW34">
        <v>0.20688282991759471</v>
      </c>
      <c r="AY34">
        <f t="shared" si="3"/>
        <v>-0.34824959999999988</v>
      </c>
      <c r="AZ34" t="str">
        <f t="shared" si="1"/>
        <v/>
      </c>
      <c r="BA34">
        <f t="shared" si="1"/>
        <v>-0.34824959999999988</v>
      </c>
      <c r="BB34" t="str">
        <f t="shared" si="1"/>
        <v/>
      </c>
    </row>
    <row r="35" spans="1:54" x14ac:dyDescent="0.3">
      <c r="A35">
        <v>23</v>
      </c>
      <c r="B35" t="s">
        <v>104</v>
      </c>
      <c r="C35" t="s">
        <v>95</v>
      </c>
      <c r="D35" t="s">
        <v>96</v>
      </c>
      <c r="F35" s="2">
        <f t="shared" ref="F35:L50" si="5">F687</f>
        <v>0</v>
      </c>
      <c r="G35" s="2">
        <f t="shared" si="5"/>
        <v>1</v>
      </c>
      <c r="H35" s="4">
        <f t="shared" si="5"/>
        <v>0</v>
      </c>
      <c r="I35">
        <f t="shared" si="5"/>
        <v>1</v>
      </c>
      <c r="J35">
        <f t="shared" si="5"/>
        <v>0</v>
      </c>
      <c r="K35">
        <f t="shared" si="5"/>
        <v>4</v>
      </c>
      <c r="L35">
        <f t="shared" si="5"/>
        <v>0</v>
      </c>
      <c r="M35">
        <v>8055849.7999999998</v>
      </c>
      <c r="N35">
        <v>6202163.0666666673</v>
      </c>
      <c r="O35">
        <v>6278791.5999999996</v>
      </c>
      <c r="P35">
        <v>44794298</v>
      </c>
      <c r="Q35">
        <v>8489381.8666666653</v>
      </c>
      <c r="R35">
        <v>12997115.6</v>
      </c>
      <c r="S35">
        <v>5602756.7999999998</v>
      </c>
      <c r="T35">
        <v>8289557.2000000002</v>
      </c>
      <c r="U35">
        <v>6441195.0666666664</v>
      </c>
      <c r="V35">
        <v>74116162.400000006</v>
      </c>
      <c r="W35">
        <v>14904623.533333341</v>
      </c>
      <c r="Y35">
        <v>7.785596277809236</v>
      </c>
      <c r="Z35">
        <v>5.3420677341326757</v>
      </c>
      <c r="AA35">
        <v>5.3777222970384173</v>
      </c>
      <c r="AB35">
        <v>39.918929240590657</v>
      </c>
      <c r="AC35">
        <v>7.9819087779382247</v>
      </c>
      <c r="AD35">
        <v>10.47838429522235</v>
      </c>
      <c r="AE35">
        <v>5.4502194435180478</v>
      </c>
      <c r="AF35">
        <v>7.2003158954204993</v>
      </c>
      <c r="AG35">
        <v>5.9357338882517068</v>
      </c>
      <c r="AH35">
        <v>34.682288339792287</v>
      </c>
      <c r="AI35">
        <v>11.72518063650544</v>
      </c>
      <c r="AK35">
        <v>7.785596277809236</v>
      </c>
      <c r="AL35">
        <v>1.8835078497300859</v>
      </c>
      <c r="AM35">
        <v>1.9234549329926569</v>
      </c>
      <c r="AN35">
        <v>39.918929240590657</v>
      </c>
      <c r="AO35">
        <v>2.7996442475356158</v>
      </c>
      <c r="AP35">
        <v>10.47838429522235</v>
      </c>
      <c r="AQ35">
        <v>1.795933831615063</v>
      </c>
      <c r="AR35">
        <v>3.7874333680025298</v>
      </c>
      <c r="AS35">
        <v>0.96322213852933292</v>
      </c>
      <c r="AT35">
        <v>34.682288339792287</v>
      </c>
      <c r="AU35">
        <v>6.8761125843816746</v>
      </c>
      <c r="AW35">
        <v>0.20881934547020739</v>
      </c>
      <c r="AY35">
        <f t="shared" si="3"/>
        <v>-0.34824959999999988</v>
      </c>
      <c r="AZ35" t="str">
        <f t="shared" si="1"/>
        <v/>
      </c>
      <c r="BA35">
        <f t="shared" si="1"/>
        <v>-0.34824959999999988</v>
      </c>
      <c r="BB35" t="str">
        <f t="shared" si="1"/>
        <v/>
      </c>
    </row>
    <row r="36" spans="1:54" x14ac:dyDescent="0.3">
      <c r="A36">
        <v>23</v>
      </c>
      <c r="B36" t="s">
        <v>105</v>
      </c>
      <c r="C36" t="s">
        <v>95</v>
      </c>
      <c r="D36" t="s">
        <v>96</v>
      </c>
      <c r="F36" s="2">
        <f t="shared" si="5"/>
        <v>0</v>
      </c>
      <c r="G36" s="2">
        <f t="shared" si="5"/>
        <v>0</v>
      </c>
      <c r="H36" s="4">
        <f t="shared" si="5"/>
        <v>0</v>
      </c>
      <c r="I36">
        <f t="shared" si="5"/>
        <v>1</v>
      </c>
      <c r="J36">
        <f t="shared" si="5"/>
        <v>0</v>
      </c>
      <c r="K36">
        <f t="shared" si="5"/>
        <v>4</v>
      </c>
      <c r="L36">
        <f t="shared" si="5"/>
        <v>0</v>
      </c>
      <c r="M36">
        <v>11188592.4</v>
      </c>
      <c r="N36">
        <v>8187139.5999999996</v>
      </c>
      <c r="O36">
        <v>8359435.2000000002</v>
      </c>
      <c r="P36">
        <v>65436608.200000003</v>
      </c>
      <c r="Q36">
        <v>13059881.93333333</v>
      </c>
      <c r="R36">
        <v>13756660.6</v>
      </c>
      <c r="S36">
        <v>6856288.2666666657</v>
      </c>
      <c r="T36">
        <v>8299787.7999999998</v>
      </c>
      <c r="U36">
        <v>6516533</v>
      </c>
      <c r="V36">
        <v>97544876.200000003</v>
      </c>
      <c r="W36">
        <v>20063637.266666669</v>
      </c>
      <c r="Y36">
        <v>10.331943650403989</v>
      </c>
      <c r="Z36">
        <v>6.6851964797941026</v>
      </c>
      <c r="AA36">
        <v>6.7710633432026954</v>
      </c>
      <c r="AB36">
        <v>58.153846679604612</v>
      </c>
      <c r="AC36">
        <v>11.698787677804161</v>
      </c>
      <c r="AD36">
        <v>11.594236287614329</v>
      </c>
      <c r="AE36">
        <v>6.3846585517865604</v>
      </c>
      <c r="AF36">
        <v>7.1352036078111274</v>
      </c>
      <c r="AG36">
        <v>5.9527773184119734</v>
      </c>
      <c r="AH36">
        <v>46.246525770996229</v>
      </c>
      <c r="AI36">
        <v>15.07089648943705</v>
      </c>
      <c r="AK36">
        <v>10.331943650403989</v>
      </c>
      <c r="AL36">
        <v>2.3438264936169921</v>
      </c>
      <c r="AM36">
        <v>2.4345328340811339</v>
      </c>
      <c r="AN36">
        <v>58.153846679604612</v>
      </c>
      <c r="AO36">
        <v>4.1328337131960629</v>
      </c>
      <c r="AP36">
        <v>11.594236287614329</v>
      </c>
      <c r="AQ36">
        <v>2.078181469071811</v>
      </c>
      <c r="AR36">
        <v>3.7746010923990978</v>
      </c>
      <c r="AS36">
        <v>0.99410433555021882</v>
      </c>
      <c r="AT36">
        <v>46.246525770996229</v>
      </c>
      <c r="AU36">
        <v>9.0095622434707661</v>
      </c>
      <c r="AW36">
        <v>0.20821627093634251</v>
      </c>
      <c r="AY36">
        <f t="shared" si="3"/>
        <v>-0.33258239999999989</v>
      </c>
      <c r="AZ36" t="str">
        <f t="shared" si="1"/>
        <v/>
      </c>
      <c r="BA36">
        <f t="shared" si="1"/>
        <v>-0.33258239999999989</v>
      </c>
      <c r="BB36" t="str">
        <f t="shared" si="1"/>
        <v/>
      </c>
    </row>
    <row r="37" spans="1:54" x14ac:dyDescent="0.3">
      <c r="A37">
        <v>23</v>
      </c>
      <c r="B37" t="s">
        <v>106</v>
      </c>
      <c r="C37" t="s">
        <v>95</v>
      </c>
      <c r="D37" t="s">
        <v>96</v>
      </c>
      <c r="F37" s="2">
        <f t="shared" si="5"/>
        <v>0</v>
      </c>
      <c r="G37" s="2">
        <f t="shared" si="5"/>
        <v>0</v>
      </c>
      <c r="H37" s="4">
        <f t="shared" si="5"/>
        <v>0</v>
      </c>
      <c r="I37">
        <f t="shared" si="5"/>
        <v>0</v>
      </c>
      <c r="J37">
        <f t="shared" si="5"/>
        <v>1</v>
      </c>
      <c r="K37">
        <f t="shared" si="5"/>
        <v>4</v>
      </c>
      <c r="L37">
        <f t="shared" si="5"/>
        <v>0</v>
      </c>
      <c r="M37">
        <v>2119756</v>
      </c>
      <c r="N37">
        <v>1698447.7333333329</v>
      </c>
      <c r="O37">
        <v>1713607.666666667</v>
      </c>
      <c r="P37">
        <v>2798305.8</v>
      </c>
      <c r="Q37">
        <v>867455.06666666665</v>
      </c>
      <c r="R37">
        <v>2394989.4</v>
      </c>
      <c r="S37">
        <v>748441.73333333328</v>
      </c>
      <c r="T37">
        <v>5026362.5999999996</v>
      </c>
      <c r="U37">
        <v>4388092.8</v>
      </c>
      <c r="V37">
        <v>15958521.4</v>
      </c>
      <c r="W37">
        <v>3792137.333333333</v>
      </c>
      <c r="Y37">
        <v>2.337211308011319</v>
      </c>
      <c r="Z37">
        <v>1.8987298190128059</v>
      </c>
      <c r="AA37">
        <v>1.892368204876159</v>
      </c>
      <c r="AB37">
        <v>3.329543798603118</v>
      </c>
      <c r="AC37">
        <v>1.4131875510657359</v>
      </c>
      <c r="AD37">
        <v>3.9417910171905528</v>
      </c>
      <c r="AE37">
        <v>2.0243533485375029</v>
      </c>
      <c r="AF37">
        <v>3.433763969212305</v>
      </c>
      <c r="AG37">
        <v>3.480240273809371</v>
      </c>
      <c r="AH37">
        <v>8.4033793128095571</v>
      </c>
      <c r="AI37">
        <v>3.716108248871751</v>
      </c>
      <c r="AK37">
        <v>2.337211308011319</v>
      </c>
      <c r="AL37">
        <v>0.67694717747314526</v>
      </c>
      <c r="AM37">
        <v>0.67961973187436042</v>
      </c>
      <c r="AN37">
        <v>3.329543798603118</v>
      </c>
      <c r="AO37">
        <v>0.53120142527623104</v>
      </c>
      <c r="AP37">
        <v>3.9417910171905528</v>
      </c>
      <c r="AQ37">
        <v>0.69766030532773582</v>
      </c>
      <c r="AR37">
        <v>1.743447887012735</v>
      </c>
      <c r="AS37">
        <v>0.59549994965782393</v>
      </c>
      <c r="AT37">
        <v>8.4033793128095571</v>
      </c>
      <c r="AU37">
        <v>1.7123109344625851</v>
      </c>
      <c r="AW37">
        <v>0.2076334117989366</v>
      </c>
      <c r="AY37">
        <f t="shared" si="3"/>
        <v>0.36</v>
      </c>
      <c r="AZ37" t="str">
        <f t="shared" si="1"/>
        <v/>
      </c>
      <c r="BA37" t="str">
        <f t="shared" si="1"/>
        <v/>
      </c>
      <c r="BB37">
        <f t="shared" si="1"/>
        <v>0.36</v>
      </c>
    </row>
    <row r="38" spans="1:54" x14ac:dyDescent="0.3">
      <c r="A38">
        <v>23</v>
      </c>
      <c r="B38" t="s">
        <v>107</v>
      </c>
      <c r="C38" t="s">
        <v>95</v>
      </c>
      <c r="D38" t="s">
        <v>96</v>
      </c>
      <c r="F38" s="2">
        <f t="shared" si="5"/>
        <v>0</v>
      </c>
      <c r="G38" s="2">
        <f t="shared" si="5"/>
        <v>1</v>
      </c>
      <c r="H38" s="4">
        <f t="shared" si="5"/>
        <v>1</v>
      </c>
      <c r="I38">
        <f t="shared" si="5"/>
        <v>0</v>
      </c>
      <c r="J38">
        <f t="shared" si="5"/>
        <v>1</v>
      </c>
      <c r="K38">
        <f t="shared" si="5"/>
        <v>4</v>
      </c>
      <c r="L38">
        <f t="shared" si="5"/>
        <v>4</v>
      </c>
      <c r="M38">
        <v>3176321.4</v>
      </c>
      <c r="N38">
        <v>2410542.2666666671</v>
      </c>
      <c r="O38">
        <v>2434858.1333333328</v>
      </c>
      <c r="P38">
        <v>8110191.4000000004</v>
      </c>
      <c r="Q38">
        <v>1818565.4</v>
      </c>
      <c r="R38">
        <v>5959335.2000000002</v>
      </c>
      <c r="S38">
        <v>1438012.4</v>
      </c>
      <c r="T38">
        <v>5031203.2</v>
      </c>
      <c r="U38">
        <v>4418278.7333333325</v>
      </c>
      <c r="V38">
        <v>24978322.199999999</v>
      </c>
      <c r="W38">
        <v>5365080.7333333334</v>
      </c>
      <c r="Y38">
        <v>3.194077780994121</v>
      </c>
      <c r="Z38">
        <v>2.4562985238774369</v>
      </c>
      <c r="AA38">
        <v>2.4509079641041658</v>
      </c>
      <c r="AB38">
        <v>8.0537363686016761</v>
      </c>
      <c r="AC38">
        <v>2.2888628398669728</v>
      </c>
      <c r="AD38">
        <v>7.6725868819979954</v>
      </c>
      <c r="AE38">
        <v>2.7479495565251759</v>
      </c>
      <c r="AF38">
        <v>3.4508040105924009</v>
      </c>
      <c r="AG38">
        <v>3.5267891113297081</v>
      </c>
      <c r="AH38">
        <v>11.70551412159111</v>
      </c>
      <c r="AI38">
        <v>4.7555267130529204</v>
      </c>
      <c r="AK38">
        <v>3.194077780994121</v>
      </c>
      <c r="AL38">
        <v>0.7879604467346023</v>
      </c>
      <c r="AM38">
        <v>0.79184833652107045</v>
      </c>
      <c r="AN38">
        <v>8.0537363686016761</v>
      </c>
      <c r="AO38">
        <v>0.84942632026892773</v>
      </c>
      <c r="AP38">
        <v>7.6725868819979954</v>
      </c>
      <c r="AQ38">
        <v>0.944729084870778</v>
      </c>
      <c r="AR38">
        <v>1.753847721382044</v>
      </c>
      <c r="AS38">
        <v>0.60885607761253291</v>
      </c>
      <c r="AT38">
        <v>11.70551412159111</v>
      </c>
      <c r="AU38">
        <v>2.3946571441988151</v>
      </c>
      <c r="AW38">
        <v>0.20773366686577599</v>
      </c>
      <c r="AY38">
        <f t="shared" si="3"/>
        <v>0.36</v>
      </c>
      <c r="AZ38">
        <f t="shared" si="1"/>
        <v>0.36</v>
      </c>
      <c r="BA38" t="str">
        <f t="shared" si="1"/>
        <v/>
      </c>
      <c r="BB38">
        <f t="shared" si="1"/>
        <v>0.36</v>
      </c>
    </row>
    <row r="39" spans="1:54" x14ac:dyDescent="0.3">
      <c r="A39">
        <v>23</v>
      </c>
      <c r="B39" t="s">
        <v>108</v>
      </c>
      <c r="C39" t="s">
        <v>95</v>
      </c>
      <c r="D39" t="s">
        <v>96</v>
      </c>
      <c r="F39" s="2">
        <f t="shared" si="5"/>
        <v>0</v>
      </c>
      <c r="G39" s="2">
        <f t="shared" si="5"/>
        <v>0</v>
      </c>
      <c r="H39" s="4">
        <f t="shared" si="5"/>
        <v>0</v>
      </c>
      <c r="I39">
        <f t="shared" si="5"/>
        <v>0</v>
      </c>
      <c r="J39">
        <f t="shared" si="5"/>
        <v>1</v>
      </c>
      <c r="K39">
        <f t="shared" si="5"/>
        <v>4</v>
      </c>
      <c r="L39">
        <f t="shared" si="5"/>
        <v>0</v>
      </c>
      <c r="M39">
        <v>2509577.6</v>
      </c>
      <c r="N39">
        <v>2232462.9333333331</v>
      </c>
      <c r="O39">
        <v>2239204.7999999998</v>
      </c>
      <c r="P39">
        <v>8535142.8000000007</v>
      </c>
      <c r="Q39">
        <v>2830587.8</v>
      </c>
      <c r="R39">
        <v>5751810.2000000002</v>
      </c>
      <c r="S39">
        <v>2065308.6</v>
      </c>
      <c r="T39">
        <v>5993899</v>
      </c>
      <c r="U39">
        <v>4723415.1333333328</v>
      </c>
      <c r="V39">
        <v>8420866.5999999996</v>
      </c>
      <c r="W39">
        <v>3570410.8</v>
      </c>
      <c r="Y39">
        <v>2.6544545801938511</v>
      </c>
      <c r="Z39">
        <v>2.4438378403079701</v>
      </c>
      <c r="AA39">
        <v>2.43450104915537</v>
      </c>
      <c r="AB39">
        <v>7.3451577381987594</v>
      </c>
      <c r="AC39">
        <v>2.917805901598574</v>
      </c>
      <c r="AD39">
        <v>7.0847189374035224</v>
      </c>
      <c r="AE39">
        <v>3.4839763201850782</v>
      </c>
      <c r="AF39">
        <v>4.3719904132070946</v>
      </c>
      <c r="AG39">
        <v>3.8769197802563822</v>
      </c>
      <c r="AH39">
        <v>5.8914341922034508</v>
      </c>
      <c r="AI39">
        <v>3.7224111430036522</v>
      </c>
      <c r="AK39">
        <v>2.6544545801938511</v>
      </c>
      <c r="AL39">
        <v>0.83099581319450722</v>
      </c>
      <c r="AM39">
        <v>0.82845040019989624</v>
      </c>
      <c r="AN39">
        <v>7.3451577381987594</v>
      </c>
      <c r="AO39">
        <v>1.0102684011935099</v>
      </c>
      <c r="AP39">
        <v>7.0847189374035224</v>
      </c>
      <c r="AQ39">
        <v>1.1467823619372211</v>
      </c>
      <c r="AR39">
        <v>2.249073165992741</v>
      </c>
      <c r="AS39">
        <v>0.64842433652762943</v>
      </c>
      <c r="AT39">
        <v>5.8914341922034508</v>
      </c>
      <c r="AU39">
        <v>1.8174162332705841</v>
      </c>
      <c r="AW39">
        <v>0.207964473667865</v>
      </c>
      <c r="AY39">
        <f t="shared" si="3"/>
        <v>0.36</v>
      </c>
      <c r="AZ39" t="str">
        <f t="shared" si="1"/>
        <v/>
      </c>
      <c r="BA39" t="str">
        <f t="shared" si="1"/>
        <v/>
      </c>
      <c r="BB39">
        <f t="shared" si="1"/>
        <v>0.36</v>
      </c>
    </row>
    <row r="40" spans="1:54" x14ac:dyDescent="0.3">
      <c r="A40">
        <v>23</v>
      </c>
      <c r="B40" t="s">
        <v>109</v>
      </c>
      <c r="C40" t="s">
        <v>95</v>
      </c>
      <c r="D40" t="s">
        <v>96</v>
      </c>
      <c r="F40" s="2">
        <f t="shared" si="5"/>
        <v>0</v>
      </c>
      <c r="G40" s="2">
        <f t="shared" si="5"/>
        <v>1</v>
      </c>
      <c r="H40" s="4">
        <f t="shared" si="5"/>
        <v>0</v>
      </c>
      <c r="I40">
        <f t="shared" si="5"/>
        <v>0</v>
      </c>
      <c r="J40">
        <f t="shared" si="5"/>
        <v>1</v>
      </c>
      <c r="K40">
        <f t="shared" si="5"/>
        <v>4</v>
      </c>
      <c r="L40">
        <f t="shared" si="5"/>
        <v>0</v>
      </c>
      <c r="M40">
        <v>2722210.4</v>
      </c>
      <c r="N40">
        <v>2542198.2666666671</v>
      </c>
      <c r="O40">
        <v>2560536.0666666669</v>
      </c>
      <c r="P40">
        <v>13103222.199999999</v>
      </c>
      <c r="Q40">
        <v>4016443</v>
      </c>
      <c r="R40">
        <v>8635362.4000000004</v>
      </c>
      <c r="S40">
        <v>2881466.8</v>
      </c>
      <c r="T40">
        <v>5991858.4000000004</v>
      </c>
      <c r="U40">
        <v>4751880.2666666666</v>
      </c>
      <c r="V40">
        <v>12723913.6</v>
      </c>
      <c r="W40">
        <v>4676229.2666666666</v>
      </c>
      <c r="Y40">
        <v>3.0191141293849801</v>
      </c>
      <c r="Z40">
        <v>2.7246831895899959</v>
      </c>
      <c r="AA40">
        <v>2.731854094347606</v>
      </c>
      <c r="AB40">
        <v>10.70611148940516</v>
      </c>
      <c r="AC40">
        <v>3.7818645113283611</v>
      </c>
      <c r="AD40">
        <v>10.08807045901194</v>
      </c>
      <c r="AE40">
        <v>4.3386422692565247</v>
      </c>
      <c r="AF40">
        <v>4.4363958996022124</v>
      </c>
      <c r="AG40">
        <v>3.9142557256777462</v>
      </c>
      <c r="AH40">
        <v>7.211518423201051</v>
      </c>
      <c r="AI40">
        <v>4.536867592134513</v>
      </c>
      <c r="AK40">
        <v>3.0191141293849801</v>
      </c>
      <c r="AL40">
        <v>0.81704890206844227</v>
      </c>
      <c r="AM40">
        <v>0.82357022284995762</v>
      </c>
      <c r="AN40">
        <v>10.70611148940516</v>
      </c>
      <c r="AO40">
        <v>1.2925344794717</v>
      </c>
      <c r="AP40">
        <v>10.08807045901194</v>
      </c>
      <c r="AQ40">
        <v>1.4770274922678559</v>
      </c>
      <c r="AR40">
        <v>2.2831962124095302</v>
      </c>
      <c r="AS40">
        <v>0.65491232229008645</v>
      </c>
      <c r="AT40">
        <v>7.211518423201051</v>
      </c>
      <c r="AU40">
        <v>2.31841283107254</v>
      </c>
      <c r="AW40">
        <v>0.20703789414061849</v>
      </c>
      <c r="AY40">
        <f t="shared" si="3"/>
        <v>0.36</v>
      </c>
      <c r="AZ40" t="str">
        <f t="shared" si="1"/>
        <v/>
      </c>
      <c r="BA40" t="str">
        <f t="shared" si="1"/>
        <v/>
      </c>
      <c r="BB40">
        <f t="shared" si="1"/>
        <v>0.36</v>
      </c>
    </row>
    <row r="41" spans="1:54" x14ac:dyDescent="0.3">
      <c r="A41">
        <v>23</v>
      </c>
      <c r="B41" t="s">
        <v>110</v>
      </c>
      <c r="C41" t="s">
        <v>95</v>
      </c>
      <c r="D41" t="s">
        <v>96</v>
      </c>
      <c r="F41" s="2">
        <f t="shared" si="5"/>
        <v>0</v>
      </c>
      <c r="G41" s="2">
        <f t="shared" si="5"/>
        <v>1</v>
      </c>
      <c r="H41" s="4">
        <f t="shared" si="5"/>
        <v>0</v>
      </c>
      <c r="I41">
        <f t="shared" si="5"/>
        <v>1</v>
      </c>
      <c r="J41">
        <f t="shared" si="5"/>
        <v>0</v>
      </c>
      <c r="K41">
        <f t="shared" si="5"/>
        <v>4</v>
      </c>
      <c r="L41">
        <f t="shared" si="5"/>
        <v>0</v>
      </c>
      <c r="M41">
        <v>584782.4</v>
      </c>
      <c r="N41">
        <v>778375.66666666674</v>
      </c>
      <c r="O41">
        <v>778786.8666666667</v>
      </c>
      <c r="P41">
        <v>281783.40000000002</v>
      </c>
      <c r="Q41">
        <v>295100.73333333328</v>
      </c>
      <c r="R41">
        <v>276818.40000000002</v>
      </c>
      <c r="S41">
        <v>287816.40000000002</v>
      </c>
      <c r="T41">
        <v>3746597.2</v>
      </c>
      <c r="U41">
        <v>3441014.5333333341</v>
      </c>
      <c r="V41">
        <v>41970.2</v>
      </c>
      <c r="W41">
        <v>125118.26666666671</v>
      </c>
      <c r="Y41">
        <v>0.8020219836034812</v>
      </c>
      <c r="Z41">
        <v>1.137137912097387</v>
      </c>
      <c r="AA41">
        <v>1.133855677070096</v>
      </c>
      <c r="AB41">
        <v>0.54772133580991067</v>
      </c>
      <c r="AC41">
        <v>0.70285297741453789</v>
      </c>
      <c r="AD41">
        <v>1.295925949409138</v>
      </c>
      <c r="AE41">
        <v>1.471027565095574</v>
      </c>
      <c r="AF41">
        <v>1.9412167368456721</v>
      </c>
      <c r="AG41">
        <v>2.423124765864729</v>
      </c>
      <c r="AH41">
        <v>0.20785856161965061</v>
      </c>
      <c r="AI41">
        <v>0.83117258646137393</v>
      </c>
      <c r="AK41">
        <v>0.8020219836034812</v>
      </c>
      <c r="AL41">
        <v>0.47355219717137509</v>
      </c>
      <c r="AM41">
        <v>0.47141808592714368</v>
      </c>
      <c r="AN41">
        <v>0.54772133580991067</v>
      </c>
      <c r="AO41">
        <v>0.31300959847091381</v>
      </c>
      <c r="AP41">
        <v>1.295925949409138</v>
      </c>
      <c r="AQ41">
        <v>0.52443679679029931</v>
      </c>
      <c r="AR41">
        <v>1.0419406462344341</v>
      </c>
      <c r="AS41">
        <v>0.46602182284696031</v>
      </c>
      <c r="AT41">
        <v>0.20785856161965061</v>
      </c>
      <c r="AU41">
        <v>0.45503740048346419</v>
      </c>
      <c r="AW41">
        <v>0.2090613623304913</v>
      </c>
      <c r="AY41">
        <f t="shared" si="3"/>
        <v>-0.37175039999999998</v>
      </c>
      <c r="AZ41" t="str">
        <f t="shared" si="1"/>
        <v/>
      </c>
      <c r="BA41">
        <f t="shared" si="1"/>
        <v>-0.37175039999999998</v>
      </c>
      <c r="BB41" t="str">
        <f t="shared" si="1"/>
        <v/>
      </c>
    </row>
    <row r="42" spans="1:54" x14ac:dyDescent="0.3">
      <c r="A42">
        <v>23</v>
      </c>
      <c r="B42" t="s">
        <v>111</v>
      </c>
      <c r="C42" t="s">
        <v>95</v>
      </c>
      <c r="D42" t="s">
        <v>96</v>
      </c>
      <c r="F42" s="2">
        <f t="shared" si="5"/>
        <v>0</v>
      </c>
      <c r="G42" s="2">
        <f t="shared" si="5"/>
        <v>0</v>
      </c>
      <c r="H42" s="4">
        <f t="shared" si="5"/>
        <v>0</v>
      </c>
      <c r="I42">
        <f t="shared" si="5"/>
        <v>1</v>
      </c>
      <c r="J42">
        <f t="shared" si="5"/>
        <v>0</v>
      </c>
      <c r="K42">
        <f t="shared" si="5"/>
        <v>4</v>
      </c>
      <c r="L42">
        <f t="shared" si="5"/>
        <v>0</v>
      </c>
      <c r="M42">
        <v>668118.80000000005</v>
      </c>
      <c r="N42">
        <v>909447.53333333321</v>
      </c>
      <c r="O42">
        <v>911439.53333333321</v>
      </c>
      <c r="P42">
        <v>275748.8</v>
      </c>
      <c r="Q42">
        <v>316975.86666666658</v>
      </c>
      <c r="R42">
        <v>268625.8</v>
      </c>
      <c r="S42">
        <v>306434.86666666658</v>
      </c>
      <c r="T42">
        <v>3752541.2</v>
      </c>
      <c r="U42">
        <v>3452258.4</v>
      </c>
      <c r="V42">
        <v>58445</v>
      </c>
      <c r="W42">
        <v>195988.8666666667</v>
      </c>
      <c r="Y42">
        <v>0.86401736079715197</v>
      </c>
      <c r="Z42">
        <v>1.257464252532615</v>
      </c>
      <c r="AA42">
        <v>1.251618894434068</v>
      </c>
      <c r="AB42">
        <v>0.50118759880424479</v>
      </c>
      <c r="AC42">
        <v>0.73474411800658956</v>
      </c>
      <c r="AD42">
        <v>1.257258346979506</v>
      </c>
      <c r="AE42">
        <v>1.5141892500765</v>
      </c>
      <c r="AF42">
        <v>1.9882627362268981</v>
      </c>
      <c r="AG42">
        <v>2.4273290697291179</v>
      </c>
      <c r="AH42">
        <v>0.31281343080336221</v>
      </c>
      <c r="AI42">
        <v>1.150512656123222</v>
      </c>
      <c r="AK42">
        <v>0.86401736079715197</v>
      </c>
      <c r="AL42">
        <v>0.45270100786195461</v>
      </c>
      <c r="AM42">
        <v>0.45176890126507108</v>
      </c>
      <c r="AN42">
        <v>0.50118759880424479</v>
      </c>
      <c r="AO42">
        <v>0.30779596219654187</v>
      </c>
      <c r="AP42">
        <v>1.257258346979506</v>
      </c>
      <c r="AQ42">
        <v>0.51887952953499439</v>
      </c>
      <c r="AR42">
        <v>1.0771515618194829</v>
      </c>
      <c r="AS42">
        <v>0.47000282880617311</v>
      </c>
      <c r="AT42">
        <v>0.31281343080336221</v>
      </c>
      <c r="AU42">
        <v>0.59879913141097263</v>
      </c>
      <c r="AW42">
        <v>0.20691585545816149</v>
      </c>
      <c r="AY42">
        <f t="shared" si="3"/>
        <v>-0.38741759999999997</v>
      </c>
      <c r="AZ42" t="str">
        <f t="shared" si="1"/>
        <v/>
      </c>
      <c r="BA42">
        <f t="shared" si="1"/>
        <v>-0.38741759999999997</v>
      </c>
      <c r="BB42" t="str">
        <f t="shared" si="1"/>
        <v/>
      </c>
    </row>
    <row r="43" spans="1:54" x14ac:dyDescent="0.3">
      <c r="A43">
        <v>24</v>
      </c>
      <c r="B43" t="s">
        <v>112</v>
      </c>
      <c r="C43" t="s">
        <v>113</v>
      </c>
      <c r="D43" t="s">
        <v>114</v>
      </c>
      <c r="F43" s="2">
        <f t="shared" si="5"/>
        <v>0</v>
      </c>
      <c r="G43" s="2">
        <f t="shared" si="5"/>
        <v>0</v>
      </c>
      <c r="H43" s="4">
        <f t="shared" si="5"/>
        <v>1</v>
      </c>
      <c r="I43">
        <f t="shared" si="5"/>
        <v>0</v>
      </c>
      <c r="J43">
        <f t="shared" si="5"/>
        <v>1</v>
      </c>
      <c r="K43">
        <f t="shared" si="5"/>
        <v>3</v>
      </c>
      <c r="L43">
        <f t="shared" si="5"/>
        <v>3</v>
      </c>
      <c r="M43">
        <v>1465680.2</v>
      </c>
      <c r="N43">
        <v>805049.4</v>
      </c>
      <c r="O43">
        <v>815944.2</v>
      </c>
      <c r="P43">
        <v>2004888.8</v>
      </c>
      <c r="Q43">
        <v>476337.4</v>
      </c>
      <c r="R43">
        <v>1414445.2</v>
      </c>
      <c r="S43">
        <v>334578.2</v>
      </c>
      <c r="T43">
        <v>3393315.6</v>
      </c>
      <c r="U43">
        <v>3056123.6</v>
      </c>
      <c r="V43">
        <v>7725292.4000000004</v>
      </c>
      <c r="W43">
        <v>723007.4</v>
      </c>
      <c r="Y43">
        <v>1.993932632205542</v>
      </c>
      <c r="Z43">
        <v>1.101522349216975</v>
      </c>
      <c r="AA43">
        <v>1.106228302395903</v>
      </c>
      <c r="AB43">
        <v>2.927257356990594</v>
      </c>
      <c r="AC43">
        <v>0.98788317163125616</v>
      </c>
      <c r="AD43">
        <v>1.5636783546069639</v>
      </c>
      <c r="AE43">
        <v>0.67415859655011445</v>
      </c>
      <c r="AF43">
        <v>1.395617138175294</v>
      </c>
      <c r="AG43">
        <v>1.7574865670176221</v>
      </c>
      <c r="AH43">
        <v>5.5637546359910628</v>
      </c>
      <c r="AI43">
        <v>1.971700047084596</v>
      </c>
      <c r="AK43">
        <v>1.993932632205542</v>
      </c>
      <c r="AL43">
        <v>0.39187783238012341</v>
      </c>
      <c r="AM43">
        <v>0.40153535377467048</v>
      </c>
      <c r="AN43">
        <v>2.927257356990594</v>
      </c>
      <c r="AO43">
        <v>0.33282475761370728</v>
      </c>
      <c r="AP43">
        <v>1.5636783546069639</v>
      </c>
      <c r="AQ43">
        <v>0.30347504140809167</v>
      </c>
      <c r="AR43">
        <v>0.72692858797963711</v>
      </c>
      <c r="AS43">
        <v>0.33793209304567429</v>
      </c>
      <c r="AT43">
        <v>5.5637546359910628</v>
      </c>
      <c r="AU43">
        <v>0.96907205103198069</v>
      </c>
      <c r="AW43">
        <v>0.1846582912025041</v>
      </c>
      <c r="AY43">
        <f t="shared" si="3"/>
        <v>2.4191999999999998E-3</v>
      </c>
      <c r="AZ43">
        <f t="shared" si="1"/>
        <v>2.4191999999999998E-3</v>
      </c>
      <c r="BA43" t="str">
        <f t="shared" si="1"/>
        <v/>
      </c>
      <c r="BB43">
        <f t="shared" si="1"/>
        <v>2.4191999999999998E-3</v>
      </c>
    </row>
    <row r="44" spans="1:54" x14ac:dyDescent="0.3">
      <c r="A44">
        <v>24</v>
      </c>
      <c r="B44" t="s">
        <v>115</v>
      </c>
      <c r="C44" t="s">
        <v>113</v>
      </c>
      <c r="D44" t="s">
        <v>114</v>
      </c>
      <c r="F44" s="2">
        <f t="shared" si="5"/>
        <v>0</v>
      </c>
      <c r="G44" s="2">
        <f t="shared" si="5"/>
        <v>1</v>
      </c>
      <c r="H44" s="4">
        <f t="shared" si="5"/>
        <v>0</v>
      </c>
      <c r="I44">
        <f t="shared" si="5"/>
        <v>1</v>
      </c>
      <c r="J44">
        <f t="shared" si="5"/>
        <v>0</v>
      </c>
      <c r="K44">
        <f t="shared" si="5"/>
        <v>3</v>
      </c>
      <c r="L44">
        <f t="shared" si="5"/>
        <v>0</v>
      </c>
      <c r="M44">
        <v>7040893.2000000002</v>
      </c>
      <c r="N44">
        <v>5399619</v>
      </c>
      <c r="O44">
        <v>5410234</v>
      </c>
      <c r="P44">
        <v>6888278.7999999998</v>
      </c>
      <c r="Q44">
        <v>2892020.8</v>
      </c>
      <c r="R44">
        <v>15975768.6</v>
      </c>
      <c r="S44">
        <v>5961358.5999999996</v>
      </c>
      <c r="T44">
        <v>7598860.4000000004</v>
      </c>
      <c r="U44">
        <v>5364939.4000000004</v>
      </c>
      <c r="V44">
        <v>20961509</v>
      </c>
      <c r="W44">
        <v>8566116</v>
      </c>
      <c r="Y44">
        <v>5.6572891714051368</v>
      </c>
      <c r="Z44">
        <v>4.0618646310409527</v>
      </c>
      <c r="AA44">
        <v>4.0861980960005893</v>
      </c>
      <c r="AB44">
        <v>5.8895154875994198</v>
      </c>
      <c r="AC44">
        <v>2.4281693752156568</v>
      </c>
      <c r="AD44">
        <v>11.34680224619806</v>
      </c>
      <c r="AE44">
        <v>4.6809942373656668</v>
      </c>
      <c r="AF44">
        <v>4.7114479851676148</v>
      </c>
      <c r="AG44">
        <v>3.5477944058831778</v>
      </c>
      <c r="AH44">
        <v>9.1245954948011789</v>
      </c>
      <c r="AI44">
        <v>6.7965789539623076</v>
      </c>
      <c r="AK44">
        <v>5.6572891714051368</v>
      </c>
      <c r="AL44">
        <v>1.119451984635089</v>
      </c>
      <c r="AM44">
        <v>1.1282435575732961</v>
      </c>
      <c r="AN44">
        <v>5.8895154875994198</v>
      </c>
      <c r="AO44">
        <v>0.79814853399875574</v>
      </c>
      <c r="AP44">
        <v>11.34680224619806</v>
      </c>
      <c r="AQ44">
        <v>1.3361777297919619</v>
      </c>
      <c r="AR44">
        <v>2.5629186803591439</v>
      </c>
      <c r="AS44">
        <v>0.57031164584914218</v>
      </c>
      <c r="AT44">
        <v>9.1245954948011789</v>
      </c>
      <c r="AU44">
        <v>3.7386994906119071</v>
      </c>
      <c r="AW44">
        <v>0.18384341641794891</v>
      </c>
      <c r="AY44">
        <f t="shared" si="3"/>
        <v>-0.17567999999999989</v>
      </c>
      <c r="AZ44" t="str">
        <f t="shared" si="1"/>
        <v/>
      </c>
      <c r="BA44">
        <f t="shared" si="1"/>
        <v>-0.17567999999999989</v>
      </c>
      <c r="BB44" t="str">
        <f t="shared" si="1"/>
        <v/>
      </c>
    </row>
    <row r="45" spans="1:54" x14ac:dyDescent="0.3">
      <c r="A45">
        <v>24</v>
      </c>
      <c r="B45" t="s">
        <v>116</v>
      </c>
      <c r="C45" t="s">
        <v>113</v>
      </c>
      <c r="D45" t="s">
        <v>114</v>
      </c>
      <c r="F45" s="2">
        <f t="shared" si="5"/>
        <v>0</v>
      </c>
      <c r="G45" s="2">
        <f t="shared" si="5"/>
        <v>1</v>
      </c>
      <c r="H45" s="4">
        <f t="shared" si="5"/>
        <v>0</v>
      </c>
      <c r="I45">
        <f t="shared" si="5"/>
        <v>0</v>
      </c>
      <c r="J45">
        <f t="shared" si="5"/>
        <v>1</v>
      </c>
      <c r="K45">
        <f t="shared" si="5"/>
        <v>3</v>
      </c>
      <c r="L45">
        <f t="shared" si="5"/>
        <v>0</v>
      </c>
      <c r="M45">
        <v>2754637.4</v>
      </c>
      <c r="N45">
        <v>1799316.4</v>
      </c>
      <c r="O45">
        <v>1810572.4</v>
      </c>
      <c r="P45">
        <v>4808313.4000000004</v>
      </c>
      <c r="Q45">
        <v>1307351.8</v>
      </c>
      <c r="R45">
        <v>4566077.4000000004</v>
      </c>
      <c r="S45">
        <v>1402055.2</v>
      </c>
      <c r="T45">
        <v>7454517.4000000004</v>
      </c>
      <c r="U45">
        <v>5233509.4000000004</v>
      </c>
      <c r="V45">
        <v>13585854.4</v>
      </c>
      <c r="W45">
        <v>4335244.8</v>
      </c>
      <c r="Y45">
        <v>2.651245873398147</v>
      </c>
      <c r="Z45">
        <v>1.740568924252875</v>
      </c>
      <c r="AA45">
        <v>1.731810330203734</v>
      </c>
      <c r="AB45">
        <v>3.0370804679987491</v>
      </c>
      <c r="AC45">
        <v>1.5317678962368519</v>
      </c>
      <c r="AD45">
        <v>3.5512992342002692</v>
      </c>
      <c r="AE45">
        <v>1.5787274721777069</v>
      </c>
      <c r="AF45">
        <v>4.6116574038518596</v>
      </c>
      <c r="AG45">
        <v>3.4761124201351778</v>
      </c>
      <c r="AH45">
        <v>6.6623960903962143</v>
      </c>
      <c r="AI45">
        <v>3.6015741382376292</v>
      </c>
      <c r="AK45">
        <v>2.651245873398147</v>
      </c>
      <c r="AL45">
        <v>0.57053980840137231</v>
      </c>
      <c r="AM45">
        <v>0.56643786379136141</v>
      </c>
      <c r="AN45">
        <v>3.0370804679987491</v>
      </c>
      <c r="AO45">
        <v>0.60058669220888983</v>
      </c>
      <c r="AP45">
        <v>3.5512992342002692</v>
      </c>
      <c r="AQ45">
        <v>0.4992854341864586</v>
      </c>
      <c r="AR45">
        <v>2.483960891037714</v>
      </c>
      <c r="AS45">
        <v>0.5479368843603879</v>
      </c>
      <c r="AT45">
        <v>6.6623960903962143</v>
      </c>
      <c r="AU45">
        <v>1.5879567714175209</v>
      </c>
      <c r="AW45">
        <v>0.1882029310218058</v>
      </c>
      <c r="AY45">
        <f t="shared" si="3"/>
        <v>0.16646399999999989</v>
      </c>
      <c r="AZ45" t="str">
        <f t="shared" si="1"/>
        <v/>
      </c>
      <c r="BA45" t="str">
        <f t="shared" si="1"/>
        <v/>
      </c>
      <c r="BB45">
        <f t="shared" si="1"/>
        <v>0.16646399999999989</v>
      </c>
    </row>
    <row r="46" spans="1:54" x14ac:dyDescent="0.3">
      <c r="A46">
        <v>24</v>
      </c>
      <c r="B46" t="s">
        <v>117</v>
      </c>
      <c r="C46" t="s">
        <v>113</v>
      </c>
      <c r="D46" t="s">
        <v>114</v>
      </c>
      <c r="F46" s="2">
        <f t="shared" si="5"/>
        <v>0</v>
      </c>
      <c r="G46" s="2">
        <f t="shared" si="5"/>
        <v>0</v>
      </c>
      <c r="H46" s="4">
        <f t="shared" si="5"/>
        <v>0</v>
      </c>
      <c r="I46">
        <f t="shared" si="5"/>
        <v>0</v>
      </c>
      <c r="J46">
        <f t="shared" si="5"/>
        <v>1</v>
      </c>
      <c r="K46">
        <f t="shared" si="5"/>
        <v>3</v>
      </c>
      <c r="L46">
        <f t="shared" si="5"/>
        <v>0</v>
      </c>
      <c r="M46">
        <v>414114.2</v>
      </c>
      <c r="N46">
        <v>1132188</v>
      </c>
      <c r="O46">
        <v>1134426</v>
      </c>
      <c r="P46">
        <v>355969</v>
      </c>
      <c r="Q46">
        <v>403845.8</v>
      </c>
      <c r="R46">
        <v>185834.8</v>
      </c>
      <c r="S46">
        <v>435973.8</v>
      </c>
      <c r="T46">
        <v>3528815.8</v>
      </c>
      <c r="U46">
        <v>3138964.6</v>
      </c>
      <c r="V46">
        <v>708200.2</v>
      </c>
      <c r="W46">
        <v>1285818.2</v>
      </c>
      <c r="Y46">
        <v>0.81888158580986781</v>
      </c>
      <c r="Z46">
        <v>1.333356885181274</v>
      </c>
      <c r="AA46">
        <v>1.3253619270864869</v>
      </c>
      <c r="AB46">
        <v>0.81972908879397433</v>
      </c>
      <c r="AC46">
        <v>0.89857502157683489</v>
      </c>
      <c r="AD46">
        <v>0.34481120220152661</v>
      </c>
      <c r="AE46">
        <v>0.87333169918274511</v>
      </c>
      <c r="AF46">
        <v>1.548924137197901</v>
      </c>
      <c r="AG46">
        <v>1.8456679657800119</v>
      </c>
      <c r="AH46">
        <v>2.0538622566149569</v>
      </c>
      <c r="AI46">
        <v>2.3352883703773841</v>
      </c>
      <c r="AK46">
        <v>0.81888158580986781</v>
      </c>
      <c r="AL46">
        <v>0.45689406961901108</v>
      </c>
      <c r="AM46">
        <v>0.44730825461447238</v>
      </c>
      <c r="AN46">
        <v>0.81972908879397433</v>
      </c>
      <c r="AO46">
        <v>0.33047392200096498</v>
      </c>
      <c r="AP46">
        <v>0.34481120220152661</v>
      </c>
      <c r="AQ46">
        <v>0.35502608498791233</v>
      </c>
      <c r="AR46">
        <v>0.80266901738941665</v>
      </c>
      <c r="AS46">
        <v>0.36880235356511548</v>
      </c>
      <c r="AT46">
        <v>2.0538622566149569</v>
      </c>
      <c r="AU46">
        <v>0.98502917977748439</v>
      </c>
      <c r="AW46">
        <v>0.18814999521709971</v>
      </c>
      <c r="AY46">
        <f t="shared" si="3"/>
        <v>6.7968000000000004E-3</v>
      </c>
      <c r="AZ46" t="str">
        <f t="shared" si="1"/>
        <v/>
      </c>
      <c r="BA46" t="str">
        <f t="shared" si="1"/>
        <v/>
      </c>
      <c r="BB46">
        <f t="shared" si="1"/>
        <v>6.7968000000000004E-3</v>
      </c>
    </row>
    <row r="47" spans="1:54" x14ac:dyDescent="0.3">
      <c r="A47">
        <v>24</v>
      </c>
      <c r="B47" t="s">
        <v>118</v>
      </c>
      <c r="C47" t="s">
        <v>113</v>
      </c>
      <c r="D47" t="s">
        <v>114</v>
      </c>
      <c r="F47" s="2">
        <f t="shared" si="5"/>
        <v>0</v>
      </c>
      <c r="G47" s="2">
        <f t="shared" si="5"/>
        <v>1</v>
      </c>
      <c r="H47" s="4">
        <f t="shared" si="5"/>
        <v>0</v>
      </c>
      <c r="I47">
        <f t="shared" si="5"/>
        <v>0</v>
      </c>
      <c r="J47">
        <f t="shared" si="5"/>
        <v>1</v>
      </c>
      <c r="K47">
        <f t="shared" si="5"/>
        <v>3</v>
      </c>
      <c r="L47">
        <f t="shared" si="5"/>
        <v>0</v>
      </c>
      <c r="M47">
        <v>328897.59999999998</v>
      </c>
      <c r="N47">
        <v>1175844</v>
      </c>
      <c r="O47">
        <v>1179043</v>
      </c>
      <c r="P47">
        <v>235216.4</v>
      </c>
      <c r="Q47">
        <v>841246</v>
      </c>
      <c r="R47">
        <v>67910.8</v>
      </c>
      <c r="S47">
        <v>513179.2</v>
      </c>
      <c r="T47">
        <v>3395854.4</v>
      </c>
      <c r="U47">
        <v>3040677.6</v>
      </c>
      <c r="V47">
        <v>335678.2</v>
      </c>
      <c r="W47">
        <v>2919618.6</v>
      </c>
      <c r="Y47">
        <v>0.67592614277964458</v>
      </c>
      <c r="Z47">
        <v>1.3606341554201209</v>
      </c>
      <c r="AA47">
        <v>1.3607725221663709</v>
      </c>
      <c r="AB47">
        <v>0.67817177440156229</v>
      </c>
      <c r="AC47">
        <v>1.393723107397091</v>
      </c>
      <c r="AD47">
        <v>0.17417316260980439</v>
      </c>
      <c r="AE47">
        <v>0.87885791165754201</v>
      </c>
      <c r="AF47">
        <v>1.382228320639115</v>
      </c>
      <c r="AG47">
        <v>1.71938895159401</v>
      </c>
      <c r="AH47">
        <v>1.262440713786054</v>
      </c>
      <c r="AI47">
        <v>3.0443942256504668</v>
      </c>
      <c r="AK47">
        <v>0.67592614277964458</v>
      </c>
      <c r="AL47">
        <v>0.43140674220630898</v>
      </c>
      <c r="AM47">
        <v>0.43305608360096809</v>
      </c>
      <c r="AN47">
        <v>0.67817177440156229</v>
      </c>
      <c r="AO47">
        <v>0.49052942179841919</v>
      </c>
      <c r="AP47">
        <v>0.17417316260980439</v>
      </c>
      <c r="AQ47">
        <v>0.36684595539700238</v>
      </c>
      <c r="AR47">
        <v>0.70942860742798075</v>
      </c>
      <c r="AS47">
        <v>0.32715992185985671</v>
      </c>
      <c r="AT47">
        <v>1.262440713786054</v>
      </c>
      <c r="AU47">
        <v>1.29708393100882</v>
      </c>
      <c r="AW47">
        <v>0.17869007660774511</v>
      </c>
      <c r="AY47">
        <f t="shared" si="3"/>
        <v>6.7968000000000004E-3</v>
      </c>
      <c r="AZ47" t="str">
        <f t="shared" si="1"/>
        <v/>
      </c>
      <c r="BA47" t="str">
        <f t="shared" si="1"/>
        <v/>
      </c>
      <c r="BB47">
        <f t="shared" si="1"/>
        <v>6.7968000000000004E-3</v>
      </c>
    </row>
    <row r="48" spans="1:54" x14ac:dyDescent="0.3">
      <c r="A48">
        <v>24</v>
      </c>
      <c r="B48" t="s">
        <v>119</v>
      </c>
      <c r="C48" t="s">
        <v>113</v>
      </c>
      <c r="D48" t="s">
        <v>114</v>
      </c>
      <c r="F48" s="2">
        <f t="shared" si="5"/>
        <v>0</v>
      </c>
      <c r="G48" s="2">
        <f t="shared" si="5"/>
        <v>0</v>
      </c>
      <c r="H48" s="4">
        <f t="shared" si="5"/>
        <v>0</v>
      </c>
      <c r="I48">
        <f t="shared" si="5"/>
        <v>0</v>
      </c>
      <c r="J48">
        <f t="shared" si="5"/>
        <v>1</v>
      </c>
      <c r="K48">
        <f t="shared" si="5"/>
        <v>3</v>
      </c>
      <c r="L48">
        <f t="shared" si="5"/>
        <v>0</v>
      </c>
      <c r="M48">
        <v>2180548</v>
      </c>
      <c r="N48">
        <v>1906806.2</v>
      </c>
      <c r="O48">
        <v>1900528.4</v>
      </c>
      <c r="P48">
        <v>7568929</v>
      </c>
      <c r="Q48">
        <v>730118.6</v>
      </c>
      <c r="R48">
        <v>5117375.4000000004</v>
      </c>
      <c r="S48">
        <v>1296124.8</v>
      </c>
      <c r="T48">
        <v>7570115.2000000002</v>
      </c>
      <c r="U48">
        <v>5299455.4000000004</v>
      </c>
      <c r="V48">
        <v>9604938.1999999993</v>
      </c>
      <c r="W48">
        <v>3261385.8</v>
      </c>
      <c r="Y48">
        <v>2.1243860448012128</v>
      </c>
      <c r="Z48">
        <v>1.743260803609155</v>
      </c>
      <c r="AA48">
        <v>1.740648745384533</v>
      </c>
      <c r="AB48">
        <v>3.4562769946001941</v>
      </c>
      <c r="AC48">
        <v>1.1471088014019191</v>
      </c>
      <c r="AD48">
        <v>3.3294381968094968</v>
      </c>
      <c r="AE48">
        <v>1.615628989262041</v>
      </c>
      <c r="AF48">
        <v>4.5381545206066223</v>
      </c>
      <c r="AG48">
        <v>3.402908249478787</v>
      </c>
      <c r="AH48">
        <v>5.3003358413930979</v>
      </c>
      <c r="AI48">
        <v>3.192229383147787</v>
      </c>
      <c r="AK48">
        <v>2.1243860448012128</v>
      </c>
      <c r="AL48">
        <v>0.57940426821587609</v>
      </c>
      <c r="AM48">
        <v>0.57728583537973466</v>
      </c>
      <c r="AN48">
        <v>3.4562769946001941</v>
      </c>
      <c r="AO48">
        <v>0.39367007880937299</v>
      </c>
      <c r="AP48">
        <v>3.3294381968094968</v>
      </c>
      <c r="AQ48">
        <v>0.60989527961937706</v>
      </c>
      <c r="AR48">
        <v>2.4574788372032339</v>
      </c>
      <c r="AS48">
        <v>0.54783794217510151</v>
      </c>
      <c r="AT48">
        <v>5.3003358413930979</v>
      </c>
      <c r="AU48">
        <v>1.44229346618522</v>
      </c>
      <c r="AW48">
        <v>0.17283493638969949</v>
      </c>
      <c r="AY48">
        <f t="shared" si="3"/>
        <v>0.16646399999999989</v>
      </c>
      <c r="AZ48" t="str">
        <f t="shared" si="1"/>
        <v/>
      </c>
      <c r="BA48" t="str">
        <f t="shared" si="1"/>
        <v/>
      </c>
      <c r="BB48">
        <f t="shared" si="1"/>
        <v>0.16646399999999989</v>
      </c>
    </row>
    <row r="49" spans="1:54" x14ac:dyDescent="0.3">
      <c r="A49">
        <v>24</v>
      </c>
      <c r="B49" t="s">
        <v>120</v>
      </c>
      <c r="C49" t="s">
        <v>113</v>
      </c>
      <c r="D49" t="s">
        <v>114</v>
      </c>
      <c r="F49" s="2">
        <f t="shared" si="5"/>
        <v>0</v>
      </c>
      <c r="G49" s="2">
        <f t="shared" si="5"/>
        <v>0</v>
      </c>
      <c r="H49" s="4">
        <f t="shared" si="5"/>
        <v>0</v>
      </c>
      <c r="I49">
        <f t="shared" si="5"/>
        <v>1</v>
      </c>
      <c r="J49">
        <f t="shared" si="5"/>
        <v>0</v>
      </c>
      <c r="K49">
        <f t="shared" si="5"/>
        <v>3</v>
      </c>
      <c r="L49">
        <f t="shared" si="5"/>
        <v>0</v>
      </c>
      <c r="M49">
        <v>6904071</v>
      </c>
      <c r="N49">
        <v>5904663</v>
      </c>
      <c r="O49">
        <v>5942701.5999999996</v>
      </c>
      <c r="P49">
        <v>4053004.4</v>
      </c>
      <c r="Q49">
        <v>2822786.6</v>
      </c>
      <c r="R49">
        <v>10738918.4</v>
      </c>
      <c r="S49">
        <v>5843174.2000000002</v>
      </c>
      <c r="T49">
        <v>7483609.4000000004</v>
      </c>
      <c r="U49">
        <v>5350332.8</v>
      </c>
      <c r="V49">
        <v>43890192.200000003</v>
      </c>
      <c r="W49">
        <v>13638870.199999999</v>
      </c>
      <c r="Y49">
        <v>5.7168354118242863</v>
      </c>
      <c r="Z49">
        <v>4.3272922285832456</v>
      </c>
      <c r="AA49">
        <v>4.3777113419375384</v>
      </c>
      <c r="AB49">
        <v>4.2012629465840288</v>
      </c>
      <c r="AC49">
        <v>2.4070393615926151</v>
      </c>
      <c r="AD49">
        <v>7.9933730095974171</v>
      </c>
      <c r="AE49">
        <v>4.4090755723882467</v>
      </c>
      <c r="AF49">
        <v>4.3847708093933759</v>
      </c>
      <c r="AG49">
        <v>3.396585251414217</v>
      </c>
      <c r="AH49">
        <v>16.255055263999381</v>
      </c>
      <c r="AI49">
        <v>8.5291605634032752</v>
      </c>
      <c r="AK49">
        <v>5.7168354118242863</v>
      </c>
      <c r="AL49">
        <v>1.280647131998558</v>
      </c>
      <c r="AM49">
        <v>1.3136691381689161</v>
      </c>
      <c r="AN49">
        <v>4.2012629465840288</v>
      </c>
      <c r="AO49">
        <v>0.69850079499883577</v>
      </c>
      <c r="AP49">
        <v>7.9933730095974171</v>
      </c>
      <c r="AQ49">
        <v>1.1011535866069611</v>
      </c>
      <c r="AR49">
        <v>2.3681915852008388</v>
      </c>
      <c r="AS49">
        <v>0.54919435959309337</v>
      </c>
      <c r="AT49">
        <v>16.255055263999381</v>
      </c>
      <c r="AU49">
        <v>4.5485912026022559</v>
      </c>
      <c r="AW49">
        <v>0.17613240499049429</v>
      </c>
      <c r="AY49">
        <f t="shared" si="3"/>
        <v>-0.17567999999999989</v>
      </c>
      <c r="AZ49" t="str">
        <f t="shared" si="1"/>
        <v/>
      </c>
      <c r="BA49">
        <f t="shared" si="1"/>
        <v>-0.17567999999999989</v>
      </c>
      <c r="BB49" t="str">
        <f t="shared" si="1"/>
        <v/>
      </c>
    </row>
    <row r="50" spans="1:54" x14ac:dyDescent="0.3">
      <c r="A50">
        <v>24</v>
      </c>
      <c r="B50" t="s">
        <v>121</v>
      </c>
      <c r="C50" t="s">
        <v>113</v>
      </c>
      <c r="D50" t="s">
        <v>114</v>
      </c>
      <c r="F50" s="2">
        <f t="shared" si="5"/>
        <v>0</v>
      </c>
      <c r="G50" s="2">
        <f t="shared" si="5"/>
        <v>1</v>
      </c>
      <c r="H50" s="4">
        <f t="shared" si="5"/>
        <v>1</v>
      </c>
      <c r="I50">
        <f t="shared" si="5"/>
        <v>0</v>
      </c>
      <c r="J50">
        <f t="shared" si="5"/>
        <v>1</v>
      </c>
      <c r="K50">
        <f t="shared" si="5"/>
        <v>3</v>
      </c>
      <c r="L50">
        <f t="shared" si="5"/>
        <v>3</v>
      </c>
      <c r="M50">
        <v>1297565.2</v>
      </c>
      <c r="N50">
        <v>880414.8</v>
      </c>
      <c r="O50">
        <v>886395.2</v>
      </c>
      <c r="P50">
        <v>962221.8</v>
      </c>
      <c r="Q50">
        <v>404700</v>
      </c>
      <c r="R50">
        <v>840370</v>
      </c>
      <c r="S50">
        <v>284102.8</v>
      </c>
      <c r="T50">
        <v>3530230</v>
      </c>
      <c r="U50">
        <v>3141473</v>
      </c>
      <c r="V50">
        <v>3234570.4</v>
      </c>
      <c r="W50">
        <v>1021632.6</v>
      </c>
      <c r="Y50">
        <v>1.588220607989933</v>
      </c>
      <c r="Z50">
        <v>1.116460578038823</v>
      </c>
      <c r="AA50">
        <v>1.1165336190140811</v>
      </c>
      <c r="AB50">
        <v>1.61790086220135</v>
      </c>
      <c r="AC50">
        <v>0.92927987502189358</v>
      </c>
      <c r="AD50">
        <v>1.1860468541970479</v>
      </c>
      <c r="AE50">
        <v>0.57624550721375267</v>
      </c>
      <c r="AF50">
        <v>1.492975046613719</v>
      </c>
      <c r="AG50">
        <v>1.7756409366033039</v>
      </c>
      <c r="AH50">
        <v>3.67967465921538</v>
      </c>
      <c r="AI50">
        <v>2.0157048238092101</v>
      </c>
      <c r="AK50">
        <v>1.588220607989933</v>
      </c>
      <c r="AL50">
        <v>0.41318312822841108</v>
      </c>
      <c r="AM50">
        <v>0.4103837706032209</v>
      </c>
      <c r="AN50">
        <v>1.61790086220135</v>
      </c>
      <c r="AO50">
        <v>0.32964318240410639</v>
      </c>
      <c r="AP50">
        <v>1.1860468541970479</v>
      </c>
      <c r="AQ50">
        <v>0.26147350044921042</v>
      </c>
      <c r="AR50">
        <v>0.77335708541795611</v>
      </c>
      <c r="AS50">
        <v>0.35394911116454753</v>
      </c>
      <c r="AT50">
        <v>3.67967465921538</v>
      </c>
      <c r="AU50">
        <v>0.96391443759202955</v>
      </c>
      <c r="AW50">
        <v>0.18089473020518201</v>
      </c>
      <c r="AY50">
        <f t="shared" si="3"/>
        <v>2.4191999999999998E-3</v>
      </c>
      <c r="AZ50">
        <f t="shared" si="1"/>
        <v>2.4191999999999998E-3</v>
      </c>
      <c r="BA50" t="str">
        <f t="shared" si="1"/>
        <v/>
      </c>
      <c r="BB50">
        <f t="shared" si="1"/>
        <v>2.4191999999999998E-3</v>
      </c>
    </row>
    <row r="51" spans="1:54" x14ac:dyDescent="0.3">
      <c r="A51">
        <v>24</v>
      </c>
      <c r="B51" t="s">
        <v>122</v>
      </c>
      <c r="C51" t="s">
        <v>123</v>
      </c>
      <c r="D51" t="s">
        <v>114</v>
      </c>
      <c r="F51" s="2">
        <f t="shared" ref="F51:L58" si="6">F703</f>
        <v>0</v>
      </c>
      <c r="G51" s="2">
        <f t="shared" si="6"/>
        <v>0</v>
      </c>
      <c r="H51" s="4">
        <f t="shared" si="6"/>
        <v>0</v>
      </c>
      <c r="I51">
        <f t="shared" si="6"/>
        <v>1</v>
      </c>
      <c r="J51">
        <f t="shared" si="6"/>
        <v>0</v>
      </c>
      <c r="K51">
        <f t="shared" si="6"/>
        <v>3</v>
      </c>
      <c r="L51">
        <f t="shared" si="6"/>
        <v>0</v>
      </c>
      <c r="M51">
        <v>1465680.2</v>
      </c>
      <c r="N51">
        <v>1124819.8</v>
      </c>
      <c r="O51">
        <v>1134206</v>
      </c>
      <c r="P51">
        <v>2004888.8</v>
      </c>
      <c r="Q51">
        <v>638493.6</v>
      </c>
      <c r="R51">
        <v>1414445.2</v>
      </c>
      <c r="S51">
        <v>743868.2</v>
      </c>
      <c r="T51">
        <v>3393315.6</v>
      </c>
      <c r="U51">
        <v>3238713.8</v>
      </c>
      <c r="V51">
        <v>7725292.4000000004</v>
      </c>
      <c r="W51">
        <v>1393392.6</v>
      </c>
      <c r="Y51">
        <v>1.918850635411218</v>
      </c>
      <c r="Z51">
        <v>1.382668153801933</v>
      </c>
      <c r="AA51">
        <v>1.3763504413771439</v>
      </c>
      <c r="AB51">
        <v>2.9079386274039281</v>
      </c>
      <c r="AC51">
        <v>1.2534447896236089</v>
      </c>
      <c r="AD51">
        <v>1.5204563011997381</v>
      </c>
      <c r="AE51">
        <v>1.1345921751926651</v>
      </c>
      <c r="AF51">
        <v>1.370284883386921</v>
      </c>
      <c r="AG51">
        <v>1.9565920642460699</v>
      </c>
      <c r="AH51">
        <v>5.2738582712016067</v>
      </c>
      <c r="AI51">
        <v>2.200168941810261</v>
      </c>
      <c r="AK51">
        <v>1.918850635411218</v>
      </c>
      <c r="AL51">
        <v>0.64416149320313709</v>
      </c>
      <c r="AM51">
        <v>0.6387592301820405</v>
      </c>
      <c r="AN51">
        <v>2.9079386274039281</v>
      </c>
      <c r="AO51">
        <v>0.59197500780574042</v>
      </c>
      <c r="AP51">
        <v>1.5204563011997381</v>
      </c>
      <c r="AQ51">
        <v>0.68202636197675015</v>
      </c>
      <c r="AR51">
        <v>0.70979358819313343</v>
      </c>
      <c r="AS51">
        <v>0.42706670921761541</v>
      </c>
      <c r="AT51">
        <v>5.2738582712016067</v>
      </c>
      <c r="AU51">
        <v>1.1596587865846231</v>
      </c>
      <c r="AW51">
        <v>0.26596487682545561</v>
      </c>
      <c r="AY51">
        <f t="shared" si="3"/>
        <v>-0.1629849599999999</v>
      </c>
      <c r="AZ51" t="str">
        <f t="shared" si="1"/>
        <v/>
      </c>
      <c r="BA51">
        <f t="shared" si="1"/>
        <v>-0.1629849599999999</v>
      </c>
      <c r="BB51" t="str">
        <f t="shared" si="1"/>
        <v/>
      </c>
    </row>
    <row r="52" spans="1:54" x14ac:dyDescent="0.3">
      <c r="A52">
        <v>24</v>
      </c>
      <c r="B52" t="s">
        <v>124</v>
      </c>
      <c r="C52" t="s">
        <v>123</v>
      </c>
      <c r="D52" t="s">
        <v>114</v>
      </c>
      <c r="F52" s="2">
        <f t="shared" si="6"/>
        <v>0</v>
      </c>
      <c r="G52" s="2">
        <f t="shared" si="6"/>
        <v>1</v>
      </c>
      <c r="H52" s="4">
        <f t="shared" si="6"/>
        <v>0</v>
      </c>
      <c r="I52">
        <f t="shared" si="6"/>
        <v>1</v>
      </c>
      <c r="J52">
        <f t="shared" si="6"/>
        <v>0</v>
      </c>
      <c r="K52">
        <f t="shared" si="6"/>
        <v>3</v>
      </c>
      <c r="L52">
        <f t="shared" si="6"/>
        <v>0</v>
      </c>
      <c r="M52">
        <v>7040893.2000000002</v>
      </c>
      <c r="N52">
        <v>4359268.2</v>
      </c>
      <c r="O52">
        <v>4432171.4000000004</v>
      </c>
      <c r="P52">
        <v>6888278.7999999998</v>
      </c>
      <c r="Q52">
        <v>2816742.4</v>
      </c>
      <c r="R52">
        <v>15975768.6</v>
      </c>
      <c r="S52">
        <v>4446979.4000000004</v>
      </c>
      <c r="T52">
        <v>7598860.4000000004</v>
      </c>
      <c r="U52">
        <v>4888923.8</v>
      </c>
      <c r="V52">
        <v>20961509</v>
      </c>
      <c r="W52">
        <v>6765857.4000000004</v>
      </c>
      <c r="Y52">
        <v>5.6409331251867112</v>
      </c>
      <c r="Z52">
        <v>3.5467164172208872</v>
      </c>
      <c r="AA52">
        <v>3.540693389857188</v>
      </c>
      <c r="AB52">
        <v>5.9272057194029912</v>
      </c>
      <c r="AC52">
        <v>2.997677304595709</v>
      </c>
      <c r="AD52">
        <v>11.511960138601721</v>
      </c>
      <c r="AE52">
        <v>4.0073239000164902</v>
      </c>
      <c r="AF52">
        <v>4.6488622856093569</v>
      </c>
      <c r="AG52">
        <v>3.2832798922783701</v>
      </c>
      <c r="AH52">
        <v>8.9784730004146702</v>
      </c>
      <c r="AI52">
        <v>5.6282829893520114</v>
      </c>
      <c r="AK52">
        <v>5.6409331251867112</v>
      </c>
      <c r="AL52">
        <v>1.399990898824762</v>
      </c>
      <c r="AM52">
        <v>1.4096784475725139</v>
      </c>
      <c r="AN52">
        <v>5.9272057194029912</v>
      </c>
      <c r="AO52">
        <v>1.492191837809514</v>
      </c>
      <c r="AP52">
        <v>11.511960138601721</v>
      </c>
      <c r="AQ52">
        <v>1.6589445885852909</v>
      </c>
      <c r="AR52">
        <v>2.5225373466033489</v>
      </c>
      <c r="AS52">
        <v>0.63232968596275896</v>
      </c>
      <c r="AT52">
        <v>8.9784730004146702</v>
      </c>
      <c r="AU52">
        <v>3.251726053585299</v>
      </c>
      <c r="AW52">
        <v>0.27396118619944898</v>
      </c>
      <c r="AY52">
        <f t="shared" si="3"/>
        <v>-5.1839999999999997E-2</v>
      </c>
      <c r="AZ52" t="str">
        <f t="shared" si="1"/>
        <v/>
      </c>
      <c r="BA52">
        <f t="shared" si="1"/>
        <v>-5.1839999999999997E-2</v>
      </c>
      <c r="BB52" t="str">
        <f t="shared" si="1"/>
        <v/>
      </c>
    </row>
    <row r="53" spans="1:54" x14ac:dyDescent="0.3">
      <c r="A53">
        <v>24</v>
      </c>
      <c r="B53" t="s">
        <v>125</v>
      </c>
      <c r="C53" t="s">
        <v>123</v>
      </c>
      <c r="D53" t="s">
        <v>114</v>
      </c>
      <c r="F53" s="2">
        <f t="shared" si="6"/>
        <v>0</v>
      </c>
      <c r="G53" s="2">
        <f t="shared" si="6"/>
        <v>1</v>
      </c>
      <c r="H53" s="4">
        <f t="shared" si="6"/>
        <v>1</v>
      </c>
      <c r="I53">
        <f t="shared" si="6"/>
        <v>0</v>
      </c>
      <c r="J53">
        <f t="shared" si="6"/>
        <v>1</v>
      </c>
      <c r="K53">
        <f t="shared" si="6"/>
        <v>3</v>
      </c>
      <c r="L53">
        <f t="shared" si="6"/>
        <v>3</v>
      </c>
      <c r="M53">
        <v>2754637.4</v>
      </c>
      <c r="N53">
        <v>1510129.2</v>
      </c>
      <c r="O53">
        <v>1520585.6</v>
      </c>
      <c r="P53">
        <v>4808313.4000000004</v>
      </c>
      <c r="Q53">
        <v>986819.6</v>
      </c>
      <c r="R53">
        <v>4566077.4000000004</v>
      </c>
      <c r="S53">
        <v>938520.4</v>
      </c>
      <c r="T53">
        <v>7454517.4000000004</v>
      </c>
      <c r="U53">
        <v>4792575.2</v>
      </c>
      <c r="V53">
        <v>13585854.4</v>
      </c>
      <c r="W53">
        <v>2527237.6</v>
      </c>
      <c r="Y53">
        <v>2.6564867034088819</v>
      </c>
      <c r="Z53">
        <v>1.618412725196686</v>
      </c>
      <c r="AA53">
        <v>1.5962196041480641</v>
      </c>
      <c r="AB53">
        <v>3.0329234963923231</v>
      </c>
      <c r="AC53">
        <v>1.3745451684051659</v>
      </c>
      <c r="AD53">
        <v>3.5340914125903509</v>
      </c>
      <c r="AE53">
        <v>1.2198617112357171</v>
      </c>
      <c r="AF53">
        <v>4.4905014236457648</v>
      </c>
      <c r="AG53">
        <v>3.1318158169393429</v>
      </c>
      <c r="AH53">
        <v>6.3614005369949158</v>
      </c>
      <c r="AI53">
        <v>2.9119166313903411</v>
      </c>
      <c r="AK53">
        <v>2.6564867034088819</v>
      </c>
      <c r="AL53">
        <v>0.59165258837165313</v>
      </c>
      <c r="AM53">
        <v>0.58193712900392713</v>
      </c>
      <c r="AN53">
        <v>3.0329234963923231</v>
      </c>
      <c r="AO53">
        <v>0.56612599299405697</v>
      </c>
      <c r="AP53">
        <v>3.5340914125903509</v>
      </c>
      <c r="AQ53">
        <v>0.5334870920167305</v>
      </c>
      <c r="AR53">
        <v>2.4198196116369219</v>
      </c>
      <c r="AS53">
        <v>0.59449780998984347</v>
      </c>
      <c r="AT53">
        <v>6.3614005369949158</v>
      </c>
      <c r="AU53">
        <v>1.379817806801293</v>
      </c>
      <c r="AW53">
        <v>0.27055831259349361</v>
      </c>
      <c r="AY53">
        <f t="shared" si="3"/>
        <v>0.79487999999999981</v>
      </c>
      <c r="AZ53">
        <f t="shared" si="1"/>
        <v>0.79487999999999981</v>
      </c>
      <c r="BA53" t="str">
        <f t="shared" si="1"/>
        <v/>
      </c>
      <c r="BB53">
        <f t="shared" si="1"/>
        <v>0.79487999999999981</v>
      </c>
    </row>
    <row r="54" spans="1:54" x14ac:dyDescent="0.3">
      <c r="A54">
        <v>24</v>
      </c>
      <c r="B54" t="s">
        <v>126</v>
      </c>
      <c r="C54" t="s">
        <v>123</v>
      </c>
      <c r="D54" t="s">
        <v>114</v>
      </c>
      <c r="F54" s="2">
        <f t="shared" si="6"/>
        <v>0</v>
      </c>
      <c r="G54" s="2">
        <f t="shared" si="6"/>
        <v>0</v>
      </c>
      <c r="H54" s="4">
        <f t="shared" si="6"/>
        <v>0</v>
      </c>
      <c r="I54">
        <f t="shared" si="6"/>
        <v>1</v>
      </c>
      <c r="J54">
        <f t="shared" si="6"/>
        <v>0</v>
      </c>
      <c r="K54">
        <f t="shared" si="6"/>
        <v>3</v>
      </c>
      <c r="L54">
        <f t="shared" si="6"/>
        <v>0</v>
      </c>
      <c r="M54">
        <v>414114.2</v>
      </c>
      <c r="N54">
        <v>854492.6</v>
      </c>
      <c r="O54">
        <v>857323.4</v>
      </c>
      <c r="P54">
        <v>355969</v>
      </c>
      <c r="Q54">
        <v>337812.8</v>
      </c>
      <c r="R54">
        <v>185834.8</v>
      </c>
      <c r="S54">
        <v>273393.59999999998</v>
      </c>
      <c r="T54">
        <v>3528815.8</v>
      </c>
      <c r="U54">
        <v>3255513.4</v>
      </c>
      <c r="V54">
        <v>708200.2</v>
      </c>
      <c r="W54">
        <v>748984.6</v>
      </c>
      <c r="Y54">
        <v>0.86007079039700329</v>
      </c>
      <c r="Z54">
        <v>1.201923778792843</v>
      </c>
      <c r="AA54">
        <v>1.193269603804219</v>
      </c>
      <c r="AB54">
        <v>0.8570439752016682</v>
      </c>
      <c r="AC54">
        <v>0.92608525740215553</v>
      </c>
      <c r="AD54">
        <v>0.34934872440062459</v>
      </c>
      <c r="AE54">
        <v>0.66411074842326345</v>
      </c>
      <c r="AF54">
        <v>1.5616022404050449</v>
      </c>
      <c r="AG54">
        <v>2.012353110860567</v>
      </c>
      <c r="AH54">
        <v>1.9083906523883341</v>
      </c>
      <c r="AI54">
        <v>1.8589935550116929</v>
      </c>
      <c r="AK54">
        <v>0.86007079039700329</v>
      </c>
      <c r="AL54">
        <v>0.48026987701887258</v>
      </c>
      <c r="AM54">
        <v>0.46796961079817267</v>
      </c>
      <c r="AN54">
        <v>0.8570439752016682</v>
      </c>
      <c r="AO54">
        <v>0.4152863057970535</v>
      </c>
      <c r="AP54">
        <v>0.34934872440062459</v>
      </c>
      <c r="AQ54">
        <v>0.35688294438878071</v>
      </c>
      <c r="AR54">
        <v>0.81735321619780732</v>
      </c>
      <c r="AS54">
        <v>0.44247067202813922</v>
      </c>
      <c r="AT54">
        <v>1.9083906523883341</v>
      </c>
      <c r="AU54">
        <v>0.938465189607814</v>
      </c>
      <c r="AW54">
        <v>0.27119113060180089</v>
      </c>
      <c r="AY54">
        <f t="shared" si="3"/>
        <v>-0.58005503999999974</v>
      </c>
      <c r="AZ54" t="str">
        <f t="shared" si="1"/>
        <v/>
      </c>
      <c r="BA54">
        <f t="shared" si="1"/>
        <v>-0.58005503999999974</v>
      </c>
      <c r="BB54" t="str">
        <f t="shared" si="1"/>
        <v/>
      </c>
    </row>
    <row r="55" spans="1:54" x14ac:dyDescent="0.3">
      <c r="A55">
        <v>24</v>
      </c>
      <c r="B55" t="s">
        <v>127</v>
      </c>
      <c r="C55" t="s">
        <v>123</v>
      </c>
      <c r="D55" t="s">
        <v>114</v>
      </c>
      <c r="F55" s="2">
        <f t="shared" si="6"/>
        <v>0</v>
      </c>
      <c r="G55" s="2">
        <f t="shared" si="6"/>
        <v>1</v>
      </c>
      <c r="H55" s="4">
        <f t="shared" si="6"/>
        <v>0</v>
      </c>
      <c r="I55">
        <f t="shared" si="6"/>
        <v>1</v>
      </c>
      <c r="J55">
        <f t="shared" si="6"/>
        <v>0</v>
      </c>
      <c r="K55">
        <f t="shared" si="6"/>
        <v>3</v>
      </c>
      <c r="L55">
        <f t="shared" si="6"/>
        <v>0</v>
      </c>
      <c r="M55">
        <v>328897.59999999998</v>
      </c>
      <c r="N55">
        <v>1206677.3999999999</v>
      </c>
      <c r="O55">
        <v>1210380.3999999999</v>
      </c>
      <c r="P55">
        <v>235216.4</v>
      </c>
      <c r="Q55">
        <v>487755.2</v>
      </c>
      <c r="R55">
        <v>67910.8</v>
      </c>
      <c r="S55">
        <v>466434.8</v>
      </c>
      <c r="T55">
        <v>3395854.4</v>
      </c>
      <c r="U55">
        <v>3229876</v>
      </c>
      <c r="V55">
        <v>335678.2</v>
      </c>
      <c r="W55">
        <v>2335593.6</v>
      </c>
      <c r="Y55">
        <v>0.68047908279113467</v>
      </c>
      <c r="Z55">
        <v>1.447477073583286</v>
      </c>
      <c r="AA55">
        <v>1.421818863996305</v>
      </c>
      <c r="AB55">
        <v>0.6714671196008567</v>
      </c>
      <c r="AC55">
        <v>1.0797958874143661</v>
      </c>
      <c r="AD55">
        <v>0.1787083590170368</v>
      </c>
      <c r="AE55">
        <v>0.90300011846702544</v>
      </c>
      <c r="AF55">
        <v>1.385708540002816</v>
      </c>
      <c r="AG55">
        <v>1.9657180687179789</v>
      </c>
      <c r="AH55">
        <v>1.257478219992481</v>
      </c>
      <c r="AI55">
        <v>2.5773318087682129</v>
      </c>
      <c r="AK55">
        <v>0.68047908279113467</v>
      </c>
      <c r="AL55">
        <v>0.52054623500443997</v>
      </c>
      <c r="AM55">
        <v>0.50176936101634051</v>
      </c>
      <c r="AN55">
        <v>0.6714671196008567</v>
      </c>
      <c r="AO55">
        <v>0.42363733259844588</v>
      </c>
      <c r="AP55">
        <v>0.1787083590170368</v>
      </c>
      <c r="AQ55">
        <v>0.42330923641566193</v>
      </c>
      <c r="AR55">
        <v>0.7220061018015258</v>
      </c>
      <c r="AS55">
        <v>0.42910451237112279</v>
      </c>
      <c r="AT55">
        <v>1.257478219992481</v>
      </c>
      <c r="AU55">
        <v>1.1504934216034599</v>
      </c>
      <c r="AW55">
        <v>0.27143523800186808</v>
      </c>
      <c r="AY55">
        <f t="shared" si="3"/>
        <v>-0.58005503999999974</v>
      </c>
      <c r="AZ55" t="str">
        <f t="shared" si="1"/>
        <v/>
      </c>
      <c r="BA55">
        <f t="shared" si="1"/>
        <v>-0.58005503999999974</v>
      </c>
      <c r="BB55" t="str">
        <f t="shared" si="1"/>
        <v/>
      </c>
    </row>
    <row r="56" spans="1:54" x14ac:dyDescent="0.3">
      <c r="A56">
        <v>24</v>
      </c>
      <c r="B56" t="s">
        <v>128</v>
      </c>
      <c r="C56" t="s">
        <v>123</v>
      </c>
      <c r="D56" t="s">
        <v>114</v>
      </c>
      <c r="F56" s="2">
        <f t="shared" si="6"/>
        <v>0</v>
      </c>
      <c r="G56" s="2">
        <f t="shared" si="6"/>
        <v>0</v>
      </c>
      <c r="H56" s="4">
        <f t="shared" si="6"/>
        <v>1</v>
      </c>
      <c r="I56">
        <f t="shared" si="6"/>
        <v>0</v>
      </c>
      <c r="J56">
        <f t="shared" si="6"/>
        <v>1</v>
      </c>
      <c r="K56">
        <f t="shared" si="6"/>
        <v>3</v>
      </c>
      <c r="L56">
        <f t="shared" si="6"/>
        <v>3</v>
      </c>
      <c r="M56">
        <v>2180548</v>
      </c>
      <c r="N56">
        <v>1396337</v>
      </c>
      <c r="O56">
        <v>1414690.4</v>
      </c>
      <c r="P56">
        <v>7568929</v>
      </c>
      <c r="Q56">
        <v>489701.8</v>
      </c>
      <c r="R56">
        <v>5117375.4000000004</v>
      </c>
      <c r="S56">
        <v>1027304.8</v>
      </c>
      <c r="T56">
        <v>7570115.2000000002</v>
      </c>
      <c r="U56">
        <v>4815083.2</v>
      </c>
      <c r="V56">
        <v>9604938.1999999993</v>
      </c>
      <c r="W56">
        <v>1943140.2</v>
      </c>
      <c r="Y56">
        <v>2.201085966615937</v>
      </c>
      <c r="Z56">
        <v>1.5400462601450271</v>
      </c>
      <c r="AA56">
        <v>1.5126566993654711</v>
      </c>
      <c r="AB56">
        <v>3.4981983134057368</v>
      </c>
      <c r="AC56">
        <v>1.05383034501574</v>
      </c>
      <c r="AD56">
        <v>3.44698818140896</v>
      </c>
      <c r="AE56">
        <v>1.3292308015632439</v>
      </c>
      <c r="AF56">
        <v>4.6299106023972856</v>
      </c>
      <c r="AG56">
        <v>3.2033557045739141</v>
      </c>
      <c r="AH56">
        <v>5.2428343464038338</v>
      </c>
      <c r="AI56">
        <v>2.637211021804251</v>
      </c>
      <c r="AK56">
        <v>2.201085966615937</v>
      </c>
      <c r="AL56">
        <v>0.55321438940009104</v>
      </c>
      <c r="AM56">
        <v>0.53765421379357581</v>
      </c>
      <c r="AN56">
        <v>3.4981983134057368</v>
      </c>
      <c r="AO56">
        <v>0.42956119038281032</v>
      </c>
      <c r="AP56">
        <v>3.44698818140896</v>
      </c>
      <c r="AQ56">
        <v>0.56617074820678681</v>
      </c>
      <c r="AR56">
        <v>2.50488229180919</v>
      </c>
      <c r="AS56">
        <v>0.60231137812370439</v>
      </c>
      <c r="AT56">
        <v>5.2428343464038338</v>
      </c>
      <c r="AU56">
        <v>1.1948239153833129</v>
      </c>
      <c r="AW56">
        <v>0.27383713480085131</v>
      </c>
      <c r="AY56">
        <f t="shared" si="3"/>
        <v>0.79487999999999981</v>
      </c>
      <c r="AZ56">
        <f t="shared" si="1"/>
        <v>0.79487999999999981</v>
      </c>
      <c r="BA56" t="str">
        <f t="shared" si="1"/>
        <v/>
      </c>
      <c r="BB56">
        <f t="shared" si="1"/>
        <v>0.79487999999999981</v>
      </c>
    </row>
    <row r="57" spans="1:54" x14ac:dyDescent="0.3">
      <c r="A57">
        <v>24</v>
      </c>
      <c r="B57" t="s">
        <v>129</v>
      </c>
      <c r="C57" t="s">
        <v>123</v>
      </c>
      <c r="D57" t="s">
        <v>114</v>
      </c>
      <c r="F57" s="2">
        <f t="shared" si="6"/>
        <v>0</v>
      </c>
      <c r="G57" s="2">
        <f t="shared" si="6"/>
        <v>0</v>
      </c>
      <c r="H57" s="4">
        <f t="shared" si="6"/>
        <v>0</v>
      </c>
      <c r="I57">
        <f t="shared" si="6"/>
        <v>1</v>
      </c>
      <c r="J57">
        <f t="shared" si="6"/>
        <v>0</v>
      </c>
      <c r="K57">
        <f t="shared" si="6"/>
        <v>3</v>
      </c>
      <c r="L57">
        <f t="shared" si="6"/>
        <v>0</v>
      </c>
      <c r="M57">
        <v>6904071</v>
      </c>
      <c r="N57">
        <v>4831305.5999999996</v>
      </c>
      <c r="O57">
        <v>4867597.2</v>
      </c>
      <c r="P57">
        <v>4053004.4</v>
      </c>
      <c r="Q57">
        <v>1956938.8</v>
      </c>
      <c r="R57">
        <v>10738918.4</v>
      </c>
      <c r="S57">
        <v>4501764.2</v>
      </c>
      <c r="T57">
        <v>7483609.4000000004</v>
      </c>
      <c r="U57">
        <v>4875124.8</v>
      </c>
      <c r="V57">
        <v>43890192.200000003</v>
      </c>
      <c r="W57">
        <v>8151999.5999999996</v>
      </c>
      <c r="Y57">
        <v>5.6394079314079137</v>
      </c>
      <c r="Z57">
        <v>3.6997599229682239</v>
      </c>
      <c r="AA57">
        <v>3.6590478854137469</v>
      </c>
      <c r="AB57">
        <v>4.2357134791905988</v>
      </c>
      <c r="AC57">
        <v>2.2897945707838518</v>
      </c>
      <c r="AD57">
        <v>7.9148535917862306</v>
      </c>
      <c r="AE57">
        <v>3.5930615797755312</v>
      </c>
      <c r="AF57">
        <v>4.3384990540216677</v>
      </c>
      <c r="AG57">
        <v>3.1112114816554821</v>
      </c>
      <c r="AH57">
        <v>15.96682547939708</v>
      </c>
      <c r="AI57">
        <v>5.7543473268393424</v>
      </c>
      <c r="AK57">
        <v>5.6394079314079137</v>
      </c>
      <c r="AL57">
        <v>1.454866405786015</v>
      </c>
      <c r="AM57">
        <v>1.4490129626123229</v>
      </c>
      <c r="AN57">
        <v>4.2357134791905988</v>
      </c>
      <c r="AO57">
        <v>0.99887248779414217</v>
      </c>
      <c r="AP57">
        <v>7.9148535917862306</v>
      </c>
      <c r="AQ57">
        <v>1.2596526740235281</v>
      </c>
      <c r="AR57">
        <v>2.3407935678143992</v>
      </c>
      <c r="AS57">
        <v>0.59693452259525659</v>
      </c>
      <c r="AT57">
        <v>15.96682547939708</v>
      </c>
      <c r="AU57">
        <v>3.0117377056158152</v>
      </c>
      <c r="AW57">
        <v>0.26700998239684848</v>
      </c>
      <c r="AY57">
        <f t="shared" si="3"/>
        <v>-5.1839999999999997E-2</v>
      </c>
      <c r="AZ57" t="str">
        <f t="shared" si="1"/>
        <v/>
      </c>
      <c r="BA57">
        <f t="shared" si="1"/>
        <v>-5.1839999999999997E-2</v>
      </c>
      <c r="BB57" t="str">
        <f t="shared" si="1"/>
        <v/>
      </c>
    </row>
    <row r="58" spans="1:54" x14ac:dyDescent="0.3">
      <c r="A58">
        <v>24</v>
      </c>
      <c r="B58" t="s">
        <v>130</v>
      </c>
      <c r="C58" t="s">
        <v>123</v>
      </c>
      <c r="D58" t="s">
        <v>114</v>
      </c>
      <c r="F58" s="2">
        <f t="shared" si="6"/>
        <v>0</v>
      </c>
      <c r="G58" s="2">
        <f t="shared" si="6"/>
        <v>1</v>
      </c>
      <c r="H58" s="4">
        <f t="shared" si="6"/>
        <v>0</v>
      </c>
      <c r="I58">
        <f t="shared" si="6"/>
        <v>1</v>
      </c>
      <c r="J58">
        <f t="shared" si="6"/>
        <v>0</v>
      </c>
      <c r="K58">
        <f t="shared" si="6"/>
        <v>3</v>
      </c>
      <c r="L58">
        <f t="shared" si="6"/>
        <v>0</v>
      </c>
      <c r="M58">
        <v>1297565.2</v>
      </c>
      <c r="N58">
        <v>1060821.2</v>
      </c>
      <c r="O58">
        <v>1074950.2</v>
      </c>
      <c r="P58">
        <v>962221.8</v>
      </c>
      <c r="Q58">
        <v>486520</v>
      </c>
      <c r="R58">
        <v>840370</v>
      </c>
      <c r="S58">
        <v>414314.4</v>
      </c>
      <c r="T58">
        <v>3530230</v>
      </c>
      <c r="U58">
        <v>3244486.4</v>
      </c>
      <c r="V58">
        <v>3234570.4</v>
      </c>
      <c r="W58">
        <v>1423480.8</v>
      </c>
      <c r="Y58">
        <v>1.5941969590028751</v>
      </c>
      <c r="Z58">
        <v>1.3454490254516711</v>
      </c>
      <c r="AA58">
        <v>1.326440163387451</v>
      </c>
      <c r="AB58">
        <v>1.6168305369967131</v>
      </c>
      <c r="AC58">
        <v>1.1230372715916019</v>
      </c>
      <c r="AD58">
        <v>1.164485089783557</v>
      </c>
      <c r="AE58">
        <v>0.7997415696387179</v>
      </c>
      <c r="AF58">
        <v>1.4887326450552789</v>
      </c>
      <c r="AG58">
        <v>1.9286938558798279</v>
      </c>
      <c r="AH58">
        <v>3.6520125315873879</v>
      </c>
      <c r="AI58">
        <v>2.3078962457831951</v>
      </c>
      <c r="AK58">
        <v>1.5941969590028751</v>
      </c>
      <c r="AL58">
        <v>0.51281306500313806</v>
      </c>
      <c r="AM58">
        <v>0.49964375200215733</v>
      </c>
      <c r="AN58">
        <v>1.6168305369967131</v>
      </c>
      <c r="AO58">
        <v>0.47830656479927708</v>
      </c>
      <c r="AP58">
        <v>1.164485089783557</v>
      </c>
      <c r="AQ58">
        <v>0.40859645562013608</v>
      </c>
      <c r="AR58">
        <v>0.77594867325387895</v>
      </c>
      <c r="AS58">
        <v>0.41951968884095547</v>
      </c>
      <c r="AT58">
        <v>3.6520125315873879</v>
      </c>
      <c r="AU58">
        <v>1.0664442575769499</v>
      </c>
      <c r="AW58">
        <v>0.26724398221122098</v>
      </c>
      <c r="AY58">
        <f t="shared" si="3"/>
        <v>-0.1629849599999999</v>
      </c>
      <c r="AZ58" t="str">
        <f t="shared" si="1"/>
        <v/>
      </c>
      <c r="BA58">
        <f t="shared" si="1"/>
        <v>-0.1629849599999999</v>
      </c>
      <c r="BB58" t="str">
        <f t="shared" si="1"/>
        <v/>
      </c>
    </row>
    <row r="59" spans="1:54" x14ac:dyDescent="0.3">
      <c r="F59" s="2"/>
      <c r="G59" s="2"/>
      <c r="H59" s="4"/>
    </row>
    <row r="60" spans="1:54" x14ac:dyDescent="0.3">
      <c r="F60" s="2"/>
      <c r="G60" s="2"/>
      <c r="H60" s="4"/>
    </row>
    <row r="61" spans="1:54" x14ac:dyDescent="0.3">
      <c r="F61" s="2"/>
      <c r="G61" s="2"/>
      <c r="H61" s="4"/>
    </row>
    <row r="62" spans="1:54" x14ac:dyDescent="0.3">
      <c r="F62" s="2"/>
      <c r="G62" s="2"/>
      <c r="H62" s="4"/>
    </row>
    <row r="63" spans="1:54" x14ac:dyDescent="0.3">
      <c r="F63" s="2"/>
      <c r="G63" s="2"/>
      <c r="H63" s="4"/>
    </row>
    <row r="64" spans="1:54" x14ac:dyDescent="0.3">
      <c r="F64" s="2"/>
      <c r="G64" s="2"/>
      <c r="H64" s="4"/>
    </row>
    <row r="65" spans="6:8" x14ac:dyDescent="0.3">
      <c r="F65" s="2"/>
      <c r="G65" s="2"/>
      <c r="H65" s="4"/>
    </row>
    <row r="66" spans="6:8" x14ac:dyDescent="0.3">
      <c r="F66" s="2"/>
      <c r="G66" s="2"/>
      <c r="H66" s="4"/>
    </row>
    <row r="67" spans="6:8" x14ac:dyDescent="0.3">
      <c r="F67" s="2"/>
      <c r="G67" s="2"/>
      <c r="H67" s="4"/>
    </row>
    <row r="68" spans="6:8" x14ac:dyDescent="0.3">
      <c r="F68" s="2"/>
      <c r="G68" s="2"/>
      <c r="H68" s="4"/>
    </row>
    <row r="69" spans="6:8" x14ac:dyDescent="0.3">
      <c r="F69" s="2"/>
      <c r="G69" s="2"/>
      <c r="H69" s="4"/>
    </row>
    <row r="70" spans="6:8" x14ac:dyDescent="0.3">
      <c r="F70" s="2"/>
      <c r="G70" s="2"/>
      <c r="H70" s="4"/>
    </row>
    <row r="71" spans="6:8" x14ac:dyDescent="0.3">
      <c r="F71" s="2"/>
      <c r="G71" s="2"/>
      <c r="H71" s="4"/>
    </row>
    <row r="72" spans="6:8" x14ac:dyDescent="0.3">
      <c r="F72" s="2"/>
      <c r="G72" s="2"/>
      <c r="H72" s="4"/>
    </row>
    <row r="73" spans="6:8" x14ac:dyDescent="0.3">
      <c r="F73" s="2"/>
      <c r="G73" s="2"/>
      <c r="H73" s="4"/>
    </row>
    <row r="74" spans="6:8" x14ac:dyDescent="0.3">
      <c r="F74" s="2"/>
      <c r="G74" s="2"/>
      <c r="H74" s="4"/>
    </row>
    <row r="75" spans="6:8" x14ac:dyDescent="0.3">
      <c r="F75" s="2"/>
      <c r="G75" s="2"/>
      <c r="H75" s="4"/>
    </row>
    <row r="76" spans="6:8" x14ac:dyDescent="0.3">
      <c r="F76" s="2"/>
      <c r="G76" s="2"/>
      <c r="H76" s="4"/>
    </row>
    <row r="77" spans="6:8" x14ac:dyDescent="0.3">
      <c r="F77" s="2"/>
      <c r="G77" s="2"/>
      <c r="H77" s="4"/>
    </row>
    <row r="78" spans="6:8" x14ac:dyDescent="0.3">
      <c r="F78" s="2"/>
      <c r="G78" s="2"/>
      <c r="H78" s="4"/>
    </row>
    <row r="79" spans="6:8" x14ac:dyDescent="0.3">
      <c r="F79" s="2"/>
      <c r="G79" s="2"/>
      <c r="H79" s="4"/>
    </row>
    <row r="80" spans="6:8" x14ac:dyDescent="0.3">
      <c r="F80" s="2"/>
      <c r="G80" s="2"/>
      <c r="H80" s="4"/>
    </row>
    <row r="81" spans="6:8" x14ac:dyDescent="0.3">
      <c r="F81" s="2"/>
      <c r="G81" s="2"/>
      <c r="H81" s="4"/>
    </row>
    <row r="82" spans="6:8" x14ac:dyDescent="0.3">
      <c r="F82" s="2"/>
      <c r="G82" s="2"/>
      <c r="H82" s="4"/>
    </row>
    <row r="83" spans="6:8" x14ac:dyDescent="0.3">
      <c r="F83" s="2"/>
      <c r="G83" s="2"/>
      <c r="H83" s="4"/>
    </row>
    <row r="84" spans="6:8" x14ac:dyDescent="0.3">
      <c r="F84" s="2"/>
      <c r="G84" s="2"/>
      <c r="H84" s="4"/>
    </row>
    <row r="85" spans="6:8" x14ac:dyDescent="0.3">
      <c r="F85" s="2"/>
      <c r="G85" s="2"/>
      <c r="H85" s="4"/>
    </row>
    <row r="86" spans="6:8" x14ac:dyDescent="0.3">
      <c r="F86" s="2"/>
      <c r="G86" s="2"/>
      <c r="H86" s="4"/>
    </row>
    <row r="87" spans="6:8" x14ac:dyDescent="0.3">
      <c r="F87" s="2"/>
      <c r="G87" s="2"/>
      <c r="H87" s="4"/>
    </row>
    <row r="88" spans="6:8" x14ac:dyDescent="0.3">
      <c r="F88" s="2"/>
      <c r="G88" s="2"/>
      <c r="H88" s="4"/>
    </row>
    <row r="89" spans="6:8" x14ac:dyDescent="0.3">
      <c r="F89" s="2"/>
      <c r="G89" s="2"/>
      <c r="H89" s="4"/>
    </row>
    <row r="90" spans="6:8" x14ac:dyDescent="0.3">
      <c r="F90" s="2"/>
      <c r="G90" s="2"/>
      <c r="H90" s="4"/>
    </row>
    <row r="91" spans="6:8" x14ac:dyDescent="0.3">
      <c r="F91" s="2"/>
      <c r="G91" s="2"/>
      <c r="H91" s="4"/>
    </row>
    <row r="92" spans="6:8" x14ac:dyDescent="0.3">
      <c r="F92" s="2"/>
      <c r="G92" s="2"/>
      <c r="H92" s="4"/>
    </row>
    <row r="93" spans="6:8" x14ac:dyDescent="0.3">
      <c r="F93" s="2"/>
      <c r="G93" s="2"/>
      <c r="H93" s="4"/>
    </row>
    <row r="94" spans="6:8" x14ac:dyDescent="0.3">
      <c r="F94" s="2"/>
      <c r="G94" s="2"/>
      <c r="H94" s="4"/>
    </row>
    <row r="95" spans="6:8" x14ac:dyDescent="0.3">
      <c r="F95" s="2"/>
      <c r="G95" s="2"/>
      <c r="H95" s="4"/>
    </row>
    <row r="96" spans="6:8" x14ac:dyDescent="0.3">
      <c r="F96" s="2"/>
      <c r="G96" s="2"/>
      <c r="H96" s="4"/>
    </row>
    <row r="97" spans="6:8" x14ac:dyDescent="0.3">
      <c r="F97" s="2"/>
      <c r="G97" s="2"/>
      <c r="H97" s="4"/>
    </row>
    <row r="98" spans="6:8" x14ac:dyDescent="0.3">
      <c r="F98" s="2"/>
      <c r="G98" s="2"/>
      <c r="H98" s="4"/>
    </row>
    <row r="99" spans="6:8" x14ac:dyDescent="0.3">
      <c r="F99" s="2"/>
      <c r="G99" s="2"/>
      <c r="H99" s="4"/>
    </row>
    <row r="100" spans="6:8" x14ac:dyDescent="0.3">
      <c r="F100" s="2"/>
      <c r="G100" s="2"/>
      <c r="H100" s="4"/>
    </row>
    <row r="101" spans="6:8" x14ac:dyDescent="0.3">
      <c r="F101" s="2"/>
      <c r="G101" s="2"/>
      <c r="H101" s="4"/>
    </row>
    <row r="102" spans="6:8" x14ac:dyDescent="0.3">
      <c r="F102" s="2"/>
      <c r="G102" s="2"/>
      <c r="H102" s="4"/>
    </row>
    <row r="103" spans="6:8" x14ac:dyDescent="0.3">
      <c r="F103" s="2"/>
      <c r="G103" s="2"/>
      <c r="H103" s="4"/>
    </row>
    <row r="104" spans="6:8" x14ac:dyDescent="0.3">
      <c r="F104" s="2"/>
      <c r="G104" s="2"/>
      <c r="H104" s="4"/>
    </row>
    <row r="105" spans="6:8" x14ac:dyDescent="0.3">
      <c r="F105" s="2"/>
      <c r="G105" s="2"/>
      <c r="H105" s="4"/>
    </row>
    <row r="106" spans="6:8" x14ac:dyDescent="0.3">
      <c r="F106" s="2"/>
      <c r="G106" s="2"/>
      <c r="H106" s="4"/>
    </row>
    <row r="107" spans="6:8" x14ac:dyDescent="0.3">
      <c r="F107" s="2"/>
      <c r="G107" s="2"/>
      <c r="H107" s="4"/>
    </row>
    <row r="108" spans="6:8" x14ac:dyDescent="0.3">
      <c r="F108" s="2"/>
      <c r="G108" s="2"/>
      <c r="H108" s="4"/>
    </row>
    <row r="109" spans="6:8" x14ac:dyDescent="0.3">
      <c r="F109" s="2"/>
      <c r="G109" s="2"/>
      <c r="H109" s="4"/>
    </row>
    <row r="110" spans="6:8" x14ac:dyDescent="0.3">
      <c r="F110" s="2"/>
      <c r="G110" s="2"/>
      <c r="H110" s="4"/>
    </row>
    <row r="111" spans="6:8" x14ac:dyDescent="0.3">
      <c r="F111" s="2"/>
      <c r="G111" s="2"/>
      <c r="H111" s="4"/>
    </row>
    <row r="112" spans="6:8" x14ac:dyDescent="0.3">
      <c r="F112" s="2"/>
      <c r="G112" s="2"/>
      <c r="H112" s="4"/>
    </row>
    <row r="113" spans="6:8" x14ac:dyDescent="0.3">
      <c r="F113" s="2"/>
      <c r="G113" s="2"/>
      <c r="H113" s="4"/>
    </row>
    <row r="114" spans="6:8" x14ac:dyDescent="0.3">
      <c r="F114" s="2"/>
      <c r="G114" s="2"/>
      <c r="H114" s="4"/>
    </row>
    <row r="115" spans="6:8" x14ac:dyDescent="0.3">
      <c r="F115" s="2"/>
      <c r="G115" s="2"/>
      <c r="H115" s="4"/>
    </row>
    <row r="116" spans="6:8" x14ac:dyDescent="0.3">
      <c r="F116" s="2"/>
      <c r="G116" s="2"/>
      <c r="H116" s="4"/>
    </row>
    <row r="117" spans="6:8" x14ac:dyDescent="0.3">
      <c r="F117" s="2"/>
      <c r="G117" s="2"/>
      <c r="H117" s="4"/>
    </row>
    <row r="118" spans="6:8" x14ac:dyDescent="0.3">
      <c r="F118" s="2"/>
      <c r="G118" s="2"/>
      <c r="H118" s="4"/>
    </row>
    <row r="119" spans="6:8" x14ac:dyDescent="0.3">
      <c r="F119" s="2"/>
      <c r="G119" s="2"/>
      <c r="H119" s="4"/>
    </row>
    <row r="120" spans="6:8" x14ac:dyDescent="0.3">
      <c r="F120" s="2"/>
      <c r="G120" s="2"/>
      <c r="H120" s="4"/>
    </row>
    <row r="121" spans="6:8" x14ac:dyDescent="0.3">
      <c r="F121" s="2"/>
      <c r="G121" s="2"/>
      <c r="H121" s="4"/>
    </row>
    <row r="122" spans="6:8" x14ac:dyDescent="0.3">
      <c r="F122" s="2"/>
      <c r="G122" s="2"/>
      <c r="H122" s="4"/>
    </row>
    <row r="123" spans="6:8" x14ac:dyDescent="0.3">
      <c r="F123" s="2"/>
      <c r="G123" s="2"/>
      <c r="H123" s="4"/>
    </row>
    <row r="124" spans="6:8" x14ac:dyDescent="0.3">
      <c r="F124" s="2"/>
      <c r="G124" s="2"/>
      <c r="H124" s="4"/>
    </row>
    <row r="125" spans="6:8" x14ac:dyDescent="0.3">
      <c r="F125" s="2"/>
      <c r="G125" s="2"/>
      <c r="H125" s="4"/>
    </row>
    <row r="126" spans="6:8" x14ac:dyDescent="0.3">
      <c r="F126" s="2"/>
      <c r="G126" s="2"/>
      <c r="H126" s="4"/>
    </row>
    <row r="127" spans="6:8" x14ac:dyDescent="0.3">
      <c r="F127" s="2"/>
      <c r="G127" s="2"/>
      <c r="H127" s="4"/>
    </row>
    <row r="128" spans="6:8" x14ac:dyDescent="0.3">
      <c r="F128" s="2"/>
      <c r="G128" s="2"/>
      <c r="H128" s="4"/>
    </row>
    <row r="129" spans="6:8" x14ac:dyDescent="0.3">
      <c r="F129" s="2"/>
      <c r="G129" s="2"/>
      <c r="H129" s="4"/>
    </row>
    <row r="130" spans="6:8" x14ac:dyDescent="0.3">
      <c r="F130" s="2"/>
      <c r="G130" s="2"/>
      <c r="H130" s="4"/>
    </row>
    <row r="131" spans="6:8" x14ac:dyDescent="0.3">
      <c r="F131" s="2"/>
      <c r="G131" s="2"/>
      <c r="H131" s="4"/>
    </row>
    <row r="132" spans="6:8" x14ac:dyDescent="0.3">
      <c r="F132" s="2"/>
      <c r="G132" s="2"/>
      <c r="H132" s="4"/>
    </row>
    <row r="133" spans="6:8" x14ac:dyDescent="0.3">
      <c r="F133" s="2"/>
      <c r="G133" s="2"/>
      <c r="H133" s="4"/>
    </row>
    <row r="134" spans="6:8" x14ac:dyDescent="0.3">
      <c r="F134" s="2"/>
      <c r="G134" s="2"/>
      <c r="H134" s="4"/>
    </row>
    <row r="135" spans="6:8" x14ac:dyDescent="0.3">
      <c r="F135" s="2"/>
      <c r="G135" s="2"/>
      <c r="H135" s="4"/>
    </row>
    <row r="136" spans="6:8" x14ac:dyDescent="0.3">
      <c r="F136" s="2"/>
      <c r="G136" s="2"/>
      <c r="H136" s="4"/>
    </row>
    <row r="137" spans="6:8" x14ac:dyDescent="0.3">
      <c r="F137" s="2"/>
      <c r="G137" s="2"/>
      <c r="H137" s="4"/>
    </row>
    <row r="138" spans="6:8" x14ac:dyDescent="0.3">
      <c r="F138" s="2"/>
      <c r="G138" s="2"/>
      <c r="H138" s="4"/>
    </row>
    <row r="139" spans="6:8" x14ac:dyDescent="0.3">
      <c r="F139" s="2"/>
      <c r="G139" s="2"/>
      <c r="H139" s="4"/>
    </row>
    <row r="140" spans="6:8" x14ac:dyDescent="0.3">
      <c r="F140" s="2"/>
      <c r="G140" s="2"/>
      <c r="H140" s="4"/>
    </row>
    <row r="141" spans="6:8" x14ac:dyDescent="0.3">
      <c r="F141" s="2"/>
      <c r="G141" s="2"/>
      <c r="H141" s="4"/>
    </row>
    <row r="142" spans="6:8" x14ac:dyDescent="0.3">
      <c r="F142" s="2"/>
      <c r="G142" s="2"/>
      <c r="H142" s="4"/>
    </row>
    <row r="143" spans="6:8" x14ac:dyDescent="0.3">
      <c r="F143" s="2"/>
      <c r="G143" s="2"/>
      <c r="H143" s="4"/>
    </row>
    <row r="144" spans="6:8" x14ac:dyDescent="0.3">
      <c r="F144" s="2"/>
      <c r="G144" s="2"/>
      <c r="H144" s="4"/>
    </row>
    <row r="145" spans="6:8" x14ac:dyDescent="0.3">
      <c r="F145" s="2"/>
      <c r="G145" s="2"/>
      <c r="H145" s="4"/>
    </row>
    <row r="146" spans="6:8" x14ac:dyDescent="0.3">
      <c r="F146" s="2"/>
      <c r="G146" s="2"/>
      <c r="H146" s="4"/>
    </row>
    <row r="147" spans="6:8" x14ac:dyDescent="0.3">
      <c r="F147" s="2"/>
      <c r="G147" s="2"/>
      <c r="H147" s="4"/>
    </row>
    <row r="148" spans="6:8" x14ac:dyDescent="0.3">
      <c r="F148" s="2"/>
      <c r="G148" s="2"/>
      <c r="H148" s="4"/>
    </row>
    <row r="149" spans="6:8" x14ac:dyDescent="0.3">
      <c r="F149" s="2"/>
      <c r="G149" s="2"/>
      <c r="H149" s="4"/>
    </row>
    <row r="150" spans="6:8" x14ac:dyDescent="0.3">
      <c r="F150" s="2"/>
      <c r="G150" s="2"/>
      <c r="H150" s="4"/>
    </row>
    <row r="151" spans="6:8" x14ac:dyDescent="0.3">
      <c r="F151" s="2"/>
      <c r="G151" s="2"/>
      <c r="H151" s="4"/>
    </row>
    <row r="152" spans="6:8" x14ac:dyDescent="0.3">
      <c r="F152" s="2"/>
      <c r="G152" s="2"/>
      <c r="H152" s="4"/>
    </row>
    <row r="153" spans="6:8" x14ac:dyDescent="0.3">
      <c r="F153" s="2"/>
      <c r="G153" s="2"/>
      <c r="H153" s="4"/>
    </row>
    <row r="154" spans="6:8" x14ac:dyDescent="0.3">
      <c r="F154" s="2"/>
      <c r="G154" s="2"/>
      <c r="H154" s="4"/>
    </row>
    <row r="155" spans="6:8" x14ac:dyDescent="0.3">
      <c r="F155" s="2"/>
      <c r="G155" s="2"/>
      <c r="H155" s="4"/>
    </row>
    <row r="156" spans="6:8" x14ac:dyDescent="0.3">
      <c r="F156" s="2"/>
      <c r="G156" s="2"/>
      <c r="H156" s="4"/>
    </row>
    <row r="157" spans="6:8" x14ac:dyDescent="0.3">
      <c r="F157" s="2"/>
      <c r="G157" s="2"/>
      <c r="H157" s="4"/>
    </row>
    <row r="158" spans="6:8" x14ac:dyDescent="0.3">
      <c r="F158" s="2"/>
      <c r="G158" s="2"/>
      <c r="H158" s="4"/>
    </row>
    <row r="159" spans="6:8" x14ac:dyDescent="0.3">
      <c r="F159" s="2"/>
      <c r="G159" s="2"/>
      <c r="H159" s="4"/>
    </row>
    <row r="160" spans="6:8" x14ac:dyDescent="0.3">
      <c r="F160" s="2"/>
      <c r="G160" s="2"/>
      <c r="H160" s="4"/>
    </row>
    <row r="161" spans="6:8" x14ac:dyDescent="0.3">
      <c r="F161" s="2"/>
      <c r="G161" s="2"/>
      <c r="H161" s="4"/>
    </row>
    <row r="162" spans="6:8" x14ac:dyDescent="0.3">
      <c r="F162" s="2"/>
      <c r="G162" s="2"/>
      <c r="H162" s="4"/>
    </row>
    <row r="163" spans="6:8" x14ac:dyDescent="0.3">
      <c r="F163" s="2"/>
      <c r="G163" s="2"/>
      <c r="H163" s="4"/>
    </row>
    <row r="164" spans="6:8" x14ac:dyDescent="0.3">
      <c r="F164" s="2"/>
      <c r="G164" s="2"/>
      <c r="H164" s="4"/>
    </row>
    <row r="165" spans="6:8" x14ac:dyDescent="0.3">
      <c r="F165" s="2"/>
      <c r="G165" s="2"/>
      <c r="H165" s="4"/>
    </row>
    <row r="166" spans="6:8" x14ac:dyDescent="0.3">
      <c r="F166" s="2"/>
      <c r="G166" s="2"/>
      <c r="H166" s="4"/>
    </row>
    <row r="167" spans="6:8" x14ac:dyDescent="0.3">
      <c r="F167" s="2"/>
      <c r="G167" s="2"/>
      <c r="H167" s="4"/>
    </row>
    <row r="168" spans="6:8" x14ac:dyDescent="0.3">
      <c r="F168" s="2"/>
      <c r="G168" s="2"/>
      <c r="H168" s="4"/>
    </row>
    <row r="169" spans="6:8" x14ac:dyDescent="0.3">
      <c r="F169" s="2"/>
      <c r="G169" s="2"/>
      <c r="H169" s="4"/>
    </row>
    <row r="170" spans="6:8" x14ac:dyDescent="0.3">
      <c r="F170" s="2"/>
      <c r="G170" s="2"/>
      <c r="H170" s="4"/>
    </row>
    <row r="171" spans="6:8" x14ac:dyDescent="0.3">
      <c r="F171" s="2"/>
      <c r="G171" s="2"/>
      <c r="H171" s="4"/>
    </row>
    <row r="172" spans="6:8" x14ac:dyDescent="0.3">
      <c r="F172" s="2"/>
      <c r="G172" s="2"/>
      <c r="H172" s="4"/>
    </row>
    <row r="173" spans="6:8" x14ac:dyDescent="0.3">
      <c r="F173" s="2"/>
      <c r="G173" s="2"/>
      <c r="H173" s="4"/>
    </row>
    <row r="174" spans="6:8" x14ac:dyDescent="0.3">
      <c r="F174" s="2"/>
      <c r="G174" s="2"/>
      <c r="H174" s="4"/>
    </row>
    <row r="175" spans="6:8" x14ac:dyDescent="0.3">
      <c r="F175" s="2"/>
      <c r="G175" s="2"/>
      <c r="H175" s="4"/>
    </row>
    <row r="176" spans="6:8" x14ac:dyDescent="0.3">
      <c r="F176" s="2"/>
      <c r="G176" s="2"/>
      <c r="H176" s="4"/>
    </row>
    <row r="177" spans="6:8" x14ac:dyDescent="0.3">
      <c r="F177" s="2"/>
      <c r="G177" s="2"/>
      <c r="H177" s="4"/>
    </row>
    <row r="178" spans="6:8" x14ac:dyDescent="0.3">
      <c r="F178" s="2"/>
      <c r="G178" s="2"/>
      <c r="H178" s="4"/>
    </row>
    <row r="179" spans="6:8" x14ac:dyDescent="0.3">
      <c r="F179" s="2"/>
      <c r="G179" s="2"/>
      <c r="H179" s="4"/>
    </row>
    <row r="180" spans="6:8" x14ac:dyDescent="0.3">
      <c r="F180" s="2"/>
      <c r="G180" s="2"/>
      <c r="H180" s="4"/>
    </row>
    <row r="181" spans="6:8" x14ac:dyDescent="0.3">
      <c r="F181" s="2"/>
      <c r="G181" s="2"/>
      <c r="H181" s="4"/>
    </row>
    <row r="182" spans="6:8" x14ac:dyDescent="0.3">
      <c r="F182" s="2"/>
      <c r="G182" s="2"/>
      <c r="H182" s="4"/>
    </row>
    <row r="183" spans="6:8" x14ac:dyDescent="0.3">
      <c r="F183" s="2"/>
      <c r="G183" s="2"/>
      <c r="H183" s="4"/>
    </row>
    <row r="184" spans="6:8" x14ac:dyDescent="0.3">
      <c r="F184" s="2"/>
      <c r="G184" s="2"/>
      <c r="H184" s="4"/>
    </row>
    <row r="185" spans="6:8" x14ac:dyDescent="0.3">
      <c r="F185" s="2"/>
      <c r="G185" s="2"/>
      <c r="H185" s="4"/>
    </row>
    <row r="186" spans="6:8" x14ac:dyDescent="0.3">
      <c r="F186" s="2"/>
      <c r="G186" s="2"/>
      <c r="H186" s="4"/>
    </row>
    <row r="187" spans="6:8" x14ac:dyDescent="0.3">
      <c r="F187" s="2"/>
      <c r="G187" s="2"/>
      <c r="H187" s="4"/>
    </row>
    <row r="188" spans="6:8" x14ac:dyDescent="0.3">
      <c r="F188" s="2"/>
      <c r="G188" s="2"/>
      <c r="H188" s="4"/>
    </row>
    <row r="189" spans="6:8" x14ac:dyDescent="0.3">
      <c r="F189" s="2"/>
      <c r="G189" s="2"/>
      <c r="H189" s="4"/>
    </row>
    <row r="190" spans="6:8" x14ac:dyDescent="0.3">
      <c r="F190" s="2"/>
      <c r="G190" s="2"/>
      <c r="H190" s="4"/>
    </row>
    <row r="191" spans="6:8" x14ac:dyDescent="0.3">
      <c r="F191" s="2"/>
      <c r="G191" s="2"/>
      <c r="H191" s="4"/>
    </row>
    <row r="192" spans="6:8" x14ac:dyDescent="0.3">
      <c r="F192" s="2"/>
      <c r="G192" s="2"/>
      <c r="H192" s="4"/>
    </row>
    <row r="193" spans="6:8" x14ac:dyDescent="0.3">
      <c r="F193" s="2"/>
      <c r="G193" s="2"/>
      <c r="H193" s="4"/>
    </row>
    <row r="194" spans="6:8" x14ac:dyDescent="0.3">
      <c r="F194" s="2"/>
      <c r="G194" s="2"/>
      <c r="H194" s="4"/>
    </row>
    <row r="195" spans="6:8" x14ac:dyDescent="0.3">
      <c r="F195" s="2"/>
      <c r="G195" s="2"/>
      <c r="H195" s="4"/>
    </row>
    <row r="196" spans="6:8" x14ac:dyDescent="0.3">
      <c r="F196" s="2"/>
      <c r="G196" s="2"/>
      <c r="H196" s="4"/>
    </row>
    <row r="197" spans="6:8" x14ac:dyDescent="0.3">
      <c r="F197" s="2"/>
      <c r="G197" s="2"/>
      <c r="H197" s="4"/>
    </row>
    <row r="198" spans="6:8" x14ac:dyDescent="0.3">
      <c r="F198" s="2"/>
      <c r="G198" s="2"/>
      <c r="H198" s="4"/>
    </row>
    <row r="199" spans="6:8" x14ac:dyDescent="0.3">
      <c r="F199" s="2"/>
      <c r="G199" s="2"/>
      <c r="H199" s="4"/>
    </row>
    <row r="200" spans="6:8" x14ac:dyDescent="0.3">
      <c r="F200" s="2"/>
      <c r="G200" s="2"/>
      <c r="H200" s="4"/>
    </row>
    <row r="201" spans="6:8" x14ac:dyDescent="0.3">
      <c r="F201" s="2"/>
      <c r="G201" s="2"/>
      <c r="H201" s="4"/>
    </row>
    <row r="202" spans="6:8" x14ac:dyDescent="0.3">
      <c r="F202" s="2"/>
      <c r="G202" s="2"/>
      <c r="H202" s="4"/>
    </row>
    <row r="203" spans="6:8" x14ac:dyDescent="0.3">
      <c r="F203" s="2"/>
      <c r="G203" s="2"/>
      <c r="H203" s="4"/>
    </row>
    <row r="204" spans="6:8" x14ac:dyDescent="0.3">
      <c r="F204" s="2"/>
      <c r="G204" s="2"/>
      <c r="H204" s="4"/>
    </row>
    <row r="205" spans="6:8" x14ac:dyDescent="0.3">
      <c r="F205" s="2"/>
      <c r="G205" s="2"/>
      <c r="H205" s="4"/>
    </row>
    <row r="206" spans="6:8" x14ac:dyDescent="0.3">
      <c r="F206" s="2"/>
      <c r="G206" s="2"/>
      <c r="H206" s="4"/>
    </row>
    <row r="207" spans="6:8" x14ac:dyDescent="0.3">
      <c r="F207" s="2"/>
      <c r="G207" s="2"/>
      <c r="H207" s="4"/>
    </row>
    <row r="208" spans="6:8" x14ac:dyDescent="0.3">
      <c r="F208" s="2"/>
      <c r="G208" s="2"/>
      <c r="H208" s="4"/>
    </row>
    <row r="209" spans="6:8" x14ac:dyDescent="0.3">
      <c r="F209" s="2"/>
      <c r="G209" s="2"/>
      <c r="H209" s="4"/>
    </row>
    <row r="210" spans="6:8" x14ac:dyDescent="0.3">
      <c r="F210" s="2"/>
      <c r="G210" s="2"/>
      <c r="H210" s="4"/>
    </row>
    <row r="211" spans="6:8" x14ac:dyDescent="0.3">
      <c r="F211" s="2"/>
      <c r="G211" s="2"/>
      <c r="H211" s="4"/>
    </row>
    <row r="212" spans="6:8" x14ac:dyDescent="0.3">
      <c r="F212" s="2"/>
      <c r="G212" s="2"/>
      <c r="H212" s="4"/>
    </row>
    <row r="213" spans="6:8" x14ac:dyDescent="0.3">
      <c r="F213" s="2"/>
      <c r="G213" s="2"/>
      <c r="H213" s="4"/>
    </row>
    <row r="214" spans="6:8" x14ac:dyDescent="0.3">
      <c r="F214" s="2"/>
      <c r="G214" s="2"/>
      <c r="H214" s="4"/>
    </row>
    <row r="215" spans="6:8" x14ac:dyDescent="0.3">
      <c r="F215" s="2"/>
      <c r="G215" s="2"/>
      <c r="H215" s="4"/>
    </row>
    <row r="216" spans="6:8" x14ac:dyDescent="0.3">
      <c r="F216" s="2"/>
      <c r="G216" s="2"/>
      <c r="H216" s="4"/>
    </row>
    <row r="217" spans="6:8" x14ac:dyDescent="0.3">
      <c r="F217" s="2"/>
      <c r="G217" s="2"/>
      <c r="H217" s="4"/>
    </row>
    <row r="218" spans="6:8" x14ac:dyDescent="0.3">
      <c r="F218" s="2"/>
      <c r="G218" s="2"/>
      <c r="H218" s="4"/>
    </row>
    <row r="219" spans="6:8" x14ac:dyDescent="0.3">
      <c r="F219" s="2"/>
      <c r="G219" s="2"/>
      <c r="H219" s="4"/>
    </row>
    <row r="220" spans="6:8" x14ac:dyDescent="0.3">
      <c r="F220" s="2"/>
      <c r="G220" s="2"/>
      <c r="H220" s="4"/>
    </row>
    <row r="221" spans="6:8" x14ac:dyDescent="0.3">
      <c r="F221" s="2"/>
      <c r="G221" s="2"/>
      <c r="H221" s="4"/>
    </row>
    <row r="222" spans="6:8" x14ac:dyDescent="0.3">
      <c r="F222" s="2"/>
      <c r="G222" s="2"/>
      <c r="H222" s="4"/>
    </row>
    <row r="223" spans="6:8" x14ac:dyDescent="0.3">
      <c r="F223" s="2"/>
      <c r="G223" s="2"/>
      <c r="H223" s="4"/>
    </row>
    <row r="224" spans="6:8" x14ac:dyDescent="0.3">
      <c r="F224" s="2"/>
      <c r="G224" s="2"/>
      <c r="H224" s="4"/>
    </row>
    <row r="225" spans="6:8" x14ac:dyDescent="0.3">
      <c r="F225" s="2"/>
      <c r="G225" s="2"/>
      <c r="H225" s="4"/>
    </row>
    <row r="226" spans="6:8" x14ac:dyDescent="0.3">
      <c r="F226" s="2"/>
      <c r="G226" s="2"/>
      <c r="H226" s="4"/>
    </row>
    <row r="227" spans="6:8" x14ac:dyDescent="0.3">
      <c r="F227" s="2"/>
      <c r="G227" s="2"/>
      <c r="H227" s="4"/>
    </row>
    <row r="228" spans="6:8" x14ac:dyDescent="0.3">
      <c r="F228" s="2"/>
      <c r="G228" s="2"/>
      <c r="H228" s="4"/>
    </row>
    <row r="229" spans="6:8" x14ac:dyDescent="0.3">
      <c r="F229" s="2"/>
      <c r="G229" s="2"/>
      <c r="H229" s="4"/>
    </row>
    <row r="230" spans="6:8" x14ac:dyDescent="0.3">
      <c r="F230" s="2"/>
      <c r="G230" s="2"/>
      <c r="H230" s="4"/>
    </row>
    <row r="231" spans="6:8" x14ac:dyDescent="0.3">
      <c r="F231" s="2"/>
      <c r="G231" s="2"/>
      <c r="H231" s="4"/>
    </row>
    <row r="232" spans="6:8" x14ac:dyDescent="0.3">
      <c r="F232" s="2"/>
      <c r="G232" s="2"/>
      <c r="H232" s="4"/>
    </row>
    <row r="233" spans="6:8" x14ac:dyDescent="0.3">
      <c r="F233" s="2"/>
      <c r="G233" s="2"/>
      <c r="H233" s="4"/>
    </row>
    <row r="234" spans="6:8" x14ac:dyDescent="0.3">
      <c r="F234" s="2"/>
      <c r="G234" s="2"/>
      <c r="H234" s="4"/>
    </row>
    <row r="235" spans="6:8" x14ac:dyDescent="0.3">
      <c r="F235" s="2"/>
      <c r="G235" s="2"/>
      <c r="H235" s="4"/>
    </row>
    <row r="236" spans="6:8" x14ac:dyDescent="0.3">
      <c r="F236" s="2"/>
      <c r="G236" s="2"/>
      <c r="H236" s="4"/>
    </row>
    <row r="237" spans="6:8" x14ac:dyDescent="0.3">
      <c r="F237" s="2"/>
      <c r="G237" s="2"/>
      <c r="H237" s="4"/>
    </row>
    <row r="238" spans="6:8" x14ac:dyDescent="0.3">
      <c r="F238" s="2"/>
      <c r="G238" s="2"/>
      <c r="H238" s="4"/>
    </row>
    <row r="239" spans="6:8" x14ac:dyDescent="0.3">
      <c r="F239" s="2"/>
      <c r="G239" s="2"/>
      <c r="H239" s="4"/>
    </row>
    <row r="240" spans="6:8" x14ac:dyDescent="0.3">
      <c r="F240" s="2"/>
      <c r="G240" s="2"/>
      <c r="H240" s="4"/>
    </row>
    <row r="241" spans="6:8" x14ac:dyDescent="0.3">
      <c r="F241" s="2"/>
      <c r="G241" s="2"/>
      <c r="H241" s="4"/>
    </row>
    <row r="242" spans="6:8" x14ac:dyDescent="0.3">
      <c r="F242" s="2"/>
      <c r="G242" s="2"/>
      <c r="H242" s="4"/>
    </row>
    <row r="243" spans="6:8" x14ac:dyDescent="0.3">
      <c r="F243" s="2"/>
      <c r="G243" s="2"/>
      <c r="H243" s="4"/>
    </row>
    <row r="244" spans="6:8" x14ac:dyDescent="0.3">
      <c r="F244" s="2"/>
      <c r="G244" s="2"/>
      <c r="H244" s="4"/>
    </row>
    <row r="245" spans="6:8" x14ac:dyDescent="0.3">
      <c r="F245" s="2"/>
      <c r="G245" s="2"/>
      <c r="H245" s="4"/>
    </row>
    <row r="246" spans="6:8" x14ac:dyDescent="0.3">
      <c r="F246" s="2"/>
      <c r="G246" s="2"/>
      <c r="H246" s="4"/>
    </row>
    <row r="247" spans="6:8" x14ac:dyDescent="0.3">
      <c r="F247" s="2"/>
      <c r="G247" s="2"/>
      <c r="H247" s="4"/>
    </row>
    <row r="248" spans="6:8" x14ac:dyDescent="0.3">
      <c r="F248" s="2"/>
      <c r="G248" s="2"/>
      <c r="H248" s="4"/>
    </row>
    <row r="249" spans="6:8" x14ac:dyDescent="0.3">
      <c r="F249" s="2"/>
      <c r="G249" s="2"/>
      <c r="H249" s="4"/>
    </row>
    <row r="250" spans="6:8" x14ac:dyDescent="0.3">
      <c r="F250" s="2"/>
      <c r="G250" s="2"/>
      <c r="H250" s="4"/>
    </row>
    <row r="251" spans="6:8" x14ac:dyDescent="0.3">
      <c r="F251" s="2"/>
      <c r="G251" s="2"/>
      <c r="H251" s="4"/>
    </row>
    <row r="252" spans="6:8" x14ac:dyDescent="0.3">
      <c r="F252" s="2"/>
      <c r="G252" s="2"/>
      <c r="H252" s="4"/>
    </row>
    <row r="253" spans="6:8" x14ac:dyDescent="0.3">
      <c r="F253" s="2"/>
      <c r="G253" s="2"/>
      <c r="H253" s="4"/>
    </row>
    <row r="254" spans="6:8" x14ac:dyDescent="0.3">
      <c r="F254" s="2"/>
      <c r="G254" s="2"/>
      <c r="H254" s="4"/>
    </row>
    <row r="255" spans="6:8" x14ac:dyDescent="0.3">
      <c r="F255" s="2"/>
      <c r="G255" s="2"/>
      <c r="H255" s="4"/>
    </row>
    <row r="256" spans="6:8" x14ac:dyDescent="0.3">
      <c r="F256" s="2"/>
      <c r="G256" s="2"/>
      <c r="H256" s="4"/>
    </row>
    <row r="257" spans="6:8" x14ac:dyDescent="0.3">
      <c r="F257" s="2"/>
      <c r="G257" s="2"/>
      <c r="H257" s="4"/>
    </row>
    <row r="258" spans="6:8" x14ac:dyDescent="0.3">
      <c r="F258" s="2"/>
      <c r="G258" s="2"/>
      <c r="H258" s="4"/>
    </row>
    <row r="259" spans="6:8" x14ac:dyDescent="0.3">
      <c r="F259" s="2"/>
      <c r="G259" s="2"/>
      <c r="H259" s="4"/>
    </row>
    <row r="260" spans="6:8" x14ac:dyDescent="0.3">
      <c r="F260" s="2"/>
      <c r="G260" s="2"/>
      <c r="H260" s="4"/>
    </row>
    <row r="261" spans="6:8" x14ac:dyDescent="0.3">
      <c r="F261" s="2"/>
      <c r="G261" s="2"/>
      <c r="H261" s="4"/>
    </row>
    <row r="262" spans="6:8" x14ac:dyDescent="0.3">
      <c r="F262" s="2"/>
      <c r="G262" s="2"/>
      <c r="H262" s="4"/>
    </row>
    <row r="263" spans="6:8" x14ac:dyDescent="0.3">
      <c r="F263" s="2"/>
      <c r="G263" s="2"/>
      <c r="H263" s="4"/>
    </row>
    <row r="264" spans="6:8" x14ac:dyDescent="0.3">
      <c r="F264" s="2"/>
      <c r="G264" s="2"/>
      <c r="H264" s="4"/>
    </row>
    <row r="265" spans="6:8" x14ac:dyDescent="0.3">
      <c r="F265" s="2"/>
      <c r="G265" s="2"/>
      <c r="H265" s="4"/>
    </row>
    <row r="266" spans="6:8" x14ac:dyDescent="0.3">
      <c r="F266" s="2"/>
      <c r="G266" s="2"/>
      <c r="H266" s="4"/>
    </row>
    <row r="267" spans="6:8" x14ac:dyDescent="0.3">
      <c r="F267" s="2"/>
      <c r="G267" s="2"/>
      <c r="H267" s="4"/>
    </row>
    <row r="268" spans="6:8" x14ac:dyDescent="0.3">
      <c r="F268" s="2"/>
      <c r="G268" s="2"/>
      <c r="H268" s="4"/>
    </row>
    <row r="269" spans="6:8" x14ac:dyDescent="0.3">
      <c r="F269" s="2"/>
      <c r="G269" s="2"/>
      <c r="H269" s="4"/>
    </row>
    <row r="270" spans="6:8" x14ac:dyDescent="0.3">
      <c r="F270" s="2"/>
      <c r="G270" s="2"/>
      <c r="H270" s="4"/>
    </row>
    <row r="271" spans="6:8" x14ac:dyDescent="0.3">
      <c r="F271" s="2"/>
      <c r="G271" s="2"/>
      <c r="H271" s="4"/>
    </row>
    <row r="272" spans="6:8" x14ac:dyDescent="0.3">
      <c r="F272" s="2"/>
      <c r="G272" s="2"/>
      <c r="H272" s="4"/>
    </row>
    <row r="273" spans="6:8" x14ac:dyDescent="0.3">
      <c r="F273" s="2"/>
      <c r="G273" s="2"/>
      <c r="H273" s="4"/>
    </row>
    <row r="274" spans="6:8" x14ac:dyDescent="0.3">
      <c r="F274" s="2"/>
      <c r="G274" s="2"/>
      <c r="H274" s="4"/>
    </row>
    <row r="275" spans="6:8" x14ac:dyDescent="0.3">
      <c r="F275" s="2"/>
      <c r="G275" s="2"/>
      <c r="H275" s="4"/>
    </row>
    <row r="276" spans="6:8" x14ac:dyDescent="0.3">
      <c r="F276" s="2"/>
      <c r="G276" s="2"/>
      <c r="H276" s="4"/>
    </row>
    <row r="277" spans="6:8" x14ac:dyDescent="0.3">
      <c r="F277" s="2"/>
      <c r="G277" s="2"/>
      <c r="H277" s="4"/>
    </row>
    <row r="278" spans="6:8" x14ac:dyDescent="0.3">
      <c r="F278" s="2"/>
      <c r="G278" s="2"/>
      <c r="H278" s="4"/>
    </row>
    <row r="279" spans="6:8" x14ac:dyDescent="0.3">
      <c r="F279" s="2"/>
      <c r="G279" s="2"/>
      <c r="H279" s="4"/>
    </row>
    <row r="280" spans="6:8" x14ac:dyDescent="0.3">
      <c r="F280" s="2"/>
      <c r="G280" s="2"/>
      <c r="H280" s="4"/>
    </row>
    <row r="281" spans="6:8" x14ac:dyDescent="0.3">
      <c r="F281" s="2"/>
      <c r="G281" s="2"/>
      <c r="H281" s="4"/>
    </row>
    <row r="282" spans="6:8" x14ac:dyDescent="0.3">
      <c r="F282" s="2"/>
      <c r="G282" s="2"/>
      <c r="H282" s="4"/>
    </row>
    <row r="283" spans="6:8" x14ac:dyDescent="0.3">
      <c r="F283" s="2"/>
      <c r="G283" s="2"/>
      <c r="H283" s="4"/>
    </row>
    <row r="284" spans="6:8" x14ac:dyDescent="0.3">
      <c r="F284" s="2"/>
      <c r="G284" s="2"/>
      <c r="H284" s="4"/>
    </row>
    <row r="285" spans="6:8" x14ac:dyDescent="0.3">
      <c r="F285" s="2"/>
      <c r="G285" s="2"/>
      <c r="H285" s="4"/>
    </row>
    <row r="286" spans="6:8" x14ac:dyDescent="0.3">
      <c r="F286" s="2"/>
      <c r="G286" s="2"/>
      <c r="H286" s="4"/>
    </row>
    <row r="287" spans="6:8" x14ac:dyDescent="0.3">
      <c r="F287" s="2"/>
      <c r="G287" s="2"/>
      <c r="H287" s="4"/>
    </row>
    <row r="288" spans="6:8" x14ac:dyDescent="0.3">
      <c r="F288" s="2"/>
      <c r="G288" s="2"/>
      <c r="H288" s="4"/>
    </row>
    <row r="289" spans="6:49" x14ac:dyDescent="0.3">
      <c r="F289" s="2"/>
      <c r="G289" s="2"/>
      <c r="H289" s="4"/>
    </row>
    <row r="290" spans="6:49" x14ac:dyDescent="0.3">
      <c r="F290" s="2"/>
      <c r="G290" s="2"/>
      <c r="H290" s="4"/>
    </row>
    <row r="292" spans="6:49" x14ac:dyDescent="0.3">
      <c r="K292" s="35" t="s">
        <v>60</v>
      </c>
      <c r="L292" s="5">
        <f>X292</f>
        <v>0.6</v>
      </c>
      <c r="M292" s="6" t="s">
        <v>2</v>
      </c>
      <c r="N292" s="6" t="s">
        <v>3</v>
      </c>
      <c r="O292" s="6" t="s">
        <v>4</v>
      </c>
      <c r="P292" s="6" t="s">
        <v>5</v>
      </c>
      <c r="Q292" s="6" t="s">
        <v>6</v>
      </c>
      <c r="R292" s="6" t="s">
        <v>7</v>
      </c>
      <c r="S292" s="6" t="s">
        <v>8</v>
      </c>
      <c r="T292" s="6" t="s">
        <v>9</v>
      </c>
      <c r="U292" s="6" t="s">
        <v>10</v>
      </c>
      <c r="V292" s="6" t="s">
        <v>11</v>
      </c>
      <c r="W292" s="6" t="s">
        <v>12</v>
      </c>
      <c r="X292" s="7">
        <v>0.6</v>
      </c>
      <c r="Y292" s="6" t="s">
        <v>2</v>
      </c>
      <c r="Z292" s="6" t="s">
        <v>3</v>
      </c>
      <c r="AA292" s="6" t="s">
        <v>4</v>
      </c>
      <c r="AB292" s="6" t="s">
        <v>5</v>
      </c>
      <c r="AC292" s="6" t="s">
        <v>6</v>
      </c>
      <c r="AD292" s="6" t="s">
        <v>7</v>
      </c>
      <c r="AE292" s="6" t="s">
        <v>8</v>
      </c>
      <c r="AF292" s="6" t="s">
        <v>9</v>
      </c>
      <c r="AG292" s="6" t="s">
        <v>10</v>
      </c>
      <c r="AH292" s="6" t="s">
        <v>11</v>
      </c>
      <c r="AI292" s="6" t="s">
        <v>12</v>
      </c>
      <c r="AJ292" s="5">
        <f t="shared" ref="AJ292:AJ303" si="7">X292</f>
        <v>0.6</v>
      </c>
      <c r="AK292" s="6" t="s">
        <v>2</v>
      </c>
      <c r="AL292" s="6" t="s">
        <v>3</v>
      </c>
      <c r="AM292" s="6" t="s">
        <v>4</v>
      </c>
      <c r="AN292" s="6" t="s">
        <v>5</v>
      </c>
      <c r="AO292" s="6" t="s">
        <v>6</v>
      </c>
      <c r="AP292" s="6" t="s">
        <v>7</v>
      </c>
      <c r="AQ292" s="6" t="s">
        <v>8</v>
      </c>
      <c r="AR292" s="6" t="s">
        <v>9</v>
      </c>
      <c r="AS292" s="6" t="s">
        <v>10</v>
      </c>
      <c r="AT292" s="6" t="s">
        <v>11</v>
      </c>
      <c r="AU292" s="6" t="s">
        <v>12</v>
      </c>
    </row>
    <row r="293" spans="6:49" x14ac:dyDescent="0.3">
      <c r="L293" s="8" t="s">
        <v>15</v>
      </c>
      <c r="M293" s="9">
        <f t="shared" ref="M293:W293" si="8">AVERAGE(M3:M290)</f>
        <v>3187319.6607142841</v>
      </c>
      <c r="N293" s="9">
        <f t="shared" si="8"/>
        <v>2989330.7738095233</v>
      </c>
      <c r="O293" s="9">
        <f t="shared" si="8"/>
        <v>3018824.859523809</v>
      </c>
      <c r="P293" s="9">
        <f t="shared" si="8"/>
        <v>5860348.5107142851</v>
      </c>
      <c r="Q293" s="9">
        <f t="shared" si="8"/>
        <v>2060425.8964285706</v>
      </c>
      <c r="R293" s="9">
        <f t="shared" si="8"/>
        <v>4327424.1071428573</v>
      </c>
      <c r="S293" s="9">
        <f t="shared" si="8"/>
        <v>2326489</v>
      </c>
      <c r="T293" s="9">
        <f t="shared" si="8"/>
        <v>4984023.2642857144</v>
      </c>
      <c r="U293" s="9">
        <f t="shared" si="8"/>
        <v>4124240.4535714304</v>
      </c>
      <c r="V293" s="9">
        <f t="shared" si="8"/>
        <v>11982927.153571429</v>
      </c>
      <c r="W293" s="9">
        <f t="shared" si="8"/>
        <v>4095509.1880952385</v>
      </c>
      <c r="X293" s="9" t="s">
        <v>15</v>
      </c>
      <c r="Y293" s="9">
        <f t="shared" ref="Y293:AI293" si="9">AVERAGE(Y3:Y290)</f>
        <v>3.1269418212387659</v>
      </c>
      <c r="Z293" s="9">
        <f t="shared" si="9"/>
        <v>2.6508129029324787</v>
      </c>
      <c r="AA293" s="9">
        <f t="shared" si="9"/>
        <v>2.6574108963956995</v>
      </c>
      <c r="AB293" s="9">
        <f t="shared" si="9"/>
        <v>5.2266632010566747</v>
      </c>
      <c r="AC293" s="9">
        <f t="shared" si="9"/>
        <v>2.2941174711223065</v>
      </c>
      <c r="AD293" s="9">
        <f t="shared" si="9"/>
        <v>4.1777505617459871</v>
      </c>
      <c r="AE293" s="9">
        <f t="shared" si="9"/>
        <v>2.6846677522675324</v>
      </c>
      <c r="AF293" s="9">
        <f t="shared" si="9"/>
        <v>2.7268584536752316</v>
      </c>
      <c r="AG293" s="9">
        <f t="shared" si="9"/>
        <v>2.7778138326712432</v>
      </c>
      <c r="AH293" s="9">
        <f t="shared" si="9"/>
        <v>6.4918965073447907</v>
      </c>
      <c r="AI293" s="9">
        <f t="shared" si="9"/>
        <v>4.3552501755281501</v>
      </c>
      <c r="AJ293" s="8" t="str">
        <f t="shared" si="7"/>
        <v>ALL</v>
      </c>
      <c r="AK293" s="9">
        <f t="shared" ref="AK293:AU293" si="10">AVERAGE(AK3:AK290)</f>
        <v>3.1269418212387659</v>
      </c>
      <c r="AL293" s="9">
        <f t="shared" si="10"/>
        <v>0.87521519284380744</v>
      </c>
      <c r="AM293" s="9">
        <f t="shared" si="10"/>
        <v>0.88379177253747365</v>
      </c>
      <c r="AN293" s="9">
        <f t="shared" si="10"/>
        <v>5.2266632010566747</v>
      </c>
      <c r="AO293" s="9">
        <f t="shared" si="10"/>
        <v>0.83666621056874557</v>
      </c>
      <c r="AP293" s="9">
        <f t="shared" si="10"/>
        <v>4.1777505617459871</v>
      </c>
      <c r="AQ293" s="9">
        <f t="shared" si="10"/>
        <v>0.88972515915548211</v>
      </c>
      <c r="AR293" s="9">
        <f t="shared" si="10"/>
        <v>1.4870285419273255</v>
      </c>
      <c r="AS293" s="9">
        <f t="shared" si="10"/>
        <v>0.51470424352702959</v>
      </c>
      <c r="AT293" s="9">
        <f t="shared" si="10"/>
        <v>6.4918965073447907</v>
      </c>
      <c r="AU293" s="9">
        <f t="shared" si="10"/>
        <v>2.507760099899246</v>
      </c>
    </row>
    <row r="294" spans="6:49" x14ac:dyDescent="0.3">
      <c r="L294" s="8" t="str">
        <f>"Target; Gain &gt; "&amp;L292</f>
        <v>Target; Gain &gt; 0.6</v>
      </c>
      <c r="M294" s="9">
        <f>AVERAGEIF($AZ3:$AZ290,"&gt;"&amp;$X292,M3:M290)</f>
        <v>2467592.7000000002</v>
      </c>
      <c r="N294" s="9">
        <f t="shared" ref="N294:W294" si="11">AVERAGEIF($AZ3:$AZ290,"&gt;"&amp;$X292,N3:N290)</f>
        <v>1453233.1</v>
      </c>
      <c r="O294" s="9">
        <f t="shared" si="11"/>
        <v>1467638</v>
      </c>
      <c r="P294" s="9">
        <f t="shared" si="11"/>
        <v>6188621.2000000002</v>
      </c>
      <c r="Q294" s="9">
        <f t="shared" si="11"/>
        <v>738260.7</v>
      </c>
      <c r="R294" s="9">
        <f t="shared" si="11"/>
        <v>4841726.4000000004</v>
      </c>
      <c r="S294" s="9">
        <f t="shared" si="11"/>
        <v>982912.60000000009</v>
      </c>
      <c r="T294" s="9">
        <f t="shared" si="11"/>
        <v>7512316.3000000007</v>
      </c>
      <c r="U294" s="9">
        <f t="shared" si="11"/>
        <v>4803829.2</v>
      </c>
      <c r="V294" s="9">
        <f t="shared" si="11"/>
        <v>11595396.300000001</v>
      </c>
      <c r="W294" s="9">
        <f t="shared" si="11"/>
        <v>2235188.9</v>
      </c>
      <c r="X294" s="9" t="str">
        <f>"Target; Gain &gt; "&amp;X292</f>
        <v>Target; Gain &gt; 0.6</v>
      </c>
      <c r="Y294" s="9">
        <f t="shared" ref="Y294:AI294" si="12">AVERAGEIF($AZ3:$AZ290,"&gt;"&amp;$X292,Y3:Y290)</f>
        <v>2.4287863350124095</v>
      </c>
      <c r="Z294" s="9">
        <f t="shared" si="12"/>
        <v>1.5792294926708565</v>
      </c>
      <c r="AA294" s="9">
        <f t="shared" si="12"/>
        <v>1.5544381517567676</v>
      </c>
      <c r="AB294" s="9">
        <f t="shared" si="12"/>
        <v>3.2655609048990302</v>
      </c>
      <c r="AC294" s="9">
        <f t="shared" si="12"/>
        <v>1.2141877567104529</v>
      </c>
      <c r="AD294" s="9">
        <f t="shared" si="12"/>
        <v>3.4905397969996557</v>
      </c>
      <c r="AE294" s="9">
        <f t="shared" si="12"/>
        <v>1.2745462563994805</v>
      </c>
      <c r="AF294" s="9">
        <f t="shared" si="12"/>
        <v>4.5602060130215252</v>
      </c>
      <c r="AG294" s="9">
        <f t="shared" si="12"/>
        <v>3.1675857607566282</v>
      </c>
      <c r="AH294" s="9">
        <f t="shared" si="12"/>
        <v>5.8021174416993748</v>
      </c>
      <c r="AI294" s="9">
        <f t="shared" si="12"/>
        <v>2.7745638265972961</v>
      </c>
      <c r="AJ294" s="8" t="str">
        <f t="shared" si="7"/>
        <v>Target; Gain &gt; 0.6</v>
      </c>
      <c r="AK294" s="9">
        <f t="shared" ref="AK294:AU294" si="13">AVERAGEIF($AZ3:$AZ290,"&gt;"&amp;$X292,AK3:AK290)</f>
        <v>2.4287863350124095</v>
      </c>
      <c r="AL294" s="9">
        <f t="shared" si="13"/>
        <v>0.57243348888587209</v>
      </c>
      <c r="AM294" s="9">
        <f t="shared" si="13"/>
        <v>0.55979567139875153</v>
      </c>
      <c r="AN294" s="9">
        <f t="shared" si="13"/>
        <v>3.2655609048990302</v>
      </c>
      <c r="AO294" s="9">
        <f t="shared" si="13"/>
        <v>0.49784359168843362</v>
      </c>
      <c r="AP294" s="9">
        <f t="shared" si="13"/>
        <v>3.4905397969996557</v>
      </c>
      <c r="AQ294" s="9">
        <f t="shared" si="13"/>
        <v>0.54982892011175866</v>
      </c>
      <c r="AR294" s="9">
        <f t="shared" si="13"/>
        <v>2.4623509517230557</v>
      </c>
      <c r="AS294" s="9">
        <f t="shared" si="13"/>
        <v>0.59840459405677393</v>
      </c>
      <c r="AT294" s="9">
        <f t="shared" si="13"/>
        <v>5.8021174416993748</v>
      </c>
      <c r="AU294" s="9">
        <f t="shared" si="13"/>
        <v>1.287320861092303</v>
      </c>
    </row>
    <row r="295" spans="6:49" x14ac:dyDescent="0.3">
      <c r="L295" s="8" t="str">
        <f>"Gain &gt; "&amp;L292</f>
        <v>Gain &gt; 0.6</v>
      </c>
      <c r="M295" s="9">
        <f t="shared" ref="M295:W295" si="14" xml:space="preserve"> AVERAGEIF($AY3:$AY290,"&gt;"&amp;$X292,M3:M290)</f>
        <v>2467592.7000000002</v>
      </c>
      <c r="N295" s="9">
        <f t="shared" si="14"/>
        <v>1453233.1</v>
      </c>
      <c r="O295" s="9">
        <f t="shared" si="14"/>
        <v>1467638</v>
      </c>
      <c r="P295" s="9">
        <f t="shared" si="14"/>
        <v>6188621.2000000002</v>
      </c>
      <c r="Q295" s="9">
        <f t="shared" si="14"/>
        <v>738260.7</v>
      </c>
      <c r="R295" s="9">
        <f t="shared" si="14"/>
        <v>4841726.4000000004</v>
      </c>
      <c r="S295" s="9">
        <f t="shared" si="14"/>
        <v>982912.60000000009</v>
      </c>
      <c r="T295" s="9">
        <f t="shared" si="14"/>
        <v>7512316.3000000007</v>
      </c>
      <c r="U295" s="9">
        <f t="shared" si="14"/>
        <v>4803829.2</v>
      </c>
      <c r="V295" s="9">
        <f t="shared" si="14"/>
        <v>11595396.300000001</v>
      </c>
      <c r="W295" s="9">
        <f t="shared" si="14"/>
        <v>2235188.9</v>
      </c>
      <c r="X295" s="9" t="str">
        <f>"Gain &gt; "&amp;X292</f>
        <v>Gain &gt; 0.6</v>
      </c>
      <c r="Y295" s="9">
        <f t="shared" ref="Y295:AI295" si="15" xml:space="preserve"> AVERAGEIF($AY3:$AY290,"&gt;"&amp;$X292,Y3:Y290)</f>
        <v>2.4287863350124095</v>
      </c>
      <c r="Z295" s="9">
        <f t="shared" si="15"/>
        <v>1.5792294926708565</v>
      </c>
      <c r="AA295" s="9">
        <f t="shared" si="15"/>
        <v>1.5544381517567676</v>
      </c>
      <c r="AB295" s="9">
        <f t="shared" si="15"/>
        <v>3.2655609048990302</v>
      </c>
      <c r="AC295" s="9">
        <f t="shared" si="15"/>
        <v>1.2141877567104529</v>
      </c>
      <c r="AD295" s="9">
        <f t="shared" si="15"/>
        <v>3.4905397969996557</v>
      </c>
      <c r="AE295" s="9">
        <f t="shared" si="15"/>
        <v>1.2745462563994805</v>
      </c>
      <c r="AF295" s="9">
        <f t="shared" si="15"/>
        <v>4.5602060130215252</v>
      </c>
      <c r="AG295" s="9">
        <f t="shared" si="15"/>
        <v>3.1675857607566282</v>
      </c>
      <c r="AH295" s="9">
        <f t="shared" si="15"/>
        <v>5.8021174416993748</v>
      </c>
      <c r="AI295" s="9">
        <f t="shared" si="15"/>
        <v>2.7745638265972961</v>
      </c>
      <c r="AJ295" s="8" t="str">
        <f t="shared" si="7"/>
        <v>Gain &gt; 0.6</v>
      </c>
      <c r="AK295" s="9">
        <f t="shared" ref="AK295:AU295" si="16" xml:space="preserve"> AVERAGEIF($AY3:$AY290,"&gt;"&amp;$X292,AK3:AK290)</f>
        <v>2.4287863350124095</v>
      </c>
      <c r="AL295" s="9">
        <f t="shared" si="16"/>
        <v>0.57243348888587209</v>
      </c>
      <c r="AM295" s="9">
        <f t="shared" si="16"/>
        <v>0.55979567139875153</v>
      </c>
      <c r="AN295" s="9">
        <f t="shared" si="16"/>
        <v>3.2655609048990302</v>
      </c>
      <c r="AO295" s="9">
        <f t="shared" si="16"/>
        <v>0.49784359168843362</v>
      </c>
      <c r="AP295" s="9">
        <f t="shared" si="16"/>
        <v>3.4905397969996557</v>
      </c>
      <c r="AQ295" s="9">
        <f t="shared" si="16"/>
        <v>0.54982892011175866</v>
      </c>
      <c r="AR295" s="9">
        <f t="shared" si="16"/>
        <v>2.4623509517230557</v>
      </c>
      <c r="AS295" s="9">
        <f t="shared" si="16"/>
        <v>0.59840459405677393</v>
      </c>
      <c r="AT295" s="9">
        <f t="shared" si="16"/>
        <v>5.8021174416993748</v>
      </c>
      <c r="AU295" s="9">
        <f t="shared" si="16"/>
        <v>1.287320861092303</v>
      </c>
      <c r="AW295" s="10"/>
    </row>
    <row r="296" spans="6:49" x14ac:dyDescent="0.3">
      <c r="L296" t="s">
        <v>16</v>
      </c>
      <c r="M296" s="9">
        <f>AVERAGEIF($H3:$H290,"=1",M3:M290)</f>
        <v>1550486.5</v>
      </c>
      <c r="N296" s="9">
        <f t="shared" ref="N296:W296" si="17">AVERAGEIF($H3:$H290,"=1",N3:N290)</f>
        <v>1297166.8933333335</v>
      </c>
      <c r="O296" s="9">
        <f t="shared" si="17"/>
        <v>1306989.2933333332</v>
      </c>
      <c r="P296" s="9">
        <f t="shared" si="17"/>
        <v>2636482.4400000004</v>
      </c>
      <c r="Q296" s="9">
        <f t="shared" si="17"/>
        <v>702444.39333333331</v>
      </c>
      <c r="R296" s="9">
        <f t="shared" si="17"/>
        <v>2019735.14</v>
      </c>
      <c r="S296" s="9">
        <f t="shared" si="17"/>
        <v>664112.28</v>
      </c>
      <c r="T296" s="9">
        <f t="shared" si="17"/>
        <v>4849319.66</v>
      </c>
      <c r="U296" s="9">
        <f t="shared" si="17"/>
        <v>3870809.4466666677</v>
      </c>
      <c r="V296" s="9">
        <f t="shared" si="17"/>
        <v>6527000.1799999997</v>
      </c>
      <c r="W296" s="9">
        <f t="shared" si="17"/>
        <v>1587226.4533333334</v>
      </c>
      <c r="X296" s="9" t="s">
        <v>16</v>
      </c>
      <c r="Y296" s="9">
        <f>AVERAGEIF($H3:$H290,"=1",Y3:Y290)</f>
        <v>1.7554180181783159</v>
      </c>
      <c r="Z296" s="9">
        <f t="shared" ref="Z296:AI296" si="18">AVERAGEIF($H3:$H290,"=1",Z3:Z290)</f>
        <v>1.4570831835708424</v>
      </c>
      <c r="AA296" s="9">
        <f t="shared" si="18"/>
        <v>1.4521448812563906</v>
      </c>
      <c r="AB296" s="9">
        <f t="shared" si="18"/>
        <v>2.4369213494996074</v>
      </c>
      <c r="AC296" s="9">
        <f t="shared" si="18"/>
        <v>1.1803053387233136</v>
      </c>
      <c r="AD296" s="9">
        <f t="shared" si="18"/>
        <v>2.2562205820006782</v>
      </c>
      <c r="AE296" s="9">
        <f t="shared" si="18"/>
        <v>1.2885064379432392</v>
      </c>
      <c r="AF296" s="9">
        <f t="shared" si="18"/>
        <v>2.5433078954718074</v>
      </c>
      <c r="AG296" s="9">
        <f t="shared" si="18"/>
        <v>2.488046939375733</v>
      </c>
      <c r="AH296" s="9">
        <f t="shared" si="18"/>
        <v>4.3868211547180547</v>
      </c>
      <c r="AI296" s="9">
        <f t="shared" si="18"/>
        <v>2.4671069454657841</v>
      </c>
      <c r="AJ296" s="10" t="str">
        <f t="shared" si="7"/>
        <v>Target</v>
      </c>
      <c r="AK296" s="9">
        <f>AVERAGEIF($H3:$H290,"=1",AK3:AK290)</f>
        <v>1.7554180181783159</v>
      </c>
      <c r="AL296" s="9">
        <f t="shared" ref="AL296:AU296" si="19">AVERAGEIF($H3:$H290,"=1",AL3:AL290)</f>
        <v>0.49558593737582368</v>
      </c>
      <c r="AM296" s="9">
        <f t="shared" si="19"/>
        <v>0.49344162662086688</v>
      </c>
      <c r="AN296" s="9">
        <f t="shared" si="19"/>
        <v>2.4369213494996074</v>
      </c>
      <c r="AO296" s="9">
        <f t="shared" si="19"/>
        <v>0.44561702642395778</v>
      </c>
      <c r="AP296" s="9">
        <f t="shared" si="19"/>
        <v>2.2562205820006782</v>
      </c>
      <c r="AQ296" s="9">
        <f t="shared" si="19"/>
        <v>0.48266473390356018</v>
      </c>
      <c r="AR296" s="9">
        <f t="shared" si="19"/>
        <v>1.3829182199947536</v>
      </c>
      <c r="AS296" s="9">
        <f t="shared" si="19"/>
        <v>0.47650553653404737</v>
      </c>
      <c r="AT296" s="9">
        <f t="shared" si="19"/>
        <v>4.3868211547180547</v>
      </c>
      <c r="AU296" s="9">
        <f t="shared" si="19"/>
        <v>1.2691236139108271</v>
      </c>
      <c r="AW296" s="10"/>
    </row>
    <row r="297" spans="6:49" x14ac:dyDescent="0.3">
      <c r="L297" t="str">
        <f t="shared" ref="L297:L303" si="20">X297</f>
        <v>Gain &gt; 0</v>
      </c>
      <c r="M297" s="9">
        <f>AVERAGEIF($J3:$J290,"=1",M3:M290)</f>
        <v>2612581.3384615388</v>
      </c>
      <c r="N297" s="9">
        <f t="shared" ref="N297:W297" si="21">AVERAGEIF($J3:$J290,"=1",N3:N290)</f>
        <v>2331334.769230769</v>
      </c>
      <c r="O297" s="9">
        <f t="shared" si="21"/>
        <v>2354650.9282051283</v>
      </c>
      <c r="P297" s="9">
        <f t="shared" si="21"/>
        <v>4555413.3000000007</v>
      </c>
      <c r="Q297" s="9">
        <f t="shared" si="21"/>
        <v>1494265.4923076918</v>
      </c>
      <c r="R297" s="9">
        <f t="shared" si="21"/>
        <v>3385452.6846153857</v>
      </c>
      <c r="S297" s="9">
        <f t="shared" si="21"/>
        <v>1534184.7512820512</v>
      </c>
      <c r="T297" s="9">
        <f t="shared" si="21"/>
        <v>5034796.3230769243</v>
      </c>
      <c r="U297" s="9">
        <f t="shared" si="21"/>
        <v>4007019.6743589747</v>
      </c>
      <c r="V297" s="9">
        <f t="shared" si="21"/>
        <v>9326675.415384613</v>
      </c>
      <c r="W297" s="9">
        <f t="shared" si="21"/>
        <v>2839284.0769230765</v>
      </c>
      <c r="X297" s="9" t="s">
        <v>17</v>
      </c>
      <c r="Y297" s="9">
        <f>AVERAGEIF($J3:$J290,"=1",Y3:Y290)</f>
        <v>2.7158146689068348</v>
      </c>
      <c r="Z297" s="9">
        <f t="shared" ref="Z297:AI297" si="22">AVERAGEIF($J3:$J290,"=1",Z3:Z290)</f>
        <v>2.2162596731540711</v>
      </c>
      <c r="AA297" s="9">
        <f t="shared" si="22"/>
        <v>2.2198988676795035</v>
      </c>
      <c r="AB297" s="9">
        <f t="shared" si="22"/>
        <v>3.8799989477767109</v>
      </c>
      <c r="AC297" s="9">
        <f t="shared" si="22"/>
        <v>1.8007254648646218</v>
      </c>
      <c r="AD297" s="9">
        <f t="shared" si="22"/>
        <v>3.8027800450602975</v>
      </c>
      <c r="AE297" s="9">
        <f t="shared" si="22"/>
        <v>2.1787003054019385</v>
      </c>
      <c r="AF297" s="9">
        <f t="shared" si="22"/>
        <v>2.7635358753502195</v>
      </c>
      <c r="AG297" s="9">
        <f t="shared" si="22"/>
        <v>2.6774876307318496</v>
      </c>
      <c r="AH297" s="9">
        <f t="shared" si="22"/>
        <v>5.395641510483201</v>
      </c>
      <c r="AI297" s="9">
        <f t="shared" si="22"/>
        <v>3.4729422224733306</v>
      </c>
      <c r="AJ297" s="10" t="str">
        <f t="shared" si="7"/>
        <v>Gain &gt; 0</v>
      </c>
      <c r="AK297" s="9">
        <f>AVERAGEIF($J3:$J290,"=1",AK3:AK290)</f>
        <v>2.7158146689068348</v>
      </c>
      <c r="AL297" s="9">
        <f t="shared" ref="AL297:AU297" si="23">AVERAGEIF($J3:$J290,"=1",AL3:AL290)</f>
        <v>0.7361920931151148</v>
      </c>
      <c r="AM297" s="9">
        <f t="shared" si="23"/>
        <v>0.74145650825663223</v>
      </c>
      <c r="AN297" s="9">
        <f t="shared" si="23"/>
        <v>3.8799989477767109</v>
      </c>
      <c r="AO297" s="9">
        <f t="shared" si="23"/>
        <v>0.65478938466821535</v>
      </c>
      <c r="AP297" s="9">
        <f t="shared" si="23"/>
        <v>3.8027800450602975</v>
      </c>
      <c r="AQ297" s="9">
        <f t="shared" si="23"/>
        <v>0.74609063832963918</v>
      </c>
      <c r="AR297" s="9">
        <f t="shared" si="23"/>
        <v>1.4892372912095968</v>
      </c>
      <c r="AS297" s="9">
        <f t="shared" si="23"/>
        <v>0.49301280913865547</v>
      </c>
      <c r="AT297" s="9">
        <f t="shared" si="23"/>
        <v>5.395641510483201</v>
      </c>
      <c r="AU297" s="9">
        <f t="shared" si="23"/>
        <v>1.9678826051907472</v>
      </c>
      <c r="AW297" s="10"/>
    </row>
    <row r="298" spans="6:49" x14ac:dyDescent="0.3">
      <c r="L298" t="str">
        <f t="shared" si="20"/>
        <v>Gain &lt;=0</v>
      </c>
      <c r="M298" s="9">
        <f>AVERAGEIF($I3:$I290,"=1",M3:M290)</f>
        <v>3685426.2066666665</v>
      </c>
      <c r="N298" s="9">
        <f t="shared" ref="N298:W298" si="24">AVERAGEIF($I3:$I290,"=1",N3:N290)</f>
        <v>3559593.9777777782</v>
      </c>
      <c r="O298" s="9">
        <f t="shared" si="24"/>
        <v>3594442.2666666671</v>
      </c>
      <c r="P298" s="9">
        <f t="shared" si="24"/>
        <v>6991292.3600000022</v>
      </c>
      <c r="Q298" s="9">
        <f t="shared" si="24"/>
        <v>2551098.2466666671</v>
      </c>
      <c r="R298" s="9">
        <f t="shared" si="24"/>
        <v>5143799.3400000008</v>
      </c>
      <c r="S298" s="9">
        <f t="shared" si="24"/>
        <v>3013152.6822222224</v>
      </c>
      <c r="T298" s="9">
        <f t="shared" si="24"/>
        <v>4940019.9466666672</v>
      </c>
      <c r="U298" s="9">
        <f t="shared" si="24"/>
        <v>4225831.7955555562</v>
      </c>
      <c r="V298" s="9">
        <f t="shared" si="24"/>
        <v>14285011.99333333</v>
      </c>
      <c r="W298" s="9">
        <f t="shared" si="24"/>
        <v>5184237.6177777778</v>
      </c>
      <c r="X298" s="9" t="s">
        <v>18</v>
      </c>
      <c r="Y298" s="9">
        <f>AVERAGEIF($I3:$I290,"=1",Y3:Y290)</f>
        <v>3.4832520199264403</v>
      </c>
      <c r="Z298" s="9">
        <f t="shared" ref="Z298:AI298" si="25">AVERAGEIF($I3:$I290,"=1",Z3:Z290)</f>
        <v>3.0274257020737667</v>
      </c>
      <c r="AA298" s="9">
        <f t="shared" si="25"/>
        <v>3.0365879879497353</v>
      </c>
      <c r="AB298" s="9">
        <f t="shared" si="25"/>
        <v>6.3937722205659755</v>
      </c>
      <c r="AC298" s="9">
        <f t="shared" si="25"/>
        <v>2.721723876545632</v>
      </c>
      <c r="AD298" s="9">
        <f t="shared" si="25"/>
        <v>4.5027250095402529</v>
      </c>
      <c r="AE298" s="9">
        <f t="shared" si="25"/>
        <v>3.1231728728843797</v>
      </c>
      <c r="AF298" s="9">
        <f t="shared" si="25"/>
        <v>2.6950713548902425</v>
      </c>
      <c r="AG298" s="9">
        <f t="shared" si="25"/>
        <v>2.864763207685384</v>
      </c>
      <c r="AH298" s="9">
        <f t="shared" si="25"/>
        <v>7.4419841712915042</v>
      </c>
      <c r="AI298" s="9">
        <f t="shared" si="25"/>
        <v>5.1199170681756607</v>
      </c>
      <c r="AJ298" s="10" t="str">
        <f t="shared" si="7"/>
        <v>Gain &lt;=0</v>
      </c>
      <c r="AK298" s="9">
        <f>AVERAGEIF($I3:$I290,"=1",AK3:AK290)</f>
        <v>3.4832520199264403</v>
      </c>
      <c r="AL298" s="9">
        <f t="shared" ref="AL298:AU298" si="26">AVERAGEIF($I3:$I290,"=1",AL3:AL290)</f>
        <v>0.99570187927534148</v>
      </c>
      <c r="AM298" s="9">
        <f t="shared" si="26"/>
        <v>1.0071490015808697</v>
      </c>
      <c r="AN298" s="9">
        <f t="shared" si="26"/>
        <v>6.3937722205659755</v>
      </c>
      <c r="AO298" s="9">
        <f t="shared" si="26"/>
        <v>0.9942927930158717</v>
      </c>
      <c r="AP298" s="9">
        <f t="shared" si="26"/>
        <v>4.5027250095402529</v>
      </c>
      <c r="AQ298" s="9">
        <f t="shared" si="26"/>
        <v>1.0142084105378795</v>
      </c>
      <c r="AR298" s="9">
        <f t="shared" si="26"/>
        <v>1.4851142925493579</v>
      </c>
      <c r="AS298" s="9">
        <f t="shared" si="26"/>
        <v>0.53350348666362057</v>
      </c>
      <c r="AT298" s="9">
        <f t="shared" si="26"/>
        <v>7.4419841712915042</v>
      </c>
      <c r="AU298" s="9">
        <f t="shared" si="26"/>
        <v>2.9756539286466102</v>
      </c>
    </row>
    <row r="299" spans="6:49" x14ac:dyDescent="0.3">
      <c r="L299" t="str">
        <f t="shared" si="20"/>
        <v>Target;Gain &gt; 0.6; #pref=2</v>
      </c>
      <c r="M299" s="9" t="e">
        <f t="shared" ref="M299:W299" si="27">AVERAGEIFS(M3:M290, $H$3:$H$290, "=1",$K3:$K290,"=2",$AY3:$AY290,"&gt;"&amp;$X$292)</f>
        <v>#DIV/0!</v>
      </c>
      <c r="N299" s="9" t="e">
        <f t="shared" si="27"/>
        <v>#DIV/0!</v>
      </c>
      <c r="O299" s="9" t="e">
        <f t="shared" si="27"/>
        <v>#DIV/0!</v>
      </c>
      <c r="P299" s="9" t="e">
        <f t="shared" si="27"/>
        <v>#DIV/0!</v>
      </c>
      <c r="Q299" s="9" t="e">
        <f t="shared" si="27"/>
        <v>#DIV/0!</v>
      </c>
      <c r="R299" s="9" t="e">
        <f t="shared" si="27"/>
        <v>#DIV/0!</v>
      </c>
      <c r="S299" s="9" t="e">
        <f t="shared" si="27"/>
        <v>#DIV/0!</v>
      </c>
      <c r="T299" s="9" t="e">
        <f t="shared" si="27"/>
        <v>#DIV/0!</v>
      </c>
      <c r="U299" s="9" t="e">
        <f t="shared" si="27"/>
        <v>#DIV/0!</v>
      </c>
      <c r="V299" s="9" t="e">
        <f t="shared" si="27"/>
        <v>#DIV/0!</v>
      </c>
      <c r="W299" s="9" t="e">
        <f t="shared" si="27"/>
        <v>#DIV/0!</v>
      </c>
      <c r="X299" s="9" t="str">
        <f>"Target;Gain &gt; "&amp;X292&amp;"; #pref=2"</f>
        <v>Target;Gain &gt; 0.6; #pref=2</v>
      </c>
      <c r="Y299" s="9" t="e">
        <f t="shared" ref="Y299:AI299" si="28">AVERAGEIFS(Y3:Y290, $H$3:$H$290, "=1",$K3:$K290,"=2",$AY3:$AY290,"&gt;"&amp;$X$292)</f>
        <v>#DIV/0!</v>
      </c>
      <c r="Z299" s="9" t="e">
        <f t="shared" si="28"/>
        <v>#DIV/0!</v>
      </c>
      <c r="AA299" s="9" t="e">
        <f t="shared" si="28"/>
        <v>#DIV/0!</v>
      </c>
      <c r="AB299" s="9" t="e">
        <f t="shared" si="28"/>
        <v>#DIV/0!</v>
      </c>
      <c r="AC299" s="9" t="e">
        <f t="shared" si="28"/>
        <v>#DIV/0!</v>
      </c>
      <c r="AD299" s="9" t="e">
        <f t="shared" si="28"/>
        <v>#DIV/0!</v>
      </c>
      <c r="AE299" s="9" t="e">
        <f t="shared" si="28"/>
        <v>#DIV/0!</v>
      </c>
      <c r="AF299" s="9" t="e">
        <f t="shared" si="28"/>
        <v>#DIV/0!</v>
      </c>
      <c r="AG299" s="9" t="e">
        <f t="shared" si="28"/>
        <v>#DIV/0!</v>
      </c>
      <c r="AH299" s="9" t="e">
        <f t="shared" si="28"/>
        <v>#DIV/0!</v>
      </c>
      <c r="AI299" s="9" t="e">
        <f t="shared" si="28"/>
        <v>#DIV/0!</v>
      </c>
      <c r="AJ299" s="10" t="str">
        <f t="shared" si="7"/>
        <v>Target;Gain &gt; 0.6; #pref=2</v>
      </c>
      <c r="AK299" s="9" t="e">
        <f t="shared" ref="AK299:AU299" si="29">AVERAGEIFS(AK3:AK290, $H$3:$H$290, "=1",$K3:$K290,"=2",$AY3:$AY290,"&gt;"&amp;$X$292)</f>
        <v>#DIV/0!</v>
      </c>
      <c r="AL299" s="9" t="e">
        <f t="shared" si="29"/>
        <v>#DIV/0!</v>
      </c>
      <c r="AM299" s="9" t="e">
        <f t="shared" si="29"/>
        <v>#DIV/0!</v>
      </c>
      <c r="AN299" s="9" t="e">
        <f t="shared" si="29"/>
        <v>#DIV/0!</v>
      </c>
      <c r="AO299" s="9" t="e">
        <f t="shared" si="29"/>
        <v>#DIV/0!</v>
      </c>
      <c r="AP299" s="9" t="e">
        <f t="shared" si="29"/>
        <v>#DIV/0!</v>
      </c>
      <c r="AQ299" s="9" t="e">
        <f t="shared" si="29"/>
        <v>#DIV/0!</v>
      </c>
      <c r="AR299" s="9" t="e">
        <f t="shared" si="29"/>
        <v>#DIV/0!</v>
      </c>
      <c r="AS299" s="9" t="e">
        <f t="shared" si="29"/>
        <v>#DIV/0!</v>
      </c>
      <c r="AT299" s="9" t="e">
        <f t="shared" si="29"/>
        <v>#DIV/0!</v>
      </c>
      <c r="AU299" s="9" t="e">
        <f t="shared" si="29"/>
        <v>#DIV/0!</v>
      </c>
    </row>
    <row r="300" spans="6:49" x14ac:dyDescent="0.3">
      <c r="L300" t="str">
        <f t="shared" si="20"/>
        <v>Target; Gain &gt; 0.6; #pref=3</v>
      </c>
      <c r="M300" s="9">
        <f t="shared" ref="M300:W300" si="30">AVERAGEIFS(M3:M290, $H$3:$H$290, "=1",$K3:$K290,"=3",$AY3:$AY290,"&gt;"&amp;$X$292)</f>
        <v>2467592.7000000002</v>
      </c>
      <c r="N300" s="9">
        <f t="shared" si="30"/>
        <v>1453233.1</v>
      </c>
      <c r="O300" s="9">
        <f t="shared" si="30"/>
        <v>1467638</v>
      </c>
      <c r="P300" s="9">
        <f t="shared" si="30"/>
        <v>6188621.2000000002</v>
      </c>
      <c r="Q300" s="9">
        <f t="shared" si="30"/>
        <v>738260.7</v>
      </c>
      <c r="R300" s="9">
        <f t="shared" si="30"/>
        <v>4841726.4000000004</v>
      </c>
      <c r="S300" s="9">
        <f t="shared" si="30"/>
        <v>982912.60000000009</v>
      </c>
      <c r="T300" s="9">
        <f t="shared" si="30"/>
        <v>7512316.3000000007</v>
      </c>
      <c r="U300" s="9">
        <f t="shared" si="30"/>
        <v>4803829.2</v>
      </c>
      <c r="V300" s="9">
        <f t="shared" si="30"/>
        <v>11595396.300000001</v>
      </c>
      <c r="W300" s="9">
        <f t="shared" si="30"/>
        <v>2235188.9</v>
      </c>
      <c r="X300" s="9" t="str">
        <f>"Target; Gain &gt; "&amp;X292&amp;"; #pref=3"</f>
        <v>Target; Gain &gt; 0.6; #pref=3</v>
      </c>
      <c r="Y300" s="9">
        <f t="shared" ref="Y300:AI300" si="31">AVERAGEIFS(Y3:Y290, $H$3:$H$290, "=1",$K3:$K290,"=3",$AY3:$AY290,"&gt;"&amp;$X$292)</f>
        <v>2.4287863350124095</v>
      </c>
      <c r="Z300" s="9">
        <f t="shared" si="31"/>
        <v>1.5792294926708565</v>
      </c>
      <c r="AA300" s="9">
        <f t="shared" si="31"/>
        <v>1.5544381517567676</v>
      </c>
      <c r="AB300" s="9">
        <f t="shared" si="31"/>
        <v>3.2655609048990302</v>
      </c>
      <c r="AC300" s="9">
        <f t="shared" si="31"/>
        <v>1.2141877567104529</v>
      </c>
      <c r="AD300" s="9">
        <f t="shared" si="31"/>
        <v>3.4905397969996557</v>
      </c>
      <c r="AE300" s="9">
        <f t="shared" si="31"/>
        <v>1.2745462563994805</v>
      </c>
      <c r="AF300" s="9">
        <f t="shared" si="31"/>
        <v>4.5602060130215252</v>
      </c>
      <c r="AG300" s="9">
        <f t="shared" si="31"/>
        <v>3.1675857607566282</v>
      </c>
      <c r="AH300" s="9">
        <f t="shared" si="31"/>
        <v>5.8021174416993748</v>
      </c>
      <c r="AI300" s="9">
        <f t="shared" si="31"/>
        <v>2.7745638265972961</v>
      </c>
      <c r="AJ300" s="10" t="str">
        <f t="shared" si="7"/>
        <v>Target; Gain &gt; 0.6; #pref=3</v>
      </c>
      <c r="AK300" s="9">
        <f t="shared" ref="AK300:AU300" si="32">AVERAGEIFS(AK3:AK290, $H$3:$H$290, "=1",$K3:$K290,"=3",$AY3:$AY290,"&gt;"&amp;$X$292)</f>
        <v>2.4287863350124095</v>
      </c>
      <c r="AL300" s="9">
        <f t="shared" si="32"/>
        <v>0.57243348888587209</v>
      </c>
      <c r="AM300" s="9">
        <f t="shared" si="32"/>
        <v>0.55979567139875153</v>
      </c>
      <c r="AN300" s="9">
        <f t="shared" si="32"/>
        <v>3.2655609048990302</v>
      </c>
      <c r="AO300" s="9">
        <f t="shared" si="32"/>
        <v>0.49784359168843362</v>
      </c>
      <c r="AP300" s="9">
        <f t="shared" si="32"/>
        <v>3.4905397969996557</v>
      </c>
      <c r="AQ300" s="9">
        <f t="shared" si="32"/>
        <v>0.54982892011175866</v>
      </c>
      <c r="AR300" s="9">
        <f t="shared" si="32"/>
        <v>2.4623509517230557</v>
      </c>
      <c r="AS300" s="9">
        <f t="shared" si="32"/>
        <v>0.59840459405677393</v>
      </c>
      <c r="AT300" s="9">
        <f t="shared" si="32"/>
        <v>5.8021174416993748</v>
      </c>
      <c r="AU300" s="9">
        <f t="shared" si="32"/>
        <v>1.287320861092303</v>
      </c>
    </row>
    <row r="301" spans="6:49" x14ac:dyDescent="0.3">
      <c r="L301" t="str">
        <f t="shared" si="20"/>
        <v>Target; Gain &gt; 0.6; #pref=4</v>
      </c>
      <c r="M301" s="9" t="e">
        <f t="shared" ref="M301:W301" si="33">AVERAGEIFS(M3:M290, $H$3:$H$290, "=1",$K3:$K290,"=4",$AY3:$AY290,"&gt;"&amp;$X$292)</f>
        <v>#DIV/0!</v>
      </c>
      <c r="N301" s="9" t="e">
        <f t="shared" si="33"/>
        <v>#DIV/0!</v>
      </c>
      <c r="O301" s="9" t="e">
        <f t="shared" si="33"/>
        <v>#DIV/0!</v>
      </c>
      <c r="P301" s="9" t="e">
        <f t="shared" si="33"/>
        <v>#DIV/0!</v>
      </c>
      <c r="Q301" s="9" t="e">
        <f t="shared" si="33"/>
        <v>#DIV/0!</v>
      </c>
      <c r="R301" s="9" t="e">
        <f t="shared" si="33"/>
        <v>#DIV/0!</v>
      </c>
      <c r="S301" s="9" t="e">
        <f t="shared" si="33"/>
        <v>#DIV/0!</v>
      </c>
      <c r="T301" s="9" t="e">
        <f t="shared" si="33"/>
        <v>#DIV/0!</v>
      </c>
      <c r="U301" s="9" t="e">
        <f t="shared" si="33"/>
        <v>#DIV/0!</v>
      </c>
      <c r="V301" s="9" t="e">
        <f t="shared" si="33"/>
        <v>#DIV/0!</v>
      </c>
      <c r="W301" s="9" t="e">
        <f t="shared" si="33"/>
        <v>#DIV/0!</v>
      </c>
      <c r="X301" s="9" t="str">
        <f>"Target; Gain &gt; "&amp;X292&amp;"; #pref=4"</f>
        <v>Target; Gain &gt; 0.6; #pref=4</v>
      </c>
      <c r="Y301" s="9" t="e">
        <f t="shared" ref="Y301:AI301" si="34">AVERAGEIFS(Y3:Y290, $H$3:$H$290, "=1",$K3:$K290,"=4",$AY3:$AY290,"&gt;"&amp;$X$292)</f>
        <v>#DIV/0!</v>
      </c>
      <c r="Z301" s="9" t="e">
        <f t="shared" si="34"/>
        <v>#DIV/0!</v>
      </c>
      <c r="AA301" s="9" t="e">
        <f t="shared" si="34"/>
        <v>#DIV/0!</v>
      </c>
      <c r="AB301" s="9" t="e">
        <f t="shared" si="34"/>
        <v>#DIV/0!</v>
      </c>
      <c r="AC301" s="9" t="e">
        <f t="shared" si="34"/>
        <v>#DIV/0!</v>
      </c>
      <c r="AD301" s="9" t="e">
        <f t="shared" si="34"/>
        <v>#DIV/0!</v>
      </c>
      <c r="AE301" s="9" t="e">
        <f t="shared" si="34"/>
        <v>#DIV/0!</v>
      </c>
      <c r="AF301" s="9" t="e">
        <f t="shared" si="34"/>
        <v>#DIV/0!</v>
      </c>
      <c r="AG301" s="9" t="e">
        <f t="shared" si="34"/>
        <v>#DIV/0!</v>
      </c>
      <c r="AH301" s="9" t="e">
        <f t="shared" si="34"/>
        <v>#DIV/0!</v>
      </c>
      <c r="AI301" s="9" t="e">
        <f t="shared" si="34"/>
        <v>#DIV/0!</v>
      </c>
      <c r="AJ301" s="10" t="str">
        <f t="shared" si="7"/>
        <v>Target; Gain &gt; 0.6; #pref=4</v>
      </c>
      <c r="AK301" s="9" t="e">
        <f t="shared" ref="AK301:AU301" si="35">AVERAGEIFS(AK3:AK290, $H$3:$H$290, "=1",$K3:$K290,"=4",$AY3:$AY290,"&gt;"&amp;$X$292)</f>
        <v>#DIV/0!</v>
      </c>
      <c r="AL301" s="9" t="e">
        <f t="shared" si="35"/>
        <v>#DIV/0!</v>
      </c>
      <c r="AM301" s="9" t="e">
        <f t="shared" si="35"/>
        <v>#DIV/0!</v>
      </c>
      <c r="AN301" s="9" t="e">
        <f t="shared" si="35"/>
        <v>#DIV/0!</v>
      </c>
      <c r="AO301" s="9" t="e">
        <f t="shared" si="35"/>
        <v>#DIV/0!</v>
      </c>
      <c r="AP301" s="9" t="e">
        <f t="shared" si="35"/>
        <v>#DIV/0!</v>
      </c>
      <c r="AQ301" s="9" t="e">
        <f t="shared" si="35"/>
        <v>#DIV/0!</v>
      </c>
      <c r="AR301" s="9" t="e">
        <f t="shared" si="35"/>
        <v>#DIV/0!</v>
      </c>
      <c r="AS301" s="9" t="e">
        <f t="shared" si="35"/>
        <v>#DIV/0!</v>
      </c>
      <c r="AT301" s="9" t="e">
        <f t="shared" si="35"/>
        <v>#DIV/0!</v>
      </c>
      <c r="AU301" s="9" t="e">
        <f t="shared" si="35"/>
        <v>#DIV/0!</v>
      </c>
    </row>
    <row r="302" spans="6:49" x14ac:dyDescent="0.3">
      <c r="L302" s="9" t="str">
        <f t="shared" si="20"/>
        <v>Target; Gain &gt; 0</v>
      </c>
      <c r="M302" s="9">
        <f>AVERAGEIFS(M3:M290,$H3:$H290,"=1",$J3:$J290,"=1")</f>
        <v>1753459.6500000001</v>
      </c>
      <c r="N302" s="9">
        <f t="shared" ref="N302:W302" si="36">AVERAGEIFS(N3:N290,$H3:$H290,"=1",$J3:$J290,"=1")</f>
        <v>1192137.8166666669</v>
      </c>
      <c r="O302" s="9">
        <f t="shared" si="36"/>
        <v>1202839.1666666667</v>
      </c>
      <c r="P302" s="9">
        <f t="shared" si="36"/>
        <v>3137022.4000000004</v>
      </c>
      <c r="Q302" s="9">
        <f t="shared" si="36"/>
        <v>671487.3916666666</v>
      </c>
      <c r="R302" s="9">
        <f t="shared" si="36"/>
        <v>2382834.5250000004</v>
      </c>
      <c r="S302" s="9">
        <f t="shared" si="36"/>
        <v>592246.97499999998</v>
      </c>
      <c r="T302" s="9">
        <f t="shared" si="36"/>
        <v>5065920.6000000006</v>
      </c>
      <c r="U302" s="9">
        <f t="shared" si="36"/>
        <v>3873046.3083333331</v>
      </c>
      <c r="V302" s="9">
        <f t="shared" si="36"/>
        <v>7983413.4249999989</v>
      </c>
      <c r="W302" s="9">
        <f t="shared" si="36"/>
        <v>1602829.8916666666</v>
      </c>
      <c r="X302" s="9" t="s">
        <v>51</v>
      </c>
      <c r="Y302" s="9">
        <f>AVERAGEIFS(Y3:Y290,$H3:$H290,"=1",$J3:$J290,"=1")</f>
        <v>1.9433417609237948</v>
      </c>
      <c r="Z302" s="9">
        <f t="shared" ref="Z302:AI302" si="37">AVERAGEIFS(Z3:Z290,$H3:$H290,"=1",$J3:$J290,"=1")</f>
        <v>1.4175101709794644</v>
      </c>
      <c r="AA302" s="9">
        <f t="shared" si="37"/>
        <v>1.4091946882297637</v>
      </c>
      <c r="AB302" s="9">
        <f t="shared" si="37"/>
        <v>2.7814082836746818</v>
      </c>
      <c r="AC302" s="9">
        <f t="shared" si="37"/>
        <v>1.1644371186603772</v>
      </c>
      <c r="AD302" s="9">
        <f t="shared" si="37"/>
        <v>2.5340884893739712</v>
      </c>
      <c r="AE302" s="9">
        <f t="shared" si="37"/>
        <v>1.1745595429490396</v>
      </c>
      <c r="AF302" s="9">
        <f t="shared" si="37"/>
        <v>2.8330658932143704</v>
      </c>
      <c r="AG302" s="9">
        <f t="shared" si="37"/>
        <v>2.5588144527593011</v>
      </c>
      <c r="AH302" s="9">
        <f t="shared" si="37"/>
        <v>5.0990425092488287</v>
      </c>
      <c r="AI302" s="9">
        <f t="shared" si="37"/>
        <v>2.32179639609094</v>
      </c>
      <c r="AJ302" s="9" t="str">
        <f t="shared" si="7"/>
        <v>Target; Gain &gt; 0</v>
      </c>
      <c r="AK302" s="9">
        <f>AVERAGEIFS(AK3:AK290,$H3:$H290,"=1",$J3:$J290,"=1")</f>
        <v>1.9433417609237948</v>
      </c>
      <c r="AL302" s="9">
        <f t="shared" ref="AL302:AU302" si="38">AVERAGEIFS(AL3:AL290,$H3:$H290,"=1",$J3:$J290,"=1")</f>
        <v>0.51341649389845168</v>
      </c>
      <c r="AM302" s="9">
        <f t="shared" si="38"/>
        <v>0.50989846090718249</v>
      </c>
      <c r="AN302" s="9">
        <f t="shared" si="38"/>
        <v>2.7814082836746818</v>
      </c>
      <c r="AO302" s="9">
        <f t="shared" si="38"/>
        <v>0.46217004123366978</v>
      </c>
      <c r="AP302" s="9">
        <f t="shared" si="38"/>
        <v>2.5340884893739712</v>
      </c>
      <c r="AQ302" s="9">
        <f t="shared" si="38"/>
        <v>0.48828881444884853</v>
      </c>
      <c r="AR302" s="9">
        <f t="shared" si="38"/>
        <v>1.505190513515845</v>
      </c>
      <c r="AS302" s="9">
        <f t="shared" si="38"/>
        <v>0.50138462863445354</v>
      </c>
      <c r="AT302" s="9">
        <f t="shared" si="38"/>
        <v>5.0990425092488287</v>
      </c>
      <c r="AU302" s="9">
        <f t="shared" si="38"/>
        <v>1.1851320507145526</v>
      </c>
      <c r="AW302" s="10"/>
    </row>
    <row r="303" spans="6:49" x14ac:dyDescent="0.3">
      <c r="L303" s="9" t="str">
        <f t="shared" si="20"/>
        <v>Target; Gain &lt;= 0</v>
      </c>
      <c r="M303" s="9">
        <f>AVERAGEIFS(M3:M290,$H3:$H290,"=1",$J3:$J290,"=0")</f>
        <v>738593.9</v>
      </c>
      <c r="N303" s="9">
        <f t="shared" ref="N303:W303" si="39">AVERAGEIFS(N3:N290,$H3:$H290,"=1",$J3:$J290,"=0")</f>
        <v>1717283.2000000002</v>
      </c>
      <c r="O303" s="9">
        <f t="shared" si="39"/>
        <v>1723589.8</v>
      </c>
      <c r="P303" s="9">
        <f t="shared" si="39"/>
        <v>634322.60000000009</v>
      </c>
      <c r="Q303" s="9">
        <f t="shared" si="39"/>
        <v>826272.4</v>
      </c>
      <c r="R303" s="9">
        <f t="shared" si="39"/>
        <v>567337.6</v>
      </c>
      <c r="S303" s="9">
        <f t="shared" si="39"/>
        <v>951573.5</v>
      </c>
      <c r="T303" s="9">
        <f t="shared" si="39"/>
        <v>3982915.9000000004</v>
      </c>
      <c r="U303" s="9">
        <f t="shared" si="39"/>
        <v>3861862</v>
      </c>
      <c r="V303" s="9">
        <f t="shared" si="39"/>
        <v>701347.2</v>
      </c>
      <c r="W303" s="9">
        <f t="shared" si="39"/>
        <v>1524812.7000000002</v>
      </c>
      <c r="X303" s="9" t="s">
        <v>131</v>
      </c>
      <c r="Y303" s="9">
        <f>AVERAGEIFS(Y3:Y290,$H3:$H290,"=1",$J3:$J290,"=0")</f>
        <v>1.0037230471963996</v>
      </c>
      <c r="Z303" s="9">
        <f t="shared" ref="Z303:AI303" si="40">AVERAGEIFS(Z3:Z290,$H3:$H290,"=1",$J3:$J290,"=0")</f>
        <v>1.6153752339363563</v>
      </c>
      <c r="AA303" s="9">
        <f t="shared" si="40"/>
        <v>1.623945653362898</v>
      </c>
      <c r="AB303" s="9">
        <f t="shared" si="40"/>
        <v>1.0589736127993092</v>
      </c>
      <c r="AC303" s="9">
        <f t="shared" si="40"/>
        <v>1.2437782189750575</v>
      </c>
      <c r="AD303" s="9">
        <f t="shared" si="40"/>
        <v>1.144748952507507</v>
      </c>
      <c r="AE303" s="9">
        <f t="shared" si="40"/>
        <v>1.7442940179200375</v>
      </c>
      <c r="AF303" s="9">
        <f t="shared" si="40"/>
        <v>1.3842759045015556</v>
      </c>
      <c r="AG303" s="9">
        <f t="shared" si="40"/>
        <v>2.2049768858414609</v>
      </c>
      <c r="AH303" s="9">
        <f t="shared" si="40"/>
        <v>1.5379357365949546</v>
      </c>
      <c r="AI303" s="9">
        <f t="shared" si="40"/>
        <v>3.0483491429651619</v>
      </c>
      <c r="AJ303" s="9" t="str">
        <f t="shared" si="7"/>
        <v>Target; Gain &lt;= 0</v>
      </c>
      <c r="AK303" s="9">
        <f>AVERAGEIFS(AK3:AK290,$H3:$H290,"=1",$J3:$J290,"=0")</f>
        <v>1.0037230471963996</v>
      </c>
      <c r="AL303" s="9">
        <f t="shared" ref="AL303:AU303" si="41">AVERAGEIFS(AL3:AL290,$H3:$H290,"=1",$J3:$J290,"=0")</f>
        <v>0.42426371128531176</v>
      </c>
      <c r="AM303" s="9">
        <f t="shared" si="41"/>
        <v>0.42761428947560487</v>
      </c>
      <c r="AN303" s="9">
        <f t="shared" si="41"/>
        <v>1.0589736127993092</v>
      </c>
      <c r="AO303" s="9">
        <f t="shared" si="41"/>
        <v>0.37940496718510985</v>
      </c>
      <c r="AP303" s="9">
        <f t="shared" si="41"/>
        <v>1.144748952507507</v>
      </c>
      <c r="AQ303" s="9">
        <f t="shared" si="41"/>
        <v>0.46016841172240674</v>
      </c>
      <c r="AR303" s="9">
        <f t="shared" si="41"/>
        <v>0.89382904591038814</v>
      </c>
      <c r="AS303" s="9">
        <f t="shared" si="41"/>
        <v>0.3769891681324225</v>
      </c>
      <c r="AT303" s="9">
        <f t="shared" si="41"/>
        <v>1.5379357365949546</v>
      </c>
      <c r="AU303" s="9">
        <f t="shared" si="41"/>
        <v>1.6050898666959257</v>
      </c>
      <c r="AW303" s="10"/>
    </row>
    <row r="304" spans="6:49" x14ac:dyDescent="0.3">
      <c r="L304" s="11">
        <f>L292</f>
        <v>0.6</v>
      </c>
      <c r="M304" s="11"/>
      <c r="N304" s="12" t="str">
        <f>N292</f>
        <v>BNL Causal</v>
      </c>
      <c r="O304" s="12" t="str">
        <f>O292</f>
        <v>BNL Causal HM</v>
      </c>
      <c r="P304" s="12" t="str">
        <f>Q292</f>
        <v>SFS Causal</v>
      </c>
      <c r="Q304" s="12" t="str">
        <f>S292</f>
        <v>SaLSa Causal</v>
      </c>
      <c r="R304" s="12" t="str">
        <f>U292</f>
        <v>D&amp;C Causal</v>
      </c>
      <c r="S304" s="12" t="str">
        <f>W292</f>
        <v>BBS Causal</v>
      </c>
      <c r="T304" s="12"/>
      <c r="U304" s="11">
        <f>X292</f>
        <v>0.6</v>
      </c>
      <c r="V304" s="12" t="str">
        <f>Z292</f>
        <v>BNL Causal</v>
      </c>
      <c r="W304" s="12" t="str">
        <f>AA292</f>
        <v>BNL Causal HM</v>
      </c>
      <c r="X304" s="12" t="str">
        <f>AC292</f>
        <v>SFS Causal</v>
      </c>
      <c r="Y304" s="12" t="str">
        <f>AE292</f>
        <v>SaLSa Causal</v>
      </c>
      <c r="Z304" s="12" t="str">
        <f>AG292</f>
        <v>D&amp;C Causal</v>
      </c>
      <c r="AA304" s="12" t="str">
        <f>AI292</f>
        <v>BBS Causal</v>
      </c>
      <c r="AB304" s="13"/>
      <c r="AC304" s="11">
        <f>AJ292</f>
        <v>0.6</v>
      </c>
      <c r="AD304" s="12" t="str">
        <f>AL292</f>
        <v>BNL Causal</v>
      </c>
      <c r="AE304" s="12" t="str">
        <f>AM292</f>
        <v>BNL Causal HM</v>
      </c>
      <c r="AF304" s="12" t="str">
        <f>AO292</f>
        <v>SFS Causal</v>
      </c>
      <c r="AG304" s="12" t="str">
        <f>AQ292</f>
        <v>SaLSa Causal</v>
      </c>
      <c r="AH304" s="12" t="str">
        <f>AS292</f>
        <v>D&amp;C Causal</v>
      </c>
      <c r="AI304" s="12" t="str">
        <f>AU292</f>
        <v>BBS Causal</v>
      </c>
      <c r="AK304" s="12"/>
      <c r="AL304" s="12"/>
      <c r="AM304" s="12"/>
      <c r="AN304" s="13"/>
      <c r="AO304" s="13"/>
      <c r="AP304" s="13"/>
      <c r="AQ304" s="13"/>
      <c r="AR304" s="13"/>
      <c r="AS304" s="13"/>
      <c r="AT304" s="13"/>
      <c r="AU304" s="13"/>
    </row>
    <row r="305" spans="7:49" x14ac:dyDescent="0.3">
      <c r="L305" t="str">
        <f>L293</f>
        <v>ALL</v>
      </c>
      <c r="N305" s="9">
        <f>N293</f>
        <v>2989330.7738095233</v>
      </c>
      <c r="O305" s="9">
        <f>O293</f>
        <v>3018824.859523809</v>
      </c>
      <c r="P305" s="9">
        <f>Q293</f>
        <v>2060425.8964285706</v>
      </c>
      <c r="Q305" s="9">
        <f>S293</f>
        <v>2326489</v>
      </c>
      <c r="R305" s="9">
        <f>U293</f>
        <v>4124240.4535714304</v>
      </c>
      <c r="S305" s="9">
        <f>W293</f>
        <v>4095509.1880952385</v>
      </c>
      <c r="T305" s="9"/>
      <c r="U305" s="9" t="str">
        <f>X293</f>
        <v>ALL</v>
      </c>
      <c r="V305" s="9">
        <f>Z293</f>
        <v>2.6508129029324787</v>
      </c>
      <c r="W305" s="9">
        <f>AA293</f>
        <v>2.6574108963956995</v>
      </c>
      <c r="X305" s="9">
        <f>AC293</f>
        <v>2.2941174711223065</v>
      </c>
      <c r="Y305" s="9">
        <f>AE293</f>
        <v>2.6846677522675324</v>
      </c>
      <c r="Z305" s="9">
        <f>AG293</f>
        <v>2.7778138326712432</v>
      </c>
      <c r="AA305" s="9">
        <f>AI293</f>
        <v>4.3552501755281501</v>
      </c>
      <c r="AB305" s="13"/>
      <c r="AC305" s="9" t="str">
        <f>AJ293</f>
        <v>ALL</v>
      </c>
      <c r="AD305" s="9">
        <f>AL293</f>
        <v>0.87521519284380744</v>
      </c>
      <c r="AE305" s="9">
        <f>AM293</f>
        <v>0.88379177253747365</v>
      </c>
      <c r="AF305" s="9">
        <f>AO293</f>
        <v>0.83666621056874557</v>
      </c>
      <c r="AG305" s="9">
        <f>AQ293</f>
        <v>0.88972515915548211</v>
      </c>
      <c r="AH305" s="9">
        <f>AS293</f>
        <v>0.51470424352702959</v>
      </c>
      <c r="AI305" s="9">
        <f>AU293</f>
        <v>2.507760099899246</v>
      </c>
      <c r="AK305" s="9"/>
      <c r="AL305" s="9"/>
      <c r="AM305" s="9"/>
      <c r="AN305" s="13"/>
      <c r="AO305" s="13"/>
      <c r="AP305" s="13"/>
      <c r="AQ305" s="13"/>
      <c r="AR305" s="13"/>
      <c r="AS305" s="13"/>
      <c r="AT305" s="13"/>
      <c r="AU305" s="13"/>
    </row>
    <row r="306" spans="7:49" x14ac:dyDescent="0.3">
      <c r="L306" t="str">
        <f>L295</f>
        <v>Gain &gt; 0.6</v>
      </c>
      <c r="N306" s="9">
        <f t="shared" ref="N306:O313" si="42">N295</f>
        <v>1453233.1</v>
      </c>
      <c r="O306" s="9">
        <f t="shared" si="42"/>
        <v>1467638</v>
      </c>
      <c r="P306" s="9">
        <f t="shared" ref="P306:P313" si="43">Q295</f>
        <v>738260.7</v>
      </c>
      <c r="Q306" s="9">
        <f t="shared" ref="Q306:Q313" si="44">S295</f>
        <v>982912.60000000009</v>
      </c>
      <c r="R306" s="9">
        <f>U295</f>
        <v>4803829.2</v>
      </c>
      <c r="S306" s="9">
        <f t="shared" ref="S306:S313" si="45">W295</f>
        <v>2235188.9</v>
      </c>
      <c r="T306" s="9"/>
      <c r="U306" s="9" t="str">
        <f t="shared" ref="U306:U313" si="46">X295</f>
        <v>Gain &gt; 0.6</v>
      </c>
      <c r="V306" s="9">
        <f t="shared" ref="V306:W313" si="47">Z295</f>
        <v>1.5792294926708565</v>
      </c>
      <c r="W306" s="9">
        <f t="shared" si="47"/>
        <v>1.5544381517567676</v>
      </c>
      <c r="X306" s="9">
        <f t="shared" ref="X306:X313" si="48">AC295</f>
        <v>1.2141877567104529</v>
      </c>
      <c r="Y306" s="9">
        <f t="shared" ref="Y306:Y313" si="49">AE295</f>
        <v>1.2745462563994805</v>
      </c>
      <c r="Z306" s="9">
        <f t="shared" ref="Z306:Z313" si="50">AG295</f>
        <v>3.1675857607566282</v>
      </c>
      <c r="AA306" s="9">
        <f t="shared" ref="AA306:AA313" si="51">AI295</f>
        <v>2.7745638265972961</v>
      </c>
      <c r="AB306" s="13"/>
      <c r="AC306" s="9" t="str">
        <f t="shared" ref="AC306:AC313" si="52">AJ295</f>
        <v>Gain &gt; 0.6</v>
      </c>
      <c r="AD306" s="9">
        <f t="shared" ref="AD306:AE313" si="53">AL295</f>
        <v>0.57243348888587209</v>
      </c>
      <c r="AE306" s="9">
        <f t="shared" si="53"/>
        <v>0.55979567139875153</v>
      </c>
      <c r="AF306" s="9">
        <f t="shared" ref="AF306:AF313" si="54">AO295</f>
        <v>0.49784359168843362</v>
      </c>
      <c r="AG306" s="9">
        <f t="shared" ref="AG306:AG313" si="55">AQ295</f>
        <v>0.54982892011175866</v>
      </c>
      <c r="AH306" s="9">
        <f t="shared" ref="AH306:AH313" si="56">AS295</f>
        <v>0.59840459405677393</v>
      </c>
      <c r="AI306" s="9">
        <f t="shared" ref="AI306:AI313" si="57">AU295</f>
        <v>1.287320861092303</v>
      </c>
      <c r="AK306" s="9"/>
      <c r="AL306" s="9"/>
      <c r="AM306" s="9"/>
      <c r="AN306" s="13"/>
      <c r="AO306" s="13"/>
      <c r="AP306" s="13"/>
      <c r="AQ306" s="13"/>
      <c r="AR306" s="13"/>
      <c r="AS306" s="13"/>
      <c r="AT306" s="13"/>
      <c r="AU306" s="13"/>
    </row>
    <row r="307" spans="7:49" x14ac:dyDescent="0.3">
      <c r="L307" t="str">
        <f>L296</f>
        <v>Target</v>
      </c>
      <c r="N307" s="9">
        <f t="shared" si="42"/>
        <v>1297166.8933333335</v>
      </c>
      <c r="O307" s="9">
        <f t="shared" si="42"/>
        <v>1306989.2933333332</v>
      </c>
      <c r="P307" s="9">
        <f t="shared" si="43"/>
        <v>702444.39333333331</v>
      </c>
      <c r="Q307" s="9">
        <f t="shared" si="44"/>
        <v>664112.28</v>
      </c>
      <c r="R307" s="9">
        <f>U296</f>
        <v>3870809.4466666677</v>
      </c>
      <c r="S307" s="9">
        <f t="shared" si="45"/>
        <v>1587226.4533333334</v>
      </c>
      <c r="T307" s="9"/>
      <c r="U307" s="9" t="str">
        <f t="shared" si="46"/>
        <v>Target</v>
      </c>
      <c r="V307" s="9">
        <f t="shared" si="47"/>
        <v>1.4570831835708424</v>
      </c>
      <c r="W307" s="9">
        <f t="shared" si="47"/>
        <v>1.4521448812563906</v>
      </c>
      <c r="X307" s="9">
        <f t="shared" si="48"/>
        <v>1.1803053387233136</v>
      </c>
      <c r="Y307" s="9">
        <f t="shared" si="49"/>
        <v>1.2885064379432392</v>
      </c>
      <c r="Z307" s="9">
        <f t="shared" si="50"/>
        <v>2.488046939375733</v>
      </c>
      <c r="AA307" s="9">
        <f t="shared" si="51"/>
        <v>2.4671069454657841</v>
      </c>
      <c r="AB307" s="13"/>
      <c r="AC307" s="9" t="str">
        <f t="shared" si="52"/>
        <v>Target</v>
      </c>
      <c r="AD307" s="9">
        <f t="shared" si="53"/>
        <v>0.49558593737582368</v>
      </c>
      <c r="AE307" s="9">
        <f t="shared" si="53"/>
        <v>0.49344162662086688</v>
      </c>
      <c r="AF307" s="9">
        <f t="shared" si="54"/>
        <v>0.44561702642395778</v>
      </c>
      <c r="AG307" s="9">
        <f t="shared" si="55"/>
        <v>0.48266473390356018</v>
      </c>
      <c r="AH307" s="9">
        <f t="shared" si="56"/>
        <v>0.47650553653404737</v>
      </c>
      <c r="AI307" s="9">
        <f t="shared" si="57"/>
        <v>1.2691236139108271</v>
      </c>
      <c r="AK307" s="9"/>
      <c r="AL307" s="9"/>
      <c r="AM307" s="9"/>
      <c r="AN307" s="13"/>
      <c r="AO307" s="13"/>
      <c r="AP307" s="13"/>
      <c r="AQ307" s="13"/>
      <c r="AR307" s="13"/>
      <c r="AS307" s="13"/>
      <c r="AT307" s="13"/>
      <c r="AU307" s="13"/>
    </row>
    <row r="308" spans="7:49" x14ac:dyDescent="0.3">
      <c r="L308" t="str">
        <f>L297</f>
        <v>Gain &gt; 0</v>
      </c>
      <c r="N308" s="9">
        <f t="shared" si="42"/>
        <v>2331334.769230769</v>
      </c>
      <c r="O308" s="9">
        <f t="shared" si="42"/>
        <v>2354650.9282051283</v>
      </c>
      <c r="P308" s="9">
        <f t="shared" si="43"/>
        <v>1494265.4923076918</v>
      </c>
      <c r="Q308" s="9">
        <f t="shared" si="44"/>
        <v>1534184.7512820512</v>
      </c>
      <c r="R308" s="9">
        <f>U297</f>
        <v>4007019.6743589747</v>
      </c>
      <c r="S308" s="9">
        <f t="shared" si="45"/>
        <v>2839284.0769230765</v>
      </c>
      <c r="T308" s="9"/>
      <c r="U308" s="9" t="str">
        <f t="shared" si="46"/>
        <v>Gain &gt; 0</v>
      </c>
      <c r="V308" s="9">
        <f t="shared" si="47"/>
        <v>2.2162596731540711</v>
      </c>
      <c r="W308" s="9">
        <f t="shared" si="47"/>
        <v>2.2198988676795035</v>
      </c>
      <c r="X308" s="9">
        <f t="shared" si="48"/>
        <v>1.8007254648646218</v>
      </c>
      <c r="Y308" s="9">
        <f t="shared" si="49"/>
        <v>2.1787003054019385</v>
      </c>
      <c r="Z308" s="9">
        <f t="shared" si="50"/>
        <v>2.6774876307318496</v>
      </c>
      <c r="AA308" s="9">
        <f t="shared" si="51"/>
        <v>3.4729422224733306</v>
      </c>
      <c r="AB308" s="13"/>
      <c r="AC308" s="9" t="str">
        <f t="shared" si="52"/>
        <v>Gain &gt; 0</v>
      </c>
      <c r="AD308" s="9">
        <f t="shared" si="53"/>
        <v>0.7361920931151148</v>
      </c>
      <c r="AE308" s="9">
        <f t="shared" si="53"/>
        <v>0.74145650825663223</v>
      </c>
      <c r="AF308" s="9">
        <f t="shared" si="54"/>
        <v>0.65478938466821535</v>
      </c>
      <c r="AG308" s="9">
        <f t="shared" si="55"/>
        <v>0.74609063832963918</v>
      </c>
      <c r="AH308" s="9">
        <f t="shared" si="56"/>
        <v>0.49301280913865547</v>
      </c>
      <c r="AI308" s="9">
        <f t="shared" si="57"/>
        <v>1.9678826051907472</v>
      </c>
      <c r="AK308" s="9"/>
      <c r="AL308" s="9"/>
      <c r="AM308" s="9"/>
      <c r="AN308" s="13"/>
      <c r="AO308" s="13"/>
      <c r="AP308" s="13"/>
      <c r="AQ308" s="13"/>
      <c r="AR308" s="13"/>
      <c r="AS308" s="13"/>
      <c r="AT308" s="13"/>
      <c r="AU308" s="13"/>
    </row>
    <row r="309" spans="7:49" x14ac:dyDescent="0.3">
      <c r="L309" t="str">
        <f t="shared" ref="L309" si="58">L298</f>
        <v>Gain &lt;=0</v>
      </c>
      <c r="N309" s="9">
        <f t="shared" si="42"/>
        <v>3559593.9777777782</v>
      </c>
      <c r="O309" s="9">
        <f t="shared" si="42"/>
        <v>3594442.2666666671</v>
      </c>
      <c r="P309" s="9">
        <f t="shared" si="43"/>
        <v>2551098.2466666671</v>
      </c>
      <c r="Q309" s="9">
        <f t="shared" si="44"/>
        <v>3013152.6822222224</v>
      </c>
      <c r="R309" s="9">
        <f>U298</f>
        <v>4225831.7955555562</v>
      </c>
      <c r="S309" s="9">
        <f t="shared" si="45"/>
        <v>5184237.6177777778</v>
      </c>
      <c r="T309" s="9"/>
      <c r="U309" s="9" t="str">
        <f t="shared" si="46"/>
        <v>Gain &lt;=0</v>
      </c>
      <c r="V309" s="9">
        <f t="shared" si="47"/>
        <v>3.0274257020737667</v>
      </c>
      <c r="W309" s="9">
        <f t="shared" si="47"/>
        <v>3.0365879879497353</v>
      </c>
      <c r="X309" s="9">
        <f t="shared" si="48"/>
        <v>2.721723876545632</v>
      </c>
      <c r="Y309" s="9">
        <f t="shared" si="49"/>
        <v>3.1231728728843797</v>
      </c>
      <c r="Z309" s="9">
        <f t="shared" si="50"/>
        <v>2.864763207685384</v>
      </c>
      <c r="AA309" s="9">
        <f t="shared" si="51"/>
        <v>5.1199170681756607</v>
      </c>
      <c r="AB309" s="13"/>
      <c r="AC309" s="9" t="str">
        <f t="shared" si="52"/>
        <v>Gain &lt;=0</v>
      </c>
      <c r="AD309" s="9">
        <f t="shared" si="53"/>
        <v>0.99570187927534148</v>
      </c>
      <c r="AE309" s="9">
        <f t="shared" si="53"/>
        <v>1.0071490015808697</v>
      </c>
      <c r="AF309" s="9">
        <f t="shared" si="54"/>
        <v>0.9942927930158717</v>
      </c>
      <c r="AG309" s="9">
        <f t="shared" si="55"/>
        <v>1.0142084105378795</v>
      </c>
      <c r="AH309" s="9">
        <f t="shared" si="56"/>
        <v>0.53350348666362057</v>
      </c>
      <c r="AI309" s="9">
        <f t="shared" si="57"/>
        <v>2.9756539286466102</v>
      </c>
      <c r="AK309" s="9"/>
      <c r="AL309" s="9"/>
      <c r="AM309" s="9"/>
      <c r="AN309" s="13"/>
      <c r="AO309" s="13"/>
      <c r="AP309" s="13"/>
      <c r="AQ309" s="13"/>
      <c r="AR309" s="13"/>
      <c r="AS309" s="13"/>
      <c r="AT309" s="13"/>
      <c r="AU309" s="13"/>
    </row>
    <row r="310" spans="7:49" x14ac:dyDescent="0.3">
      <c r="L310" t="str">
        <f>L299</f>
        <v>Target;Gain &gt; 0.6; #pref=2</v>
      </c>
      <c r="N310" s="9" t="e">
        <f t="shared" si="42"/>
        <v>#DIV/0!</v>
      </c>
      <c r="O310" s="9" t="e">
        <f t="shared" si="42"/>
        <v>#DIV/0!</v>
      </c>
      <c r="P310" s="9" t="e">
        <f t="shared" si="43"/>
        <v>#DIV/0!</v>
      </c>
      <c r="Q310" s="9" t="e">
        <f t="shared" si="44"/>
        <v>#DIV/0!</v>
      </c>
      <c r="R310" s="9" t="e">
        <f t="shared" ref="R310" si="59">U299</f>
        <v>#DIV/0!</v>
      </c>
      <c r="S310" s="9" t="e">
        <f t="shared" si="45"/>
        <v>#DIV/0!</v>
      </c>
      <c r="T310" s="9"/>
      <c r="U310" s="9" t="str">
        <f t="shared" si="46"/>
        <v>Target;Gain &gt; 0.6; #pref=2</v>
      </c>
      <c r="V310" s="9" t="e">
        <f t="shared" si="47"/>
        <v>#DIV/0!</v>
      </c>
      <c r="W310" s="9" t="e">
        <f t="shared" si="47"/>
        <v>#DIV/0!</v>
      </c>
      <c r="X310" s="9" t="e">
        <f t="shared" si="48"/>
        <v>#DIV/0!</v>
      </c>
      <c r="Y310" s="9" t="e">
        <f t="shared" si="49"/>
        <v>#DIV/0!</v>
      </c>
      <c r="Z310" s="9" t="e">
        <f t="shared" si="50"/>
        <v>#DIV/0!</v>
      </c>
      <c r="AA310" s="9" t="e">
        <f t="shared" si="51"/>
        <v>#DIV/0!</v>
      </c>
      <c r="AB310" s="13"/>
      <c r="AC310" s="9" t="str">
        <f t="shared" si="52"/>
        <v>Target;Gain &gt; 0.6; #pref=2</v>
      </c>
      <c r="AD310" s="9" t="e">
        <f t="shared" si="53"/>
        <v>#DIV/0!</v>
      </c>
      <c r="AE310" s="9" t="e">
        <f t="shared" si="53"/>
        <v>#DIV/0!</v>
      </c>
      <c r="AF310" s="9" t="e">
        <f t="shared" si="54"/>
        <v>#DIV/0!</v>
      </c>
      <c r="AG310" s="9" t="e">
        <f t="shared" si="55"/>
        <v>#DIV/0!</v>
      </c>
      <c r="AH310" s="9" t="e">
        <f t="shared" si="56"/>
        <v>#DIV/0!</v>
      </c>
      <c r="AI310" s="9" t="e">
        <f t="shared" si="57"/>
        <v>#DIV/0!</v>
      </c>
      <c r="AK310" s="9"/>
      <c r="AL310" s="9"/>
      <c r="AM310" s="9"/>
      <c r="AN310" s="13"/>
      <c r="AO310" s="13"/>
      <c r="AP310" s="13"/>
      <c r="AQ310" s="13"/>
      <c r="AR310" s="13"/>
      <c r="AS310" s="13"/>
      <c r="AT310" s="13"/>
      <c r="AU310" s="13"/>
    </row>
    <row r="311" spans="7:49" x14ac:dyDescent="0.3">
      <c r="L311" t="str">
        <f>L300</f>
        <v>Target; Gain &gt; 0.6; #pref=3</v>
      </c>
      <c r="N311" s="9">
        <f t="shared" si="42"/>
        <v>1453233.1</v>
      </c>
      <c r="O311" s="9">
        <f t="shared" si="42"/>
        <v>1467638</v>
      </c>
      <c r="P311" s="9">
        <f t="shared" si="43"/>
        <v>738260.7</v>
      </c>
      <c r="Q311" s="9">
        <f t="shared" si="44"/>
        <v>982912.60000000009</v>
      </c>
      <c r="R311" s="9">
        <f>U300</f>
        <v>4803829.2</v>
      </c>
      <c r="S311" s="9">
        <f t="shared" si="45"/>
        <v>2235188.9</v>
      </c>
      <c r="T311" s="9"/>
      <c r="U311" s="9" t="str">
        <f t="shared" si="46"/>
        <v>Target; Gain &gt; 0.6; #pref=3</v>
      </c>
      <c r="V311" s="9">
        <f t="shared" si="47"/>
        <v>1.5792294926708565</v>
      </c>
      <c r="W311" s="9">
        <f t="shared" si="47"/>
        <v>1.5544381517567676</v>
      </c>
      <c r="X311" s="9">
        <f t="shared" si="48"/>
        <v>1.2141877567104529</v>
      </c>
      <c r="Y311" s="9">
        <f t="shared" si="49"/>
        <v>1.2745462563994805</v>
      </c>
      <c r="Z311" s="9">
        <f t="shared" si="50"/>
        <v>3.1675857607566282</v>
      </c>
      <c r="AA311" s="9">
        <f t="shared" si="51"/>
        <v>2.7745638265972961</v>
      </c>
      <c r="AB311" s="13"/>
      <c r="AC311" s="9" t="str">
        <f t="shared" si="52"/>
        <v>Target; Gain &gt; 0.6; #pref=3</v>
      </c>
      <c r="AD311" s="9">
        <f t="shared" si="53"/>
        <v>0.57243348888587209</v>
      </c>
      <c r="AE311" s="9">
        <f t="shared" si="53"/>
        <v>0.55979567139875153</v>
      </c>
      <c r="AF311" s="9">
        <f t="shared" si="54"/>
        <v>0.49784359168843362</v>
      </c>
      <c r="AG311" s="9">
        <f t="shared" si="55"/>
        <v>0.54982892011175866</v>
      </c>
      <c r="AH311" s="9">
        <f t="shared" si="56"/>
        <v>0.59840459405677393</v>
      </c>
      <c r="AI311" s="9">
        <f t="shared" si="57"/>
        <v>1.287320861092303</v>
      </c>
      <c r="AK311" s="9"/>
      <c r="AL311" s="9"/>
      <c r="AM311" s="9"/>
      <c r="AN311" s="13"/>
      <c r="AO311" s="13"/>
      <c r="AP311" s="13"/>
      <c r="AQ311" s="13"/>
      <c r="AR311" s="13"/>
      <c r="AS311" s="13"/>
      <c r="AT311" s="13"/>
      <c r="AU311" s="13"/>
    </row>
    <row r="312" spans="7:49" x14ac:dyDescent="0.3">
      <c r="L312" t="str">
        <f>L301</f>
        <v>Target; Gain &gt; 0.6; #pref=4</v>
      </c>
      <c r="N312" s="9" t="e">
        <f t="shared" si="42"/>
        <v>#DIV/0!</v>
      </c>
      <c r="O312" s="9" t="e">
        <f t="shared" si="42"/>
        <v>#DIV/0!</v>
      </c>
      <c r="P312" s="9" t="e">
        <f t="shared" si="43"/>
        <v>#DIV/0!</v>
      </c>
      <c r="Q312" s="9" t="e">
        <f t="shared" si="44"/>
        <v>#DIV/0!</v>
      </c>
      <c r="R312" s="9" t="e">
        <f>U301</f>
        <v>#DIV/0!</v>
      </c>
      <c r="S312" s="9" t="e">
        <f t="shared" si="45"/>
        <v>#DIV/0!</v>
      </c>
      <c r="T312" s="9"/>
      <c r="U312" s="9" t="str">
        <f t="shared" si="46"/>
        <v>Target; Gain &gt; 0.6; #pref=4</v>
      </c>
      <c r="V312" s="9" t="e">
        <f t="shared" si="47"/>
        <v>#DIV/0!</v>
      </c>
      <c r="W312" s="9" t="e">
        <f t="shared" si="47"/>
        <v>#DIV/0!</v>
      </c>
      <c r="X312" s="9" t="e">
        <f t="shared" si="48"/>
        <v>#DIV/0!</v>
      </c>
      <c r="Y312" s="9" t="e">
        <f t="shared" si="49"/>
        <v>#DIV/0!</v>
      </c>
      <c r="Z312" s="9" t="e">
        <f t="shared" si="50"/>
        <v>#DIV/0!</v>
      </c>
      <c r="AA312" s="9" t="e">
        <f t="shared" si="51"/>
        <v>#DIV/0!</v>
      </c>
      <c r="AB312" s="13"/>
      <c r="AC312" s="9" t="str">
        <f t="shared" si="52"/>
        <v>Target; Gain &gt; 0.6; #pref=4</v>
      </c>
      <c r="AD312" s="9" t="e">
        <f t="shared" si="53"/>
        <v>#DIV/0!</v>
      </c>
      <c r="AE312" s="9" t="e">
        <f t="shared" si="53"/>
        <v>#DIV/0!</v>
      </c>
      <c r="AF312" s="9" t="e">
        <f t="shared" si="54"/>
        <v>#DIV/0!</v>
      </c>
      <c r="AG312" s="9" t="e">
        <f t="shared" si="55"/>
        <v>#DIV/0!</v>
      </c>
      <c r="AH312" s="9" t="e">
        <f t="shared" si="56"/>
        <v>#DIV/0!</v>
      </c>
      <c r="AI312" s="9" t="e">
        <f t="shared" si="57"/>
        <v>#DIV/0!</v>
      </c>
      <c r="AK312" s="9"/>
      <c r="AL312" s="9"/>
      <c r="AM312" s="9"/>
      <c r="AN312" s="13"/>
      <c r="AO312" s="13"/>
      <c r="AP312" s="13"/>
      <c r="AQ312" s="13"/>
      <c r="AR312" s="13"/>
      <c r="AS312" s="13"/>
      <c r="AT312" s="13"/>
      <c r="AU312" s="13"/>
    </row>
    <row r="313" spans="7:49" x14ac:dyDescent="0.3">
      <c r="L313" t="str">
        <f>L302</f>
        <v>Target; Gain &gt; 0</v>
      </c>
      <c r="N313" s="9">
        <f t="shared" si="42"/>
        <v>1192137.8166666669</v>
      </c>
      <c r="O313" s="9">
        <f t="shared" si="42"/>
        <v>1202839.1666666667</v>
      </c>
      <c r="P313" s="9">
        <f t="shared" si="43"/>
        <v>671487.3916666666</v>
      </c>
      <c r="Q313" s="9">
        <f t="shared" si="44"/>
        <v>592246.97499999998</v>
      </c>
      <c r="R313" s="9">
        <f>U302</f>
        <v>3873046.3083333331</v>
      </c>
      <c r="S313" s="9">
        <f t="shared" si="45"/>
        <v>1602829.8916666666</v>
      </c>
      <c r="T313" s="9"/>
      <c r="U313" s="9" t="str">
        <f t="shared" si="46"/>
        <v>Target; Gain &gt; 0</v>
      </c>
      <c r="V313" s="9">
        <f t="shared" si="47"/>
        <v>1.4175101709794644</v>
      </c>
      <c r="W313" s="9">
        <f t="shared" si="47"/>
        <v>1.4091946882297637</v>
      </c>
      <c r="X313" s="9">
        <f t="shared" si="48"/>
        <v>1.1644371186603772</v>
      </c>
      <c r="Y313" s="9">
        <f t="shared" si="49"/>
        <v>1.1745595429490396</v>
      </c>
      <c r="Z313" s="9">
        <f t="shared" si="50"/>
        <v>2.5588144527593011</v>
      </c>
      <c r="AA313" s="9">
        <f t="shared" si="51"/>
        <v>2.32179639609094</v>
      </c>
      <c r="AB313" s="13"/>
      <c r="AC313" s="9" t="str">
        <f t="shared" si="52"/>
        <v>Target; Gain &gt; 0</v>
      </c>
      <c r="AD313" s="9">
        <f t="shared" si="53"/>
        <v>0.51341649389845168</v>
      </c>
      <c r="AE313" s="9">
        <f t="shared" si="53"/>
        <v>0.50989846090718249</v>
      </c>
      <c r="AF313" s="9">
        <f t="shared" si="54"/>
        <v>0.46217004123366978</v>
      </c>
      <c r="AG313" s="9">
        <f t="shared" si="55"/>
        <v>0.48828881444884853</v>
      </c>
      <c r="AH313" s="9">
        <f t="shared" si="56"/>
        <v>0.50138462863445354</v>
      </c>
      <c r="AI313" s="9">
        <f t="shared" si="57"/>
        <v>1.1851320507145526</v>
      </c>
      <c r="AK313" s="9"/>
      <c r="AL313" s="9"/>
      <c r="AM313" s="9"/>
      <c r="AN313" s="13"/>
      <c r="AO313" s="13"/>
      <c r="AP313" s="13"/>
      <c r="AQ313" s="13"/>
      <c r="AR313" s="13"/>
      <c r="AS313" s="13"/>
      <c r="AT313" s="13"/>
      <c r="AU313" s="13"/>
    </row>
    <row r="314" spans="7:49" x14ac:dyDescent="0.3">
      <c r="L314" t="str">
        <f>L303</f>
        <v>Target; Gain &lt;= 0</v>
      </c>
      <c r="N314" s="9">
        <f t="shared" ref="N314:O314" si="60">N303</f>
        <v>1717283.2000000002</v>
      </c>
      <c r="O314" s="9">
        <f t="shared" si="60"/>
        <v>1723589.8</v>
      </c>
      <c r="P314" s="9">
        <f t="shared" ref="P314" si="61">Q303</f>
        <v>826272.4</v>
      </c>
      <c r="Q314" s="9">
        <f t="shared" ref="Q314" si="62">S303</f>
        <v>951573.5</v>
      </c>
      <c r="R314" s="9">
        <f>U303</f>
        <v>3861862</v>
      </c>
      <c r="S314" s="9">
        <f t="shared" ref="S314" si="63">W303</f>
        <v>1524812.7000000002</v>
      </c>
      <c r="T314" s="9"/>
      <c r="U314" s="9" t="str">
        <f t="shared" ref="U314" si="64">X303</f>
        <v>Target; Gain &lt;= 0</v>
      </c>
      <c r="V314" s="9">
        <f t="shared" ref="V314:W314" si="65">Z303</f>
        <v>1.6153752339363563</v>
      </c>
      <c r="W314" s="9">
        <f t="shared" si="65"/>
        <v>1.623945653362898</v>
      </c>
      <c r="X314" s="9">
        <f t="shared" ref="X314" si="66">AC303</f>
        <v>1.2437782189750575</v>
      </c>
      <c r="Y314" s="9">
        <f t="shared" ref="Y314" si="67">AE303</f>
        <v>1.7442940179200375</v>
      </c>
      <c r="Z314" s="9">
        <f t="shared" ref="Z314" si="68">AG303</f>
        <v>2.2049768858414609</v>
      </c>
      <c r="AA314" s="9">
        <f t="shared" ref="AA314" si="69">AI303</f>
        <v>3.0483491429651619</v>
      </c>
      <c r="AB314" s="13"/>
      <c r="AC314" s="9" t="str">
        <f t="shared" ref="AC314" si="70">AJ303</f>
        <v>Target; Gain &lt;= 0</v>
      </c>
      <c r="AD314" s="9">
        <f t="shared" ref="AD314:AE314" si="71">AL303</f>
        <v>0.42426371128531176</v>
      </c>
      <c r="AE314" s="9">
        <f t="shared" si="71"/>
        <v>0.42761428947560487</v>
      </c>
      <c r="AF314" s="9">
        <f t="shared" ref="AF314" si="72">AO303</f>
        <v>0.37940496718510985</v>
      </c>
      <c r="AG314" s="9">
        <f t="shared" ref="AG314" si="73">AQ303</f>
        <v>0.46016841172240674</v>
      </c>
      <c r="AH314" s="9">
        <f t="shared" ref="AH314" si="74">AS303</f>
        <v>0.3769891681324225</v>
      </c>
      <c r="AI314" s="9">
        <f t="shared" ref="AI314" si="75">AU303</f>
        <v>1.6050898666959257</v>
      </c>
      <c r="AK314" s="9"/>
      <c r="AL314" s="9"/>
      <c r="AM314" s="9"/>
      <c r="AN314" s="13"/>
      <c r="AO314" s="13"/>
      <c r="AP314" s="13"/>
      <c r="AQ314" s="13"/>
      <c r="AR314" s="13"/>
      <c r="AS314" s="13"/>
      <c r="AT314" s="13"/>
      <c r="AU314" s="13"/>
    </row>
    <row r="315" spans="7:49" x14ac:dyDescent="0.3"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  <c r="AA315" s="8"/>
      <c r="AB315" s="8"/>
      <c r="AC315" s="8"/>
      <c r="AK315" s="8"/>
      <c r="AL315" s="8"/>
      <c r="AM315" s="8"/>
      <c r="AN315" s="8"/>
      <c r="AO315" s="8"/>
    </row>
    <row r="316" spans="7:49" x14ac:dyDescent="0.3">
      <c r="K316" s="35" t="s">
        <v>61</v>
      </c>
      <c r="L316" s="5">
        <f>X316</f>
        <v>0.6</v>
      </c>
      <c r="M316" s="6" t="s">
        <v>2</v>
      </c>
      <c r="N316" s="6" t="s">
        <v>3</v>
      </c>
      <c r="O316" s="6" t="s">
        <v>4</v>
      </c>
      <c r="P316" s="6" t="s">
        <v>5</v>
      </c>
      <c r="Q316" s="6" t="s">
        <v>6</v>
      </c>
      <c r="R316" s="6" t="s">
        <v>7</v>
      </c>
      <c r="S316" s="6" t="s">
        <v>8</v>
      </c>
      <c r="T316" s="6" t="s">
        <v>9</v>
      </c>
      <c r="U316" s="6" t="s">
        <v>10</v>
      </c>
      <c r="V316" s="6" t="s">
        <v>11</v>
      </c>
      <c r="W316" s="6" t="s">
        <v>12</v>
      </c>
      <c r="X316" s="7">
        <f>X292</f>
        <v>0.6</v>
      </c>
      <c r="Y316" s="6" t="s">
        <v>2</v>
      </c>
      <c r="Z316" s="6" t="s">
        <v>3</v>
      </c>
      <c r="AA316" s="6" t="s">
        <v>4</v>
      </c>
      <c r="AB316" s="6" t="s">
        <v>5</v>
      </c>
      <c r="AC316" s="6" t="s">
        <v>6</v>
      </c>
      <c r="AD316" s="6" t="s">
        <v>7</v>
      </c>
      <c r="AE316" s="6" t="s">
        <v>8</v>
      </c>
      <c r="AF316" s="6" t="s">
        <v>9</v>
      </c>
      <c r="AG316" s="6" t="s">
        <v>10</v>
      </c>
      <c r="AH316" s="6" t="s">
        <v>11</v>
      </c>
      <c r="AI316" s="6" t="s">
        <v>12</v>
      </c>
      <c r="AJ316" s="5">
        <f t="shared" ref="AJ316:AJ327" si="76">X316</f>
        <v>0.6</v>
      </c>
      <c r="AK316" s="6" t="s">
        <v>2</v>
      </c>
      <c r="AL316" s="6" t="s">
        <v>3</v>
      </c>
      <c r="AM316" s="6" t="s">
        <v>4</v>
      </c>
      <c r="AN316" s="6" t="s">
        <v>5</v>
      </c>
      <c r="AO316" s="6" t="s">
        <v>6</v>
      </c>
      <c r="AP316" s="6" t="s">
        <v>7</v>
      </c>
      <c r="AQ316" s="6" t="s">
        <v>8</v>
      </c>
      <c r="AR316" s="6" t="s">
        <v>9</v>
      </c>
      <c r="AS316" s="6" t="s">
        <v>10</v>
      </c>
      <c r="AT316" s="6" t="s">
        <v>11</v>
      </c>
      <c r="AU316" s="6" t="s">
        <v>12</v>
      </c>
    </row>
    <row r="317" spans="7:49" x14ac:dyDescent="0.3">
      <c r="L317" s="8" t="s">
        <v>15</v>
      </c>
      <c r="M317" s="9">
        <f>MEDIAN(M3:M290)</f>
        <v>2180548</v>
      </c>
      <c r="N317" s="9">
        <f t="shared" ref="N317:W317" si="77">MEDIAN(N3:N290)</f>
        <v>1937671.5</v>
      </c>
      <c r="O317" s="9">
        <f t="shared" si="77"/>
        <v>1945645.7000000002</v>
      </c>
      <c r="P317" s="9">
        <f t="shared" si="77"/>
        <v>2559623.7999999998</v>
      </c>
      <c r="Q317" s="9">
        <f t="shared" si="77"/>
        <v>927137.33333333326</v>
      </c>
      <c r="R317" s="9">
        <f t="shared" si="77"/>
        <v>1762039.3</v>
      </c>
      <c r="S317" s="9">
        <f t="shared" si="77"/>
        <v>922172.83333333326</v>
      </c>
      <c r="T317" s="9">
        <f t="shared" si="77"/>
        <v>4576408.5999999996</v>
      </c>
      <c r="U317" s="9">
        <f t="shared" si="77"/>
        <v>4052249.4000000004</v>
      </c>
      <c r="V317" s="9">
        <f t="shared" si="77"/>
        <v>6310127.9000000004</v>
      </c>
      <c r="W317" s="9">
        <f t="shared" si="77"/>
        <v>2164401</v>
      </c>
      <c r="X317" s="9" t="s">
        <v>15</v>
      </c>
      <c r="Y317" s="9">
        <f>MEDIAN(Y3:Y290)</f>
        <v>2.1986303747049529</v>
      </c>
      <c r="Z317" s="9">
        <f t="shared" ref="Z317:AI317" si="78">MEDIAN(Z3:Z290)</f>
        <v>2.0076467997200473</v>
      </c>
      <c r="AA317" s="9">
        <f t="shared" si="78"/>
        <v>2.0046928624525515</v>
      </c>
      <c r="AB317" s="9">
        <f t="shared" si="78"/>
        <v>2.9912077932938708</v>
      </c>
      <c r="AC317" s="9">
        <f t="shared" si="78"/>
        <v>1.4197897533352566</v>
      </c>
      <c r="AD317" s="9">
        <f t="shared" si="78"/>
        <v>2.8534737258916723</v>
      </c>
      <c r="AE317" s="9">
        <f t="shared" si="78"/>
        <v>1.929216861986788</v>
      </c>
      <c r="AF317" s="9">
        <f t="shared" si="78"/>
        <v>2.1545368659019006</v>
      </c>
      <c r="AG317" s="9">
        <f t="shared" si="78"/>
        <v>2.6722735318704514</v>
      </c>
      <c r="AH317" s="9">
        <f t="shared" si="78"/>
        <v>4.8926308097841673</v>
      </c>
      <c r="AI317" s="9">
        <f t="shared" si="78"/>
        <v>3.3969017606927081</v>
      </c>
      <c r="AJ317" s="8" t="str">
        <f t="shared" si="76"/>
        <v>ALL</v>
      </c>
      <c r="AK317" s="9">
        <f>MEDIAN(AK3:AK290)</f>
        <v>2.1986303747049529</v>
      </c>
      <c r="AL317" s="9">
        <f t="shared" ref="AL317:AU317" si="79">MEDIAN(AL3:AL290)</f>
        <v>0.66178240916536502</v>
      </c>
      <c r="AM317" s="9">
        <f t="shared" si="79"/>
        <v>0.66204600458343821</v>
      </c>
      <c r="AN317" s="9">
        <f t="shared" si="79"/>
        <v>2.9912077932938708</v>
      </c>
      <c r="AO317" s="9">
        <f t="shared" si="79"/>
        <v>0.52248255470767613</v>
      </c>
      <c r="AP317" s="9">
        <f t="shared" si="79"/>
        <v>2.8534737258916723</v>
      </c>
      <c r="AQ317" s="9">
        <f t="shared" si="79"/>
        <v>0.59551330440444872</v>
      </c>
      <c r="AR317" s="9">
        <f t="shared" si="79"/>
        <v>1.214677608408965</v>
      </c>
      <c r="AS317" s="9">
        <f t="shared" si="79"/>
        <v>0.52990541727049278</v>
      </c>
      <c r="AT317" s="9">
        <f t="shared" si="79"/>
        <v>4.8926308097841673</v>
      </c>
      <c r="AU317" s="9">
        <f t="shared" si="79"/>
        <v>1.6523484837360836</v>
      </c>
    </row>
    <row r="318" spans="7:49" x14ac:dyDescent="0.3">
      <c r="L318" s="8" t="str">
        <f>"Target; Gain &gt; "&amp;L316</f>
        <v>Target; Gain &gt; 0.6</v>
      </c>
      <c r="M318" s="9" cm="1">
        <f t="array" ref="M318">MEDIAN(_xlfn._xlws.FILTER(M3:M290, ($AZ3:$AZ290 &gt; $X292)*($AZ3:$AZ290 &lt;&gt; "")))</f>
        <v>2467592.7000000002</v>
      </c>
      <c r="N318" s="9" cm="1">
        <f t="array" ref="N318">MEDIAN(_xlfn._xlws.FILTER(N3:N290, ($AZ3:$AZ290 &gt; $X292)*($AZ3:$AZ290 &lt;&gt; "")))</f>
        <v>1453233.1</v>
      </c>
      <c r="O318" s="9" cm="1">
        <f t="array" ref="O318">MEDIAN(_xlfn._xlws.FILTER(O3:O290, ($AZ3:$AZ290 &gt; $X292)*($AZ3:$AZ290 &lt;&gt; "")))</f>
        <v>1467638</v>
      </c>
      <c r="P318" s="9" cm="1">
        <f t="array" ref="P318">MEDIAN(_xlfn._xlws.FILTER(P3:P290, ($AZ3:$AZ290 &gt; $X292)*($AZ3:$AZ290 &lt;&gt; "")))</f>
        <v>6188621.2000000002</v>
      </c>
      <c r="Q318" s="9" cm="1">
        <f t="array" ref="Q318">MEDIAN(_xlfn._xlws.FILTER(Q3:Q290, ($AZ3:$AZ290 &gt; $X292)*($AZ3:$AZ290 &lt;&gt; "")))</f>
        <v>738260.7</v>
      </c>
      <c r="R318" s="9" cm="1">
        <f t="array" ref="R318">MEDIAN(_xlfn._xlws.FILTER(R3:R290, ($AZ3:$AZ290 &gt; $X292)*($AZ3:$AZ290 &lt;&gt; "")))</f>
        <v>4841726.4000000004</v>
      </c>
      <c r="S318" s="9" cm="1">
        <f t="array" ref="S318">MEDIAN(_xlfn._xlws.FILTER(S3:S290, ($AZ3:$AZ290 &gt; $X292)*($AZ3:$AZ290 &lt;&gt; "")))</f>
        <v>982912.60000000009</v>
      </c>
      <c r="T318" s="9" cm="1">
        <f t="array" ref="T318">MEDIAN(_xlfn._xlws.FILTER(T3:T290, ($AZ3:$AZ290 &gt; $X292)*($AZ3:$AZ290 &lt;&gt; "")))</f>
        <v>7512316.3000000007</v>
      </c>
      <c r="U318" s="9" cm="1">
        <f t="array" ref="U318">MEDIAN(_xlfn._xlws.FILTER(U3:U290, ($AZ3:$AZ290 &gt; $X292)*($AZ3:$AZ290 &lt;&gt; "")))</f>
        <v>4803829.2</v>
      </c>
      <c r="V318" s="9" cm="1">
        <f t="array" ref="V318">MEDIAN(_xlfn._xlws.FILTER(V3:V290, ($AZ3:$AZ290 &gt; $X292)*($AZ3:$AZ290 &lt;&gt; "")))</f>
        <v>11595396.300000001</v>
      </c>
      <c r="W318" s="9" cm="1">
        <f t="array" ref="W318">MEDIAN(_xlfn._xlws.FILTER(W3:W290, ($AZ3:$AZ290 &gt; $X292)*($AZ3:$AZ290 &lt;&gt; "")))</f>
        <v>2235188.9</v>
      </c>
      <c r="X318" s="9" t="str">
        <f>"Target; Gain &gt; "&amp;X316</f>
        <v>Target; Gain &gt; 0.6</v>
      </c>
      <c r="Y318" s="9" cm="1">
        <f t="array" ref="Y318">MEDIAN(_xlfn._xlws.FILTER(Y3:Y290, ($AZ3:$AZ290 &gt; $X292)*($AZ3:$AZ290 &lt;&gt; "")))</f>
        <v>2.4287863350124095</v>
      </c>
      <c r="Z318" s="9" cm="1">
        <f t="array" ref="Z318">MEDIAN(_xlfn._xlws.FILTER(Z3:Z290, ($AZ3:$AZ290 &gt; $X292)*($AZ3:$AZ290 &lt;&gt; "")))</f>
        <v>1.5792294926708565</v>
      </c>
      <c r="AA318" s="9" cm="1">
        <f t="array" ref="AA318">MEDIAN(_xlfn._xlws.FILTER(AA3:AA290, ($AZ3:$AZ290 &gt; $X292)*($AZ3:$AZ290 &lt;&gt; "")))</f>
        <v>1.5544381517567676</v>
      </c>
      <c r="AB318" s="9" cm="1">
        <f t="array" ref="AB318">MEDIAN(_xlfn._xlws.FILTER(AB3:AB290, ($AZ3:$AZ290 &gt; $X292)*($AZ3:$AZ290 &lt;&gt; "")))</f>
        <v>3.2655609048990302</v>
      </c>
      <c r="AC318" s="9" cm="1">
        <f t="array" ref="AC318">MEDIAN(_xlfn._xlws.FILTER(AC3:AC290, ($AZ3:$AZ290 &gt; $X292)*($AZ3:$AZ290 &lt;&gt; "")))</f>
        <v>1.2141877567104529</v>
      </c>
      <c r="AD318" s="9" cm="1">
        <f t="array" ref="AD318">MEDIAN(_xlfn._xlws.FILTER(AD3:AD290, ($AZ3:$AZ290 &gt; $X292)*($AZ3:$AZ290 &lt;&gt; "")))</f>
        <v>3.4905397969996557</v>
      </c>
      <c r="AE318" s="9" cm="1">
        <f t="array" ref="AE318">MEDIAN(_xlfn._xlws.FILTER(AE3:AE290, ($AZ3:$AZ290 &gt; $X292)*($AZ3:$AZ290 &lt;&gt; "")))</f>
        <v>1.2745462563994805</v>
      </c>
      <c r="AF318" s="9" cm="1">
        <f t="array" ref="AF318">MEDIAN(_xlfn._xlws.FILTER(AF3:AF290, ($AZ3:$AZ290 &gt; $X292)*($AZ3:$AZ290 &lt;&gt; "")))</f>
        <v>4.5602060130215252</v>
      </c>
      <c r="AG318" s="9" cm="1">
        <f t="array" ref="AG318">MEDIAN(_xlfn._xlws.FILTER(AG3:AG290, ($AZ3:$AZ290 &gt; $X292)*($AZ3:$AZ290 &lt;&gt; "")))</f>
        <v>3.1675857607566282</v>
      </c>
      <c r="AH318" s="9" cm="1">
        <f t="array" ref="AH318">MEDIAN(_xlfn._xlws.FILTER(AH3:AH290, ($AZ3:$AZ290 &gt; $X292)*($AZ3:$AZ290 &lt;&gt; "")))</f>
        <v>5.8021174416993748</v>
      </c>
      <c r="AI318" s="9" cm="1">
        <f t="array" ref="AI318">MEDIAN(_xlfn._xlws.FILTER(AI3:AI290, ($AZ3:$AZ290 &gt; $X292)*($AZ3:$AZ290 &lt;&gt; "")))</f>
        <v>2.7745638265972961</v>
      </c>
      <c r="AJ318" s="8" t="str">
        <f t="shared" si="76"/>
        <v>Target; Gain &gt; 0.6</v>
      </c>
      <c r="AK318" s="9" cm="1">
        <f t="array" ref="AK318">MEDIAN(_xlfn._xlws.FILTER(AK3:AK290, ($AZ3:$AZ290 &gt; $X292)*($AZ3:$AZ290 &lt;&gt; "")))</f>
        <v>2.4287863350124095</v>
      </c>
      <c r="AL318" s="9" cm="1">
        <f t="array" ref="AL318">MEDIAN(_xlfn._xlws.FILTER(AL3:AL290, ($AZ3:$AZ290 &gt; $X292)*($AZ3:$AZ290 &lt;&gt; "")))</f>
        <v>0.57243348888587209</v>
      </c>
      <c r="AM318" s="9" cm="1">
        <f t="array" ref="AM318">MEDIAN(_xlfn._xlws.FILTER(AM3:AM290, ($AZ3:$AZ290 &gt; $X292)*($AZ3:$AZ290 &lt;&gt; "")))</f>
        <v>0.55979567139875153</v>
      </c>
      <c r="AN318" s="9" cm="1">
        <f t="array" ref="AN318">MEDIAN(_xlfn._xlws.FILTER(AN3:AN290, ($AZ3:$AZ290 &gt; $X292)*($AZ3:$AZ290 &lt;&gt; "")))</f>
        <v>3.2655609048990302</v>
      </c>
      <c r="AO318" s="9" cm="1">
        <f t="array" ref="AO318">MEDIAN(_xlfn._xlws.FILTER(AO3:AO290, ($AZ3:$AZ290 &gt; $X292)*($AZ3:$AZ290 &lt;&gt; "")))</f>
        <v>0.49784359168843362</v>
      </c>
      <c r="AP318" s="9" cm="1">
        <f t="array" ref="AP318">MEDIAN(_xlfn._xlws.FILTER(AP3:AP290, ($AZ3:$AZ290 &gt; $X292)*($AZ3:$AZ290 &lt;&gt; "")))</f>
        <v>3.4905397969996557</v>
      </c>
      <c r="AQ318" s="9" cm="1">
        <f t="array" ref="AQ318">MEDIAN(_xlfn._xlws.FILTER(AQ3:AQ290, ($AZ3:$AZ290 &gt; $X292)*($AZ3:$AZ290 &lt;&gt; "")))</f>
        <v>0.54982892011175866</v>
      </c>
      <c r="AR318" s="9" cm="1">
        <f t="array" ref="AR318">MEDIAN(_xlfn._xlws.FILTER(AR3:AR290, ($AZ3:$AZ290 &gt; $X292)*($AZ3:$AZ290 &lt;&gt; "")))</f>
        <v>2.4623509517230557</v>
      </c>
      <c r="AS318" s="9" cm="1">
        <f t="array" ref="AS318">MEDIAN(_xlfn._xlws.FILTER(AS3:AS290, ($AZ3:$AZ290 &gt; $X292)*($AZ3:$AZ290 &lt;&gt; "")))</f>
        <v>0.59840459405677393</v>
      </c>
      <c r="AT318" s="9" cm="1">
        <f t="array" ref="AT318">MEDIAN(_xlfn._xlws.FILTER(AT3:AT290, ($AZ3:$AZ290 &gt; $X292)*($AZ3:$AZ290 &lt;&gt; "")))</f>
        <v>5.8021174416993748</v>
      </c>
      <c r="AU318" s="9" cm="1">
        <f t="array" ref="AU318">MEDIAN(_xlfn._xlws.FILTER(AU3:AU290, ($AZ3:$AZ290 &gt; $X292)*($AZ3:$AZ290 &lt;&gt; "")))</f>
        <v>1.287320861092303</v>
      </c>
    </row>
    <row r="319" spans="7:49" x14ac:dyDescent="0.3">
      <c r="L319" s="8" t="str">
        <f>"Gain &gt; "&amp;L316</f>
        <v>Gain &gt; 0.6</v>
      </c>
      <c r="M319" s="9" cm="1">
        <f t="array" ref="M319">MEDIAN(_xlfn._xlws.FILTER(M3:M290, $AY3:$AY290&gt;$X292))</f>
        <v>2467592.7000000002</v>
      </c>
      <c r="N319" s="9" cm="1">
        <f t="array" ref="N319">MEDIAN(_xlfn._xlws.FILTER(N3:N290, $AY3:$AY290&gt;$X292))</f>
        <v>1453233.1</v>
      </c>
      <c r="O319" s="9" cm="1">
        <f t="array" ref="O319">MEDIAN(_xlfn._xlws.FILTER(O3:O290, $AY3:$AY290&gt;$X292))</f>
        <v>1467638</v>
      </c>
      <c r="P319" s="9" cm="1">
        <f t="array" ref="P319">MEDIAN(_xlfn._xlws.FILTER(P3:P290, $AY3:$AY290&gt;$X292))</f>
        <v>6188621.2000000002</v>
      </c>
      <c r="Q319" s="9" cm="1">
        <f t="array" ref="Q319">MEDIAN(_xlfn._xlws.FILTER(Q3:Q290, $AY3:$AY290&gt;$X292))</f>
        <v>738260.7</v>
      </c>
      <c r="R319" s="9" cm="1">
        <f t="array" ref="R319">MEDIAN(_xlfn._xlws.FILTER(R3:R290, $AY3:$AY290&gt;$X292))</f>
        <v>4841726.4000000004</v>
      </c>
      <c r="S319" s="9" cm="1">
        <f t="array" ref="S319">MEDIAN(_xlfn._xlws.FILTER(S3:S290, $AY3:$AY290&gt;$X292))</f>
        <v>982912.60000000009</v>
      </c>
      <c r="T319" s="9" cm="1">
        <f t="array" ref="T319">MEDIAN(_xlfn._xlws.FILTER(T3:T290, $AY3:$AY290&gt;$X292))</f>
        <v>7512316.3000000007</v>
      </c>
      <c r="U319" s="9" cm="1">
        <f t="array" ref="U319">MEDIAN(_xlfn._xlws.FILTER(U3:U290, $AY3:$AY290&gt;$X292))</f>
        <v>4803829.2</v>
      </c>
      <c r="V319" s="9" cm="1">
        <f t="array" ref="V319">MEDIAN(_xlfn._xlws.FILTER(V3:V290, $AY3:$AY290&gt;$X292))</f>
        <v>11595396.300000001</v>
      </c>
      <c r="W319" s="9" cm="1">
        <f t="array" ref="W319">MEDIAN(_xlfn._xlws.FILTER(W3:W290, $AY3:$AY290&gt;$X292))</f>
        <v>2235188.9</v>
      </c>
      <c r="X319" s="9" t="str">
        <f>"Gain &gt; "&amp;X316</f>
        <v>Gain &gt; 0.6</v>
      </c>
      <c r="Y319" s="9" cm="1">
        <f t="array" ref="Y319">MEDIAN(_xlfn._xlws.FILTER(Y3:Y290, $AY3:$AY290&gt;$X292))</f>
        <v>2.4287863350124095</v>
      </c>
      <c r="Z319" s="9" cm="1">
        <f t="array" ref="Z319">MEDIAN(_xlfn._xlws.FILTER(Z3:Z290, $AY3:$AY290&gt;$X292))</f>
        <v>1.5792294926708565</v>
      </c>
      <c r="AA319" s="9" cm="1">
        <f t="array" ref="AA319">MEDIAN(_xlfn._xlws.FILTER(AA3:AA290, $AY3:$AY290&gt;$X292))</f>
        <v>1.5544381517567676</v>
      </c>
      <c r="AB319" s="9" cm="1">
        <f t="array" ref="AB319">MEDIAN(_xlfn._xlws.FILTER(AB3:AB290, $AY3:$AY290&gt;$X292))</f>
        <v>3.2655609048990302</v>
      </c>
      <c r="AC319" s="9" cm="1">
        <f t="array" ref="AC319">MEDIAN(_xlfn._xlws.FILTER(AC3:AC290, $AY3:$AY290&gt;$X292))</f>
        <v>1.2141877567104529</v>
      </c>
      <c r="AD319" s="9" cm="1">
        <f t="array" ref="AD319">MEDIAN(_xlfn._xlws.FILTER(AD3:AD290, $AY3:$AY290&gt;$X292))</f>
        <v>3.4905397969996557</v>
      </c>
      <c r="AE319" s="9" cm="1">
        <f t="array" ref="AE319">MEDIAN(_xlfn._xlws.FILTER(AE3:AE290, $AY3:$AY290&gt;$X292))</f>
        <v>1.2745462563994805</v>
      </c>
      <c r="AF319" s="9" cm="1">
        <f t="array" ref="AF319">MEDIAN(_xlfn._xlws.FILTER(AF3:AF290, $AY3:$AY290&gt;$X292))</f>
        <v>4.5602060130215252</v>
      </c>
      <c r="AG319" s="9" cm="1">
        <f t="array" ref="AG319">MEDIAN(_xlfn._xlws.FILTER(AG3:AG290, $AY3:$AY290&gt;$X292))</f>
        <v>3.1675857607566282</v>
      </c>
      <c r="AH319" s="9" cm="1">
        <f t="array" ref="AH319">MEDIAN(_xlfn._xlws.FILTER(AH3:AH290, $AY3:$AY290&gt;$X292))</f>
        <v>5.8021174416993748</v>
      </c>
      <c r="AI319" s="9" cm="1">
        <f t="array" ref="AI319">MEDIAN(_xlfn._xlws.FILTER(AI3:AI290, $AY3:$AY290&gt;$X292))</f>
        <v>2.7745638265972961</v>
      </c>
      <c r="AJ319" s="8" t="str">
        <f t="shared" si="76"/>
        <v>Gain &gt; 0.6</v>
      </c>
      <c r="AK319" s="9" cm="1">
        <f t="array" ref="AK319">MEDIAN(_xlfn._xlws.FILTER(AK3:AK290, $AY3:$AY290&gt;$X292))</f>
        <v>2.4287863350124095</v>
      </c>
      <c r="AL319" s="9" cm="1">
        <f t="array" ref="AL319">MEDIAN(_xlfn._xlws.FILTER(AL3:AL290, $AY3:$AY290&gt;$X292))</f>
        <v>0.57243348888587209</v>
      </c>
      <c r="AM319" s="9" cm="1">
        <f t="array" ref="AM319">MEDIAN(_xlfn._xlws.FILTER(AM3:AM290, $AY3:$AY290&gt;$X292))</f>
        <v>0.55979567139875153</v>
      </c>
      <c r="AN319" s="9" cm="1">
        <f t="array" ref="AN319">MEDIAN(_xlfn._xlws.FILTER(AN3:AN290, $AY3:$AY290&gt;$X292))</f>
        <v>3.2655609048990302</v>
      </c>
      <c r="AO319" s="9" cm="1">
        <f t="array" ref="AO319">MEDIAN(_xlfn._xlws.FILTER(AO3:AO290, $AY3:$AY290&gt;$X292))</f>
        <v>0.49784359168843362</v>
      </c>
      <c r="AP319" s="9" cm="1">
        <f t="array" ref="AP319">MEDIAN(_xlfn._xlws.FILTER(AP3:AP290, $AY3:$AY290&gt;$X292))</f>
        <v>3.4905397969996557</v>
      </c>
      <c r="AQ319" s="9" cm="1">
        <f t="array" ref="AQ319">MEDIAN(_xlfn._xlws.FILTER(AQ3:AQ290, $AY3:$AY290&gt;$X292))</f>
        <v>0.54982892011175866</v>
      </c>
      <c r="AR319" s="9" cm="1">
        <f t="array" ref="AR319">MEDIAN(_xlfn._xlws.FILTER(AR3:AR290, $AY3:$AY290&gt;$X292))</f>
        <v>2.4623509517230557</v>
      </c>
      <c r="AS319" s="9" cm="1">
        <f t="array" ref="AS319">MEDIAN(_xlfn._xlws.FILTER(AS3:AS290, $AY3:$AY290&gt;$X292))</f>
        <v>0.59840459405677393</v>
      </c>
      <c r="AT319" s="9" cm="1">
        <f t="array" ref="AT319">MEDIAN(_xlfn._xlws.FILTER(AT3:AT290, $AY3:$AY290&gt;$X292))</f>
        <v>5.8021174416993748</v>
      </c>
      <c r="AU319" s="9" cm="1">
        <f t="array" ref="AU319">MEDIAN(_xlfn._xlws.FILTER(AU3:AU290, $AY3:$AY290&gt;$X292))</f>
        <v>1.287320861092303</v>
      </c>
      <c r="AW319" s="10"/>
    </row>
    <row r="320" spans="7:49" x14ac:dyDescent="0.3">
      <c r="L320" t="s">
        <v>16</v>
      </c>
      <c r="M320" s="9" cm="1">
        <f t="array" ref="M320">MEDIAN(_xlfn._xlws.FILTER(M3:M290, $H3:$H290=1))</f>
        <v>1381622.7</v>
      </c>
      <c r="N320" s="9" cm="1">
        <f t="array" ref="N320">MEDIAN(_xlfn._xlws.FILTER(N3:N290, $H3:$H290=1))</f>
        <v>1382691.9</v>
      </c>
      <c r="O320" s="9" cm="1">
        <f t="array" ref="O320">MEDIAN(_xlfn._xlws.FILTER(O3:O290, $H3:$H290=1))</f>
        <v>1392061.7</v>
      </c>
      <c r="P320" s="9" cm="1">
        <f t="array" ref="P320">MEDIAN(_xlfn._xlws.FILTER(P3:P290, $H3:$H290=1))</f>
        <v>983172.3</v>
      </c>
      <c r="Q320" s="9" cm="1">
        <f t="array" ref="Q320">MEDIAN(_xlfn._xlws.FILTER(Q3:Q290, $H3:$H290=1))</f>
        <v>483019.6</v>
      </c>
      <c r="R320" s="9" cm="1">
        <f t="array" ref="R320">MEDIAN(_xlfn._xlws.FILTER(R3:R290, $H3:$H290=1))</f>
        <v>860804.7</v>
      </c>
      <c r="S320" s="9" cm="1">
        <f t="array" ref="S320">MEDIAN(_xlfn._xlws.FILTER(S3:S290, $H3:$H290=1))</f>
        <v>500594.19999999995</v>
      </c>
      <c r="T320" s="9" cm="1">
        <f t="array" ref="T320">MEDIAN(_xlfn._xlws.FILTER(T3:T290, $H3:$H290=1))</f>
        <v>4453402.4000000004</v>
      </c>
      <c r="U320" s="9" cm="1">
        <f t="array" ref="U320">MEDIAN(_xlfn._xlws.FILTER(U3:U290, $H3:$H290=1))</f>
        <v>3853812.166666667</v>
      </c>
      <c r="V320" s="9" cm="1">
        <f t="array" ref="V320">MEDIAN(_xlfn._xlws.FILTER(V3:V290, $H3:$H290=1))</f>
        <v>2766834.3</v>
      </c>
      <c r="W320" s="9" cm="1">
        <f t="array" ref="W320">MEDIAN(_xlfn._xlws.FILTER(W3:W290, $H3:$H290=1))</f>
        <v>1059244.6000000001</v>
      </c>
      <c r="X320" s="9" t="s">
        <v>16</v>
      </c>
      <c r="Y320" s="9" cm="1">
        <f t="array" ref="Y320">MEDIAN(_xlfn._xlws.FILTER(Y3:Y290, $H3:$H290=1))</f>
        <v>1.7910766200977375</v>
      </c>
      <c r="Z320" s="9" cm="1">
        <f t="array" ref="Z320">MEDIAN(_xlfn._xlws.FILTER(Z3:Z290, $H3:$H290=1))</f>
        <v>1.495161544898292</v>
      </c>
      <c r="AA320" s="9" cm="1">
        <f t="array" ref="AA320">MEDIAN(_xlfn._xlws.FILTER(AA3:AA290, $H3:$H290=1))</f>
        <v>1.48080809256644</v>
      </c>
      <c r="AB320" s="9" cm="1">
        <f t="array" ref="AB320">MEDIAN(_xlfn._xlws.FILTER(AB3:AB290, $H3:$H290=1))</f>
        <v>1.622882445700816</v>
      </c>
      <c r="AC320" s="9" cm="1">
        <f t="array" ref="AC320">MEDIAN(_xlfn._xlws.FILTER(AC3:AC290, $H3:$H290=1))</f>
        <v>1.020856758323498</v>
      </c>
      <c r="AD320" s="9" cm="1">
        <f t="array" ref="AD320">MEDIAN(_xlfn._xlws.FILTER(AD3:AD290, $H3:$H290=1))</f>
        <v>1.3820912787108686</v>
      </c>
      <c r="AE320" s="9" cm="1">
        <f t="array" ref="AE320">MEDIAN(_xlfn._xlws.FILTER(AE3:AE290, $H3:$H290=1))</f>
        <v>1.2745462563994805</v>
      </c>
      <c r="AF320" s="9" cm="1">
        <f t="array" ref="AF320">MEDIAN(_xlfn._xlws.FILTER(AF3:AF290, $H3:$H290=1))</f>
        <v>2.2128510644135528</v>
      </c>
      <c r="AG320" s="9" cm="1">
        <f t="array" ref="AG320">MEDIAN(_xlfn._xlws.FILTER(AG3:AG290, $H3:$H290=1))</f>
        <v>2.2049768858414609</v>
      </c>
      <c r="AH320" s="9" cm="1">
        <f t="array" ref="AH320">MEDIAN(_xlfn._xlws.FILTER(AH3:AH290, $H3:$H290=1))</f>
        <v>3.7283025564043788</v>
      </c>
      <c r="AI320" s="9" cm="1">
        <f t="array" ref="AI320">MEDIAN(_xlfn._xlws.FILTER(AI3:AI290, $H3:$H290=1))</f>
        <v>2.3866882418922613</v>
      </c>
      <c r="AJ320" s="10" t="str">
        <f t="shared" si="76"/>
        <v>Target</v>
      </c>
      <c r="AK320" s="9" cm="1">
        <f t="array" ref="AK320">MEDIAN(_xlfn._xlws.FILTER(AK3:AK290, $H3:$H290=1))</f>
        <v>1.7910766200977375</v>
      </c>
      <c r="AL320" s="9" cm="1">
        <f t="array" ref="AL320">MEDIAN(_xlfn._xlws.FILTER(AL3:AL290, $H3:$H290=1))</f>
        <v>0.43920887020067312</v>
      </c>
      <c r="AM320" s="9" cm="1">
        <f t="array" ref="AM320">MEDIAN(_xlfn._xlws.FILTER(AM3:AM290, $H3:$H290=1))</f>
        <v>0.44322527169133535</v>
      </c>
      <c r="AN320" s="9" cm="1">
        <f t="array" ref="AN320">MEDIAN(_xlfn._xlws.FILTER(AN3:AN290, $H3:$H290=1))</f>
        <v>1.622882445700816</v>
      </c>
      <c r="AO320" s="9" cm="1">
        <f t="array" ref="AO320">MEDIAN(_xlfn._xlws.FILTER(AO3:AO290, $H3:$H290=1))</f>
        <v>0.38541449789481702</v>
      </c>
      <c r="AP320" s="9" cm="1">
        <f t="array" ref="AP320">MEDIAN(_xlfn._xlws.FILTER(AP3:AP290, $H3:$H290=1))</f>
        <v>1.3820912787108686</v>
      </c>
      <c r="AQ320" s="9" cm="1">
        <f t="array" ref="AQ320">MEDIAN(_xlfn._xlws.FILTER(AQ3:AQ290, $H3:$H290=1))</f>
        <v>0.46016841172240674</v>
      </c>
      <c r="AR320" s="9" cm="1">
        <f t="array" ref="AR320">MEDIAN(_xlfn._xlws.FILTER(AR3:AR290, $H3:$H290=1))</f>
        <v>1.211891647713492</v>
      </c>
      <c r="AS320" s="9" cm="1">
        <f t="array" ref="AS320">MEDIAN(_xlfn._xlws.FILTER(AS3:AS290, $H3:$H290=1))</f>
        <v>0.47614265127340327</v>
      </c>
      <c r="AT320" s="9" cm="1">
        <f t="array" ref="AT320">MEDIAN(_xlfn._xlws.FILTER(AT3:AT290, $H3:$H290=1))</f>
        <v>3.7283025564043788</v>
      </c>
      <c r="AU320" s="9" cm="1">
        <f t="array" ref="AU320">MEDIAN(_xlfn._xlws.FILTER(AU3:AU290, $H3:$H290=1))</f>
        <v>1.0819479832076468</v>
      </c>
      <c r="AW320" s="10"/>
    </row>
    <row r="321" spans="12:49" x14ac:dyDescent="0.3">
      <c r="L321" t="str">
        <f t="shared" ref="L321:L327" si="80">X321</f>
        <v>Gain &gt; 0</v>
      </c>
      <c r="M321" s="9" cm="1">
        <f t="array" ref="M321">MEDIAN(_xlfn._xlws.FILTER(M3:M290, $J3:$J290=1))</f>
        <v>2180548</v>
      </c>
      <c r="N321" s="9" cm="1">
        <f t="array" ref="N321">MEDIAN(_xlfn._xlws.FILTER(N3:N290, $J3:$J290=1))</f>
        <v>1683425.7666666666</v>
      </c>
      <c r="O321" s="9" cm="1">
        <f t="array" ref="O321">MEDIAN(_xlfn._xlws.FILTER(O3:O290, $J3:$J290=1))</f>
        <v>1698099.5333333334</v>
      </c>
      <c r="P321" s="9" cm="1">
        <f t="array" ref="P321">MEDIAN(_xlfn._xlws.FILTER(P3:P290, $J3:$J290=1))</f>
        <v>3101780.9</v>
      </c>
      <c r="Q321" s="9" cm="1">
        <f t="array" ref="Q321">MEDIAN(_xlfn._xlws.FILTER(Q3:Q290, $J3:$J290=1))</f>
        <v>793735.8666666667</v>
      </c>
      <c r="R321" s="9" cm="1">
        <f t="array" ref="R321">MEDIAN(_xlfn._xlws.FILTER(R3:R290, $J3:$J290=1))</f>
        <v>1969741.9</v>
      </c>
      <c r="S321" s="9" cm="1">
        <f t="array" ref="S321">MEDIAN(_xlfn._xlws.FILTER(S3:S290, $J3:$J290=1))</f>
        <v>741811.6333333333</v>
      </c>
      <c r="T321" s="9" cm="1">
        <f t="array" ref="T321">MEDIAN(_xlfn._xlws.FILTER(T3:T290, $J3:$J290=1))</f>
        <v>4659194.0999999996</v>
      </c>
      <c r="U321" s="9" cm="1">
        <f t="array" ref="U321">MEDIAN(_xlfn._xlws.FILTER(U3:U290, $J3:$J290=1))</f>
        <v>3977109.6333333328</v>
      </c>
      <c r="V321" s="9" cm="1">
        <f t="array" ref="V321">MEDIAN(_xlfn._xlws.FILTER(V3:V290, $J3:$J290=1))</f>
        <v>7691608.8000000007</v>
      </c>
      <c r="W321" s="9" cm="1">
        <f t="array" ref="W321">MEDIAN(_xlfn._xlws.FILTER(W3:W290, $J3:$J290=1))</f>
        <v>1805103.3666666665</v>
      </c>
      <c r="X321" s="9" t="s">
        <v>17</v>
      </c>
      <c r="Y321" s="9" cm="1">
        <f t="array" ref="Y321">MEDIAN(_xlfn._xlws.FILTER(Y3:Y290, $J3:$J290=1))</f>
        <v>2.1986303747049529</v>
      </c>
      <c r="Z321" s="9" cm="1">
        <f t="array" ref="Z321">MEDIAN(_xlfn._xlws.FILTER(Z3:Z290, $J3:$J290=1))</f>
        <v>1.692905413528206</v>
      </c>
      <c r="AA321" s="9" cm="1">
        <f t="array" ref="AA321">MEDIAN(_xlfn._xlws.FILTER(AA3:AA290, $J3:$J290=1))</f>
        <v>1.69241020080517</v>
      </c>
      <c r="AB321" s="9" cm="1">
        <f t="array" ref="AB321">MEDIAN(_xlfn._xlws.FILTER(AB3:AB290, $J3:$J290=1))</f>
        <v>3.0350019821955359</v>
      </c>
      <c r="AC321" s="9" cm="1">
        <f t="array" ref="AC321">MEDIAN(_xlfn._xlws.FILTER(AC3:AC290, $J3:$J290=1))</f>
        <v>1.3491850067657649</v>
      </c>
      <c r="AD321" s="9" cm="1">
        <f t="array" ref="AD321">MEDIAN(_xlfn._xlws.FILTER(AD3:AD290, $J3:$J290=1))</f>
        <v>3.0370073381112892</v>
      </c>
      <c r="AE321" s="9" cm="1">
        <f t="array" ref="AE321">MEDIAN(_xlfn._xlws.FILTER(AE3:AE290, $J3:$J290=1))</f>
        <v>1.577465883229161</v>
      </c>
      <c r="AF321" s="9" cm="1">
        <f t="array" ref="AF321">MEDIAN(_xlfn._xlws.FILTER(AF3:AF290, $J3:$J290=1))</f>
        <v>2.2567478143027979</v>
      </c>
      <c r="AG321" s="9" cm="1">
        <f t="array" ref="AG321">MEDIAN(_xlfn._xlws.FILTER(AG3:AG290, $J3:$J290=1))</f>
        <v>2.7689303272558994</v>
      </c>
      <c r="AH321" s="9" cm="1">
        <f t="array" ref="AH321">MEDIAN(_xlfn._xlws.FILTER(AH3:AH290, $J3:$J290=1))</f>
        <v>5.2717539888923053</v>
      </c>
      <c r="AI321" s="9" cm="1">
        <f t="array" ref="AI321">MEDIAN(_xlfn._xlws.FILTER(AI3:AI290, $J3:$J290=1))</f>
        <v>2.9781554285204042</v>
      </c>
      <c r="AJ321" s="10" t="str">
        <f t="shared" si="76"/>
        <v>Gain &gt; 0</v>
      </c>
      <c r="AK321" s="9" cm="1">
        <f t="array" ref="AK321">MEDIAN(_xlfn._xlws.FILTER(AK3:AK290, $J3:$J290=1))</f>
        <v>2.1986303747049529</v>
      </c>
      <c r="AL321" s="9" cm="1">
        <f t="array" ref="AL321">MEDIAN(_xlfn._xlws.FILTER(AL3:AL290, $J3:$J290=1))</f>
        <v>0.5749720383086242</v>
      </c>
      <c r="AM321" s="9" cm="1">
        <f t="array" ref="AM321">MEDIAN(_xlfn._xlws.FILTER(AM3:AM290, $J3:$J290=1))</f>
        <v>0.57186184958554809</v>
      </c>
      <c r="AN321" s="9" cm="1">
        <f t="array" ref="AN321">MEDIAN(_xlfn._xlws.FILTER(AN3:AN290, $J3:$J290=1))</f>
        <v>3.0350019821955359</v>
      </c>
      <c r="AO321" s="9" cm="1">
        <f t="array" ref="AO321">MEDIAN(_xlfn._xlws.FILTER(AO3:AO290, $J3:$J290=1))</f>
        <v>0.50615027670864943</v>
      </c>
      <c r="AP321" s="9" cm="1">
        <f t="array" ref="AP321">MEDIAN(_xlfn._xlws.FILTER(AP3:AP290, $J3:$J290=1))</f>
        <v>3.0370073381112892</v>
      </c>
      <c r="AQ321" s="9" cm="1">
        <f t="array" ref="AQ321">MEDIAN(_xlfn._xlws.FILTER(AQ3:AQ290, $J3:$J290=1))</f>
        <v>0.55131545266679793</v>
      </c>
      <c r="AR321" s="9" cm="1">
        <f t="array" ref="AR321">MEDIAN(_xlfn._xlws.FILTER(AR3:AR290, $J3:$J290=1))</f>
        <v>1.2520442775974514</v>
      </c>
      <c r="AS321" s="9" cm="1">
        <f t="array" ref="AS321">MEDIAN(_xlfn._xlws.FILTER(AS3:AS290, $J3:$J290=1))</f>
        <v>0.51632992867962457</v>
      </c>
      <c r="AT321" s="9" cm="1">
        <f t="array" ref="AT321">MEDIAN(_xlfn._xlws.FILTER(AT3:AT290, $J3:$J290=1))</f>
        <v>5.2717539888923053</v>
      </c>
      <c r="AU321" s="9" cm="1">
        <f t="array" ref="AU321">MEDIAN(_xlfn._xlws.FILTER(AU3:AU290, $J3:$J290=1))</f>
        <v>1.4110556364932565</v>
      </c>
      <c r="AW321" s="10"/>
    </row>
    <row r="322" spans="12:49" x14ac:dyDescent="0.3">
      <c r="L322" t="str">
        <f t="shared" si="80"/>
        <v>Gain &lt;=0</v>
      </c>
      <c r="M322" s="9" cm="1">
        <f t="array" ref="M322">MEDIAN(_xlfn._xlws.FILTER(M3:M290, $I3:$I290=1))</f>
        <v>2157752.1</v>
      </c>
      <c r="N322" s="9" cm="1">
        <f t="array" ref="N322">MEDIAN(_xlfn._xlws.FILTER(N3:N290, $I3:$I290=1))</f>
        <v>2533510.2000000002</v>
      </c>
      <c r="O322" s="9" cm="1">
        <f t="array" ref="O322">MEDIAN(_xlfn._xlws.FILTER(O3:O290, $I3:$I290=1))</f>
        <v>2552659</v>
      </c>
      <c r="P322" s="9" cm="1">
        <f t="array" ref="P322">MEDIAN(_xlfn._xlws.FILTER(P3:P290, $I3:$I290=1))</f>
        <v>2205361.2000000002</v>
      </c>
      <c r="Q322" s="9" cm="1">
        <f t="array" ref="Q322">MEDIAN(_xlfn._xlws.FILTER(Q3:Q290, $I3:$I290=1))</f>
        <v>1338644.8999999999</v>
      </c>
      <c r="R322" s="9" cm="1">
        <f t="array" ref="R322">MEDIAN(_xlfn._xlws.FILTER(R3:R290, $I3:$I290=1))</f>
        <v>1762039.3</v>
      </c>
      <c r="S322" s="9" cm="1">
        <f t="array" ref="S322">MEDIAN(_xlfn._xlws.FILTER(S3:S290, $I3:$I290=1))</f>
        <v>1480464.3</v>
      </c>
      <c r="T322" s="9" cm="1">
        <f t="array" ref="T322">MEDIAN(_xlfn._xlws.FILTER(T3:T290, $I3:$I290=1))</f>
        <v>4386936.5999999996</v>
      </c>
      <c r="U322" s="9" cm="1">
        <f t="array" ref="U322">MEDIAN(_xlfn._xlws.FILTER(U3:U290, $I3:$I290=1))</f>
        <v>4122381.7666666666</v>
      </c>
      <c r="V322" s="9" cm="1">
        <f t="array" ref="V322">MEDIAN(_xlfn._xlws.FILTER(V3:V290, $I3:$I290=1))</f>
        <v>5237953.0999999996</v>
      </c>
      <c r="W322" s="9" cm="1">
        <f t="array" ref="W322">MEDIAN(_xlfn._xlws.FILTER(W3:W290, $I3:$I290=1))</f>
        <v>2618979.9000000004</v>
      </c>
      <c r="X322" s="9" t="s">
        <v>18</v>
      </c>
      <c r="Y322" s="9" cm="1">
        <f t="array" ref="Y322">MEDIAN(_xlfn._xlws.FILTER(Y3:Y290, $I3:$I290=1))</f>
        <v>2.188234232697869</v>
      </c>
      <c r="Z322" s="9" cm="1">
        <f t="array" ref="Z322">MEDIAN(_xlfn._xlws.FILTER(Z3:Z290, $I3:$I290=1))</f>
        <v>2.3890850996501589</v>
      </c>
      <c r="AA322" s="9" cm="1">
        <f t="array" ref="AA322">MEDIAN(_xlfn._xlws.FILTER(AA3:AA290, $I3:$I290=1))</f>
        <v>2.3858352875414615</v>
      </c>
      <c r="AB322" s="9" cm="1">
        <f t="array" ref="AB322">MEDIAN(_xlfn._xlws.FILTER(AB3:AB290, $I3:$I290=1))</f>
        <v>2.6115285429987125</v>
      </c>
      <c r="AC322" s="9" cm="1">
        <f t="array" ref="AC322">MEDIAN(_xlfn._xlws.FILTER(AC3:AC290, $I3:$I290=1))</f>
        <v>1.575004658976104</v>
      </c>
      <c r="AD322" s="9" cm="1">
        <f t="array" ref="AD322">MEDIAN(_xlfn._xlws.FILTER(AD3:AD290, $I3:$I290=1))</f>
        <v>2.0464985121099746</v>
      </c>
      <c r="AE322" s="9" cm="1">
        <f t="array" ref="AE322">MEDIAN(_xlfn._xlws.FILTER(AE3:AE290, $I3:$I290=1))</f>
        <v>2.0870133828080726</v>
      </c>
      <c r="AF322" s="9" cm="1">
        <f t="array" ref="AF322">MEDIAN(_xlfn._xlws.FILTER(AF3:AF290, $I3:$I290=1))</f>
        <v>2.1218267964955886</v>
      </c>
      <c r="AG322" s="9" cm="1">
        <f t="array" ref="AG322">MEDIAN(_xlfn._xlws.FILTER(AG3:AG290, $I3:$I290=1))</f>
        <v>2.6722735318704514</v>
      </c>
      <c r="AH322" s="9" cm="1">
        <f t="array" ref="AH322">MEDIAN(_xlfn._xlws.FILTER(AH3:AH290, $I3:$I290=1))</f>
        <v>4.4611730523058215</v>
      </c>
      <c r="AI322" s="9" cm="1">
        <f t="array" ref="AI322">MEDIAN(_xlfn._xlws.FILTER(AI3:AI290, $I3:$I290=1))</f>
        <v>4.0445474492599409</v>
      </c>
      <c r="AJ322" s="10" t="str">
        <f t="shared" si="76"/>
        <v>Gain &lt;=0</v>
      </c>
      <c r="AK322" s="9" cm="1">
        <f t="array" ref="AK322">MEDIAN(_xlfn._xlws.FILTER(AK3:AK290, $I3:$I290=1))</f>
        <v>2.188234232697869</v>
      </c>
      <c r="AL322" s="9" cm="1">
        <f t="array" ref="AL322">MEDIAN(_xlfn._xlws.FILTER(AL3:AL290, $I3:$I290=1))</f>
        <v>0.69372479383212826</v>
      </c>
      <c r="AM322" s="9" cm="1">
        <f t="array" ref="AM322">MEDIAN(_xlfn._xlws.FILTER(AM3:AM290, $I3:$I290=1))</f>
        <v>0.6922039026569109</v>
      </c>
      <c r="AN322" s="9" cm="1">
        <f t="array" ref="AN322">MEDIAN(_xlfn._xlws.FILTER(AN3:AN290, $I3:$I290=1))</f>
        <v>2.6115285429987125</v>
      </c>
      <c r="AO322" s="9" cm="1">
        <f t="array" ref="AO322">MEDIAN(_xlfn._xlws.FILTER(AO3:AO290, $I3:$I290=1))</f>
        <v>0.56527210820640894</v>
      </c>
      <c r="AP322" s="9" cm="1">
        <f t="array" ref="AP322">MEDIAN(_xlfn._xlws.FILTER(AP3:AP290, $I3:$I290=1))</f>
        <v>2.0464985121099746</v>
      </c>
      <c r="AQ322" s="9" cm="1">
        <f t="array" ref="AQ322">MEDIAN(_xlfn._xlws.FILTER(AQ3:AQ290, $I3:$I290=1))</f>
        <v>0.71402918358799061</v>
      </c>
      <c r="AR322" s="9" cm="1">
        <f t="array" ref="AR322">MEDIAN(_xlfn._xlws.FILTER(AR3:AR290, $I3:$I290=1))</f>
        <v>1.1955749554967041</v>
      </c>
      <c r="AS322" s="9" cm="1">
        <f t="array" ref="AS322">MEDIAN(_xlfn._xlws.FILTER(AS3:AS290, $I3:$I290=1))</f>
        <v>0.52990541727049278</v>
      </c>
      <c r="AT322" s="9" cm="1">
        <f t="array" ref="AT322">MEDIAN(_xlfn._xlws.FILTER(AT3:AT290, $I3:$I290=1))</f>
        <v>4.4611730523058215</v>
      </c>
      <c r="AU322" s="9" cm="1">
        <f t="array" ref="AU322">MEDIAN(_xlfn._xlws.FILTER(AU3:AU290, $I3:$I290=1))</f>
        <v>2.3412838665186424</v>
      </c>
    </row>
    <row r="323" spans="12:49" x14ac:dyDescent="0.3">
      <c r="L323" t="str">
        <f t="shared" si="80"/>
        <v>Target;Gain &gt; 0.6; #pref=2</v>
      </c>
      <c r="M323" s="9" t="e" cm="1" vm="1">
        <f t="array" ref="M323">AVERAGE(_xlfn._xlws.FILTER(M3:M290, ($H$3:$H$290=1)*($K3:$K290=2)*($AY3:$AY290&gt;$X$292)))</f>
        <v>#VALUE!</v>
      </c>
      <c r="N323" s="9" t="e" cm="1" vm="1">
        <f t="array" ref="N323">AVERAGE(_xlfn._xlws.FILTER(N3:N290, ($H$3:$H$290=1)*($K3:$K290=2)*($AY3:$AY290&gt;$X$292)))</f>
        <v>#VALUE!</v>
      </c>
      <c r="O323" s="9" t="e" cm="1" vm="1">
        <f t="array" ref="O323">AVERAGE(_xlfn._xlws.FILTER(O3:O290, ($H$3:$H$290=1)*($K3:$K290=2)*($AY3:$AY290&gt;$X$292)))</f>
        <v>#VALUE!</v>
      </c>
      <c r="P323" s="9" t="e" cm="1" vm="1">
        <f t="array" ref="P323">AVERAGE(_xlfn._xlws.FILTER(P3:P290, ($H$3:$H$290=1)*($K3:$K290=2)*($AY3:$AY290&gt;$X$292)))</f>
        <v>#VALUE!</v>
      </c>
      <c r="Q323" s="9" t="e" cm="1" vm="1">
        <f t="array" ref="Q323">AVERAGE(_xlfn._xlws.FILTER(Q3:Q290, ($H$3:$H$290=1)*($K3:$K290=2)*($AY3:$AY290&gt;$X$292)))</f>
        <v>#VALUE!</v>
      </c>
      <c r="R323" s="9" t="e" cm="1" vm="1">
        <f t="array" ref="R323">AVERAGE(_xlfn._xlws.FILTER(R3:R290, ($H$3:$H$290=1)*($K3:$K290=2)*($AY3:$AY290&gt;$X$292)))</f>
        <v>#VALUE!</v>
      </c>
      <c r="S323" s="9" t="e" cm="1" vm="1">
        <f t="array" ref="S323">AVERAGE(_xlfn._xlws.FILTER(S3:S290, ($H$3:$H$290=1)*($K3:$K290=2)*($AY3:$AY290&gt;$X$292)))</f>
        <v>#VALUE!</v>
      </c>
      <c r="T323" s="9" t="e" cm="1" vm="1">
        <f t="array" ref="T323">AVERAGE(_xlfn._xlws.FILTER(T3:T290, ($H$3:$H$290=1)*($K3:$K290=2)*($AY3:$AY290&gt;$X$292)))</f>
        <v>#VALUE!</v>
      </c>
      <c r="U323" s="9" t="e" cm="1" vm="1">
        <f t="array" ref="U323">AVERAGE(_xlfn._xlws.FILTER(U3:U290, ($H$3:$H$290=1)*($K3:$K290=2)*($AY3:$AY290&gt;$X$292)))</f>
        <v>#VALUE!</v>
      </c>
      <c r="V323" s="9" t="e" cm="1" vm="1">
        <f t="array" ref="V323">AVERAGE(_xlfn._xlws.FILTER(V3:V290, ($H$3:$H$290=1)*($K3:$K290=2)*($AY3:$AY290&gt;$X$292)))</f>
        <v>#VALUE!</v>
      </c>
      <c r="W323" s="9" t="e" cm="1" vm="1">
        <f t="array" ref="W323">AVERAGE(_xlfn._xlws.FILTER(W3:W290, ($H$3:$H$290=1)*($K3:$K290=2)*($AY3:$AY290&gt;$X$292)))</f>
        <v>#VALUE!</v>
      </c>
      <c r="X323" s="9" t="str">
        <f>"Target;Gain &gt; "&amp;X316&amp;"; #pref=2"</f>
        <v>Target;Gain &gt; 0.6; #pref=2</v>
      </c>
      <c r="Y323" s="9" t="e" cm="1" vm="1">
        <f t="array" ref="Y323">AVERAGE(_xlfn._xlws.FILTER(Y3:Y290, ($H$3:$H$290=1)*($K3:$K290=2)*($AY3:$AY290&gt;$X$292)))</f>
        <v>#VALUE!</v>
      </c>
      <c r="Z323" s="9" t="e" cm="1" vm="1">
        <f t="array" ref="Z323">AVERAGE(_xlfn._xlws.FILTER(Z3:Z290, ($H$3:$H$290=1)*($K3:$K290=2)*($AY3:$AY290&gt;$X$292)))</f>
        <v>#VALUE!</v>
      </c>
      <c r="AA323" s="9" t="e" cm="1" vm="1">
        <f t="array" ref="AA323">AVERAGE(_xlfn._xlws.FILTER(AA3:AA290, ($H$3:$H$290=1)*($K3:$K290=2)*($AY3:$AY290&gt;$X$292)))</f>
        <v>#VALUE!</v>
      </c>
      <c r="AB323" s="9" t="e" cm="1" vm="1">
        <f t="array" ref="AB323">AVERAGE(_xlfn._xlws.FILTER(AB3:AB290, ($H$3:$H$290=1)*($K3:$K290=2)*($AY3:$AY290&gt;$X$292)))</f>
        <v>#VALUE!</v>
      </c>
      <c r="AC323" s="9" t="e" cm="1" vm="1">
        <f t="array" ref="AC323">AVERAGE(_xlfn._xlws.FILTER(AC3:AC290, ($H$3:$H$290=1)*($K3:$K290=2)*($AY3:$AY290&gt;$X$292)))</f>
        <v>#VALUE!</v>
      </c>
      <c r="AD323" s="9" t="e" cm="1" vm="1">
        <f t="array" ref="AD323">AVERAGE(_xlfn._xlws.FILTER(AD3:AD290, ($H$3:$H$290=1)*($K3:$K290=2)*($AY3:$AY290&gt;$X$292)))</f>
        <v>#VALUE!</v>
      </c>
      <c r="AE323" s="9" t="e" cm="1" vm="1">
        <f t="array" ref="AE323">AVERAGE(_xlfn._xlws.FILTER(AE3:AE290, ($H$3:$H$290=1)*($K3:$K290=2)*($AY3:$AY290&gt;$X$292)))</f>
        <v>#VALUE!</v>
      </c>
      <c r="AF323" s="9" t="e" cm="1" vm="1">
        <f t="array" ref="AF323">AVERAGE(_xlfn._xlws.FILTER(AF3:AF290, ($H$3:$H$290=1)*($K3:$K290=2)*($AY3:$AY290&gt;$X$292)))</f>
        <v>#VALUE!</v>
      </c>
      <c r="AG323" s="9" t="e" cm="1" vm="1">
        <f t="array" ref="AG323">AVERAGE(_xlfn._xlws.FILTER(AG3:AG290, ($H$3:$H$290=1)*($K3:$K290=2)*($AY3:$AY290&gt;$X$292)))</f>
        <v>#VALUE!</v>
      </c>
      <c r="AH323" s="9" t="e" cm="1" vm="1">
        <f t="array" ref="AH323">AVERAGE(_xlfn._xlws.FILTER(AH3:AH290, ($H$3:$H$290=1)*($K3:$K290=2)*($AY3:$AY290&gt;$X$292)))</f>
        <v>#VALUE!</v>
      </c>
      <c r="AI323" s="9" t="e" cm="1" vm="1">
        <f t="array" ref="AI323">AVERAGE(_xlfn._xlws.FILTER(AI3:AI290, ($H$3:$H$290=1)*($K3:$K290=2)*($AY3:$AY290&gt;$X$292)))</f>
        <v>#VALUE!</v>
      </c>
      <c r="AJ323" s="10" t="str">
        <f t="shared" si="76"/>
        <v>Target;Gain &gt; 0.6; #pref=2</v>
      </c>
      <c r="AK323" s="9" t="e" cm="1" vm="1">
        <f t="array" ref="AK323">AVERAGE(_xlfn._xlws.FILTER(AK3:AK290, ($H$3:$H$290=1)*($K3:$K290=2)*($AY3:$AY290&gt;$X$292)))</f>
        <v>#VALUE!</v>
      </c>
      <c r="AL323" s="9" t="e" cm="1" vm="1">
        <f t="array" ref="AL323">AVERAGE(_xlfn._xlws.FILTER(AL3:AL290, ($H$3:$H$290=1)*($K3:$K290=2)*($AY3:$AY290&gt;$X$292)))</f>
        <v>#VALUE!</v>
      </c>
      <c r="AM323" s="9" t="e" cm="1" vm="1">
        <f t="array" ref="AM323">AVERAGE(_xlfn._xlws.FILTER(AM3:AM290, ($H$3:$H$290=1)*($K3:$K290=2)*($AY3:$AY290&gt;$X$292)))</f>
        <v>#VALUE!</v>
      </c>
      <c r="AN323" s="9" t="e" cm="1" vm="1">
        <f t="array" ref="AN323">AVERAGE(_xlfn._xlws.FILTER(AN3:AN290, ($H$3:$H$290=1)*($K3:$K290=2)*($AY3:$AY290&gt;$X$292)))</f>
        <v>#VALUE!</v>
      </c>
      <c r="AO323" s="9" t="e" cm="1" vm="1">
        <f t="array" ref="AO323">AVERAGE(_xlfn._xlws.FILTER(AO3:AO290, ($H$3:$H$290=1)*($K3:$K290=2)*($AY3:$AY290&gt;$X$292)))</f>
        <v>#VALUE!</v>
      </c>
      <c r="AP323" s="9" t="e" cm="1" vm="1">
        <f t="array" ref="AP323">AVERAGE(_xlfn._xlws.FILTER(AP3:AP290, ($H$3:$H$290=1)*($K3:$K290=2)*($AY3:$AY290&gt;$X$292)))</f>
        <v>#VALUE!</v>
      </c>
      <c r="AQ323" s="9" t="e" cm="1" vm="1">
        <f t="array" ref="AQ323">AVERAGE(_xlfn._xlws.FILTER(AQ3:AQ290, ($H$3:$H$290=1)*($K3:$K290=2)*($AY3:$AY290&gt;$X$292)))</f>
        <v>#VALUE!</v>
      </c>
      <c r="AR323" s="9" t="e" cm="1" vm="1">
        <f t="array" ref="AR323">AVERAGE(_xlfn._xlws.FILTER(AR3:AR290, ($H$3:$H$290=1)*($K3:$K290=2)*($AY3:$AY290&gt;$X$292)))</f>
        <v>#VALUE!</v>
      </c>
      <c r="AS323" s="9" t="e" cm="1" vm="1">
        <f t="array" ref="AS323">AVERAGE(_xlfn._xlws.FILTER(AS3:AS290, ($H$3:$H$290=1)*($K3:$K290=2)*($AY3:$AY290&gt;$X$292)))</f>
        <v>#VALUE!</v>
      </c>
      <c r="AT323" s="9" t="e" cm="1" vm="1">
        <f t="array" ref="AT323">AVERAGE(_xlfn._xlws.FILTER(AT3:AT290, ($H$3:$H$290=1)*($K3:$K290=2)*($AY3:$AY290&gt;$X$292)))</f>
        <v>#VALUE!</v>
      </c>
      <c r="AU323" s="9" t="e" cm="1" vm="1">
        <f t="array" ref="AU323">AVERAGE(_xlfn._xlws.FILTER(AU3:AU290, ($H$3:$H$290=1)*($K3:$K290=2)*($AY3:$AY290&gt;$X$292)))</f>
        <v>#VALUE!</v>
      </c>
    </row>
    <row r="324" spans="12:49" x14ac:dyDescent="0.3">
      <c r="L324" t="str">
        <f t="shared" si="80"/>
        <v>Target; Gain &gt; 0.6; #pref=3</v>
      </c>
      <c r="M324" s="9" cm="1">
        <f t="array" ref="M324">MEDIAN(_xlfn._xlws.FILTER(M3:M290, ($H$3:$H$290=1)*($K3:$K290=3)*($AY3:$AY290&gt;$X$292)))</f>
        <v>2467592.7000000002</v>
      </c>
      <c r="N324" s="9" cm="1">
        <f t="array" ref="N324">MEDIAN(_xlfn._xlws.FILTER(N3:N290, ($H$3:$H$290=1)*($K3:$K290=3)*($AY3:$AY290&gt;$X$292)))</f>
        <v>1453233.1</v>
      </c>
      <c r="O324" s="9" cm="1">
        <f t="array" ref="O324">MEDIAN(_xlfn._xlws.FILTER(O3:O290, ($H$3:$H$290=1)*($K3:$K290=3)*($AY3:$AY290&gt;$X$292)))</f>
        <v>1467638</v>
      </c>
      <c r="P324" s="9" cm="1">
        <f t="array" ref="P324">MEDIAN(_xlfn._xlws.FILTER(P3:P290, ($H$3:$H$290=1)*($K3:$K290=3)*($AY3:$AY290&gt;$X$292)))</f>
        <v>6188621.2000000002</v>
      </c>
      <c r="Q324" s="9" cm="1">
        <f t="array" ref="Q324">MEDIAN(_xlfn._xlws.FILTER(Q3:Q290, ($H$3:$H$290=1)*($K3:$K290=3)*($AY3:$AY290&gt;$X$292)))</f>
        <v>738260.7</v>
      </c>
      <c r="R324" s="9" cm="1">
        <f t="array" ref="R324">MEDIAN(_xlfn._xlws.FILTER(R3:R290, ($H$3:$H$290=1)*($K3:$K290=3)*($AY3:$AY290&gt;$X$292)))</f>
        <v>4841726.4000000004</v>
      </c>
      <c r="S324" s="9" cm="1">
        <f t="array" ref="S324">MEDIAN(_xlfn._xlws.FILTER(S3:S290, ($H$3:$H$290=1)*($K3:$K290=3)*($AY3:$AY290&gt;$X$292)))</f>
        <v>982912.60000000009</v>
      </c>
      <c r="T324" s="9" cm="1">
        <f t="array" ref="T324">MEDIAN(_xlfn._xlws.FILTER(T3:T290, ($H$3:$H$290=1)*($K3:$K290=3)*($AY3:$AY290&gt;$X$292)))</f>
        <v>7512316.3000000007</v>
      </c>
      <c r="U324" s="9" cm="1">
        <f t="array" ref="U324">MEDIAN(_xlfn._xlws.FILTER(U3:U290, ($H$3:$H$290=1)*($K3:$K290=3)*($AY3:$AY290&gt;$X$292)))</f>
        <v>4803829.2</v>
      </c>
      <c r="V324" s="9" cm="1">
        <f t="array" ref="V324">MEDIAN(_xlfn._xlws.FILTER(V3:V290, ($H$3:$H$290=1)*($K3:$K290=3)*($AY3:$AY290&gt;$X$292)))</f>
        <v>11595396.300000001</v>
      </c>
      <c r="W324" s="9" cm="1">
        <f t="array" ref="W324">MEDIAN(_xlfn._xlws.FILTER(W3:W290, ($H$3:$H$290=1)*($K3:$K290=3)*($AY3:$AY290&gt;$X$292)))</f>
        <v>2235188.9</v>
      </c>
      <c r="X324" s="9" t="str">
        <f>"Target; Gain &gt; "&amp;X316&amp;"; #pref=3"</f>
        <v>Target; Gain &gt; 0.6; #pref=3</v>
      </c>
      <c r="Y324" s="9" cm="1">
        <f t="array" ref="Y324">MEDIAN(_xlfn._xlws.FILTER(Y3:Y290, ($H$3:$H$290=1)*($K3:$K290=3)*($AY3:$AY290&gt;$X$292)))</f>
        <v>2.4287863350124095</v>
      </c>
      <c r="Z324" s="9" cm="1">
        <f t="array" ref="Z324">MEDIAN(_xlfn._xlws.FILTER(Z3:Z290, ($H$3:$H$290=1)*($K3:$K290=3)*($AY3:$AY290&gt;$X$292)))</f>
        <v>1.5792294926708565</v>
      </c>
      <c r="AA324" s="9" cm="1">
        <f t="array" ref="AA324">MEDIAN(_xlfn._xlws.FILTER(AA3:AA290, ($H$3:$H$290=1)*($K3:$K290=3)*($AY3:$AY290&gt;$X$292)))</f>
        <v>1.5544381517567676</v>
      </c>
      <c r="AB324" s="9" cm="1">
        <f t="array" ref="AB324">MEDIAN(_xlfn._xlws.FILTER(AB3:AB290, ($H$3:$H$290=1)*($K3:$K290=3)*($AY3:$AY290&gt;$X$292)))</f>
        <v>3.2655609048990302</v>
      </c>
      <c r="AC324" s="9" cm="1">
        <f t="array" ref="AC324">MEDIAN(_xlfn._xlws.FILTER(AC3:AC290, ($H$3:$H$290=1)*($K3:$K290=3)*($AY3:$AY290&gt;$X$292)))</f>
        <v>1.2141877567104529</v>
      </c>
      <c r="AD324" s="9" cm="1">
        <f t="array" ref="AD324">MEDIAN(_xlfn._xlws.FILTER(AD3:AD290, ($H$3:$H$290=1)*($K3:$K290=3)*($AY3:$AY290&gt;$X$292)))</f>
        <v>3.4905397969996557</v>
      </c>
      <c r="AE324" s="9" cm="1">
        <f t="array" ref="AE324">MEDIAN(_xlfn._xlws.FILTER(AE3:AE290, ($H$3:$H$290=1)*($K3:$K290=3)*($AY3:$AY290&gt;$X$292)))</f>
        <v>1.2745462563994805</v>
      </c>
      <c r="AF324" s="9" cm="1">
        <f t="array" ref="AF324">MEDIAN(_xlfn._xlws.FILTER(AF3:AF290, ($H$3:$H$290=1)*($K3:$K290=3)*($AY3:$AY290&gt;$X$292)))</f>
        <v>4.5602060130215252</v>
      </c>
      <c r="AG324" s="9" cm="1">
        <f t="array" ref="AG324">MEDIAN(_xlfn._xlws.FILTER(AG3:AG290, ($H$3:$H$290=1)*($K3:$K290=3)*($AY3:$AY290&gt;$X$292)))</f>
        <v>3.1675857607566282</v>
      </c>
      <c r="AH324" s="9" cm="1">
        <f t="array" ref="AH324">MEDIAN(_xlfn._xlws.FILTER(AH3:AH290, ($H$3:$H$290=1)*($K3:$K290=3)*($AY3:$AY290&gt;$X$292)))</f>
        <v>5.8021174416993748</v>
      </c>
      <c r="AI324" s="9" cm="1">
        <f t="array" ref="AI324">MEDIAN(_xlfn._xlws.FILTER(AI3:AI290, ($H$3:$H$290=1)*($K3:$K290=3)*($AY3:$AY290&gt;$X$292)))</f>
        <v>2.7745638265972961</v>
      </c>
      <c r="AJ324" s="10" t="str">
        <f t="shared" si="76"/>
        <v>Target; Gain &gt; 0.6; #pref=3</v>
      </c>
      <c r="AK324" s="9" cm="1">
        <f t="array" ref="AK324">MEDIAN(_xlfn._xlws.FILTER(AK3:AK290, ($H$3:$H$290=1)*($K3:$K290=3)*($AY3:$AY290&gt;$X$292)))</f>
        <v>2.4287863350124095</v>
      </c>
      <c r="AL324" s="9" cm="1">
        <f t="array" ref="AL324">MEDIAN(_xlfn._xlws.FILTER(AL3:AL290, ($H$3:$H$290=1)*($K3:$K290=3)*($AY3:$AY290&gt;$X$292)))</f>
        <v>0.57243348888587209</v>
      </c>
      <c r="AM324" s="9" cm="1">
        <f t="array" ref="AM324">MEDIAN(_xlfn._xlws.FILTER(AM3:AM290, ($H$3:$H$290=1)*($K3:$K290=3)*($AY3:$AY290&gt;$X$292)))</f>
        <v>0.55979567139875153</v>
      </c>
      <c r="AN324" s="9" cm="1">
        <f t="array" ref="AN324">MEDIAN(_xlfn._xlws.FILTER(AN3:AN290, ($H$3:$H$290=1)*($K3:$K290=3)*($AY3:$AY290&gt;$X$292)))</f>
        <v>3.2655609048990302</v>
      </c>
      <c r="AO324" s="9" cm="1">
        <f t="array" ref="AO324">MEDIAN(_xlfn._xlws.FILTER(AO3:AO290, ($H$3:$H$290=1)*($K3:$K290=3)*($AY3:$AY290&gt;$X$292)))</f>
        <v>0.49784359168843362</v>
      </c>
      <c r="AP324" s="9" cm="1">
        <f t="array" ref="AP324">MEDIAN(_xlfn._xlws.FILTER(AP3:AP290, ($H$3:$H$290=1)*($K3:$K290=3)*($AY3:$AY290&gt;$X$292)))</f>
        <v>3.4905397969996557</v>
      </c>
      <c r="AQ324" s="9" cm="1">
        <f t="array" ref="AQ324">MEDIAN(_xlfn._xlws.FILTER(AQ3:AQ290, ($H$3:$H$290=1)*($K3:$K290=3)*($AY3:$AY290&gt;$X$292)))</f>
        <v>0.54982892011175866</v>
      </c>
      <c r="AR324" s="9" cm="1">
        <f t="array" ref="AR324">MEDIAN(_xlfn._xlws.FILTER(AR3:AR290, ($H$3:$H$290=1)*($K3:$K290=3)*($AY3:$AY290&gt;$X$292)))</f>
        <v>2.4623509517230557</v>
      </c>
      <c r="AS324" s="9" cm="1">
        <f t="array" ref="AS324">MEDIAN(_xlfn._xlws.FILTER(AS3:AS290, ($H$3:$H$290=1)*($K3:$K290=3)*($AY3:$AY290&gt;$X$292)))</f>
        <v>0.59840459405677393</v>
      </c>
      <c r="AT324" s="9" cm="1">
        <f t="array" ref="AT324">MEDIAN(_xlfn._xlws.FILTER(AT3:AT290, ($H$3:$H$290=1)*($K3:$K290=3)*($AY3:$AY290&gt;$X$292)))</f>
        <v>5.8021174416993748</v>
      </c>
      <c r="AU324" s="9" cm="1">
        <f t="array" ref="AU324">MEDIAN(_xlfn._xlws.FILTER(AU3:AU290, ($H$3:$H$290=1)*($K3:$K290=3)*($AY3:$AY290&gt;$X$292)))</f>
        <v>1.287320861092303</v>
      </c>
    </row>
    <row r="325" spans="12:49" x14ac:dyDescent="0.3">
      <c r="L325" t="str">
        <f t="shared" si="80"/>
        <v>Target; Gain &gt; 0.6; #pref=4</v>
      </c>
      <c r="M325" s="9" t="e" cm="1" vm="1">
        <f t="array" ref="M325">MEDIAN(_xlfn._xlws.FILTER(M3:M290, ($H$3:$H$290=1)*($K3:$K290=4)*($AY3:$AY290&gt;$X$292)))</f>
        <v>#VALUE!</v>
      </c>
      <c r="N325" s="9" t="e" cm="1" vm="1">
        <f t="array" ref="N325">MEDIAN(_xlfn._xlws.FILTER(N3:N290, ($H$3:$H$290=1)*($K3:$K290=4)*($AY3:$AY290&gt;$X$292)))</f>
        <v>#VALUE!</v>
      </c>
      <c r="O325" s="9" t="e" cm="1" vm="1">
        <f t="array" ref="O325">MEDIAN(_xlfn._xlws.FILTER(O3:O290, ($H$3:$H$290=1)*($K3:$K290=4)*($AY3:$AY290&gt;$X$292)))</f>
        <v>#VALUE!</v>
      </c>
      <c r="P325" s="9" t="e" cm="1" vm="1">
        <f t="array" ref="P325">MEDIAN(_xlfn._xlws.FILTER(P3:P290, ($H$3:$H$290=1)*($K3:$K290=4)*($AY3:$AY290&gt;$X$292)))</f>
        <v>#VALUE!</v>
      </c>
      <c r="Q325" s="9" t="e" cm="1" vm="1">
        <f t="array" ref="Q325">MEDIAN(_xlfn._xlws.FILTER(Q3:Q290, ($H$3:$H$290=1)*($K3:$K290=4)*($AY3:$AY290&gt;$X$292)))</f>
        <v>#VALUE!</v>
      </c>
      <c r="R325" s="9" t="e" cm="1" vm="1">
        <f t="array" ref="R325">MEDIAN(_xlfn._xlws.FILTER(R3:R290, ($H$3:$H$290=1)*($K3:$K290=4)*($AY3:$AY290&gt;$X$292)))</f>
        <v>#VALUE!</v>
      </c>
      <c r="S325" s="9" t="e" cm="1" vm="1">
        <f t="array" ref="S325">MEDIAN(_xlfn._xlws.FILTER(S3:S290, ($H$3:$H$290=1)*($K3:$K290=4)*($AY3:$AY290&gt;$X$292)))</f>
        <v>#VALUE!</v>
      </c>
      <c r="T325" s="9" t="e" cm="1" vm="1">
        <f t="array" ref="T325">MEDIAN(_xlfn._xlws.FILTER(T3:T290, ($H$3:$H$290=1)*($K3:$K290=4)*($AY3:$AY290&gt;$X$292)))</f>
        <v>#VALUE!</v>
      </c>
      <c r="U325" s="9" t="e" cm="1" vm="1">
        <f t="array" ref="U325">MEDIAN(_xlfn._xlws.FILTER(U3:U290, ($H$3:$H$290=1)*($K3:$K290=4)*($AY3:$AY290&gt;$X$292)))</f>
        <v>#VALUE!</v>
      </c>
      <c r="V325" s="9" t="e" cm="1" vm="1">
        <f t="array" ref="V325">MEDIAN(_xlfn._xlws.FILTER(V3:V290, ($H$3:$H$290=1)*($K3:$K290=4)*($AY3:$AY290&gt;$X$292)))</f>
        <v>#VALUE!</v>
      </c>
      <c r="W325" s="9" t="e" cm="1" vm="1">
        <f t="array" ref="W325">MEDIAN(_xlfn._xlws.FILTER(W3:W290, ($H$3:$H$290=1)*($K3:$K290=4)*($AY3:$AY290&gt;$X$292)))</f>
        <v>#VALUE!</v>
      </c>
      <c r="X325" s="9" t="str">
        <f>"Target; Gain &gt; "&amp;X316&amp;"; #pref=4"</f>
        <v>Target; Gain &gt; 0.6; #pref=4</v>
      </c>
      <c r="Y325" s="9" t="e" cm="1" vm="1">
        <f t="array" ref="Y325">MEDIAN(_xlfn._xlws.FILTER(Y3:Y290, ($H$3:$H$290=1)*($K3:$K290=4)*($AY3:$AY290&gt;$X$292)))</f>
        <v>#VALUE!</v>
      </c>
      <c r="Z325" s="9" t="e" cm="1" vm="1">
        <f t="array" ref="Z325">MEDIAN(_xlfn._xlws.FILTER(Z3:Z290, ($H$3:$H$290=1)*($K3:$K290=4)*($AY3:$AY290&gt;$X$292)))</f>
        <v>#VALUE!</v>
      </c>
      <c r="AA325" s="9" t="e" cm="1" vm="1">
        <f t="array" ref="AA325">MEDIAN(_xlfn._xlws.FILTER(AA3:AA290, ($H$3:$H$290=1)*($K3:$K290=4)*($AY3:$AY290&gt;$X$292)))</f>
        <v>#VALUE!</v>
      </c>
      <c r="AB325" s="9" t="e" cm="1" vm="1">
        <f t="array" ref="AB325">MEDIAN(_xlfn._xlws.FILTER(AB3:AB290, ($H$3:$H$290=1)*($K3:$K290=4)*($AY3:$AY290&gt;$X$292)))</f>
        <v>#VALUE!</v>
      </c>
      <c r="AC325" s="9" t="e" cm="1" vm="1">
        <f t="array" ref="AC325">MEDIAN(_xlfn._xlws.FILTER(AC3:AC290, ($H$3:$H$290=1)*($K3:$K290=4)*($AY3:$AY290&gt;$X$292)))</f>
        <v>#VALUE!</v>
      </c>
      <c r="AD325" s="9" t="e" cm="1" vm="1">
        <f t="array" ref="AD325">MEDIAN(_xlfn._xlws.FILTER(AD3:AD290, ($H$3:$H$290=1)*($K3:$K290=4)*($AY3:$AY290&gt;$X$292)))</f>
        <v>#VALUE!</v>
      </c>
      <c r="AE325" s="9" t="e" cm="1" vm="1">
        <f t="array" ref="AE325">MEDIAN(_xlfn._xlws.FILTER(AE3:AE290, ($H$3:$H$290=1)*($K3:$K290=4)*($AY3:$AY290&gt;$X$292)))</f>
        <v>#VALUE!</v>
      </c>
      <c r="AF325" s="9" t="e" cm="1" vm="1">
        <f t="array" ref="AF325">MEDIAN(_xlfn._xlws.FILTER(AF3:AF290, ($H$3:$H$290=1)*($K3:$K290=4)*($AY3:$AY290&gt;$X$292)))</f>
        <v>#VALUE!</v>
      </c>
      <c r="AG325" s="9" t="e" cm="1" vm="1">
        <f t="array" ref="AG325">MEDIAN(_xlfn._xlws.FILTER(AG3:AG290, ($H$3:$H$290=1)*($K3:$K290=4)*($AY3:$AY290&gt;$X$292)))</f>
        <v>#VALUE!</v>
      </c>
      <c r="AH325" s="9" t="e" cm="1" vm="1">
        <f t="array" ref="AH325">MEDIAN(_xlfn._xlws.FILTER(AH3:AH290, ($H$3:$H$290=1)*($K3:$K290=4)*($AY3:$AY290&gt;$X$292)))</f>
        <v>#VALUE!</v>
      </c>
      <c r="AI325" s="9" t="e" cm="1" vm="1">
        <f t="array" ref="AI325">MEDIAN(_xlfn._xlws.FILTER(AI3:AI290, ($H$3:$H$290=1)*($K3:$K290=4)*($AY3:$AY290&gt;$X$292)))</f>
        <v>#VALUE!</v>
      </c>
      <c r="AJ325" s="10" t="str">
        <f t="shared" si="76"/>
        <v>Target; Gain &gt; 0.6; #pref=4</v>
      </c>
      <c r="AK325" s="9" t="e" cm="1" vm="1">
        <f t="array" ref="AK325">MEDIAN(_xlfn._xlws.FILTER(AK3:AK290, ($H$3:$H$290=1)*($K3:$K290=4)*($AY3:$AY290&gt;$X$292)))</f>
        <v>#VALUE!</v>
      </c>
      <c r="AL325" s="9" t="e" cm="1" vm="1">
        <f t="array" ref="AL325">MEDIAN(_xlfn._xlws.FILTER(AL3:AL290, ($H$3:$H$290=1)*($K3:$K290=4)*($AY3:$AY290&gt;$X$292)))</f>
        <v>#VALUE!</v>
      </c>
      <c r="AM325" s="9" t="e" cm="1" vm="1">
        <f t="array" ref="AM325">MEDIAN(_xlfn._xlws.FILTER(AM3:AM290, ($H$3:$H$290=1)*($K3:$K290=4)*($AY3:$AY290&gt;$X$292)))</f>
        <v>#VALUE!</v>
      </c>
      <c r="AN325" s="9" t="e" cm="1" vm="1">
        <f t="array" ref="AN325">MEDIAN(_xlfn._xlws.FILTER(AN3:AN290, ($H$3:$H$290=1)*($K3:$K290=4)*($AY3:$AY290&gt;$X$292)))</f>
        <v>#VALUE!</v>
      </c>
      <c r="AO325" s="9" t="e" cm="1" vm="1">
        <f t="array" ref="AO325">MEDIAN(_xlfn._xlws.FILTER(AO3:AO290, ($H$3:$H$290=1)*($K3:$K290=4)*($AY3:$AY290&gt;$X$292)))</f>
        <v>#VALUE!</v>
      </c>
      <c r="AP325" s="9" t="e" cm="1" vm="1">
        <f t="array" ref="AP325">MEDIAN(_xlfn._xlws.FILTER(AP3:AP290, ($H$3:$H$290=1)*($K3:$K290=4)*($AY3:$AY290&gt;$X$292)))</f>
        <v>#VALUE!</v>
      </c>
      <c r="AQ325" s="9" t="e" cm="1" vm="1">
        <f t="array" ref="AQ325">MEDIAN(_xlfn._xlws.FILTER(AQ3:AQ290, ($H$3:$H$290=1)*($K3:$K290=4)*($AY3:$AY290&gt;$X$292)))</f>
        <v>#VALUE!</v>
      </c>
      <c r="AR325" s="9" t="e" cm="1" vm="1">
        <f t="array" ref="AR325">MEDIAN(_xlfn._xlws.FILTER(AR3:AR290, ($H$3:$H$290=1)*($K3:$K290=4)*($AY3:$AY290&gt;$X$292)))</f>
        <v>#VALUE!</v>
      </c>
      <c r="AS325" s="9" t="e" cm="1" vm="1">
        <f t="array" ref="AS325">MEDIAN(_xlfn._xlws.FILTER(AS3:AS290, ($H$3:$H$290=1)*($K3:$K290=4)*($AY3:$AY290&gt;$X$292)))</f>
        <v>#VALUE!</v>
      </c>
      <c r="AT325" s="9" t="e" cm="1" vm="1">
        <f t="array" ref="AT325">MEDIAN(_xlfn._xlws.FILTER(AT3:AT290, ($H$3:$H$290=1)*($K3:$K290=4)*($AY3:$AY290&gt;$X$292)))</f>
        <v>#VALUE!</v>
      </c>
      <c r="AU325" s="9" t="e" cm="1" vm="1">
        <f t="array" ref="AU325">MEDIAN(_xlfn._xlws.FILTER(AU3:AU290, ($H$3:$H$290=1)*($K3:$K290=4)*($AY3:$AY290&gt;$X$292)))</f>
        <v>#VALUE!</v>
      </c>
    </row>
    <row r="326" spans="12:49" x14ac:dyDescent="0.3">
      <c r="L326" s="9" t="str">
        <f t="shared" si="80"/>
        <v>Target; Gain &gt; 0</v>
      </c>
      <c r="M326" s="9" cm="1">
        <f t="array" ref="M326">MEDIAN(_xlfn._xlws.FILTER(M3:M290, ($H3:$H290=1)*($J3:$J290=1)))</f>
        <v>1823114.1</v>
      </c>
      <c r="N326" s="9" cm="1">
        <f t="array" ref="N326">MEDIAN(_xlfn._xlws.FILTER(N3:N290, ($H3:$H290=1)*($J3:$J290=1)))</f>
        <v>1138375.8999999999</v>
      </c>
      <c r="O326" s="9" cm="1">
        <f t="array" ref="O326">MEDIAN(_xlfn._xlws.FILTER(O3:O290, ($H3:$H290=1)*($J3:$J290=1)))</f>
        <v>1150542.7999999998</v>
      </c>
      <c r="P326" s="9" cm="1">
        <f t="array" ref="P326">MEDIAN(_xlfn._xlws.FILTER(P3:P290, ($H3:$H290=1)*($J3:$J290=1)))</f>
        <v>1483555.3</v>
      </c>
      <c r="Q326" s="9" cm="1">
        <f t="array" ref="Q326">MEDIAN(_xlfn._xlws.FILTER(Q3:Q290, ($H3:$H290=1)*($J3:$J290=1)))</f>
        <v>483019.6</v>
      </c>
      <c r="R326" s="9" cm="1">
        <f t="array" ref="R326">MEDIAN(_xlfn._xlws.FILTER(R3:R290, ($H3:$H290=1)*($J3:$J290=1)))</f>
        <v>1127407.6000000001</v>
      </c>
      <c r="S326" s="9" cm="1">
        <f t="array" ref="S326">MEDIAN(_xlfn._xlws.FILTER(S3:S290, ($H3:$H290=1)*($J3:$J290=1)))</f>
        <v>482093.69999999995</v>
      </c>
      <c r="T326" s="9" cm="1">
        <f t="array" ref="T326">MEDIAN(_xlfn._xlws.FILTER(T3:T290, ($H3:$H290=1)*($J3:$J290=1)))</f>
        <v>4563260.1999999993</v>
      </c>
      <c r="U326" s="9" cm="1">
        <f t="array" ref="U326">MEDIAN(_xlfn._xlws.FILTER(U3:U290, ($H3:$H290=1)*($J3:$J290=1)))</f>
        <v>3718998.9666666668</v>
      </c>
      <c r="V326" s="9" cm="1">
        <f t="array" ref="V326">MEDIAN(_xlfn._xlws.FILTER(V3:V290, ($H3:$H290=1)*($J3:$J290=1)))</f>
        <v>5479931.4000000004</v>
      </c>
      <c r="W326" s="9" cm="1">
        <f t="array" ref="W326">MEDIAN(_xlfn._xlws.FILTER(W3:W290, ($H3:$H290=1)*($J3:$J290=1)))</f>
        <v>996681.8</v>
      </c>
      <c r="X326" s="9" t="s">
        <v>51</v>
      </c>
      <c r="Y326" s="9" cm="1">
        <f t="array" ref="Y326">MEDIAN(_xlfn._xlws.FILTER(Y3:Y290, ($H3:$H290=1)*($J3:$J290=1)))</f>
        <v>2.0975092994107394</v>
      </c>
      <c r="Z326" s="9" cm="1">
        <f t="array" ref="Z326">MEDIAN(_xlfn._xlws.FILTER(Z3:Z290, ($H3:$H290=1)*($J3:$J290=1)))</f>
        <v>1.3282534190919251</v>
      </c>
      <c r="AA326" s="9" cm="1">
        <f t="array" ref="AA326">MEDIAN(_xlfn._xlws.FILTER(AA3:AA290, ($H3:$H290=1)*($J3:$J290=1)))</f>
        <v>1.3145951591897762</v>
      </c>
      <c r="AB326" s="9" cm="1">
        <f t="array" ref="AB326">MEDIAN(_xlfn._xlws.FILTER(AB3:AB290, ($H3:$H290=1)*($J3:$J290=1)))</f>
        <v>2.2775606930954382</v>
      </c>
      <c r="AC326" s="9" cm="1">
        <f t="array" ref="AC326">MEDIAN(_xlfn._xlws.FILTER(AC3:AC290, ($H3:$H290=1)*($J3:$J290=1)))</f>
        <v>1.020856758323498</v>
      </c>
      <c r="AD326" s="9" cm="1">
        <f t="array" ref="AD326">MEDIAN(_xlfn._xlws.FILTER(AD3:AD290, ($H3:$H290=1)*($J3:$J290=1)))</f>
        <v>1.8420419409987518</v>
      </c>
      <c r="AE326" s="9" cm="1">
        <f t="array" ref="AE326">MEDIAN(_xlfn._xlws.FILTER(AE3:AE290, ($H3:$H290=1)*($J3:$J290=1)))</f>
        <v>0.94701015389291576</v>
      </c>
      <c r="AF326" s="9" cm="1">
        <f t="array" ref="AF326">MEDIAN(_xlfn._xlws.FILTER(AF3:AF290, ($H3:$H290=1)*($J3:$J290=1)))</f>
        <v>2.521871851343894</v>
      </c>
      <c r="AG326" s="9" cm="1">
        <f t="array" ref="AG326">MEDIAN(_xlfn._xlws.FILTER(AG3:AG290, ($H3:$H290=1)*($J3:$J290=1)))</f>
        <v>2.5458306924808616</v>
      </c>
      <c r="AH326" s="9" cm="1">
        <f t="array" ref="AH326">MEDIAN(_xlfn._xlws.FILTER(AH3:AH290, ($H3:$H290=1)*($J3:$J290=1)))</f>
        <v>4.509882399998606</v>
      </c>
      <c r="AI326" s="9" cm="1">
        <f t="array" ref="AI326">MEDIAN(_xlfn._xlws.FILTER(AI3:AI290, ($H3:$H290=1)*($J3:$J290=1)))</f>
        <v>2.3264579228067306</v>
      </c>
      <c r="AJ326" s="9" t="str">
        <f t="shared" si="76"/>
        <v>Target; Gain &gt; 0</v>
      </c>
      <c r="AK326" s="9" cm="1">
        <f t="array" ref="AK326">MEDIAN(_xlfn._xlws.FILTER(AK3:AK290, ($H3:$H290=1)*($J3:$J290=1)))</f>
        <v>2.0975092994107394</v>
      </c>
      <c r="AL326" s="9" cm="1">
        <f t="array" ref="AL326">MEDIAN(_xlfn._xlws.FILTER(AL3:AL290, ($H3:$H290=1)*($J3:$J290=1)))</f>
        <v>0.48319875881425106</v>
      </c>
      <c r="AM326" s="9" cm="1">
        <f t="array" ref="AM326">MEDIAN(_xlfn._xlws.FILTER(AM3:AM290, ($H3:$H290=1)*($J3:$J290=1)))</f>
        <v>0.47401899219839838</v>
      </c>
      <c r="AN326" s="9" cm="1">
        <f t="array" ref="AN326">MEDIAN(_xlfn._xlws.FILTER(AN3:AN290, ($H3:$H290=1)*($J3:$J290=1)))</f>
        <v>2.2775606930954382</v>
      </c>
      <c r="AO326" s="9" cm="1">
        <f t="array" ref="AO326">MEDIAN(_xlfn._xlws.FILTER(AO3:AO290, ($H3:$H290=1)*($J3:$J290=1)))</f>
        <v>0.38541449789481702</v>
      </c>
      <c r="AP326" s="9" cm="1">
        <f t="array" ref="AP326">MEDIAN(_xlfn._xlws.FILTER(AP3:AP290, ($H3:$H290=1)*($J3:$J290=1)))</f>
        <v>1.8420419409987518</v>
      </c>
      <c r="AQ326" s="9" cm="1">
        <f t="array" ref="AQ326">MEDIAN(_xlfn._xlws.FILTER(AQ3:AQ290, ($H3:$H290=1)*($J3:$J290=1)))</f>
        <v>0.41848106671241109</v>
      </c>
      <c r="AR326" s="9" cm="1">
        <f t="array" ref="AR326">MEDIAN(_xlfn._xlws.FILTER(AR3:AR290, ($H3:$H290=1)*($J3:$J290=1)))</f>
        <v>1.340952431043843</v>
      </c>
      <c r="AS326" s="9" cm="1">
        <f t="array" ref="AS326">MEDIAN(_xlfn._xlws.FILTER(AS3:AS290, ($H3:$H290=1)*($J3:$J290=1)))</f>
        <v>0.5230335858883336</v>
      </c>
      <c r="AT326" s="9" cm="1">
        <f t="array" ref="AT326">MEDIAN(_xlfn._xlws.FILTER(AT3:AT290, ($H3:$H290=1)*($J3:$J290=1)))</f>
        <v>4.509882399998606</v>
      </c>
      <c r="AU326" s="9" cm="1">
        <f t="array" ref="AU326">MEDIAN(_xlfn._xlws.FILTER(AU3:AU290, ($H3:$H290=1)*($J3:$J290=1)))</f>
        <v>1.0819479832076468</v>
      </c>
      <c r="AW326" s="10"/>
    </row>
    <row r="327" spans="12:49" x14ac:dyDescent="0.3">
      <c r="L327" s="9" t="str">
        <f t="shared" si="80"/>
        <v>Target; Gain &lt;= 0</v>
      </c>
      <c r="M327" s="9" cm="1">
        <f t="array" ref="M327">MEDIAN(_xlfn._xlws.FILTER(M3:M290, ($H3:$H290=1)*($J3:$J290=0)))</f>
        <v>738593.9</v>
      </c>
      <c r="N327" s="9" cm="1">
        <f t="array" ref="N327">MEDIAN(_xlfn._xlws.FILTER(N3:N290, ($H3:$H290=1)*($J3:$J290=0)))</f>
        <v>1717283.2000000002</v>
      </c>
      <c r="O327" s="9" cm="1">
        <f t="array" ref="O327">MEDIAN(_xlfn._xlws.FILTER(O3:O290, ($H3:$H290=1)*($J3:$J290=0)))</f>
        <v>1723589.8</v>
      </c>
      <c r="P327" s="9" cm="1">
        <f t="array" ref="P327">MEDIAN(_xlfn._xlws.FILTER(P3:P290, ($H3:$H290=1)*($J3:$J290=0)))</f>
        <v>634322.60000000009</v>
      </c>
      <c r="Q327" s="9" cm="1">
        <f t="array" ref="Q327">MEDIAN(_xlfn._xlws.FILTER(Q3:Q290, ($H3:$H290=1)*($J3:$J290=0)))</f>
        <v>826272.39999999991</v>
      </c>
      <c r="R327" s="9" cm="1">
        <f t="array" ref="R327">MEDIAN(_xlfn._xlws.FILTER(R3:R290, ($H3:$H290=1)*($J3:$J290=0)))</f>
        <v>567337.60000000009</v>
      </c>
      <c r="S327" s="9" cm="1">
        <f t="array" ref="S327">MEDIAN(_xlfn._xlws.FILTER(S3:S290, ($H3:$H290=1)*($J3:$J290=0)))</f>
        <v>951573.5</v>
      </c>
      <c r="T327" s="9" cm="1">
        <f t="array" ref="T327">MEDIAN(_xlfn._xlws.FILTER(T3:T290, ($H3:$H290=1)*($J3:$J290=0)))</f>
        <v>3982915.9000000004</v>
      </c>
      <c r="U327" s="9" cm="1">
        <f t="array" ref="U327">MEDIAN(_xlfn._xlws.FILTER(U3:U290, ($H3:$H290=1)*($J3:$J290=0)))</f>
        <v>3861862</v>
      </c>
      <c r="V327" s="9" cm="1">
        <f t="array" ref="V327">MEDIAN(_xlfn._xlws.FILTER(V3:V290, ($H3:$H290=1)*($J3:$J290=0)))</f>
        <v>701347.2</v>
      </c>
      <c r="W327" s="9" cm="1">
        <f t="array" ref="W327">MEDIAN(_xlfn._xlws.FILTER(W3:W290, ($H3:$H290=1)*($J3:$J290=0)))</f>
        <v>1524812.7000000002</v>
      </c>
      <c r="X327" s="9" t="s">
        <v>131</v>
      </c>
      <c r="Y327" s="9" cm="1">
        <f t="array" ref="Y327">MEDIAN(_xlfn._xlws.FILTER(Y3:Y290, ($H3:$H290=1)*($J3:$J290=0)))</f>
        <v>1.0037230471963996</v>
      </c>
      <c r="Z327" s="9" cm="1">
        <f t="array" ref="Z327">MEDIAN(_xlfn._xlws.FILTER(Z3:Z290, ($H3:$H290=1)*($J3:$J290=0)))</f>
        <v>1.6153752339363563</v>
      </c>
      <c r="AA327" s="9" cm="1">
        <f t="array" ref="AA327">MEDIAN(_xlfn._xlws.FILTER(AA3:AA290, ($H3:$H290=1)*($J3:$J290=0)))</f>
        <v>1.623945653362898</v>
      </c>
      <c r="AB327" s="9" cm="1">
        <f t="array" ref="AB327">MEDIAN(_xlfn._xlws.FILTER(AB3:AB290, ($H3:$H290=1)*($J3:$J290=0)))</f>
        <v>1.0589736127993092</v>
      </c>
      <c r="AC327" s="9" cm="1">
        <f t="array" ref="AC327">MEDIAN(_xlfn._xlws.FILTER(AC3:AC290, ($H3:$H290=1)*($J3:$J290=0)))</f>
        <v>1.2437782189750575</v>
      </c>
      <c r="AD327" s="9" cm="1">
        <f t="array" ref="AD327">MEDIAN(_xlfn._xlws.FILTER(AD3:AD290, ($H3:$H290=1)*($J3:$J290=0)))</f>
        <v>1.144748952507507</v>
      </c>
      <c r="AE327" s="9" cm="1">
        <f t="array" ref="AE327">MEDIAN(_xlfn._xlws.FILTER(AE3:AE290, ($H3:$H290=1)*($J3:$J290=0)))</f>
        <v>1.7442940179200375</v>
      </c>
      <c r="AF327" s="9" cm="1">
        <f t="array" ref="AF327">MEDIAN(_xlfn._xlws.FILTER(AF3:AF290, ($H3:$H290=1)*($J3:$J290=0)))</f>
        <v>1.3842759045015556</v>
      </c>
      <c r="AG327" s="9" cm="1">
        <f t="array" ref="AG327">MEDIAN(_xlfn._xlws.FILTER(AG3:AG290, ($H3:$H290=1)*($J3:$J290=0)))</f>
        <v>2.2049768858414609</v>
      </c>
      <c r="AH327" s="9" cm="1">
        <f t="array" ref="AH327">MEDIAN(_xlfn._xlws.FILTER(AH3:AH290, ($H3:$H290=1)*($J3:$J290=0)))</f>
        <v>1.5379357365949549</v>
      </c>
      <c r="AI327" s="9" cm="1">
        <f t="array" ref="AI327">MEDIAN(_xlfn._xlws.FILTER(AI3:AI290, ($H3:$H290=1)*($J3:$J290=0)))</f>
        <v>3.0483491429651619</v>
      </c>
      <c r="AJ327" s="9" t="str">
        <f t="shared" si="76"/>
        <v>Target; Gain &lt;= 0</v>
      </c>
      <c r="AK327" s="9" cm="1">
        <f t="array" ref="AK327">MEDIAN(_xlfn._xlws.FILTER(AK3:AK290, ($H3:$H290=1)*($J3:$J290=0)))</f>
        <v>1.0037230471963996</v>
      </c>
      <c r="AL327" s="9" cm="1">
        <f t="array" ref="AL327">MEDIAN(_xlfn._xlws.FILTER(AL3:AL290, ($H3:$H290=1)*($J3:$J290=0)))</f>
        <v>0.42426371128531176</v>
      </c>
      <c r="AM327" s="9" cm="1">
        <f t="array" ref="AM327">MEDIAN(_xlfn._xlws.FILTER(AM3:AM290, ($H3:$H290=1)*($J3:$J290=0)))</f>
        <v>0.42761428947560487</v>
      </c>
      <c r="AN327" s="9" cm="1">
        <f t="array" ref="AN327">MEDIAN(_xlfn._xlws.FILTER(AN3:AN290, ($H3:$H290=1)*($J3:$J290=0)))</f>
        <v>1.0589736127993092</v>
      </c>
      <c r="AO327" s="9" cm="1">
        <f t="array" ref="AO327">MEDIAN(_xlfn._xlws.FILTER(AO3:AO290, ($H3:$H290=1)*($J3:$J290=0)))</f>
        <v>0.37940496718510985</v>
      </c>
      <c r="AP327" s="9" cm="1">
        <f t="array" ref="AP327">MEDIAN(_xlfn._xlws.FILTER(AP3:AP290, ($H3:$H290=1)*($J3:$J290=0)))</f>
        <v>1.144748952507507</v>
      </c>
      <c r="AQ327" s="9" cm="1">
        <f t="array" ref="AQ327">MEDIAN(_xlfn._xlws.FILTER(AQ3:AQ290, ($H3:$H290=1)*($J3:$J290=0)))</f>
        <v>0.46016841172240674</v>
      </c>
      <c r="AR327" s="9" cm="1">
        <f t="array" ref="AR327">MEDIAN(_xlfn._xlws.FILTER(AR3:AR290, ($H3:$H290=1)*($J3:$J290=0)))</f>
        <v>0.89382904591038814</v>
      </c>
      <c r="AS327" s="9" cm="1">
        <f t="array" ref="AS327">MEDIAN(_xlfn._xlws.FILTER(AS3:AS290, ($H3:$H290=1)*($J3:$J290=0)))</f>
        <v>0.3769891681324225</v>
      </c>
      <c r="AT327" s="9" cm="1">
        <f t="array" ref="AT327">MEDIAN(_xlfn._xlws.FILTER(AT3:AT290, ($H3:$H290=1)*($J3:$J290=0)))</f>
        <v>1.5379357365949549</v>
      </c>
      <c r="AU327" s="9" cm="1">
        <f t="array" ref="AU327">MEDIAN(_xlfn._xlws.FILTER(AU3:AU290, ($H3:$H290=1)*($J3:$J290=0)))</f>
        <v>1.6050898666959257</v>
      </c>
      <c r="AW327" s="10"/>
    </row>
    <row r="328" spans="12:49" x14ac:dyDescent="0.3">
      <c r="L328" s="11">
        <f>L316</f>
        <v>0.6</v>
      </c>
      <c r="M328" s="11"/>
      <c r="N328" s="12" t="str">
        <f>N316</f>
        <v>BNL Causal</v>
      </c>
      <c r="O328" s="12" t="str">
        <f>O316</f>
        <v>BNL Causal HM</v>
      </c>
      <c r="P328" s="12" t="str">
        <f>Q316</f>
        <v>SFS Causal</v>
      </c>
      <c r="Q328" s="12" t="str">
        <f>S316</f>
        <v>SaLSa Causal</v>
      </c>
      <c r="R328" s="12" t="str">
        <f>U316</f>
        <v>D&amp;C Causal</v>
      </c>
      <c r="S328" s="12" t="str">
        <f>W316</f>
        <v>BBS Causal</v>
      </c>
      <c r="T328" s="12"/>
      <c r="U328" s="11">
        <f>X316</f>
        <v>0.6</v>
      </c>
      <c r="V328" s="12" t="str">
        <f>Z316</f>
        <v>BNL Causal</v>
      </c>
      <c r="W328" s="12" t="str">
        <f>AA316</f>
        <v>BNL Causal HM</v>
      </c>
      <c r="X328" s="12" t="str">
        <f>AC316</f>
        <v>SFS Causal</v>
      </c>
      <c r="Y328" s="12" t="str">
        <f>AE316</f>
        <v>SaLSa Causal</v>
      </c>
      <c r="Z328" s="12" t="str">
        <f>AG316</f>
        <v>D&amp;C Causal</v>
      </c>
      <c r="AA328" s="12" t="str">
        <f>AI316</f>
        <v>BBS Causal</v>
      </c>
      <c r="AB328" s="13"/>
      <c r="AC328" s="11">
        <f>AJ316</f>
        <v>0.6</v>
      </c>
      <c r="AD328" s="12" t="str">
        <f>AL316</f>
        <v>BNL Causal</v>
      </c>
      <c r="AE328" s="12" t="str">
        <f>AM316</f>
        <v>BNL Causal HM</v>
      </c>
      <c r="AF328" s="12" t="str">
        <f>AO316</f>
        <v>SFS Causal</v>
      </c>
      <c r="AG328" s="12" t="str">
        <f>AQ316</f>
        <v>SaLSa Causal</v>
      </c>
      <c r="AH328" s="12" t="str">
        <f>AS316</f>
        <v>D&amp;C Causal</v>
      </c>
      <c r="AI328" s="12" t="str">
        <f>AU316</f>
        <v>BBS Causal</v>
      </c>
      <c r="AK328" s="12"/>
      <c r="AL328" s="12"/>
      <c r="AM328" s="12"/>
      <c r="AN328" s="13"/>
      <c r="AO328" s="13"/>
      <c r="AP328" s="13"/>
      <c r="AQ328" s="13"/>
      <c r="AR328" s="13"/>
      <c r="AS328" s="13"/>
      <c r="AT328" s="13"/>
      <c r="AU328" s="13"/>
    </row>
    <row r="329" spans="12:49" x14ac:dyDescent="0.3">
      <c r="L329" t="str">
        <f>L317</f>
        <v>ALL</v>
      </c>
      <c r="N329" s="9">
        <f>N317</f>
        <v>1937671.5</v>
      </c>
      <c r="O329" s="9">
        <f>O317</f>
        <v>1945645.7000000002</v>
      </c>
      <c r="P329" s="9">
        <f>Q317</f>
        <v>927137.33333333326</v>
      </c>
      <c r="Q329" s="9">
        <f>S317</f>
        <v>922172.83333333326</v>
      </c>
      <c r="R329" s="9">
        <f>U317</f>
        <v>4052249.4000000004</v>
      </c>
      <c r="S329" s="9">
        <f>W317</f>
        <v>2164401</v>
      </c>
      <c r="T329" s="9"/>
      <c r="U329" s="9" t="str">
        <f>X317</f>
        <v>ALL</v>
      </c>
      <c r="V329" s="9">
        <f>Z317</f>
        <v>2.0076467997200473</v>
      </c>
      <c r="W329" s="9">
        <f>AA317</f>
        <v>2.0046928624525515</v>
      </c>
      <c r="X329" s="9">
        <f>AC317</f>
        <v>1.4197897533352566</v>
      </c>
      <c r="Y329" s="9">
        <f>AE317</f>
        <v>1.929216861986788</v>
      </c>
      <c r="Z329" s="9">
        <f>AG317</f>
        <v>2.6722735318704514</v>
      </c>
      <c r="AA329" s="9">
        <f>AI317</f>
        <v>3.3969017606927081</v>
      </c>
      <c r="AB329" s="13"/>
      <c r="AC329" s="9" t="str">
        <f>AJ317</f>
        <v>ALL</v>
      </c>
      <c r="AD329" s="9">
        <f>AL317</f>
        <v>0.66178240916536502</v>
      </c>
      <c r="AE329" s="9">
        <f>AM317</f>
        <v>0.66204600458343821</v>
      </c>
      <c r="AF329" s="9">
        <f>AO317</f>
        <v>0.52248255470767613</v>
      </c>
      <c r="AG329" s="9">
        <f>AQ317</f>
        <v>0.59551330440444872</v>
      </c>
      <c r="AH329" s="9">
        <f>AS317</f>
        <v>0.52990541727049278</v>
      </c>
      <c r="AI329" s="9">
        <f>AU317</f>
        <v>1.6523484837360836</v>
      </c>
      <c r="AK329" s="9"/>
      <c r="AL329" s="9"/>
      <c r="AM329" s="9"/>
      <c r="AN329" s="13"/>
      <c r="AO329" s="13"/>
      <c r="AP329" s="13"/>
      <c r="AQ329" s="13"/>
      <c r="AR329" s="13"/>
      <c r="AS329" s="13"/>
      <c r="AT329" s="13"/>
      <c r="AU329" s="13"/>
    </row>
    <row r="330" spans="12:49" x14ac:dyDescent="0.3">
      <c r="L330" t="str">
        <f>L319</f>
        <v>Gain &gt; 0.6</v>
      </c>
      <c r="N330" s="9">
        <f t="shared" ref="N330:O337" si="81">N319</f>
        <v>1453233.1</v>
      </c>
      <c r="O330" s="9">
        <f t="shared" si="81"/>
        <v>1467638</v>
      </c>
      <c r="P330" s="9">
        <f t="shared" ref="P330:P337" si="82">Q319</f>
        <v>738260.7</v>
      </c>
      <c r="Q330" s="9">
        <f t="shared" ref="Q330:Q337" si="83">S319</f>
        <v>982912.60000000009</v>
      </c>
      <c r="R330" s="9">
        <f>U319</f>
        <v>4803829.2</v>
      </c>
      <c r="S330" s="9">
        <f t="shared" ref="S330:S337" si="84">W319</f>
        <v>2235188.9</v>
      </c>
      <c r="T330" s="9"/>
      <c r="U330" s="9" t="str">
        <f t="shared" ref="U330:U337" si="85">X319</f>
        <v>Gain &gt; 0.6</v>
      </c>
      <c r="V330" s="9">
        <f t="shared" ref="V330:W337" si="86">Z319</f>
        <v>1.5792294926708565</v>
      </c>
      <c r="W330" s="9">
        <f t="shared" si="86"/>
        <v>1.5544381517567676</v>
      </c>
      <c r="X330" s="9">
        <f t="shared" ref="X330:X337" si="87">AC319</f>
        <v>1.2141877567104529</v>
      </c>
      <c r="Y330" s="9">
        <f t="shared" ref="Y330:Y337" si="88">AE319</f>
        <v>1.2745462563994805</v>
      </c>
      <c r="Z330" s="9">
        <f t="shared" ref="Z330:Z337" si="89">AG319</f>
        <v>3.1675857607566282</v>
      </c>
      <c r="AA330" s="9">
        <f t="shared" ref="AA330:AA337" si="90">AI319</f>
        <v>2.7745638265972961</v>
      </c>
      <c r="AB330" s="13"/>
      <c r="AC330" s="9" t="str">
        <f t="shared" ref="AC330:AC337" si="91">AJ319</f>
        <v>Gain &gt; 0.6</v>
      </c>
      <c r="AD330" s="9">
        <f t="shared" ref="AD330:AE337" si="92">AL319</f>
        <v>0.57243348888587209</v>
      </c>
      <c r="AE330" s="9">
        <f t="shared" si="92"/>
        <v>0.55979567139875153</v>
      </c>
      <c r="AF330" s="9">
        <f t="shared" ref="AF330:AF337" si="93">AO319</f>
        <v>0.49784359168843362</v>
      </c>
      <c r="AG330" s="9">
        <f t="shared" ref="AG330:AG337" si="94">AQ319</f>
        <v>0.54982892011175866</v>
      </c>
      <c r="AH330" s="9">
        <f t="shared" ref="AH330:AH337" si="95">AS319</f>
        <v>0.59840459405677393</v>
      </c>
      <c r="AI330" s="9">
        <f t="shared" ref="AI330:AI337" si="96">AU319</f>
        <v>1.287320861092303</v>
      </c>
      <c r="AK330" s="9"/>
      <c r="AL330" s="9"/>
      <c r="AM330" s="9"/>
      <c r="AN330" s="13"/>
      <c r="AO330" s="13"/>
      <c r="AP330" s="13"/>
      <c r="AQ330" s="13"/>
      <c r="AR330" s="13"/>
      <c r="AS330" s="13"/>
      <c r="AT330" s="13"/>
      <c r="AU330" s="13"/>
    </row>
    <row r="331" spans="12:49" x14ac:dyDescent="0.3">
      <c r="L331" t="str">
        <f>L320</f>
        <v>Target</v>
      </c>
      <c r="N331" s="9">
        <f t="shared" si="81"/>
        <v>1382691.9</v>
      </c>
      <c r="O331" s="9">
        <f t="shared" si="81"/>
        <v>1392061.7</v>
      </c>
      <c r="P331" s="9">
        <f t="shared" si="82"/>
        <v>483019.6</v>
      </c>
      <c r="Q331" s="9">
        <f t="shared" si="83"/>
        <v>500594.19999999995</v>
      </c>
      <c r="R331" s="9">
        <f>U320</f>
        <v>3853812.166666667</v>
      </c>
      <c r="S331" s="9">
        <f t="shared" si="84"/>
        <v>1059244.6000000001</v>
      </c>
      <c r="T331" s="9"/>
      <c r="U331" s="9" t="str">
        <f t="shared" si="85"/>
        <v>Target</v>
      </c>
      <c r="V331" s="9">
        <f t="shared" si="86"/>
        <v>1.495161544898292</v>
      </c>
      <c r="W331" s="9">
        <f t="shared" si="86"/>
        <v>1.48080809256644</v>
      </c>
      <c r="X331" s="9">
        <f t="shared" si="87"/>
        <v>1.020856758323498</v>
      </c>
      <c r="Y331" s="9">
        <f t="shared" si="88"/>
        <v>1.2745462563994805</v>
      </c>
      <c r="Z331" s="9">
        <f t="shared" si="89"/>
        <v>2.2049768858414609</v>
      </c>
      <c r="AA331" s="9">
        <f t="shared" si="90"/>
        <v>2.3866882418922613</v>
      </c>
      <c r="AB331" s="13"/>
      <c r="AC331" s="9" t="str">
        <f t="shared" si="91"/>
        <v>Target</v>
      </c>
      <c r="AD331" s="9">
        <f t="shared" si="92"/>
        <v>0.43920887020067312</v>
      </c>
      <c r="AE331" s="9">
        <f t="shared" si="92"/>
        <v>0.44322527169133535</v>
      </c>
      <c r="AF331" s="9">
        <f t="shared" si="93"/>
        <v>0.38541449789481702</v>
      </c>
      <c r="AG331" s="9">
        <f t="shared" si="94"/>
        <v>0.46016841172240674</v>
      </c>
      <c r="AH331" s="9">
        <f t="shared" si="95"/>
        <v>0.47614265127340327</v>
      </c>
      <c r="AI331" s="9">
        <f t="shared" si="96"/>
        <v>1.0819479832076468</v>
      </c>
      <c r="AK331" s="9"/>
      <c r="AL331" s="9"/>
      <c r="AM331" s="9"/>
      <c r="AN331" s="13"/>
      <c r="AO331" s="13"/>
      <c r="AP331" s="13"/>
      <c r="AQ331" s="13"/>
      <c r="AR331" s="13"/>
      <c r="AS331" s="13"/>
      <c r="AT331" s="13"/>
      <c r="AU331" s="13"/>
    </row>
    <row r="332" spans="12:49" x14ac:dyDescent="0.3">
      <c r="L332" t="str">
        <f>L321</f>
        <v>Gain &gt; 0</v>
      </c>
      <c r="N332" s="9">
        <f t="shared" si="81"/>
        <v>1683425.7666666666</v>
      </c>
      <c r="O332" s="9">
        <f t="shared" si="81"/>
        <v>1698099.5333333334</v>
      </c>
      <c r="P332" s="9">
        <f t="shared" si="82"/>
        <v>793735.8666666667</v>
      </c>
      <c r="Q332" s="9">
        <f t="shared" si="83"/>
        <v>741811.6333333333</v>
      </c>
      <c r="R332" s="9">
        <f>U321</f>
        <v>3977109.6333333328</v>
      </c>
      <c r="S332" s="9">
        <f t="shared" si="84"/>
        <v>1805103.3666666665</v>
      </c>
      <c r="T332" s="9"/>
      <c r="U332" s="9" t="str">
        <f t="shared" si="85"/>
        <v>Gain &gt; 0</v>
      </c>
      <c r="V332" s="9">
        <f t="shared" si="86"/>
        <v>1.692905413528206</v>
      </c>
      <c r="W332" s="9">
        <f t="shared" si="86"/>
        <v>1.69241020080517</v>
      </c>
      <c r="X332" s="9">
        <f t="shared" si="87"/>
        <v>1.3491850067657649</v>
      </c>
      <c r="Y332" s="9">
        <f t="shared" si="88"/>
        <v>1.577465883229161</v>
      </c>
      <c r="Z332" s="9">
        <f t="shared" si="89"/>
        <v>2.7689303272558994</v>
      </c>
      <c r="AA332" s="9">
        <f t="shared" si="90"/>
        <v>2.9781554285204042</v>
      </c>
      <c r="AB332" s="13"/>
      <c r="AC332" s="9" t="str">
        <f t="shared" si="91"/>
        <v>Gain &gt; 0</v>
      </c>
      <c r="AD332" s="9">
        <f t="shared" si="92"/>
        <v>0.5749720383086242</v>
      </c>
      <c r="AE332" s="9">
        <f t="shared" si="92"/>
        <v>0.57186184958554809</v>
      </c>
      <c r="AF332" s="9">
        <f t="shared" si="93"/>
        <v>0.50615027670864943</v>
      </c>
      <c r="AG332" s="9">
        <f t="shared" si="94"/>
        <v>0.55131545266679793</v>
      </c>
      <c r="AH332" s="9">
        <f t="shared" si="95"/>
        <v>0.51632992867962457</v>
      </c>
      <c r="AI332" s="9">
        <f t="shared" si="96"/>
        <v>1.4110556364932565</v>
      </c>
      <c r="AK332" s="9"/>
      <c r="AL332" s="9"/>
      <c r="AM332" s="9"/>
      <c r="AN332" s="13"/>
      <c r="AO332" s="13"/>
      <c r="AP332" s="13"/>
      <c r="AQ332" s="13"/>
      <c r="AR332" s="13"/>
      <c r="AS332" s="13"/>
      <c r="AT332" s="13"/>
      <c r="AU332" s="13"/>
    </row>
    <row r="333" spans="12:49" x14ac:dyDescent="0.3">
      <c r="L333" t="str">
        <f t="shared" ref="L333" si="97">L322</f>
        <v>Gain &lt;=0</v>
      </c>
      <c r="N333" s="9">
        <f t="shared" si="81"/>
        <v>2533510.2000000002</v>
      </c>
      <c r="O333" s="9">
        <f t="shared" si="81"/>
        <v>2552659</v>
      </c>
      <c r="P333" s="9">
        <f t="shared" si="82"/>
        <v>1338644.8999999999</v>
      </c>
      <c r="Q333" s="9">
        <f t="shared" si="83"/>
        <v>1480464.3</v>
      </c>
      <c r="R333" s="9">
        <f>U322</f>
        <v>4122381.7666666666</v>
      </c>
      <c r="S333" s="9">
        <f t="shared" si="84"/>
        <v>2618979.9000000004</v>
      </c>
      <c r="T333" s="9"/>
      <c r="U333" s="9" t="str">
        <f t="shared" si="85"/>
        <v>Gain &lt;=0</v>
      </c>
      <c r="V333" s="9">
        <f t="shared" si="86"/>
        <v>2.3890850996501589</v>
      </c>
      <c r="W333" s="9">
        <f t="shared" si="86"/>
        <v>2.3858352875414615</v>
      </c>
      <c r="X333" s="9">
        <f t="shared" si="87"/>
        <v>1.575004658976104</v>
      </c>
      <c r="Y333" s="9">
        <f t="shared" si="88"/>
        <v>2.0870133828080726</v>
      </c>
      <c r="Z333" s="9">
        <f t="shared" si="89"/>
        <v>2.6722735318704514</v>
      </c>
      <c r="AA333" s="9">
        <f t="shared" si="90"/>
        <v>4.0445474492599409</v>
      </c>
      <c r="AB333" s="13"/>
      <c r="AC333" s="9" t="str">
        <f t="shared" si="91"/>
        <v>Gain &lt;=0</v>
      </c>
      <c r="AD333" s="9">
        <f t="shared" si="92"/>
        <v>0.69372479383212826</v>
      </c>
      <c r="AE333" s="9">
        <f t="shared" si="92"/>
        <v>0.6922039026569109</v>
      </c>
      <c r="AF333" s="9">
        <f t="shared" si="93"/>
        <v>0.56527210820640894</v>
      </c>
      <c r="AG333" s="9">
        <f t="shared" si="94"/>
        <v>0.71402918358799061</v>
      </c>
      <c r="AH333" s="9">
        <f t="shared" si="95"/>
        <v>0.52990541727049278</v>
      </c>
      <c r="AI333" s="9">
        <f t="shared" si="96"/>
        <v>2.3412838665186424</v>
      </c>
      <c r="AK333" s="9"/>
      <c r="AL333" s="9"/>
      <c r="AM333" s="9"/>
      <c r="AN333" s="13"/>
      <c r="AO333" s="13"/>
      <c r="AP333" s="13"/>
      <c r="AQ333" s="13"/>
      <c r="AR333" s="13"/>
      <c r="AS333" s="13"/>
      <c r="AT333" s="13"/>
      <c r="AU333" s="13"/>
    </row>
    <row r="334" spans="12:49" x14ac:dyDescent="0.3">
      <c r="L334" t="str">
        <f>L323</f>
        <v>Target;Gain &gt; 0.6; #pref=2</v>
      </c>
      <c r="N334" s="9" t="e" vm="2">
        <f t="shared" si="81"/>
        <v>#VALUE!</v>
      </c>
      <c r="O334" s="9" t="e" vm="2">
        <f t="shared" si="81"/>
        <v>#VALUE!</v>
      </c>
      <c r="P334" s="9" t="e" vm="2">
        <f t="shared" si="82"/>
        <v>#VALUE!</v>
      </c>
      <c r="Q334" s="9" t="e" vm="2">
        <f t="shared" si="83"/>
        <v>#VALUE!</v>
      </c>
      <c r="R334" s="9" t="e" vm="2">
        <f t="shared" ref="R334" si="98">U323</f>
        <v>#VALUE!</v>
      </c>
      <c r="S334" s="9" t="e" vm="2">
        <f t="shared" si="84"/>
        <v>#VALUE!</v>
      </c>
      <c r="T334" s="9"/>
      <c r="U334" s="9" t="str">
        <f t="shared" si="85"/>
        <v>Target;Gain &gt; 0.6; #pref=2</v>
      </c>
      <c r="V334" s="9" t="e" vm="2">
        <f t="shared" si="86"/>
        <v>#VALUE!</v>
      </c>
      <c r="W334" s="9" t="e" vm="2">
        <f t="shared" si="86"/>
        <v>#VALUE!</v>
      </c>
      <c r="X334" s="9" t="e" vm="2">
        <f t="shared" si="87"/>
        <v>#VALUE!</v>
      </c>
      <c r="Y334" s="9" t="e" vm="2">
        <f t="shared" si="88"/>
        <v>#VALUE!</v>
      </c>
      <c r="Z334" s="9" t="e" vm="2">
        <f t="shared" si="89"/>
        <v>#VALUE!</v>
      </c>
      <c r="AA334" s="9" t="e" vm="2">
        <f t="shared" si="90"/>
        <v>#VALUE!</v>
      </c>
      <c r="AB334" s="13"/>
      <c r="AC334" s="9" t="str">
        <f t="shared" si="91"/>
        <v>Target;Gain &gt; 0.6; #pref=2</v>
      </c>
      <c r="AD334" s="9" t="e" vm="2">
        <f t="shared" si="92"/>
        <v>#VALUE!</v>
      </c>
      <c r="AE334" s="9" t="e" vm="2">
        <f t="shared" si="92"/>
        <v>#VALUE!</v>
      </c>
      <c r="AF334" s="9" t="e" vm="2">
        <f t="shared" si="93"/>
        <v>#VALUE!</v>
      </c>
      <c r="AG334" s="9" t="e" vm="2">
        <f t="shared" si="94"/>
        <v>#VALUE!</v>
      </c>
      <c r="AH334" s="9" t="e" vm="2">
        <f t="shared" si="95"/>
        <v>#VALUE!</v>
      </c>
      <c r="AI334" s="9" t="e" vm="2">
        <f t="shared" si="96"/>
        <v>#VALUE!</v>
      </c>
      <c r="AK334" s="9"/>
      <c r="AL334" s="9"/>
      <c r="AM334" s="9"/>
      <c r="AN334" s="13"/>
      <c r="AO334" s="13"/>
      <c r="AP334" s="13"/>
      <c r="AQ334" s="13"/>
      <c r="AR334" s="13"/>
      <c r="AS334" s="13"/>
      <c r="AT334" s="13"/>
      <c r="AU334" s="13"/>
    </row>
    <row r="335" spans="12:49" x14ac:dyDescent="0.3">
      <c r="L335" t="str">
        <f>L324</f>
        <v>Target; Gain &gt; 0.6; #pref=3</v>
      </c>
      <c r="N335" s="9">
        <f t="shared" si="81"/>
        <v>1453233.1</v>
      </c>
      <c r="O335" s="9">
        <f t="shared" si="81"/>
        <v>1467638</v>
      </c>
      <c r="P335" s="9">
        <f t="shared" si="82"/>
        <v>738260.7</v>
      </c>
      <c r="Q335" s="9">
        <f t="shared" si="83"/>
        <v>982912.60000000009</v>
      </c>
      <c r="R335" s="9">
        <f>U324</f>
        <v>4803829.2</v>
      </c>
      <c r="S335" s="9">
        <f t="shared" si="84"/>
        <v>2235188.9</v>
      </c>
      <c r="T335" s="9"/>
      <c r="U335" s="9" t="str">
        <f t="shared" si="85"/>
        <v>Target; Gain &gt; 0.6; #pref=3</v>
      </c>
      <c r="V335" s="9">
        <f t="shared" si="86"/>
        <v>1.5792294926708565</v>
      </c>
      <c r="W335" s="9">
        <f t="shared" si="86"/>
        <v>1.5544381517567676</v>
      </c>
      <c r="X335" s="9">
        <f t="shared" si="87"/>
        <v>1.2141877567104529</v>
      </c>
      <c r="Y335" s="9">
        <f t="shared" si="88"/>
        <v>1.2745462563994805</v>
      </c>
      <c r="Z335" s="9">
        <f t="shared" si="89"/>
        <v>3.1675857607566282</v>
      </c>
      <c r="AA335" s="9">
        <f t="shared" si="90"/>
        <v>2.7745638265972961</v>
      </c>
      <c r="AB335" s="13"/>
      <c r="AC335" s="9" t="str">
        <f t="shared" si="91"/>
        <v>Target; Gain &gt; 0.6; #pref=3</v>
      </c>
      <c r="AD335" s="9">
        <f t="shared" si="92"/>
        <v>0.57243348888587209</v>
      </c>
      <c r="AE335" s="9">
        <f t="shared" si="92"/>
        <v>0.55979567139875153</v>
      </c>
      <c r="AF335" s="9">
        <f t="shared" si="93"/>
        <v>0.49784359168843362</v>
      </c>
      <c r="AG335" s="9">
        <f t="shared" si="94"/>
        <v>0.54982892011175866</v>
      </c>
      <c r="AH335" s="9">
        <f t="shared" si="95"/>
        <v>0.59840459405677393</v>
      </c>
      <c r="AI335" s="9">
        <f t="shared" si="96"/>
        <v>1.287320861092303</v>
      </c>
      <c r="AK335" s="9"/>
      <c r="AL335" s="9"/>
      <c r="AM335" s="9"/>
      <c r="AN335" s="13"/>
      <c r="AO335" s="13"/>
      <c r="AP335" s="13"/>
      <c r="AQ335" s="13"/>
      <c r="AR335" s="13"/>
      <c r="AS335" s="13"/>
      <c r="AT335" s="13"/>
      <c r="AU335" s="13"/>
    </row>
    <row r="336" spans="12:49" x14ac:dyDescent="0.3">
      <c r="L336" t="str">
        <f>L325</f>
        <v>Target; Gain &gt; 0.6; #pref=4</v>
      </c>
      <c r="N336" s="9" t="e" vm="2">
        <f t="shared" si="81"/>
        <v>#VALUE!</v>
      </c>
      <c r="O336" s="9" t="e" vm="2">
        <f t="shared" si="81"/>
        <v>#VALUE!</v>
      </c>
      <c r="P336" s="9" t="e" vm="2">
        <f t="shared" si="82"/>
        <v>#VALUE!</v>
      </c>
      <c r="Q336" s="9" t="e" vm="2">
        <f t="shared" si="83"/>
        <v>#VALUE!</v>
      </c>
      <c r="R336" s="9" t="e" vm="2">
        <f>U325</f>
        <v>#VALUE!</v>
      </c>
      <c r="S336" s="9" t="e" vm="2">
        <f t="shared" si="84"/>
        <v>#VALUE!</v>
      </c>
      <c r="T336" s="9"/>
      <c r="U336" s="9" t="str">
        <f t="shared" si="85"/>
        <v>Target; Gain &gt; 0.6; #pref=4</v>
      </c>
      <c r="V336" s="9" t="e" vm="2">
        <f t="shared" si="86"/>
        <v>#VALUE!</v>
      </c>
      <c r="W336" s="9" t="e" vm="2">
        <f t="shared" si="86"/>
        <v>#VALUE!</v>
      </c>
      <c r="X336" s="9" t="e" vm="2">
        <f t="shared" si="87"/>
        <v>#VALUE!</v>
      </c>
      <c r="Y336" s="9" t="e" vm="2">
        <f t="shared" si="88"/>
        <v>#VALUE!</v>
      </c>
      <c r="Z336" s="9" t="e" vm="2">
        <f t="shared" si="89"/>
        <v>#VALUE!</v>
      </c>
      <c r="AA336" s="9" t="e" vm="2">
        <f t="shared" si="90"/>
        <v>#VALUE!</v>
      </c>
      <c r="AB336" s="13"/>
      <c r="AC336" s="9" t="str">
        <f t="shared" si="91"/>
        <v>Target; Gain &gt; 0.6; #pref=4</v>
      </c>
      <c r="AD336" s="9" t="e" vm="2">
        <f t="shared" si="92"/>
        <v>#VALUE!</v>
      </c>
      <c r="AE336" s="9" t="e" vm="2">
        <f t="shared" si="92"/>
        <v>#VALUE!</v>
      </c>
      <c r="AF336" s="9" t="e" vm="2">
        <f t="shared" si="93"/>
        <v>#VALUE!</v>
      </c>
      <c r="AG336" s="9" t="e" vm="2">
        <f t="shared" si="94"/>
        <v>#VALUE!</v>
      </c>
      <c r="AH336" s="9" t="e" vm="2">
        <f t="shared" si="95"/>
        <v>#VALUE!</v>
      </c>
      <c r="AI336" s="9" t="e" vm="2">
        <f t="shared" si="96"/>
        <v>#VALUE!</v>
      </c>
      <c r="AK336" s="9"/>
      <c r="AL336" s="9"/>
      <c r="AM336" s="9"/>
      <c r="AN336" s="13"/>
      <c r="AO336" s="13"/>
      <c r="AP336" s="13"/>
      <c r="AQ336" s="13"/>
      <c r="AR336" s="13"/>
      <c r="AS336" s="13"/>
      <c r="AT336" s="13"/>
      <c r="AU336" s="13"/>
    </row>
    <row r="337" spans="1:54" x14ac:dyDescent="0.3">
      <c r="L337" t="str">
        <f>L326</f>
        <v>Target; Gain &gt; 0</v>
      </c>
      <c r="N337" s="9">
        <f t="shared" si="81"/>
        <v>1138375.8999999999</v>
      </c>
      <c r="O337" s="9">
        <f t="shared" si="81"/>
        <v>1150542.7999999998</v>
      </c>
      <c r="P337" s="9">
        <f t="shared" si="82"/>
        <v>483019.6</v>
      </c>
      <c r="Q337" s="9">
        <f t="shared" si="83"/>
        <v>482093.69999999995</v>
      </c>
      <c r="R337" s="9">
        <f>U326</f>
        <v>3718998.9666666668</v>
      </c>
      <c r="S337" s="9">
        <f t="shared" si="84"/>
        <v>996681.8</v>
      </c>
      <c r="T337" s="9"/>
      <c r="U337" s="9" t="str">
        <f t="shared" si="85"/>
        <v>Target; Gain &gt; 0</v>
      </c>
      <c r="V337" s="9">
        <f t="shared" si="86"/>
        <v>1.3282534190919251</v>
      </c>
      <c r="W337" s="9">
        <f t="shared" si="86"/>
        <v>1.3145951591897762</v>
      </c>
      <c r="X337" s="9">
        <f t="shared" si="87"/>
        <v>1.020856758323498</v>
      </c>
      <c r="Y337" s="9">
        <f t="shared" si="88"/>
        <v>0.94701015389291576</v>
      </c>
      <c r="Z337" s="9">
        <f t="shared" si="89"/>
        <v>2.5458306924808616</v>
      </c>
      <c r="AA337" s="9">
        <f t="shared" si="90"/>
        <v>2.3264579228067306</v>
      </c>
      <c r="AB337" s="13"/>
      <c r="AC337" s="9" t="str">
        <f t="shared" si="91"/>
        <v>Target; Gain &gt; 0</v>
      </c>
      <c r="AD337" s="9">
        <f t="shared" si="92"/>
        <v>0.48319875881425106</v>
      </c>
      <c r="AE337" s="9">
        <f t="shared" si="92"/>
        <v>0.47401899219839838</v>
      </c>
      <c r="AF337" s="9">
        <f t="shared" si="93"/>
        <v>0.38541449789481702</v>
      </c>
      <c r="AG337" s="9">
        <f t="shared" si="94"/>
        <v>0.41848106671241109</v>
      </c>
      <c r="AH337" s="9">
        <f t="shared" si="95"/>
        <v>0.5230335858883336</v>
      </c>
      <c r="AI337" s="9">
        <f t="shared" si="96"/>
        <v>1.0819479832076468</v>
      </c>
      <c r="AK337" s="9"/>
      <c r="AL337" s="9"/>
      <c r="AM337" s="9"/>
      <c r="AN337" s="13"/>
      <c r="AO337" s="13"/>
      <c r="AP337" s="13"/>
      <c r="AQ337" s="13"/>
      <c r="AR337" s="13"/>
      <c r="AS337" s="13"/>
      <c r="AT337" s="13"/>
      <c r="AU337" s="13"/>
    </row>
    <row r="338" spans="1:54" x14ac:dyDescent="0.3">
      <c r="L338" t="str">
        <f>L327</f>
        <v>Target; Gain &lt;= 0</v>
      </c>
      <c r="N338" s="9">
        <f t="shared" ref="N338:O338" si="99">N327</f>
        <v>1717283.2000000002</v>
      </c>
      <c r="O338" s="9">
        <f t="shared" si="99"/>
        <v>1723589.8</v>
      </c>
      <c r="P338" s="9">
        <f t="shared" ref="P338" si="100">Q327</f>
        <v>826272.39999999991</v>
      </c>
      <c r="Q338" s="9">
        <f t="shared" ref="Q338" si="101">S327</f>
        <v>951573.5</v>
      </c>
      <c r="R338" s="9">
        <f>U327</f>
        <v>3861862</v>
      </c>
      <c r="S338" s="9">
        <f t="shared" ref="S338" si="102">W327</f>
        <v>1524812.7000000002</v>
      </c>
      <c r="T338" s="9"/>
      <c r="U338" s="9" t="str">
        <f t="shared" ref="U338" si="103">X327</f>
        <v>Target; Gain &lt;= 0</v>
      </c>
      <c r="V338" s="9">
        <f t="shared" ref="V338:W338" si="104">Z327</f>
        <v>1.6153752339363563</v>
      </c>
      <c r="W338" s="9">
        <f t="shared" si="104"/>
        <v>1.623945653362898</v>
      </c>
      <c r="X338" s="9">
        <f t="shared" ref="X338" si="105">AC327</f>
        <v>1.2437782189750575</v>
      </c>
      <c r="Y338" s="9">
        <f t="shared" ref="Y338" si="106">AE327</f>
        <v>1.7442940179200375</v>
      </c>
      <c r="Z338" s="9">
        <f t="shared" ref="Z338" si="107">AG327</f>
        <v>2.2049768858414609</v>
      </c>
      <c r="AA338" s="9">
        <f t="shared" ref="AA338" si="108">AI327</f>
        <v>3.0483491429651619</v>
      </c>
      <c r="AB338" s="13"/>
      <c r="AC338" s="9" t="str">
        <f t="shared" ref="AC338" si="109">AJ327</f>
        <v>Target; Gain &lt;= 0</v>
      </c>
      <c r="AD338" s="9">
        <f t="shared" ref="AD338:AE338" si="110">AL327</f>
        <v>0.42426371128531176</v>
      </c>
      <c r="AE338" s="9">
        <f t="shared" si="110"/>
        <v>0.42761428947560487</v>
      </c>
      <c r="AF338" s="9">
        <f t="shared" ref="AF338" si="111">AO327</f>
        <v>0.37940496718510985</v>
      </c>
      <c r="AG338" s="9">
        <f t="shared" ref="AG338" si="112">AQ327</f>
        <v>0.46016841172240674</v>
      </c>
      <c r="AH338" s="9">
        <f t="shared" ref="AH338" si="113">AS327</f>
        <v>0.3769891681324225</v>
      </c>
      <c r="AI338" s="9">
        <f t="shared" ref="AI338" si="114">AU327</f>
        <v>1.6050898666959257</v>
      </c>
      <c r="AK338" s="9"/>
      <c r="AL338" s="9"/>
      <c r="AM338" s="9"/>
      <c r="AN338" s="13"/>
      <c r="AO338" s="13"/>
      <c r="AP338" s="13"/>
      <c r="AQ338" s="13"/>
      <c r="AR338" s="13"/>
      <c r="AS338" s="13"/>
      <c r="AT338" s="13"/>
      <c r="AU338" s="13"/>
    </row>
    <row r="339" spans="1:54" x14ac:dyDescent="0.3"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  <c r="AA339" s="8"/>
      <c r="AB339" s="8"/>
      <c r="AC339" s="8"/>
      <c r="AK339" s="8"/>
      <c r="AL339" s="8"/>
      <c r="AM339" s="8"/>
      <c r="AN339" s="8"/>
      <c r="AO339" s="8"/>
    </row>
    <row r="340" spans="1:54" x14ac:dyDescent="0.3">
      <c r="BB340" t="s">
        <v>19</v>
      </c>
    </row>
    <row r="341" spans="1:54" x14ac:dyDescent="0.3">
      <c r="M341" s="47" t="s">
        <v>20</v>
      </c>
      <c r="N341" s="47"/>
      <c r="O341" s="47"/>
      <c r="P341" s="47"/>
      <c r="Q341" s="47"/>
      <c r="R341" s="47"/>
      <c r="T341" s="47" t="s">
        <v>58</v>
      </c>
      <c r="U341" s="47"/>
      <c r="V341" s="47"/>
      <c r="W341" s="47"/>
      <c r="X341" s="47"/>
      <c r="Y341" s="47"/>
      <c r="AA341" s="47" t="s">
        <v>59</v>
      </c>
      <c r="AB341" s="47"/>
      <c r="AC341" s="47"/>
      <c r="AD341" s="47"/>
      <c r="AE341" s="47"/>
      <c r="AF341" s="47"/>
      <c r="AG341" s="1"/>
      <c r="AH341" s="1" t="s">
        <v>65</v>
      </c>
      <c r="AI341" s="1"/>
      <c r="AJ341" s="47" t="s">
        <v>21</v>
      </c>
      <c r="AK341" s="47"/>
      <c r="AL341" s="47"/>
      <c r="AM341" s="47"/>
      <c r="AN341" s="47"/>
      <c r="AO341" s="47"/>
      <c r="AP341" s="47"/>
      <c r="AQ341" s="47"/>
      <c r="AR341" s="1"/>
      <c r="AS341" s="47" t="s">
        <v>22</v>
      </c>
      <c r="AT341" s="47"/>
      <c r="AU341" s="47"/>
      <c r="AV341" s="47"/>
      <c r="AW341" s="47"/>
      <c r="AX341" s="47"/>
      <c r="AY341" s="47"/>
      <c r="AZ341" s="47"/>
      <c r="BB341" s="4" t="s">
        <v>44</v>
      </c>
    </row>
    <row r="342" spans="1:54" x14ac:dyDescent="0.3">
      <c r="F342" s="2" t="s">
        <v>23</v>
      </c>
      <c r="G342" s="2" t="s">
        <v>24</v>
      </c>
      <c r="H342" t="str">
        <f>H654</f>
        <v>Target (or sym)</v>
      </c>
      <c r="I342" s="14" t="s">
        <v>18</v>
      </c>
      <c r="J342" t="s">
        <v>17</v>
      </c>
      <c r="K342" t="s">
        <v>25</v>
      </c>
      <c r="L342" t="s">
        <v>26</v>
      </c>
      <c r="M342" s="3" t="s">
        <v>3</v>
      </c>
      <c r="N342" s="3" t="s">
        <v>4</v>
      </c>
      <c r="O342" s="3" t="s">
        <v>6</v>
      </c>
      <c r="P342" s="3" t="s">
        <v>8</v>
      </c>
      <c r="Q342" s="3" t="s">
        <v>10</v>
      </c>
      <c r="R342" s="3" t="s">
        <v>12</v>
      </c>
      <c r="T342" s="3" t="s">
        <v>3</v>
      </c>
      <c r="U342" s="3" t="s">
        <v>4</v>
      </c>
      <c r="V342" s="3" t="s">
        <v>6</v>
      </c>
      <c r="W342" s="3" t="s">
        <v>8</v>
      </c>
      <c r="X342" s="3" t="s">
        <v>10</v>
      </c>
      <c r="Y342" s="3" t="s">
        <v>12</v>
      </c>
      <c r="AA342" s="3" t="s">
        <v>3</v>
      </c>
      <c r="AB342" s="3" t="s">
        <v>4</v>
      </c>
      <c r="AC342" s="3" t="s">
        <v>6</v>
      </c>
      <c r="AD342" s="3" t="s">
        <v>8</v>
      </c>
      <c r="AE342" s="3" t="s">
        <v>10</v>
      </c>
      <c r="AF342" s="3" t="s">
        <v>12</v>
      </c>
      <c r="AG342" s="15"/>
      <c r="AH342" s="36" t="s">
        <v>64</v>
      </c>
      <c r="AJ342" s="36" t="s">
        <v>27</v>
      </c>
      <c r="AK342" s="36" t="s">
        <v>28</v>
      </c>
      <c r="AL342" s="36" t="s">
        <v>29</v>
      </c>
      <c r="AM342" s="36" t="s">
        <v>30</v>
      </c>
      <c r="AN342" s="36" t="s">
        <v>31</v>
      </c>
      <c r="AO342" s="36" t="s">
        <v>32</v>
      </c>
      <c r="AP342" s="36" t="s">
        <v>33</v>
      </c>
      <c r="AQ342" s="36" t="s">
        <v>34</v>
      </c>
      <c r="AS342" s="36" t="s">
        <v>27</v>
      </c>
      <c r="AT342" s="36" t="s">
        <v>28</v>
      </c>
      <c r="AU342" s="36" t="s">
        <v>29</v>
      </c>
      <c r="AV342" s="36" t="s">
        <v>30</v>
      </c>
      <c r="AW342" s="36" t="s">
        <v>31</v>
      </c>
      <c r="AX342" s="36" t="s">
        <v>32</v>
      </c>
      <c r="AY342" s="36" t="s">
        <v>33</v>
      </c>
      <c r="AZ342" s="36" t="s">
        <v>34</v>
      </c>
      <c r="BB342" s="3" t="s">
        <v>14</v>
      </c>
    </row>
    <row r="343" spans="1:54" x14ac:dyDescent="0.3">
      <c r="A343">
        <v>21</v>
      </c>
      <c r="B343" t="s">
        <v>66</v>
      </c>
      <c r="C343" t="s">
        <v>67</v>
      </c>
      <c r="D343" t="s">
        <v>68</v>
      </c>
      <c r="F343" s="2">
        <v>0</v>
      </c>
      <c r="G343" s="2">
        <f>MOD(LEN(B343)-LEN(SUBSTITUTE(B343,"N","")),2)</f>
        <v>0</v>
      </c>
      <c r="H343" s="4">
        <f>H655</f>
        <v>1</v>
      </c>
      <c r="I343" s="14">
        <f>1-J343</f>
        <v>1</v>
      </c>
      <c r="J343">
        <f t="shared" ref="J343:J398" si="115">IF(BB343&gt;0,1,0)</f>
        <v>0</v>
      </c>
      <c r="K343">
        <f>LEN(D343) - LEN(SUBSTITUTE(D343, ",", "")) + 1</f>
        <v>4</v>
      </c>
      <c r="L343">
        <f>L655</f>
        <v>4</v>
      </c>
      <c r="M343" s="8">
        <f t="shared" ref="M343:M374" si="116">(N3-M3)/M3</f>
        <v>1.0975325614595073</v>
      </c>
      <c r="N343" s="8">
        <f t="shared" ref="N343:N374" si="117">(O3-M3)/M3</f>
        <v>1.1099490646139509</v>
      </c>
      <c r="O343" s="8">
        <f t="shared" ref="O343:O374" si="118">(Q3-P3)/P3</f>
        <v>0.19189007559633139</v>
      </c>
      <c r="P343" s="8">
        <f t="shared" ref="P343:P374" si="119">(S3-R3)/R3</f>
        <v>0.73797018154204186</v>
      </c>
      <c r="Q343" s="8">
        <f t="shared" ref="Q343:Q374" si="120">(U3-T3)/T3</f>
        <v>-3.7309963964301474E-2</v>
      </c>
      <c r="R343" s="8">
        <f t="shared" ref="R343:R374" si="121">(W3-V3)/V3</f>
        <v>0.39863194306371191</v>
      </c>
      <c r="T343" s="8">
        <f t="shared" ref="T343:T374" si="122">(Z3-Y3)/Y3</f>
        <v>0.31610326393299004</v>
      </c>
      <c r="U343" s="8">
        <f t="shared" ref="U343:U374" si="123">(AA3-Y3)/Y3</f>
        <v>0.32974731573204513</v>
      </c>
      <c r="V343" s="8">
        <f t="shared" ref="V343:V374" si="124">(AC3-AB3)/AB3</f>
        <v>-2.4492613511102074E-2</v>
      </c>
      <c r="W343" s="8">
        <f t="shared" ref="W343:W374" si="125">(AE3-AD3)/AD3</f>
        <v>0.71388420728248181</v>
      </c>
      <c r="X343" s="8">
        <f t="shared" ref="X343:X374" si="126">(AG3-AF3)/AF3</f>
        <v>0.54378226355923698</v>
      </c>
      <c r="Y343" s="8">
        <f t="shared" ref="Y343:Y374" si="127">(AI3-AH3)/AH3</f>
        <v>0.30251157249166793</v>
      </c>
      <c r="AA343" s="8">
        <f t="shared" ref="AA343:AA374" si="128">(AL3-AK3)/AK3</f>
        <v>-0.65610454520004291</v>
      </c>
      <c r="AB343" s="8">
        <f t="shared" ref="AB343:AB374" si="129">(AM3-AK3)/AK3</f>
        <v>-0.6480975510926078</v>
      </c>
      <c r="AC343" s="8">
        <f t="shared" ref="AC343:AC374" si="130">(AO3-AN3)/AN3</f>
        <v>-0.71252513260990025</v>
      </c>
      <c r="AD343" s="8">
        <f t="shared" ref="AD343:AD374" si="131">(AQ3-AP3)/AP3</f>
        <v>-0.54648373115925619</v>
      </c>
      <c r="AE343" s="8">
        <f t="shared" ref="AE343:AE374" si="132">(AS3-AR3)/AR3</f>
        <v>-0.60487628664915549</v>
      </c>
      <c r="AF343" s="8">
        <f t="shared" ref="AF343:AF374" si="133">(AU3-AT3)/AT3</f>
        <v>-0.24098876293416435</v>
      </c>
      <c r="AG343" s="8"/>
      <c r="AH343">
        <v>8.9718803525277959</v>
      </c>
      <c r="AJ343">
        <v>-0.13361536958766429</v>
      </c>
      <c r="AK343">
        <v>-4</v>
      </c>
      <c r="AL343">
        <v>-0.97628030636398011</v>
      </c>
      <c r="AM343">
        <v>-4</v>
      </c>
      <c r="AN343">
        <v>0</v>
      </c>
      <c r="AO343">
        <v>0</v>
      </c>
      <c r="AP343">
        <v>0</v>
      </c>
      <c r="AQ343">
        <v>0</v>
      </c>
      <c r="AS343">
        <v>-0.13361536958766429</v>
      </c>
      <c r="AT343">
        <v>-4</v>
      </c>
      <c r="AU343">
        <v>-0.97628030636398011</v>
      </c>
      <c r="AV343">
        <v>-4</v>
      </c>
      <c r="AW343">
        <v>-8.6747235087464E-2</v>
      </c>
      <c r="AX343">
        <v>-0.35233006178009058</v>
      </c>
      <c r="AY343">
        <v>-0.22174051681428061</v>
      </c>
      <c r="AZ343">
        <v>-0.35233006178009058</v>
      </c>
      <c r="BB343">
        <f>IF($BB$341=0,AH343,IF($BB$341=1,AS343,IF($BB$341=2,AT343,IF($BB$341=3,AU343,IF($BB$341=4,AV343,IF($BB$341="1L",AW343,IF($BB$341="2L",AX343,IF($BB$341="3L",AY343,AZ343))))))))</f>
        <v>-0.35233006178009058</v>
      </c>
    </row>
    <row r="344" spans="1:54" x14ac:dyDescent="0.3">
      <c r="A344">
        <v>21</v>
      </c>
      <c r="B344" t="s">
        <v>69</v>
      </c>
      <c r="C344" t="s">
        <v>67</v>
      </c>
      <c r="D344" t="s">
        <v>68</v>
      </c>
      <c r="F344" s="2">
        <v>0</v>
      </c>
      <c r="G344" s="2">
        <f t="shared" ref="G344:G398" si="134">MOD(LEN(B344)-LEN(SUBSTITUTE(B344,"N","")),2)</f>
        <v>1</v>
      </c>
      <c r="H344" s="4">
        <f t="shared" ref="H344:H398" si="135">H656</f>
        <v>0</v>
      </c>
      <c r="I344" s="14">
        <f t="shared" ref="I344:I398" si="136">1-J344</f>
        <v>1</v>
      </c>
      <c r="J344">
        <f t="shared" si="115"/>
        <v>0</v>
      </c>
      <c r="K344">
        <f t="shared" ref="K344:K398" si="137">LEN(D344) - LEN(SUBSTITUTE(D344, ",", "")) + 1</f>
        <v>4</v>
      </c>
      <c r="L344">
        <f t="shared" ref="L344:L398" si="138">L656</f>
        <v>0</v>
      </c>
      <c r="M344" s="8">
        <f t="shared" si="116"/>
        <v>-0.20326384327495431</v>
      </c>
      <c r="N344" s="8">
        <f t="shared" si="117"/>
        <v>-0.17963855347726534</v>
      </c>
      <c r="O344" s="8">
        <f t="shared" si="118"/>
        <v>-0.77136122296736997</v>
      </c>
      <c r="P344" s="8">
        <f t="shared" si="119"/>
        <v>-0.55980690221980989</v>
      </c>
      <c r="Q344" s="8">
        <f t="shared" si="120"/>
        <v>-0.16959996602625033</v>
      </c>
      <c r="R344" s="8">
        <f t="shared" si="121"/>
        <v>-0.58413025035173349</v>
      </c>
      <c r="T344" s="8">
        <f t="shared" si="122"/>
        <v>-0.32137359941118659</v>
      </c>
      <c r="U344" s="8">
        <f t="shared" si="123"/>
        <v>-0.31074746456067115</v>
      </c>
      <c r="V344" s="8">
        <f t="shared" si="124"/>
        <v>-0.60380447238002932</v>
      </c>
      <c r="W344" s="8">
        <f t="shared" si="125"/>
        <v>-0.48912389850261695</v>
      </c>
      <c r="X344" s="8">
        <f t="shared" si="126"/>
        <v>0.15380554193034843</v>
      </c>
      <c r="Y344" s="8">
        <f t="shared" si="127"/>
        <v>0.11896196968966331</v>
      </c>
      <c r="AA344" s="8">
        <f t="shared" si="128"/>
        <v>-0.77163419510478448</v>
      </c>
      <c r="AB344" s="8">
        <f t="shared" si="129"/>
        <v>-0.75977807328828229</v>
      </c>
      <c r="AC344" s="8">
        <f t="shared" si="130"/>
        <v>-0.87847225118301753</v>
      </c>
      <c r="AD344" s="8">
        <f t="shared" si="131"/>
        <v>-0.85891336547120944</v>
      </c>
      <c r="AE344" s="8">
        <f t="shared" si="132"/>
        <v>-0.58113257391567275</v>
      </c>
      <c r="AF344" s="8">
        <f t="shared" si="133"/>
        <v>-0.19765855972525709</v>
      </c>
      <c r="AG344" s="8"/>
      <c r="AH344">
        <v>-13.58901205289356</v>
      </c>
      <c r="AJ344">
        <v>5.0240388855887899E-2</v>
      </c>
      <c r="AK344">
        <v>-2</v>
      </c>
      <c r="AL344">
        <v>-5.7001514146218381E-2</v>
      </c>
      <c r="AM344">
        <v>-2</v>
      </c>
      <c r="AN344">
        <v>0</v>
      </c>
      <c r="AO344">
        <v>0</v>
      </c>
      <c r="AP344">
        <v>0</v>
      </c>
      <c r="AQ344">
        <v>0</v>
      </c>
      <c r="AS344">
        <v>5.0240388855887899E-2</v>
      </c>
      <c r="AT344">
        <v>-2</v>
      </c>
      <c r="AU344">
        <v>-5.7001514146218381E-2</v>
      </c>
      <c r="AV344">
        <v>-2</v>
      </c>
      <c r="AW344">
        <v>3.5592111932549977E-2</v>
      </c>
      <c r="AX344">
        <v>-5.8564036138107199E-2</v>
      </c>
      <c r="AY344">
        <v>8.0190472762162332E-2</v>
      </c>
      <c r="AZ344">
        <v>-5.8564036138107199E-2</v>
      </c>
      <c r="BB344">
        <f t="shared" ref="BB344:BB398" si="139">IF($BB$341=0,AH344,IF($BB$341=1,AS344,IF($BB$341=2,AT344,IF($BB$341=3,AU344,IF($BB$341=4,AV344,IF($BB$341="1L",AW344,IF($BB$341="2L",AX344,IF($BB$341="3L",AY344,AZ344))))))))</f>
        <v>-5.8564036138107199E-2</v>
      </c>
    </row>
    <row r="345" spans="1:54" x14ac:dyDescent="0.3">
      <c r="A345">
        <v>21</v>
      </c>
      <c r="B345" t="s">
        <v>70</v>
      </c>
      <c r="C345" t="s">
        <v>67</v>
      </c>
      <c r="D345" t="s">
        <v>68</v>
      </c>
      <c r="F345" s="2">
        <v>0</v>
      </c>
      <c r="G345" s="2">
        <f t="shared" si="134"/>
        <v>1</v>
      </c>
      <c r="H345" s="4">
        <f t="shared" si="135"/>
        <v>0</v>
      </c>
      <c r="I345" s="14">
        <f t="shared" si="136"/>
        <v>1</v>
      </c>
      <c r="J345">
        <f t="shared" si="115"/>
        <v>0</v>
      </c>
      <c r="K345">
        <f t="shared" si="137"/>
        <v>4</v>
      </c>
      <c r="L345">
        <f t="shared" si="138"/>
        <v>0</v>
      </c>
      <c r="M345" s="8">
        <f t="shared" si="116"/>
        <v>-5.9028118157407106E-2</v>
      </c>
      <c r="N345" s="8">
        <f t="shared" si="117"/>
        <v>-5.4394361197532326E-2</v>
      </c>
      <c r="O345" s="8">
        <f t="shared" si="118"/>
        <v>-8.5495516785291631E-2</v>
      </c>
      <c r="P345" s="8">
        <f t="shared" si="119"/>
        <v>0.29677428565773428</v>
      </c>
      <c r="Q345" s="8">
        <f t="shared" si="120"/>
        <v>-6.7703904006787205E-2</v>
      </c>
      <c r="R345" s="8">
        <f t="shared" si="121"/>
        <v>-0.24393718469066497</v>
      </c>
      <c r="T345" s="8">
        <f t="shared" si="122"/>
        <v>-0.19690749177992059</v>
      </c>
      <c r="U345" s="8">
        <f t="shared" si="123"/>
        <v>-0.2001784411882834</v>
      </c>
      <c r="V345" s="8">
        <f t="shared" si="124"/>
        <v>-0.22778978848344589</v>
      </c>
      <c r="W345" s="8">
        <f t="shared" si="125"/>
        <v>3.9135815126675064E-2</v>
      </c>
      <c r="X345" s="8">
        <f t="shared" si="126"/>
        <v>0.37533928869900129</v>
      </c>
      <c r="Y345" s="8">
        <f t="shared" si="127"/>
        <v>5.4799753279469031E-2</v>
      </c>
      <c r="AA345" s="8">
        <f t="shared" si="128"/>
        <v>-0.72208891040760281</v>
      </c>
      <c r="AB345" s="8">
        <f t="shared" si="129"/>
        <v>-0.72246882204788376</v>
      </c>
      <c r="AC345" s="8">
        <f t="shared" si="130"/>
        <v>-0.6995925052441444</v>
      </c>
      <c r="AD345" s="8">
        <f t="shared" si="131"/>
        <v>-0.67060614598316326</v>
      </c>
      <c r="AE345" s="8">
        <f t="shared" si="132"/>
        <v>-0.57926956150020548</v>
      </c>
      <c r="AF345" s="8">
        <f t="shared" si="133"/>
        <v>-0.35527007252485454</v>
      </c>
      <c r="AG345" s="8"/>
      <c r="AH345">
        <v>-8.6183148759670836</v>
      </c>
      <c r="AJ345">
        <v>-9.2737464552413162E-2</v>
      </c>
      <c r="AK345">
        <v>0</v>
      </c>
      <c r="AL345">
        <v>-0.2404780157294584</v>
      </c>
      <c r="AM345">
        <v>0</v>
      </c>
      <c r="AN345">
        <v>0</v>
      </c>
      <c r="AO345">
        <v>0</v>
      </c>
      <c r="AP345">
        <v>0</v>
      </c>
      <c r="AQ345">
        <v>0</v>
      </c>
      <c r="AS345">
        <v>-9.2737464552413162E-2</v>
      </c>
      <c r="AT345">
        <v>0</v>
      </c>
      <c r="AU345">
        <v>-0.2404780157294584</v>
      </c>
      <c r="AV345">
        <v>0</v>
      </c>
      <c r="AW345">
        <v>-4.9397464067393003E-2</v>
      </c>
      <c r="AX345">
        <v>-0.12790195555663891</v>
      </c>
      <c r="AY345">
        <v>-0.116361710009761</v>
      </c>
      <c r="AZ345">
        <v>-0.12790195555663891</v>
      </c>
      <c r="BB345">
        <f t="shared" si="139"/>
        <v>-0.12790195555663891</v>
      </c>
    </row>
    <row r="346" spans="1:54" x14ac:dyDescent="0.3">
      <c r="A346">
        <v>21</v>
      </c>
      <c r="B346" t="s">
        <v>71</v>
      </c>
      <c r="C346" t="s">
        <v>67</v>
      </c>
      <c r="D346" t="s">
        <v>68</v>
      </c>
      <c r="F346" s="2">
        <v>0</v>
      </c>
      <c r="G346" s="2">
        <f t="shared" si="134"/>
        <v>0</v>
      </c>
      <c r="H346" s="4">
        <f t="shared" si="135"/>
        <v>0</v>
      </c>
      <c r="I346" s="14">
        <f t="shared" si="136"/>
        <v>0</v>
      </c>
      <c r="J346">
        <f t="shared" si="115"/>
        <v>1</v>
      </c>
      <c r="K346">
        <f t="shared" si="137"/>
        <v>4</v>
      </c>
      <c r="L346">
        <f t="shared" si="138"/>
        <v>0</v>
      </c>
      <c r="M346" s="8">
        <f t="shared" si="116"/>
        <v>-0.33940879291826542</v>
      </c>
      <c r="N346" s="8">
        <f t="shared" si="117"/>
        <v>-0.3309139083052075</v>
      </c>
      <c r="O346" s="8">
        <f t="shared" si="118"/>
        <v>-0.24955175966349241</v>
      </c>
      <c r="P346" s="8">
        <f t="shared" si="119"/>
        <v>-0.18122919173623059</v>
      </c>
      <c r="Q346" s="8">
        <f t="shared" si="120"/>
        <v>-0.28743820097158085</v>
      </c>
      <c r="R346" s="8">
        <f t="shared" si="121"/>
        <v>-0.88929975908253311</v>
      </c>
      <c r="T346" s="8">
        <f t="shared" si="122"/>
        <v>-0.37436842467434733</v>
      </c>
      <c r="U346" s="8">
        <f t="shared" si="123"/>
        <v>-0.37326271211263828</v>
      </c>
      <c r="V346" s="8">
        <f t="shared" si="124"/>
        <v>-0.30199267449194905</v>
      </c>
      <c r="W346" s="8">
        <f t="shared" si="125"/>
        <v>-0.22504044901703643</v>
      </c>
      <c r="X346" s="8">
        <f t="shared" si="126"/>
        <v>-0.13675828792703582</v>
      </c>
      <c r="Y346" s="8">
        <f t="shared" si="127"/>
        <v>-0.43712394489120854</v>
      </c>
      <c r="AA346" s="8">
        <f t="shared" si="128"/>
        <v>-0.8096853550063744</v>
      </c>
      <c r="AB346" s="8">
        <f t="shared" si="129"/>
        <v>-0.80722292787478211</v>
      </c>
      <c r="AC346" s="8">
        <f t="shared" si="130"/>
        <v>-0.7966892393992685</v>
      </c>
      <c r="AD346" s="8">
        <f t="shared" si="131"/>
        <v>-0.78192906098252624</v>
      </c>
      <c r="AE346" s="8">
        <f t="shared" si="132"/>
        <v>-0.67162026464946922</v>
      </c>
      <c r="AF346" s="8">
        <f t="shared" si="133"/>
        <v>-0.68426010433329987</v>
      </c>
      <c r="AG346" s="8"/>
      <c r="AH346">
        <v>-5.760638833173152</v>
      </c>
      <c r="AJ346">
        <v>9.1118293891139124E-2</v>
      </c>
      <c r="AK346">
        <v>2</v>
      </c>
      <c r="AL346">
        <v>0.67880077648830317</v>
      </c>
      <c r="AM346">
        <v>2</v>
      </c>
      <c r="AN346">
        <v>0</v>
      </c>
      <c r="AO346">
        <v>0</v>
      </c>
      <c r="AP346">
        <v>0</v>
      </c>
      <c r="AQ346">
        <v>0</v>
      </c>
      <c r="AS346">
        <v>9.1118293891139124E-2</v>
      </c>
      <c r="AT346">
        <v>2</v>
      </c>
      <c r="AU346">
        <v>0.67880077648830317</v>
      </c>
      <c r="AV346">
        <v>2</v>
      </c>
      <c r="AW346">
        <v>5.8370089355622462E-2</v>
      </c>
      <c r="AX346">
        <v>0.11627095377051599</v>
      </c>
      <c r="AY346">
        <v>0.14856108550578301</v>
      </c>
      <c r="AZ346">
        <v>0.11627095377051599</v>
      </c>
      <c r="BB346">
        <f t="shared" si="139"/>
        <v>0.11627095377051599</v>
      </c>
    </row>
    <row r="347" spans="1:54" x14ac:dyDescent="0.3">
      <c r="A347">
        <v>21</v>
      </c>
      <c r="B347" t="s">
        <v>72</v>
      </c>
      <c r="C347" t="s">
        <v>67</v>
      </c>
      <c r="D347" t="s">
        <v>68</v>
      </c>
      <c r="F347" s="2">
        <v>0</v>
      </c>
      <c r="G347" s="2">
        <f t="shared" si="134"/>
        <v>1</v>
      </c>
      <c r="H347" s="4">
        <f t="shared" si="135"/>
        <v>0</v>
      </c>
      <c r="I347" s="14">
        <f t="shared" si="136"/>
        <v>0</v>
      </c>
      <c r="J347">
        <f t="shared" si="115"/>
        <v>1</v>
      </c>
      <c r="K347">
        <f t="shared" si="137"/>
        <v>4</v>
      </c>
      <c r="L347">
        <f t="shared" si="138"/>
        <v>0</v>
      </c>
      <c r="M347" s="8">
        <f t="shared" si="116"/>
        <v>-0.31888035073734555</v>
      </c>
      <c r="N347" s="8">
        <f t="shared" si="117"/>
        <v>-0.31043762455161417</v>
      </c>
      <c r="O347" s="8">
        <f t="shared" si="118"/>
        <v>-0.87660451960146313</v>
      </c>
      <c r="P347" s="8">
        <f t="shared" si="119"/>
        <v>-0.69122930143993366</v>
      </c>
      <c r="Q347" s="8">
        <f t="shared" si="120"/>
        <v>-0.25456665444285409</v>
      </c>
      <c r="R347" s="8">
        <f t="shared" si="121"/>
        <v>-0.92068120487779115</v>
      </c>
      <c r="T347" s="8">
        <f t="shared" si="122"/>
        <v>-0.35536189205909496</v>
      </c>
      <c r="U347" s="8">
        <f t="shared" si="123"/>
        <v>-0.35436316265636691</v>
      </c>
      <c r="V347" s="8">
        <f t="shared" si="124"/>
        <v>-0.71283411191547819</v>
      </c>
      <c r="W347" s="8">
        <f t="shared" si="125"/>
        <v>-0.6302496120121478</v>
      </c>
      <c r="X347" s="8">
        <f t="shared" si="126"/>
        <v>-2.0539742106872948E-2</v>
      </c>
      <c r="Y347" s="8">
        <f t="shared" si="127"/>
        <v>-0.68469507255819995</v>
      </c>
      <c r="AA347" s="8">
        <f t="shared" si="128"/>
        <v>-0.78225177750422659</v>
      </c>
      <c r="AB347" s="8">
        <f t="shared" si="129"/>
        <v>-0.7824617133211923</v>
      </c>
      <c r="AC347" s="8">
        <f t="shared" si="130"/>
        <v>-0.90704353964912943</v>
      </c>
      <c r="AD347" s="8">
        <f t="shared" si="131"/>
        <v>-0.87754539429630318</v>
      </c>
      <c r="AE347" s="8">
        <f t="shared" si="132"/>
        <v>-0.68736015158242492</v>
      </c>
      <c r="AF347" s="8">
        <f t="shared" si="133"/>
        <v>-0.83364683572614462</v>
      </c>
      <c r="AG347" s="8"/>
      <c r="AH347">
        <v>36.156430383649543</v>
      </c>
      <c r="AJ347">
        <v>0.13361536958766429</v>
      </c>
      <c r="AK347">
        <v>4</v>
      </c>
      <c r="AL347">
        <v>0.97628030636398011</v>
      </c>
      <c r="AM347">
        <v>4</v>
      </c>
      <c r="AN347">
        <v>0</v>
      </c>
      <c r="AO347">
        <v>0</v>
      </c>
      <c r="AP347">
        <v>0</v>
      </c>
      <c r="AQ347">
        <v>0</v>
      </c>
      <c r="AS347">
        <v>0.13361536958766429</v>
      </c>
      <c r="AT347">
        <v>4</v>
      </c>
      <c r="AU347">
        <v>0.97628030636398011</v>
      </c>
      <c r="AV347">
        <v>4</v>
      </c>
      <c r="AW347">
        <v>4.8628170028648783E-2</v>
      </c>
      <c r="AX347">
        <v>0.23808717767835699</v>
      </c>
      <c r="AY347">
        <v>0.1244732004077663</v>
      </c>
      <c r="AZ347">
        <v>0.23808717767835699</v>
      </c>
      <c r="BB347">
        <f t="shared" si="139"/>
        <v>0.23808717767835699</v>
      </c>
    </row>
    <row r="348" spans="1:54" x14ac:dyDescent="0.3">
      <c r="A348">
        <v>21</v>
      </c>
      <c r="B348" t="s">
        <v>73</v>
      </c>
      <c r="C348" t="s">
        <v>67</v>
      </c>
      <c r="D348" t="s">
        <v>68</v>
      </c>
      <c r="F348" s="2">
        <v>0</v>
      </c>
      <c r="G348" s="2">
        <f t="shared" si="134"/>
        <v>0</v>
      </c>
      <c r="H348" s="4">
        <f t="shared" si="135"/>
        <v>0</v>
      </c>
      <c r="I348" s="14">
        <f t="shared" si="136"/>
        <v>0</v>
      </c>
      <c r="J348">
        <f t="shared" si="115"/>
        <v>1</v>
      </c>
      <c r="K348">
        <f t="shared" si="137"/>
        <v>4</v>
      </c>
      <c r="L348">
        <f t="shared" si="138"/>
        <v>0</v>
      </c>
      <c r="M348" s="8">
        <f t="shared" si="116"/>
        <v>0.90798702227367689</v>
      </c>
      <c r="N348" s="8">
        <f t="shared" si="117"/>
        <v>0.9143834613008488</v>
      </c>
      <c r="O348" s="8">
        <f t="shared" si="118"/>
        <v>-7.9243592646449118E-2</v>
      </c>
      <c r="P348" s="8">
        <f t="shared" si="119"/>
        <v>1.1981065680526271</v>
      </c>
      <c r="Q348" s="8">
        <f t="shared" si="120"/>
        <v>0.18188229208795437</v>
      </c>
      <c r="R348" s="8">
        <f t="shared" si="121"/>
        <v>-0.57553552973290656</v>
      </c>
      <c r="T348" s="8">
        <f t="shared" si="122"/>
        <v>0.26944856735784822</v>
      </c>
      <c r="U348" s="8">
        <f t="shared" si="123"/>
        <v>0.27295867916301547</v>
      </c>
      <c r="V348" s="8">
        <f t="shared" si="124"/>
        <v>-0.49227927567163543</v>
      </c>
      <c r="W348" s="8">
        <f t="shared" si="125"/>
        <v>-9.3524389922736741E-3</v>
      </c>
      <c r="X348" s="8">
        <f t="shared" si="126"/>
        <v>1.2389767743540308</v>
      </c>
      <c r="Y348" s="8">
        <f t="shared" si="127"/>
        <v>0.25317295365004233</v>
      </c>
      <c r="AA348" s="8">
        <f t="shared" si="128"/>
        <v>-0.66701993703247608</v>
      </c>
      <c r="AB348" s="8">
        <f t="shared" si="129"/>
        <v>-0.66397328766930908</v>
      </c>
      <c r="AC348" s="8">
        <f t="shared" si="130"/>
        <v>-0.85130435079290778</v>
      </c>
      <c r="AD348" s="8">
        <f t="shared" si="131"/>
        <v>-0.77125276679431987</v>
      </c>
      <c r="AE348" s="8">
        <f t="shared" si="132"/>
        <v>-0.43455987814893771</v>
      </c>
      <c r="AF348" s="8">
        <f t="shared" si="133"/>
        <v>-9.7194121893881824E-2</v>
      </c>
      <c r="AG348" s="8"/>
      <c r="AH348">
        <v>-13.225219435980311</v>
      </c>
      <c r="AJ348">
        <v>-5.0240388855887899E-2</v>
      </c>
      <c r="AK348">
        <v>2</v>
      </c>
      <c r="AL348">
        <v>5.7001514146218381E-2</v>
      </c>
      <c r="AM348">
        <v>2</v>
      </c>
      <c r="AN348">
        <v>0</v>
      </c>
      <c r="AO348">
        <v>0</v>
      </c>
      <c r="AP348">
        <v>0</v>
      </c>
      <c r="AQ348">
        <v>0</v>
      </c>
      <c r="AS348">
        <v>-5.0240388855887899E-2</v>
      </c>
      <c r="AT348">
        <v>2</v>
      </c>
      <c r="AU348">
        <v>5.7001514146218381E-2</v>
      </c>
      <c r="AV348">
        <v>2</v>
      </c>
      <c r="AW348">
        <v>-1.333192336404642E-2</v>
      </c>
      <c r="AX348">
        <v>8.9505628453601299E-2</v>
      </c>
      <c r="AY348">
        <v>-2.528492955895608E-2</v>
      </c>
      <c r="AZ348">
        <v>8.9505628453601299E-2</v>
      </c>
      <c r="BB348">
        <f t="shared" si="139"/>
        <v>8.9505628453601299E-2</v>
      </c>
    </row>
    <row r="349" spans="1:54" x14ac:dyDescent="0.3">
      <c r="A349">
        <v>21</v>
      </c>
      <c r="B349" t="s">
        <v>74</v>
      </c>
      <c r="C349" t="s">
        <v>67</v>
      </c>
      <c r="D349" t="s">
        <v>68</v>
      </c>
      <c r="F349" s="2">
        <v>0</v>
      </c>
      <c r="G349" s="2">
        <f t="shared" si="134"/>
        <v>0</v>
      </c>
      <c r="H349" s="4">
        <f t="shared" si="135"/>
        <v>0</v>
      </c>
      <c r="I349" s="14">
        <f t="shared" si="136"/>
        <v>0</v>
      </c>
      <c r="J349">
        <f t="shared" si="115"/>
        <v>1</v>
      </c>
      <c r="K349">
        <f t="shared" si="137"/>
        <v>4</v>
      </c>
      <c r="L349">
        <f t="shared" si="138"/>
        <v>0</v>
      </c>
      <c r="M349" s="8">
        <f t="shared" si="116"/>
        <v>-0.23693177753876943</v>
      </c>
      <c r="N349" s="8">
        <f t="shared" si="117"/>
        <v>-0.23044287676247605</v>
      </c>
      <c r="O349" s="8">
        <f t="shared" si="118"/>
        <v>-0.67636294106066519</v>
      </c>
      <c r="P349" s="8">
        <f t="shared" si="119"/>
        <v>-0.45102331620916669</v>
      </c>
      <c r="Q349" s="8">
        <f t="shared" si="120"/>
        <v>-0.26028494067247698</v>
      </c>
      <c r="R349" s="8">
        <f t="shared" si="121"/>
        <v>-0.42438023090053578</v>
      </c>
      <c r="T349" s="8">
        <f t="shared" si="122"/>
        <v>-0.2508602158201344</v>
      </c>
      <c r="U349" s="8">
        <f t="shared" si="123"/>
        <v>-0.24732307994919686</v>
      </c>
      <c r="V349" s="8">
        <f t="shared" si="124"/>
        <v>-0.49650578477589485</v>
      </c>
      <c r="W349" s="8">
        <f t="shared" si="125"/>
        <v>-0.15264096357907497</v>
      </c>
      <c r="X349" s="8">
        <f t="shared" si="126"/>
        <v>-5.5711339591989158E-2</v>
      </c>
      <c r="Y349" s="8">
        <f t="shared" si="127"/>
        <v>-0.37734753453024511</v>
      </c>
      <c r="AA349" s="8">
        <f t="shared" si="128"/>
        <v>-0.75608695838197737</v>
      </c>
      <c r="AB349" s="8">
        <f t="shared" si="129"/>
        <v>-0.75305285369251085</v>
      </c>
      <c r="AC349" s="8">
        <f t="shared" si="130"/>
        <v>-0.83065664521601357</v>
      </c>
      <c r="AD349" s="8">
        <f t="shared" si="131"/>
        <v>-0.75673487871840495</v>
      </c>
      <c r="AE349" s="8">
        <f t="shared" si="132"/>
        <v>-0.67630492700338174</v>
      </c>
      <c r="AF349" s="8">
        <f t="shared" si="133"/>
        <v>-0.64899781805908685</v>
      </c>
      <c r="AG349" s="8"/>
      <c r="AH349">
        <v>10.01397791662566</v>
      </c>
      <c r="AJ349">
        <v>9.2737464552413162E-2</v>
      </c>
      <c r="AK349">
        <v>0</v>
      </c>
      <c r="AL349">
        <v>0.2404780157294584</v>
      </c>
      <c r="AM349">
        <v>0</v>
      </c>
      <c r="AN349">
        <v>0</v>
      </c>
      <c r="AO349">
        <v>0</v>
      </c>
      <c r="AP349">
        <v>0</v>
      </c>
      <c r="AQ349">
        <v>0</v>
      </c>
      <c r="AS349">
        <v>9.2737464552413162E-2</v>
      </c>
      <c r="AT349">
        <v>0</v>
      </c>
      <c r="AU349">
        <v>0.2404780157294584</v>
      </c>
      <c r="AV349">
        <v>0</v>
      </c>
      <c r="AW349">
        <v>4.1709069095888E-2</v>
      </c>
      <c r="AX349">
        <v>0.14655347955597331</v>
      </c>
      <c r="AY349">
        <v>9.8464360867453624E-2</v>
      </c>
      <c r="AZ349">
        <v>0.14655347955597331</v>
      </c>
      <c r="BB349">
        <f t="shared" si="139"/>
        <v>0.14655347955597331</v>
      </c>
    </row>
    <row r="350" spans="1:54" x14ac:dyDescent="0.3">
      <c r="A350">
        <v>21</v>
      </c>
      <c r="B350" t="s">
        <v>75</v>
      </c>
      <c r="C350" t="s">
        <v>67</v>
      </c>
      <c r="D350" t="s">
        <v>68</v>
      </c>
      <c r="F350" s="2">
        <v>0</v>
      </c>
      <c r="G350" s="2">
        <f t="shared" si="134"/>
        <v>1</v>
      </c>
      <c r="H350" s="4">
        <f t="shared" si="135"/>
        <v>0</v>
      </c>
      <c r="I350" s="14">
        <f t="shared" si="136"/>
        <v>1</v>
      </c>
      <c r="J350">
        <f t="shared" si="115"/>
        <v>0</v>
      </c>
      <c r="K350">
        <f t="shared" si="137"/>
        <v>4</v>
      </c>
      <c r="L350">
        <f t="shared" si="138"/>
        <v>0</v>
      </c>
      <c r="M350" s="8">
        <f t="shared" si="116"/>
        <v>1.6842686394856832</v>
      </c>
      <c r="N350" s="8">
        <f t="shared" si="117"/>
        <v>1.6848236566466428</v>
      </c>
      <c r="O350" s="8">
        <f t="shared" si="118"/>
        <v>0.35838786614492324</v>
      </c>
      <c r="P350" s="8">
        <f t="shared" si="119"/>
        <v>0.8502756804059306</v>
      </c>
      <c r="Q350" s="8">
        <f t="shared" si="120"/>
        <v>-7.8579945821209141E-3</v>
      </c>
      <c r="R350" s="8">
        <f t="shared" si="121"/>
        <v>4.0098805465480449</v>
      </c>
      <c r="T350" s="8">
        <f t="shared" si="122"/>
        <v>0.78126605370907709</v>
      </c>
      <c r="U350" s="8">
        <f t="shared" si="123"/>
        <v>0.769868338652132</v>
      </c>
      <c r="V350" s="8">
        <f t="shared" si="124"/>
        <v>0.10196697130100241</v>
      </c>
      <c r="W350" s="8">
        <f t="shared" si="125"/>
        <v>0.13333527053953734</v>
      </c>
      <c r="X350" s="8">
        <f t="shared" si="126"/>
        <v>0.70261524128706299</v>
      </c>
      <c r="Y350" s="8">
        <f t="shared" si="127"/>
        <v>1.3502133399974121</v>
      </c>
      <c r="AA350" s="8">
        <f t="shared" si="128"/>
        <v>-0.58095540307499649</v>
      </c>
      <c r="AB350" s="8">
        <f t="shared" si="129"/>
        <v>-0.58392835348658023</v>
      </c>
      <c r="AC350" s="8">
        <f t="shared" si="130"/>
        <v>-0.67843366952092143</v>
      </c>
      <c r="AD350" s="8">
        <f t="shared" si="131"/>
        <v>-0.70979335849991954</v>
      </c>
      <c r="AE350" s="8">
        <f t="shared" si="132"/>
        <v>-0.53304306932537326</v>
      </c>
      <c r="AF350" s="8">
        <f t="shared" si="133"/>
        <v>0.44152698122026057</v>
      </c>
      <c r="AG350" s="8"/>
      <c r="AH350">
        <v>-13.94910345478889</v>
      </c>
      <c r="AJ350">
        <v>-9.1118293891139124E-2</v>
      </c>
      <c r="AK350">
        <v>-2</v>
      </c>
      <c r="AL350">
        <v>-0.67880077648830317</v>
      </c>
      <c r="AM350">
        <v>-2</v>
      </c>
      <c r="AN350">
        <v>0</v>
      </c>
      <c r="AO350">
        <v>0</v>
      </c>
      <c r="AP350">
        <v>0</v>
      </c>
      <c r="AQ350">
        <v>0</v>
      </c>
      <c r="AS350">
        <v>-9.1118293891139124E-2</v>
      </c>
      <c r="AT350">
        <v>-2</v>
      </c>
      <c r="AU350">
        <v>-0.67880077648830317</v>
      </c>
      <c r="AV350">
        <v>-2</v>
      </c>
      <c r="AW350">
        <v>-3.4822817893805758E-2</v>
      </c>
      <c r="AX350">
        <v>-5.1621185983610797E-2</v>
      </c>
      <c r="AY350">
        <v>-8.8301963160167612E-2</v>
      </c>
      <c r="AZ350">
        <v>-5.1621185983610797E-2</v>
      </c>
      <c r="BB350">
        <f t="shared" si="139"/>
        <v>-5.1621185983610797E-2</v>
      </c>
    </row>
    <row r="351" spans="1:54" x14ac:dyDescent="0.3">
      <c r="A351">
        <v>21</v>
      </c>
      <c r="B351" t="s">
        <v>76</v>
      </c>
      <c r="C351" t="s">
        <v>67</v>
      </c>
      <c r="D351" t="s">
        <v>68</v>
      </c>
      <c r="F351" s="2">
        <v>0</v>
      </c>
      <c r="G351" s="2">
        <f t="shared" si="134"/>
        <v>1</v>
      </c>
      <c r="H351" s="4">
        <f t="shared" si="135"/>
        <v>0</v>
      </c>
      <c r="I351" s="14">
        <f t="shared" si="136"/>
        <v>1</v>
      </c>
      <c r="J351">
        <f t="shared" si="115"/>
        <v>0</v>
      </c>
      <c r="K351">
        <f t="shared" si="137"/>
        <v>4</v>
      </c>
      <c r="L351">
        <f t="shared" si="138"/>
        <v>0</v>
      </c>
      <c r="M351" s="8">
        <f t="shared" si="116"/>
        <v>0.52715537156609205</v>
      </c>
      <c r="N351" s="8">
        <f t="shared" si="117"/>
        <v>0.54659567442558799</v>
      </c>
      <c r="O351" s="8">
        <f t="shared" si="118"/>
        <v>-0.44085764257542776</v>
      </c>
      <c r="P351" s="8">
        <f t="shared" si="119"/>
        <v>-0.1048992407761515</v>
      </c>
      <c r="Q351" s="8">
        <f t="shared" si="120"/>
        <v>1.0810951333830149E-3</v>
      </c>
      <c r="R351" s="8">
        <f t="shared" si="121"/>
        <v>-0.46533228931216458</v>
      </c>
      <c r="T351" s="8">
        <f t="shared" si="122"/>
        <v>9.5874223440595513E-2</v>
      </c>
      <c r="U351" s="8">
        <f t="shared" si="123"/>
        <v>0.10347305052788495</v>
      </c>
      <c r="V351" s="8">
        <f t="shared" si="124"/>
        <v>-0.49514792446781564</v>
      </c>
      <c r="W351" s="8">
        <f t="shared" si="125"/>
        <v>-0.16016279765012431</v>
      </c>
      <c r="X351" s="8">
        <f t="shared" si="126"/>
        <v>0.64528755772340918</v>
      </c>
      <c r="Y351" s="8">
        <f t="shared" si="127"/>
        <v>9.9425274745069805E-2</v>
      </c>
      <c r="AA351" s="8">
        <f t="shared" si="128"/>
        <v>-0.67435029331753693</v>
      </c>
      <c r="AB351" s="8">
        <f t="shared" si="129"/>
        <v>-0.66518326284966456</v>
      </c>
      <c r="AC351" s="8">
        <f t="shared" si="130"/>
        <v>-0.81864322293344527</v>
      </c>
      <c r="AD351" s="8">
        <f t="shared" si="131"/>
        <v>-0.7399416989654044</v>
      </c>
      <c r="AE351" s="8">
        <f t="shared" si="132"/>
        <v>-0.56440376983185625</v>
      </c>
      <c r="AF351" s="8">
        <f t="shared" si="133"/>
        <v>-0.20283458517944616</v>
      </c>
      <c r="AG351" s="8"/>
      <c r="AH351">
        <v>-13.94910345478889</v>
      </c>
      <c r="AJ351">
        <v>-9.1118293891139124E-2</v>
      </c>
      <c r="AK351">
        <v>-2</v>
      </c>
      <c r="AL351">
        <v>-0.67880077648830317</v>
      </c>
      <c r="AM351">
        <v>-2</v>
      </c>
      <c r="AN351">
        <v>0</v>
      </c>
      <c r="AO351">
        <v>0</v>
      </c>
      <c r="AP351">
        <v>0</v>
      </c>
      <c r="AQ351">
        <v>0</v>
      </c>
      <c r="AS351">
        <v>-9.1118293891139124E-2</v>
      </c>
      <c r="AT351">
        <v>-2</v>
      </c>
      <c r="AU351">
        <v>-0.67880077648830317</v>
      </c>
      <c r="AV351">
        <v>-2</v>
      </c>
      <c r="AW351">
        <v>-3.4822817893805758E-2</v>
      </c>
      <c r="AX351">
        <v>-5.1621185983610797E-2</v>
      </c>
      <c r="AY351">
        <v>-8.8301963160167612E-2</v>
      </c>
      <c r="AZ351">
        <v>-5.1621185983610797E-2</v>
      </c>
      <c r="BB351">
        <f t="shared" si="139"/>
        <v>-5.1621185983610797E-2</v>
      </c>
    </row>
    <row r="352" spans="1:54" x14ac:dyDescent="0.3">
      <c r="A352">
        <v>21</v>
      </c>
      <c r="B352" t="s">
        <v>77</v>
      </c>
      <c r="C352" t="s">
        <v>67</v>
      </c>
      <c r="D352" t="s">
        <v>68</v>
      </c>
      <c r="F352" s="2">
        <v>0</v>
      </c>
      <c r="G352" s="2">
        <f t="shared" si="134"/>
        <v>0</v>
      </c>
      <c r="H352" s="4">
        <f t="shared" si="135"/>
        <v>0</v>
      </c>
      <c r="I352" s="14">
        <f t="shared" si="136"/>
        <v>0</v>
      </c>
      <c r="J352">
        <f t="shared" si="115"/>
        <v>1</v>
      </c>
      <c r="K352">
        <f t="shared" si="137"/>
        <v>4</v>
      </c>
      <c r="L352">
        <f t="shared" si="138"/>
        <v>0</v>
      </c>
      <c r="M352" s="8">
        <f t="shared" si="116"/>
        <v>-0.21207954470060061</v>
      </c>
      <c r="N352" s="8">
        <f t="shared" si="117"/>
        <v>-0.19232935487404057</v>
      </c>
      <c r="O352" s="8">
        <f t="shared" si="118"/>
        <v>-0.67581511952445317</v>
      </c>
      <c r="P352" s="8">
        <f t="shared" si="119"/>
        <v>-0.57434130821585017</v>
      </c>
      <c r="Q352" s="8">
        <f t="shared" si="120"/>
        <v>-0.19701710222094435</v>
      </c>
      <c r="R352" s="8">
        <f t="shared" si="121"/>
        <v>-0.71941537955210344</v>
      </c>
      <c r="T352" s="8">
        <f t="shared" si="122"/>
        <v>-0.365665097407395</v>
      </c>
      <c r="U352" s="8">
        <f t="shared" si="123"/>
        <v>-0.36264991493842663</v>
      </c>
      <c r="V352" s="8">
        <f t="shared" si="124"/>
        <v>-0.61571222952234761</v>
      </c>
      <c r="W352" s="8">
        <f t="shared" si="125"/>
        <v>-0.51705199734897889</v>
      </c>
      <c r="X352" s="8">
        <f t="shared" si="126"/>
        <v>9.6796065834916983E-2</v>
      </c>
      <c r="Y352" s="8">
        <f t="shared" si="127"/>
        <v>-0.40201018889612156</v>
      </c>
      <c r="AA352" s="8">
        <f t="shared" si="128"/>
        <v>-0.7307395250676596</v>
      </c>
      <c r="AB352" s="8">
        <f t="shared" si="129"/>
        <v>-0.72486861376547862</v>
      </c>
      <c r="AC352" s="8">
        <f t="shared" si="130"/>
        <v>-0.83375534357887637</v>
      </c>
      <c r="AD352" s="8">
        <f t="shared" si="131"/>
        <v>-0.81779779480784276</v>
      </c>
      <c r="AE352" s="8">
        <f t="shared" si="132"/>
        <v>-0.61800724844862798</v>
      </c>
      <c r="AF352" s="8">
        <f t="shared" si="133"/>
        <v>-0.59768555980768512</v>
      </c>
      <c r="AG352" s="8"/>
      <c r="AH352">
        <v>10.01397791662566</v>
      </c>
      <c r="AJ352">
        <v>9.2737464552413162E-2</v>
      </c>
      <c r="AK352">
        <v>0</v>
      </c>
      <c r="AL352">
        <v>0.2404780157294584</v>
      </c>
      <c r="AM352">
        <v>0</v>
      </c>
      <c r="AN352">
        <v>0</v>
      </c>
      <c r="AO352">
        <v>0</v>
      </c>
      <c r="AP352">
        <v>0</v>
      </c>
      <c r="AQ352">
        <v>0</v>
      </c>
      <c r="AS352">
        <v>9.2737464552413162E-2</v>
      </c>
      <c r="AT352">
        <v>0</v>
      </c>
      <c r="AU352">
        <v>0.2404780157294584</v>
      </c>
      <c r="AV352">
        <v>0</v>
      </c>
      <c r="AW352">
        <v>4.1709069095888E-2</v>
      </c>
      <c r="AX352">
        <v>0.14655347955597331</v>
      </c>
      <c r="AY352">
        <v>9.8464360867453624E-2</v>
      </c>
      <c r="AZ352">
        <v>0.14655347955597331</v>
      </c>
      <c r="BB352">
        <f t="shared" si="139"/>
        <v>0.14655347955597331</v>
      </c>
    </row>
    <row r="353" spans="1:54" x14ac:dyDescent="0.3">
      <c r="A353">
        <v>21</v>
      </c>
      <c r="B353" t="s">
        <v>78</v>
      </c>
      <c r="C353" t="s">
        <v>67</v>
      </c>
      <c r="D353" t="s">
        <v>68</v>
      </c>
      <c r="F353" s="2">
        <v>0</v>
      </c>
      <c r="G353" s="2">
        <f t="shared" si="134"/>
        <v>0</v>
      </c>
      <c r="H353" s="4">
        <f t="shared" si="135"/>
        <v>0</v>
      </c>
      <c r="I353" s="14">
        <f t="shared" si="136"/>
        <v>0</v>
      </c>
      <c r="J353">
        <f t="shared" si="115"/>
        <v>1</v>
      </c>
      <c r="K353">
        <f t="shared" si="137"/>
        <v>4</v>
      </c>
      <c r="L353">
        <f t="shared" si="138"/>
        <v>0</v>
      </c>
      <c r="M353" s="8">
        <f t="shared" si="116"/>
        <v>0.18110984279274087</v>
      </c>
      <c r="N353" s="8">
        <f t="shared" si="117"/>
        <v>0.18814971086974666</v>
      </c>
      <c r="O353" s="8">
        <f t="shared" si="118"/>
        <v>-0.36127019173079433</v>
      </c>
      <c r="P353" s="8">
        <f t="shared" si="119"/>
        <v>-0.3026886047916767</v>
      </c>
      <c r="Q353" s="8">
        <f t="shared" si="120"/>
        <v>-6.1450577203858901E-2</v>
      </c>
      <c r="R353" s="8">
        <f t="shared" si="121"/>
        <v>-0.24235099691092182</v>
      </c>
      <c r="T353" s="8">
        <f t="shared" si="122"/>
        <v>-2.1399933812261032E-2</v>
      </c>
      <c r="U353" s="8">
        <f t="shared" si="123"/>
        <v>-1.8184624775276565E-2</v>
      </c>
      <c r="V353" s="8">
        <f t="shared" si="124"/>
        <v>-0.33257112481605294</v>
      </c>
      <c r="W353" s="8">
        <f t="shared" si="125"/>
        <v>-0.19223221095376752</v>
      </c>
      <c r="X353" s="8">
        <f t="shared" si="126"/>
        <v>0.39522518250920508</v>
      </c>
      <c r="Y353" s="8">
        <f t="shared" si="127"/>
        <v>0.11436773789123804</v>
      </c>
      <c r="AA353" s="8">
        <f t="shared" si="128"/>
        <v>-0.75857274814883313</v>
      </c>
      <c r="AB353" s="8">
        <f t="shared" si="129"/>
        <v>-0.75545356174217049</v>
      </c>
      <c r="AC353" s="8">
        <f t="shared" si="130"/>
        <v>-0.80648109357702658</v>
      </c>
      <c r="AD353" s="8">
        <f t="shared" si="131"/>
        <v>-0.77843381989265081</v>
      </c>
      <c r="AE353" s="8">
        <f t="shared" si="132"/>
        <v>-0.58354595681436028</v>
      </c>
      <c r="AF353" s="8">
        <f t="shared" si="133"/>
        <v>-0.31008959301756539</v>
      </c>
      <c r="AG353" s="8"/>
      <c r="AH353">
        <v>-13.225219435980311</v>
      </c>
      <c r="AJ353">
        <v>-5.0240388855887899E-2</v>
      </c>
      <c r="AK353">
        <v>2</v>
      </c>
      <c r="AL353">
        <v>5.7001514146218381E-2</v>
      </c>
      <c r="AM353">
        <v>2</v>
      </c>
      <c r="AN353">
        <v>0</v>
      </c>
      <c r="AO353">
        <v>0</v>
      </c>
      <c r="AP353">
        <v>0</v>
      </c>
      <c r="AQ353">
        <v>0</v>
      </c>
      <c r="AS353">
        <v>-5.0240388855887899E-2</v>
      </c>
      <c r="AT353">
        <v>2</v>
      </c>
      <c r="AU353">
        <v>5.7001514146218381E-2</v>
      </c>
      <c r="AV353">
        <v>2</v>
      </c>
      <c r="AW353">
        <v>-1.333192336404642E-2</v>
      </c>
      <c r="AX353">
        <v>8.9505628453601299E-2</v>
      </c>
      <c r="AY353">
        <v>-2.528492955895608E-2</v>
      </c>
      <c r="AZ353">
        <v>8.9505628453601299E-2</v>
      </c>
      <c r="BB353">
        <f t="shared" si="139"/>
        <v>8.9505628453601299E-2</v>
      </c>
    </row>
    <row r="354" spans="1:54" x14ac:dyDescent="0.3">
      <c r="A354">
        <v>21</v>
      </c>
      <c r="B354" t="s">
        <v>79</v>
      </c>
      <c r="C354" t="s">
        <v>67</v>
      </c>
      <c r="D354" t="s">
        <v>68</v>
      </c>
      <c r="F354" s="2">
        <v>0</v>
      </c>
      <c r="G354" s="2">
        <f t="shared" si="134"/>
        <v>1</v>
      </c>
      <c r="H354" s="4">
        <f t="shared" si="135"/>
        <v>0</v>
      </c>
      <c r="I354" s="14">
        <f t="shared" si="136"/>
        <v>0</v>
      </c>
      <c r="J354">
        <f t="shared" si="115"/>
        <v>1</v>
      </c>
      <c r="K354">
        <f t="shared" si="137"/>
        <v>4</v>
      </c>
      <c r="L354">
        <f t="shared" si="138"/>
        <v>0</v>
      </c>
      <c r="M354" s="8">
        <f t="shared" si="116"/>
        <v>-0.48232147269780834</v>
      </c>
      <c r="N354" s="8">
        <f t="shared" si="117"/>
        <v>-0.47765109077296991</v>
      </c>
      <c r="O354" s="8">
        <f t="shared" si="118"/>
        <v>-0.89231060157434983</v>
      </c>
      <c r="P354" s="8">
        <f t="shared" si="119"/>
        <v>-0.88611157893860382</v>
      </c>
      <c r="Q354" s="8">
        <f t="shared" si="120"/>
        <v>-0.30000666540060483</v>
      </c>
      <c r="R354" s="8">
        <f t="shared" si="121"/>
        <v>-0.93822658838142892</v>
      </c>
      <c r="T354" s="8">
        <f t="shared" si="122"/>
        <v>-0.42313740751157813</v>
      </c>
      <c r="U354" s="8">
        <f t="shared" si="123"/>
        <v>-0.41954913452975395</v>
      </c>
      <c r="V354" s="8">
        <f t="shared" si="124"/>
        <v>-0.71903209602381846</v>
      </c>
      <c r="W354" s="8">
        <f t="shared" si="125"/>
        <v>-0.56454848379904576</v>
      </c>
      <c r="X354" s="8">
        <f t="shared" si="126"/>
        <v>-0.15721318562618644</v>
      </c>
      <c r="Y354" s="8">
        <f t="shared" si="127"/>
        <v>-0.758331523887533</v>
      </c>
      <c r="AA354" s="8">
        <f t="shared" si="128"/>
        <v>-0.80313507513937643</v>
      </c>
      <c r="AB354" s="8">
        <f t="shared" si="129"/>
        <v>-0.80193980979300339</v>
      </c>
      <c r="AC354" s="8">
        <f t="shared" si="130"/>
        <v>-0.8927732415224503</v>
      </c>
      <c r="AD354" s="8">
        <f t="shared" si="131"/>
        <v>-0.86614788399983444</v>
      </c>
      <c r="AE354" s="8">
        <f t="shared" si="132"/>
        <v>-0.68873461110812884</v>
      </c>
      <c r="AF354" s="8">
        <f t="shared" si="133"/>
        <v>-0.8691146009804559</v>
      </c>
      <c r="AG354" s="8"/>
      <c r="AH354">
        <v>36.156430383649543</v>
      </c>
      <c r="AJ354">
        <v>0.13361536958766429</v>
      </c>
      <c r="AK354">
        <v>4</v>
      </c>
      <c r="AL354">
        <v>0.97628030636398011</v>
      </c>
      <c r="AM354">
        <v>4</v>
      </c>
      <c r="AN354">
        <v>0</v>
      </c>
      <c r="AO354">
        <v>0</v>
      </c>
      <c r="AP354">
        <v>0</v>
      </c>
      <c r="AQ354">
        <v>0</v>
      </c>
      <c r="AS354">
        <v>0.13361536958766429</v>
      </c>
      <c r="AT354">
        <v>4</v>
      </c>
      <c r="AU354">
        <v>0.97628030636398011</v>
      </c>
      <c r="AV354">
        <v>4</v>
      </c>
      <c r="AW354">
        <v>4.8628170028648783E-2</v>
      </c>
      <c r="AX354">
        <v>0.23808717767835699</v>
      </c>
      <c r="AY354">
        <v>0.1244732004077663</v>
      </c>
      <c r="AZ354">
        <v>0.23808717767835699</v>
      </c>
      <c r="BB354">
        <f t="shared" si="139"/>
        <v>0.23808717767835699</v>
      </c>
    </row>
    <row r="355" spans="1:54" x14ac:dyDescent="0.3">
      <c r="A355">
        <v>21</v>
      </c>
      <c r="B355" t="s">
        <v>80</v>
      </c>
      <c r="C355" t="s">
        <v>67</v>
      </c>
      <c r="D355" t="s">
        <v>68</v>
      </c>
      <c r="F355" s="2">
        <v>0</v>
      </c>
      <c r="G355" s="2">
        <f t="shared" si="134"/>
        <v>0</v>
      </c>
      <c r="H355" s="4">
        <f t="shared" si="135"/>
        <v>0</v>
      </c>
      <c r="I355" s="14">
        <f t="shared" si="136"/>
        <v>0</v>
      </c>
      <c r="J355">
        <f t="shared" si="115"/>
        <v>1</v>
      </c>
      <c r="K355">
        <f t="shared" si="137"/>
        <v>4</v>
      </c>
      <c r="L355">
        <f t="shared" si="138"/>
        <v>0</v>
      </c>
      <c r="M355" s="8">
        <f t="shared" si="116"/>
        <v>-0.26777977023372257</v>
      </c>
      <c r="N355" s="8">
        <f t="shared" si="117"/>
        <v>-0.25124264308302618</v>
      </c>
      <c r="O355" s="8">
        <f t="shared" si="118"/>
        <v>-0.70189117695930958</v>
      </c>
      <c r="P355" s="8">
        <f t="shared" si="119"/>
        <v>-0.59205735918863722</v>
      </c>
      <c r="Q355" s="8">
        <f t="shared" si="120"/>
        <v>-0.20640368574824669</v>
      </c>
      <c r="R355" s="8">
        <f t="shared" si="121"/>
        <v>-0.65567302098403502</v>
      </c>
      <c r="T355" s="8">
        <f t="shared" si="122"/>
        <v>-0.35225871466897629</v>
      </c>
      <c r="U355" s="8">
        <f t="shared" si="123"/>
        <v>-0.34124245059267155</v>
      </c>
      <c r="V355" s="8">
        <f t="shared" si="124"/>
        <v>-0.45272466579247556</v>
      </c>
      <c r="W355" s="8">
        <f t="shared" si="125"/>
        <v>-0.45477089187715714</v>
      </c>
      <c r="X355" s="8">
        <f t="shared" si="126"/>
        <v>7.9913200286849867E-2</v>
      </c>
      <c r="Y355" s="8">
        <f t="shared" si="127"/>
        <v>-0.17019828881899796</v>
      </c>
      <c r="AA355" s="8">
        <f t="shared" si="128"/>
        <v>-0.77563643418187167</v>
      </c>
      <c r="AB355" s="8">
        <f t="shared" si="129"/>
        <v>-0.7677336115689366</v>
      </c>
      <c r="AC355" s="8">
        <f t="shared" si="130"/>
        <v>-0.80841151220904395</v>
      </c>
      <c r="AD355" s="8">
        <f t="shared" si="131"/>
        <v>-0.8125215414248963</v>
      </c>
      <c r="AE355" s="8">
        <f t="shared" si="132"/>
        <v>-0.60788078759380326</v>
      </c>
      <c r="AF355" s="8">
        <f t="shared" si="133"/>
        <v>-0.43234319425443568</v>
      </c>
      <c r="AG355" s="8"/>
      <c r="AH355">
        <v>-5.760638833173152</v>
      </c>
      <c r="AJ355">
        <v>9.1118293891139124E-2</v>
      </c>
      <c r="AK355">
        <v>2</v>
      </c>
      <c r="AL355">
        <v>0.67880077648830317</v>
      </c>
      <c r="AM355">
        <v>2</v>
      </c>
      <c r="AN355">
        <v>0</v>
      </c>
      <c r="AO355">
        <v>0</v>
      </c>
      <c r="AP355">
        <v>0</v>
      </c>
      <c r="AQ355">
        <v>0</v>
      </c>
      <c r="AS355">
        <v>9.1118293891139124E-2</v>
      </c>
      <c r="AT355">
        <v>2</v>
      </c>
      <c r="AU355">
        <v>0.67880077648830317</v>
      </c>
      <c r="AV355">
        <v>2</v>
      </c>
      <c r="AW355">
        <v>5.8370089355622462E-2</v>
      </c>
      <c r="AX355">
        <v>0.11627095377051599</v>
      </c>
      <c r="AY355">
        <v>0.14856108550578301</v>
      </c>
      <c r="AZ355">
        <v>0.11627095377051599</v>
      </c>
      <c r="BB355">
        <f t="shared" si="139"/>
        <v>0.11627095377051599</v>
      </c>
    </row>
    <row r="356" spans="1:54" x14ac:dyDescent="0.3">
      <c r="A356">
        <v>21</v>
      </c>
      <c r="B356" t="s">
        <v>81</v>
      </c>
      <c r="C356" t="s">
        <v>67</v>
      </c>
      <c r="D356" t="s">
        <v>68</v>
      </c>
      <c r="F356" s="2">
        <v>0</v>
      </c>
      <c r="G356" s="2">
        <f t="shared" si="134"/>
        <v>1</v>
      </c>
      <c r="H356" s="4">
        <f t="shared" si="135"/>
        <v>0</v>
      </c>
      <c r="I356" s="14">
        <f t="shared" si="136"/>
        <v>1</v>
      </c>
      <c r="J356">
        <f t="shared" si="115"/>
        <v>0</v>
      </c>
      <c r="K356">
        <f t="shared" si="137"/>
        <v>4</v>
      </c>
      <c r="L356">
        <f t="shared" si="138"/>
        <v>0</v>
      </c>
      <c r="M356" s="8">
        <f t="shared" si="116"/>
        <v>0.95088003947163702</v>
      </c>
      <c r="N356" s="8">
        <f t="shared" si="117"/>
        <v>0.94867727977504857</v>
      </c>
      <c r="O356" s="8">
        <f t="shared" si="118"/>
        <v>0.40618726857368287</v>
      </c>
      <c r="P356" s="8">
        <f t="shared" si="119"/>
        <v>0.51321662694471437</v>
      </c>
      <c r="Q356" s="8">
        <f t="shared" si="120"/>
        <v>0.15553212933864416</v>
      </c>
      <c r="R356" s="8">
        <f t="shared" si="121"/>
        <v>-0.32905635301264602</v>
      </c>
      <c r="T356" s="8">
        <f t="shared" si="122"/>
        <v>0.34069192919144858</v>
      </c>
      <c r="U356" s="8">
        <f t="shared" si="123"/>
        <v>0.34078266966949311</v>
      </c>
      <c r="V356" s="8">
        <f t="shared" si="124"/>
        <v>0.11243334498603109</v>
      </c>
      <c r="W356" s="8">
        <f t="shared" si="125"/>
        <v>0.17978490561603655</v>
      </c>
      <c r="X356" s="8">
        <f t="shared" si="126"/>
        <v>1.1487077289883936</v>
      </c>
      <c r="Y356" s="8">
        <f t="shared" si="127"/>
        <v>0.47292275640847431</v>
      </c>
      <c r="AA356" s="8">
        <f t="shared" si="128"/>
        <v>-0.57716672944404823</v>
      </c>
      <c r="AB356" s="8">
        <f t="shared" si="129"/>
        <v>-0.57800314849195289</v>
      </c>
      <c r="AC356" s="8">
        <f t="shared" si="130"/>
        <v>-0.61047293469218011</v>
      </c>
      <c r="AD356" s="8">
        <f t="shared" si="131"/>
        <v>-0.61459247529507333</v>
      </c>
      <c r="AE356" s="8">
        <f t="shared" si="132"/>
        <v>-0.45575329607298076</v>
      </c>
      <c r="AF356" s="8">
        <f t="shared" si="133"/>
        <v>4.5390629300520527E-2</v>
      </c>
      <c r="AG356" s="8"/>
      <c r="AH356">
        <v>-8.6183148759670853</v>
      </c>
      <c r="AJ356">
        <v>-9.2737464552413162E-2</v>
      </c>
      <c r="AK356">
        <v>0</v>
      </c>
      <c r="AL356">
        <v>-0.2404780157294584</v>
      </c>
      <c r="AM356">
        <v>0</v>
      </c>
      <c r="AN356">
        <v>0</v>
      </c>
      <c r="AO356">
        <v>0</v>
      </c>
      <c r="AP356">
        <v>0</v>
      </c>
      <c r="AQ356">
        <v>0</v>
      </c>
      <c r="AS356">
        <v>-9.2737464552413162E-2</v>
      </c>
      <c r="AT356">
        <v>0</v>
      </c>
      <c r="AU356">
        <v>-0.2404780157294584</v>
      </c>
      <c r="AV356">
        <v>0</v>
      </c>
      <c r="AW356">
        <v>-4.9397464067393003E-2</v>
      </c>
      <c r="AX356">
        <v>-0.12790195555663891</v>
      </c>
      <c r="AY356">
        <v>-0.116361710009761</v>
      </c>
      <c r="AZ356">
        <v>-0.12790195555663891</v>
      </c>
      <c r="BB356">
        <f t="shared" si="139"/>
        <v>-0.12790195555663891</v>
      </c>
    </row>
    <row r="357" spans="1:54" x14ac:dyDescent="0.3">
      <c r="A357">
        <v>21</v>
      </c>
      <c r="B357" t="s">
        <v>82</v>
      </c>
      <c r="C357" t="s">
        <v>67</v>
      </c>
      <c r="D357" t="s">
        <v>68</v>
      </c>
      <c r="F357" s="2">
        <v>0</v>
      </c>
      <c r="G357" s="2">
        <f t="shared" si="134"/>
        <v>1</v>
      </c>
      <c r="H357" s="4">
        <f t="shared" si="135"/>
        <v>0</v>
      </c>
      <c r="I357" s="14">
        <f t="shared" si="136"/>
        <v>1</v>
      </c>
      <c r="J357">
        <f t="shared" si="115"/>
        <v>0</v>
      </c>
      <c r="K357">
        <f t="shared" si="137"/>
        <v>4</v>
      </c>
      <c r="L357">
        <f t="shared" si="138"/>
        <v>0</v>
      </c>
      <c r="M357" s="8">
        <f t="shared" si="116"/>
        <v>-0.39731030572401815</v>
      </c>
      <c r="N357" s="8">
        <f t="shared" si="117"/>
        <v>-0.39102154929955668</v>
      </c>
      <c r="O357" s="8">
        <f t="shared" si="118"/>
        <v>-0.79135113089433018</v>
      </c>
      <c r="P357" s="8">
        <f t="shared" si="119"/>
        <v>-0.76677353650622926</v>
      </c>
      <c r="Q357" s="8">
        <f t="shared" si="120"/>
        <v>-0.24278229760170761</v>
      </c>
      <c r="R357" s="8">
        <f t="shared" si="121"/>
        <v>-0.48748445562724563</v>
      </c>
      <c r="T357" s="8">
        <f t="shared" si="122"/>
        <v>-0.40161460387201087</v>
      </c>
      <c r="U357" s="8">
        <f t="shared" si="123"/>
        <v>-0.39682393702796231</v>
      </c>
      <c r="V357" s="8">
        <f t="shared" si="124"/>
        <v>-0.66334605746101194</v>
      </c>
      <c r="W357" s="8">
        <f t="shared" si="125"/>
        <v>-0.52025476015680094</v>
      </c>
      <c r="X357" s="8">
        <f t="shared" si="126"/>
        <v>-5.9648109386759877E-3</v>
      </c>
      <c r="Y357" s="8">
        <f t="shared" si="127"/>
        <v>-7.9517236362805693E-2</v>
      </c>
      <c r="AA357" s="8">
        <f t="shared" si="128"/>
        <v>-0.84401758448107922</v>
      </c>
      <c r="AB357" s="8">
        <f t="shared" si="129"/>
        <v>-0.84023248729830491</v>
      </c>
      <c r="AC357" s="8">
        <f t="shared" si="130"/>
        <v>-0.90267435606312951</v>
      </c>
      <c r="AD357" s="8">
        <f t="shared" si="131"/>
        <v>-0.87364996208408441</v>
      </c>
      <c r="AE357" s="8">
        <f t="shared" si="132"/>
        <v>-0.65132646909684599</v>
      </c>
      <c r="AF357" s="8">
        <f t="shared" si="133"/>
        <v>-0.46273108314008654</v>
      </c>
      <c r="AG357" s="8"/>
      <c r="AH357">
        <v>-13.58901205289356</v>
      </c>
      <c r="AJ357">
        <v>5.0240388855887899E-2</v>
      </c>
      <c r="AK357">
        <v>-2</v>
      </c>
      <c r="AL357">
        <v>-5.7001514146218381E-2</v>
      </c>
      <c r="AM357">
        <v>-2</v>
      </c>
      <c r="AN357">
        <v>0</v>
      </c>
      <c r="AO357">
        <v>0</v>
      </c>
      <c r="AP357">
        <v>0</v>
      </c>
      <c r="AQ357">
        <v>0</v>
      </c>
      <c r="AS357">
        <v>5.0240388855887899E-2</v>
      </c>
      <c r="AT357">
        <v>-2</v>
      </c>
      <c r="AU357">
        <v>-5.7001514146218381E-2</v>
      </c>
      <c r="AV357">
        <v>-2</v>
      </c>
      <c r="AW357">
        <v>3.5592111932549977E-2</v>
      </c>
      <c r="AX357">
        <v>-5.8564036138107199E-2</v>
      </c>
      <c r="AY357">
        <v>8.0190472762162332E-2</v>
      </c>
      <c r="AZ357">
        <v>-5.8564036138107199E-2</v>
      </c>
      <c r="BB357">
        <f t="shared" si="139"/>
        <v>-5.8564036138107199E-2</v>
      </c>
    </row>
    <row r="358" spans="1:54" x14ac:dyDescent="0.3">
      <c r="A358">
        <v>21</v>
      </c>
      <c r="B358" t="s">
        <v>83</v>
      </c>
      <c r="C358" t="s">
        <v>67</v>
      </c>
      <c r="D358" t="s">
        <v>68</v>
      </c>
      <c r="F358" s="2">
        <v>0</v>
      </c>
      <c r="G358" s="2">
        <f t="shared" si="134"/>
        <v>0</v>
      </c>
      <c r="H358" s="4">
        <f t="shared" si="135"/>
        <v>1</v>
      </c>
      <c r="I358" s="14">
        <f t="shared" si="136"/>
        <v>1</v>
      </c>
      <c r="J358">
        <f t="shared" si="115"/>
        <v>0</v>
      </c>
      <c r="K358">
        <f t="shared" si="137"/>
        <v>4</v>
      </c>
      <c r="L358">
        <f t="shared" si="138"/>
        <v>4</v>
      </c>
      <c r="M358" s="8">
        <f t="shared" si="116"/>
        <v>1.7800726977358108</v>
      </c>
      <c r="N358" s="8">
        <f t="shared" si="117"/>
        <v>1.7808569397908418</v>
      </c>
      <c r="O358" s="8">
        <f t="shared" si="118"/>
        <v>0.72288169168282135</v>
      </c>
      <c r="P358" s="8">
        <f t="shared" si="119"/>
        <v>0.46616697404234142</v>
      </c>
      <c r="Q358" s="8">
        <f t="shared" si="120"/>
        <v>-2.2734801179809205E-2</v>
      </c>
      <c r="R358" s="8">
        <f t="shared" si="121"/>
        <v>167.87187461510041</v>
      </c>
      <c r="T358" s="8">
        <f t="shared" si="122"/>
        <v>1.2154864551360138</v>
      </c>
      <c r="U358" s="8">
        <f t="shared" si="123"/>
        <v>1.2134740410420872</v>
      </c>
      <c r="V358" s="8">
        <f t="shared" si="124"/>
        <v>0.80284768758117664</v>
      </c>
      <c r="W358" s="8">
        <f t="shared" si="125"/>
        <v>0.35124802062795246</v>
      </c>
      <c r="X358" s="8">
        <f t="shared" si="126"/>
        <v>0.6533536141677202</v>
      </c>
      <c r="Y358" s="8">
        <f t="shared" si="127"/>
        <v>59.717033287309803</v>
      </c>
      <c r="AA358" s="8">
        <f t="shared" si="128"/>
        <v>-0.41447038770445055</v>
      </c>
      <c r="AB358" s="8">
        <f t="shared" si="129"/>
        <v>-0.42078103386629606</v>
      </c>
      <c r="AC358" s="8">
        <f t="shared" si="130"/>
        <v>-0.41817789295183</v>
      </c>
      <c r="AD358" s="8">
        <f t="shared" si="131"/>
        <v>-0.64476553948583626</v>
      </c>
      <c r="AE358" s="8">
        <f t="shared" si="132"/>
        <v>-0.54598415468201988</v>
      </c>
      <c r="AF358" s="8">
        <f t="shared" si="133"/>
        <v>24.645345644530156</v>
      </c>
      <c r="AG358" s="8"/>
      <c r="AH358">
        <v>8.9718803525277977</v>
      </c>
      <c r="AJ358">
        <v>-0.13361536958766429</v>
      </c>
      <c r="AK358">
        <v>-4</v>
      </c>
      <c r="AL358">
        <v>-0.97628030636398011</v>
      </c>
      <c r="AM358">
        <v>-4</v>
      </c>
      <c r="AN358">
        <v>0</v>
      </c>
      <c r="AO358">
        <v>0</v>
      </c>
      <c r="AP358">
        <v>0</v>
      </c>
      <c r="AQ358">
        <v>0</v>
      </c>
      <c r="AS358">
        <v>-0.13361536958766429</v>
      </c>
      <c r="AT358">
        <v>-4</v>
      </c>
      <c r="AU358">
        <v>-0.97628030636398011</v>
      </c>
      <c r="AV358">
        <v>-4</v>
      </c>
      <c r="AW358">
        <v>-8.6747235087464E-2</v>
      </c>
      <c r="AX358">
        <v>-0.35233006178009058</v>
      </c>
      <c r="AY358">
        <v>-0.22174051681428061</v>
      </c>
      <c r="AZ358">
        <v>-0.35233006178009058</v>
      </c>
      <c r="BB358">
        <f t="shared" si="139"/>
        <v>-0.35233006178009058</v>
      </c>
    </row>
    <row r="359" spans="1:54" x14ac:dyDescent="0.3">
      <c r="A359">
        <v>22</v>
      </c>
      <c r="B359" t="s">
        <v>84</v>
      </c>
      <c r="C359" t="s">
        <v>85</v>
      </c>
      <c r="D359" t="s">
        <v>86</v>
      </c>
      <c r="F359" s="2">
        <v>0</v>
      </c>
      <c r="G359" s="2">
        <f t="shared" si="134"/>
        <v>0</v>
      </c>
      <c r="H359" s="4">
        <f t="shared" si="135"/>
        <v>0</v>
      </c>
      <c r="I359" s="14">
        <f t="shared" si="136"/>
        <v>1</v>
      </c>
      <c r="J359">
        <f t="shared" si="115"/>
        <v>0</v>
      </c>
      <c r="K359">
        <f t="shared" si="137"/>
        <v>3</v>
      </c>
      <c r="L359">
        <f t="shared" si="138"/>
        <v>0</v>
      </c>
      <c r="M359" s="8">
        <f t="shared" si="116"/>
        <v>-0.20057341123428504</v>
      </c>
      <c r="N359" s="8">
        <f t="shared" si="117"/>
        <v>-0.19064464875256978</v>
      </c>
      <c r="O359" s="8">
        <f t="shared" si="118"/>
        <v>-0.17645499619387223</v>
      </c>
      <c r="P359" s="8">
        <f t="shared" si="119"/>
        <v>-0.4210215856541511</v>
      </c>
      <c r="Q359" s="8">
        <f t="shared" si="120"/>
        <v>-0.24074101432900732</v>
      </c>
      <c r="R359" s="8">
        <f t="shared" si="121"/>
        <v>-0.29486188529005813</v>
      </c>
      <c r="T359" s="8">
        <f t="shared" si="122"/>
        <v>-0.2560349675698555</v>
      </c>
      <c r="U359" s="8">
        <f t="shared" si="123"/>
        <v>-0.24644985133936806</v>
      </c>
      <c r="V359" s="8">
        <f t="shared" si="124"/>
        <v>-0.16397977133897587</v>
      </c>
      <c r="W359" s="8">
        <f t="shared" si="125"/>
        <v>-0.39851499084862152</v>
      </c>
      <c r="X359" s="8">
        <f t="shared" si="126"/>
        <v>-7.9559019990634333E-2</v>
      </c>
      <c r="Y359" s="8">
        <f t="shared" si="127"/>
        <v>-1.6340557586743815E-2</v>
      </c>
      <c r="AA359" s="8">
        <f t="shared" si="128"/>
        <v>-0.74858725975407614</v>
      </c>
      <c r="AB359" s="8">
        <f t="shared" si="129"/>
        <v>-0.74155822467790133</v>
      </c>
      <c r="AC359" s="8">
        <f t="shared" si="130"/>
        <v>-0.69878955504274498</v>
      </c>
      <c r="AD359" s="8">
        <f t="shared" si="131"/>
        <v>-0.8098602859772398</v>
      </c>
      <c r="AE359" s="8">
        <f t="shared" si="132"/>
        <v>-0.58427183338583466</v>
      </c>
      <c r="AF359" s="8">
        <f t="shared" si="133"/>
        <v>-0.47331149961567925</v>
      </c>
      <c r="AG359" s="8"/>
      <c r="AH359">
        <v>-10.9742526553904</v>
      </c>
      <c r="AJ359">
        <v>-0.35410743905183822</v>
      </c>
      <c r="AK359">
        <v>-2</v>
      </c>
      <c r="AL359">
        <v>-3.6765820233750341</v>
      </c>
      <c r="AM359">
        <v>-2</v>
      </c>
      <c r="AN359">
        <v>0.562293708151134</v>
      </c>
      <c r="AO359">
        <v>12</v>
      </c>
      <c r="AP359">
        <v>0</v>
      </c>
      <c r="AQ359">
        <v>12</v>
      </c>
      <c r="AS359">
        <v>-0.35410743905183822</v>
      </c>
      <c r="AT359">
        <v>-2</v>
      </c>
      <c r="AU359">
        <v>-3.6765820233750341</v>
      </c>
      <c r="AV359">
        <v>-2</v>
      </c>
      <c r="AW359">
        <v>-3.3666473329318457E-2</v>
      </c>
      <c r="AX359">
        <v>-1.42142570495999E-2</v>
      </c>
      <c r="AY359">
        <v>5.0514236612437609</v>
      </c>
      <c r="AZ359">
        <v>-1.42142570495999E-2</v>
      </c>
      <c r="BB359">
        <f t="shared" si="139"/>
        <v>-1.42142570495999E-2</v>
      </c>
    </row>
    <row r="360" spans="1:54" x14ac:dyDescent="0.3">
      <c r="A360">
        <v>22</v>
      </c>
      <c r="B360" t="s">
        <v>87</v>
      </c>
      <c r="C360" t="s">
        <v>85</v>
      </c>
      <c r="D360" t="s">
        <v>86</v>
      </c>
      <c r="F360" s="2">
        <v>0</v>
      </c>
      <c r="G360" s="2">
        <f t="shared" si="134"/>
        <v>1</v>
      </c>
      <c r="H360" s="4">
        <f t="shared" si="135"/>
        <v>1</v>
      </c>
      <c r="I360" s="14">
        <f t="shared" si="136"/>
        <v>0</v>
      </c>
      <c r="J360">
        <f t="shared" si="115"/>
        <v>1</v>
      </c>
      <c r="K360">
        <f t="shared" si="137"/>
        <v>3</v>
      </c>
      <c r="L360">
        <f t="shared" si="138"/>
        <v>3</v>
      </c>
      <c r="M360" s="8">
        <f t="shared" si="116"/>
        <v>-0.34383259996595067</v>
      </c>
      <c r="N360" s="8">
        <f t="shared" si="117"/>
        <v>-0.34215215331043103</v>
      </c>
      <c r="O360" s="8">
        <f t="shared" si="118"/>
        <v>-0.56117135305170396</v>
      </c>
      <c r="P360" s="8">
        <f t="shared" si="119"/>
        <v>-0.90864442154144487</v>
      </c>
      <c r="Q360" s="8">
        <f t="shared" si="120"/>
        <v>-0.26211932460431486</v>
      </c>
      <c r="R360" s="8">
        <f t="shared" si="121"/>
        <v>-0.93000583609466625</v>
      </c>
      <c r="T360" s="8">
        <f t="shared" si="122"/>
        <v>-0.19389585226529238</v>
      </c>
      <c r="U360" s="8">
        <f t="shared" si="123"/>
        <v>-0.2038317294825403</v>
      </c>
      <c r="V360" s="8">
        <f t="shared" si="124"/>
        <v>-0.28549191036865723</v>
      </c>
      <c r="W360" s="8">
        <f t="shared" si="125"/>
        <v>-0.36444715882308004</v>
      </c>
      <c r="X360" s="8">
        <f t="shared" si="126"/>
        <v>-0.11591171266464366</v>
      </c>
      <c r="Y360" s="8">
        <f t="shared" si="127"/>
        <v>-0.78483612515655854</v>
      </c>
      <c r="AA360" s="8">
        <f t="shared" si="128"/>
        <v>-0.60318701440168876</v>
      </c>
      <c r="AB360" s="8">
        <f t="shared" si="129"/>
        <v>-0.61393791889233529</v>
      </c>
      <c r="AC360" s="8">
        <f t="shared" si="130"/>
        <v>-0.65422817302648106</v>
      </c>
      <c r="AD360" s="8">
        <f t="shared" si="131"/>
        <v>-0.52961120313273746</v>
      </c>
      <c r="AE360" s="8">
        <f t="shared" si="132"/>
        <v>-0.60410760306460209</v>
      </c>
      <c r="AF360" s="8">
        <f t="shared" si="133"/>
        <v>-0.84018736072989531</v>
      </c>
      <c r="AG360" s="8"/>
      <c r="AH360">
        <v>32.400562723917318</v>
      </c>
      <c r="AJ360">
        <v>0.72799238287099821</v>
      </c>
      <c r="AK360">
        <v>4</v>
      </c>
      <c r="AL360">
        <v>-1.5499807887209369</v>
      </c>
      <c r="AM360">
        <v>4</v>
      </c>
      <c r="AN360">
        <v>-0.562293708151134</v>
      </c>
      <c r="AO360">
        <v>-12</v>
      </c>
      <c r="AP360">
        <v>0</v>
      </c>
      <c r="AQ360">
        <v>-12</v>
      </c>
      <c r="AS360">
        <v>0.72799238287099821</v>
      </c>
      <c r="AT360">
        <v>4</v>
      </c>
      <c r="AU360">
        <v>-1.5499807887209369</v>
      </c>
      <c r="AV360">
        <v>4</v>
      </c>
      <c r="AW360">
        <v>9.6908998658839146E-2</v>
      </c>
      <c r="AX360">
        <v>0.1343779946496001</v>
      </c>
      <c r="AY360">
        <v>-6.1624860829862147</v>
      </c>
      <c r="AZ360">
        <v>0.1343779946496001</v>
      </c>
      <c r="BB360">
        <f t="shared" si="139"/>
        <v>0.1343779946496001</v>
      </c>
    </row>
    <row r="361" spans="1:54" x14ac:dyDescent="0.3">
      <c r="A361">
        <v>22</v>
      </c>
      <c r="B361" t="s">
        <v>88</v>
      </c>
      <c r="C361" t="s">
        <v>85</v>
      </c>
      <c r="D361" t="s">
        <v>86</v>
      </c>
      <c r="F361" s="2">
        <v>0</v>
      </c>
      <c r="G361" s="2">
        <f t="shared" si="134"/>
        <v>1</v>
      </c>
      <c r="H361" s="4">
        <f t="shared" si="135"/>
        <v>0</v>
      </c>
      <c r="I361" s="14">
        <f t="shared" si="136"/>
        <v>1</v>
      </c>
      <c r="J361">
        <f t="shared" si="115"/>
        <v>0</v>
      </c>
      <c r="K361">
        <f t="shared" si="137"/>
        <v>3</v>
      </c>
      <c r="L361">
        <f t="shared" si="138"/>
        <v>0</v>
      </c>
      <c r="M361" s="8">
        <f t="shared" si="116"/>
        <v>0.1168808511786988</v>
      </c>
      <c r="N361" s="8">
        <f t="shared" si="117"/>
        <v>0.12554822881464756</v>
      </c>
      <c r="O361" s="8">
        <f t="shared" si="118"/>
        <v>-7.1323236699183779E-2</v>
      </c>
      <c r="P361" s="8">
        <f t="shared" si="119"/>
        <v>6.0662901893108044E-2</v>
      </c>
      <c r="Q361" s="8">
        <f t="shared" si="120"/>
        <v>-1.1743180128809084E-2</v>
      </c>
      <c r="R361" s="8">
        <f t="shared" si="121"/>
        <v>-0.11580249130823239</v>
      </c>
      <c r="T361" s="8">
        <f t="shared" si="122"/>
        <v>-2.6550185537772556E-2</v>
      </c>
      <c r="U361" s="8">
        <f t="shared" si="123"/>
        <v>-2.2851211194118298E-2</v>
      </c>
      <c r="V361" s="8">
        <f t="shared" si="124"/>
        <v>-0.14554062834864886</v>
      </c>
      <c r="W361" s="8">
        <f t="shared" si="125"/>
        <v>-3.643128967024007E-2</v>
      </c>
      <c r="X361" s="8">
        <f t="shared" si="126"/>
        <v>0.2771771901803689</v>
      </c>
      <c r="Y361" s="8">
        <f t="shared" si="127"/>
        <v>0.15648535036469696</v>
      </c>
      <c r="AA361" s="8">
        <f t="shared" si="128"/>
        <v>-0.69932936477744867</v>
      </c>
      <c r="AB361" s="8">
        <f t="shared" si="129"/>
        <v>-0.69543176051404776</v>
      </c>
      <c r="AC361" s="8">
        <f t="shared" si="130"/>
        <v>-0.70519252449390013</v>
      </c>
      <c r="AD361" s="8">
        <f t="shared" si="131"/>
        <v>-0.70169103603163174</v>
      </c>
      <c r="AE361" s="8">
        <f t="shared" si="132"/>
        <v>-0.55295772476926119</v>
      </c>
      <c r="AF361" s="8">
        <f t="shared" si="133"/>
        <v>-0.3482546966074806</v>
      </c>
      <c r="AG361" s="8"/>
      <c r="AH361">
        <v>-9.5256410495469694</v>
      </c>
      <c r="AJ361">
        <v>-1.9125304652966021E-2</v>
      </c>
      <c r="AK361">
        <v>0</v>
      </c>
      <c r="AL361">
        <v>-1.5499807887209369</v>
      </c>
      <c r="AM361">
        <v>0</v>
      </c>
      <c r="AN361">
        <v>-0.21101583172308289</v>
      </c>
      <c r="AO361">
        <v>-4</v>
      </c>
      <c r="AP361">
        <v>0</v>
      </c>
      <c r="AQ361">
        <v>-4</v>
      </c>
      <c r="AS361">
        <v>-1.9125304652966021E-2</v>
      </c>
      <c r="AT361">
        <v>0</v>
      </c>
      <c r="AU361">
        <v>-1.5499807887209369</v>
      </c>
      <c r="AV361">
        <v>0</v>
      </c>
      <c r="AW361">
        <v>-1.9998302472988502E-2</v>
      </c>
      <c r="AX361">
        <v>-3.4914852864000097E-2</v>
      </c>
      <c r="AY361">
        <v>5.0239775382313461</v>
      </c>
      <c r="AZ361">
        <v>-3.4914852864000097E-2</v>
      </c>
      <c r="BB361">
        <f t="shared" si="139"/>
        <v>-3.4914852864000097E-2</v>
      </c>
    </row>
    <row r="362" spans="1:54" x14ac:dyDescent="0.3">
      <c r="A362">
        <v>22</v>
      </c>
      <c r="B362" t="s">
        <v>89</v>
      </c>
      <c r="C362" t="s">
        <v>85</v>
      </c>
      <c r="D362" t="s">
        <v>86</v>
      </c>
      <c r="F362" s="2">
        <v>0</v>
      </c>
      <c r="G362" s="2">
        <f t="shared" si="134"/>
        <v>0</v>
      </c>
      <c r="H362" s="4">
        <f t="shared" si="135"/>
        <v>0</v>
      </c>
      <c r="I362" s="14">
        <f t="shared" si="136"/>
        <v>1</v>
      </c>
      <c r="J362">
        <f t="shared" si="115"/>
        <v>0</v>
      </c>
      <c r="K362">
        <f t="shared" si="137"/>
        <v>3</v>
      </c>
      <c r="L362">
        <f t="shared" si="138"/>
        <v>0</v>
      </c>
      <c r="M362" s="8">
        <f t="shared" si="116"/>
        <v>1.0641813943300533</v>
      </c>
      <c r="N362" s="8">
        <f t="shared" si="117"/>
        <v>1.0720076363879663</v>
      </c>
      <c r="O362" s="8">
        <f t="shared" si="118"/>
        <v>-0.54975197709911028</v>
      </c>
      <c r="P362" s="8">
        <f t="shared" si="119"/>
        <v>0.63241164796580418</v>
      </c>
      <c r="Q362" s="8">
        <f t="shared" si="120"/>
        <v>-1.8213869284734827E-2</v>
      </c>
      <c r="R362" s="8">
        <f t="shared" si="121"/>
        <v>0.2840151391559409</v>
      </c>
      <c r="T362" s="8">
        <f t="shared" si="122"/>
        <v>0.58363470116493632</v>
      </c>
      <c r="U362" s="8">
        <f t="shared" si="123"/>
        <v>0.58112822871799619</v>
      </c>
      <c r="V362" s="8">
        <f t="shared" si="124"/>
        <v>-0.37947522402408823</v>
      </c>
      <c r="W362" s="8">
        <f t="shared" si="125"/>
        <v>0.36059019571610762</v>
      </c>
      <c r="X362" s="8">
        <f t="shared" si="126"/>
        <v>0.26519941338024045</v>
      </c>
      <c r="Y362" s="8">
        <f t="shared" si="127"/>
        <v>0.15366907130851815</v>
      </c>
      <c r="AA362" s="8">
        <f t="shared" si="128"/>
        <v>-0.52430693196378531</v>
      </c>
      <c r="AB362" s="8">
        <f t="shared" si="129"/>
        <v>-0.52615308111543546</v>
      </c>
      <c r="AC362" s="8">
        <f t="shared" si="130"/>
        <v>-0.7539419721664613</v>
      </c>
      <c r="AD362" s="8">
        <f t="shared" si="131"/>
        <v>-0.57977656298158053</v>
      </c>
      <c r="AE362" s="8">
        <f t="shared" si="132"/>
        <v>-0.55736892966188722</v>
      </c>
      <c r="AF362" s="8">
        <f t="shared" si="133"/>
        <v>-0.42129158842688824</v>
      </c>
      <c r="AG362" s="8"/>
      <c r="AH362">
        <v>-11.90066901897994</v>
      </c>
      <c r="AJ362">
        <v>-0.35475963916619402</v>
      </c>
      <c r="AK362">
        <v>-2</v>
      </c>
      <c r="AL362">
        <v>-3.6765820233750341</v>
      </c>
      <c r="AM362">
        <v>-2</v>
      </c>
      <c r="AN362">
        <v>0.21101583172308289</v>
      </c>
      <c r="AO362">
        <v>4</v>
      </c>
      <c r="AP362">
        <v>0</v>
      </c>
      <c r="AQ362">
        <v>4</v>
      </c>
      <c r="AS362">
        <v>-0.35475963916619402</v>
      </c>
      <c r="AT362">
        <v>-2</v>
      </c>
      <c r="AU362">
        <v>-3.6765820233750341</v>
      </c>
      <c r="AV362">
        <v>-2</v>
      </c>
      <c r="AW362">
        <v>-4.3244222856532059E-2</v>
      </c>
      <c r="AX362">
        <v>-8.5248884735999897E-2</v>
      </c>
      <c r="AY362">
        <v>-3.9129151164888918</v>
      </c>
      <c r="AZ362">
        <v>-8.5248884735999897E-2</v>
      </c>
      <c r="BB362">
        <f t="shared" si="139"/>
        <v>-8.5248884735999897E-2</v>
      </c>
    </row>
    <row r="363" spans="1:54" x14ac:dyDescent="0.3">
      <c r="A363">
        <v>22</v>
      </c>
      <c r="B363" t="s">
        <v>90</v>
      </c>
      <c r="C363" t="s">
        <v>85</v>
      </c>
      <c r="D363" t="s">
        <v>86</v>
      </c>
      <c r="F363" s="2">
        <v>0</v>
      </c>
      <c r="G363" s="2">
        <f t="shared" si="134"/>
        <v>1</v>
      </c>
      <c r="H363" s="4">
        <f t="shared" si="135"/>
        <v>0</v>
      </c>
      <c r="I363" s="14">
        <f t="shared" si="136"/>
        <v>1</v>
      </c>
      <c r="J363">
        <f t="shared" si="115"/>
        <v>0</v>
      </c>
      <c r="K363">
        <f t="shared" si="137"/>
        <v>3</v>
      </c>
      <c r="L363">
        <f t="shared" si="138"/>
        <v>0</v>
      </c>
      <c r="M363" s="8">
        <f t="shared" si="116"/>
        <v>1.7398093116474573</v>
      </c>
      <c r="N363" s="8">
        <f t="shared" si="117"/>
        <v>1.7719168476427738</v>
      </c>
      <c r="O363" s="8">
        <f t="shared" si="118"/>
        <v>-0.15017795998420067</v>
      </c>
      <c r="P363" s="8">
        <f t="shared" si="119"/>
        <v>1.4942516363882696</v>
      </c>
      <c r="Q363" s="8">
        <f t="shared" si="120"/>
        <v>1.1498533225941082E-2</v>
      </c>
      <c r="R363" s="8">
        <f t="shared" si="121"/>
        <v>0.64533862198209468</v>
      </c>
      <c r="T363" s="8">
        <f t="shared" si="122"/>
        <v>0.91478906955143402</v>
      </c>
      <c r="U363" s="8">
        <f t="shared" si="123"/>
        <v>0.90367293471578425</v>
      </c>
      <c r="V363" s="8">
        <f t="shared" si="124"/>
        <v>-0.31573639453790325</v>
      </c>
      <c r="W363" s="8">
        <f t="shared" si="125"/>
        <v>0.99190078538902404</v>
      </c>
      <c r="X363" s="8">
        <f t="shared" si="126"/>
        <v>0.31621052535512367</v>
      </c>
      <c r="Y363" s="8">
        <f t="shared" si="127"/>
        <v>0.18946237538967958</v>
      </c>
      <c r="AA363" s="8">
        <f t="shared" si="128"/>
        <v>-0.44535779126049369</v>
      </c>
      <c r="AB363" s="8">
        <f t="shared" si="129"/>
        <v>-0.44760844314154435</v>
      </c>
      <c r="AC363" s="8">
        <f t="shared" si="130"/>
        <v>-0.74163952129406352</v>
      </c>
      <c r="AD363" s="8">
        <f t="shared" si="131"/>
        <v>-0.39987376231043459</v>
      </c>
      <c r="AE363" s="8">
        <f t="shared" si="132"/>
        <v>-0.55034102850932898</v>
      </c>
      <c r="AF363" s="8">
        <f t="shared" si="133"/>
        <v>-0.5057212949190143</v>
      </c>
      <c r="AG363" s="8"/>
      <c r="AH363">
        <v>-11.90066901897994</v>
      </c>
      <c r="AJ363">
        <v>-0.35475963916619402</v>
      </c>
      <c r="AK363">
        <v>-2</v>
      </c>
      <c r="AL363">
        <v>-3.6765820233750341</v>
      </c>
      <c r="AM363">
        <v>-2</v>
      </c>
      <c r="AN363">
        <v>0.21101583172308289</v>
      </c>
      <c r="AO363">
        <v>4</v>
      </c>
      <c r="AP363">
        <v>0</v>
      </c>
      <c r="AQ363">
        <v>4</v>
      </c>
      <c r="AS363">
        <v>-0.35475963916619402</v>
      </c>
      <c r="AT363">
        <v>-2</v>
      </c>
      <c r="AU363">
        <v>-3.6765820233750341</v>
      </c>
      <c r="AV363">
        <v>-2</v>
      </c>
      <c r="AW363">
        <v>-4.3244222856532059E-2</v>
      </c>
      <c r="AX363">
        <v>-8.5248884735999897E-2</v>
      </c>
      <c r="AY363">
        <v>-3.9129151164888918</v>
      </c>
      <c r="AZ363">
        <v>-8.5248884735999897E-2</v>
      </c>
      <c r="BB363">
        <f t="shared" si="139"/>
        <v>-8.5248884735999897E-2</v>
      </c>
    </row>
    <row r="364" spans="1:54" x14ac:dyDescent="0.3">
      <c r="A364">
        <v>22</v>
      </c>
      <c r="B364" t="s">
        <v>91</v>
      </c>
      <c r="C364" t="s">
        <v>85</v>
      </c>
      <c r="D364" t="s">
        <v>86</v>
      </c>
      <c r="F364" s="2">
        <v>0</v>
      </c>
      <c r="G364" s="2">
        <f t="shared" si="134"/>
        <v>0</v>
      </c>
      <c r="H364" s="4">
        <f t="shared" si="135"/>
        <v>0</v>
      </c>
      <c r="I364" s="14">
        <f t="shared" si="136"/>
        <v>1</v>
      </c>
      <c r="J364">
        <f t="shared" si="115"/>
        <v>0</v>
      </c>
      <c r="K364">
        <f t="shared" si="137"/>
        <v>3</v>
      </c>
      <c r="L364">
        <f t="shared" si="138"/>
        <v>0</v>
      </c>
      <c r="M364" s="8">
        <f t="shared" si="116"/>
        <v>-0.18386570920338136</v>
      </c>
      <c r="N364" s="8">
        <f t="shared" si="117"/>
        <v>-0.18625336809531806</v>
      </c>
      <c r="O364" s="8">
        <f t="shared" si="118"/>
        <v>-0.60638903739213523</v>
      </c>
      <c r="P364" s="8">
        <f t="shared" si="119"/>
        <v>-0.66323766047855248</v>
      </c>
      <c r="Q364" s="8">
        <f t="shared" si="120"/>
        <v>8.1857072220736116E-3</v>
      </c>
      <c r="R364" s="8">
        <f t="shared" si="121"/>
        <v>-0.71657503483671625</v>
      </c>
      <c r="T364" s="8">
        <f t="shared" si="122"/>
        <v>-0.23940093522857342</v>
      </c>
      <c r="U364" s="8">
        <f t="shared" si="123"/>
        <v>-0.23829422518512039</v>
      </c>
      <c r="V364" s="8">
        <f t="shared" si="124"/>
        <v>-0.47900073998710596</v>
      </c>
      <c r="W364" s="8">
        <f t="shared" si="125"/>
        <v>-0.51979682157987694</v>
      </c>
      <c r="X364" s="8">
        <f t="shared" si="126"/>
        <v>0.31297663219252075</v>
      </c>
      <c r="Y364" s="8">
        <f t="shared" si="127"/>
        <v>-0.466897701556168</v>
      </c>
      <c r="AA364" s="8">
        <f t="shared" si="128"/>
        <v>-0.67932959213736577</v>
      </c>
      <c r="AB364" s="8">
        <f t="shared" si="129"/>
        <v>-0.68499046297984878</v>
      </c>
      <c r="AC364" s="8">
        <f t="shared" si="130"/>
        <v>-0.77955690966945046</v>
      </c>
      <c r="AD364" s="8">
        <f t="shared" si="131"/>
        <v>-0.75786153385680621</v>
      </c>
      <c r="AE364" s="8">
        <f t="shared" si="132"/>
        <v>-0.54848639892749285</v>
      </c>
      <c r="AF364" s="8">
        <f t="shared" si="133"/>
        <v>-0.77054389653899635</v>
      </c>
      <c r="AG364" s="8"/>
      <c r="AH364">
        <v>-9.5256410495469677</v>
      </c>
      <c r="AJ364">
        <v>-1.9125304652966021E-2</v>
      </c>
      <c r="AK364">
        <v>0</v>
      </c>
      <c r="AL364">
        <v>-1.5499807887209369</v>
      </c>
      <c r="AM364">
        <v>0</v>
      </c>
      <c r="AN364">
        <v>-0.21101583172308289</v>
      </c>
      <c r="AO364">
        <v>-4</v>
      </c>
      <c r="AP364">
        <v>0</v>
      </c>
      <c r="AQ364">
        <v>-4</v>
      </c>
      <c r="AS364">
        <v>-1.9125304652966021E-2</v>
      </c>
      <c r="AT364">
        <v>0</v>
      </c>
      <c r="AU364">
        <v>-1.5499807887209369</v>
      </c>
      <c r="AV364">
        <v>0</v>
      </c>
      <c r="AW364">
        <v>-1.9998302472988502E-2</v>
      </c>
      <c r="AX364">
        <v>-3.4914852864000097E-2</v>
      </c>
      <c r="AY364">
        <v>5.0239775382313461</v>
      </c>
      <c r="AZ364">
        <v>-3.4914852864000097E-2</v>
      </c>
      <c r="BB364">
        <f t="shared" si="139"/>
        <v>-3.4914852864000097E-2</v>
      </c>
    </row>
    <row r="365" spans="1:54" x14ac:dyDescent="0.3">
      <c r="A365">
        <v>22</v>
      </c>
      <c r="B365" t="s">
        <v>92</v>
      </c>
      <c r="C365" t="s">
        <v>85</v>
      </c>
      <c r="D365" t="s">
        <v>86</v>
      </c>
      <c r="F365" s="2">
        <v>0</v>
      </c>
      <c r="G365" s="2">
        <f t="shared" si="134"/>
        <v>0</v>
      </c>
      <c r="H365" s="4">
        <f t="shared" si="135"/>
        <v>1</v>
      </c>
      <c r="I365" s="14">
        <f t="shared" si="136"/>
        <v>0</v>
      </c>
      <c r="J365">
        <f t="shared" si="115"/>
        <v>1</v>
      </c>
      <c r="K365">
        <f t="shared" si="137"/>
        <v>3</v>
      </c>
      <c r="L365">
        <f t="shared" si="138"/>
        <v>3</v>
      </c>
      <c r="M365" s="8">
        <f t="shared" si="116"/>
        <v>-7.6775830233500861E-2</v>
      </c>
      <c r="N365" s="8">
        <f t="shared" si="117"/>
        <v>-7.3743747909696664E-2</v>
      </c>
      <c r="O365" s="8">
        <f t="shared" si="118"/>
        <v>-0.10227408627940812</v>
      </c>
      <c r="P365" s="8">
        <f t="shared" si="119"/>
        <v>-1.5741666489395647E-3</v>
      </c>
      <c r="Q365" s="8">
        <f t="shared" si="120"/>
        <v>-0.24847526712312196</v>
      </c>
      <c r="R365" s="8">
        <f t="shared" si="121"/>
        <v>-0.66757502190908791</v>
      </c>
      <c r="T365" s="8">
        <f t="shared" si="122"/>
        <v>0.23766599503169911</v>
      </c>
      <c r="U365" s="8">
        <f t="shared" si="123"/>
        <v>0.21995462565742802</v>
      </c>
      <c r="V365" s="8">
        <f t="shared" si="124"/>
        <v>0.2397788347427659</v>
      </c>
      <c r="W365" s="8">
        <f t="shared" si="125"/>
        <v>1.4412664159168205</v>
      </c>
      <c r="X365" s="8">
        <f t="shared" si="126"/>
        <v>-8.2004235487018531E-2</v>
      </c>
      <c r="Y365" s="8">
        <f t="shared" si="127"/>
        <v>-0.29638740656087387</v>
      </c>
      <c r="AA365" s="8">
        <f t="shared" si="128"/>
        <v>-0.38226900528664293</v>
      </c>
      <c r="AB365" s="8">
        <f t="shared" si="129"/>
        <v>-0.3984630996748012</v>
      </c>
      <c r="AC365" s="8">
        <f t="shared" si="130"/>
        <v>-0.38236828402903528</v>
      </c>
      <c r="AD365" s="8">
        <f t="shared" si="131"/>
        <v>0.74447698792475447</v>
      </c>
      <c r="AE365" s="8">
        <f t="shared" si="132"/>
        <v>-0.60995802925003884</v>
      </c>
      <c r="AF365" s="8">
        <f t="shared" si="133"/>
        <v>-0.53316968367355766</v>
      </c>
      <c r="AG365" s="8"/>
      <c r="AH365">
        <v>32.400562723917311</v>
      </c>
      <c r="AJ365">
        <v>0.72799238287099821</v>
      </c>
      <c r="AK365">
        <v>4</v>
      </c>
      <c r="AL365">
        <v>-1.5499807887209369</v>
      </c>
      <c r="AM365">
        <v>4</v>
      </c>
      <c r="AN365">
        <v>-0.562293708151134</v>
      </c>
      <c r="AO365">
        <v>-12</v>
      </c>
      <c r="AP365">
        <v>0</v>
      </c>
      <c r="AQ365">
        <v>-12</v>
      </c>
      <c r="AS365">
        <v>0.72799238287099821</v>
      </c>
      <c r="AT365">
        <v>4</v>
      </c>
      <c r="AU365">
        <v>-1.5499807887209369</v>
      </c>
      <c r="AV365">
        <v>4</v>
      </c>
      <c r="AW365">
        <v>9.6908998658839146E-2</v>
      </c>
      <c r="AX365">
        <v>0.1343779946496001</v>
      </c>
      <c r="AY365">
        <v>-6.1624860829862147</v>
      </c>
      <c r="AZ365">
        <v>0.1343779946496001</v>
      </c>
      <c r="BB365">
        <f t="shared" si="139"/>
        <v>0.1343779946496001</v>
      </c>
    </row>
    <row r="366" spans="1:54" x14ac:dyDescent="0.3">
      <c r="A366">
        <v>22</v>
      </c>
      <c r="B366" t="s">
        <v>93</v>
      </c>
      <c r="C366" t="s">
        <v>85</v>
      </c>
      <c r="D366" t="s">
        <v>86</v>
      </c>
      <c r="F366" s="2">
        <v>0</v>
      </c>
      <c r="G366" s="2">
        <f t="shared" si="134"/>
        <v>1</v>
      </c>
      <c r="H366" s="4">
        <f t="shared" si="135"/>
        <v>0</v>
      </c>
      <c r="I366" s="14">
        <f t="shared" si="136"/>
        <v>1</v>
      </c>
      <c r="J366">
        <f t="shared" si="115"/>
        <v>0</v>
      </c>
      <c r="K366">
        <f t="shared" si="137"/>
        <v>3</v>
      </c>
      <c r="L366">
        <f t="shared" si="138"/>
        <v>0</v>
      </c>
      <c r="M366" s="8">
        <f t="shared" si="116"/>
        <v>6.7577203341689429E-2</v>
      </c>
      <c r="N366" s="8">
        <f t="shared" si="117"/>
        <v>7.2144472022281997E-2</v>
      </c>
      <c r="O366" s="8">
        <f t="shared" si="118"/>
        <v>-0.69411267678695654</v>
      </c>
      <c r="P366" s="8">
        <f t="shared" si="119"/>
        <v>-0.41032032600377721</v>
      </c>
      <c r="Q366" s="8">
        <f t="shared" si="120"/>
        <v>-0.23813382606190409</v>
      </c>
      <c r="R366" s="8">
        <f t="shared" si="121"/>
        <v>-0.40507603442224621</v>
      </c>
      <c r="T366" s="8">
        <f t="shared" si="122"/>
        <v>2.3781415457468244E-2</v>
      </c>
      <c r="U366" s="8">
        <f t="shared" si="123"/>
        <v>2.0699564658838199E-2</v>
      </c>
      <c r="V366" s="8">
        <f t="shared" si="124"/>
        <v>-0.35038097108153793</v>
      </c>
      <c r="W366" s="8">
        <f t="shared" si="125"/>
        <v>-0.2939444203400306</v>
      </c>
      <c r="X366" s="8">
        <f t="shared" si="126"/>
        <v>-5.9104165143702411E-2</v>
      </c>
      <c r="Y366" s="8">
        <f t="shared" si="127"/>
        <v>-0.23313240596834284</v>
      </c>
      <c r="AA366" s="8">
        <f t="shared" si="128"/>
        <v>-0.64972226229343799</v>
      </c>
      <c r="AB366" s="8">
        <f t="shared" si="129"/>
        <v>-0.65266471304543339</v>
      </c>
      <c r="AC366" s="8">
        <f t="shared" si="130"/>
        <v>-0.754458548993023</v>
      </c>
      <c r="AD366" s="8">
        <f t="shared" si="131"/>
        <v>-0.73194131078323199</v>
      </c>
      <c r="AE366" s="8">
        <f t="shared" si="132"/>
        <v>-0.60918779069892681</v>
      </c>
      <c r="AF366" s="8">
        <f t="shared" si="133"/>
        <v>-0.65196075038330525</v>
      </c>
      <c r="AG366" s="8"/>
      <c r="AH366">
        <v>-10.9742526553904</v>
      </c>
      <c r="AJ366">
        <v>-0.35410743905183822</v>
      </c>
      <c r="AK366">
        <v>-2</v>
      </c>
      <c r="AL366">
        <v>-3.6765820233750341</v>
      </c>
      <c r="AM366">
        <v>-2</v>
      </c>
      <c r="AN366">
        <v>0.562293708151134</v>
      </c>
      <c r="AO366">
        <v>12</v>
      </c>
      <c r="AP366">
        <v>0</v>
      </c>
      <c r="AQ366">
        <v>12</v>
      </c>
      <c r="AS366">
        <v>-0.35410743905183822</v>
      </c>
      <c r="AT366">
        <v>-2</v>
      </c>
      <c r="AU366">
        <v>-3.6765820233750341</v>
      </c>
      <c r="AV366">
        <v>-2</v>
      </c>
      <c r="AW366">
        <v>-3.3666473329318457E-2</v>
      </c>
      <c r="AX366">
        <v>-1.42142570495999E-2</v>
      </c>
      <c r="AY366">
        <v>5.0514236612437609</v>
      </c>
      <c r="AZ366">
        <v>-1.42142570495999E-2</v>
      </c>
      <c r="BB366">
        <f t="shared" si="139"/>
        <v>-1.42142570495999E-2</v>
      </c>
    </row>
    <row r="367" spans="1:54" x14ac:dyDescent="0.3">
      <c r="A367">
        <v>23</v>
      </c>
      <c r="B367" t="s">
        <v>94</v>
      </c>
      <c r="C367" t="s">
        <v>95</v>
      </c>
      <c r="D367" t="s">
        <v>96</v>
      </c>
      <c r="F367" s="2">
        <v>0</v>
      </c>
      <c r="G367" s="2">
        <f t="shared" si="134"/>
        <v>0</v>
      </c>
      <c r="H367" s="4">
        <f t="shared" si="135"/>
        <v>0</v>
      </c>
      <c r="I367" s="14">
        <f t="shared" si="136"/>
        <v>1</v>
      </c>
      <c r="J367">
        <f t="shared" si="115"/>
        <v>0</v>
      </c>
      <c r="K367">
        <f t="shared" si="137"/>
        <v>4</v>
      </c>
      <c r="L367">
        <f t="shared" si="138"/>
        <v>0</v>
      </c>
      <c r="M367" s="8">
        <f t="shared" si="116"/>
        <v>0.14699243885838426</v>
      </c>
      <c r="N367" s="8">
        <f t="shared" si="117"/>
        <v>0.15893380510401603</v>
      </c>
      <c r="O367" s="8">
        <f t="shared" si="118"/>
        <v>-0.43942595758740549</v>
      </c>
      <c r="P367" s="8">
        <f t="shared" si="119"/>
        <v>9.6853163038471482E-2</v>
      </c>
      <c r="Q367" s="8">
        <f t="shared" si="120"/>
        <v>-1.6121441135171562E-2</v>
      </c>
      <c r="R367" s="8">
        <f t="shared" si="121"/>
        <v>-0.44829707725782292</v>
      </c>
      <c r="T367" s="8">
        <f t="shared" si="122"/>
        <v>4.341662660132433E-2</v>
      </c>
      <c r="U367" s="8">
        <f t="shared" si="123"/>
        <v>4.2209083585455151E-2</v>
      </c>
      <c r="V367" s="8">
        <f t="shared" si="124"/>
        <v>-0.41688780207710674</v>
      </c>
      <c r="W367" s="8">
        <f t="shared" si="125"/>
        <v>0.11786051037668192</v>
      </c>
      <c r="X367" s="8">
        <f t="shared" si="126"/>
        <v>0.25063971033748256</v>
      </c>
      <c r="Y367" s="8">
        <f t="shared" si="127"/>
        <v>-6.8693821018628948E-2</v>
      </c>
      <c r="AA367" s="8">
        <f t="shared" si="128"/>
        <v>-0.67301047080774712</v>
      </c>
      <c r="AB367" s="8">
        <f t="shared" si="129"/>
        <v>-0.6684359053798018</v>
      </c>
      <c r="AC367" s="8">
        <f t="shared" si="130"/>
        <v>-0.77789581802759333</v>
      </c>
      <c r="AD367" s="8">
        <f t="shared" si="131"/>
        <v>-0.63828409830544908</v>
      </c>
      <c r="AE367" s="8">
        <f t="shared" si="132"/>
        <v>-0.58083476107003429</v>
      </c>
      <c r="AF367" s="8">
        <f t="shared" si="133"/>
        <v>-0.44469667958893622</v>
      </c>
      <c r="AG367" s="8"/>
      <c r="AH367">
        <v>0.92805353026644855</v>
      </c>
      <c r="AJ367">
        <v>7.1029912692704686E-2</v>
      </c>
      <c r="AK367">
        <v>-0.33333333333333331</v>
      </c>
      <c r="AL367">
        <v>-1.6485390210427779</v>
      </c>
      <c r="AM367">
        <v>-0.33333333333333331</v>
      </c>
      <c r="AN367">
        <v>-0.20849775424794029</v>
      </c>
      <c r="AO367">
        <v>-2</v>
      </c>
      <c r="AP367">
        <v>0</v>
      </c>
      <c r="AQ367">
        <v>-2</v>
      </c>
      <c r="AS367">
        <v>7.1029912692704686E-2</v>
      </c>
      <c r="AT367">
        <v>-0.33333333333333331</v>
      </c>
      <c r="AU367">
        <v>-1.6485390210427779</v>
      </c>
      <c r="AV367">
        <v>-0.33333333333333331</v>
      </c>
      <c r="AW367">
        <v>-0.34428067792284078</v>
      </c>
      <c r="AX367">
        <v>-0.38741759999999997</v>
      </c>
      <c r="AY367">
        <v>-0.81583234448451092</v>
      </c>
      <c r="AZ367">
        <v>-0.38741759999999997</v>
      </c>
      <c r="BB367">
        <f t="shared" si="139"/>
        <v>-0.38741759999999997</v>
      </c>
    </row>
    <row r="368" spans="1:54" x14ac:dyDescent="0.3">
      <c r="A368">
        <v>23</v>
      </c>
      <c r="B368" t="s">
        <v>97</v>
      </c>
      <c r="C368" t="s">
        <v>95</v>
      </c>
      <c r="D368" t="s">
        <v>96</v>
      </c>
      <c r="F368" s="2">
        <v>0</v>
      </c>
      <c r="G368" s="2">
        <f t="shared" si="134"/>
        <v>1</v>
      </c>
      <c r="H368" s="4">
        <f t="shared" si="135"/>
        <v>0</v>
      </c>
      <c r="I368" s="14">
        <f t="shared" si="136"/>
        <v>1</v>
      </c>
      <c r="J368">
        <f t="shared" si="115"/>
        <v>0</v>
      </c>
      <c r="K368">
        <f t="shared" si="137"/>
        <v>4</v>
      </c>
      <c r="L368">
        <f t="shared" si="138"/>
        <v>0</v>
      </c>
      <c r="M368" s="8">
        <f t="shared" si="116"/>
        <v>1.6099755586938784</v>
      </c>
      <c r="N368" s="8">
        <f t="shared" si="117"/>
        <v>1.6300495095803331</v>
      </c>
      <c r="O368" s="8">
        <f t="shared" si="118"/>
        <v>0.50395715831930321</v>
      </c>
      <c r="P368" s="8">
        <f t="shared" si="119"/>
        <v>6.0155600958100397</v>
      </c>
      <c r="Q368" s="8">
        <f t="shared" si="120"/>
        <v>-2.1939822077174521E-2</v>
      </c>
      <c r="R368" s="8">
        <f t="shared" si="121"/>
        <v>1.1018537413524561</v>
      </c>
      <c r="T368" s="8">
        <f t="shared" si="122"/>
        <v>0.82093247220653953</v>
      </c>
      <c r="U368" s="8">
        <f t="shared" si="123"/>
        <v>0.81988745912951477</v>
      </c>
      <c r="V368" s="8">
        <f t="shared" si="124"/>
        <v>0.24141604963065796</v>
      </c>
      <c r="W368" s="8">
        <f t="shared" si="125"/>
        <v>5.2250828095615818</v>
      </c>
      <c r="X368" s="8">
        <f t="shared" si="126"/>
        <v>0.25425888426716403</v>
      </c>
      <c r="Y368" s="8">
        <f t="shared" si="127"/>
        <v>1.8145355627252751</v>
      </c>
      <c r="AA368" s="8">
        <f t="shared" si="128"/>
        <v>-0.39497591146172439</v>
      </c>
      <c r="AB368" s="8">
        <f t="shared" si="129"/>
        <v>-0.39699656054403931</v>
      </c>
      <c r="AC368" s="8">
        <f t="shared" si="130"/>
        <v>-0.53460684725184804</v>
      </c>
      <c r="AD368" s="8">
        <f t="shared" si="131"/>
        <v>1.0900979252580385</v>
      </c>
      <c r="AE368" s="8">
        <f t="shared" si="132"/>
        <v>-0.58527833121233175</v>
      </c>
      <c r="AF368" s="8">
        <f t="shared" si="133"/>
        <v>0.63172240505479094</v>
      </c>
      <c r="AG368" s="8"/>
      <c r="AH368">
        <v>18.727474288070329</v>
      </c>
      <c r="AJ368">
        <v>7.1029912692704686E-2</v>
      </c>
      <c r="AK368">
        <v>-0.33333333333333331</v>
      </c>
      <c r="AL368">
        <v>-1.6485390210427779</v>
      </c>
      <c r="AM368">
        <v>-0.33333333333333331</v>
      </c>
      <c r="AN368">
        <v>-0.20849775424794029</v>
      </c>
      <c r="AO368">
        <v>-2</v>
      </c>
      <c r="AP368">
        <v>0</v>
      </c>
      <c r="AQ368">
        <v>-2</v>
      </c>
      <c r="AS368">
        <v>7.1029912692704686E-2</v>
      </c>
      <c r="AT368">
        <v>-0.33333333333333331</v>
      </c>
      <c r="AU368">
        <v>-1.6485390210427779</v>
      </c>
      <c r="AV368">
        <v>-0.33333333333333331</v>
      </c>
      <c r="AW368">
        <v>-0.29381623424146008</v>
      </c>
      <c r="AX368">
        <v>-0.37175039999999998</v>
      </c>
      <c r="AY368">
        <v>-0.29226374129018651</v>
      </c>
      <c r="AZ368">
        <v>-0.37175039999999998</v>
      </c>
      <c r="BB368">
        <f t="shared" si="139"/>
        <v>-0.37175039999999998</v>
      </c>
    </row>
    <row r="369" spans="1:54" x14ac:dyDescent="0.3">
      <c r="A369">
        <v>23</v>
      </c>
      <c r="B369" t="s">
        <v>98</v>
      </c>
      <c r="C369" t="s">
        <v>95</v>
      </c>
      <c r="D369" t="s">
        <v>96</v>
      </c>
      <c r="F369" s="2">
        <v>0</v>
      </c>
      <c r="G369" s="2">
        <f t="shared" si="134"/>
        <v>1</v>
      </c>
      <c r="H369" s="4">
        <f t="shared" si="135"/>
        <v>0</v>
      </c>
      <c r="I369" s="14">
        <f t="shared" si="136"/>
        <v>0</v>
      </c>
      <c r="J369">
        <f t="shared" si="115"/>
        <v>1</v>
      </c>
      <c r="K369">
        <f t="shared" si="137"/>
        <v>4</v>
      </c>
      <c r="L369">
        <f t="shared" si="138"/>
        <v>0</v>
      </c>
      <c r="M369" s="8">
        <f t="shared" si="116"/>
        <v>8.1155331558989321E-3</v>
      </c>
      <c r="N369" s="8">
        <f t="shared" si="117"/>
        <v>1.5496663113808786E-2</v>
      </c>
      <c r="O369" s="8">
        <f t="shared" si="118"/>
        <v>-0.5731418703597625</v>
      </c>
      <c r="P369" s="8">
        <f t="shared" si="119"/>
        <v>-0.52399857627626656</v>
      </c>
      <c r="Q369" s="8">
        <f t="shared" si="120"/>
        <v>-0.16276583903949041</v>
      </c>
      <c r="R369" s="8">
        <f t="shared" si="121"/>
        <v>-0.68721365180554894</v>
      </c>
      <c r="T369" s="8">
        <f t="shared" si="122"/>
        <v>-4.9947483363275208E-3</v>
      </c>
      <c r="U369" s="8">
        <f t="shared" si="123"/>
        <v>-7.6440966264623906E-4</v>
      </c>
      <c r="V369" s="8">
        <f t="shared" si="124"/>
        <v>-0.49153670381930692</v>
      </c>
      <c r="W369" s="8">
        <f t="shared" si="125"/>
        <v>-0.33681475920113996</v>
      </c>
      <c r="X369" s="8">
        <f t="shared" si="126"/>
        <v>3.858356565416987E-3</v>
      </c>
      <c r="Y369" s="8">
        <f t="shared" si="127"/>
        <v>-0.35765821160131828</v>
      </c>
      <c r="AA369" s="8">
        <f t="shared" si="128"/>
        <v>-0.66403387643867218</v>
      </c>
      <c r="AB369" s="8">
        <f t="shared" si="129"/>
        <v>-0.65976446871487671</v>
      </c>
      <c r="AC369" s="8">
        <f t="shared" si="130"/>
        <v>-0.80135311060230308</v>
      </c>
      <c r="AD369" s="8">
        <f t="shared" si="131"/>
        <v>-0.7469966048050386</v>
      </c>
      <c r="AE369" s="8">
        <f t="shared" si="132"/>
        <v>-0.66795401576017233</v>
      </c>
      <c r="AF369" s="8">
        <f t="shared" si="133"/>
        <v>-0.66725986558354622</v>
      </c>
      <c r="AG369" s="8"/>
      <c r="AH369">
        <v>-4.5421126697289766</v>
      </c>
      <c r="AJ369">
        <v>7.9972791574258753E-2</v>
      </c>
      <c r="AK369">
        <v>1</v>
      </c>
      <c r="AL369">
        <v>-1.6485390210427779</v>
      </c>
      <c r="AM369">
        <v>1</v>
      </c>
      <c r="AN369">
        <v>0.20849775424794029</v>
      </c>
      <c r="AO369">
        <v>2</v>
      </c>
      <c r="AP369">
        <v>0</v>
      </c>
      <c r="AQ369">
        <v>2</v>
      </c>
      <c r="AS369">
        <v>7.9972791574258753E-2</v>
      </c>
      <c r="AT369">
        <v>1</v>
      </c>
      <c r="AU369">
        <v>-1.6485390210427779</v>
      </c>
      <c r="AV369">
        <v>1</v>
      </c>
      <c r="AW369">
        <v>0.27422107575562521</v>
      </c>
      <c r="AX369">
        <v>0.36</v>
      </c>
      <c r="AY369">
        <v>8.8963971999649796E-2</v>
      </c>
      <c r="AZ369">
        <v>0.36</v>
      </c>
      <c r="BB369">
        <f t="shared" si="139"/>
        <v>0.36</v>
      </c>
    </row>
    <row r="370" spans="1:54" x14ac:dyDescent="0.3">
      <c r="A370">
        <v>23</v>
      </c>
      <c r="B370" t="s">
        <v>99</v>
      </c>
      <c r="C370" t="s">
        <v>95</v>
      </c>
      <c r="D370" t="s">
        <v>96</v>
      </c>
      <c r="F370" s="2">
        <v>0</v>
      </c>
      <c r="G370" s="2">
        <f t="shared" si="134"/>
        <v>0</v>
      </c>
      <c r="H370" s="4">
        <f t="shared" si="135"/>
        <v>0</v>
      </c>
      <c r="I370" s="14">
        <f t="shared" si="136"/>
        <v>0</v>
      </c>
      <c r="J370">
        <f t="shared" si="115"/>
        <v>1</v>
      </c>
      <c r="K370">
        <f t="shared" si="137"/>
        <v>4</v>
      </c>
      <c r="L370">
        <f t="shared" si="138"/>
        <v>0</v>
      </c>
      <c r="M370" s="8">
        <f t="shared" si="116"/>
        <v>0.17094754517852306</v>
      </c>
      <c r="N370" s="8">
        <f t="shared" si="117"/>
        <v>0.17267977939226511</v>
      </c>
      <c r="O370" s="8">
        <f t="shared" si="118"/>
        <v>0.4127281196104185</v>
      </c>
      <c r="P370" s="8">
        <f t="shared" si="119"/>
        <v>0.66422520830801501</v>
      </c>
      <c r="Q370" s="8">
        <f t="shared" si="120"/>
        <v>-0.1673278666253073</v>
      </c>
      <c r="R370" s="8">
        <f t="shared" si="121"/>
        <v>2.9109335196503858</v>
      </c>
      <c r="T370" s="8">
        <f t="shared" si="122"/>
        <v>0.29720708766938059</v>
      </c>
      <c r="U370" s="8">
        <f t="shared" si="123"/>
        <v>0.29034065009618404</v>
      </c>
      <c r="V370" s="8">
        <f t="shared" si="124"/>
        <v>0.16856126874773461</v>
      </c>
      <c r="W370" s="8">
        <f t="shared" si="125"/>
        <v>0.33279920754839565</v>
      </c>
      <c r="X370" s="8">
        <f t="shared" si="126"/>
        <v>8.207530819184676E-3</v>
      </c>
      <c r="Y370" s="8">
        <f t="shared" si="127"/>
        <v>4.8825458308234362</v>
      </c>
      <c r="AA370" s="8">
        <f t="shared" si="128"/>
        <v>-0.50793995395845837</v>
      </c>
      <c r="AB370" s="8">
        <f t="shared" si="129"/>
        <v>-0.51306472698700134</v>
      </c>
      <c r="AC370" s="8">
        <f t="shared" si="130"/>
        <v>-0.50944260997241397</v>
      </c>
      <c r="AD370" s="8">
        <f t="shared" si="131"/>
        <v>-0.43650185244726669</v>
      </c>
      <c r="AE370" s="8">
        <f t="shared" si="132"/>
        <v>-0.66641372740014826</v>
      </c>
      <c r="AF370" s="8">
        <f t="shared" si="133"/>
        <v>2.173302780066857</v>
      </c>
      <c r="AG370" s="8"/>
      <c r="AH370">
        <v>5.0733601924304503</v>
      </c>
      <c r="AJ370">
        <v>7.9972791574258753E-2</v>
      </c>
      <c r="AK370">
        <v>1</v>
      </c>
      <c r="AL370">
        <v>-1.6485390210427779</v>
      </c>
      <c r="AM370">
        <v>1</v>
      </c>
      <c r="AN370">
        <v>0.20849775424794029</v>
      </c>
      <c r="AO370">
        <v>2</v>
      </c>
      <c r="AP370">
        <v>0</v>
      </c>
      <c r="AQ370">
        <v>2</v>
      </c>
      <c r="AS370">
        <v>7.9972791574258753E-2</v>
      </c>
      <c r="AT370">
        <v>1</v>
      </c>
      <c r="AU370">
        <v>-1.6485390210427779</v>
      </c>
      <c r="AV370">
        <v>1</v>
      </c>
      <c r="AW370">
        <v>0.26320736689736662</v>
      </c>
      <c r="AX370">
        <v>0.36</v>
      </c>
      <c r="AY370">
        <v>-2.530325740478272E-2</v>
      </c>
      <c r="AZ370">
        <v>0.36</v>
      </c>
      <c r="BB370">
        <f t="shared" si="139"/>
        <v>0.36</v>
      </c>
    </row>
    <row r="371" spans="1:54" x14ac:dyDescent="0.3">
      <c r="A371">
        <v>23</v>
      </c>
      <c r="B371" t="s">
        <v>100</v>
      </c>
      <c r="C371" t="s">
        <v>95</v>
      </c>
      <c r="D371" t="s">
        <v>96</v>
      </c>
      <c r="F371" s="2">
        <v>0</v>
      </c>
      <c r="G371" s="2">
        <f t="shared" si="134"/>
        <v>1</v>
      </c>
      <c r="H371" s="4">
        <f t="shared" si="135"/>
        <v>1</v>
      </c>
      <c r="I371" s="14">
        <f t="shared" si="136"/>
        <v>0</v>
      </c>
      <c r="J371">
        <f t="shared" si="115"/>
        <v>1</v>
      </c>
      <c r="K371">
        <f t="shared" si="137"/>
        <v>4</v>
      </c>
      <c r="L371">
        <f t="shared" si="138"/>
        <v>4</v>
      </c>
      <c r="M371" s="8">
        <f t="shared" si="116"/>
        <v>-0.17793251021175502</v>
      </c>
      <c r="N371" s="8">
        <f t="shared" si="117"/>
        <v>-0.17181137271015332</v>
      </c>
      <c r="O371" s="8">
        <f t="shared" si="118"/>
        <v>-0.1413174174529406</v>
      </c>
      <c r="P371" s="8">
        <f t="shared" si="119"/>
        <v>-9.0308663469693601E-2</v>
      </c>
      <c r="Q371" s="8">
        <f t="shared" si="120"/>
        <v>-0.10522717949090653</v>
      </c>
      <c r="R371" s="8">
        <f t="shared" si="121"/>
        <v>-0.57734254239336102</v>
      </c>
      <c r="T371" s="8">
        <f t="shared" si="122"/>
        <v>-0.15474671790654843</v>
      </c>
      <c r="U371" s="8">
        <f t="shared" si="123"/>
        <v>-0.15346318403188722</v>
      </c>
      <c r="V371" s="8">
        <f t="shared" si="124"/>
        <v>-0.1867718547864731</v>
      </c>
      <c r="W371" s="8">
        <f t="shared" si="125"/>
        <v>-2.8437537158035427E-2</v>
      </c>
      <c r="X371" s="8">
        <f t="shared" si="126"/>
        <v>0.11170355548580013</v>
      </c>
      <c r="Y371" s="8">
        <f t="shared" si="127"/>
        <v>-0.25525536357625495</v>
      </c>
      <c r="AA371" s="8">
        <f t="shared" si="128"/>
        <v>-0.73329149081908707</v>
      </c>
      <c r="AB371" s="8">
        <f t="shared" si="129"/>
        <v>-0.73096329551876649</v>
      </c>
      <c r="AC371" s="8">
        <f t="shared" si="130"/>
        <v>-0.67860093446901626</v>
      </c>
      <c r="AD371" s="8">
        <f t="shared" si="131"/>
        <v>-0.65861183350808694</v>
      </c>
      <c r="AE371" s="8">
        <f t="shared" si="132"/>
        <v>-0.60994988833740393</v>
      </c>
      <c r="AF371" s="8">
        <f t="shared" si="133"/>
        <v>-0.59080703935547951</v>
      </c>
      <c r="AG371" s="8"/>
      <c r="AH371">
        <v>-4.5131996210398979</v>
      </c>
      <c r="AJ371">
        <v>0.1285249626736816</v>
      </c>
      <c r="AK371">
        <v>1</v>
      </c>
      <c r="AL371">
        <v>-1.6485390210427779</v>
      </c>
      <c r="AM371">
        <v>1</v>
      </c>
      <c r="AN371">
        <v>0.20849775424794029</v>
      </c>
      <c r="AO371">
        <v>2</v>
      </c>
      <c r="AP371">
        <v>0</v>
      </c>
      <c r="AQ371">
        <v>2</v>
      </c>
      <c r="AS371">
        <v>0.1285249626736816</v>
      </c>
      <c r="AT371">
        <v>1</v>
      </c>
      <c r="AU371">
        <v>-1.6485390210427779</v>
      </c>
      <c r="AV371">
        <v>1</v>
      </c>
      <c r="AW371">
        <v>0.24702330986422569</v>
      </c>
      <c r="AX371">
        <v>0.36</v>
      </c>
      <c r="AY371">
        <v>-0.19321284912361991</v>
      </c>
      <c r="AZ371">
        <v>0.36</v>
      </c>
      <c r="BB371">
        <f t="shared" si="139"/>
        <v>0.36</v>
      </c>
    </row>
    <row r="372" spans="1:54" x14ac:dyDescent="0.3">
      <c r="A372">
        <v>23</v>
      </c>
      <c r="B372" t="s">
        <v>101</v>
      </c>
      <c r="C372" t="s">
        <v>95</v>
      </c>
      <c r="D372" t="s">
        <v>96</v>
      </c>
      <c r="F372" s="2">
        <v>0</v>
      </c>
      <c r="G372" s="2">
        <f t="shared" si="134"/>
        <v>0</v>
      </c>
      <c r="H372" s="4">
        <f t="shared" si="135"/>
        <v>0</v>
      </c>
      <c r="I372" s="14">
        <f t="shared" si="136"/>
        <v>0</v>
      </c>
      <c r="J372">
        <f t="shared" si="115"/>
        <v>1</v>
      </c>
      <c r="K372">
        <f t="shared" si="137"/>
        <v>4</v>
      </c>
      <c r="L372">
        <f t="shared" si="138"/>
        <v>0</v>
      </c>
      <c r="M372" s="8">
        <f t="shared" si="116"/>
        <v>0.20653212381131059</v>
      </c>
      <c r="N372" s="8">
        <f t="shared" si="117"/>
        <v>0.21116505088985063</v>
      </c>
      <c r="O372" s="8">
        <f t="shared" si="118"/>
        <v>3.293599103188026E-2</v>
      </c>
      <c r="P372" s="8">
        <f t="shared" si="119"/>
        <v>0.1261967757165377</v>
      </c>
      <c r="Q372" s="8">
        <f t="shared" si="120"/>
        <v>-0.11059727022648873</v>
      </c>
      <c r="R372" s="8">
        <f t="shared" si="121"/>
        <v>0.47011444695196258</v>
      </c>
      <c r="T372" s="8">
        <f t="shared" si="122"/>
        <v>0.22584247446938679</v>
      </c>
      <c r="U372" s="8">
        <f t="shared" si="123"/>
        <v>0.22589638234798967</v>
      </c>
      <c r="V372" s="8">
        <f t="shared" si="124"/>
        <v>3.9748985710067047E-2</v>
      </c>
      <c r="W372" s="8">
        <f t="shared" si="125"/>
        <v>0.15242842080650065</v>
      </c>
      <c r="X372" s="8">
        <f t="shared" si="126"/>
        <v>0.10933469776940209</v>
      </c>
      <c r="Y372" s="8">
        <f t="shared" si="127"/>
        <v>0.83188779431763338</v>
      </c>
      <c r="AA372" s="8">
        <f t="shared" si="128"/>
        <v>-0.56626276677140841</v>
      </c>
      <c r="AB372" s="8">
        <f t="shared" si="129"/>
        <v>-0.56537634303679662</v>
      </c>
      <c r="AC372" s="8">
        <f t="shared" si="130"/>
        <v>-0.58071408516990863</v>
      </c>
      <c r="AD372" s="8">
        <f t="shared" si="131"/>
        <v>-0.60777169942591802</v>
      </c>
      <c r="AE372" s="8">
        <f t="shared" si="132"/>
        <v>-0.61349738762337747</v>
      </c>
      <c r="AF372" s="8">
        <f t="shared" si="133"/>
        <v>1.9279304288632294E-3</v>
      </c>
      <c r="AG372" s="8"/>
      <c r="AH372">
        <v>6.5859336545558733</v>
      </c>
      <c r="AJ372">
        <v>0.1285249626736816</v>
      </c>
      <c r="AK372">
        <v>1</v>
      </c>
      <c r="AL372">
        <v>-1.6485390210427779</v>
      </c>
      <c r="AM372">
        <v>1</v>
      </c>
      <c r="AN372">
        <v>0.20849775424794029</v>
      </c>
      <c r="AO372">
        <v>2</v>
      </c>
      <c r="AP372">
        <v>0</v>
      </c>
      <c r="AQ372">
        <v>2</v>
      </c>
      <c r="AS372">
        <v>0.1285249626736816</v>
      </c>
      <c r="AT372">
        <v>1</v>
      </c>
      <c r="AU372">
        <v>-1.6485390210427779</v>
      </c>
      <c r="AV372">
        <v>1</v>
      </c>
      <c r="AW372">
        <v>0.25803701872248419</v>
      </c>
      <c r="AX372">
        <v>0.36</v>
      </c>
      <c r="AY372">
        <v>-7.8945619719187371E-2</v>
      </c>
      <c r="AZ372">
        <v>0.36</v>
      </c>
      <c r="BB372">
        <f t="shared" si="139"/>
        <v>0.36</v>
      </c>
    </row>
    <row r="373" spans="1:54" x14ac:dyDescent="0.3">
      <c r="A373">
        <v>23</v>
      </c>
      <c r="B373" t="s">
        <v>102</v>
      </c>
      <c r="C373" t="s">
        <v>95</v>
      </c>
      <c r="D373" t="s">
        <v>96</v>
      </c>
      <c r="F373" s="2">
        <v>0</v>
      </c>
      <c r="G373" s="2">
        <f t="shared" si="134"/>
        <v>0</v>
      </c>
      <c r="H373" s="4">
        <f t="shared" si="135"/>
        <v>0</v>
      </c>
      <c r="I373" s="14">
        <f t="shared" si="136"/>
        <v>1</v>
      </c>
      <c r="J373">
        <f t="shared" si="115"/>
        <v>0</v>
      </c>
      <c r="K373">
        <f t="shared" si="137"/>
        <v>4</v>
      </c>
      <c r="L373">
        <f t="shared" si="138"/>
        <v>0</v>
      </c>
      <c r="M373" s="8">
        <f t="shared" si="116"/>
        <v>-0.37161562772292422</v>
      </c>
      <c r="N373" s="8">
        <f t="shared" si="117"/>
        <v>-0.36913447492236917</v>
      </c>
      <c r="O373" s="8">
        <f t="shared" si="118"/>
        <v>-0.31115397218764673</v>
      </c>
      <c r="P373" s="8">
        <f t="shared" si="119"/>
        <v>-0.31877514799726525</v>
      </c>
      <c r="Q373" s="8">
        <f t="shared" si="120"/>
        <v>-0.22061015534768794</v>
      </c>
      <c r="R373" s="8">
        <f t="shared" si="121"/>
        <v>-0.71562176336418903</v>
      </c>
      <c r="T373" s="8">
        <f t="shared" si="122"/>
        <v>-0.27809544026234206</v>
      </c>
      <c r="U373" s="8">
        <f t="shared" si="123"/>
        <v>-0.27807658093916121</v>
      </c>
      <c r="V373" s="8">
        <f t="shared" si="124"/>
        <v>-0.22085224781553509</v>
      </c>
      <c r="W373" s="8">
        <f t="shared" si="125"/>
        <v>-9.0141798730129827E-2</v>
      </c>
      <c r="X373" s="8">
        <f t="shared" si="126"/>
        <v>-0.10075110116478488</v>
      </c>
      <c r="Y373" s="8">
        <f t="shared" si="127"/>
        <v>-0.46913679503199029</v>
      </c>
      <c r="AA373" s="8">
        <f t="shared" si="128"/>
        <v>-0.7563007197513486</v>
      </c>
      <c r="AB373" s="8">
        <f t="shared" si="129"/>
        <v>-0.75561690070524479</v>
      </c>
      <c r="AC373" s="8">
        <f t="shared" si="130"/>
        <v>-0.68030995571125896</v>
      </c>
      <c r="AD373" s="8">
        <f t="shared" si="131"/>
        <v>-0.68942015047742844</v>
      </c>
      <c r="AE373" s="8">
        <f t="shared" si="132"/>
        <v>-0.69786418358126434</v>
      </c>
      <c r="AF373" s="8">
        <f t="shared" si="133"/>
        <v>-0.71298220162895576</v>
      </c>
      <c r="AG373" s="8"/>
      <c r="AH373">
        <v>-12.587347377252771</v>
      </c>
      <c r="AJ373">
        <v>-0.27952766694064513</v>
      </c>
      <c r="AK373">
        <v>-1.666666666666667</v>
      </c>
      <c r="AL373">
        <v>-1.6485390210427779</v>
      </c>
      <c r="AM373">
        <v>-1.666666666666667</v>
      </c>
      <c r="AN373">
        <v>-0.20849775424794029</v>
      </c>
      <c r="AO373">
        <v>-2</v>
      </c>
      <c r="AP373">
        <v>0</v>
      </c>
      <c r="AQ373">
        <v>-2</v>
      </c>
      <c r="AS373">
        <v>-0.27952766694064513</v>
      </c>
      <c r="AT373">
        <v>-1.666666666666667</v>
      </c>
      <c r="AU373">
        <v>-1.6485390210427779</v>
      </c>
      <c r="AV373">
        <v>-1.666666666666667</v>
      </c>
      <c r="AW373">
        <v>-0.17696370769701009</v>
      </c>
      <c r="AX373">
        <v>-0.33258239999999989</v>
      </c>
      <c r="AY373">
        <v>0.92008122160848116</v>
      </c>
      <c r="AZ373">
        <v>-0.33258239999999989</v>
      </c>
      <c r="BB373">
        <f t="shared" si="139"/>
        <v>-0.33258239999999989</v>
      </c>
    </row>
    <row r="374" spans="1:54" x14ac:dyDescent="0.3">
      <c r="A374">
        <v>23</v>
      </c>
      <c r="B374" t="s">
        <v>103</v>
      </c>
      <c r="C374" t="s">
        <v>95</v>
      </c>
      <c r="D374" t="s">
        <v>96</v>
      </c>
      <c r="F374" s="2">
        <v>0</v>
      </c>
      <c r="G374" s="2">
        <f t="shared" si="134"/>
        <v>1</v>
      </c>
      <c r="H374" s="4">
        <f t="shared" si="135"/>
        <v>0</v>
      </c>
      <c r="I374" s="14">
        <f t="shared" si="136"/>
        <v>1</v>
      </c>
      <c r="J374">
        <f t="shared" si="115"/>
        <v>0</v>
      </c>
      <c r="K374">
        <f t="shared" si="137"/>
        <v>4</v>
      </c>
      <c r="L374">
        <f t="shared" si="138"/>
        <v>0</v>
      </c>
      <c r="M374" s="8">
        <f t="shared" si="116"/>
        <v>-0.41507534081063407</v>
      </c>
      <c r="N374" s="8">
        <f t="shared" si="117"/>
        <v>-0.41410150257188133</v>
      </c>
      <c r="O374" s="8">
        <f t="shared" si="118"/>
        <v>0.14116668193788859</v>
      </c>
      <c r="P374" s="8">
        <f t="shared" si="119"/>
        <v>4.7305989708185621E-2</v>
      </c>
      <c r="Q374" s="8">
        <f t="shared" si="120"/>
        <v>-0.22228171795297466</v>
      </c>
      <c r="R374" s="8">
        <f t="shared" si="121"/>
        <v>3.7890909800744703</v>
      </c>
      <c r="T374" s="8">
        <f t="shared" si="122"/>
        <v>-0.21164373803388489</v>
      </c>
      <c r="U374" s="8">
        <f t="shared" si="123"/>
        <v>-0.21319417554938902</v>
      </c>
      <c r="V374" s="8">
        <f t="shared" si="124"/>
        <v>0.25417341655739917</v>
      </c>
      <c r="W374" s="8">
        <f t="shared" si="125"/>
        <v>0.21929687030060172</v>
      </c>
      <c r="X374" s="8">
        <f t="shared" si="126"/>
        <v>-8.9231916817332627E-2</v>
      </c>
      <c r="Y374" s="8">
        <f t="shared" si="127"/>
        <v>4.0848276769927363</v>
      </c>
      <c r="AA374" s="8">
        <f t="shared" si="128"/>
        <v>-0.69951971532345403</v>
      </c>
      <c r="AB374" s="8">
        <f t="shared" si="129"/>
        <v>-0.70068653725977714</v>
      </c>
      <c r="AC374" s="8">
        <f t="shared" si="130"/>
        <v>-0.44476647547809001</v>
      </c>
      <c r="AD374" s="8">
        <f t="shared" si="131"/>
        <v>-0.56514244290926152</v>
      </c>
      <c r="AE374" s="8">
        <f t="shared" si="132"/>
        <v>-0.69218385572769581</v>
      </c>
      <c r="AF374" s="8">
        <f t="shared" si="133"/>
        <v>1.8033081683912844</v>
      </c>
      <c r="AG374" s="8"/>
      <c r="AH374">
        <v>-9.6721619973014601</v>
      </c>
      <c r="AJ374">
        <v>-0.27952766694064513</v>
      </c>
      <c r="AK374">
        <v>-1.666666666666667</v>
      </c>
      <c r="AL374">
        <v>-1.6485390210427779</v>
      </c>
      <c r="AM374">
        <v>-1.666666666666667</v>
      </c>
      <c r="AN374">
        <v>-0.20849775424794029</v>
      </c>
      <c r="AO374">
        <v>-2</v>
      </c>
      <c r="AP374">
        <v>0</v>
      </c>
      <c r="AQ374">
        <v>-2</v>
      </c>
      <c r="AS374">
        <v>-0.27952766694064513</v>
      </c>
      <c r="AT374">
        <v>-1.666666666666667</v>
      </c>
      <c r="AU374">
        <v>-1.6485390210427779</v>
      </c>
      <c r="AV374">
        <v>-1.666666666666667</v>
      </c>
      <c r="AW374">
        <v>-0.22742815137839081</v>
      </c>
      <c r="AX374">
        <v>-0.34824959999999988</v>
      </c>
      <c r="AY374">
        <v>0.39651261841415658</v>
      </c>
      <c r="AZ374">
        <v>-0.34824959999999988</v>
      </c>
      <c r="BB374">
        <f t="shared" si="139"/>
        <v>-0.34824959999999988</v>
      </c>
    </row>
    <row r="375" spans="1:54" x14ac:dyDescent="0.3">
      <c r="A375">
        <v>23</v>
      </c>
      <c r="B375" t="s">
        <v>104</v>
      </c>
      <c r="C375" t="s">
        <v>95</v>
      </c>
      <c r="D375" t="s">
        <v>96</v>
      </c>
      <c r="F375" s="2">
        <v>0</v>
      </c>
      <c r="G375" s="2">
        <f t="shared" si="134"/>
        <v>1</v>
      </c>
      <c r="H375" s="4">
        <f t="shared" si="135"/>
        <v>0</v>
      </c>
      <c r="I375" s="14">
        <f t="shared" si="136"/>
        <v>1</v>
      </c>
      <c r="J375">
        <f t="shared" si="115"/>
        <v>0</v>
      </c>
      <c r="K375">
        <f t="shared" si="137"/>
        <v>4</v>
      </c>
      <c r="L375">
        <f t="shared" si="138"/>
        <v>0</v>
      </c>
      <c r="M375" s="8">
        <f t="shared" ref="M375:M398" si="140">(N35-M35)/M35</f>
        <v>-0.2301044308613267</v>
      </c>
      <c r="N375" s="8">
        <f t="shared" ref="N375:N398" si="141">(O35-M35)/M35</f>
        <v>-0.22059227072480922</v>
      </c>
      <c r="O375" s="8">
        <f t="shared" ref="O375:O398" si="142">(Q35-P35)/P35</f>
        <v>-0.81048074764634848</v>
      </c>
      <c r="P375" s="8">
        <f t="shared" ref="P375:P398" si="143">(S35-R35)/R35</f>
        <v>-0.56892306166762108</v>
      </c>
      <c r="Q375" s="8">
        <f t="shared" ref="Q375:Q398" si="144">(U35-T35)/T35</f>
        <v>-0.22297477280611969</v>
      </c>
      <c r="R375" s="8">
        <f t="shared" ref="R375:R398" si="145">(W35-V35)/V35</f>
        <v>-0.7989018447434707</v>
      </c>
      <c r="T375" s="8">
        <f t="shared" ref="T375:T398" si="146">(Z35-Y35)/Y35</f>
        <v>-0.31385245991256783</v>
      </c>
      <c r="U375" s="8">
        <f t="shared" ref="U375:U398" si="147">(AA35-Y35)/Y35</f>
        <v>-0.30927290535650054</v>
      </c>
      <c r="V375" s="8">
        <f t="shared" ref="V375:V398" si="148">(AC35-AB35)/AB35</f>
        <v>-0.80004702205734513</v>
      </c>
      <c r="W375" s="8">
        <f t="shared" ref="W375:W398" si="149">(AE35-AD35)/AD35</f>
        <v>-0.47986070276091214</v>
      </c>
      <c r="X375" s="8">
        <f t="shared" ref="X375:X398" si="150">(AG35-AF35)/AF35</f>
        <v>-0.17562868428773856</v>
      </c>
      <c r="Y375" s="8">
        <f t="shared" ref="Y375:Y398" si="151">(AI35-AH35)/AH35</f>
        <v>-0.66192598015360182</v>
      </c>
      <c r="AA375" s="8">
        <f t="shared" ref="AA375:AA398" si="152">(AL35-AK35)/AK35</f>
        <v>-0.75807789377693235</v>
      </c>
      <c r="AB375" s="8">
        <f t="shared" ref="AB375:AB398" si="153">(AM35-AK35)/AK35</f>
        <v>-0.75294699797432962</v>
      </c>
      <c r="AC375" s="8">
        <f t="shared" ref="AC375:AC398" si="154">(AO35-AN35)/AN35</f>
        <v>-0.92986674991550466</v>
      </c>
      <c r="AD375" s="8">
        <f t="shared" ref="AD375:AD398" si="155">(AQ35-AP35)/AP35</f>
        <v>-0.82860584408667626</v>
      </c>
      <c r="AE375" s="8">
        <f t="shared" ref="AE375:AE398" si="156">(AS35-AR35)/AR35</f>
        <v>-0.7456794496592476</v>
      </c>
      <c r="AF375" s="8">
        <f t="shared" ref="AF375:AF398" si="157">(AU35-AT35)/AT35</f>
        <v>-0.80173993950415168</v>
      </c>
      <c r="AG375" s="8"/>
      <c r="AH375">
        <v>-9.6721619973014583</v>
      </c>
      <c r="AJ375">
        <v>-0.27952766694064513</v>
      </c>
      <c r="AK375">
        <v>-1.666666666666667</v>
      </c>
      <c r="AL375">
        <v>-1.6485390210427779</v>
      </c>
      <c r="AM375">
        <v>-1.666666666666667</v>
      </c>
      <c r="AN375">
        <v>-0.20849775424794029</v>
      </c>
      <c r="AO375">
        <v>-2</v>
      </c>
      <c r="AP375">
        <v>0</v>
      </c>
      <c r="AQ375">
        <v>-2</v>
      </c>
      <c r="AS375">
        <v>-0.27952766694064513</v>
      </c>
      <c r="AT375">
        <v>-1.666666666666667</v>
      </c>
      <c r="AU375">
        <v>-1.6485390210427779</v>
      </c>
      <c r="AV375">
        <v>-1.666666666666667</v>
      </c>
      <c r="AW375">
        <v>-0.22742815137839081</v>
      </c>
      <c r="AX375">
        <v>-0.34824959999999988</v>
      </c>
      <c r="AY375">
        <v>0.39651261841415658</v>
      </c>
      <c r="AZ375">
        <v>-0.34824959999999988</v>
      </c>
      <c r="BB375">
        <f t="shared" si="139"/>
        <v>-0.34824959999999988</v>
      </c>
    </row>
    <row r="376" spans="1:54" x14ac:dyDescent="0.3">
      <c r="A376">
        <v>23</v>
      </c>
      <c r="B376" t="s">
        <v>105</v>
      </c>
      <c r="C376" t="s">
        <v>95</v>
      </c>
      <c r="D376" t="s">
        <v>96</v>
      </c>
      <c r="F376" s="2">
        <v>0</v>
      </c>
      <c r="G376" s="2">
        <f t="shared" si="134"/>
        <v>0</v>
      </c>
      <c r="H376" s="4">
        <f t="shared" si="135"/>
        <v>0</v>
      </c>
      <c r="I376" s="14">
        <f t="shared" si="136"/>
        <v>1</v>
      </c>
      <c r="J376">
        <f t="shared" si="115"/>
        <v>0</v>
      </c>
      <c r="K376">
        <f t="shared" si="137"/>
        <v>4</v>
      </c>
      <c r="L376">
        <f t="shared" si="138"/>
        <v>0</v>
      </c>
      <c r="M376" s="8">
        <f t="shared" si="140"/>
        <v>-0.26826008962485759</v>
      </c>
      <c r="N376" s="8">
        <f t="shared" si="141"/>
        <v>-0.25286086925465262</v>
      </c>
      <c r="O376" s="8">
        <f t="shared" si="142"/>
        <v>-0.80041933265524401</v>
      </c>
      <c r="P376" s="8">
        <f t="shared" si="143"/>
        <v>-0.50160228081321812</v>
      </c>
      <c r="Q376" s="8">
        <f t="shared" si="144"/>
        <v>-0.21485546895548341</v>
      </c>
      <c r="R376" s="8">
        <f t="shared" si="145"/>
        <v>-0.79431377589193486</v>
      </c>
      <c r="T376" s="8">
        <f t="shared" si="146"/>
        <v>-0.35295848428938104</v>
      </c>
      <c r="U376" s="8">
        <f t="shared" si="147"/>
        <v>-0.34464767014694858</v>
      </c>
      <c r="V376" s="8">
        <f t="shared" si="148"/>
        <v>-0.79883037243850807</v>
      </c>
      <c r="W376" s="8">
        <f t="shared" si="149"/>
        <v>-0.44932478574660045</v>
      </c>
      <c r="X376" s="8">
        <f t="shared" si="150"/>
        <v>-0.16571724570055932</v>
      </c>
      <c r="Y376" s="8">
        <f t="shared" si="151"/>
        <v>-0.67411829887362373</v>
      </c>
      <c r="AA376" s="8">
        <f t="shared" si="152"/>
        <v>-0.77314757291331659</v>
      </c>
      <c r="AB376" s="8">
        <f t="shared" si="153"/>
        <v>-0.76436835928872482</v>
      </c>
      <c r="AC376" s="8">
        <f t="shared" si="154"/>
        <v>-0.92893275425156863</v>
      </c>
      <c r="AD376" s="8">
        <f t="shared" si="155"/>
        <v>-0.82075736447670544</v>
      </c>
      <c r="AE376" s="8">
        <f t="shared" si="156"/>
        <v>-0.73663327296968051</v>
      </c>
      <c r="AF376" s="8">
        <f t="shared" si="157"/>
        <v>-0.80518401991785582</v>
      </c>
      <c r="AG376" s="8"/>
      <c r="AH376">
        <v>-12.587347377252771</v>
      </c>
      <c r="AJ376">
        <v>-0.27952766694064513</v>
      </c>
      <c r="AK376">
        <v>-1.666666666666667</v>
      </c>
      <c r="AL376">
        <v>-1.6485390210427779</v>
      </c>
      <c r="AM376">
        <v>-1.666666666666667</v>
      </c>
      <c r="AN376">
        <v>-0.20849775424794029</v>
      </c>
      <c r="AO376">
        <v>-2</v>
      </c>
      <c r="AP376">
        <v>0</v>
      </c>
      <c r="AQ376">
        <v>-2</v>
      </c>
      <c r="AS376">
        <v>-0.27952766694064513</v>
      </c>
      <c r="AT376">
        <v>-1.666666666666667</v>
      </c>
      <c r="AU376">
        <v>-1.6485390210427779</v>
      </c>
      <c r="AV376">
        <v>-1.666666666666667</v>
      </c>
      <c r="AW376">
        <v>-0.17696370769701009</v>
      </c>
      <c r="AX376">
        <v>-0.33258239999999989</v>
      </c>
      <c r="AY376">
        <v>0.92008122160848116</v>
      </c>
      <c r="AZ376">
        <v>-0.33258239999999989</v>
      </c>
      <c r="BB376">
        <f t="shared" si="139"/>
        <v>-0.33258239999999989</v>
      </c>
    </row>
    <row r="377" spans="1:54" x14ac:dyDescent="0.3">
      <c r="A377">
        <v>23</v>
      </c>
      <c r="B377" t="s">
        <v>106</v>
      </c>
      <c r="C377" t="s">
        <v>95</v>
      </c>
      <c r="D377" t="s">
        <v>96</v>
      </c>
      <c r="F377" s="2">
        <v>0</v>
      </c>
      <c r="G377" s="2">
        <f t="shared" si="134"/>
        <v>0</v>
      </c>
      <c r="H377" s="4">
        <f t="shared" si="135"/>
        <v>0</v>
      </c>
      <c r="I377" s="14">
        <f t="shared" si="136"/>
        <v>0</v>
      </c>
      <c r="J377">
        <f t="shared" si="115"/>
        <v>1</v>
      </c>
      <c r="K377">
        <f t="shared" si="137"/>
        <v>4</v>
      </c>
      <c r="L377">
        <f t="shared" si="138"/>
        <v>0</v>
      </c>
      <c r="M377" s="8">
        <f t="shared" si="140"/>
        <v>-0.19875318983254067</v>
      </c>
      <c r="N377" s="8">
        <f t="shared" si="141"/>
        <v>-0.1916014547586293</v>
      </c>
      <c r="O377" s="8">
        <f t="shared" si="142"/>
        <v>-0.69000705117122418</v>
      </c>
      <c r="P377" s="8">
        <f t="shared" si="143"/>
        <v>-0.68749684932495592</v>
      </c>
      <c r="Q377" s="8">
        <f t="shared" si="144"/>
        <v>-0.12698443204236795</v>
      </c>
      <c r="R377" s="8">
        <f t="shared" si="145"/>
        <v>-0.76237539567209944</v>
      </c>
      <c r="T377" s="8">
        <f t="shared" si="146"/>
        <v>-0.18760883429560643</v>
      </c>
      <c r="U377" s="8">
        <f t="shared" si="147"/>
        <v>-0.19033071661529274</v>
      </c>
      <c r="V377" s="8">
        <f t="shared" si="148"/>
        <v>-0.57556120701622038</v>
      </c>
      <c r="W377" s="8">
        <f t="shared" si="149"/>
        <v>-0.48643818515261428</v>
      </c>
      <c r="X377" s="8">
        <f t="shared" si="150"/>
        <v>1.3535090068443901E-2</v>
      </c>
      <c r="Y377" s="8">
        <f t="shared" si="151"/>
        <v>-0.55778406394113844</v>
      </c>
      <c r="AA377" s="8">
        <f t="shared" si="152"/>
        <v>-0.71036115769560237</v>
      </c>
      <c r="AB377" s="8">
        <f t="shared" si="153"/>
        <v>-0.70921767768929989</v>
      </c>
      <c r="AC377" s="8">
        <f t="shared" si="154"/>
        <v>-0.84045819565458424</v>
      </c>
      <c r="AD377" s="8">
        <f t="shared" si="155"/>
        <v>-0.82300931168467117</v>
      </c>
      <c r="AE377" s="8">
        <f t="shared" si="156"/>
        <v>-0.6584354748462441</v>
      </c>
      <c r="AF377" s="8">
        <f t="shared" si="157"/>
        <v>-0.79623543449330547</v>
      </c>
      <c r="AG377" s="8"/>
      <c r="AH377">
        <v>6.5859336545558733</v>
      </c>
      <c r="AJ377">
        <v>0.1285249626736816</v>
      </c>
      <c r="AK377">
        <v>1</v>
      </c>
      <c r="AL377">
        <v>-1.6485390210427779</v>
      </c>
      <c r="AM377">
        <v>1</v>
      </c>
      <c r="AN377">
        <v>0.20849775424794029</v>
      </c>
      <c r="AO377">
        <v>2</v>
      </c>
      <c r="AP377">
        <v>0</v>
      </c>
      <c r="AQ377">
        <v>2</v>
      </c>
      <c r="AS377">
        <v>0.1285249626736816</v>
      </c>
      <c r="AT377">
        <v>1</v>
      </c>
      <c r="AU377">
        <v>-1.6485390210427779</v>
      </c>
      <c r="AV377">
        <v>1</v>
      </c>
      <c r="AW377">
        <v>0.25803701872248419</v>
      </c>
      <c r="AX377">
        <v>0.36</v>
      </c>
      <c r="AY377">
        <v>-7.8945619719187371E-2</v>
      </c>
      <c r="AZ377">
        <v>0.36</v>
      </c>
      <c r="BB377">
        <f t="shared" si="139"/>
        <v>0.36</v>
      </c>
    </row>
    <row r="378" spans="1:54" x14ac:dyDescent="0.3">
      <c r="A378">
        <v>23</v>
      </c>
      <c r="B378" t="s">
        <v>107</v>
      </c>
      <c r="C378" t="s">
        <v>95</v>
      </c>
      <c r="D378" t="s">
        <v>96</v>
      </c>
      <c r="F378" s="2">
        <v>0</v>
      </c>
      <c r="G378" s="2">
        <f t="shared" si="134"/>
        <v>1</v>
      </c>
      <c r="H378" s="4">
        <f t="shared" si="135"/>
        <v>1</v>
      </c>
      <c r="I378" s="14">
        <f t="shared" si="136"/>
        <v>0</v>
      </c>
      <c r="J378">
        <f t="shared" si="115"/>
        <v>1</v>
      </c>
      <c r="K378">
        <f t="shared" si="137"/>
        <v>4</v>
      </c>
      <c r="L378">
        <f t="shared" si="138"/>
        <v>4</v>
      </c>
      <c r="M378" s="8">
        <f t="shared" si="140"/>
        <v>-0.24108993924019556</v>
      </c>
      <c r="N378" s="8">
        <f t="shared" si="141"/>
        <v>-0.23343458463197933</v>
      </c>
      <c r="O378" s="8">
        <f t="shared" si="142"/>
        <v>-0.77576788138440234</v>
      </c>
      <c r="P378" s="8">
        <f t="shared" si="143"/>
        <v>-0.7586958357368454</v>
      </c>
      <c r="Q378" s="8">
        <f t="shared" si="144"/>
        <v>-0.12182462967638988</v>
      </c>
      <c r="R378" s="8">
        <f t="shared" si="145"/>
        <v>-0.78521052413467007</v>
      </c>
      <c r="T378" s="8">
        <f t="shared" si="146"/>
        <v>-0.23098349749236807</v>
      </c>
      <c r="U378" s="8">
        <f t="shared" si="147"/>
        <v>-0.23267117078741018</v>
      </c>
      <c r="V378" s="8">
        <f t="shared" si="148"/>
        <v>-0.71580112197484624</v>
      </c>
      <c r="W378" s="8">
        <f t="shared" si="149"/>
        <v>-0.64184836238575238</v>
      </c>
      <c r="X378" s="8">
        <f t="shared" si="150"/>
        <v>2.2019535303676299E-2</v>
      </c>
      <c r="Y378" s="8">
        <f t="shared" si="151"/>
        <v>-0.59373619444179437</v>
      </c>
      <c r="AA378" s="8">
        <f t="shared" si="152"/>
        <v>-0.75330580506735234</v>
      </c>
      <c r="AB378" s="8">
        <f t="shared" si="153"/>
        <v>-0.75208858681124025</v>
      </c>
      <c r="AC378" s="8">
        <f t="shared" si="154"/>
        <v>-0.89453015576962458</v>
      </c>
      <c r="AD378" s="8">
        <f t="shared" si="155"/>
        <v>-0.87686954877143553</v>
      </c>
      <c r="AE378" s="8">
        <f t="shared" si="156"/>
        <v>-0.65284552918154715</v>
      </c>
      <c r="AF378" s="8">
        <f t="shared" si="157"/>
        <v>-0.79542486392957223</v>
      </c>
      <c r="AG378" s="8"/>
      <c r="AH378">
        <v>-4.5131996210398979</v>
      </c>
      <c r="AJ378">
        <v>0.1285249626736816</v>
      </c>
      <c r="AK378">
        <v>1</v>
      </c>
      <c r="AL378">
        <v>-1.6485390210427779</v>
      </c>
      <c r="AM378">
        <v>1</v>
      </c>
      <c r="AN378">
        <v>0.20849775424794029</v>
      </c>
      <c r="AO378">
        <v>2</v>
      </c>
      <c r="AP378">
        <v>0</v>
      </c>
      <c r="AQ378">
        <v>2</v>
      </c>
      <c r="AS378">
        <v>0.1285249626736816</v>
      </c>
      <c r="AT378">
        <v>1</v>
      </c>
      <c r="AU378">
        <v>-1.6485390210427779</v>
      </c>
      <c r="AV378">
        <v>1</v>
      </c>
      <c r="AW378">
        <v>0.24702330986422569</v>
      </c>
      <c r="AX378">
        <v>0.36</v>
      </c>
      <c r="AY378">
        <v>-0.19321284912361991</v>
      </c>
      <c r="AZ378">
        <v>0.36</v>
      </c>
      <c r="BB378">
        <f t="shared" si="139"/>
        <v>0.36</v>
      </c>
    </row>
    <row r="379" spans="1:54" x14ac:dyDescent="0.3">
      <c r="A379">
        <v>23</v>
      </c>
      <c r="B379" t="s">
        <v>108</v>
      </c>
      <c r="C379" t="s">
        <v>95</v>
      </c>
      <c r="D379" t="s">
        <v>96</v>
      </c>
      <c r="F379" s="2">
        <v>0</v>
      </c>
      <c r="G379" s="2">
        <f t="shared" si="134"/>
        <v>0</v>
      </c>
      <c r="H379" s="4">
        <f t="shared" si="135"/>
        <v>0</v>
      </c>
      <c r="I379" s="14">
        <f t="shared" si="136"/>
        <v>0</v>
      </c>
      <c r="J379">
        <f t="shared" si="115"/>
        <v>1</v>
      </c>
      <c r="K379">
        <f t="shared" si="137"/>
        <v>4</v>
      </c>
      <c r="L379">
        <f t="shared" si="138"/>
        <v>0</v>
      </c>
      <c r="M379" s="8">
        <f t="shared" si="140"/>
        <v>-0.11042283237890989</v>
      </c>
      <c r="N379" s="8">
        <f t="shared" si="141"/>
        <v>-0.10773637762785269</v>
      </c>
      <c r="O379" s="8">
        <f t="shared" si="142"/>
        <v>-0.66836081524025592</v>
      </c>
      <c r="P379" s="8">
        <f t="shared" si="143"/>
        <v>-0.64092893746737334</v>
      </c>
      <c r="Q379" s="8">
        <f t="shared" si="144"/>
        <v>-0.21196284199427903</v>
      </c>
      <c r="R379" s="8">
        <f t="shared" si="145"/>
        <v>-0.57600435090611701</v>
      </c>
      <c r="T379" s="8">
        <f t="shared" si="146"/>
        <v>-7.9344638803539022E-2</v>
      </c>
      <c r="U379" s="8">
        <f t="shared" si="147"/>
        <v>-8.2862043554882803E-2</v>
      </c>
      <c r="V379" s="8">
        <f t="shared" si="148"/>
        <v>-0.60275789770661858</v>
      </c>
      <c r="W379" s="8">
        <f t="shared" si="149"/>
        <v>-0.50824071484451572</v>
      </c>
      <c r="X379" s="8">
        <f t="shared" si="150"/>
        <v>-0.11323689810828083</v>
      </c>
      <c r="Y379" s="8">
        <f t="shared" si="151"/>
        <v>-0.3681655397373732</v>
      </c>
      <c r="AA379" s="8">
        <f t="shared" si="152"/>
        <v>-0.68694291497961113</v>
      </c>
      <c r="AB379" s="8">
        <f t="shared" si="153"/>
        <v>-0.68790183626370593</v>
      </c>
      <c r="AC379" s="8">
        <f t="shared" si="154"/>
        <v>-0.86245790257987609</v>
      </c>
      <c r="AD379" s="8">
        <f t="shared" si="155"/>
        <v>-0.83813297717671975</v>
      </c>
      <c r="AE379" s="8">
        <f t="shared" si="156"/>
        <v>-0.7116926446270524</v>
      </c>
      <c r="AF379" s="8">
        <f t="shared" si="157"/>
        <v>-0.69151548265179663</v>
      </c>
      <c r="AG379" s="8"/>
      <c r="AH379">
        <v>5.0733601924304486</v>
      </c>
      <c r="AJ379">
        <v>7.9972791574258753E-2</v>
      </c>
      <c r="AK379">
        <v>1</v>
      </c>
      <c r="AL379">
        <v>-1.6485390210427779</v>
      </c>
      <c r="AM379">
        <v>1</v>
      </c>
      <c r="AN379">
        <v>0.20849775424794029</v>
      </c>
      <c r="AO379">
        <v>2</v>
      </c>
      <c r="AP379">
        <v>0</v>
      </c>
      <c r="AQ379">
        <v>2</v>
      </c>
      <c r="AS379">
        <v>7.9972791574258753E-2</v>
      </c>
      <c r="AT379">
        <v>1</v>
      </c>
      <c r="AU379">
        <v>-1.6485390210427779</v>
      </c>
      <c r="AV379">
        <v>1</v>
      </c>
      <c r="AW379">
        <v>0.26320736689736662</v>
      </c>
      <c r="AX379">
        <v>0.36</v>
      </c>
      <c r="AY379">
        <v>-2.530325740478272E-2</v>
      </c>
      <c r="AZ379">
        <v>0.36</v>
      </c>
      <c r="BB379">
        <f t="shared" si="139"/>
        <v>0.36</v>
      </c>
    </row>
    <row r="380" spans="1:54" x14ac:dyDescent="0.3">
      <c r="A380">
        <v>23</v>
      </c>
      <c r="B380" t="s">
        <v>109</v>
      </c>
      <c r="C380" t="s">
        <v>95</v>
      </c>
      <c r="D380" t="s">
        <v>96</v>
      </c>
      <c r="F380" s="2">
        <v>0</v>
      </c>
      <c r="G380" s="2">
        <f t="shared" si="134"/>
        <v>1</v>
      </c>
      <c r="H380" s="4">
        <f t="shared" si="135"/>
        <v>0</v>
      </c>
      <c r="I380" s="14">
        <f t="shared" si="136"/>
        <v>0</v>
      </c>
      <c r="J380">
        <f t="shared" si="115"/>
        <v>1</v>
      </c>
      <c r="K380">
        <f t="shared" si="137"/>
        <v>4</v>
      </c>
      <c r="L380">
        <f t="shared" si="138"/>
        <v>0</v>
      </c>
      <c r="M380" s="8">
        <f t="shared" si="140"/>
        <v>-6.6127193303402568E-2</v>
      </c>
      <c r="N380" s="8">
        <f t="shared" si="141"/>
        <v>-5.9390829354458802E-2</v>
      </c>
      <c r="O380" s="8">
        <f t="shared" si="142"/>
        <v>-0.69347669308393467</v>
      </c>
      <c r="P380" s="8">
        <f t="shared" si="143"/>
        <v>-0.66631779113288869</v>
      </c>
      <c r="Q380" s="8">
        <f t="shared" si="144"/>
        <v>-0.20694383120491194</v>
      </c>
      <c r="R380" s="8">
        <f t="shared" si="145"/>
        <v>-0.63248498742818671</v>
      </c>
      <c r="T380" s="8">
        <f t="shared" si="146"/>
        <v>-9.7522295341303439E-2</v>
      </c>
      <c r="U380" s="8">
        <f t="shared" si="147"/>
        <v>-9.5147126848063729E-2</v>
      </c>
      <c r="V380" s="8">
        <f t="shared" si="148"/>
        <v>-0.64675647969191052</v>
      </c>
      <c r="W380" s="8">
        <f t="shared" si="149"/>
        <v>-0.56992347675558697</v>
      </c>
      <c r="X380" s="8">
        <f t="shared" si="150"/>
        <v>-0.11769467507876917</v>
      </c>
      <c r="Y380" s="8">
        <f t="shared" si="151"/>
        <v>-0.37088594580325751</v>
      </c>
      <c r="AA380" s="8">
        <f t="shared" si="152"/>
        <v>-0.72937462213961335</v>
      </c>
      <c r="AB380" s="8">
        <f t="shared" si="153"/>
        <v>-0.72721461079123695</v>
      </c>
      <c r="AC380" s="8">
        <f t="shared" si="154"/>
        <v>-0.87927134135014373</v>
      </c>
      <c r="AD380" s="8">
        <f t="shared" si="155"/>
        <v>-0.85358671925726004</v>
      </c>
      <c r="AE380" s="8">
        <f t="shared" si="156"/>
        <v>-0.71315985952913941</v>
      </c>
      <c r="AF380" s="8">
        <f t="shared" si="157"/>
        <v>-0.67851252745695101</v>
      </c>
      <c r="AG380" s="8"/>
      <c r="AH380">
        <v>-4.5421126697289758</v>
      </c>
      <c r="AJ380">
        <v>7.9972791574258753E-2</v>
      </c>
      <c r="AK380">
        <v>1</v>
      </c>
      <c r="AL380">
        <v>-1.6485390210427779</v>
      </c>
      <c r="AM380">
        <v>1</v>
      </c>
      <c r="AN380">
        <v>0.20849775424794029</v>
      </c>
      <c r="AO380">
        <v>2</v>
      </c>
      <c r="AP380">
        <v>0</v>
      </c>
      <c r="AQ380">
        <v>2</v>
      </c>
      <c r="AS380">
        <v>7.9972791574258753E-2</v>
      </c>
      <c r="AT380">
        <v>1</v>
      </c>
      <c r="AU380">
        <v>-1.6485390210427779</v>
      </c>
      <c r="AV380">
        <v>1</v>
      </c>
      <c r="AW380">
        <v>0.27422107575562521</v>
      </c>
      <c r="AX380">
        <v>0.36</v>
      </c>
      <c r="AY380">
        <v>8.8963971999649796E-2</v>
      </c>
      <c r="AZ380">
        <v>0.36</v>
      </c>
      <c r="BB380">
        <f t="shared" si="139"/>
        <v>0.36</v>
      </c>
    </row>
    <row r="381" spans="1:54" x14ac:dyDescent="0.3">
      <c r="A381">
        <v>23</v>
      </c>
      <c r="B381" t="s">
        <v>110</v>
      </c>
      <c r="C381" t="s">
        <v>95</v>
      </c>
      <c r="D381" t="s">
        <v>96</v>
      </c>
      <c r="F381" s="2">
        <v>0</v>
      </c>
      <c r="G381" s="2">
        <f t="shared" si="134"/>
        <v>1</v>
      </c>
      <c r="H381" s="4">
        <f t="shared" si="135"/>
        <v>0</v>
      </c>
      <c r="I381" s="14">
        <f t="shared" si="136"/>
        <v>1</v>
      </c>
      <c r="J381">
        <f t="shared" si="115"/>
        <v>0</v>
      </c>
      <c r="K381">
        <f t="shared" si="137"/>
        <v>4</v>
      </c>
      <c r="L381">
        <f t="shared" si="138"/>
        <v>0</v>
      </c>
      <c r="M381" s="8">
        <f t="shared" si="140"/>
        <v>0.33105180092059322</v>
      </c>
      <c r="N381" s="8">
        <f t="shared" si="141"/>
        <v>0.33175496845778302</v>
      </c>
      <c r="O381" s="8">
        <f t="shared" si="142"/>
        <v>4.7260886671582694E-2</v>
      </c>
      <c r="P381" s="8">
        <f t="shared" si="143"/>
        <v>3.973001794678388E-2</v>
      </c>
      <c r="Q381" s="8">
        <f t="shared" si="144"/>
        <v>-8.1562722212749753E-2</v>
      </c>
      <c r="R381" s="8">
        <f t="shared" si="145"/>
        <v>1.9811215259080661</v>
      </c>
      <c r="T381" s="8">
        <f t="shared" si="146"/>
        <v>0.41783883153455648</v>
      </c>
      <c r="U381" s="8">
        <f t="shared" si="147"/>
        <v>0.41374638133444613</v>
      </c>
      <c r="V381" s="8">
        <f t="shared" si="148"/>
        <v>0.28323096337891501</v>
      </c>
      <c r="W381" s="8">
        <f t="shared" si="149"/>
        <v>0.13511699165085128</v>
      </c>
      <c r="X381" s="8">
        <f t="shared" si="150"/>
        <v>0.24825050179719779</v>
      </c>
      <c r="Y381" s="8">
        <f t="shared" si="151"/>
        <v>2.9987411631486829</v>
      </c>
      <c r="AA381" s="8">
        <f t="shared" si="152"/>
        <v>-0.40955209850519664</v>
      </c>
      <c r="AB381" s="8">
        <f t="shared" si="153"/>
        <v>-0.41221301215577122</v>
      </c>
      <c r="AC381" s="8">
        <f t="shared" si="154"/>
        <v>-0.42852399932883883</v>
      </c>
      <c r="AD381" s="8">
        <f t="shared" si="155"/>
        <v>-0.59531885519430328</v>
      </c>
      <c r="AE381" s="8">
        <f t="shared" si="156"/>
        <v>-0.55273668943508458</v>
      </c>
      <c r="AF381" s="8">
        <f t="shared" si="157"/>
        <v>1.1891684275007786</v>
      </c>
      <c r="AG381" s="8"/>
      <c r="AH381">
        <v>18.727474288070329</v>
      </c>
      <c r="AJ381">
        <v>7.1029912692704686E-2</v>
      </c>
      <c r="AK381">
        <v>-0.33333333333333331</v>
      </c>
      <c r="AL381">
        <v>-1.6485390210427779</v>
      </c>
      <c r="AM381">
        <v>-0.33333333333333331</v>
      </c>
      <c r="AN381">
        <v>-0.20849775424794029</v>
      </c>
      <c r="AO381">
        <v>-2</v>
      </c>
      <c r="AP381">
        <v>0</v>
      </c>
      <c r="AQ381">
        <v>-2</v>
      </c>
      <c r="AS381">
        <v>7.1029912692704686E-2</v>
      </c>
      <c r="AT381">
        <v>-0.33333333333333331</v>
      </c>
      <c r="AU381">
        <v>-1.6485390210427779</v>
      </c>
      <c r="AV381">
        <v>-0.33333333333333331</v>
      </c>
      <c r="AW381">
        <v>-0.29381623424146008</v>
      </c>
      <c r="AX381">
        <v>-0.37175039999999998</v>
      </c>
      <c r="AY381">
        <v>-0.29226374129018651</v>
      </c>
      <c r="AZ381">
        <v>-0.37175039999999998</v>
      </c>
      <c r="BB381">
        <f t="shared" si="139"/>
        <v>-0.37175039999999998</v>
      </c>
    </row>
    <row r="382" spans="1:54" x14ac:dyDescent="0.3">
      <c r="A382">
        <v>23</v>
      </c>
      <c r="B382" t="s">
        <v>111</v>
      </c>
      <c r="C382" t="s">
        <v>95</v>
      </c>
      <c r="D382" t="s">
        <v>96</v>
      </c>
      <c r="F382" s="2">
        <v>0</v>
      </c>
      <c r="G382" s="2">
        <f t="shared" si="134"/>
        <v>0</v>
      </c>
      <c r="H382" s="4">
        <f t="shared" si="135"/>
        <v>0</v>
      </c>
      <c r="I382" s="14">
        <f t="shared" si="136"/>
        <v>1</v>
      </c>
      <c r="J382">
        <f t="shared" si="115"/>
        <v>0</v>
      </c>
      <c r="K382">
        <f t="shared" si="137"/>
        <v>4</v>
      </c>
      <c r="L382">
        <f t="shared" si="138"/>
        <v>0</v>
      </c>
      <c r="M382" s="8">
        <f t="shared" si="140"/>
        <v>0.36120632039291983</v>
      </c>
      <c r="N382" s="8">
        <f t="shared" si="141"/>
        <v>0.36418782607723826</v>
      </c>
      <c r="O382" s="8">
        <f t="shared" si="142"/>
        <v>0.14950950526953008</v>
      </c>
      <c r="P382" s="8">
        <f t="shared" si="143"/>
        <v>0.14074994533907983</v>
      </c>
      <c r="Q382" s="8">
        <f t="shared" si="144"/>
        <v>-8.0021186709422473E-2</v>
      </c>
      <c r="R382" s="8">
        <f t="shared" si="145"/>
        <v>2.3533897966749371</v>
      </c>
      <c r="T382" s="8">
        <f t="shared" si="146"/>
        <v>0.45536919694815453</v>
      </c>
      <c r="U382" s="8">
        <f t="shared" si="147"/>
        <v>0.44860387212510477</v>
      </c>
      <c r="V382" s="8">
        <f t="shared" si="148"/>
        <v>0.46600618163652507</v>
      </c>
      <c r="W382" s="8">
        <f t="shared" si="149"/>
        <v>0.20435808098968386</v>
      </c>
      <c r="X382" s="8">
        <f t="shared" si="150"/>
        <v>0.22082913163449949</v>
      </c>
      <c r="Y382" s="8">
        <f t="shared" si="151"/>
        <v>2.6779515929622799</v>
      </c>
      <c r="AA382" s="8">
        <f t="shared" si="152"/>
        <v>-0.47605102813641653</v>
      </c>
      <c r="AB382" s="8">
        <f t="shared" si="153"/>
        <v>-0.47712983353915006</v>
      </c>
      <c r="AC382" s="8">
        <f t="shared" si="154"/>
        <v>-0.38586676340177833</v>
      </c>
      <c r="AD382" s="8">
        <f t="shared" si="155"/>
        <v>-0.5872928338224408</v>
      </c>
      <c r="AE382" s="8">
        <f t="shared" si="156"/>
        <v>-0.56366137740889277</v>
      </c>
      <c r="AF382" s="8">
        <f t="shared" si="157"/>
        <v>0.91423728154237727</v>
      </c>
      <c r="AG382" s="8"/>
      <c r="AH382">
        <v>0.92805353026644821</v>
      </c>
      <c r="AJ382">
        <v>7.1029912692704686E-2</v>
      </c>
      <c r="AK382">
        <v>-0.33333333333333331</v>
      </c>
      <c r="AL382">
        <v>-1.6485390210427779</v>
      </c>
      <c r="AM382">
        <v>-0.33333333333333331</v>
      </c>
      <c r="AN382">
        <v>-0.20849775424794029</v>
      </c>
      <c r="AO382">
        <v>-2</v>
      </c>
      <c r="AP382">
        <v>0</v>
      </c>
      <c r="AQ382">
        <v>-2</v>
      </c>
      <c r="AS382">
        <v>7.1029912692704686E-2</v>
      </c>
      <c r="AT382">
        <v>-0.33333333333333331</v>
      </c>
      <c r="AU382">
        <v>-1.6485390210427779</v>
      </c>
      <c r="AV382">
        <v>-0.33333333333333331</v>
      </c>
      <c r="AW382">
        <v>-0.34428067792284078</v>
      </c>
      <c r="AX382">
        <v>-0.38741759999999997</v>
      </c>
      <c r="AY382">
        <v>-0.81583234448451092</v>
      </c>
      <c r="AZ382">
        <v>-0.38741759999999997</v>
      </c>
      <c r="BB382">
        <f t="shared" si="139"/>
        <v>-0.38741759999999997</v>
      </c>
    </row>
    <row r="383" spans="1:54" x14ac:dyDescent="0.3">
      <c r="A383">
        <v>24</v>
      </c>
      <c r="B383" t="s">
        <v>112</v>
      </c>
      <c r="C383" t="s">
        <v>113</v>
      </c>
      <c r="D383" t="s">
        <v>114</v>
      </c>
      <c r="F383" s="2">
        <v>0</v>
      </c>
      <c r="G383" s="2">
        <f t="shared" si="134"/>
        <v>0</v>
      </c>
      <c r="H383" s="4">
        <f t="shared" si="135"/>
        <v>1</v>
      </c>
      <c r="I383" s="14">
        <f t="shared" si="136"/>
        <v>0</v>
      </c>
      <c r="J383">
        <f t="shared" si="115"/>
        <v>1</v>
      </c>
      <c r="K383">
        <f t="shared" si="137"/>
        <v>3</v>
      </c>
      <c r="L383">
        <f t="shared" si="138"/>
        <v>3</v>
      </c>
      <c r="M383" s="8">
        <f t="shared" si="140"/>
        <v>-0.45073324999546283</v>
      </c>
      <c r="N383" s="8">
        <f t="shared" si="141"/>
        <v>-0.44329997771683072</v>
      </c>
      <c r="O383" s="8">
        <f t="shared" si="142"/>
        <v>-0.76241205996063222</v>
      </c>
      <c r="P383" s="8">
        <f t="shared" si="143"/>
        <v>-0.76345623004694707</v>
      </c>
      <c r="Q383" s="8">
        <f t="shared" si="144"/>
        <v>-9.9369478040887207E-2</v>
      </c>
      <c r="R383" s="8">
        <f t="shared" si="145"/>
        <v>-0.90641035153569072</v>
      </c>
      <c r="T383" s="8">
        <f t="shared" si="146"/>
        <v>-0.44756290587483299</v>
      </c>
      <c r="U383" s="8">
        <f t="shared" si="147"/>
        <v>-0.44520276937728109</v>
      </c>
      <c r="V383" s="8">
        <f t="shared" si="148"/>
        <v>-0.66252261036355797</v>
      </c>
      <c r="W383" s="8">
        <f t="shared" si="149"/>
        <v>-0.56886363837941178</v>
      </c>
      <c r="X383" s="8">
        <f t="shared" si="150"/>
        <v>0.25928990046328604</v>
      </c>
      <c r="Y383" s="8">
        <f t="shared" si="151"/>
        <v>-0.64561700217152362</v>
      </c>
      <c r="AA383" s="8">
        <f t="shared" si="152"/>
        <v>-0.80346485831537007</v>
      </c>
      <c r="AB383" s="8">
        <f t="shared" si="153"/>
        <v>-0.7986214041090639</v>
      </c>
      <c r="AC383" s="8">
        <f t="shared" si="154"/>
        <v>-0.88630150443763089</v>
      </c>
      <c r="AD383" s="8">
        <f t="shared" si="155"/>
        <v>-0.80592233657645596</v>
      </c>
      <c r="AE383" s="8">
        <f t="shared" si="156"/>
        <v>-0.53512339639180551</v>
      </c>
      <c r="AF383" s="8">
        <f t="shared" si="157"/>
        <v>-0.82582408563397014</v>
      </c>
      <c r="AG383" s="8"/>
      <c r="AH383">
        <v>16.756277978615429</v>
      </c>
      <c r="AJ383">
        <v>0.46464774348697119</v>
      </c>
      <c r="AK383">
        <v>2</v>
      </c>
      <c r="AL383">
        <v>-0.92929548697394238</v>
      </c>
      <c r="AM383">
        <v>2</v>
      </c>
      <c r="AN383">
        <v>0.16143439132799711</v>
      </c>
      <c r="AO383">
        <v>2</v>
      </c>
      <c r="AP383">
        <v>0</v>
      </c>
      <c r="AQ383">
        <v>2</v>
      </c>
      <c r="AS383">
        <v>0.46464774348697119</v>
      </c>
      <c r="AT383">
        <v>2</v>
      </c>
      <c r="AU383">
        <v>-0.92929548697394238</v>
      </c>
      <c r="AV383">
        <v>2</v>
      </c>
      <c r="AW383">
        <v>-2.0729200260760819E-2</v>
      </c>
      <c r="AX383">
        <v>2.4191999999999998E-3</v>
      </c>
      <c r="AY383">
        <v>0.30772159883980221</v>
      </c>
      <c r="AZ383">
        <v>2.4191999999999998E-3</v>
      </c>
      <c r="BB383">
        <f t="shared" si="139"/>
        <v>2.4191999999999998E-3</v>
      </c>
    </row>
    <row r="384" spans="1:54" x14ac:dyDescent="0.3">
      <c r="A384">
        <v>24</v>
      </c>
      <c r="B384" t="s">
        <v>115</v>
      </c>
      <c r="C384" t="s">
        <v>113</v>
      </c>
      <c r="D384" t="s">
        <v>114</v>
      </c>
      <c r="F384" s="2">
        <v>0</v>
      </c>
      <c r="G384" s="2">
        <f t="shared" si="134"/>
        <v>1</v>
      </c>
      <c r="H384" s="4">
        <f t="shared" si="135"/>
        <v>0</v>
      </c>
      <c r="I384" s="14">
        <f t="shared" si="136"/>
        <v>1</v>
      </c>
      <c r="J384">
        <f t="shared" si="115"/>
        <v>0</v>
      </c>
      <c r="K384">
        <f t="shared" si="137"/>
        <v>3</v>
      </c>
      <c r="L384">
        <f t="shared" si="138"/>
        <v>0</v>
      </c>
      <c r="M384" s="8">
        <f t="shared" si="140"/>
        <v>-0.23310596445348725</v>
      </c>
      <c r="N384" s="8">
        <f t="shared" si="141"/>
        <v>-0.2315983432329296</v>
      </c>
      <c r="O384" s="8">
        <f t="shared" si="142"/>
        <v>-0.58015334687091935</v>
      </c>
      <c r="P384" s="8">
        <f t="shared" si="143"/>
        <v>-0.62684996576627938</v>
      </c>
      <c r="Q384" s="8">
        <f t="shared" si="144"/>
        <v>-0.29398105536982888</v>
      </c>
      <c r="R384" s="8">
        <f t="shared" si="145"/>
        <v>-0.59134068067332368</v>
      </c>
      <c r="T384" s="8">
        <f t="shared" si="146"/>
        <v>-0.28201219559860652</v>
      </c>
      <c r="U384" s="8">
        <f t="shared" si="147"/>
        <v>-0.27771093677616016</v>
      </c>
      <c r="V384" s="8">
        <f t="shared" si="148"/>
        <v>-0.58771322015737082</v>
      </c>
      <c r="W384" s="8">
        <f t="shared" si="149"/>
        <v>-0.58746137142434873</v>
      </c>
      <c r="X384" s="8">
        <f t="shared" si="150"/>
        <v>-0.24698427807073386</v>
      </c>
      <c r="Y384" s="8">
        <f t="shared" si="151"/>
        <v>-0.25513641039378454</v>
      </c>
      <c r="AA384" s="8">
        <f t="shared" si="152"/>
        <v>-0.80212219126196027</v>
      </c>
      <c r="AB384" s="8">
        <f t="shared" si="153"/>
        <v>-0.80056816553128973</v>
      </c>
      <c r="AC384" s="8">
        <f t="shared" si="154"/>
        <v>-0.86447976311815711</v>
      </c>
      <c r="AD384" s="8">
        <f t="shared" si="155"/>
        <v>-0.88224191267282637</v>
      </c>
      <c r="AE384" s="8">
        <f t="shared" si="156"/>
        <v>-0.77747571539444083</v>
      </c>
      <c r="AF384" s="8">
        <f t="shared" si="157"/>
        <v>-0.59026134443526124</v>
      </c>
      <c r="AG384" s="8"/>
      <c r="AH384">
        <v>-19.00185643215962</v>
      </c>
      <c r="AJ384">
        <v>6.1061765166978352E-2</v>
      </c>
      <c r="AK384">
        <v>0</v>
      </c>
      <c r="AL384">
        <v>-0.92929548697394238</v>
      </c>
      <c r="AM384">
        <v>0</v>
      </c>
      <c r="AN384">
        <v>-0.16143439132799711</v>
      </c>
      <c r="AO384">
        <v>-2</v>
      </c>
      <c r="AP384">
        <v>0</v>
      </c>
      <c r="AQ384">
        <v>-2</v>
      </c>
      <c r="AS384">
        <v>6.1061765166978352E-2</v>
      </c>
      <c r="AT384">
        <v>0</v>
      </c>
      <c r="AU384">
        <v>-0.92929548697394238</v>
      </c>
      <c r="AV384">
        <v>0</v>
      </c>
      <c r="AW384">
        <v>-0.15715666659838681</v>
      </c>
      <c r="AX384">
        <v>-0.17567999999999989</v>
      </c>
      <c r="AY384">
        <v>1.0162875340664399</v>
      </c>
      <c r="AZ384">
        <v>-0.17567999999999989</v>
      </c>
      <c r="BB384">
        <f t="shared" si="139"/>
        <v>-0.17567999999999989</v>
      </c>
    </row>
    <row r="385" spans="1:54" x14ac:dyDescent="0.3">
      <c r="A385">
        <v>24</v>
      </c>
      <c r="B385" t="s">
        <v>116</v>
      </c>
      <c r="C385" t="s">
        <v>113</v>
      </c>
      <c r="D385" t="s">
        <v>114</v>
      </c>
      <c r="F385" s="2">
        <v>0</v>
      </c>
      <c r="G385" s="2">
        <f t="shared" si="134"/>
        <v>1</v>
      </c>
      <c r="H385" s="4">
        <f t="shared" si="135"/>
        <v>0</v>
      </c>
      <c r="I385" s="14">
        <f t="shared" si="136"/>
        <v>0</v>
      </c>
      <c r="J385">
        <f t="shared" si="115"/>
        <v>1</v>
      </c>
      <c r="K385">
        <f t="shared" si="137"/>
        <v>3</v>
      </c>
      <c r="L385">
        <f t="shared" si="138"/>
        <v>0</v>
      </c>
      <c r="M385" s="8">
        <f t="shared" si="140"/>
        <v>-0.34680462844220444</v>
      </c>
      <c r="N385" s="8">
        <f t="shared" si="141"/>
        <v>-0.34271842820401699</v>
      </c>
      <c r="O385" s="8">
        <f t="shared" si="142"/>
        <v>-0.7281059508309089</v>
      </c>
      <c r="P385" s="8">
        <f t="shared" si="143"/>
        <v>-0.69294099132003328</v>
      </c>
      <c r="Q385" s="8">
        <f t="shared" si="144"/>
        <v>-0.29794121883731867</v>
      </c>
      <c r="R385" s="8">
        <f t="shared" si="145"/>
        <v>-0.68090009856133904</v>
      </c>
      <c r="T385" s="8">
        <f t="shared" si="146"/>
        <v>-0.3434901901339093</v>
      </c>
      <c r="U385" s="8">
        <f t="shared" si="147"/>
        <v>-0.34679376681724233</v>
      </c>
      <c r="V385" s="8">
        <f t="shared" si="148"/>
        <v>-0.49564461252283065</v>
      </c>
      <c r="W385" s="8">
        <f t="shared" si="149"/>
        <v>-0.55545073279829471</v>
      </c>
      <c r="X385" s="8">
        <f t="shared" si="150"/>
        <v>-0.24623359548960089</v>
      </c>
      <c r="Y385" s="8">
        <f t="shared" si="151"/>
        <v>-0.45941758950218126</v>
      </c>
      <c r="AA385" s="8">
        <f t="shared" si="152"/>
        <v>-0.78480313194411444</v>
      </c>
      <c r="AB385" s="8">
        <f t="shared" si="153"/>
        <v>-0.78635030817969798</v>
      </c>
      <c r="AC385" s="8">
        <f t="shared" si="154"/>
        <v>-0.80224867317900217</v>
      </c>
      <c r="AD385" s="8">
        <f t="shared" si="155"/>
        <v>-0.85940766990903972</v>
      </c>
      <c r="AE385" s="8">
        <f t="shared" si="156"/>
        <v>-0.77941001956295752</v>
      </c>
      <c r="AF385" s="8">
        <f t="shared" si="157"/>
        <v>-0.76165380294537777</v>
      </c>
      <c r="AG385" s="8"/>
      <c r="AH385">
        <v>-0.76135570139918474</v>
      </c>
      <c r="AJ385">
        <v>-6.1061765166978352E-2</v>
      </c>
      <c r="AK385">
        <v>0</v>
      </c>
      <c r="AL385">
        <v>-0.92929548697394238</v>
      </c>
      <c r="AM385">
        <v>0</v>
      </c>
      <c r="AN385">
        <v>0.16143439132799711</v>
      </c>
      <c r="AO385">
        <v>2</v>
      </c>
      <c r="AP385">
        <v>0</v>
      </c>
      <c r="AQ385">
        <v>2</v>
      </c>
      <c r="AS385">
        <v>-6.1061765166978352E-2</v>
      </c>
      <c r="AT385">
        <v>0</v>
      </c>
      <c r="AU385">
        <v>-0.92929548697394238</v>
      </c>
      <c r="AV385">
        <v>0</v>
      </c>
      <c r="AW385">
        <v>0.1418512613926616</v>
      </c>
      <c r="AX385">
        <v>0.16646399999999989</v>
      </c>
      <c r="AY385">
        <v>-0.69002264422759496</v>
      </c>
      <c r="AZ385">
        <v>0.16646399999999989</v>
      </c>
      <c r="BB385">
        <f t="shared" si="139"/>
        <v>0.16646399999999989</v>
      </c>
    </row>
    <row r="386" spans="1:54" x14ac:dyDescent="0.3">
      <c r="A386">
        <v>24</v>
      </c>
      <c r="B386" t="s">
        <v>117</v>
      </c>
      <c r="C386" t="s">
        <v>113</v>
      </c>
      <c r="D386" t="s">
        <v>114</v>
      </c>
      <c r="F386" s="2">
        <v>0</v>
      </c>
      <c r="G386" s="2">
        <f t="shared" si="134"/>
        <v>0</v>
      </c>
      <c r="H386" s="4">
        <f t="shared" si="135"/>
        <v>0</v>
      </c>
      <c r="I386" s="14">
        <f t="shared" si="136"/>
        <v>0</v>
      </c>
      <c r="J386">
        <f t="shared" si="115"/>
        <v>1</v>
      </c>
      <c r="K386">
        <f t="shared" si="137"/>
        <v>3</v>
      </c>
      <c r="L386">
        <f t="shared" si="138"/>
        <v>0</v>
      </c>
      <c r="M386" s="8">
        <f t="shared" si="140"/>
        <v>1.7339994619841581</v>
      </c>
      <c r="N386" s="8">
        <f t="shared" si="141"/>
        <v>1.7394037683325034</v>
      </c>
      <c r="O386" s="8">
        <f t="shared" si="142"/>
        <v>0.13449710508499332</v>
      </c>
      <c r="P386" s="8">
        <f t="shared" si="143"/>
        <v>1.3460288385167902</v>
      </c>
      <c r="Q386" s="8">
        <f t="shared" si="144"/>
        <v>-0.11047649469263875</v>
      </c>
      <c r="R386" s="8">
        <f t="shared" si="145"/>
        <v>0.81561400293306896</v>
      </c>
      <c r="T386" s="8">
        <f t="shared" si="146"/>
        <v>0.6282658058095103</v>
      </c>
      <c r="U386" s="8">
        <f t="shared" si="147"/>
        <v>0.61850254060324705</v>
      </c>
      <c r="V386" s="8">
        <f t="shared" si="148"/>
        <v>9.6185354235583567E-2</v>
      </c>
      <c r="W386" s="8">
        <f t="shared" si="149"/>
        <v>1.5327822692730326</v>
      </c>
      <c r="X386" s="8">
        <f t="shared" si="150"/>
        <v>0.19158060840793581</v>
      </c>
      <c r="Y386" s="8">
        <f t="shared" si="151"/>
        <v>0.1370228762206554</v>
      </c>
      <c r="AA386" s="8">
        <f t="shared" si="152"/>
        <v>-0.44205111271717479</v>
      </c>
      <c r="AB386" s="8">
        <f t="shared" si="153"/>
        <v>-0.45375709703853234</v>
      </c>
      <c r="AC386" s="8">
        <f t="shared" si="154"/>
        <v>-0.59684982939037279</v>
      </c>
      <c r="AD386" s="8">
        <f t="shared" si="155"/>
        <v>2.9624567650837447E-2</v>
      </c>
      <c r="AE386" s="8">
        <f t="shared" si="156"/>
        <v>-0.54052997490223276</v>
      </c>
      <c r="AF386" s="8">
        <f t="shared" si="157"/>
        <v>-0.52040153783197429</v>
      </c>
      <c r="AG386" s="8"/>
      <c r="AH386">
        <v>3.006934154943373</v>
      </c>
      <c r="AJ386">
        <v>-0.46464774348697119</v>
      </c>
      <c r="AK386">
        <v>-2</v>
      </c>
      <c r="AL386">
        <v>-0.92929548697394238</v>
      </c>
      <c r="AM386">
        <v>-2</v>
      </c>
      <c r="AN386">
        <v>-0.16143439132799711</v>
      </c>
      <c r="AO386">
        <v>-2</v>
      </c>
      <c r="AP386">
        <v>0</v>
      </c>
      <c r="AQ386">
        <v>-2</v>
      </c>
      <c r="AS386">
        <v>-0.46464774348697119</v>
      </c>
      <c r="AT386">
        <v>-2</v>
      </c>
      <c r="AU386">
        <v>-0.92929548697394238</v>
      </c>
      <c r="AV386">
        <v>-2</v>
      </c>
      <c r="AW386">
        <v>3.6034605466486E-2</v>
      </c>
      <c r="AX386">
        <v>6.7968000000000004E-3</v>
      </c>
      <c r="AY386">
        <v>-0.63398648867864738</v>
      </c>
      <c r="AZ386">
        <v>6.7968000000000004E-3</v>
      </c>
      <c r="BB386">
        <f t="shared" si="139"/>
        <v>6.7968000000000004E-3</v>
      </c>
    </row>
    <row r="387" spans="1:54" x14ac:dyDescent="0.3">
      <c r="A387">
        <v>24</v>
      </c>
      <c r="B387" t="s">
        <v>118</v>
      </c>
      <c r="C387" t="s">
        <v>113</v>
      </c>
      <c r="D387" t="s">
        <v>114</v>
      </c>
      <c r="F387" s="2">
        <v>0</v>
      </c>
      <c r="G387" s="2">
        <f t="shared" si="134"/>
        <v>1</v>
      </c>
      <c r="H387" s="4">
        <f t="shared" si="135"/>
        <v>0</v>
      </c>
      <c r="I387" s="14">
        <f t="shared" si="136"/>
        <v>0</v>
      </c>
      <c r="J387">
        <f t="shared" si="115"/>
        <v>1</v>
      </c>
      <c r="K387">
        <f t="shared" si="137"/>
        <v>3</v>
      </c>
      <c r="L387">
        <f t="shared" si="138"/>
        <v>0</v>
      </c>
      <c r="M387" s="8">
        <f t="shared" si="140"/>
        <v>2.5751066593371315</v>
      </c>
      <c r="N387" s="8">
        <f t="shared" si="141"/>
        <v>2.5848330909073223</v>
      </c>
      <c r="O387" s="8">
        <f t="shared" si="142"/>
        <v>2.5764768102904387</v>
      </c>
      <c r="P387" s="8">
        <f t="shared" si="143"/>
        <v>6.5566655082843965</v>
      </c>
      <c r="Q387" s="8">
        <f t="shared" si="144"/>
        <v>-0.10459129225328384</v>
      </c>
      <c r="R387" s="8">
        <f t="shared" si="145"/>
        <v>7.6976711624406944</v>
      </c>
      <c r="T387" s="8">
        <f t="shared" si="146"/>
        <v>1.0129923512422787</v>
      </c>
      <c r="U387" s="8">
        <f t="shared" si="147"/>
        <v>1.0131970581436585</v>
      </c>
      <c r="V387" s="8">
        <f t="shared" si="148"/>
        <v>1.0551181278916411</v>
      </c>
      <c r="W387" s="8">
        <f t="shared" si="149"/>
        <v>4.0458859360923736</v>
      </c>
      <c r="X387" s="8">
        <f t="shared" si="150"/>
        <v>0.24392542528646677</v>
      </c>
      <c r="Y387" s="8">
        <f t="shared" si="151"/>
        <v>1.4115146100764939</v>
      </c>
      <c r="AA387" s="8">
        <f t="shared" si="152"/>
        <v>-0.36175461355553779</v>
      </c>
      <c r="AB387" s="8">
        <f t="shared" si="153"/>
        <v>-0.35931449282300271</v>
      </c>
      <c r="AC387" s="8">
        <f t="shared" si="154"/>
        <v>-0.27668853185275066</v>
      </c>
      <c r="AD387" s="8">
        <f t="shared" si="155"/>
        <v>1.1062140108165679</v>
      </c>
      <c r="AE387" s="8">
        <f t="shared" si="156"/>
        <v>-0.5388402463132006</v>
      </c>
      <c r="AF387" s="8">
        <f t="shared" si="157"/>
        <v>2.7441460691544971E-2</v>
      </c>
      <c r="AG387" s="8"/>
      <c r="AH387">
        <v>3.0069341549433721</v>
      </c>
      <c r="AJ387">
        <v>-0.46464774348697119</v>
      </c>
      <c r="AK387">
        <v>-2</v>
      </c>
      <c r="AL387">
        <v>-0.92929548697394238</v>
      </c>
      <c r="AM387">
        <v>-2</v>
      </c>
      <c r="AN387">
        <v>-0.16143439132799711</v>
      </c>
      <c r="AO387">
        <v>-2</v>
      </c>
      <c r="AP387">
        <v>0</v>
      </c>
      <c r="AQ387">
        <v>-2</v>
      </c>
      <c r="AS387">
        <v>-0.46464774348697119</v>
      </c>
      <c r="AT387">
        <v>-2</v>
      </c>
      <c r="AU387">
        <v>-0.92929548697394238</v>
      </c>
      <c r="AV387">
        <v>-2</v>
      </c>
      <c r="AW387">
        <v>3.6034605466486E-2</v>
      </c>
      <c r="AX387">
        <v>6.7968000000000004E-3</v>
      </c>
      <c r="AY387">
        <v>-0.63398648867864738</v>
      </c>
      <c r="AZ387">
        <v>6.7968000000000004E-3</v>
      </c>
      <c r="BB387">
        <f t="shared" si="139"/>
        <v>6.7968000000000004E-3</v>
      </c>
    </row>
    <row r="388" spans="1:54" x14ac:dyDescent="0.3">
      <c r="A388">
        <v>24</v>
      </c>
      <c r="B388" t="s">
        <v>119</v>
      </c>
      <c r="C388" t="s">
        <v>113</v>
      </c>
      <c r="D388" t="s">
        <v>114</v>
      </c>
      <c r="F388" s="2">
        <v>0</v>
      </c>
      <c r="G388" s="2">
        <f t="shared" si="134"/>
        <v>0</v>
      </c>
      <c r="H388" s="4">
        <f t="shared" si="135"/>
        <v>0</v>
      </c>
      <c r="I388" s="14">
        <f t="shared" si="136"/>
        <v>0</v>
      </c>
      <c r="J388">
        <f t="shared" si="115"/>
        <v>1</v>
      </c>
      <c r="K388">
        <f t="shared" si="137"/>
        <v>3</v>
      </c>
      <c r="L388">
        <f t="shared" si="138"/>
        <v>0</v>
      </c>
      <c r="M388" s="8">
        <f t="shared" si="140"/>
        <v>-0.12553807574976567</v>
      </c>
      <c r="N388" s="8">
        <f t="shared" si="141"/>
        <v>-0.12841707680821524</v>
      </c>
      <c r="O388" s="8">
        <f t="shared" si="142"/>
        <v>-0.90353739610980632</v>
      </c>
      <c r="P388" s="8">
        <f t="shared" si="143"/>
        <v>-0.74672078972357592</v>
      </c>
      <c r="Q388" s="8">
        <f t="shared" si="144"/>
        <v>-0.29995049480885044</v>
      </c>
      <c r="R388" s="8">
        <f t="shared" si="145"/>
        <v>-0.66044697716014455</v>
      </c>
      <c r="T388" s="8">
        <f t="shared" si="146"/>
        <v>-0.17940488835574195</v>
      </c>
      <c r="U388" s="8">
        <f t="shared" si="147"/>
        <v>-0.18063444747048679</v>
      </c>
      <c r="V388" s="8">
        <f t="shared" si="148"/>
        <v>-0.66810854477402459</v>
      </c>
      <c r="W388" s="8">
        <f t="shared" si="149"/>
        <v>-0.51474426201686185</v>
      </c>
      <c r="X388" s="8">
        <f t="shared" si="150"/>
        <v>-0.250155931441507</v>
      </c>
      <c r="Y388" s="8">
        <f t="shared" si="151"/>
        <v>-0.39773073279281734</v>
      </c>
      <c r="AA388" s="8">
        <f t="shared" si="152"/>
        <v>-0.7272603679384021</v>
      </c>
      <c r="AB388" s="8">
        <f t="shared" si="153"/>
        <v>-0.72825756561879817</v>
      </c>
      <c r="AC388" s="8">
        <f t="shared" si="154"/>
        <v>-0.88609996264060686</v>
      </c>
      <c r="AD388" s="8">
        <f t="shared" si="155"/>
        <v>-0.81681735969635305</v>
      </c>
      <c r="AE388" s="8">
        <f t="shared" si="156"/>
        <v>-0.77707318008948734</v>
      </c>
      <c r="AF388" s="8">
        <f t="shared" si="157"/>
        <v>-0.72788640015570427</v>
      </c>
      <c r="AG388" s="8"/>
      <c r="AH388">
        <v>-0.76135570139918385</v>
      </c>
      <c r="AJ388">
        <v>-6.1061765166978352E-2</v>
      </c>
      <c r="AK388">
        <v>0</v>
      </c>
      <c r="AL388">
        <v>-0.92929548697394238</v>
      </c>
      <c r="AM388">
        <v>0</v>
      </c>
      <c r="AN388">
        <v>0.16143439132799711</v>
      </c>
      <c r="AO388">
        <v>2</v>
      </c>
      <c r="AP388">
        <v>0</v>
      </c>
      <c r="AQ388">
        <v>2</v>
      </c>
      <c r="AS388">
        <v>-6.1061765166978352E-2</v>
      </c>
      <c r="AT388">
        <v>0</v>
      </c>
      <c r="AU388">
        <v>-0.92929548697394238</v>
      </c>
      <c r="AV388">
        <v>0</v>
      </c>
      <c r="AW388">
        <v>0.1418512613926616</v>
      </c>
      <c r="AX388">
        <v>0.16646399999999989</v>
      </c>
      <c r="AY388">
        <v>-0.69002264422759496</v>
      </c>
      <c r="AZ388">
        <v>0.16646399999999989</v>
      </c>
      <c r="BB388">
        <f t="shared" si="139"/>
        <v>0.16646399999999989</v>
      </c>
    </row>
    <row r="389" spans="1:54" x14ac:dyDescent="0.3">
      <c r="A389">
        <v>24</v>
      </c>
      <c r="B389" t="s">
        <v>120</v>
      </c>
      <c r="C389" t="s">
        <v>113</v>
      </c>
      <c r="D389" t="s">
        <v>114</v>
      </c>
      <c r="F389" s="2">
        <v>0</v>
      </c>
      <c r="G389" s="2">
        <f t="shared" si="134"/>
        <v>0</v>
      </c>
      <c r="H389" s="4">
        <f t="shared" si="135"/>
        <v>0</v>
      </c>
      <c r="I389" s="14">
        <f t="shared" si="136"/>
        <v>1</v>
      </c>
      <c r="J389">
        <f t="shared" si="115"/>
        <v>0</v>
      </c>
      <c r="K389">
        <f t="shared" si="137"/>
        <v>3</v>
      </c>
      <c r="L389">
        <f t="shared" si="138"/>
        <v>0</v>
      </c>
      <c r="M389" s="8">
        <f t="shared" si="140"/>
        <v>-0.14475633289402731</v>
      </c>
      <c r="N389" s="8">
        <f t="shared" si="141"/>
        <v>-0.139246742972371</v>
      </c>
      <c r="O389" s="8">
        <f t="shared" si="142"/>
        <v>-0.30353231296763455</v>
      </c>
      <c r="P389" s="8">
        <f t="shared" si="143"/>
        <v>-0.45588801568694293</v>
      </c>
      <c r="Q389" s="8">
        <f t="shared" si="144"/>
        <v>-0.28505985360486619</v>
      </c>
      <c r="R389" s="8">
        <f t="shared" si="145"/>
        <v>-0.68925016008473983</v>
      </c>
      <c r="T389" s="8">
        <f t="shared" si="146"/>
        <v>-0.24306160369196755</v>
      </c>
      <c r="U389" s="8">
        <f t="shared" si="147"/>
        <v>-0.2342421940497012</v>
      </c>
      <c r="V389" s="8">
        <f t="shared" si="148"/>
        <v>-0.42706767174624588</v>
      </c>
      <c r="W389" s="8">
        <f t="shared" si="149"/>
        <v>-0.44840862961175537</v>
      </c>
      <c r="X389" s="8">
        <f t="shared" si="150"/>
        <v>-0.22536766479611564</v>
      </c>
      <c r="Y389" s="8">
        <f t="shared" si="151"/>
        <v>-0.47529181384617653</v>
      </c>
      <c r="AA389" s="8">
        <f t="shared" si="152"/>
        <v>-0.77598670597551911</v>
      </c>
      <c r="AB389" s="8">
        <f t="shared" si="153"/>
        <v>-0.77021043225211305</v>
      </c>
      <c r="AC389" s="8">
        <f t="shared" si="154"/>
        <v>-0.83374028146303625</v>
      </c>
      <c r="AD389" s="8">
        <f t="shared" si="155"/>
        <v>-0.86224168629628106</v>
      </c>
      <c r="AE389" s="8">
        <f t="shared" si="156"/>
        <v>-0.76809546870063805</v>
      </c>
      <c r="AF389" s="8">
        <f t="shared" si="157"/>
        <v>-0.72017374726026462</v>
      </c>
      <c r="AG389" s="8"/>
      <c r="AH389">
        <v>-19.00185643215962</v>
      </c>
      <c r="AJ389">
        <v>6.1061765166978352E-2</v>
      </c>
      <c r="AK389">
        <v>0</v>
      </c>
      <c r="AL389">
        <v>-0.92929548697394238</v>
      </c>
      <c r="AM389">
        <v>0</v>
      </c>
      <c r="AN389">
        <v>-0.16143439132799711</v>
      </c>
      <c r="AO389">
        <v>-2</v>
      </c>
      <c r="AP389">
        <v>0</v>
      </c>
      <c r="AQ389">
        <v>-2</v>
      </c>
      <c r="AS389">
        <v>6.1061765166978352E-2</v>
      </c>
      <c r="AT389">
        <v>0</v>
      </c>
      <c r="AU389">
        <v>-0.92929548697394238</v>
      </c>
      <c r="AV389">
        <v>0</v>
      </c>
      <c r="AW389">
        <v>-0.15715666659838681</v>
      </c>
      <c r="AX389">
        <v>-0.17567999999999989</v>
      </c>
      <c r="AY389">
        <v>1.0162875340664399</v>
      </c>
      <c r="AZ389">
        <v>-0.17567999999999989</v>
      </c>
      <c r="BB389">
        <f t="shared" si="139"/>
        <v>-0.17567999999999989</v>
      </c>
    </row>
    <row r="390" spans="1:54" x14ac:dyDescent="0.3">
      <c r="A390">
        <v>24</v>
      </c>
      <c r="B390" t="s">
        <v>121</v>
      </c>
      <c r="C390" t="s">
        <v>113</v>
      </c>
      <c r="D390" t="s">
        <v>114</v>
      </c>
      <c r="F390" s="2">
        <v>0</v>
      </c>
      <c r="G390" s="2">
        <f t="shared" si="134"/>
        <v>1</v>
      </c>
      <c r="H390" s="4">
        <f t="shared" si="135"/>
        <v>1</v>
      </c>
      <c r="I390" s="14">
        <f t="shared" si="136"/>
        <v>0</v>
      </c>
      <c r="J390">
        <f t="shared" si="115"/>
        <v>1</v>
      </c>
      <c r="K390">
        <f t="shared" si="137"/>
        <v>3</v>
      </c>
      <c r="L390">
        <f t="shared" si="138"/>
        <v>3</v>
      </c>
      <c r="M390" s="8">
        <f t="shared" si="140"/>
        <v>-0.32148704357977537</v>
      </c>
      <c r="N390" s="8">
        <f t="shared" si="141"/>
        <v>-0.31687810369760228</v>
      </c>
      <c r="O390" s="8">
        <f t="shared" si="142"/>
        <v>-0.57941090089623826</v>
      </c>
      <c r="P390" s="8">
        <f t="shared" si="143"/>
        <v>-0.66193129216892554</v>
      </c>
      <c r="Q390" s="8">
        <f t="shared" si="144"/>
        <v>-0.11012228664987833</v>
      </c>
      <c r="R390" s="8">
        <f t="shared" si="145"/>
        <v>-0.68415199743372412</v>
      </c>
      <c r="T390" s="8">
        <f t="shared" si="146"/>
        <v>-0.29703683957871191</v>
      </c>
      <c r="U390" s="8">
        <f t="shared" si="147"/>
        <v>-0.29699085039125855</v>
      </c>
      <c r="V390" s="8">
        <f t="shared" si="148"/>
        <v>-0.42562619457567025</v>
      </c>
      <c r="W390" s="8">
        <f t="shared" si="149"/>
        <v>-0.5141460852287576</v>
      </c>
      <c r="X390" s="8">
        <f t="shared" si="150"/>
        <v>0.18933061917592764</v>
      </c>
      <c r="Y390" s="8">
        <f t="shared" si="151"/>
        <v>-0.45220569466350036</v>
      </c>
      <c r="AA390" s="8">
        <f t="shared" si="152"/>
        <v>-0.73984525439992899</v>
      </c>
      <c r="AB390" s="8">
        <f t="shared" si="153"/>
        <v>-0.74160782920289237</v>
      </c>
      <c r="AC390" s="8">
        <f t="shared" si="154"/>
        <v>-0.79625254543990609</v>
      </c>
      <c r="AD390" s="8">
        <f t="shared" si="155"/>
        <v>-0.77954201427714465</v>
      </c>
      <c r="AE390" s="8">
        <f t="shared" si="156"/>
        <v>-0.54232124093974277</v>
      </c>
      <c r="AF390" s="8">
        <f t="shared" si="157"/>
        <v>-0.73804356991779108</v>
      </c>
      <c r="AG390" s="8"/>
      <c r="AH390">
        <v>16.756277978615429</v>
      </c>
      <c r="AJ390">
        <v>0.46464774348697119</v>
      </c>
      <c r="AK390">
        <v>2</v>
      </c>
      <c r="AL390">
        <v>-0.92929548697394238</v>
      </c>
      <c r="AM390">
        <v>2</v>
      </c>
      <c r="AN390">
        <v>0.16143439132799711</v>
      </c>
      <c r="AO390">
        <v>2</v>
      </c>
      <c r="AP390">
        <v>0</v>
      </c>
      <c r="AQ390">
        <v>2</v>
      </c>
      <c r="AS390">
        <v>0.46464774348697119</v>
      </c>
      <c r="AT390">
        <v>2</v>
      </c>
      <c r="AU390">
        <v>-0.92929548697394238</v>
      </c>
      <c r="AV390">
        <v>2</v>
      </c>
      <c r="AW390">
        <v>-2.0729200260760819E-2</v>
      </c>
      <c r="AX390">
        <v>2.4191999999999998E-3</v>
      </c>
      <c r="AY390">
        <v>0.30772159883980221</v>
      </c>
      <c r="AZ390">
        <v>2.4191999999999998E-3</v>
      </c>
      <c r="BB390">
        <f t="shared" si="139"/>
        <v>2.4191999999999998E-3</v>
      </c>
    </row>
    <row r="391" spans="1:54" x14ac:dyDescent="0.3">
      <c r="A391">
        <v>24</v>
      </c>
      <c r="B391" t="s">
        <v>122</v>
      </c>
      <c r="C391" t="s">
        <v>123</v>
      </c>
      <c r="D391" t="s">
        <v>114</v>
      </c>
      <c r="F391" s="2">
        <v>0</v>
      </c>
      <c r="G391" s="2">
        <f t="shared" si="134"/>
        <v>0</v>
      </c>
      <c r="H391" s="4">
        <f t="shared" si="135"/>
        <v>0</v>
      </c>
      <c r="I391" s="14">
        <f t="shared" si="136"/>
        <v>1</v>
      </c>
      <c r="J391">
        <f t="shared" si="115"/>
        <v>0</v>
      </c>
      <c r="K391">
        <f t="shared" si="137"/>
        <v>3</v>
      </c>
      <c r="L391">
        <f t="shared" si="138"/>
        <v>0</v>
      </c>
      <c r="M391" s="8">
        <f t="shared" si="140"/>
        <v>-0.2325612367554668</v>
      </c>
      <c r="N391" s="8">
        <f t="shared" si="141"/>
        <v>-0.22615724767244585</v>
      </c>
      <c r="O391" s="8">
        <f t="shared" si="142"/>
        <v>-0.68153166400051723</v>
      </c>
      <c r="P391" s="8">
        <f t="shared" si="143"/>
        <v>-0.47409189129419793</v>
      </c>
      <c r="Q391" s="8">
        <f t="shared" si="144"/>
        <v>-4.5560689963527197E-2</v>
      </c>
      <c r="R391" s="8">
        <f t="shared" si="145"/>
        <v>-0.81963238051675569</v>
      </c>
      <c r="T391" s="8">
        <f t="shared" si="146"/>
        <v>-0.2794289830142922</v>
      </c>
      <c r="U391" s="8">
        <f t="shared" si="147"/>
        <v>-0.28272142918399379</v>
      </c>
      <c r="V391" s="8">
        <f t="shared" si="148"/>
        <v>-0.56895761904623621</v>
      </c>
      <c r="W391" s="8">
        <f t="shared" si="149"/>
        <v>-0.25378179280956731</v>
      </c>
      <c r="X391" s="8">
        <f t="shared" si="150"/>
        <v>0.42787247233580994</v>
      </c>
      <c r="Y391" s="8">
        <f t="shared" si="151"/>
        <v>-0.58281606583466827</v>
      </c>
      <c r="AA391" s="8">
        <f t="shared" si="152"/>
        <v>-0.66429826203481934</v>
      </c>
      <c r="AB391" s="8">
        <f t="shared" si="153"/>
        <v>-0.66711362604565017</v>
      </c>
      <c r="AC391" s="8">
        <f t="shared" si="154"/>
        <v>-0.79642795682581935</v>
      </c>
      <c r="AD391" s="8">
        <f t="shared" si="155"/>
        <v>-0.5514331050234148</v>
      </c>
      <c r="AE391" s="8">
        <f t="shared" si="156"/>
        <v>-0.39832267250431769</v>
      </c>
      <c r="AF391" s="8">
        <f t="shared" si="157"/>
        <v>-0.78011187882749011</v>
      </c>
      <c r="AG391" s="8"/>
      <c r="AH391">
        <v>11.64272726890589</v>
      </c>
      <c r="AJ391">
        <v>-2.6437360799676579</v>
      </c>
      <c r="AK391">
        <v>-2</v>
      </c>
      <c r="AL391">
        <v>2.3628068418924579</v>
      </c>
      <c r="AM391">
        <v>-2</v>
      </c>
      <c r="AN391">
        <v>0.32286878265599428</v>
      </c>
      <c r="AO391">
        <v>4</v>
      </c>
      <c r="AP391">
        <v>0</v>
      </c>
      <c r="AQ391">
        <v>4</v>
      </c>
      <c r="AS391">
        <v>-2.6437360799676579</v>
      </c>
      <c r="AT391">
        <v>-2</v>
      </c>
      <c r="AU391">
        <v>2.3628068418924579</v>
      </c>
      <c r="AV391">
        <v>-2</v>
      </c>
      <c r="AW391">
        <v>-0.50068317595910261</v>
      </c>
      <c r="AX391">
        <v>-0.1629849599999999</v>
      </c>
      <c r="AY391">
        <v>-0.35097231692326142</v>
      </c>
      <c r="AZ391">
        <v>-0.1629849599999999</v>
      </c>
      <c r="BB391">
        <f t="shared" si="139"/>
        <v>-0.1629849599999999</v>
      </c>
    </row>
    <row r="392" spans="1:54" x14ac:dyDescent="0.3">
      <c r="A392">
        <v>24</v>
      </c>
      <c r="B392" t="s">
        <v>124</v>
      </c>
      <c r="C392" t="s">
        <v>123</v>
      </c>
      <c r="D392" t="s">
        <v>114</v>
      </c>
      <c r="F392" s="2">
        <v>0</v>
      </c>
      <c r="G392" s="2">
        <f t="shared" si="134"/>
        <v>1</v>
      </c>
      <c r="H392" s="4">
        <f t="shared" si="135"/>
        <v>0</v>
      </c>
      <c r="I392" s="14">
        <f t="shared" si="136"/>
        <v>1</v>
      </c>
      <c r="J392">
        <f t="shared" si="115"/>
        <v>0</v>
      </c>
      <c r="K392">
        <f t="shared" si="137"/>
        <v>3</v>
      </c>
      <c r="L392">
        <f t="shared" si="138"/>
        <v>0</v>
      </c>
      <c r="M392" s="8">
        <f t="shared" si="140"/>
        <v>-0.38086431988486913</v>
      </c>
      <c r="N392" s="8">
        <f t="shared" si="141"/>
        <v>-0.37051006539908882</v>
      </c>
      <c r="O392" s="8">
        <f t="shared" si="142"/>
        <v>-0.59108182438840895</v>
      </c>
      <c r="P392" s="8">
        <f t="shared" si="143"/>
        <v>-0.72164222508831277</v>
      </c>
      <c r="Q392" s="8">
        <f t="shared" si="144"/>
        <v>-0.35662408010548535</v>
      </c>
      <c r="R392" s="8">
        <f t="shared" si="145"/>
        <v>-0.67722469789746531</v>
      </c>
      <c r="T392" s="8">
        <f t="shared" si="146"/>
        <v>-0.37125359607884145</v>
      </c>
      <c r="U392" s="8">
        <f t="shared" si="147"/>
        <v>-0.37232133207748436</v>
      </c>
      <c r="V392" s="8">
        <f t="shared" si="148"/>
        <v>-0.49425117896909349</v>
      </c>
      <c r="W392" s="8">
        <f t="shared" si="149"/>
        <v>-0.65189908132332774</v>
      </c>
      <c r="X392" s="8">
        <f t="shared" si="150"/>
        <v>-0.29374550361669638</v>
      </c>
      <c r="Y392" s="8">
        <f t="shared" si="151"/>
        <v>-0.3731358340007182</v>
      </c>
      <c r="AA392" s="8">
        <f t="shared" si="152"/>
        <v>-0.75181572485342607</v>
      </c>
      <c r="AB392" s="8">
        <f t="shared" si="153"/>
        <v>-0.75009835850059747</v>
      </c>
      <c r="AC392" s="8">
        <f t="shared" si="154"/>
        <v>-0.74824699724445987</v>
      </c>
      <c r="AD392" s="8">
        <f t="shared" si="155"/>
        <v>-0.85589382098166378</v>
      </c>
      <c r="AE392" s="8">
        <f t="shared" si="156"/>
        <v>-0.74932791904381335</v>
      </c>
      <c r="AF392" s="8">
        <f t="shared" si="157"/>
        <v>-0.63783083677646313</v>
      </c>
      <c r="AG392" s="8"/>
      <c r="AH392">
        <v>-14.79572724700051</v>
      </c>
      <c r="AJ392">
        <v>1.5923170626597589</v>
      </c>
      <c r="AK392">
        <v>-2</v>
      </c>
      <c r="AL392">
        <v>0.54720314936332615</v>
      </c>
      <c r="AM392">
        <v>-2</v>
      </c>
      <c r="AN392">
        <v>-0.32286878265599428</v>
      </c>
      <c r="AO392">
        <v>-4</v>
      </c>
      <c r="AP392">
        <v>0</v>
      </c>
      <c r="AQ392">
        <v>-4</v>
      </c>
      <c r="AS392">
        <v>1.5923170626597589</v>
      </c>
      <c r="AT392">
        <v>-2</v>
      </c>
      <c r="AU392">
        <v>0.54720314936332615</v>
      </c>
      <c r="AV392">
        <v>-2</v>
      </c>
      <c r="AW392">
        <v>0.28012362508214861</v>
      </c>
      <c r="AX392">
        <v>-5.1839999999999997E-2</v>
      </c>
      <c r="AY392">
        <v>-1.1639755144666131</v>
      </c>
      <c r="AZ392">
        <v>-5.1839999999999997E-2</v>
      </c>
      <c r="BB392">
        <f t="shared" si="139"/>
        <v>-5.1839999999999997E-2</v>
      </c>
    </row>
    <row r="393" spans="1:54" x14ac:dyDescent="0.3">
      <c r="A393">
        <v>24</v>
      </c>
      <c r="B393" t="s">
        <v>125</v>
      </c>
      <c r="C393" t="s">
        <v>123</v>
      </c>
      <c r="D393" t="s">
        <v>114</v>
      </c>
      <c r="F393" s="2">
        <v>0</v>
      </c>
      <c r="G393" s="2">
        <f t="shared" si="134"/>
        <v>1</v>
      </c>
      <c r="H393" s="4">
        <f t="shared" si="135"/>
        <v>1</v>
      </c>
      <c r="I393" s="14">
        <f t="shared" si="136"/>
        <v>0</v>
      </c>
      <c r="J393">
        <f t="shared" si="115"/>
        <v>1</v>
      </c>
      <c r="K393">
        <f t="shared" si="137"/>
        <v>3</v>
      </c>
      <c r="L393">
        <f t="shared" si="138"/>
        <v>3</v>
      </c>
      <c r="M393" s="8">
        <f t="shared" si="140"/>
        <v>-0.45178657633850466</v>
      </c>
      <c r="N393" s="8">
        <f t="shared" si="141"/>
        <v>-0.44799065023948337</v>
      </c>
      <c r="O393" s="8">
        <f t="shared" si="142"/>
        <v>-0.79476803654270956</v>
      </c>
      <c r="P393" s="8">
        <f t="shared" si="143"/>
        <v>-0.79445806153001264</v>
      </c>
      <c r="Q393" s="8">
        <f t="shared" si="144"/>
        <v>-0.35709115119913731</v>
      </c>
      <c r="R393" s="8">
        <f t="shared" si="145"/>
        <v>-0.81398022343004062</v>
      </c>
      <c r="T393" s="8">
        <f t="shared" si="146"/>
        <v>-0.39076949900788466</v>
      </c>
      <c r="U393" s="8">
        <f t="shared" si="147"/>
        <v>-0.3991238118753811</v>
      </c>
      <c r="V393" s="8">
        <f t="shared" si="148"/>
        <v>-0.546792007764062</v>
      </c>
      <c r="W393" s="8">
        <f t="shared" si="149"/>
        <v>-0.65483017590040038</v>
      </c>
      <c r="X393" s="8">
        <f t="shared" si="150"/>
        <v>-0.30256879544719689</v>
      </c>
      <c r="Y393" s="8">
        <f t="shared" si="151"/>
        <v>-0.54225227377902041</v>
      </c>
      <c r="AA393" s="8">
        <f t="shared" si="152"/>
        <v>-0.77728004901645964</v>
      </c>
      <c r="AB393" s="8">
        <f t="shared" si="153"/>
        <v>-0.78093730781442716</v>
      </c>
      <c r="AC393" s="8">
        <f t="shared" si="154"/>
        <v>-0.81333983739864635</v>
      </c>
      <c r="AD393" s="8">
        <f t="shared" si="155"/>
        <v>-0.8490454745691749</v>
      </c>
      <c r="AE393" s="8">
        <f t="shared" si="156"/>
        <v>-0.75432143489915482</v>
      </c>
      <c r="AF393" s="8">
        <f t="shared" si="157"/>
        <v>-0.78309527929000511</v>
      </c>
      <c r="AG393" s="8"/>
      <c r="AH393">
        <v>-3.960740939891497</v>
      </c>
      <c r="AJ393">
        <v>3.8544940149276372</v>
      </c>
      <c r="AK393">
        <v>8</v>
      </c>
      <c r="AL393">
        <v>0.54720314936332615</v>
      </c>
      <c r="AM393">
        <v>8</v>
      </c>
      <c r="AN393">
        <v>0.32286878265599428</v>
      </c>
      <c r="AO393">
        <v>4</v>
      </c>
      <c r="AP393">
        <v>0</v>
      </c>
      <c r="AQ393">
        <v>4</v>
      </c>
      <c r="AS393">
        <v>3.8544940149276372</v>
      </c>
      <c r="AT393">
        <v>8</v>
      </c>
      <c r="AU393">
        <v>0.54720314936332615</v>
      </c>
      <c r="AV393">
        <v>8</v>
      </c>
      <c r="AW393">
        <v>0.95387466962943201</v>
      </c>
      <c r="AX393">
        <v>0.79487999999999981</v>
      </c>
      <c r="AY393">
        <v>0.53863447560882494</v>
      </c>
      <c r="AZ393">
        <v>0.79487999999999981</v>
      </c>
      <c r="BB393">
        <f t="shared" si="139"/>
        <v>0.79487999999999981</v>
      </c>
    </row>
    <row r="394" spans="1:54" x14ac:dyDescent="0.3">
      <c r="A394">
        <v>24</v>
      </c>
      <c r="B394" t="s">
        <v>126</v>
      </c>
      <c r="C394" t="s">
        <v>123</v>
      </c>
      <c r="D394" t="s">
        <v>114</v>
      </c>
      <c r="F394" s="2">
        <v>0</v>
      </c>
      <c r="G394" s="2">
        <f t="shared" si="134"/>
        <v>0</v>
      </c>
      <c r="H394" s="4">
        <f t="shared" si="135"/>
        <v>0</v>
      </c>
      <c r="I394" s="14">
        <f t="shared" si="136"/>
        <v>1</v>
      </c>
      <c r="J394">
        <f t="shared" si="115"/>
        <v>0</v>
      </c>
      <c r="K394">
        <f t="shared" si="137"/>
        <v>3</v>
      </c>
      <c r="L394">
        <f t="shared" si="138"/>
        <v>0</v>
      </c>
      <c r="M394" s="8">
        <f t="shared" si="140"/>
        <v>1.063422601784725</v>
      </c>
      <c r="N394" s="8">
        <f t="shared" si="141"/>
        <v>1.0702583973213187</v>
      </c>
      <c r="O394" s="8">
        <f t="shared" si="142"/>
        <v>-5.1005003244664594E-2</v>
      </c>
      <c r="P394" s="8">
        <f t="shared" si="143"/>
        <v>0.47116471188388825</v>
      </c>
      <c r="Q394" s="8">
        <f t="shared" si="144"/>
        <v>-7.7448757739069271E-2</v>
      </c>
      <c r="R394" s="8">
        <f t="shared" si="145"/>
        <v>5.7588800455012613E-2</v>
      </c>
      <c r="T394" s="8">
        <f t="shared" si="146"/>
        <v>0.39747075730596837</v>
      </c>
      <c r="U394" s="8">
        <f t="shared" si="147"/>
        <v>0.38740859139445161</v>
      </c>
      <c r="V394" s="8">
        <f t="shared" si="148"/>
        <v>8.0557455857783095E-2</v>
      </c>
      <c r="W394" s="8">
        <f t="shared" si="149"/>
        <v>0.90099663184021661</v>
      </c>
      <c r="X394" s="8">
        <f t="shared" si="150"/>
        <v>0.2886464035416646</v>
      </c>
      <c r="Y394" s="8">
        <f t="shared" si="151"/>
        <v>-2.5884164395178249E-2</v>
      </c>
      <c r="AA394" s="8">
        <f t="shared" si="152"/>
        <v>-0.44159261960613377</v>
      </c>
      <c r="AB394" s="8">
        <f t="shared" si="153"/>
        <v>-0.45589407753033812</v>
      </c>
      <c r="AC394" s="8">
        <f t="shared" si="154"/>
        <v>-0.51544341035787122</v>
      </c>
      <c r="AD394" s="8">
        <f t="shared" si="155"/>
        <v>2.1566473445931527E-2</v>
      </c>
      <c r="AE394" s="8">
        <f t="shared" si="156"/>
        <v>-0.45865427178908036</v>
      </c>
      <c r="AF394" s="8">
        <f t="shared" si="157"/>
        <v>-0.50824261875662979</v>
      </c>
      <c r="AG394" s="8"/>
      <c r="AH394">
        <v>7.1137409179861182</v>
      </c>
      <c r="AJ394">
        <v>-2.803074997619738</v>
      </c>
      <c r="AK394">
        <v>-4</v>
      </c>
      <c r="AL394">
        <v>2.3628068418924579</v>
      </c>
      <c r="AM394">
        <v>-4</v>
      </c>
      <c r="AN394">
        <v>-0.32286878265599428</v>
      </c>
      <c r="AO394">
        <v>-4</v>
      </c>
      <c r="AP394">
        <v>0</v>
      </c>
      <c r="AQ394">
        <v>-4</v>
      </c>
      <c r="AS394">
        <v>-2.803074997619738</v>
      </c>
      <c r="AT394">
        <v>-4</v>
      </c>
      <c r="AU394">
        <v>2.3628068418924579</v>
      </c>
      <c r="AV394">
        <v>-4</v>
      </c>
      <c r="AW394">
        <v>-0.73331511875247801</v>
      </c>
      <c r="AX394">
        <v>-0.58005503999999974</v>
      </c>
      <c r="AY394">
        <v>0.9763133557810495</v>
      </c>
      <c r="AZ394">
        <v>-0.58005503999999974</v>
      </c>
      <c r="BB394">
        <f t="shared" si="139"/>
        <v>-0.58005503999999974</v>
      </c>
    </row>
    <row r="395" spans="1:54" x14ac:dyDescent="0.3">
      <c r="A395">
        <v>24</v>
      </c>
      <c r="B395" t="s">
        <v>127</v>
      </c>
      <c r="C395" t="s">
        <v>123</v>
      </c>
      <c r="D395" t="s">
        <v>114</v>
      </c>
      <c r="F395" s="2">
        <v>0</v>
      </c>
      <c r="G395" s="2">
        <f t="shared" si="134"/>
        <v>1</v>
      </c>
      <c r="H395" s="4">
        <f t="shared" si="135"/>
        <v>0</v>
      </c>
      <c r="I395" s="14">
        <f t="shared" si="136"/>
        <v>1</v>
      </c>
      <c r="J395">
        <f t="shared" si="115"/>
        <v>0</v>
      </c>
      <c r="K395">
        <f t="shared" si="137"/>
        <v>3</v>
      </c>
      <c r="L395">
        <f t="shared" si="138"/>
        <v>0</v>
      </c>
      <c r="M395" s="8">
        <f t="shared" si="140"/>
        <v>2.668854378992124</v>
      </c>
      <c r="N395" s="8">
        <f t="shared" si="141"/>
        <v>2.6801132024070715</v>
      </c>
      <c r="O395" s="8">
        <f t="shared" si="142"/>
        <v>1.0736445247865372</v>
      </c>
      <c r="P395" s="8">
        <f t="shared" si="143"/>
        <v>5.8683449466064301</v>
      </c>
      <c r="Q395" s="8">
        <f t="shared" si="144"/>
        <v>-4.8876771630727137E-2</v>
      </c>
      <c r="R395" s="8">
        <f t="shared" si="145"/>
        <v>5.9578352124147473</v>
      </c>
      <c r="T395" s="8">
        <f t="shared" si="146"/>
        <v>1.127144110949216</v>
      </c>
      <c r="U395" s="8">
        <f t="shared" si="147"/>
        <v>1.0894380150002585</v>
      </c>
      <c r="V395" s="8">
        <f t="shared" si="148"/>
        <v>0.60811431549505224</v>
      </c>
      <c r="W395" s="8">
        <f t="shared" si="149"/>
        <v>4.0529260267055545</v>
      </c>
      <c r="X395" s="8">
        <f t="shared" si="150"/>
        <v>0.41856531295822447</v>
      </c>
      <c r="Y395" s="8">
        <f t="shared" si="151"/>
        <v>1.0496035380904043</v>
      </c>
      <c r="AA395" s="8">
        <f t="shared" si="152"/>
        <v>-0.23502977803622549</v>
      </c>
      <c r="AB395" s="8">
        <f t="shared" si="153"/>
        <v>-0.26262338739609292</v>
      </c>
      <c r="AC395" s="8">
        <f t="shared" si="154"/>
        <v>-0.36908700332151695</v>
      </c>
      <c r="AD395" s="8">
        <f t="shared" si="155"/>
        <v>1.3687153681228006</v>
      </c>
      <c r="AE395" s="8">
        <f t="shared" si="156"/>
        <v>-0.40567744330631644</v>
      </c>
      <c r="AF395" s="8">
        <f t="shared" si="157"/>
        <v>-8.5078848037352717E-2</v>
      </c>
      <c r="AG395" s="8"/>
      <c r="AH395">
        <v>7.1137409179861182</v>
      </c>
      <c r="AJ395">
        <v>-2.803074997619738</v>
      </c>
      <c r="AK395">
        <v>-4</v>
      </c>
      <c r="AL395">
        <v>2.3628068418924579</v>
      </c>
      <c r="AM395">
        <v>-4</v>
      </c>
      <c r="AN395">
        <v>-0.32286878265599428</v>
      </c>
      <c r="AO395">
        <v>-4</v>
      </c>
      <c r="AP395">
        <v>0</v>
      </c>
      <c r="AQ395">
        <v>-4</v>
      </c>
      <c r="AS395">
        <v>-2.803074997619738</v>
      </c>
      <c r="AT395">
        <v>-4</v>
      </c>
      <c r="AU395">
        <v>2.3628068418924579</v>
      </c>
      <c r="AV395">
        <v>-4</v>
      </c>
      <c r="AW395">
        <v>-0.73331511875247801</v>
      </c>
      <c r="AX395">
        <v>-0.58005503999999974</v>
      </c>
      <c r="AY395">
        <v>0.9763133557810495</v>
      </c>
      <c r="AZ395">
        <v>-0.58005503999999974</v>
      </c>
      <c r="BB395">
        <f t="shared" si="139"/>
        <v>-0.58005503999999974</v>
      </c>
    </row>
    <row r="396" spans="1:54" x14ac:dyDescent="0.3">
      <c r="A396">
        <v>24</v>
      </c>
      <c r="B396" t="s">
        <v>128</v>
      </c>
      <c r="C396" t="s">
        <v>123</v>
      </c>
      <c r="D396" t="s">
        <v>114</v>
      </c>
      <c r="F396" s="2">
        <v>0</v>
      </c>
      <c r="G396" s="2">
        <f t="shared" si="134"/>
        <v>0</v>
      </c>
      <c r="H396" s="4">
        <f t="shared" si="135"/>
        <v>1</v>
      </c>
      <c r="I396" s="14">
        <f t="shared" si="136"/>
        <v>0</v>
      </c>
      <c r="J396">
        <f t="shared" si="115"/>
        <v>1</v>
      </c>
      <c r="K396">
        <f t="shared" si="137"/>
        <v>3</v>
      </c>
      <c r="L396">
        <f t="shared" si="138"/>
        <v>3</v>
      </c>
      <c r="M396" s="8">
        <f t="shared" si="140"/>
        <v>-0.35963941174420377</v>
      </c>
      <c r="N396" s="8">
        <f t="shared" si="141"/>
        <v>-0.35122253672012727</v>
      </c>
      <c r="O396" s="8">
        <f t="shared" si="142"/>
        <v>-0.935301044573149</v>
      </c>
      <c r="P396" s="8">
        <f t="shared" si="143"/>
        <v>-0.79925162418219309</v>
      </c>
      <c r="Q396" s="8">
        <f t="shared" si="144"/>
        <v>-0.36393528066785563</v>
      </c>
      <c r="R396" s="8">
        <f t="shared" si="145"/>
        <v>-0.79769362805478539</v>
      </c>
      <c r="T396" s="8">
        <f t="shared" si="146"/>
        <v>-0.30032434738895114</v>
      </c>
      <c r="U396" s="8">
        <f t="shared" si="147"/>
        <v>-0.3127680052900853</v>
      </c>
      <c r="V396" s="8">
        <f t="shared" si="148"/>
        <v>-0.69875054224991506</v>
      </c>
      <c r="W396" s="8">
        <f t="shared" si="149"/>
        <v>-0.61437906612725324</v>
      </c>
      <c r="X396" s="8">
        <f t="shared" si="150"/>
        <v>-0.30811715826321284</v>
      </c>
      <c r="Y396" s="8">
        <f t="shared" si="151"/>
        <v>-0.49698753621442043</v>
      </c>
      <c r="AA396" s="8">
        <f t="shared" si="152"/>
        <v>-0.74866297918811808</v>
      </c>
      <c r="AB396" s="8">
        <f t="shared" si="153"/>
        <v>-0.7557322967170641</v>
      </c>
      <c r="AC396" s="8">
        <f t="shared" si="154"/>
        <v>-0.87720502044247939</v>
      </c>
      <c r="AD396" s="8">
        <f t="shared" si="155"/>
        <v>-0.83574914725255489</v>
      </c>
      <c r="AE396" s="8">
        <f t="shared" si="156"/>
        <v>-0.7595450372685274</v>
      </c>
      <c r="AF396" s="8">
        <f t="shared" si="157"/>
        <v>-0.77210343939192616</v>
      </c>
      <c r="AG396" s="8"/>
      <c r="AH396">
        <v>-3.960740939891497</v>
      </c>
      <c r="AJ396">
        <v>3.8544940149276372</v>
      </c>
      <c r="AK396">
        <v>8</v>
      </c>
      <c r="AL396">
        <v>0.54720314936332615</v>
      </c>
      <c r="AM396">
        <v>8</v>
      </c>
      <c r="AN396">
        <v>0.32286878265599428</v>
      </c>
      <c r="AO396">
        <v>4</v>
      </c>
      <c r="AP396">
        <v>0</v>
      </c>
      <c r="AQ396">
        <v>4</v>
      </c>
      <c r="AS396">
        <v>3.8544940149276372</v>
      </c>
      <c r="AT396">
        <v>8</v>
      </c>
      <c r="AU396">
        <v>0.54720314936332615</v>
      </c>
      <c r="AV396">
        <v>8</v>
      </c>
      <c r="AW396">
        <v>0.95387466962943201</v>
      </c>
      <c r="AX396">
        <v>0.79487999999999981</v>
      </c>
      <c r="AY396">
        <v>0.53863447560882494</v>
      </c>
      <c r="AZ396">
        <v>0.79487999999999981</v>
      </c>
      <c r="BB396">
        <f t="shared" si="139"/>
        <v>0.79487999999999981</v>
      </c>
    </row>
    <row r="397" spans="1:54" x14ac:dyDescent="0.3">
      <c r="A397">
        <v>24</v>
      </c>
      <c r="B397" t="s">
        <v>129</v>
      </c>
      <c r="C397" t="s">
        <v>123</v>
      </c>
      <c r="D397" t="s">
        <v>114</v>
      </c>
      <c r="F397" s="2">
        <v>0</v>
      </c>
      <c r="G397" s="2">
        <f t="shared" si="134"/>
        <v>0</v>
      </c>
      <c r="H397" s="4">
        <f t="shared" si="135"/>
        <v>0</v>
      </c>
      <c r="I397" s="14">
        <f t="shared" si="136"/>
        <v>1</v>
      </c>
      <c r="J397">
        <f t="shared" si="115"/>
        <v>0</v>
      </c>
      <c r="K397">
        <f t="shared" si="137"/>
        <v>3</v>
      </c>
      <c r="L397">
        <f t="shared" si="138"/>
        <v>0</v>
      </c>
      <c r="M397" s="8">
        <f t="shared" si="140"/>
        <v>-0.30022365065480938</v>
      </c>
      <c r="N397" s="8">
        <f t="shared" si="141"/>
        <v>-0.29496709984587349</v>
      </c>
      <c r="O397" s="8">
        <f t="shared" si="142"/>
        <v>-0.51716341586009629</v>
      </c>
      <c r="P397" s="8">
        <f t="shared" si="143"/>
        <v>-0.580799105429463</v>
      </c>
      <c r="Q397" s="8">
        <f t="shared" si="144"/>
        <v>-0.34855969366867284</v>
      </c>
      <c r="R397" s="8">
        <f t="shared" si="145"/>
        <v>-0.81426375252920402</v>
      </c>
      <c r="T397" s="8">
        <f t="shared" si="146"/>
        <v>-0.34394532760027602</v>
      </c>
      <c r="U397" s="8">
        <f t="shared" si="147"/>
        <v>-0.3511645318234245</v>
      </c>
      <c r="V397" s="8">
        <f t="shared" si="148"/>
        <v>-0.45940758693116135</v>
      </c>
      <c r="W397" s="8">
        <f t="shared" si="149"/>
        <v>-0.54603562300832831</v>
      </c>
      <c r="X397" s="8">
        <f t="shared" si="150"/>
        <v>-0.28288298720003735</v>
      </c>
      <c r="Y397" s="8">
        <f t="shared" si="151"/>
        <v>-0.63960604853704262</v>
      </c>
      <c r="AA397" s="8">
        <f t="shared" si="152"/>
        <v>-0.74201788140146163</v>
      </c>
      <c r="AB397" s="8">
        <f t="shared" si="153"/>
        <v>-0.74305583489673754</v>
      </c>
      <c r="AC397" s="8">
        <f t="shared" si="154"/>
        <v>-0.76417845713562838</v>
      </c>
      <c r="AD397" s="8">
        <f t="shared" si="155"/>
        <v>-0.84084952937970281</v>
      </c>
      <c r="AE397" s="8">
        <f t="shared" si="156"/>
        <v>-0.7449862598722814</v>
      </c>
      <c r="AF397" s="8">
        <f t="shared" si="157"/>
        <v>-0.81137529751909454</v>
      </c>
      <c r="AG397" s="8"/>
      <c r="AH397">
        <v>-14.79572724700051</v>
      </c>
      <c r="AJ397">
        <v>1.5923170626597589</v>
      </c>
      <c r="AK397">
        <v>-2</v>
      </c>
      <c r="AL397">
        <v>0.54720314936332615</v>
      </c>
      <c r="AM397">
        <v>-2</v>
      </c>
      <c r="AN397">
        <v>-0.32286878265599428</v>
      </c>
      <c r="AO397">
        <v>-4</v>
      </c>
      <c r="AP397">
        <v>0</v>
      </c>
      <c r="AQ397">
        <v>-4</v>
      </c>
      <c r="AS397">
        <v>1.5923170626597589</v>
      </c>
      <c r="AT397">
        <v>-2</v>
      </c>
      <c r="AU397">
        <v>0.54720314936332615</v>
      </c>
      <c r="AV397">
        <v>-2</v>
      </c>
      <c r="AW397">
        <v>0.28012362508214861</v>
      </c>
      <c r="AX397">
        <v>-5.1839999999999997E-2</v>
      </c>
      <c r="AY397">
        <v>-1.1639755144666131</v>
      </c>
      <c r="AZ397">
        <v>-5.1839999999999997E-2</v>
      </c>
      <c r="BB397">
        <f t="shared" si="139"/>
        <v>-5.1839999999999997E-2</v>
      </c>
    </row>
    <row r="398" spans="1:54" x14ac:dyDescent="0.3">
      <c r="A398">
        <v>24</v>
      </c>
      <c r="B398" t="s">
        <v>130</v>
      </c>
      <c r="C398" t="s">
        <v>123</v>
      </c>
      <c r="D398" t="s">
        <v>114</v>
      </c>
      <c r="F398" s="2">
        <v>0</v>
      </c>
      <c r="G398" s="2">
        <f t="shared" si="134"/>
        <v>1</v>
      </c>
      <c r="H398" s="4">
        <f t="shared" si="135"/>
        <v>0</v>
      </c>
      <c r="I398" s="14">
        <f t="shared" si="136"/>
        <v>1</v>
      </c>
      <c r="J398">
        <f t="shared" si="115"/>
        <v>0</v>
      </c>
      <c r="K398">
        <f t="shared" si="137"/>
        <v>3</v>
      </c>
      <c r="L398">
        <f t="shared" si="138"/>
        <v>0</v>
      </c>
      <c r="M398" s="8">
        <f t="shared" si="140"/>
        <v>-0.18245248870731121</v>
      </c>
      <c r="N398" s="8">
        <f t="shared" si="141"/>
        <v>-0.17156363318005138</v>
      </c>
      <c r="O398" s="8">
        <f t="shared" si="142"/>
        <v>-0.49437853102060253</v>
      </c>
      <c r="P398" s="8">
        <f t="shared" si="143"/>
        <v>-0.50698573247498124</v>
      </c>
      <c r="Q398" s="8">
        <f t="shared" si="144"/>
        <v>-8.0941921631168534E-2</v>
      </c>
      <c r="R398" s="8">
        <f t="shared" si="145"/>
        <v>-0.55991658119421361</v>
      </c>
      <c r="T398" s="8">
        <f t="shared" si="146"/>
        <v>-0.15603337601822345</v>
      </c>
      <c r="U398" s="8">
        <f t="shared" si="147"/>
        <v>-0.16795716119223961</v>
      </c>
      <c r="V398" s="8">
        <f t="shared" si="148"/>
        <v>-0.3054081761236026</v>
      </c>
      <c r="W398" s="8">
        <f t="shared" si="149"/>
        <v>-0.31322300589751134</v>
      </c>
      <c r="X398" s="8">
        <f t="shared" si="150"/>
        <v>0.29552734823532573</v>
      </c>
      <c r="Y398" s="8">
        <f t="shared" si="151"/>
        <v>-0.36804810338916272</v>
      </c>
      <c r="AA398" s="8">
        <f t="shared" si="152"/>
        <v>-0.67832515166514429</v>
      </c>
      <c r="AB398" s="8">
        <f t="shared" si="153"/>
        <v>-0.68658593332490725</v>
      </c>
      <c r="AC398" s="8">
        <f t="shared" si="154"/>
        <v>-0.7041702554135707</v>
      </c>
      <c r="AD398" s="8">
        <f t="shared" si="155"/>
        <v>-0.64911834491922782</v>
      </c>
      <c r="AE398" s="8">
        <f t="shared" si="156"/>
        <v>-0.45934608395973786</v>
      </c>
      <c r="AF398" s="8">
        <f t="shared" si="157"/>
        <v>-0.70798450214698239</v>
      </c>
      <c r="AG398" s="8"/>
      <c r="AH398">
        <v>11.64272726890589</v>
      </c>
      <c r="AJ398">
        <v>-2.6437360799676579</v>
      </c>
      <c r="AK398">
        <v>-2</v>
      </c>
      <c r="AL398">
        <v>2.3628068418924579</v>
      </c>
      <c r="AM398">
        <v>-2</v>
      </c>
      <c r="AN398">
        <v>0.32286878265599428</v>
      </c>
      <c r="AO398">
        <v>4</v>
      </c>
      <c r="AP398">
        <v>0</v>
      </c>
      <c r="AQ398">
        <v>4</v>
      </c>
      <c r="AS398">
        <v>-2.6437360799676579</v>
      </c>
      <c r="AT398">
        <v>-2</v>
      </c>
      <c r="AU398">
        <v>2.3628068418924579</v>
      </c>
      <c r="AV398">
        <v>-2</v>
      </c>
      <c r="AW398">
        <v>-0.50068317595910261</v>
      </c>
      <c r="AX398">
        <v>-0.1629849599999999</v>
      </c>
      <c r="AY398">
        <v>-0.35097231692326142</v>
      </c>
      <c r="AZ398">
        <v>-0.1629849599999999</v>
      </c>
      <c r="BB398">
        <f t="shared" si="139"/>
        <v>-0.1629849599999999</v>
      </c>
    </row>
    <row r="399" spans="1:54" x14ac:dyDescent="0.3">
      <c r="F399" s="2"/>
      <c r="G399" s="2"/>
      <c r="H399" s="4"/>
      <c r="I399" s="14"/>
      <c r="M399" s="8"/>
      <c r="N399" s="8"/>
      <c r="O399" s="8"/>
      <c r="P399" s="8"/>
      <c r="Q399" s="8"/>
      <c r="R399" s="8"/>
      <c r="T399" s="8"/>
      <c r="U399" s="8"/>
      <c r="V399" s="8"/>
      <c r="W399" s="8"/>
      <c r="X399" s="8"/>
      <c r="Y399" s="8"/>
      <c r="AA399" s="8"/>
      <c r="AB399" s="8"/>
      <c r="AC399" s="8"/>
      <c r="AD399" s="8"/>
      <c r="AE399" s="8"/>
      <c r="AF399" s="8"/>
      <c r="AG399" s="8"/>
    </row>
    <row r="400" spans="1:54" x14ac:dyDescent="0.3">
      <c r="F400" s="2"/>
      <c r="G400" s="2"/>
      <c r="H400" s="4"/>
      <c r="I400" s="14"/>
      <c r="M400" s="8"/>
      <c r="N400" s="8"/>
      <c r="O400" s="8"/>
      <c r="P400" s="8"/>
      <c r="Q400" s="8"/>
      <c r="R400" s="8"/>
      <c r="T400" s="8"/>
      <c r="U400" s="8"/>
      <c r="V400" s="8"/>
      <c r="W400" s="8"/>
      <c r="X400" s="8"/>
      <c r="Y400" s="8"/>
      <c r="AA400" s="8"/>
      <c r="AB400" s="8"/>
      <c r="AC400" s="8"/>
      <c r="AD400" s="8"/>
      <c r="AE400" s="8"/>
      <c r="AF400" s="8"/>
      <c r="AG400" s="8"/>
    </row>
    <row r="401" spans="6:33" x14ac:dyDescent="0.3">
      <c r="F401" s="2"/>
      <c r="G401" s="2"/>
      <c r="H401" s="4"/>
      <c r="I401" s="14"/>
      <c r="M401" s="8"/>
      <c r="N401" s="8"/>
      <c r="O401" s="8"/>
      <c r="P401" s="8"/>
      <c r="Q401" s="8"/>
      <c r="R401" s="8"/>
      <c r="T401" s="8"/>
      <c r="U401" s="8"/>
      <c r="V401" s="8"/>
      <c r="W401" s="8"/>
      <c r="X401" s="8"/>
      <c r="Y401" s="8"/>
      <c r="AA401" s="8"/>
      <c r="AB401" s="8"/>
      <c r="AC401" s="8"/>
      <c r="AD401" s="8"/>
      <c r="AE401" s="8"/>
      <c r="AF401" s="8"/>
      <c r="AG401" s="8"/>
    </row>
    <row r="402" spans="6:33" x14ac:dyDescent="0.3">
      <c r="F402" s="2"/>
      <c r="G402" s="2"/>
      <c r="H402" s="4"/>
      <c r="I402" s="14"/>
      <c r="M402" s="8"/>
      <c r="N402" s="8"/>
      <c r="O402" s="8"/>
      <c r="P402" s="8"/>
      <c r="Q402" s="8"/>
      <c r="R402" s="8"/>
      <c r="T402" s="8"/>
      <c r="U402" s="8"/>
      <c r="V402" s="8"/>
      <c r="W402" s="8"/>
      <c r="X402" s="8"/>
      <c r="Y402" s="8"/>
      <c r="AA402" s="8"/>
      <c r="AB402" s="8"/>
      <c r="AC402" s="8"/>
      <c r="AD402" s="8"/>
      <c r="AE402" s="8"/>
      <c r="AF402" s="8"/>
      <c r="AG402" s="8"/>
    </row>
    <row r="403" spans="6:33" x14ac:dyDescent="0.3">
      <c r="F403" s="2"/>
      <c r="G403" s="2"/>
      <c r="H403" s="4"/>
      <c r="I403" s="14"/>
      <c r="M403" s="8"/>
      <c r="N403" s="8"/>
      <c r="O403" s="8"/>
      <c r="P403" s="8"/>
      <c r="Q403" s="8"/>
      <c r="R403" s="8"/>
      <c r="T403" s="8"/>
      <c r="U403" s="8"/>
      <c r="V403" s="8"/>
      <c r="W403" s="8"/>
      <c r="X403" s="8"/>
      <c r="Y403" s="8"/>
      <c r="AA403" s="8"/>
      <c r="AB403" s="8"/>
      <c r="AC403" s="8"/>
      <c r="AD403" s="8"/>
      <c r="AE403" s="8"/>
      <c r="AF403" s="8"/>
      <c r="AG403" s="8"/>
    </row>
    <row r="404" spans="6:33" x14ac:dyDescent="0.3">
      <c r="F404" s="2"/>
      <c r="G404" s="2"/>
      <c r="H404" s="4"/>
      <c r="I404" s="14"/>
      <c r="M404" s="8"/>
      <c r="N404" s="8"/>
      <c r="O404" s="8"/>
      <c r="P404" s="8"/>
      <c r="Q404" s="8"/>
      <c r="R404" s="8"/>
      <c r="T404" s="8"/>
      <c r="U404" s="8"/>
      <c r="V404" s="8"/>
      <c r="W404" s="8"/>
      <c r="X404" s="8"/>
      <c r="Y404" s="8"/>
      <c r="AA404" s="8"/>
      <c r="AB404" s="8"/>
      <c r="AC404" s="8"/>
      <c r="AD404" s="8"/>
      <c r="AE404" s="8"/>
      <c r="AF404" s="8"/>
      <c r="AG404" s="8"/>
    </row>
    <row r="405" spans="6:33" x14ac:dyDescent="0.3">
      <c r="F405" s="2"/>
      <c r="G405" s="2"/>
      <c r="H405" s="4"/>
      <c r="I405" s="14"/>
      <c r="M405" s="8"/>
      <c r="N405" s="8"/>
      <c r="O405" s="8"/>
      <c r="P405" s="8"/>
      <c r="Q405" s="8"/>
      <c r="R405" s="8"/>
      <c r="T405" s="8"/>
      <c r="U405" s="8"/>
      <c r="V405" s="8"/>
      <c r="W405" s="8"/>
      <c r="X405" s="8"/>
      <c r="Y405" s="8"/>
      <c r="AA405" s="8"/>
      <c r="AB405" s="8"/>
      <c r="AC405" s="8"/>
      <c r="AD405" s="8"/>
      <c r="AE405" s="8"/>
      <c r="AF405" s="8"/>
      <c r="AG405" s="8"/>
    </row>
    <row r="406" spans="6:33" x14ac:dyDescent="0.3">
      <c r="F406" s="2"/>
      <c r="G406" s="2"/>
      <c r="H406" s="4"/>
      <c r="I406" s="14"/>
      <c r="M406" s="8"/>
      <c r="N406" s="8"/>
      <c r="O406" s="8"/>
      <c r="P406" s="8"/>
      <c r="Q406" s="8"/>
      <c r="R406" s="8"/>
      <c r="T406" s="8"/>
      <c r="U406" s="8"/>
      <c r="V406" s="8"/>
      <c r="W406" s="8"/>
      <c r="X406" s="8"/>
      <c r="Y406" s="8"/>
      <c r="AA406" s="8"/>
      <c r="AB406" s="8"/>
      <c r="AC406" s="8"/>
      <c r="AD406" s="8"/>
      <c r="AE406" s="8"/>
      <c r="AF406" s="8"/>
      <c r="AG406" s="8"/>
    </row>
    <row r="407" spans="6:33" x14ac:dyDescent="0.3">
      <c r="F407" s="2"/>
      <c r="G407" s="2"/>
      <c r="H407" s="4"/>
      <c r="I407" s="14"/>
      <c r="M407" s="8"/>
      <c r="N407" s="8"/>
      <c r="O407" s="8"/>
      <c r="P407" s="8"/>
      <c r="Q407" s="8"/>
      <c r="R407" s="8"/>
      <c r="T407" s="8"/>
      <c r="U407" s="8"/>
      <c r="V407" s="8"/>
      <c r="W407" s="8"/>
      <c r="X407" s="8"/>
      <c r="Y407" s="8"/>
      <c r="AA407" s="8"/>
      <c r="AB407" s="8"/>
      <c r="AC407" s="8"/>
      <c r="AD407" s="8"/>
      <c r="AE407" s="8"/>
      <c r="AF407" s="8"/>
      <c r="AG407" s="8"/>
    </row>
    <row r="408" spans="6:33" x14ac:dyDescent="0.3">
      <c r="F408" s="2"/>
      <c r="G408" s="2"/>
      <c r="H408" s="4"/>
      <c r="I408" s="14"/>
      <c r="M408" s="8"/>
      <c r="N408" s="8"/>
      <c r="O408" s="8"/>
      <c r="P408" s="8"/>
      <c r="Q408" s="8"/>
      <c r="R408" s="8"/>
      <c r="T408" s="8"/>
      <c r="U408" s="8"/>
      <c r="V408" s="8"/>
      <c r="W408" s="8"/>
      <c r="X408" s="8"/>
      <c r="Y408" s="8"/>
      <c r="AA408" s="8"/>
      <c r="AB408" s="8"/>
      <c r="AC408" s="8"/>
      <c r="AD408" s="8"/>
      <c r="AE408" s="8"/>
      <c r="AF408" s="8"/>
      <c r="AG408" s="8"/>
    </row>
    <row r="409" spans="6:33" x14ac:dyDescent="0.3">
      <c r="F409" s="2"/>
      <c r="G409" s="2"/>
      <c r="H409" s="4"/>
      <c r="I409" s="14"/>
      <c r="M409" s="8"/>
      <c r="N409" s="8"/>
      <c r="O409" s="8"/>
      <c r="P409" s="8"/>
      <c r="Q409" s="8"/>
      <c r="R409" s="8"/>
      <c r="T409" s="8"/>
      <c r="U409" s="8"/>
      <c r="V409" s="8"/>
      <c r="W409" s="8"/>
      <c r="X409" s="8"/>
      <c r="Y409" s="8"/>
      <c r="AA409" s="8"/>
      <c r="AB409" s="8"/>
      <c r="AC409" s="8"/>
      <c r="AD409" s="8"/>
      <c r="AE409" s="8"/>
      <c r="AF409" s="8"/>
      <c r="AG409" s="8"/>
    </row>
    <row r="410" spans="6:33" x14ac:dyDescent="0.3">
      <c r="F410" s="2"/>
      <c r="G410" s="2"/>
      <c r="H410" s="4"/>
      <c r="I410" s="14"/>
      <c r="M410" s="8"/>
      <c r="N410" s="8"/>
      <c r="O410" s="8"/>
      <c r="P410" s="8"/>
      <c r="Q410" s="8"/>
      <c r="R410" s="8"/>
      <c r="T410" s="8"/>
      <c r="U410" s="8"/>
      <c r="V410" s="8"/>
      <c r="W410" s="8"/>
      <c r="X410" s="8"/>
      <c r="Y410" s="8"/>
      <c r="AA410" s="8"/>
      <c r="AB410" s="8"/>
      <c r="AC410" s="8"/>
      <c r="AD410" s="8"/>
      <c r="AE410" s="8"/>
      <c r="AF410" s="8"/>
      <c r="AG410" s="8"/>
    </row>
    <row r="411" spans="6:33" x14ac:dyDescent="0.3">
      <c r="F411" s="2"/>
      <c r="G411" s="2"/>
      <c r="H411" s="4"/>
      <c r="I411" s="14"/>
      <c r="M411" s="8"/>
      <c r="N411" s="8"/>
      <c r="O411" s="8"/>
      <c r="P411" s="8"/>
      <c r="Q411" s="8"/>
      <c r="R411" s="8"/>
      <c r="T411" s="8"/>
      <c r="U411" s="8"/>
      <c r="V411" s="8"/>
      <c r="W411" s="8"/>
      <c r="X411" s="8"/>
      <c r="Y411" s="8"/>
      <c r="AA411" s="8"/>
      <c r="AB411" s="8"/>
      <c r="AC411" s="8"/>
      <c r="AD411" s="8"/>
      <c r="AE411" s="8"/>
      <c r="AF411" s="8"/>
      <c r="AG411" s="8"/>
    </row>
    <row r="412" spans="6:33" x14ac:dyDescent="0.3">
      <c r="F412" s="2"/>
      <c r="G412" s="2"/>
      <c r="H412" s="4"/>
      <c r="I412" s="14"/>
      <c r="M412" s="8"/>
      <c r="N412" s="8"/>
      <c r="O412" s="8"/>
      <c r="P412" s="8"/>
      <c r="Q412" s="8"/>
      <c r="R412" s="8"/>
      <c r="T412" s="8"/>
      <c r="U412" s="8"/>
      <c r="V412" s="8"/>
      <c r="W412" s="8"/>
      <c r="X412" s="8"/>
      <c r="Y412" s="8"/>
      <c r="AA412" s="8"/>
      <c r="AB412" s="8"/>
      <c r="AC412" s="8"/>
      <c r="AD412" s="8"/>
      <c r="AE412" s="8"/>
      <c r="AF412" s="8"/>
      <c r="AG412" s="8"/>
    </row>
    <row r="413" spans="6:33" x14ac:dyDescent="0.3">
      <c r="F413" s="2"/>
      <c r="G413" s="2"/>
      <c r="H413" s="4"/>
      <c r="I413" s="14"/>
      <c r="M413" s="8"/>
      <c r="N413" s="8"/>
      <c r="O413" s="8"/>
      <c r="P413" s="8"/>
      <c r="Q413" s="8"/>
      <c r="R413" s="8"/>
      <c r="T413" s="8"/>
      <c r="U413" s="8"/>
      <c r="V413" s="8"/>
      <c r="W413" s="8"/>
      <c r="X413" s="8"/>
      <c r="Y413" s="8"/>
      <c r="AA413" s="8"/>
      <c r="AB413" s="8"/>
      <c r="AC413" s="8"/>
      <c r="AD413" s="8"/>
      <c r="AE413" s="8"/>
      <c r="AF413" s="8"/>
      <c r="AG413" s="8"/>
    </row>
    <row r="414" spans="6:33" x14ac:dyDescent="0.3">
      <c r="F414" s="2"/>
      <c r="G414" s="2"/>
      <c r="H414" s="4"/>
      <c r="I414" s="14"/>
      <c r="M414" s="8"/>
      <c r="N414" s="8"/>
      <c r="O414" s="8"/>
      <c r="P414" s="8"/>
      <c r="Q414" s="8"/>
      <c r="R414" s="8"/>
      <c r="T414" s="8"/>
      <c r="U414" s="8"/>
      <c r="V414" s="8"/>
      <c r="W414" s="8"/>
      <c r="X414" s="8"/>
      <c r="Y414" s="8"/>
      <c r="AA414" s="8"/>
      <c r="AB414" s="8"/>
      <c r="AC414" s="8"/>
      <c r="AD414" s="8"/>
      <c r="AE414" s="8"/>
      <c r="AF414" s="8"/>
      <c r="AG414" s="8"/>
    </row>
    <row r="415" spans="6:33" x14ac:dyDescent="0.3">
      <c r="F415" s="2"/>
      <c r="G415" s="2"/>
      <c r="H415" s="4"/>
      <c r="I415" s="14"/>
      <c r="M415" s="8"/>
      <c r="N415" s="8"/>
      <c r="O415" s="8"/>
      <c r="P415" s="8"/>
      <c r="Q415" s="8"/>
      <c r="R415" s="8"/>
      <c r="T415" s="8"/>
      <c r="U415" s="8"/>
      <c r="V415" s="8"/>
      <c r="W415" s="8"/>
      <c r="X415" s="8"/>
      <c r="Y415" s="8"/>
      <c r="AA415" s="8"/>
      <c r="AB415" s="8"/>
      <c r="AC415" s="8"/>
      <c r="AD415" s="8"/>
      <c r="AE415" s="8"/>
      <c r="AF415" s="8"/>
      <c r="AG415" s="8"/>
    </row>
    <row r="416" spans="6:33" x14ac:dyDescent="0.3">
      <c r="F416" s="2"/>
      <c r="G416" s="2"/>
      <c r="H416" s="4"/>
      <c r="I416" s="14"/>
      <c r="M416" s="8"/>
      <c r="N416" s="8"/>
      <c r="O416" s="8"/>
      <c r="P416" s="8"/>
      <c r="Q416" s="8"/>
      <c r="R416" s="8"/>
      <c r="T416" s="8"/>
      <c r="U416" s="8"/>
      <c r="V416" s="8"/>
      <c r="W416" s="8"/>
      <c r="X416" s="8"/>
      <c r="Y416" s="8"/>
      <c r="AA416" s="8"/>
      <c r="AB416" s="8"/>
      <c r="AC416" s="8"/>
      <c r="AD416" s="8"/>
      <c r="AE416" s="8"/>
      <c r="AF416" s="8"/>
      <c r="AG416" s="8"/>
    </row>
    <row r="417" spans="6:33" x14ac:dyDescent="0.3">
      <c r="F417" s="2"/>
      <c r="G417" s="2"/>
      <c r="H417" s="4"/>
      <c r="I417" s="14"/>
      <c r="M417" s="8"/>
      <c r="N417" s="8"/>
      <c r="O417" s="8"/>
      <c r="P417" s="8"/>
      <c r="Q417" s="8"/>
      <c r="R417" s="8"/>
      <c r="T417" s="8"/>
      <c r="U417" s="8"/>
      <c r="V417" s="8"/>
      <c r="W417" s="8"/>
      <c r="X417" s="8"/>
      <c r="Y417" s="8"/>
      <c r="AA417" s="8"/>
      <c r="AB417" s="8"/>
      <c r="AC417" s="8"/>
      <c r="AD417" s="8"/>
      <c r="AE417" s="8"/>
      <c r="AF417" s="8"/>
      <c r="AG417" s="8"/>
    </row>
    <row r="418" spans="6:33" x14ac:dyDescent="0.3">
      <c r="F418" s="2"/>
      <c r="G418" s="2"/>
      <c r="H418" s="4"/>
      <c r="I418" s="14"/>
      <c r="M418" s="8"/>
      <c r="N418" s="8"/>
      <c r="O418" s="8"/>
      <c r="P418" s="8"/>
      <c r="Q418" s="8"/>
      <c r="R418" s="8"/>
      <c r="T418" s="8"/>
      <c r="U418" s="8"/>
      <c r="V418" s="8"/>
      <c r="W418" s="8"/>
      <c r="X418" s="8"/>
      <c r="Y418" s="8"/>
      <c r="AA418" s="8"/>
      <c r="AB418" s="8"/>
      <c r="AC418" s="8"/>
      <c r="AD418" s="8"/>
      <c r="AE418" s="8"/>
      <c r="AF418" s="8"/>
      <c r="AG418" s="8"/>
    </row>
    <row r="419" spans="6:33" x14ac:dyDescent="0.3">
      <c r="F419" s="2"/>
      <c r="G419" s="2"/>
      <c r="H419" s="4"/>
      <c r="I419" s="14"/>
      <c r="M419" s="8"/>
      <c r="N419" s="8"/>
      <c r="O419" s="8"/>
      <c r="P419" s="8"/>
      <c r="Q419" s="8"/>
      <c r="R419" s="8"/>
      <c r="T419" s="8"/>
      <c r="U419" s="8"/>
      <c r="V419" s="8"/>
      <c r="W419" s="8"/>
      <c r="X419" s="8"/>
      <c r="Y419" s="8"/>
      <c r="AA419" s="8"/>
      <c r="AB419" s="8"/>
      <c r="AC419" s="8"/>
      <c r="AD419" s="8"/>
      <c r="AE419" s="8"/>
      <c r="AF419" s="8"/>
      <c r="AG419" s="8"/>
    </row>
    <row r="420" spans="6:33" x14ac:dyDescent="0.3">
      <c r="F420" s="2"/>
      <c r="G420" s="2"/>
      <c r="H420" s="4"/>
      <c r="I420" s="14"/>
      <c r="M420" s="8"/>
      <c r="N420" s="8"/>
      <c r="O420" s="8"/>
      <c r="P420" s="8"/>
      <c r="Q420" s="8"/>
      <c r="R420" s="8"/>
      <c r="T420" s="8"/>
      <c r="U420" s="8"/>
      <c r="V420" s="8"/>
      <c r="W420" s="8"/>
      <c r="X420" s="8"/>
      <c r="Y420" s="8"/>
      <c r="AA420" s="8"/>
      <c r="AB420" s="8"/>
      <c r="AC420" s="8"/>
      <c r="AD420" s="8"/>
      <c r="AE420" s="8"/>
      <c r="AF420" s="8"/>
      <c r="AG420" s="8"/>
    </row>
    <row r="421" spans="6:33" x14ac:dyDescent="0.3">
      <c r="F421" s="2"/>
      <c r="G421" s="2"/>
      <c r="H421" s="4"/>
      <c r="I421" s="14"/>
      <c r="M421" s="8"/>
      <c r="N421" s="8"/>
      <c r="O421" s="8"/>
      <c r="P421" s="8"/>
      <c r="Q421" s="8"/>
      <c r="R421" s="8"/>
      <c r="T421" s="8"/>
      <c r="U421" s="8"/>
      <c r="V421" s="8"/>
      <c r="W421" s="8"/>
      <c r="X421" s="8"/>
      <c r="Y421" s="8"/>
      <c r="AA421" s="8"/>
      <c r="AB421" s="8"/>
      <c r="AC421" s="8"/>
      <c r="AD421" s="8"/>
      <c r="AE421" s="8"/>
      <c r="AF421" s="8"/>
      <c r="AG421" s="8"/>
    </row>
    <row r="422" spans="6:33" x14ac:dyDescent="0.3">
      <c r="F422" s="2"/>
      <c r="G422" s="2"/>
      <c r="H422" s="4"/>
      <c r="I422" s="14"/>
      <c r="M422" s="8"/>
      <c r="N422" s="8"/>
      <c r="O422" s="8"/>
      <c r="P422" s="8"/>
      <c r="Q422" s="8"/>
      <c r="R422" s="8"/>
      <c r="T422" s="8"/>
      <c r="U422" s="8"/>
      <c r="V422" s="8"/>
      <c r="W422" s="8"/>
      <c r="X422" s="8"/>
      <c r="Y422" s="8"/>
      <c r="AA422" s="8"/>
      <c r="AB422" s="8"/>
      <c r="AC422" s="8"/>
      <c r="AD422" s="8"/>
      <c r="AE422" s="8"/>
      <c r="AF422" s="8"/>
      <c r="AG422" s="8"/>
    </row>
    <row r="423" spans="6:33" x14ac:dyDescent="0.3">
      <c r="F423" s="2"/>
      <c r="G423" s="2"/>
      <c r="H423" s="4"/>
      <c r="I423" s="14"/>
      <c r="M423" s="8"/>
      <c r="N423" s="8"/>
      <c r="O423" s="8"/>
      <c r="P423" s="8"/>
      <c r="Q423" s="8"/>
      <c r="R423" s="8"/>
      <c r="T423" s="8"/>
      <c r="U423" s="8"/>
      <c r="V423" s="8"/>
      <c r="W423" s="8"/>
      <c r="X423" s="8"/>
      <c r="Y423" s="8"/>
      <c r="AA423" s="8"/>
      <c r="AB423" s="8"/>
      <c r="AC423" s="8"/>
      <c r="AD423" s="8"/>
      <c r="AE423" s="8"/>
      <c r="AF423" s="8"/>
      <c r="AG423" s="8"/>
    </row>
    <row r="424" spans="6:33" x14ac:dyDescent="0.3">
      <c r="F424" s="2"/>
      <c r="G424" s="2"/>
      <c r="H424" s="4"/>
      <c r="I424" s="14"/>
      <c r="M424" s="8"/>
      <c r="N424" s="8"/>
      <c r="O424" s="8"/>
      <c r="P424" s="8"/>
      <c r="Q424" s="8"/>
      <c r="R424" s="8"/>
      <c r="T424" s="8"/>
      <c r="U424" s="8"/>
      <c r="V424" s="8"/>
      <c r="W424" s="8"/>
      <c r="X424" s="8"/>
      <c r="Y424" s="8"/>
      <c r="AA424" s="8"/>
      <c r="AB424" s="8"/>
      <c r="AC424" s="8"/>
      <c r="AD424" s="8"/>
      <c r="AE424" s="8"/>
      <c r="AF424" s="8"/>
      <c r="AG424" s="8"/>
    </row>
    <row r="425" spans="6:33" x14ac:dyDescent="0.3">
      <c r="F425" s="2"/>
      <c r="G425" s="2"/>
      <c r="H425" s="4"/>
      <c r="I425" s="14"/>
      <c r="M425" s="8"/>
      <c r="N425" s="8"/>
      <c r="O425" s="8"/>
      <c r="P425" s="8"/>
      <c r="Q425" s="8"/>
      <c r="R425" s="8"/>
      <c r="T425" s="8"/>
      <c r="U425" s="8"/>
      <c r="V425" s="8"/>
      <c r="W425" s="8"/>
      <c r="X425" s="8"/>
      <c r="Y425" s="8"/>
      <c r="AA425" s="8"/>
      <c r="AB425" s="8"/>
      <c r="AC425" s="8"/>
      <c r="AD425" s="8"/>
      <c r="AE425" s="8"/>
      <c r="AF425" s="8"/>
      <c r="AG425" s="8"/>
    </row>
    <row r="426" spans="6:33" x14ac:dyDescent="0.3">
      <c r="F426" s="2"/>
      <c r="G426" s="2"/>
      <c r="H426" s="4"/>
      <c r="I426" s="14"/>
      <c r="M426" s="8"/>
      <c r="N426" s="8"/>
      <c r="O426" s="8"/>
      <c r="P426" s="8"/>
      <c r="Q426" s="8"/>
      <c r="R426" s="8"/>
      <c r="T426" s="8"/>
      <c r="U426" s="8"/>
      <c r="V426" s="8"/>
      <c r="W426" s="8"/>
      <c r="X426" s="8"/>
      <c r="Y426" s="8"/>
      <c r="AA426" s="8"/>
      <c r="AB426" s="8"/>
      <c r="AC426" s="8"/>
      <c r="AD426" s="8"/>
      <c r="AE426" s="8"/>
      <c r="AF426" s="8"/>
      <c r="AG426" s="8"/>
    </row>
    <row r="427" spans="6:33" x14ac:dyDescent="0.3">
      <c r="F427" s="2"/>
      <c r="G427" s="2"/>
      <c r="H427" s="4"/>
      <c r="I427" s="14"/>
      <c r="M427" s="8"/>
      <c r="N427" s="8"/>
      <c r="O427" s="8"/>
      <c r="P427" s="8"/>
      <c r="Q427" s="8"/>
      <c r="R427" s="8"/>
      <c r="T427" s="8"/>
      <c r="U427" s="8"/>
      <c r="V427" s="8"/>
      <c r="W427" s="8"/>
      <c r="X427" s="8"/>
      <c r="Y427" s="8"/>
      <c r="AA427" s="8"/>
      <c r="AB427" s="8"/>
      <c r="AC427" s="8"/>
      <c r="AD427" s="8"/>
      <c r="AE427" s="8"/>
      <c r="AF427" s="8"/>
      <c r="AG427" s="8"/>
    </row>
    <row r="428" spans="6:33" x14ac:dyDescent="0.3">
      <c r="F428" s="2"/>
      <c r="G428" s="2"/>
      <c r="H428" s="4"/>
      <c r="I428" s="14"/>
      <c r="M428" s="8"/>
      <c r="N428" s="8"/>
      <c r="O428" s="8"/>
      <c r="P428" s="8"/>
      <c r="Q428" s="8"/>
      <c r="R428" s="8"/>
      <c r="T428" s="8"/>
      <c r="U428" s="8"/>
      <c r="V428" s="8"/>
      <c r="W428" s="8"/>
      <c r="X428" s="8"/>
      <c r="Y428" s="8"/>
      <c r="AA428" s="8"/>
      <c r="AB428" s="8"/>
      <c r="AC428" s="8"/>
      <c r="AD428" s="8"/>
      <c r="AE428" s="8"/>
      <c r="AF428" s="8"/>
      <c r="AG428" s="8"/>
    </row>
    <row r="429" spans="6:33" x14ac:dyDescent="0.3">
      <c r="F429" s="2"/>
      <c r="G429" s="2"/>
      <c r="H429" s="4"/>
      <c r="I429" s="14"/>
      <c r="M429" s="8"/>
      <c r="N429" s="8"/>
      <c r="O429" s="8"/>
      <c r="P429" s="8"/>
      <c r="Q429" s="8"/>
      <c r="R429" s="8"/>
      <c r="T429" s="8"/>
      <c r="U429" s="8"/>
      <c r="V429" s="8"/>
      <c r="W429" s="8"/>
      <c r="X429" s="8"/>
      <c r="Y429" s="8"/>
      <c r="AA429" s="8"/>
      <c r="AB429" s="8"/>
      <c r="AC429" s="8"/>
      <c r="AD429" s="8"/>
      <c r="AE429" s="8"/>
      <c r="AF429" s="8"/>
      <c r="AG429" s="8"/>
    </row>
    <row r="430" spans="6:33" x14ac:dyDescent="0.3">
      <c r="F430" s="2"/>
      <c r="G430" s="2"/>
      <c r="H430" s="4"/>
      <c r="I430" s="14"/>
      <c r="M430" s="8"/>
      <c r="N430" s="8"/>
      <c r="O430" s="8"/>
      <c r="P430" s="8"/>
      <c r="Q430" s="8"/>
      <c r="R430" s="8"/>
      <c r="T430" s="8"/>
      <c r="U430" s="8"/>
      <c r="V430" s="8"/>
      <c r="W430" s="8"/>
      <c r="X430" s="8"/>
      <c r="Y430" s="8"/>
      <c r="AA430" s="8"/>
      <c r="AB430" s="8"/>
      <c r="AC430" s="8"/>
      <c r="AD430" s="8"/>
      <c r="AE430" s="8"/>
      <c r="AF430" s="8"/>
      <c r="AG430" s="8"/>
    </row>
    <row r="431" spans="6:33" x14ac:dyDescent="0.3">
      <c r="F431" s="2"/>
      <c r="G431" s="2"/>
      <c r="H431" s="4"/>
      <c r="I431" s="14"/>
      <c r="M431" s="8"/>
      <c r="N431" s="8"/>
      <c r="O431" s="8"/>
      <c r="P431" s="8"/>
      <c r="Q431" s="8"/>
      <c r="R431" s="8"/>
      <c r="T431" s="8"/>
      <c r="U431" s="8"/>
      <c r="V431" s="8"/>
      <c r="W431" s="8"/>
      <c r="X431" s="8"/>
      <c r="Y431" s="8"/>
      <c r="AA431" s="8"/>
      <c r="AB431" s="8"/>
      <c r="AC431" s="8"/>
      <c r="AD431" s="8"/>
      <c r="AE431" s="8"/>
      <c r="AF431" s="8"/>
      <c r="AG431" s="8"/>
    </row>
    <row r="432" spans="6:33" x14ac:dyDescent="0.3">
      <c r="F432" s="2"/>
      <c r="G432" s="2"/>
      <c r="H432" s="4"/>
      <c r="I432" s="14"/>
      <c r="M432" s="8"/>
      <c r="N432" s="8"/>
      <c r="O432" s="8"/>
      <c r="P432" s="8"/>
      <c r="Q432" s="8"/>
      <c r="R432" s="8"/>
      <c r="T432" s="8"/>
      <c r="U432" s="8"/>
      <c r="V432" s="8"/>
      <c r="W432" s="8"/>
      <c r="X432" s="8"/>
      <c r="Y432" s="8"/>
      <c r="AA432" s="8"/>
      <c r="AB432" s="8"/>
      <c r="AC432" s="8"/>
      <c r="AD432" s="8"/>
      <c r="AE432" s="8"/>
      <c r="AF432" s="8"/>
      <c r="AG432" s="8"/>
    </row>
    <row r="433" spans="6:33" x14ac:dyDescent="0.3">
      <c r="F433" s="2"/>
      <c r="G433" s="2"/>
      <c r="H433" s="4"/>
      <c r="I433" s="14"/>
      <c r="M433" s="8"/>
      <c r="N433" s="8"/>
      <c r="O433" s="8"/>
      <c r="P433" s="8"/>
      <c r="Q433" s="8"/>
      <c r="R433" s="8"/>
      <c r="T433" s="8"/>
      <c r="U433" s="8"/>
      <c r="V433" s="8"/>
      <c r="W433" s="8"/>
      <c r="X433" s="8"/>
      <c r="Y433" s="8"/>
      <c r="AA433" s="8"/>
      <c r="AB433" s="8"/>
      <c r="AC433" s="8"/>
      <c r="AD433" s="8"/>
      <c r="AE433" s="8"/>
      <c r="AF433" s="8"/>
      <c r="AG433" s="8"/>
    </row>
    <row r="434" spans="6:33" x14ac:dyDescent="0.3">
      <c r="F434" s="2"/>
      <c r="G434" s="2"/>
      <c r="H434" s="4"/>
      <c r="I434" s="14"/>
      <c r="M434" s="8"/>
      <c r="N434" s="8"/>
      <c r="O434" s="8"/>
      <c r="P434" s="8"/>
      <c r="Q434" s="8"/>
      <c r="R434" s="8"/>
      <c r="T434" s="8"/>
      <c r="U434" s="8"/>
      <c r="V434" s="8"/>
      <c r="W434" s="8"/>
      <c r="X434" s="8"/>
      <c r="Y434" s="8"/>
      <c r="AA434" s="8"/>
      <c r="AB434" s="8"/>
      <c r="AC434" s="8"/>
      <c r="AD434" s="8"/>
      <c r="AE434" s="8"/>
      <c r="AF434" s="8"/>
      <c r="AG434" s="8"/>
    </row>
    <row r="435" spans="6:33" x14ac:dyDescent="0.3">
      <c r="F435" s="2"/>
      <c r="G435" s="2"/>
      <c r="H435" s="4"/>
      <c r="I435" s="14"/>
      <c r="M435" s="8"/>
      <c r="N435" s="8"/>
      <c r="O435" s="8"/>
      <c r="P435" s="8"/>
      <c r="Q435" s="8"/>
      <c r="R435" s="8"/>
      <c r="T435" s="8"/>
      <c r="U435" s="8"/>
      <c r="V435" s="8"/>
      <c r="W435" s="8"/>
      <c r="X435" s="8"/>
      <c r="Y435" s="8"/>
      <c r="AA435" s="8"/>
      <c r="AB435" s="8"/>
      <c r="AC435" s="8"/>
      <c r="AD435" s="8"/>
      <c r="AE435" s="8"/>
      <c r="AF435" s="8"/>
      <c r="AG435" s="8"/>
    </row>
    <row r="436" spans="6:33" x14ac:dyDescent="0.3">
      <c r="F436" s="2"/>
      <c r="G436" s="2"/>
      <c r="H436" s="4"/>
      <c r="I436" s="14"/>
      <c r="M436" s="8"/>
      <c r="N436" s="8"/>
      <c r="O436" s="8"/>
      <c r="P436" s="8"/>
      <c r="Q436" s="8"/>
      <c r="R436" s="8"/>
      <c r="T436" s="8"/>
      <c r="U436" s="8"/>
      <c r="V436" s="8"/>
      <c r="W436" s="8"/>
      <c r="X436" s="8"/>
      <c r="Y436" s="8"/>
      <c r="AA436" s="8"/>
      <c r="AB436" s="8"/>
      <c r="AC436" s="8"/>
      <c r="AD436" s="8"/>
      <c r="AE436" s="8"/>
      <c r="AF436" s="8"/>
      <c r="AG436" s="8"/>
    </row>
    <row r="437" spans="6:33" x14ac:dyDescent="0.3">
      <c r="F437" s="2"/>
      <c r="G437" s="2"/>
      <c r="H437" s="4"/>
      <c r="I437" s="14"/>
      <c r="M437" s="8"/>
      <c r="N437" s="8"/>
      <c r="O437" s="8"/>
      <c r="P437" s="8"/>
      <c r="Q437" s="8"/>
      <c r="R437" s="8"/>
      <c r="T437" s="8"/>
      <c r="U437" s="8"/>
      <c r="V437" s="8"/>
      <c r="W437" s="8"/>
      <c r="X437" s="8"/>
      <c r="Y437" s="8"/>
      <c r="AA437" s="8"/>
      <c r="AB437" s="8"/>
      <c r="AC437" s="8"/>
      <c r="AD437" s="8"/>
      <c r="AE437" s="8"/>
      <c r="AF437" s="8"/>
      <c r="AG437" s="8"/>
    </row>
    <row r="438" spans="6:33" x14ac:dyDescent="0.3">
      <c r="F438" s="2"/>
      <c r="G438" s="2"/>
      <c r="H438" s="4"/>
      <c r="I438" s="14"/>
      <c r="M438" s="8"/>
      <c r="N438" s="8"/>
      <c r="O438" s="8"/>
      <c r="P438" s="8"/>
      <c r="Q438" s="8"/>
      <c r="R438" s="8"/>
      <c r="T438" s="8"/>
      <c r="U438" s="8"/>
      <c r="V438" s="8"/>
      <c r="W438" s="8"/>
      <c r="X438" s="8"/>
      <c r="Y438" s="8"/>
      <c r="AA438" s="8"/>
      <c r="AB438" s="8"/>
      <c r="AC438" s="8"/>
      <c r="AD438" s="8"/>
      <c r="AE438" s="8"/>
      <c r="AF438" s="8"/>
      <c r="AG438" s="8"/>
    </row>
    <row r="439" spans="6:33" x14ac:dyDescent="0.3">
      <c r="F439" s="2"/>
      <c r="G439" s="2"/>
      <c r="H439" s="4"/>
      <c r="I439" s="14"/>
      <c r="M439" s="8"/>
      <c r="N439" s="8"/>
      <c r="O439" s="8"/>
      <c r="P439" s="8"/>
      <c r="Q439" s="8"/>
      <c r="R439" s="8"/>
      <c r="T439" s="8"/>
      <c r="U439" s="8"/>
      <c r="V439" s="8"/>
      <c r="W439" s="8"/>
      <c r="X439" s="8"/>
      <c r="Y439" s="8"/>
      <c r="AA439" s="8"/>
      <c r="AB439" s="8"/>
      <c r="AC439" s="8"/>
      <c r="AD439" s="8"/>
      <c r="AE439" s="8"/>
      <c r="AF439" s="8"/>
      <c r="AG439" s="8"/>
    </row>
    <row r="440" spans="6:33" x14ac:dyDescent="0.3">
      <c r="F440" s="2"/>
      <c r="G440" s="2"/>
      <c r="H440" s="4"/>
      <c r="I440" s="14"/>
      <c r="M440" s="8"/>
      <c r="N440" s="8"/>
      <c r="O440" s="8"/>
      <c r="P440" s="8"/>
      <c r="Q440" s="8"/>
      <c r="R440" s="8"/>
      <c r="T440" s="8"/>
      <c r="U440" s="8"/>
      <c r="V440" s="8"/>
      <c r="W440" s="8"/>
      <c r="X440" s="8"/>
      <c r="Y440" s="8"/>
      <c r="AA440" s="8"/>
      <c r="AB440" s="8"/>
      <c r="AC440" s="8"/>
      <c r="AD440" s="8"/>
      <c r="AE440" s="8"/>
      <c r="AF440" s="8"/>
      <c r="AG440" s="8"/>
    </row>
    <row r="441" spans="6:33" x14ac:dyDescent="0.3">
      <c r="F441" s="2"/>
      <c r="G441" s="2"/>
      <c r="H441" s="4"/>
      <c r="I441" s="14"/>
      <c r="M441" s="8"/>
      <c r="N441" s="8"/>
      <c r="O441" s="8"/>
      <c r="P441" s="8"/>
      <c r="Q441" s="8"/>
      <c r="R441" s="8"/>
      <c r="T441" s="8"/>
      <c r="U441" s="8"/>
      <c r="V441" s="8"/>
      <c r="W441" s="8"/>
      <c r="X441" s="8"/>
      <c r="Y441" s="8"/>
      <c r="AA441" s="8"/>
      <c r="AB441" s="8"/>
      <c r="AC441" s="8"/>
      <c r="AD441" s="8"/>
      <c r="AE441" s="8"/>
      <c r="AF441" s="8"/>
      <c r="AG441" s="8"/>
    </row>
    <row r="442" spans="6:33" x14ac:dyDescent="0.3">
      <c r="F442" s="2"/>
      <c r="G442" s="2"/>
      <c r="H442" s="4"/>
      <c r="I442" s="14"/>
      <c r="M442" s="8"/>
      <c r="N442" s="8"/>
      <c r="O442" s="8"/>
      <c r="P442" s="8"/>
      <c r="Q442" s="8"/>
      <c r="R442" s="8"/>
      <c r="T442" s="8"/>
      <c r="U442" s="8"/>
      <c r="V442" s="8"/>
      <c r="W442" s="8"/>
      <c r="X442" s="8"/>
      <c r="Y442" s="8"/>
      <c r="AA442" s="8"/>
      <c r="AB442" s="8"/>
      <c r="AC442" s="8"/>
      <c r="AD442" s="8"/>
      <c r="AE442" s="8"/>
      <c r="AF442" s="8"/>
      <c r="AG442" s="8"/>
    </row>
    <row r="443" spans="6:33" x14ac:dyDescent="0.3">
      <c r="F443" s="2"/>
      <c r="G443" s="2"/>
      <c r="H443" s="4"/>
      <c r="I443" s="14"/>
      <c r="M443" s="8"/>
      <c r="N443" s="8"/>
      <c r="O443" s="8"/>
      <c r="P443" s="8"/>
      <c r="Q443" s="8"/>
      <c r="R443" s="8"/>
      <c r="T443" s="8"/>
      <c r="U443" s="8"/>
      <c r="V443" s="8"/>
      <c r="W443" s="8"/>
      <c r="X443" s="8"/>
      <c r="Y443" s="8"/>
      <c r="AA443" s="8"/>
      <c r="AB443" s="8"/>
      <c r="AC443" s="8"/>
      <c r="AD443" s="8"/>
      <c r="AE443" s="8"/>
      <c r="AF443" s="8"/>
      <c r="AG443" s="8"/>
    </row>
    <row r="444" spans="6:33" x14ac:dyDescent="0.3">
      <c r="F444" s="2"/>
      <c r="G444" s="2"/>
      <c r="H444" s="4"/>
      <c r="I444" s="14"/>
      <c r="M444" s="8"/>
      <c r="N444" s="8"/>
      <c r="O444" s="8"/>
      <c r="P444" s="8"/>
      <c r="Q444" s="8"/>
      <c r="R444" s="8"/>
      <c r="T444" s="8"/>
      <c r="U444" s="8"/>
      <c r="V444" s="8"/>
      <c r="W444" s="8"/>
      <c r="X444" s="8"/>
      <c r="Y444" s="8"/>
      <c r="AA444" s="8"/>
      <c r="AB444" s="8"/>
      <c r="AC444" s="8"/>
      <c r="AD444" s="8"/>
      <c r="AE444" s="8"/>
      <c r="AF444" s="8"/>
      <c r="AG444" s="8"/>
    </row>
    <row r="445" spans="6:33" x14ac:dyDescent="0.3">
      <c r="F445" s="2"/>
      <c r="G445" s="2"/>
      <c r="H445" s="4"/>
      <c r="I445" s="14"/>
      <c r="M445" s="8"/>
      <c r="N445" s="8"/>
      <c r="O445" s="8"/>
      <c r="P445" s="8"/>
      <c r="Q445" s="8"/>
      <c r="R445" s="8"/>
      <c r="T445" s="8"/>
      <c r="U445" s="8"/>
      <c r="V445" s="8"/>
      <c r="W445" s="8"/>
      <c r="X445" s="8"/>
      <c r="Y445" s="8"/>
      <c r="AA445" s="8"/>
      <c r="AB445" s="8"/>
      <c r="AC445" s="8"/>
      <c r="AD445" s="8"/>
      <c r="AE445" s="8"/>
      <c r="AF445" s="8"/>
      <c r="AG445" s="8"/>
    </row>
    <row r="446" spans="6:33" x14ac:dyDescent="0.3">
      <c r="F446" s="2"/>
      <c r="G446" s="2"/>
      <c r="H446" s="4"/>
      <c r="I446" s="14"/>
      <c r="M446" s="8"/>
      <c r="N446" s="8"/>
      <c r="O446" s="8"/>
      <c r="P446" s="8"/>
      <c r="Q446" s="8"/>
      <c r="R446" s="8"/>
      <c r="T446" s="8"/>
      <c r="U446" s="8"/>
      <c r="V446" s="8"/>
      <c r="W446" s="8"/>
      <c r="X446" s="8"/>
      <c r="Y446" s="8"/>
      <c r="AA446" s="8"/>
      <c r="AB446" s="8"/>
      <c r="AC446" s="8"/>
      <c r="AD446" s="8"/>
      <c r="AE446" s="8"/>
      <c r="AF446" s="8"/>
      <c r="AG446" s="8"/>
    </row>
    <row r="447" spans="6:33" x14ac:dyDescent="0.3">
      <c r="F447" s="2"/>
      <c r="G447" s="2"/>
      <c r="H447" s="4"/>
      <c r="I447" s="14"/>
      <c r="M447" s="8"/>
      <c r="N447" s="8"/>
      <c r="O447" s="8"/>
      <c r="P447" s="8"/>
      <c r="Q447" s="8"/>
      <c r="R447" s="8"/>
      <c r="T447" s="8"/>
      <c r="U447" s="8"/>
      <c r="V447" s="8"/>
      <c r="W447" s="8"/>
      <c r="X447" s="8"/>
      <c r="Y447" s="8"/>
      <c r="AA447" s="8"/>
      <c r="AB447" s="8"/>
      <c r="AC447" s="8"/>
      <c r="AD447" s="8"/>
      <c r="AE447" s="8"/>
      <c r="AF447" s="8"/>
      <c r="AG447" s="8"/>
    </row>
    <row r="448" spans="6:33" x14ac:dyDescent="0.3">
      <c r="F448" s="2"/>
      <c r="G448" s="2"/>
      <c r="H448" s="4"/>
      <c r="I448" s="14"/>
      <c r="M448" s="8"/>
      <c r="N448" s="8"/>
      <c r="O448" s="8"/>
      <c r="P448" s="8"/>
      <c r="Q448" s="8"/>
      <c r="R448" s="8"/>
      <c r="T448" s="8"/>
      <c r="U448" s="8"/>
      <c r="V448" s="8"/>
      <c r="W448" s="8"/>
      <c r="X448" s="8"/>
      <c r="Y448" s="8"/>
      <c r="AA448" s="8"/>
      <c r="AB448" s="8"/>
      <c r="AC448" s="8"/>
      <c r="AD448" s="8"/>
      <c r="AE448" s="8"/>
      <c r="AF448" s="8"/>
      <c r="AG448" s="8"/>
    </row>
    <row r="449" spans="6:33" x14ac:dyDescent="0.3">
      <c r="F449" s="2"/>
      <c r="G449" s="2"/>
      <c r="H449" s="4"/>
      <c r="I449" s="14"/>
      <c r="M449" s="8"/>
      <c r="N449" s="8"/>
      <c r="O449" s="8"/>
      <c r="P449" s="8"/>
      <c r="Q449" s="8"/>
      <c r="R449" s="8"/>
      <c r="T449" s="8"/>
      <c r="U449" s="8"/>
      <c r="V449" s="8"/>
      <c r="W449" s="8"/>
      <c r="X449" s="8"/>
      <c r="Y449" s="8"/>
      <c r="AA449" s="8"/>
      <c r="AB449" s="8"/>
      <c r="AC449" s="8"/>
      <c r="AD449" s="8"/>
      <c r="AE449" s="8"/>
      <c r="AF449" s="8"/>
      <c r="AG449" s="8"/>
    </row>
    <row r="450" spans="6:33" x14ac:dyDescent="0.3">
      <c r="F450" s="2"/>
      <c r="G450" s="2"/>
      <c r="H450" s="4"/>
      <c r="I450" s="14"/>
      <c r="M450" s="8"/>
      <c r="N450" s="8"/>
      <c r="O450" s="8"/>
      <c r="P450" s="8"/>
      <c r="Q450" s="8"/>
      <c r="R450" s="8"/>
      <c r="T450" s="8"/>
      <c r="U450" s="8"/>
      <c r="V450" s="8"/>
      <c r="W450" s="8"/>
      <c r="X450" s="8"/>
      <c r="Y450" s="8"/>
      <c r="AA450" s="8"/>
      <c r="AB450" s="8"/>
      <c r="AC450" s="8"/>
      <c r="AD450" s="8"/>
      <c r="AE450" s="8"/>
      <c r="AF450" s="8"/>
      <c r="AG450" s="8"/>
    </row>
    <row r="451" spans="6:33" x14ac:dyDescent="0.3">
      <c r="F451" s="2"/>
      <c r="G451" s="2"/>
      <c r="H451" s="4"/>
      <c r="I451" s="14"/>
      <c r="M451" s="8"/>
      <c r="N451" s="8"/>
      <c r="O451" s="8"/>
      <c r="P451" s="8"/>
      <c r="Q451" s="8"/>
      <c r="R451" s="8"/>
      <c r="T451" s="8"/>
      <c r="U451" s="8"/>
      <c r="V451" s="8"/>
      <c r="W451" s="8"/>
      <c r="X451" s="8"/>
      <c r="Y451" s="8"/>
      <c r="AA451" s="8"/>
      <c r="AB451" s="8"/>
      <c r="AC451" s="8"/>
      <c r="AD451" s="8"/>
      <c r="AE451" s="8"/>
      <c r="AF451" s="8"/>
      <c r="AG451" s="8"/>
    </row>
    <row r="452" spans="6:33" x14ac:dyDescent="0.3">
      <c r="F452" s="2"/>
      <c r="G452" s="2"/>
      <c r="H452" s="4"/>
      <c r="I452" s="14"/>
      <c r="M452" s="8"/>
      <c r="N452" s="8"/>
      <c r="O452" s="8"/>
      <c r="P452" s="8"/>
      <c r="Q452" s="8"/>
      <c r="R452" s="8"/>
      <c r="T452" s="8"/>
      <c r="U452" s="8"/>
      <c r="V452" s="8"/>
      <c r="W452" s="8"/>
      <c r="X452" s="8"/>
      <c r="Y452" s="8"/>
      <c r="AA452" s="8"/>
      <c r="AB452" s="8"/>
      <c r="AC452" s="8"/>
      <c r="AD452" s="8"/>
      <c r="AE452" s="8"/>
      <c r="AF452" s="8"/>
      <c r="AG452" s="8"/>
    </row>
    <row r="453" spans="6:33" x14ac:dyDescent="0.3">
      <c r="F453" s="2"/>
      <c r="G453" s="2"/>
      <c r="H453" s="4"/>
      <c r="I453" s="14"/>
      <c r="M453" s="8"/>
      <c r="N453" s="8"/>
      <c r="O453" s="8"/>
      <c r="P453" s="8"/>
      <c r="Q453" s="8"/>
      <c r="R453" s="8"/>
      <c r="T453" s="8"/>
      <c r="U453" s="8"/>
      <c r="V453" s="8"/>
      <c r="W453" s="8"/>
      <c r="X453" s="8"/>
      <c r="Y453" s="8"/>
      <c r="AA453" s="8"/>
      <c r="AB453" s="8"/>
      <c r="AC453" s="8"/>
      <c r="AD453" s="8"/>
      <c r="AE453" s="8"/>
      <c r="AF453" s="8"/>
      <c r="AG453" s="8"/>
    </row>
    <row r="454" spans="6:33" x14ac:dyDescent="0.3">
      <c r="F454" s="2"/>
      <c r="G454" s="2"/>
      <c r="H454" s="4"/>
      <c r="I454" s="14"/>
      <c r="M454" s="8"/>
      <c r="N454" s="8"/>
      <c r="O454" s="8"/>
      <c r="P454" s="8"/>
      <c r="Q454" s="8"/>
      <c r="R454" s="8"/>
      <c r="T454" s="8"/>
      <c r="U454" s="8"/>
      <c r="V454" s="8"/>
      <c r="W454" s="8"/>
      <c r="X454" s="8"/>
      <c r="Y454" s="8"/>
      <c r="AA454" s="8"/>
      <c r="AB454" s="8"/>
      <c r="AC454" s="8"/>
      <c r="AD454" s="8"/>
      <c r="AE454" s="8"/>
      <c r="AF454" s="8"/>
      <c r="AG454" s="8"/>
    </row>
    <row r="455" spans="6:33" x14ac:dyDescent="0.3">
      <c r="F455" s="2"/>
      <c r="G455" s="2"/>
      <c r="H455" s="4"/>
      <c r="I455" s="14"/>
      <c r="M455" s="8"/>
      <c r="N455" s="8"/>
      <c r="O455" s="8"/>
      <c r="P455" s="8"/>
      <c r="Q455" s="8"/>
      <c r="R455" s="8"/>
      <c r="T455" s="8"/>
      <c r="U455" s="8"/>
      <c r="V455" s="8"/>
      <c r="W455" s="8"/>
      <c r="X455" s="8"/>
      <c r="Y455" s="8"/>
      <c r="AA455" s="8"/>
      <c r="AB455" s="8"/>
      <c r="AC455" s="8"/>
      <c r="AD455" s="8"/>
      <c r="AE455" s="8"/>
      <c r="AF455" s="8"/>
      <c r="AG455" s="8"/>
    </row>
    <row r="456" spans="6:33" x14ac:dyDescent="0.3">
      <c r="F456" s="2"/>
      <c r="G456" s="2"/>
      <c r="H456" s="4"/>
      <c r="I456" s="14"/>
      <c r="M456" s="8"/>
      <c r="N456" s="8"/>
      <c r="O456" s="8"/>
      <c r="P456" s="8"/>
      <c r="Q456" s="8"/>
      <c r="R456" s="8"/>
      <c r="T456" s="8"/>
      <c r="U456" s="8"/>
      <c r="V456" s="8"/>
      <c r="W456" s="8"/>
      <c r="X456" s="8"/>
      <c r="Y456" s="8"/>
      <c r="AA456" s="8"/>
      <c r="AB456" s="8"/>
      <c r="AC456" s="8"/>
      <c r="AD456" s="8"/>
      <c r="AE456" s="8"/>
      <c r="AF456" s="8"/>
      <c r="AG456" s="8"/>
    </row>
    <row r="457" spans="6:33" x14ac:dyDescent="0.3">
      <c r="F457" s="2"/>
      <c r="G457" s="2"/>
      <c r="H457" s="4"/>
      <c r="I457" s="14"/>
      <c r="M457" s="8"/>
      <c r="N457" s="8"/>
      <c r="O457" s="8"/>
      <c r="P457" s="8"/>
      <c r="Q457" s="8"/>
      <c r="R457" s="8"/>
      <c r="T457" s="8"/>
      <c r="U457" s="8"/>
      <c r="V457" s="8"/>
      <c r="W457" s="8"/>
      <c r="X457" s="8"/>
      <c r="Y457" s="8"/>
      <c r="AA457" s="8"/>
      <c r="AB457" s="8"/>
      <c r="AC457" s="8"/>
      <c r="AD457" s="8"/>
      <c r="AE457" s="8"/>
      <c r="AF457" s="8"/>
      <c r="AG457" s="8"/>
    </row>
    <row r="458" spans="6:33" x14ac:dyDescent="0.3">
      <c r="F458" s="2"/>
      <c r="G458" s="2"/>
      <c r="H458" s="4"/>
      <c r="I458" s="14"/>
      <c r="M458" s="8"/>
      <c r="N458" s="8"/>
      <c r="O458" s="8"/>
      <c r="P458" s="8"/>
      <c r="Q458" s="8"/>
      <c r="R458" s="8"/>
      <c r="T458" s="8"/>
      <c r="U458" s="8"/>
      <c r="V458" s="8"/>
      <c r="W458" s="8"/>
      <c r="X458" s="8"/>
      <c r="Y458" s="8"/>
      <c r="AA458" s="8"/>
      <c r="AB458" s="8"/>
      <c r="AC458" s="8"/>
      <c r="AD458" s="8"/>
      <c r="AE458" s="8"/>
      <c r="AF458" s="8"/>
      <c r="AG458" s="8"/>
    </row>
    <row r="459" spans="6:33" x14ac:dyDescent="0.3">
      <c r="F459" s="2"/>
      <c r="G459" s="2"/>
      <c r="H459" s="4"/>
      <c r="I459" s="14"/>
      <c r="M459" s="8"/>
      <c r="N459" s="8"/>
      <c r="O459" s="8"/>
      <c r="P459" s="8"/>
      <c r="Q459" s="8"/>
      <c r="R459" s="8"/>
      <c r="T459" s="8"/>
      <c r="U459" s="8"/>
      <c r="V459" s="8"/>
      <c r="W459" s="8"/>
      <c r="X459" s="8"/>
      <c r="Y459" s="8"/>
      <c r="AA459" s="8"/>
      <c r="AB459" s="8"/>
      <c r="AC459" s="8"/>
      <c r="AD459" s="8"/>
      <c r="AE459" s="8"/>
      <c r="AF459" s="8"/>
      <c r="AG459" s="8"/>
    </row>
    <row r="460" spans="6:33" x14ac:dyDescent="0.3">
      <c r="F460" s="2"/>
      <c r="G460" s="2"/>
      <c r="H460" s="4"/>
      <c r="I460" s="14"/>
      <c r="M460" s="8"/>
      <c r="N460" s="8"/>
      <c r="O460" s="8"/>
      <c r="P460" s="8"/>
      <c r="Q460" s="8"/>
      <c r="R460" s="8"/>
      <c r="T460" s="8"/>
      <c r="U460" s="8"/>
      <c r="V460" s="8"/>
      <c r="W460" s="8"/>
      <c r="X460" s="8"/>
      <c r="Y460" s="8"/>
      <c r="AA460" s="8"/>
      <c r="AB460" s="8"/>
      <c r="AC460" s="8"/>
      <c r="AD460" s="8"/>
      <c r="AE460" s="8"/>
      <c r="AF460" s="8"/>
      <c r="AG460" s="8"/>
    </row>
    <row r="461" spans="6:33" x14ac:dyDescent="0.3">
      <c r="F461" s="2"/>
      <c r="G461" s="2"/>
      <c r="H461" s="4"/>
      <c r="I461" s="14"/>
      <c r="M461" s="8"/>
      <c r="N461" s="8"/>
      <c r="O461" s="8"/>
      <c r="P461" s="8"/>
      <c r="Q461" s="8"/>
      <c r="R461" s="8"/>
      <c r="T461" s="8"/>
      <c r="U461" s="8"/>
      <c r="V461" s="8"/>
      <c r="W461" s="8"/>
      <c r="X461" s="8"/>
      <c r="Y461" s="8"/>
      <c r="AA461" s="8"/>
      <c r="AB461" s="8"/>
      <c r="AC461" s="8"/>
      <c r="AD461" s="8"/>
      <c r="AE461" s="8"/>
      <c r="AF461" s="8"/>
      <c r="AG461" s="8"/>
    </row>
    <row r="462" spans="6:33" x14ac:dyDescent="0.3">
      <c r="F462" s="2"/>
      <c r="G462" s="2"/>
      <c r="H462" s="4"/>
      <c r="I462" s="14"/>
      <c r="M462" s="8"/>
      <c r="N462" s="8"/>
      <c r="O462" s="8"/>
      <c r="P462" s="8"/>
      <c r="Q462" s="8"/>
      <c r="R462" s="8"/>
      <c r="T462" s="8"/>
      <c r="U462" s="8"/>
      <c r="V462" s="8"/>
      <c r="W462" s="8"/>
      <c r="X462" s="8"/>
      <c r="Y462" s="8"/>
      <c r="AA462" s="8"/>
      <c r="AB462" s="8"/>
      <c r="AC462" s="8"/>
      <c r="AD462" s="8"/>
      <c r="AE462" s="8"/>
      <c r="AF462" s="8"/>
      <c r="AG462" s="8"/>
    </row>
    <row r="463" spans="6:33" x14ac:dyDescent="0.3">
      <c r="F463" s="2"/>
      <c r="G463" s="2"/>
      <c r="H463" s="4"/>
      <c r="I463" s="14"/>
      <c r="M463" s="8"/>
      <c r="N463" s="8"/>
      <c r="O463" s="8"/>
      <c r="P463" s="8"/>
      <c r="Q463" s="8"/>
      <c r="R463" s="8"/>
      <c r="T463" s="8"/>
      <c r="U463" s="8"/>
      <c r="V463" s="8"/>
      <c r="W463" s="8"/>
      <c r="X463" s="8"/>
      <c r="Y463" s="8"/>
      <c r="AA463" s="8"/>
      <c r="AB463" s="8"/>
      <c r="AC463" s="8"/>
      <c r="AD463" s="8"/>
      <c r="AE463" s="8"/>
      <c r="AF463" s="8"/>
      <c r="AG463" s="8"/>
    </row>
    <row r="464" spans="6:33" x14ac:dyDescent="0.3">
      <c r="F464" s="2"/>
      <c r="G464" s="2"/>
      <c r="H464" s="4"/>
      <c r="I464" s="14"/>
      <c r="M464" s="8"/>
      <c r="N464" s="8"/>
      <c r="O464" s="8"/>
      <c r="P464" s="8"/>
      <c r="Q464" s="8"/>
      <c r="R464" s="8"/>
      <c r="T464" s="8"/>
      <c r="U464" s="8"/>
      <c r="V464" s="8"/>
      <c r="W464" s="8"/>
      <c r="X464" s="8"/>
      <c r="Y464" s="8"/>
      <c r="AA464" s="8"/>
      <c r="AB464" s="8"/>
      <c r="AC464" s="8"/>
      <c r="AD464" s="8"/>
      <c r="AE464" s="8"/>
      <c r="AF464" s="8"/>
      <c r="AG464" s="8"/>
    </row>
    <row r="465" spans="6:33" x14ac:dyDescent="0.3">
      <c r="F465" s="2"/>
      <c r="G465" s="2"/>
      <c r="H465" s="4"/>
      <c r="I465" s="14"/>
      <c r="M465" s="8"/>
      <c r="N465" s="8"/>
      <c r="O465" s="8"/>
      <c r="P465" s="8"/>
      <c r="Q465" s="8"/>
      <c r="R465" s="8"/>
      <c r="T465" s="8"/>
      <c r="U465" s="8"/>
      <c r="V465" s="8"/>
      <c r="W465" s="8"/>
      <c r="X465" s="8"/>
      <c r="Y465" s="8"/>
      <c r="AA465" s="8"/>
      <c r="AB465" s="8"/>
      <c r="AC465" s="8"/>
      <c r="AD465" s="8"/>
      <c r="AE465" s="8"/>
      <c r="AF465" s="8"/>
      <c r="AG465" s="8"/>
    </row>
    <row r="466" spans="6:33" x14ac:dyDescent="0.3">
      <c r="F466" s="2"/>
      <c r="G466" s="2"/>
      <c r="H466" s="4"/>
      <c r="I466" s="14"/>
      <c r="M466" s="8"/>
      <c r="N466" s="8"/>
      <c r="O466" s="8"/>
      <c r="P466" s="8"/>
      <c r="Q466" s="8"/>
      <c r="R466" s="8"/>
      <c r="T466" s="8"/>
      <c r="U466" s="8"/>
      <c r="V466" s="8"/>
      <c r="W466" s="8"/>
      <c r="X466" s="8"/>
      <c r="Y466" s="8"/>
      <c r="AA466" s="8"/>
      <c r="AB466" s="8"/>
      <c r="AC466" s="8"/>
      <c r="AD466" s="8"/>
      <c r="AE466" s="8"/>
      <c r="AF466" s="8"/>
      <c r="AG466" s="8"/>
    </row>
    <row r="467" spans="6:33" x14ac:dyDescent="0.3">
      <c r="F467" s="2"/>
      <c r="G467" s="2"/>
      <c r="H467" s="4"/>
      <c r="I467" s="14"/>
      <c r="M467" s="8"/>
      <c r="N467" s="8"/>
      <c r="O467" s="8"/>
      <c r="P467" s="8"/>
      <c r="Q467" s="8"/>
      <c r="R467" s="8"/>
      <c r="T467" s="8"/>
      <c r="U467" s="8"/>
      <c r="V467" s="8"/>
      <c r="W467" s="8"/>
      <c r="X467" s="8"/>
      <c r="Y467" s="8"/>
      <c r="AA467" s="8"/>
      <c r="AB467" s="8"/>
      <c r="AC467" s="8"/>
      <c r="AD467" s="8"/>
      <c r="AE467" s="8"/>
      <c r="AF467" s="8"/>
      <c r="AG467" s="8"/>
    </row>
    <row r="468" spans="6:33" x14ac:dyDescent="0.3">
      <c r="F468" s="2"/>
      <c r="G468" s="2"/>
      <c r="H468" s="4"/>
      <c r="I468" s="14"/>
      <c r="M468" s="8"/>
      <c r="N468" s="8"/>
      <c r="O468" s="8"/>
      <c r="P468" s="8"/>
      <c r="Q468" s="8"/>
      <c r="R468" s="8"/>
      <c r="T468" s="8"/>
      <c r="U468" s="8"/>
      <c r="V468" s="8"/>
      <c r="W468" s="8"/>
      <c r="X468" s="8"/>
      <c r="Y468" s="8"/>
      <c r="AA468" s="8"/>
      <c r="AB468" s="8"/>
      <c r="AC468" s="8"/>
      <c r="AD468" s="8"/>
      <c r="AE468" s="8"/>
      <c r="AF468" s="8"/>
      <c r="AG468" s="8"/>
    </row>
    <row r="469" spans="6:33" x14ac:dyDescent="0.3">
      <c r="F469" s="2"/>
      <c r="G469" s="2"/>
      <c r="H469" s="4"/>
      <c r="I469" s="14"/>
      <c r="M469" s="8"/>
      <c r="N469" s="8"/>
      <c r="O469" s="8"/>
      <c r="P469" s="8"/>
      <c r="Q469" s="8"/>
      <c r="R469" s="8"/>
      <c r="T469" s="8"/>
      <c r="U469" s="8"/>
      <c r="V469" s="8"/>
      <c r="W469" s="8"/>
      <c r="X469" s="8"/>
      <c r="Y469" s="8"/>
      <c r="AA469" s="8"/>
      <c r="AB469" s="8"/>
      <c r="AC469" s="8"/>
      <c r="AD469" s="8"/>
      <c r="AE469" s="8"/>
      <c r="AF469" s="8"/>
      <c r="AG469" s="8"/>
    </row>
    <row r="470" spans="6:33" x14ac:dyDescent="0.3">
      <c r="F470" s="2"/>
      <c r="G470" s="2"/>
      <c r="H470" s="4"/>
      <c r="I470" s="14"/>
      <c r="M470" s="8"/>
      <c r="N470" s="8"/>
      <c r="O470" s="8"/>
      <c r="P470" s="8"/>
      <c r="Q470" s="8"/>
      <c r="R470" s="8"/>
      <c r="T470" s="8"/>
      <c r="U470" s="8"/>
      <c r="V470" s="8"/>
      <c r="W470" s="8"/>
      <c r="X470" s="8"/>
      <c r="Y470" s="8"/>
      <c r="AA470" s="8"/>
      <c r="AB470" s="8"/>
      <c r="AC470" s="8"/>
      <c r="AD470" s="8"/>
      <c r="AE470" s="8"/>
      <c r="AF470" s="8"/>
      <c r="AG470" s="8"/>
    </row>
    <row r="471" spans="6:33" x14ac:dyDescent="0.3">
      <c r="F471" s="2"/>
      <c r="G471" s="2"/>
      <c r="H471" s="4"/>
      <c r="I471" s="14"/>
      <c r="M471" s="8"/>
      <c r="N471" s="8"/>
      <c r="O471" s="8"/>
      <c r="P471" s="8"/>
      <c r="Q471" s="8"/>
      <c r="R471" s="8"/>
      <c r="T471" s="8"/>
      <c r="U471" s="8"/>
      <c r="V471" s="8"/>
      <c r="W471" s="8"/>
      <c r="X471" s="8"/>
      <c r="Y471" s="8"/>
      <c r="AA471" s="8"/>
      <c r="AB471" s="8"/>
      <c r="AC471" s="8"/>
      <c r="AD471" s="8"/>
      <c r="AE471" s="8"/>
      <c r="AF471" s="8"/>
      <c r="AG471" s="8"/>
    </row>
    <row r="472" spans="6:33" x14ac:dyDescent="0.3">
      <c r="F472" s="2"/>
      <c r="G472" s="2"/>
      <c r="H472" s="4"/>
      <c r="I472" s="14"/>
      <c r="M472" s="8"/>
      <c r="N472" s="8"/>
      <c r="O472" s="8"/>
      <c r="P472" s="8"/>
      <c r="Q472" s="8"/>
      <c r="R472" s="8"/>
      <c r="T472" s="8"/>
      <c r="U472" s="8"/>
      <c r="V472" s="8"/>
      <c r="W472" s="8"/>
      <c r="X472" s="8"/>
      <c r="Y472" s="8"/>
      <c r="AA472" s="8"/>
      <c r="AB472" s="8"/>
      <c r="AC472" s="8"/>
      <c r="AD472" s="8"/>
      <c r="AE472" s="8"/>
      <c r="AF472" s="8"/>
      <c r="AG472" s="8"/>
    </row>
    <row r="473" spans="6:33" x14ac:dyDescent="0.3">
      <c r="F473" s="2"/>
      <c r="G473" s="2"/>
      <c r="H473" s="4"/>
      <c r="I473" s="14"/>
      <c r="M473" s="8"/>
      <c r="N473" s="8"/>
      <c r="O473" s="8"/>
      <c r="P473" s="8"/>
      <c r="Q473" s="8"/>
      <c r="R473" s="8"/>
      <c r="T473" s="8"/>
      <c r="U473" s="8"/>
      <c r="V473" s="8"/>
      <c r="W473" s="8"/>
      <c r="X473" s="8"/>
      <c r="Y473" s="8"/>
      <c r="AA473" s="8"/>
      <c r="AB473" s="8"/>
      <c r="AC473" s="8"/>
      <c r="AD473" s="8"/>
      <c r="AE473" s="8"/>
      <c r="AF473" s="8"/>
      <c r="AG473" s="8"/>
    </row>
    <row r="474" spans="6:33" x14ac:dyDescent="0.3">
      <c r="F474" s="2"/>
      <c r="G474" s="2"/>
      <c r="H474" s="4"/>
      <c r="I474" s="14"/>
      <c r="M474" s="8"/>
      <c r="N474" s="8"/>
      <c r="O474" s="8"/>
      <c r="P474" s="8"/>
      <c r="Q474" s="8"/>
      <c r="R474" s="8"/>
      <c r="T474" s="8"/>
      <c r="U474" s="8"/>
      <c r="V474" s="8"/>
      <c r="W474" s="8"/>
      <c r="X474" s="8"/>
      <c r="Y474" s="8"/>
      <c r="AA474" s="8"/>
      <c r="AB474" s="8"/>
      <c r="AC474" s="8"/>
      <c r="AD474" s="8"/>
      <c r="AE474" s="8"/>
      <c r="AF474" s="8"/>
      <c r="AG474" s="8"/>
    </row>
    <row r="475" spans="6:33" x14ac:dyDescent="0.3">
      <c r="F475" s="2"/>
      <c r="G475" s="2"/>
      <c r="H475" s="4"/>
      <c r="I475" s="14"/>
      <c r="M475" s="8"/>
      <c r="N475" s="8"/>
      <c r="O475" s="8"/>
      <c r="P475" s="8"/>
      <c r="Q475" s="8"/>
      <c r="R475" s="8"/>
      <c r="T475" s="8"/>
      <c r="U475" s="8"/>
      <c r="V475" s="8"/>
      <c r="W475" s="8"/>
      <c r="X475" s="8"/>
      <c r="Y475" s="8"/>
      <c r="AA475" s="8"/>
      <c r="AB475" s="8"/>
      <c r="AC475" s="8"/>
      <c r="AD475" s="8"/>
      <c r="AE475" s="8"/>
      <c r="AF475" s="8"/>
      <c r="AG475" s="8"/>
    </row>
    <row r="476" spans="6:33" x14ac:dyDescent="0.3">
      <c r="F476" s="2"/>
      <c r="G476" s="2"/>
      <c r="H476" s="4"/>
      <c r="I476" s="14"/>
      <c r="M476" s="8"/>
      <c r="N476" s="8"/>
      <c r="O476" s="8"/>
      <c r="P476" s="8"/>
      <c r="Q476" s="8"/>
      <c r="R476" s="8"/>
      <c r="T476" s="8"/>
      <c r="U476" s="8"/>
      <c r="V476" s="8"/>
      <c r="W476" s="8"/>
      <c r="X476" s="8"/>
      <c r="Y476" s="8"/>
      <c r="AA476" s="8"/>
      <c r="AB476" s="8"/>
      <c r="AC476" s="8"/>
      <c r="AD476" s="8"/>
      <c r="AE476" s="8"/>
      <c r="AF476" s="8"/>
      <c r="AG476" s="8"/>
    </row>
    <row r="477" spans="6:33" x14ac:dyDescent="0.3">
      <c r="F477" s="2"/>
      <c r="G477" s="2"/>
      <c r="H477" s="4"/>
      <c r="I477" s="14"/>
      <c r="M477" s="8"/>
      <c r="N477" s="8"/>
      <c r="O477" s="8"/>
      <c r="P477" s="8"/>
      <c r="Q477" s="8"/>
      <c r="R477" s="8"/>
      <c r="T477" s="8"/>
      <c r="U477" s="8"/>
      <c r="V477" s="8"/>
      <c r="W477" s="8"/>
      <c r="X477" s="8"/>
      <c r="Y477" s="8"/>
      <c r="AA477" s="8"/>
      <c r="AB477" s="8"/>
      <c r="AC477" s="8"/>
      <c r="AD477" s="8"/>
      <c r="AE477" s="8"/>
      <c r="AF477" s="8"/>
      <c r="AG477" s="8"/>
    </row>
    <row r="478" spans="6:33" x14ac:dyDescent="0.3">
      <c r="F478" s="2"/>
      <c r="G478" s="2"/>
      <c r="H478" s="4"/>
      <c r="I478" s="14"/>
      <c r="M478" s="8"/>
      <c r="N478" s="8"/>
      <c r="O478" s="8"/>
      <c r="P478" s="8"/>
      <c r="Q478" s="8"/>
      <c r="R478" s="8"/>
      <c r="T478" s="8"/>
      <c r="U478" s="8"/>
      <c r="V478" s="8"/>
      <c r="W478" s="8"/>
      <c r="X478" s="8"/>
      <c r="Y478" s="8"/>
      <c r="AA478" s="8"/>
      <c r="AB478" s="8"/>
      <c r="AC478" s="8"/>
      <c r="AD478" s="8"/>
      <c r="AE478" s="8"/>
      <c r="AF478" s="8"/>
      <c r="AG478" s="8"/>
    </row>
    <row r="479" spans="6:33" x14ac:dyDescent="0.3">
      <c r="F479" s="2"/>
      <c r="G479" s="2"/>
      <c r="H479" s="4"/>
      <c r="I479" s="14"/>
      <c r="M479" s="8"/>
      <c r="N479" s="8"/>
      <c r="O479" s="8"/>
      <c r="P479" s="8"/>
      <c r="Q479" s="8"/>
      <c r="R479" s="8"/>
      <c r="T479" s="8"/>
      <c r="U479" s="8"/>
      <c r="V479" s="8"/>
      <c r="W479" s="8"/>
      <c r="X479" s="8"/>
      <c r="Y479" s="8"/>
      <c r="AA479" s="8"/>
      <c r="AB479" s="8"/>
      <c r="AC479" s="8"/>
      <c r="AD479" s="8"/>
      <c r="AE479" s="8"/>
      <c r="AF479" s="8"/>
      <c r="AG479" s="8"/>
    </row>
    <row r="480" spans="6:33" x14ac:dyDescent="0.3">
      <c r="F480" s="2"/>
      <c r="G480" s="2"/>
      <c r="H480" s="4"/>
      <c r="I480" s="14"/>
      <c r="M480" s="8"/>
      <c r="N480" s="8"/>
      <c r="O480" s="8"/>
      <c r="P480" s="8"/>
      <c r="Q480" s="8"/>
      <c r="R480" s="8"/>
      <c r="T480" s="8"/>
      <c r="U480" s="8"/>
      <c r="V480" s="8"/>
      <c r="W480" s="8"/>
      <c r="X480" s="8"/>
      <c r="Y480" s="8"/>
      <c r="AA480" s="8"/>
      <c r="AB480" s="8"/>
      <c r="AC480" s="8"/>
      <c r="AD480" s="8"/>
      <c r="AE480" s="8"/>
      <c r="AF480" s="8"/>
      <c r="AG480" s="8"/>
    </row>
    <row r="481" spans="6:33" x14ac:dyDescent="0.3">
      <c r="F481" s="2"/>
      <c r="G481" s="2"/>
      <c r="H481" s="4"/>
      <c r="I481" s="14"/>
      <c r="M481" s="8"/>
      <c r="N481" s="8"/>
      <c r="O481" s="8"/>
      <c r="P481" s="8"/>
      <c r="Q481" s="8"/>
      <c r="R481" s="8"/>
      <c r="T481" s="8"/>
      <c r="U481" s="8"/>
      <c r="V481" s="8"/>
      <c r="W481" s="8"/>
      <c r="X481" s="8"/>
      <c r="Y481" s="8"/>
      <c r="AA481" s="8"/>
      <c r="AB481" s="8"/>
      <c r="AC481" s="8"/>
      <c r="AD481" s="8"/>
      <c r="AE481" s="8"/>
      <c r="AF481" s="8"/>
      <c r="AG481" s="8"/>
    </row>
    <row r="482" spans="6:33" x14ac:dyDescent="0.3">
      <c r="F482" s="2"/>
      <c r="G482" s="2"/>
      <c r="H482" s="4"/>
      <c r="I482" s="14"/>
      <c r="M482" s="8"/>
      <c r="N482" s="8"/>
      <c r="O482" s="8"/>
      <c r="P482" s="8"/>
      <c r="Q482" s="8"/>
      <c r="R482" s="8"/>
      <c r="T482" s="8"/>
      <c r="U482" s="8"/>
      <c r="V482" s="8"/>
      <c r="W482" s="8"/>
      <c r="X482" s="8"/>
      <c r="Y482" s="8"/>
      <c r="AA482" s="8"/>
      <c r="AB482" s="8"/>
      <c r="AC482" s="8"/>
      <c r="AD482" s="8"/>
      <c r="AE482" s="8"/>
      <c r="AF482" s="8"/>
      <c r="AG482" s="8"/>
    </row>
    <row r="483" spans="6:33" x14ac:dyDescent="0.3">
      <c r="F483" s="2"/>
      <c r="G483" s="2"/>
      <c r="H483" s="4"/>
      <c r="I483" s="14"/>
      <c r="M483" s="8"/>
      <c r="N483" s="8"/>
      <c r="O483" s="8"/>
      <c r="P483" s="8"/>
      <c r="Q483" s="8"/>
      <c r="R483" s="8"/>
      <c r="T483" s="8"/>
      <c r="U483" s="8"/>
      <c r="V483" s="8"/>
      <c r="W483" s="8"/>
      <c r="X483" s="8"/>
      <c r="Y483" s="8"/>
      <c r="AA483" s="8"/>
      <c r="AB483" s="8"/>
      <c r="AC483" s="8"/>
      <c r="AD483" s="8"/>
      <c r="AE483" s="8"/>
      <c r="AF483" s="8"/>
      <c r="AG483" s="8"/>
    </row>
    <row r="484" spans="6:33" x14ac:dyDescent="0.3">
      <c r="F484" s="2"/>
      <c r="G484" s="2"/>
      <c r="H484" s="4"/>
      <c r="I484" s="14"/>
      <c r="M484" s="8"/>
      <c r="N484" s="8"/>
      <c r="O484" s="8"/>
      <c r="P484" s="8"/>
      <c r="Q484" s="8"/>
      <c r="R484" s="8"/>
      <c r="T484" s="8"/>
      <c r="U484" s="8"/>
      <c r="V484" s="8"/>
      <c r="W484" s="8"/>
      <c r="X484" s="8"/>
      <c r="Y484" s="8"/>
      <c r="AA484" s="8"/>
      <c r="AB484" s="8"/>
      <c r="AC484" s="8"/>
      <c r="AD484" s="8"/>
      <c r="AE484" s="8"/>
      <c r="AF484" s="8"/>
      <c r="AG484" s="8"/>
    </row>
    <row r="485" spans="6:33" x14ac:dyDescent="0.3">
      <c r="F485" s="2"/>
      <c r="G485" s="2"/>
      <c r="H485" s="4"/>
      <c r="I485" s="14"/>
      <c r="M485" s="8"/>
      <c r="N485" s="8"/>
      <c r="O485" s="8"/>
      <c r="P485" s="8"/>
      <c r="Q485" s="8"/>
      <c r="R485" s="8"/>
      <c r="T485" s="8"/>
      <c r="U485" s="8"/>
      <c r="V485" s="8"/>
      <c r="W485" s="8"/>
      <c r="X485" s="8"/>
      <c r="Y485" s="8"/>
      <c r="AA485" s="8"/>
      <c r="AB485" s="8"/>
      <c r="AC485" s="8"/>
      <c r="AD485" s="8"/>
      <c r="AE485" s="8"/>
      <c r="AF485" s="8"/>
      <c r="AG485" s="8"/>
    </row>
    <row r="486" spans="6:33" x14ac:dyDescent="0.3">
      <c r="F486" s="2"/>
      <c r="G486" s="2"/>
      <c r="H486" s="4"/>
      <c r="I486" s="14"/>
      <c r="M486" s="8"/>
      <c r="N486" s="8"/>
      <c r="O486" s="8"/>
      <c r="P486" s="8"/>
      <c r="Q486" s="8"/>
      <c r="R486" s="8"/>
      <c r="T486" s="8"/>
      <c r="U486" s="8"/>
      <c r="V486" s="8"/>
      <c r="W486" s="8"/>
      <c r="X486" s="8"/>
      <c r="Y486" s="8"/>
      <c r="AA486" s="8"/>
      <c r="AB486" s="8"/>
      <c r="AC486" s="8"/>
      <c r="AD486" s="8"/>
      <c r="AE486" s="8"/>
      <c r="AF486" s="8"/>
      <c r="AG486" s="8"/>
    </row>
    <row r="487" spans="6:33" x14ac:dyDescent="0.3">
      <c r="F487" s="2"/>
      <c r="G487" s="2"/>
      <c r="H487" s="4"/>
      <c r="I487" s="14"/>
      <c r="M487" s="8"/>
      <c r="N487" s="8"/>
      <c r="O487" s="8"/>
      <c r="P487" s="8"/>
      <c r="Q487" s="8"/>
      <c r="R487" s="8"/>
      <c r="T487" s="8"/>
      <c r="U487" s="8"/>
      <c r="V487" s="8"/>
      <c r="W487" s="8"/>
      <c r="X487" s="8"/>
      <c r="Y487" s="8"/>
      <c r="AA487" s="8"/>
      <c r="AB487" s="8"/>
      <c r="AC487" s="8"/>
      <c r="AD487" s="8"/>
      <c r="AE487" s="8"/>
      <c r="AF487" s="8"/>
      <c r="AG487" s="8"/>
    </row>
    <row r="488" spans="6:33" x14ac:dyDescent="0.3">
      <c r="F488" s="2"/>
      <c r="G488" s="2"/>
      <c r="H488" s="4"/>
      <c r="I488" s="14"/>
      <c r="M488" s="8"/>
      <c r="N488" s="8"/>
      <c r="O488" s="8"/>
      <c r="P488" s="8"/>
      <c r="Q488" s="8"/>
      <c r="R488" s="8"/>
      <c r="T488" s="8"/>
      <c r="U488" s="8"/>
      <c r="V488" s="8"/>
      <c r="W488" s="8"/>
      <c r="X488" s="8"/>
      <c r="Y488" s="8"/>
      <c r="AA488" s="8"/>
      <c r="AB488" s="8"/>
      <c r="AC488" s="8"/>
      <c r="AD488" s="8"/>
      <c r="AE488" s="8"/>
      <c r="AF488" s="8"/>
      <c r="AG488" s="8"/>
    </row>
    <row r="489" spans="6:33" x14ac:dyDescent="0.3">
      <c r="F489" s="2"/>
      <c r="G489" s="2"/>
      <c r="H489" s="4"/>
      <c r="I489" s="14"/>
      <c r="M489" s="8"/>
      <c r="N489" s="8"/>
      <c r="O489" s="8"/>
      <c r="P489" s="8"/>
      <c r="Q489" s="8"/>
      <c r="R489" s="8"/>
      <c r="T489" s="8"/>
      <c r="U489" s="8"/>
      <c r="V489" s="8"/>
      <c r="W489" s="8"/>
      <c r="X489" s="8"/>
      <c r="Y489" s="8"/>
      <c r="AA489" s="8"/>
      <c r="AB489" s="8"/>
      <c r="AC489" s="8"/>
      <c r="AD489" s="8"/>
      <c r="AE489" s="8"/>
      <c r="AF489" s="8"/>
      <c r="AG489" s="8"/>
    </row>
    <row r="490" spans="6:33" x14ac:dyDescent="0.3">
      <c r="F490" s="2"/>
      <c r="G490" s="2"/>
      <c r="H490" s="4"/>
      <c r="I490" s="14"/>
      <c r="M490" s="8"/>
      <c r="N490" s="8"/>
      <c r="O490" s="8"/>
      <c r="P490" s="8"/>
      <c r="Q490" s="8"/>
      <c r="R490" s="8"/>
      <c r="T490" s="8"/>
      <c r="U490" s="8"/>
      <c r="V490" s="8"/>
      <c r="W490" s="8"/>
      <c r="X490" s="8"/>
      <c r="Y490" s="8"/>
      <c r="AA490" s="8"/>
      <c r="AB490" s="8"/>
      <c r="AC490" s="8"/>
      <c r="AD490" s="8"/>
      <c r="AE490" s="8"/>
      <c r="AF490" s="8"/>
      <c r="AG490" s="8"/>
    </row>
    <row r="491" spans="6:33" x14ac:dyDescent="0.3">
      <c r="F491" s="2"/>
      <c r="G491" s="2"/>
      <c r="H491" s="4"/>
      <c r="I491" s="14"/>
      <c r="M491" s="8"/>
      <c r="N491" s="8"/>
      <c r="O491" s="8"/>
      <c r="P491" s="8"/>
      <c r="Q491" s="8"/>
      <c r="R491" s="8"/>
      <c r="T491" s="8"/>
      <c r="U491" s="8"/>
      <c r="V491" s="8"/>
      <c r="W491" s="8"/>
      <c r="X491" s="8"/>
      <c r="Y491" s="8"/>
      <c r="AA491" s="8"/>
      <c r="AB491" s="8"/>
      <c r="AC491" s="8"/>
      <c r="AD491" s="8"/>
      <c r="AE491" s="8"/>
      <c r="AF491" s="8"/>
      <c r="AG491" s="8"/>
    </row>
    <row r="492" spans="6:33" x14ac:dyDescent="0.3">
      <c r="F492" s="2"/>
      <c r="G492" s="2"/>
      <c r="H492" s="4"/>
      <c r="I492" s="14"/>
      <c r="M492" s="8"/>
      <c r="N492" s="8"/>
      <c r="O492" s="8"/>
      <c r="P492" s="8"/>
      <c r="Q492" s="8"/>
      <c r="R492" s="8"/>
      <c r="T492" s="8"/>
      <c r="U492" s="8"/>
      <c r="V492" s="8"/>
      <c r="W492" s="8"/>
      <c r="X492" s="8"/>
      <c r="Y492" s="8"/>
      <c r="AA492" s="8"/>
      <c r="AB492" s="8"/>
      <c r="AC492" s="8"/>
      <c r="AD492" s="8"/>
      <c r="AE492" s="8"/>
      <c r="AF492" s="8"/>
      <c r="AG492" s="8"/>
    </row>
    <row r="493" spans="6:33" x14ac:dyDescent="0.3">
      <c r="F493" s="2"/>
      <c r="G493" s="2"/>
      <c r="H493" s="4"/>
      <c r="I493" s="14"/>
      <c r="M493" s="8"/>
      <c r="N493" s="8"/>
      <c r="O493" s="8"/>
      <c r="P493" s="8"/>
      <c r="Q493" s="8"/>
      <c r="R493" s="8"/>
      <c r="T493" s="8"/>
      <c r="U493" s="8"/>
      <c r="V493" s="8"/>
      <c r="W493" s="8"/>
      <c r="X493" s="8"/>
      <c r="Y493" s="8"/>
      <c r="AA493" s="8"/>
      <c r="AB493" s="8"/>
      <c r="AC493" s="8"/>
      <c r="AD493" s="8"/>
      <c r="AE493" s="8"/>
      <c r="AF493" s="8"/>
      <c r="AG493" s="8"/>
    </row>
    <row r="494" spans="6:33" x14ac:dyDescent="0.3">
      <c r="F494" s="2"/>
      <c r="G494" s="2"/>
      <c r="H494" s="4"/>
      <c r="I494" s="14"/>
      <c r="M494" s="8"/>
      <c r="N494" s="8"/>
      <c r="O494" s="8"/>
      <c r="P494" s="8"/>
      <c r="Q494" s="8"/>
      <c r="R494" s="8"/>
      <c r="T494" s="8"/>
      <c r="U494" s="8"/>
      <c r="V494" s="8"/>
      <c r="W494" s="8"/>
      <c r="X494" s="8"/>
      <c r="Y494" s="8"/>
      <c r="AA494" s="8"/>
      <c r="AB494" s="8"/>
      <c r="AC494" s="8"/>
      <c r="AD494" s="8"/>
      <c r="AE494" s="8"/>
      <c r="AF494" s="8"/>
      <c r="AG494" s="8"/>
    </row>
    <row r="495" spans="6:33" x14ac:dyDescent="0.3">
      <c r="F495" s="2"/>
      <c r="G495" s="2"/>
      <c r="H495" s="4"/>
      <c r="I495" s="14"/>
      <c r="M495" s="8"/>
      <c r="N495" s="8"/>
      <c r="O495" s="8"/>
      <c r="P495" s="8"/>
      <c r="Q495" s="8"/>
      <c r="R495" s="8"/>
      <c r="T495" s="8"/>
      <c r="U495" s="8"/>
      <c r="V495" s="8"/>
      <c r="W495" s="8"/>
      <c r="X495" s="8"/>
      <c r="Y495" s="8"/>
      <c r="AA495" s="8"/>
      <c r="AB495" s="8"/>
      <c r="AC495" s="8"/>
      <c r="AD495" s="8"/>
      <c r="AE495" s="8"/>
      <c r="AF495" s="8"/>
      <c r="AG495" s="8"/>
    </row>
    <row r="496" spans="6:33" x14ac:dyDescent="0.3">
      <c r="F496" s="2"/>
      <c r="G496" s="2"/>
      <c r="H496" s="4"/>
      <c r="I496" s="14"/>
      <c r="M496" s="8"/>
      <c r="N496" s="8"/>
      <c r="O496" s="8"/>
      <c r="P496" s="8"/>
      <c r="Q496" s="8"/>
      <c r="R496" s="8"/>
      <c r="T496" s="8"/>
      <c r="U496" s="8"/>
      <c r="V496" s="8"/>
      <c r="W496" s="8"/>
      <c r="X496" s="8"/>
      <c r="Y496" s="8"/>
      <c r="AA496" s="8"/>
      <c r="AB496" s="8"/>
      <c r="AC496" s="8"/>
      <c r="AD496" s="8"/>
      <c r="AE496" s="8"/>
      <c r="AF496" s="8"/>
      <c r="AG496" s="8"/>
    </row>
    <row r="497" spans="6:33" x14ac:dyDescent="0.3">
      <c r="F497" s="2"/>
      <c r="G497" s="2"/>
      <c r="H497" s="4"/>
      <c r="I497" s="14"/>
      <c r="M497" s="8"/>
      <c r="N497" s="8"/>
      <c r="O497" s="8"/>
      <c r="P497" s="8"/>
      <c r="Q497" s="8"/>
      <c r="R497" s="8"/>
      <c r="T497" s="8"/>
      <c r="U497" s="8"/>
      <c r="V497" s="8"/>
      <c r="W497" s="8"/>
      <c r="X497" s="8"/>
      <c r="Y497" s="8"/>
      <c r="AA497" s="8"/>
      <c r="AB497" s="8"/>
      <c r="AC497" s="8"/>
      <c r="AD497" s="8"/>
      <c r="AE497" s="8"/>
      <c r="AF497" s="8"/>
      <c r="AG497" s="8"/>
    </row>
    <row r="498" spans="6:33" x14ac:dyDescent="0.3">
      <c r="F498" s="2"/>
      <c r="G498" s="2"/>
      <c r="H498" s="4"/>
      <c r="I498" s="14"/>
      <c r="M498" s="8"/>
      <c r="N498" s="8"/>
      <c r="O498" s="8"/>
      <c r="P498" s="8"/>
      <c r="Q498" s="8"/>
      <c r="R498" s="8"/>
      <c r="T498" s="8"/>
      <c r="U498" s="8"/>
      <c r="V498" s="8"/>
      <c r="W498" s="8"/>
      <c r="X498" s="8"/>
      <c r="Y498" s="8"/>
      <c r="AA498" s="8"/>
      <c r="AB498" s="8"/>
      <c r="AC498" s="8"/>
      <c r="AD498" s="8"/>
      <c r="AE498" s="8"/>
      <c r="AF498" s="8"/>
      <c r="AG498" s="8"/>
    </row>
    <row r="499" spans="6:33" x14ac:dyDescent="0.3">
      <c r="F499" s="2"/>
      <c r="G499" s="2"/>
      <c r="H499" s="4"/>
      <c r="I499" s="14"/>
      <c r="M499" s="8"/>
      <c r="N499" s="8"/>
      <c r="O499" s="8"/>
      <c r="P499" s="8"/>
      <c r="Q499" s="8"/>
      <c r="R499" s="8"/>
      <c r="T499" s="8"/>
      <c r="U499" s="8"/>
      <c r="V499" s="8"/>
      <c r="W499" s="8"/>
      <c r="X499" s="8"/>
      <c r="Y499" s="8"/>
      <c r="AA499" s="8"/>
      <c r="AB499" s="8"/>
      <c r="AC499" s="8"/>
      <c r="AD499" s="8"/>
      <c r="AE499" s="8"/>
      <c r="AF499" s="8"/>
      <c r="AG499" s="8"/>
    </row>
    <row r="500" spans="6:33" x14ac:dyDescent="0.3">
      <c r="F500" s="2"/>
      <c r="G500" s="2"/>
      <c r="H500" s="4"/>
      <c r="I500" s="14"/>
      <c r="M500" s="8"/>
      <c r="N500" s="8"/>
      <c r="O500" s="8"/>
      <c r="P500" s="8"/>
      <c r="Q500" s="8"/>
      <c r="R500" s="8"/>
      <c r="T500" s="8"/>
      <c r="U500" s="8"/>
      <c r="V500" s="8"/>
      <c r="W500" s="8"/>
      <c r="X500" s="8"/>
      <c r="Y500" s="8"/>
      <c r="AA500" s="8"/>
      <c r="AB500" s="8"/>
      <c r="AC500" s="8"/>
      <c r="AD500" s="8"/>
      <c r="AE500" s="8"/>
      <c r="AF500" s="8"/>
      <c r="AG500" s="8"/>
    </row>
    <row r="501" spans="6:33" x14ac:dyDescent="0.3">
      <c r="F501" s="2"/>
      <c r="G501" s="2"/>
      <c r="H501" s="4"/>
      <c r="I501" s="14"/>
      <c r="M501" s="8"/>
      <c r="N501" s="8"/>
      <c r="O501" s="8"/>
      <c r="P501" s="8"/>
      <c r="Q501" s="8"/>
      <c r="R501" s="8"/>
      <c r="T501" s="8"/>
      <c r="U501" s="8"/>
      <c r="V501" s="8"/>
      <c r="W501" s="8"/>
      <c r="X501" s="8"/>
      <c r="Y501" s="8"/>
      <c r="AA501" s="8"/>
      <c r="AB501" s="8"/>
      <c r="AC501" s="8"/>
      <c r="AD501" s="8"/>
      <c r="AE501" s="8"/>
      <c r="AF501" s="8"/>
      <c r="AG501" s="8"/>
    </row>
    <row r="502" spans="6:33" x14ac:dyDescent="0.3">
      <c r="F502" s="2"/>
      <c r="G502" s="2"/>
      <c r="H502" s="4"/>
      <c r="I502" s="14"/>
      <c r="M502" s="8"/>
      <c r="N502" s="8"/>
      <c r="O502" s="8"/>
      <c r="P502" s="8"/>
      <c r="Q502" s="8"/>
      <c r="R502" s="8"/>
      <c r="T502" s="8"/>
      <c r="U502" s="8"/>
      <c r="V502" s="8"/>
      <c r="W502" s="8"/>
      <c r="X502" s="8"/>
      <c r="Y502" s="8"/>
      <c r="AA502" s="8"/>
      <c r="AB502" s="8"/>
      <c r="AC502" s="8"/>
      <c r="AD502" s="8"/>
      <c r="AE502" s="8"/>
      <c r="AF502" s="8"/>
      <c r="AG502" s="8"/>
    </row>
    <row r="503" spans="6:33" x14ac:dyDescent="0.3">
      <c r="F503" s="2"/>
      <c r="G503" s="2"/>
      <c r="H503" s="4"/>
      <c r="I503" s="14"/>
      <c r="M503" s="8"/>
      <c r="N503" s="8"/>
      <c r="O503" s="8"/>
      <c r="P503" s="8"/>
      <c r="Q503" s="8"/>
      <c r="R503" s="8"/>
      <c r="T503" s="8"/>
      <c r="U503" s="8"/>
      <c r="V503" s="8"/>
      <c r="W503" s="8"/>
      <c r="X503" s="8"/>
      <c r="Y503" s="8"/>
      <c r="AA503" s="8"/>
      <c r="AB503" s="8"/>
      <c r="AC503" s="8"/>
      <c r="AD503" s="8"/>
      <c r="AE503" s="8"/>
      <c r="AF503" s="8"/>
      <c r="AG503" s="8"/>
    </row>
    <row r="504" spans="6:33" x14ac:dyDescent="0.3">
      <c r="F504" s="2"/>
      <c r="G504" s="2"/>
      <c r="H504" s="4"/>
      <c r="I504" s="14"/>
      <c r="M504" s="8"/>
      <c r="N504" s="8"/>
      <c r="O504" s="8"/>
      <c r="P504" s="8"/>
      <c r="Q504" s="8"/>
      <c r="R504" s="8"/>
      <c r="T504" s="8"/>
      <c r="U504" s="8"/>
      <c r="V504" s="8"/>
      <c r="W504" s="8"/>
      <c r="X504" s="8"/>
      <c r="Y504" s="8"/>
      <c r="AA504" s="8"/>
      <c r="AB504" s="8"/>
      <c r="AC504" s="8"/>
      <c r="AD504" s="8"/>
      <c r="AE504" s="8"/>
      <c r="AF504" s="8"/>
      <c r="AG504" s="8"/>
    </row>
    <row r="505" spans="6:33" x14ac:dyDescent="0.3">
      <c r="F505" s="2"/>
      <c r="G505" s="2"/>
      <c r="H505" s="4"/>
      <c r="I505" s="14"/>
      <c r="M505" s="8"/>
      <c r="N505" s="8"/>
      <c r="O505" s="8"/>
      <c r="P505" s="8"/>
      <c r="Q505" s="8"/>
      <c r="R505" s="8"/>
      <c r="T505" s="8"/>
      <c r="U505" s="8"/>
      <c r="V505" s="8"/>
      <c r="W505" s="8"/>
      <c r="X505" s="8"/>
      <c r="Y505" s="8"/>
      <c r="AA505" s="8"/>
      <c r="AB505" s="8"/>
      <c r="AC505" s="8"/>
      <c r="AD505" s="8"/>
      <c r="AE505" s="8"/>
      <c r="AF505" s="8"/>
      <c r="AG505" s="8"/>
    </row>
    <row r="506" spans="6:33" x14ac:dyDescent="0.3">
      <c r="F506" s="2"/>
      <c r="G506" s="2"/>
      <c r="H506" s="4"/>
      <c r="I506" s="14"/>
      <c r="M506" s="8"/>
      <c r="N506" s="8"/>
      <c r="O506" s="8"/>
      <c r="P506" s="8"/>
      <c r="Q506" s="8"/>
      <c r="R506" s="8"/>
      <c r="T506" s="8"/>
      <c r="U506" s="8"/>
      <c r="V506" s="8"/>
      <c r="W506" s="8"/>
      <c r="X506" s="8"/>
      <c r="Y506" s="8"/>
      <c r="AA506" s="8"/>
      <c r="AB506" s="8"/>
      <c r="AC506" s="8"/>
      <c r="AD506" s="8"/>
      <c r="AE506" s="8"/>
      <c r="AF506" s="8"/>
      <c r="AG506" s="8"/>
    </row>
    <row r="507" spans="6:33" x14ac:dyDescent="0.3">
      <c r="F507" s="2"/>
      <c r="G507" s="2"/>
      <c r="H507" s="4"/>
      <c r="I507" s="14"/>
      <c r="M507" s="8"/>
      <c r="N507" s="8"/>
      <c r="O507" s="8"/>
      <c r="P507" s="8"/>
      <c r="Q507" s="8"/>
      <c r="R507" s="8"/>
      <c r="T507" s="8"/>
      <c r="U507" s="8"/>
      <c r="V507" s="8"/>
      <c r="W507" s="8"/>
      <c r="X507" s="8"/>
      <c r="Y507" s="8"/>
      <c r="AA507" s="8"/>
      <c r="AB507" s="8"/>
      <c r="AC507" s="8"/>
      <c r="AD507" s="8"/>
      <c r="AE507" s="8"/>
      <c r="AF507" s="8"/>
      <c r="AG507" s="8"/>
    </row>
    <row r="508" spans="6:33" x14ac:dyDescent="0.3">
      <c r="F508" s="2"/>
      <c r="G508" s="2"/>
      <c r="H508" s="4"/>
      <c r="I508" s="14"/>
      <c r="M508" s="8"/>
      <c r="N508" s="8"/>
      <c r="O508" s="8"/>
      <c r="P508" s="8"/>
      <c r="Q508" s="8"/>
      <c r="R508" s="8"/>
      <c r="T508" s="8"/>
      <c r="U508" s="8"/>
      <c r="V508" s="8"/>
      <c r="W508" s="8"/>
      <c r="X508" s="8"/>
      <c r="Y508" s="8"/>
      <c r="AA508" s="8"/>
      <c r="AB508" s="8"/>
      <c r="AC508" s="8"/>
      <c r="AD508" s="8"/>
      <c r="AE508" s="8"/>
      <c r="AF508" s="8"/>
      <c r="AG508" s="8"/>
    </row>
    <row r="509" spans="6:33" x14ac:dyDescent="0.3">
      <c r="F509" s="2"/>
      <c r="G509" s="2"/>
      <c r="H509" s="4"/>
      <c r="I509" s="14"/>
      <c r="M509" s="8"/>
      <c r="N509" s="8"/>
      <c r="O509" s="8"/>
      <c r="P509" s="8"/>
      <c r="Q509" s="8"/>
      <c r="R509" s="8"/>
      <c r="T509" s="8"/>
      <c r="U509" s="8"/>
      <c r="V509" s="8"/>
      <c r="W509" s="8"/>
      <c r="X509" s="8"/>
      <c r="Y509" s="8"/>
      <c r="AA509" s="8"/>
      <c r="AB509" s="8"/>
      <c r="AC509" s="8"/>
      <c r="AD509" s="8"/>
      <c r="AE509" s="8"/>
      <c r="AF509" s="8"/>
      <c r="AG509" s="8"/>
    </row>
    <row r="510" spans="6:33" x14ac:dyDescent="0.3">
      <c r="F510" s="2"/>
      <c r="G510" s="2"/>
      <c r="H510" s="4"/>
      <c r="I510" s="14"/>
      <c r="M510" s="8"/>
      <c r="N510" s="8"/>
      <c r="O510" s="8"/>
      <c r="P510" s="8"/>
      <c r="Q510" s="8"/>
      <c r="R510" s="8"/>
      <c r="T510" s="8"/>
      <c r="U510" s="8"/>
      <c r="V510" s="8"/>
      <c r="W510" s="8"/>
      <c r="X510" s="8"/>
      <c r="Y510" s="8"/>
      <c r="AA510" s="8"/>
      <c r="AB510" s="8"/>
      <c r="AC510" s="8"/>
      <c r="AD510" s="8"/>
      <c r="AE510" s="8"/>
      <c r="AF510" s="8"/>
      <c r="AG510" s="8"/>
    </row>
    <row r="511" spans="6:33" x14ac:dyDescent="0.3">
      <c r="F511" s="2"/>
      <c r="G511" s="2"/>
      <c r="H511" s="4"/>
      <c r="I511" s="14"/>
      <c r="M511" s="8"/>
      <c r="N511" s="8"/>
      <c r="O511" s="8"/>
      <c r="P511" s="8"/>
      <c r="Q511" s="8"/>
      <c r="R511" s="8"/>
      <c r="T511" s="8"/>
      <c r="U511" s="8"/>
      <c r="V511" s="8"/>
      <c r="W511" s="8"/>
      <c r="X511" s="8"/>
      <c r="Y511" s="8"/>
      <c r="AA511" s="8"/>
      <c r="AB511" s="8"/>
      <c r="AC511" s="8"/>
      <c r="AD511" s="8"/>
      <c r="AE511" s="8"/>
      <c r="AF511" s="8"/>
      <c r="AG511" s="8"/>
    </row>
    <row r="512" spans="6:33" x14ac:dyDescent="0.3">
      <c r="F512" s="2"/>
      <c r="G512" s="2"/>
      <c r="H512" s="4"/>
      <c r="I512" s="14"/>
      <c r="M512" s="8"/>
      <c r="N512" s="8"/>
      <c r="O512" s="8"/>
      <c r="P512" s="8"/>
      <c r="Q512" s="8"/>
      <c r="R512" s="8"/>
      <c r="T512" s="8"/>
      <c r="U512" s="8"/>
      <c r="V512" s="8"/>
      <c r="W512" s="8"/>
      <c r="X512" s="8"/>
      <c r="Y512" s="8"/>
      <c r="AA512" s="8"/>
      <c r="AB512" s="8"/>
      <c r="AC512" s="8"/>
      <c r="AD512" s="8"/>
      <c r="AE512" s="8"/>
      <c r="AF512" s="8"/>
      <c r="AG512" s="8"/>
    </row>
    <row r="513" spans="6:33" x14ac:dyDescent="0.3">
      <c r="F513" s="2"/>
      <c r="G513" s="2"/>
      <c r="H513" s="4"/>
      <c r="I513" s="14"/>
      <c r="M513" s="8"/>
      <c r="N513" s="8"/>
      <c r="O513" s="8"/>
      <c r="P513" s="8"/>
      <c r="Q513" s="8"/>
      <c r="R513" s="8"/>
      <c r="T513" s="8"/>
      <c r="U513" s="8"/>
      <c r="V513" s="8"/>
      <c r="W513" s="8"/>
      <c r="X513" s="8"/>
      <c r="Y513" s="8"/>
      <c r="AA513" s="8"/>
      <c r="AB513" s="8"/>
      <c r="AC513" s="8"/>
      <c r="AD513" s="8"/>
      <c r="AE513" s="8"/>
      <c r="AF513" s="8"/>
      <c r="AG513" s="8"/>
    </row>
    <row r="514" spans="6:33" x14ac:dyDescent="0.3">
      <c r="F514" s="2"/>
      <c r="G514" s="2"/>
      <c r="H514" s="4"/>
      <c r="I514" s="14"/>
      <c r="M514" s="8"/>
      <c r="N514" s="8"/>
      <c r="O514" s="8"/>
      <c r="P514" s="8"/>
      <c r="Q514" s="8"/>
      <c r="R514" s="8"/>
      <c r="T514" s="8"/>
      <c r="U514" s="8"/>
      <c r="V514" s="8"/>
      <c r="W514" s="8"/>
      <c r="X514" s="8"/>
      <c r="Y514" s="8"/>
      <c r="AA514" s="8"/>
      <c r="AB514" s="8"/>
      <c r="AC514" s="8"/>
      <c r="AD514" s="8"/>
      <c r="AE514" s="8"/>
      <c r="AF514" s="8"/>
      <c r="AG514" s="8"/>
    </row>
    <row r="515" spans="6:33" x14ac:dyDescent="0.3">
      <c r="F515" s="2"/>
      <c r="G515" s="2"/>
      <c r="H515" s="4"/>
      <c r="I515" s="14"/>
      <c r="M515" s="8"/>
      <c r="N515" s="8"/>
      <c r="O515" s="8"/>
      <c r="P515" s="8"/>
      <c r="Q515" s="8"/>
      <c r="R515" s="8"/>
      <c r="T515" s="8"/>
      <c r="U515" s="8"/>
      <c r="V515" s="8"/>
      <c r="W515" s="8"/>
      <c r="X515" s="8"/>
      <c r="Y515" s="8"/>
      <c r="AA515" s="8"/>
      <c r="AB515" s="8"/>
      <c r="AC515" s="8"/>
      <c r="AD515" s="8"/>
      <c r="AE515" s="8"/>
      <c r="AF515" s="8"/>
      <c r="AG515" s="8"/>
    </row>
    <row r="516" spans="6:33" x14ac:dyDescent="0.3">
      <c r="F516" s="2"/>
      <c r="G516" s="2"/>
      <c r="H516" s="4"/>
      <c r="I516" s="14"/>
      <c r="M516" s="8"/>
      <c r="N516" s="8"/>
      <c r="O516" s="8"/>
      <c r="P516" s="8"/>
      <c r="Q516" s="8"/>
      <c r="R516" s="8"/>
      <c r="T516" s="8"/>
      <c r="U516" s="8"/>
      <c r="V516" s="8"/>
      <c r="W516" s="8"/>
      <c r="X516" s="8"/>
      <c r="Y516" s="8"/>
      <c r="AA516" s="8"/>
      <c r="AB516" s="8"/>
      <c r="AC516" s="8"/>
      <c r="AD516" s="8"/>
      <c r="AE516" s="8"/>
      <c r="AF516" s="8"/>
      <c r="AG516" s="8"/>
    </row>
    <row r="517" spans="6:33" x14ac:dyDescent="0.3">
      <c r="F517" s="2"/>
      <c r="G517" s="2"/>
      <c r="H517" s="4"/>
      <c r="I517" s="14"/>
      <c r="M517" s="8"/>
      <c r="N517" s="8"/>
      <c r="O517" s="8"/>
      <c r="P517" s="8"/>
      <c r="Q517" s="8"/>
      <c r="R517" s="8"/>
      <c r="T517" s="8"/>
      <c r="U517" s="8"/>
      <c r="V517" s="8"/>
      <c r="W517" s="8"/>
      <c r="X517" s="8"/>
      <c r="Y517" s="8"/>
      <c r="AA517" s="8"/>
      <c r="AB517" s="8"/>
      <c r="AC517" s="8"/>
      <c r="AD517" s="8"/>
      <c r="AE517" s="8"/>
      <c r="AF517" s="8"/>
      <c r="AG517" s="8"/>
    </row>
    <row r="518" spans="6:33" x14ac:dyDescent="0.3">
      <c r="F518" s="2"/>
      <c r="G518" s="2"/>
      <c r="H518" s="4"/>
      <c r="I518" s="14"/>
      <c r="M518" s="8"/>
      <c r="N518" s="8"/>
      <c r="O518" s="8"/>
      <c r="P518" s="8"/>
      <c r="Q518" s="8"/>
      <c r="R518" s="8"/>
      <c r="T518" s="8"/>
      <c r="U518" s="8"/>
      <c r="V518" s="8"/>
      <c r="W518" s="8"/>
      <c r="X518" s="8"/>
      <c r="Y518" s="8"/>
      <c r="AA518" s="8"/>
      <c r="AB518" s="8"/>
      <c r="AC518" s="8"/>
      <c r="AD518" s="8"/>
      <c r="AE518" s="8"/>
      <c r="AF518" s="8"/>
      <c r="AG518" s="8"/>
    </row>
    <row r="519" spans="6:33" x14ac:dyDescent="0.3">
      <c r="F519" s="2"/>
      <c r="G519" s="2"/>
      <c r="H519" s="4"/>
      <c r="I519" s="14"/>
      <c r="M519" s="8"/>
      <c r="N519" s="8"/>
      <c r="O519" s="8"/>
      <c r="P519" s="8"/>
      <c r="Q519" s="8"/>
      <c r="R519" s="8"/>
      <c r="T519" s="8"/>
      <c r="U519" s="8"/>
      <c r="V519" s="8"/>
      <c r="W519" s="8"/>
      <c r="X519" s="8"/>
      <c r="Y519" s="8"/>
      <c r="AA519" s="8"/>
      <c r="AB519" s="8"/>
      <c r="AC519" s="8"/>
      <c r="AD519" s="8"/>
      <c r="AE519" s="8"/>
      <c r="AF519" s="8"/>
      <c r="AG519" s="8"/>
    </row>
    <row r="520" spans="6:33" x14ac:dyDescent="0.3">
      <c r="F520" s="2"/>
      <c r="G520" s="2"/>
      <c r="H520" s="4"/>
      <c r="I520" s="14"/>
      <c r="M520" s="8"/>
      <c r="N520" s="8"/>
      <c r="O520" s="8"/>
      <c r="P520" s="8"/>
      <c r="Q520" s="8"/>
      <c r="R520" s="8"/>
      <c r="T520" s="8"/>
      <c r="U520" s="8"/>
      <c r="V520" s="8"/>
      <c r="W520" s="8"/>
      <c r="X520" s="8"/>
      <c r="Y520" s="8"/>
      <c r="AA520" s="8"/>
      <c r="AB520" s="8"/>
      <c r="AC520" s="8"/>
      <c r="AD520" s="8"/>
      <c r="AE520" s="8"/>
      <c r="AF520" s="8"/>
      <c r="AG520" s="8"/>
    </row>
    <row r="521" spans="6:33" x14ac:dyDescent="0.3">
      <c r="F521" s="2"/>
      <c r="G521" s="2"/>
      <c r="H521" s="4"/>
      <c r="I521" s="14"/>
      <c r="M521" s="8"/>
      <c r="N521" s="8"/>
      <c r="O521" s="8"/>
      <c r="P521" s="8"/>
      <c r="Q521" s="8"/>
      <c r="R521" s="8"/>
      <c r="T521" s="8"/>
      <c r="U521" s="8"/>
      <c r="V521" s="8"/>
      <c r="W521" s="8"/>
      <c r="X521" s="8"/>
      <c r="Y521" s="8"/>
      <c r="AA521" s="8"/>
      <c r="AB521" s="8"/>
      <c r="AC521" s="8"/>
      <c r="AD521" s="8"/>
      <c r="AE521" s="8"/>
      <c r="AF521" s="8"/>
      <c r="AG521" s="8"/>
    </row>
    <row r="522" spans="6:33" x14ac:dyDescent="0.3">
      <c r="F522" s="2"/>
      <c r="G522" s="2"/>
      <c r="H522" s="4"/>
      <c r="I522" s="14"/>
      <c r="M522" s="8"/>
      <c r="N522" s="8"/>
      <c r="O522" s="8"/>
      <c r="P522" s="8"/>
      <c r="Q522" s="8"/>
      <c r="R522" s="8"/>
      <c r="T522" s="8"/>
      <c r="U522" s="8"/>
      <c r="V522" s="8"/>
      <c r="W522" s="8"/>
      <c r="X522" s="8"/>
      <c r="Y522" s="8"/>
      <c r="AA522" s="8"/>
      <c r="AB522" s="8"/>
      <c r="AC522" s="8"/>
      <c r="AD522" s="8"/>
      <c r="AE522" s="8"/>
      <c r="AF522" s="8"/>
      <c r="AG522" s="8"/>
    </row>
    <row r="523" spans="6:33" x14ac:dyDescent="0.3">
      <c r="F523" s="2"/>
      <c r="G523" s="2"/>
      <c r="H523" s="4"/>
      <c r="I523" s="14"/>
      <c r="M523" s="8"/>
      <c r="N523" s="8"/>
      <c r="O523" s="8"/>
      <c r="P523" s="8"/>
      <c r="Q523" s="8"/>
      <c r="R523" s="8"/>
      <c r="T523" s="8"/>
      <c r="U523" s="8"/>
      <c r="V523" s="8"/>
      <c r="W523" s="8"/>
      <c r="X523" s="8"/>
      <c r="Y523" s="8"/>
      <c r="AA523" s="8"/>
      <c r="AB523" s="8"/>
      <c r="AC523" s="8"/>
      <c r="AD523" s="8"/>
      <c r="AE523" s="8"/>
      <c r="AF523" s="8"/>
      <c r="AG523" s="8"/>
    </row>
    <row r="524" spans="6:33" x14ac:dyDescent="0.3">
      <c r="F524" s="2"/>
      <c r="G524" s="2"/>
      <c r="H524" s="4"/>
      <c r="I524" s="14"/>
      <c r="M524" s="8"/>
      <c r="N524" s="8"/>
      <c r="O524" s="8"/>
      <c r="P524" s="8"/>
      <c r="Q524" s="8"/>
      <c r="R524" s="8"/>
      <c r="T524" s="8"/>
      <c r="U524" s="8"/>
      <c r="V524" s="8"/>
      <c r="W524" s="8"/>
      <c r="X524" s="8"/>
      <c r="Y524" s="8"/>
      <c r="AA524" s="8"/>
      <c r="AB524" s="8"/>
      <c r="AC524" s="8"/>
      <c r="AD524" s="8"/>
      <c r="AE524" s="8"/>
      <c r="AF524" s="8"/>
      <c r="AG524" s="8"/>
    </row>
    <row r="525" spans="6:33" x14ac:dyDescent="0.3">
      <c r="F525" s="2"/>
      <c r="G525" s="2"/>
      <c r="H525" s="4"/>
      <c r="I525" s="14"/>
      <c r="M525" s="8"/>
      <c r="N525" s="8"/>
      <c r="O525" s="8"/>
      <c r="P525" s="8"/>
      <c r="Q525" s="8"/>
      <c r="R525" s="8"/>
      <c r="T525" s="8"/>
      <c r="U525" s="8"/>
      <c r="V525" s="8"/>
      <c r="W525" s="8"/>
      <c r="X525" s="8"/>
      <c r="Y525" s="8"/>
      <c r="AA525" s="8"/>
      <c r="AB525" s="8"/>
      <c r="AC525" s="8"/>
      <c r="AD525" s="8"/>
      <c r="AE525" s="8"/>
      <c r="AF525" s="8"/>
      <c r="AG525" s="8"/>
    </row>
    <row r="526" spans="6:33" x14ac:dyDescent="0.3">
      <c r="F526" s="2"/>
      <c r="G526" s="2"/>
      <c r="H526" s="4"/>
      <c r="I526" s="14"/>
      <c r="M526" s="8"/>
      <c r="N526" s="8"/>
      <c r="O526" s="8"/>
      <c r="P526" s="8"/>
      <c r="Q526" s="8"/>
      <c r="R526" s="8"/>
      <c r="T526" s="8"/>
      <c r="U526" s="8"/>
      <c r="V526" s="8"/>
      <c r="W526" s="8"/>
      <c r="X526" s="8"/>
      <c r="Y526" s="8"/>
      <c r="AA526" s="8"/>
      <c r="AB526" s="8"/>
      <c r="AC526" s="8"/>
      <c r="AD526" s="8"/>
      <c r="AE526" s="8"/>
      <c r="AF526" s="8"/>
      <c r="AG526" s="8"/>
    </row>
    <row r="527" spans="6:33" x14ac:dyDescent="0.3">
      <c r="F527" s="2"/>
      <c r="G527" s="2"/>
      <c r="H527" s="4"/>
      <c r="I527" s="14"/>
      <c r="M527" s="8"/>
      <c r="N527" s="8"/>
      <c r="O527" s="8"/>
      <c r="P527" s="8"/>
      <c r="Q527" s="8"/>
      <c r="R527" s="8"/>
      <c r="T527" s="8"/>
      <c r="U527" s="8"/>
      <c r="V527" s="8"/>
      <c r="W527" s="8"/>
      <c r="X527" s="8"/>
      <c r="Y527" s="8"/>
      <c r="AA527" s="8"/>
      <c r="AB527" s="8"/>
      <c r="AC527" s="8"/>
      <c r="AD527" s="8"/>
      <c r="AE527" s="8"/>
      <c r="AF527" s="8"/>
      <c r="AG527" s="8"/>
    </row>
    <row r="528" spans="6:33" x14ac:dyDescent="0.3">
      <c r="F528" s="2"/>
      <c r="G528" s="2"/>
      <c r="H528" s="4"/>
      <c r="I528" s="14"/>
      <c r="M528" s="8"/>
      <c r="N528" s="8"/>
      <c r="O528" s="8"/>
      <c r="P528" s="8"/>
      <c r="Q528" s="8"/>
      <c r="R528" s="8"/>
      <c r="T528" s="8"/>
      <c r="U528" s="8"/>
      <c r="V528" s="8"/>
      <c r="W528" s="8"/>
      <c r="X528" s="8"/>
      <c r="Y528" s="8"/>
      <c r="AA528" s="8"/>
      <c r="AB528" s="8"/>
      <c r="AC528" s="8"/>
      <c r="AD528" s="8"/>
      <c r="AE528" s="8"/>
      <c r="AF528" s="8"/>
      <c r="AG528" s="8"/>
    </row>
    <row r="529" spans="6:33" x14ac:dyDescent="0.3">
      <c r="F529" s="2"/>
      <c r="G529" s="2"/>
      <c r="H529" s="4"/>
      <c r="I529" s="14"/>
      <c r="M529" s="8"/>
      <c r="N529" s="8"/>
      <c r="O529" s="8"/>
      <c r="P529" s="8"/>
      <c r="Q529" s="8"/>
      <c r="R529" s="8"/>
      <c r="T529" s="8"/>
      <c r="U529" s="8"/>
      <c r="V529" s="8"/>
      <c r="W529" s="8"/>
      <c r="X529" s="8"/>
      <c r="Y529" s="8"/>
      <c r="AA529" s="8"/>
      <c r="AB529" s="8"/>
      <c r="AC529" s="8"/>
      <c r="AD529" s="8"/>
      <c r="AE529" s="8"/>
      <c r="AF529" s="8"/>
      <c r="AG529" s="8"/>
    </row>
    <row r="530" spans="6:33" x14ac:dyDescent="0.3">
      <c r="F530" s="2"/>
      <c r="G530" s="2"/>
      <c r="H530" s="4"/>
      <c r="I530" s="14"/>
      <c r="M530" s="8"/>
      <c r="N530" s="8"/>
      <c r="O530" s="8"/>
      <c r="P530" s="8"/>
      <c r="Q530" s="8"/>
      <c r="R530" s="8"/>
      <c r="T530" s="8"/>
      <c r="U530" s="8"/>
      <c r="V530" s="8"/>
      <c r="W530" s="8"/>
      <c r="X530" s="8"/>
      <c r="Y530" s="8"/>
      <c r="AA530" s="8"/>
      <c r="AB530" s="8"/>
      <c r="AC530" s="8"/>
      <c r="AD530" s="8"/>
      <c r="AE530" s="8"/>
      <c r="AF530" s="8"/>
      <c r="AG530" s="8"/>
    </row>
    <row r="531" spans="6:33" x14ac:dyDescent="0.3">
      <c r="F531" s="2"/>
      <c r="G531" s="2"/>
      <c r="H531" s="4"/>
      <c r="I531" s="14"/>
      <c r="M531" s="8"/>
      <c r="N531" s="8"/>
      <c r="O531" s="8"/>
      <c r="P531" s="8"/>
      <c r="Q531" s="8"/>
      <c r="R531" s="8"/>
      <c r="T531" s="8"/>
      <c r="U531" s="8"/>
      <c r="V531" s="8"/>
      <c r="W531" s="8"/>
      <c r="X531" s="8"/>
      <c r="Y531" s="8"/>
      <c r="AA531" s="8"/>
      <c r="AB531" s="8"/>
      <c r="AC531" s="8"/>
      <c r="AD531" s="8"/>
      <c r="AE531" s="8"/>
      <c r="AF531" s="8"/>
      <c r="AG531" s="8"/>
    </row>
    <row r="532" spans="6:33" x14ac:dyDescent="0.3">
      <c r="F532" s="2"/>
      <c r="G532" s="2"/>
      <c r="H532" s="4"/>
      <c r="I532" s="14"/>
      <c r="M532" s="8"/>
      <c r="N532" s="8"/>
      <c r="O532" s="8"/>
      <c r="P532" s="8"/>
      <c r="Q532" s="8"/>
      <c r="R532" s="8"/>
      <c r="T532" s="8"/>
      <c r="U532" s="8"/>
      <c r="V532" s="8"/>
      <c r="W532" s="8"/>
      <c r="X532" s="8"/>
      <c r="Y532" s="8"/>
      <c r="AA532" s="8"/>
      <c r="AB532" s="8"/>
      <c r="AC532" s="8"/>
      <c r="AD532" s="8"/>
      <c r="AE532" s="8"/>
      <c r="AF532" s="8"/>
      <c r="AG532" s="8"/>
    </row>
    <row r="533" spans="6:33" x14ac:dyDescent="0.3">
      <c r="F533" s="2"/>
      <c r="G533" s="2"/>
      <c r="H533" s="4"/>
      <c r="I533" s="14"/>
      <c r="M533" s="8"/>
      <c r="N533" s="8"/>
      <c r="O533" s="8"/>
      <c r="P533" s="8"/>
      <c r="Q533" s="8"/>
      <c r="R533" s="8"/>
      <c r="T533" s="8"/>
      <c r="U533" s="8"/>
      <c r="V533" s="8"/>
      <c r="W533" s="8"/>
      <c r="X533" s="8"/>
      <c r="Y533" s="8"/>
      <c r="AA533" s="8"/>
      <c r="AB533" s="8"/>
      <c r="AC533" s="8"/>
      <c r="AD533" s="8"/>
      <c r="AE533" s="8"/>
      <c r="AF533" s="8"/>
      <c r="AG533" s="8"/>
    </row>
    <row r="534" spans="6:33" x14ac:dyDescent="0.3">
      <c r="F534" s="2"/>
      <c r="G534" s="2"/>
      <c r="H534" s="4"/>
      <c r="I534" s="14"/>
      <c r="M534" s="8"/>
      <c r="N534" s="8"/>
      <c r="O534" s="8"/>
      <c r="P534" s="8"/>
      <c r="Q534" s="8"/>
      <c r="R534" s="8"/>
      <c r="T534" s="8"/>
      <c r="U534" s="8"/>
      <c r="V534" s="8"/>
      <c r="W534" s="8"/>
      <c r="X534" s="8"/>
      <c r="Y534" s="8"/>
      <c r="AA534" s="8"/>
      <c r="AB534" s="8"/>
      <c r="AC534" s="8"/>
      <c r="AD534" s="8"/>
      <c r="AE534" s="8"/>
      <c r="AF534" s="8"/>
      <c r="AG534" s="8"/>
    </row>
    <row r="535" spans="6:33" x14ac:dyDescent="0.3">
      <c r="F535" s="2"/>
      <c r="G535" s="2"/>
      <c r="H535" s="4"/>
      <c r="I535" s="14"/>
      <c r="M535" s="8"/>
      <c r="N535" s="8"/>
      <c r="O535" s="8"/>
      <c r="P535" s="8"/>
      <c r="Q535" s="8"/>
      <c r="R535" s="8"/>
      <c r="T535" s="8"/>
      <c r="U535" s="8"/>
      <c r="V535" s="8"/>
      <c r="W535" s="8"/>
      <c r="X535" s="8"/>
      <c r="Y535" s="8"/>
      <c r="AA535" s="8"/>
      <c r="AB535" s="8"/>
      <c r="AC535" s="8"/>
      <c r="AD535" s="8"/>
      <c r="AE535" s="8"/>
      <c r="AF535" s="8"/>
      <c r="AG535" s="8"/>
    </row>
    <row r="536" spans="6:33" x14ac:dyDescent="0.3">
      <c r="F536" s="2"/>
      <c r="G536" s="2"/>
      <c r="H536" s="4"/>
      <c r="I536" s="14"/>
      <c r="M536" s="8"/>
      <c r="N536" s="8"/>
      <c r="O536" s="8"/>
      <c r="P536" s="8"/>
      <c r="Q536" s="8"/>
      <c r="R536" s="8"/>
      <c r="T536" s="8"/>
      <c r="U536" s="8"/>
      <c r="V536" s="8"/>
      <c r="W536" s="8"/>
      <c r="X536" s="8"/>
      <c r="Y536" s="8"/>
      <c r="AA536" s="8"/>
      <c r="AB536" s="8"/>
      <c r="AC536" s="8"/>
      <c r="AD536" s="8"/>
      <c r="AE536" s="8"/>
      <c r="AF536" s="8"/>
      <c r="AG536" s="8"/>
    </row>
    <row r="537" spans="6:33" x14ac:dyDescent="0.3">
      <c r="F537" s="2"/>
      <c r="G537" s="2"/>
      <c r="H537" s="4"/>
      <c r="I537" s="14"/>
      <c r="M537" s="8"/>
      <c r="N537" s="8"/>
      <c r="O537" s="8"/>
      <c r="P537" s="8"/>
      <c r="Q537" s="8"/>
      <c r="R537" s="8"/>
      <c r="T537" s="8"/>
      <c r="U537" s="8"/>
      <c r="V537" s="8"/>
      <c r="W537" s="8"/>
      <c r="X537" s="8"/>
      <c r="Y537" s="8"/>
      <c r="AA537" s="8"/>
      <c r="AB537" s="8"/>
      <c r="AC537" s="8"/>
      <c r="AD537" s="8"/>
      <c r="AE537" s="8"/>
      <c r="AF537" s="8"/>
      <c r="AG537" s="8"/>
    </row>
    <row r="538" spans="6:33" x14ac:dyDescent="0.3">
      <c r="F538" s="2"/>
      <c r="G538" s="2"/>
      <c r="H538" s="4"/>
      <c r="I538" s="14"/>
      <c r="M538" s="8"/>
      <c r="N538" s="8"/>
      <c r="O538" s="8"/>
      <c r="P538" s="8"/>
      <c r="Q538" s="8"/>
      <c r="R538" s="8"/>
      <c r="T538" s="8"/>
      <c r="U538" s="8"/>
      <c r="V538" s="8"/>
      <c r="W538" s="8"/>
      <c r="X538" s="8"/>
      <c r="Y538" s="8"/>
      <c r="AA538" s="8"/>
      <c r="AB538" s="8"/>
      <c r="AC538" s="8"/>
      <c r="AD538" s="8"/>
      <c r="AE538" s="8"/>
      <c r="AF538" s="8"/>
      <c r="AG538" s="8"/>
    </row>
    <row r="539" spans="6:33" x14ac:dyDescent="0.3">
      <c r="F539" s="2"/>
      <c r="G539" s="2"/>
      <c r="H539" s="4"/>
      <c r="I539" s="14"/>
      <c r="M539" s="8"/>
      <c r="N539" s="8"/>
      <c r="O539" s="8"/>
      <c r="P539" s="8"/>
      <c r="Q539" s="8"/>
      <c r="R539" s="8"/>
      <c r="T539" s="8"/>
      <c r="U539" s="8"/>
      <c r="V539" s="8"/>
      <c r="W539" s="8"/>
      <c r="X539" s="8"/>
      <c r="Y539" s="8"/>
      <c r="AA539" s="8"/>
      <c r="AB539" s="8"/>
      <c r="AC539" s="8"/>
      <c r="AD539" s="8"/>
      <c r="AE539" s="8"/>
      <c r="AF539" s="8"/>
      <c r="AG539" s="8"/>
    </row>
    <row r="540" spans="6:33" x14ac:dyDescent="0.3">
      <c r="F540" s="2"/>
      <c r="G540" s="2"/>
      <c r="H540" s="4"/>
      <c r="I540" s="14"/>
      <c r="M540" s="8"/>
      <c r="N540" s="8"/>
      <c r="O540" s="8"/>
      <c r="P540" s="8"/>
      <c r="Q540" s="8"/>
      <c r="R540" s="8"/>
      <c r="T540" s="8"/>
      <c r="U540" s="8"/>
      <c r="V540" s="8"/>
      <c r="W540" s="8"/>
      <c r="X540" s="8"/>
      <c r="Y540" s="8"/>
      <c r="AA540" s="8"/>
      <c r="AB540" s="8"/>
      <c r="AC540" s="8"/>
      <c r="AD540" s="8"/>
      <c r="AE540" s="8"/>
      <c r="AF540" s="8"/>
      <c r="AG540" s="8"/>
    </row>
    <row r="541" spans="6:33" x14ac:dyDescent="0.3">
      <c r="F541" s="2"/>
      <c r="G541" s="2"/>
      <c r="H541" s="4"/>
      <c r="I541" s="14"/>
      <c r="M541" s="8"/>
      <c r="N541" s="8"/>
      <c r="O541" s="8"/>
      <c r="P541" s="8"/>
      <c r="Q541" s="8"/>
      <c r="R541" s="8"/>
      <c r="T541" s="8"/>
      <c r="U541" s="8"/>
      <c r="V541" s="8"/>
      <c r="W541" s="8"/>
      <c r="X541" s="8"/>
      <c r="Y541" s="8"/>
      <c r="AA541" s="8"/>
      <c r="AB541" s="8"/>
      <c r="AC541" s="8"/>
      <c r="AD541" s="8"/>
      <c r="AE541" s="8"/>
      <c r="AF541" s="8"/>
      <c r="AG541" s="8"/>
    </row>
    <row r="542" spans="6:33" x14ac:dyDescent="0.3">
      <c r="F542" s="2"/>
      <c r="G542" s="2"/>
      <c r="H542" s="4"/>
      <c r="I542" s="14"/>
      <c r="M542" s="8"/>
      <c r="N542" s="8"/>
      <c r="O542" s="8"/>
      <c r="P542" s="8"/>
      <c r="Q542" s="8"/>
      <c r="R542" s="8"/>
      <c r="T542" s="8"/>
      <c r="U542" s="8"/>
      <c r="V542" s="8"/>
      <c r="W542" s="8"/>
      <c r="X542" s="8"/>
      <c r="Y542" s="8"/>
      <c r="AA542" s="8"/>
      <c r="AB542" s="8"/>
      <c r="AC542" s="8"/>
      <c r="AD542" s="8"/>
      <c r="AE542" s="8"/>
      <c r="AF542" s="8"/>
      <c r="AG542" s="8"/>
    </row>
    <row r="543" spans="6:33" x14ac:dyDescent="0.3">
      <c r="F543" s="2"/>
      <c r="G543" s="2"/>
      <c r="H543" s="4"/>
      <c r="I543" s="14"/>
      <c r="M543" s="8"/>
      <c r="N543" s="8"/>
      <c r="O543" s="8"/>
      <c r="P543" s="8"/>
      <c r="Q543" s="8"/>
      <c r="R543" s="8"/>
      <c r="T543" s="8"/>
      <c r="U543" s="8"/>
      <c r="V543" s="8"/>
      <c r="W543" s="8"/>
      <c r="X543" s="8"/>
      <c r="Y543" s="8"/>
      <c r="AA543" s="8"/>
      <c r="AB543" s="8"/>
      <c r="AC543" s="8"/>
      <c r="AD543" s="8"/>
      <c r="AE543" s="8"/>
      <c r="AF543" s="8"/>
      <c r="AG543" s="8"/>
    </row>
    <row r="544" spans="6:33" x14ac:dyDescent="0.3">
      <c r="F544" s="2"/>
      <c r="G544" s="2"/>
      <c r="H544" s="4"/>
      <c r="I544" s="14"/>
      <c r="M544" s="8"/>
      <c r="N544" s="8"/>
      <c r="O544" s="8"/>
      <c r="P544" s="8"/>
      <c r="Q544" s="8"/>
      <c r="R544" s="8"/>
      <c r="T544" s="8"/>
      <c r="U544" s="8"/>
      <c r="V544" s="8"/>
      <c r="W544" s="8"/>
      <c r="X544" s="8"/>
      <c r="Y544" s="8"/>
      <c r="AA544" s="8"/>
      <c r="AB544" s="8"/>
      <c r="AC544" s="8"/>
      <c r="AD544" s="8"/>
      <c r="AE544" s="8"/>
      <c r="AF544" s="8"/>
      <c r="AG544" s="8"/>
    </row>
    <row r="545" spans="6:33" x14ac:dyDescent="0.3">
      <c r="F545" s="2"/>
      <c r="G545" s="2"/>
      <c r="H545" s="4"/>
      <c r="I545" s="14"/>
      <c r="M545" s="8"/>
      <c r="N545" s="8"/>
      <c r="O545" s="8"/>
      <c r="P545" s="8"/>
      <c r="Q545" s="8"/>
      <c r="R545" s="8"/>
      <c r="T545" s="8"/>
      <c r="U545" s="8"/>
      <c r="V545" s="8"/>
      <c r="W545" s="8"/>
      <c r="X545" s="8"/>
      <c r="Y545" s="8"/>
      <c r="AA545" s="8"/>
      <c r="AB545" s="8"/>
      <c r="AC545" s="8"/>
      <c r="AD545" s="8"/>
      <c r="AE545" s="8"/>
      <c r="AF545" s="8"/>
      <c r="AG545" s="8"/>
    </row>
    <row r="546" spans="6:33" x14ac:dyDescent="0.3">
      <c r="F546" s="2"/>
      <c r="G546" s="2"/>
      <c r="H546" s="4"/>
      <c r="I546" s="14"/>
      <c r="M546" s="8"/>
      <c r="N546" s="8"/>
      <c r="O546" s="8"/>
      <c r="P546" s="8"/>
      <c r="Q546" s="8"/>
      <c r="R546" s="8"/>
      <c r="T546" s="8"/>
      <c r="U546" s="8"/>
      <c r="V546" s="8"/>
      <c r="W546" s="8"/>
      <c r="X546" s="8"/>
      <c r="Y546" s="8"/>
      <c r="AA546" s="8"/>
      <c r="AB546" s="8"/>
      <c r="AC546" s="8"/>
      <c r="AD546" s="8"/>
      <c r="AE546" s="8"/>
      <c r="AF546" s="8"/>
      <c r="AG546" s="8"/>
    </row>
    <row r="547" spans="6:33" x14ac:dyDescent="0.3">
      <c r="F547" s="2"/>
      <c r="G547" s="2"/>
      <c r="H547" s="4"/>
      <c r="I547" s="14"/>
      <c r="M547" s="8"/>
      <c r="N547" s="8"/>
      <c r="O547" s="8"/>
      <c r="P547" s="8"/>
      <c r="Q547" s="8"/>
      <c r="R547" s="8"/>
      <c r="T547" s="8"/>
      <c r="U547" s="8"/>
      <c r="V547" s="8"/>
      <c r="W547" s="8"/>
      <c r="X547" s="8"/>
      <c r="Y547" s="8"/>
      <c r="AA547" s="8"/>
      <c r="AB547" s="8"/>
      <c r="AC547" s="8"/>
      <c r="AD547" s="8"/>
      <c r="AE547" s="8"/>
      <c r="AF547" s="8"/>
      <c r="AG547" s="8"/>
    </row>
    <row r="548" spans="6:33" x14ac:dyDescent="0.3">
      <c r="F548" s="2"/>
      <c r="G548" s="2"/>
      <c r="H548" s="4"/>
      <c r="I548" s="14"/>
      <c r="M548" s="8"/>
      <c r="N548" s="8"/>
      <c r="O548" s="8"/>
      <c r="P548" s="8"/>
      <c r="Q548" s="8"/>
      <c r="R548" s="8"/>
      <c r="T548" s="8"/>
      <c r="U548" s="8"/>
      <c r="V548" s="8"/>
      <c r="W548" s="8"/>
      <c r="X548" s="8"/>
      <c r="Y548" s="8"/>
      <c r="AA548" s="8"/>
      <c r="AB548" s="8"/>
      <c r="AC548" s="8"/>
      <c r="AD548" s="8"/>
      <c r="AE548" s="8"/>
      <c r="AF548" s="8"/>
      <c r="AG548" s="8"/>
    </row>
    <row r="549" spans="6:33" x14ac:dyDescent="0.3">
      <c r="F549" s="2"/>
      <c r="G549" s="2"/>
      <c r="H549" s="4"/>
      <c r="I549" s="14"/>
      <c r="M549" s="8"/>
      <c r="N549" s="8"/>
      <c r="O549" s="8"/>
      <c r="P549" s="8"/>
      <c r="Q549" s="8"/>
      <c r="R549" s="8"/>
      <c r="T549" s="8"/>
      <c r="U549" s="8"/>
      <c r="V549" s="8"/>
      <c r="W549" s="8"/>
      <c r="X549" s="8"/>
      <c r="Y549" s="8"/>
      <c r="AA549" s="8"/>
      <c r="AB549" s="8"/>
      <c r="AC549" s="8"/>
      <c r="AD549" s="8"/>
      <c r="AE549" s="8"/>
      <c r="AF549" s="8"/>
      <c r="AG549" s="8"/>
    </row>
    <row r="550" spans="6:33" x14ac:dyDescent="0.3">
      <c r="F550" s="2"/>
      <c r="G550" s="2"/>
      <c r="H550" s="4"/>
      <c r="I550" s="14"/>
      <c r="M550" s="8"/>
      <c r="N550" s="8"/>
      <c r="O550" s="8"/>
      <c r="P550" s="8"/>
      <c r="Q550" s="8"/>
      <c r="R550" s="8"/>
      <c r="T550" s="8"/>
      <c r="U550" s="8"/>
      <c r="V550" s="8"/>
      <c r="W550" s="8"/>
      <c r="X550" s="8"/>
      <c r="Y550" s="8"/>
      <c r="AA550" s="8"/>
      <c r="AB550" s="8"/>
      <c r="AC550" s="8"/>
      <c r="AD550" s="8"/>
      <c r="AE550" s="8"/>
      <c r="AF550" s="8"/>
      <c r="AG550" s="8"/>
    </row>
    <row r="551" spans="6:33" x14ac:dyDescent="0.3">
      <c r="F551" s="2"/>
      <c r="G551" s="2"/>
      <c r="H551" s="4"/>
      <c r="I551" s="14"/>
      <c r="M551" s="8"/>
      <c r="N551" s="8"/>
      <c r="O551" s="8"/>
      <c r="P551" s="8"/>
      <c r="Q551" s="8"/>
      <c r="R551" s="8"/>
      <c r="T551" s="8"/>
      <c r="U551" s="8"/>
      <c r="V551" s="8"/>
      <c r="W551" s="8"/>
      <c r="X551" s="8"/>
      <c r="Y551" s="8"/>
      <c r="AA551" s="8"/>
      <c r="AB551" s="8"/>
      <c r="AC551" s="8"/>
      <c r="AD551" s="8"/>
      <c r="AE551" s="8"/>
      <c r="AF551" s="8"/>
      <c r="AG551" s="8"/>
    </row>
    <row r="552" spans="6:33" x14ac:dyDescent="0.3">
      <c r="F552" s="2"/>
      <c r="G552" s="2"/>
      <c r="H552" s="4"/>
      <c r="I552" s="14"/>
      <c r="M552" s="8"/>
      <c r="N552" s="8"/>
      <c r="O552" s="8"/>
      <c r="P552" s="8"/>
      <c r="Q552" s="8"/>
      <c r="R552" s="8"/>
      <c r="T552" s="8"/>
      <c r="U552" s="8"/>
      <c r="V552" s="8"/>
      <c r="W552" s="8"/>
      <c r="X552" s="8"/>
      <c r="Y552" s="8"/>
      <c r="AA552" s="8"/>
      <c r="AB552" s="8"/>
      <c r="AC552" s="8"/>
      <c r="AD552" s="8"/>
      <c r="AE552" s="8"/>
      <c r="AF552" s="8"/>
      <c r="AG552" s="8"/>
    </row>
    <row r="553" spans="6:33" x14ac:dyDescent="0.3">
      <c r="F553" s="2"/>
      <c r="G553" s="2"/>
      <c r="H553" s="4"/>
      <c r="I553" s="14"/>
      <c r="M553" s="8"/>
      <c r="N553" s="8"/>
      <c r="O553" s="8"/>
      <c r="P553" s="8"/>
      <c r="Q553" s="8"/>
      <c r="R553" s="8"/>
      <c r="T553" s="8"/>
      <c r="U553" s="8"/>
      <c r="V553" s="8"/>
      <c r="W553" s="8"/>
      <c r="X553" s="8"/>
      <c r="Y553" s="8"/>
      <c r="AA553" s="8"/>
      <c r="AB553" s="8"/>
      <c r="AC553" s="8"/>
      <c r="AD553" s="8"/>
      <c r="AE553" s="8"/>
      <c r="AF553" s="8"/>
      <c r="AG553" s="8"/>
    </row>
    <row r="554" spans="6:33" x14ac:dyDescent="0.3">
      <c r="F554" s="2"/>
      <c r="G554" s="2"/>
      <c r="H554" s="4"/>
      <c r="I554" s="14"/>
      <c r="M554" s="8"/>
      <c r="N554" s="8"/>
      <c r="O554" s="8"/>
      <c r="P554" s="8"/>
      <c r="Q554" s="8"/>
      <c r="R554" s="8"/>
      <c r="T554" s="8"/>
      <c r="U554" s="8"/>
      <c r="V554" s="8"/>
      <c r="W554" s="8"/>
      <c r="X554" s="8"/>
      <c r="Y554" s="8"/>
      <c r="AA554" s="8"/>
      <c r="AB554" s="8"/>
      <c r="AC554" s="8"/>
      <c r="AD554" s="8"/>
      <c r="AE554" s="8"/>
      <c r="AF554" s="8"/>
      <c r="AG554" s="8"/>
    </row>
    <row r="555" spans="6:33" x14ac:dyDescent="0.3">
      <c r="F555" s="2"/>
      <c r="G555" s="2"/>
      <c r="H555" s="4"/>
      <c r="I555" s="14"/>
      <c r="M555" s="8"/>
      <c r="N555" s="8"/>
      <c r="O555" s="8"/>
      <c r="P555" s="8"/>
      <c r="Q555" s="8"/>
      <c r="R555" s="8"/>
      <c r="T555" s="8"/>
      <c r="U555" s="8"/>
      <c r="V555" s="8"/>
      <c r="W555" s="8"/>
      <c r="X555" s="8"/>
      <c r="Y555" s="8"/>
      <c r="AA555" s="8"/>
      <c r="AB555" s="8"/>
      <c r="AC555" s="8"/>
      <c r="AD555" s="8"/>
      <c r="AE555" s="8"/>
      <c r="AF555" s="8"/>
      <c r="AG555" s="8"/>
    </row>
    <row r="556" spans="6:33" x14ac:dyDescent="0.3">
      <c r="F556" s="2"/>
      <c r="G556" s="2"/>
      <c r="H556" s="4"/>
      <c r="I556" s="14"/>
      <c r="M556" s="8"/>
      <c r="N556" s="8"/>
      <c r="O556" s="8"/>
      <c r="P556" s="8"/>
      <c r="Q556" s="8"/>
      <c r="R556" s="8"/>
      <c r="T556" s="8"/>
      <c r="U556" s="8"/>
      <c r="V556" s="8"/>
      <c r="W556" s="8"/>
      <c r="X556" s="8"/>
      <c r="Y556" s="8"/>
      <c r="AA556" s="8"/>
      <c r="AB556" s="8"/>
      <c r="AC556" s="8"/>
      <c r="AD556" s="8"/>
      <c r="AE556" s="8"/>
      <c r="AF556" s="8"/>
      <c r="AG556" s="8"/>
    </row>
    <row r="557" spans="6:33" x14ac:dyDescent="0.3">
      <c r="F557" s="2"/>
      <c r="G557" s="2"/>
      <c r="H557" s="4"/>
      <c r="I557" s="14"/>
      <c r="M557" s="8"/>
      <c r="N557" s="8"/>
      <c r="O557" s="8"/>
      <c r="P557" s="8"/>
      <c r="Q557" s="8"/>
      <c r="R557" s="8"/>
      <c r="T557" s="8"/>
      <c r="U557" s="8"/>
      <c r="V557" s="8"/>
      <c r="W557" s="8"/>
      <c r="X557" s="8"/>
      <c r="Y557" s="8"/>
      <c r="AA557" s="8"/>
      <c r="AB557" s="8"/>
      <c r="AC557" s="8"/>
      <c r="AD557" s="8"/>
      <c r="AE557" s="8"/>
      <c r="AF557" s="8"/>
      <c r="AG557" s="8"/>
    </row>
    <row r="558" spans="6:33" x14ac:dyDescent="0.3">
      <c r="F558" s="2"/>
      <c r="G558" s="2"/>
      <c r="H558" s="4"/>
      <c r="I558" s="14"/>
      <c r="M558" s="8"/>
      <c r="N558" s="8"/>
      <c r="O558" s="8"/>
      <c r="P558" s="8"/>
      <c r="Q558" s="8"/>
      <c r="R558" s="8"/>
      <c r="T558" s="8"/>
      <c r="U558" s="8"/>
      <c r="V558" s="8"/>
      <c r="W558" s="8"/>
      <c r="X558" s="8"/>
      <c r="Y558" s="8"/>
      <c r="AA558" s="8"/>
      <c r="AB558" s="8"/>
      <c r="AC558" s="8"/>
      <c r="AD558" s="8"/>
      <c r="AE558" s="8"/>
      <c r="AF558" s="8"/>
      <c r="AG558" s="8"/>
    </row>
    <row r="559" spans="6:33" x14ac:dyDescent="0.3">
      <c r="F559" s="2"/>
      <c r="G559" s="2"/>
      <c r="H559" s="4"/>
      <c r="I559" s="14"/>
      <c r="M559" s="8"/>
      <c r="N559" s="8"/>
      <c r="O559" s="8"/>
      <c r="P559" s="8"/>
      <c r="Q559" s="8"/>
      <c r="R559" s="8"/>
      <c r="T559" s="8"/>
      <c r="U559" s="8"/>
      <c r="V559" s="8"/>
      <c r="W559" s="8"/>
      <c r="X559" s="8"/>
      <c r="Y559" s="8"/>
      <c r="AA559" s="8"/>
      <c r="AB559" s="8"/>
      <c r="AC559" s="8"/>
      <c r="AD559" s="8"/>
      <c r="AE559" s="8"/>
      <c r="AF559" s="8"/>
      <c r="AG559" s="8"/>
    </row>
    <row r="560" spans="6:33" x14ac:dyDescent="0.3">
      <c r="F560" s="2"/>
      <c r="G560" s="2"/>
      <c r="H560" s="4"/>
      <c r="I560" s="14"/>
      <c r="M560" s="8"/>
      <c r="N560" s="8"/>
      <c r="O560" s="8"/>
      <c r="P560" s="8"/>
      <c r="Q560" s="8"/>
      <c r="R560" s="8"/>
      <c r="T560" s="8"/>
      <c r="U560" s="8"/>
      <c r="V560" s="8"/>
      <c r="W560" s="8"/>
      <c r="X560" s="8"/>
      <c r="Y560" s="8"/>
      <c r="AA560" s="8"/>
      <c r="AB560" s="8"/>
      <c r="AC560" s="8"/>
      <c r="AD560" s="8"/>
      <c r="AE560" s="8"/>
      <c r="AF560" s="8"/>
      <c r="AG560" s="8"/>
    </row>
    <row r="561" spans="6:33" x14ac:dyDescent="0.3">
      <c r="F561" s="2"/>
      <c r="G561" s="2"/>
      <c r="H561" s="4"/>
      <c r="I561" s="14"/>
      <c r="M561" s="8"/>
      <c r="N561" s="8"/>
      <c r="O561" s="8"/>
      <c r="P561" s="8"/>
      <c r="Q561" s="8"/>
      <c r="R561" s="8"/>
      <c r="T561" s="8"/>
      <c r="U561" s="8"/>
      <c r="V561" s="8"/>
      <c r="W561" s="8"/>
      <c r="X561" s="8"/>
      <c r="Y561" s="8"/>
      <c r="AA561" s="8"/>
      <c r="AB561" s="8"/>
      <c r="AC561" s="8"/>
      <c r="AD561" s="8"/>
      <c r="AE561" s="8"/>
      <c r="AF561" s="8"/>
      <c r="AG561" s="8"/>
    </row>
    <row r="562" spans="6:33" x14ac:dyDescent="0.3">
      <c r="F562" s="2"/>
      <c r="G562" s="2"/>
      <c r="H562" s="4"/>
      <c r="I562" s="14"/>
      <c r="M562" s="8"/>
      <c r="N562" s="8"/>
      <c r="O562" s="8"/>
      <c r="P562" s="8"/>
      <c r="Q562" s="8"/>
      <c r="R562" s="8"/>
      <c r="T562" s="8"/>
      <c r="U562" s="8"/>
      <c r="V562" s="8"/>
      <c r="W562" s="8"/>
      <c r="X562" s="8"/>
      <c r="Y562" s="8"/>
      <c r="AA562" s="8"/>
      <c r="AB562" s="8"/>
      <c r="AC562" s="8"/>
      <c r="AD562" s="8"/>
      <c r="AE562" s="8"/>
      <c r="AF562" s="8"/>
      <c r="AG562" s="8"/>
    </row>
    <row r="563" spans="6:33" x14ac:dyDescent="0.3">
      <c r="F563" s="2"/>
      <c r="G563" s="2"/>
      <c r="H563" s="4"/>
      <c r="I563" s="14"/>
      <c r="M563" s="8"/>
      <c r="N563" s="8"/>
      <c r="O563" s="8"/>
      <c r="P563" s="8"/>
      <c r="Q563" s="8"/>
      <c r="R563" s="8"/>
      <c r="T563" s="8"/>
      <c r="U563" s="8"/>
      <c r="V563" s="8"/>
      <c r="W563" s="8"/>
      <c r="X563" s="8"/>
      <c r="Y563" s="8"/>
      <c r="AA563" s="8"/>
      <c r="AB563" s="8"/>
      <c r="AC563" s="8"/>
      <c r="AD563" s="8"/>
      <c r="AE563" s="8"/>
      <c r="AF563" s="8"/>
      <c r="AG563" s="8"/>
    </row>
    <row r="564" spans="6:33" x14ac:dyDescent="0.3">
      <c r="F564" s="2"/>
      <c r="G564" s="2"/>
      <c r="H564" s="4"/>
      <c r="I564" s="14"/>
      <c r="M564" s="8"/>
      <c r="N564" s="8"/>
      <c r="O564" s="8"/>
      <c r="P564" s="8"/>
      <c r="Q564" s="8"/>
      <c r="R564" s="8"/>
      <c r="T564" s="8"/>
      <c r="U564" s="8"/>
      <c r="V564" s="8"/>
      <c r="W564" s="8"/>
      <c r="X564" s="8"/>
      <c r="Y564" s="8"/>
      <c r="AA564" s="8"/>
      <c r="AB564" s="8"/>
      <c r="AC564" s="8"/>
      <c r="AD564" s="8"/>
      <c r="AE564" s="8"/>
      <c r="AF564" s="8"/>
      <c r="AG564" s="8"/>
    </row>
    <row r="565" spans="6:33" x14ac:dyDescent="0.3">
      <c r="F565" s="2"/>
      <c r="G565" s="2"/>
      <c r="H565" s="4"/>
      <c r="I565" s="14"/>
      <c r="M565" s="8"/>
      <c r="N565" s="8"/>
      <c r="O565" s="8"/>
      <c r="P565" s="8"/>
      <c r="Q565" s="8"/>
      <c r="R565" s="8"/>
      <c r="T565" s="8"/>
      <c r="U565" s="8"/>
      <c r="V565" s="8"/>
      <c r="W565" s="8"/>
      <c r="X565" s="8"/>
      <c r="Y565" s="8"/>
      <c r="AA565" s="8"/>
      <c r="AB565" s="8"/>
      <c r="AC565" s="8"/>
      <c r="AD565" s="8"/>
      <c r="AE565" s="8"/>
      <c r="AF565" s="8"/>
      <c r="AG565" s="8"/>
    </row>
    <row r="566" spans="6:33" x14ac:dyDescent="0.3">
      <c r="F566" s="2"/>
      <c r="G566" s="2"/>
      <c r="H566" s="4"/>
      <c r="I566" s="14"/>
      <c r="M566" s="8"/>
      <c r="N566" s="8"/>
      <c r="O566" s="8"/>
      <c r="P566" s="8"/>
      <c r="Q566" s="8"/>
      <c r="R566" s="8"/>
      <c r="T566" s="8"/>
      <c r="U566" s="8"/>
      <c r="V566" s="8"/>
      <c r="W566" s="8"/>
      <c r="X566" s="8"/>
      <c r="Y566" s="8"/>
      <c r="AA566" s="8"/>
      <c r="AB566" s="8"/>
      <c r="AC566" s="8"/>
      <c r="AD566" s="8"/>
      <c r="AE566" s="8"/>
      <c r="AF566" s="8"/>
      <c r="AG566" s="8"/>
    </row>
    <row r="567" spans="6:33" x14ac:dyDescent="0.3">
      <c r="F567" s="2"/>
      <c r="G567" s="2"/>
      <c r="H567" s="4"/>
      <c r="I567" s="14"/>
      <c r="M567" s="8"/>
      <c r="N567" s="8"/>
      <c r="O567" s="8"/>
      <c r="P567" s="8"/>
      <c r="Q567" s="8"/>
      <c r="R567" s="8"/>
      <c r="T567" s="8"/>
      <c r="U567" s="8"/>
      <c r="V567" s="8"/>
      <c r="W567" s="8"/>
      <c r="X567" s="8"/>
      <c r="Y567" s="8"/>
      <c r="AA567" s="8"/>
      <c r="AB567" s="8"/>
      <c r="AC567" s="8"/>
      <c r="AD567" s="8"/>
      <c r="AE567" s="8"/>
      <c r="AF567" s="8"/>
      <c r="AG567" s="8"/>
    </row>
    <row r="568" spans="6:33" x14ac:dyDescent="0.3">
      <c r="F568" s="2"/>
      <c r="G568" s="2"/>
      <c r="H568" s="4"/>
      <c r="I568" s="14"/>
      <c r="M568" s="8"/>
      <c r="N568" s="8"/>
      <c r="O568" s="8"/>
      <c r="P568" s="8"/>
      <c r="Q568" s="8"/>
      <c r="R568" s="8"/>
      <c r="T568" s="8"/>
      <c r="U568" s="8"/>
      <c r="V568" s="8"/>
      <c r="W568" s="8"/>
      <c r="X568" s="8"/>
      <c r="Y568" s="8"/>
      <c r="AA568" s="8"/>
      <c r="AB568" s="8"/>
      <c r="AC568" s="8"/>
      <c r="AD568" s="8"/>
      <c r="AE568" s="8"/>
      <c r="AF568" s="8"/>
      <c r="AG568" s="8"/>
    </row>
    <row r="569" spans="6:33" x14ac:dyDescent="0.3">
      <c r="F569" s="2"/>
      <c r="G569" s="2"/>
      <c r="H569" s="4"/>
      <c r="I569" s="14"/>
      <c r="M569" s="8"/>
      <c r="N569" s="8"/>
      <c r="O569" s="8"/>
      <c r="P569" s="8"/>
      <c r="Q569" s="8"/>
      <c r="R569" s="8"/>
      <c r="T569" s="8"/>
      <c r="U569" s="8"/>
      <c r="V569" s="8"/>
      <c r="W569" s="8"/>
      <c r="X569" s="8"/>
      <c r="Y569" s="8"/>
      <c r="AA569" s="8"/>
      <c r="AB569" s="8"/>
      <c r="AC569" s="8"/>
      <c r="AD569" s="8"/>
      <c r="AE569" s="8"/>
      <c r="AF569" s="8"/>
      <c r="AG569" s="8"/>
    </row>
    <row r="570" spans="6:33" x14ac:dyDescent="0.3">
      <c r="F570" s="2"/>
      <c r="G570" s="2"/>
      <c r="H570" s="4"/>
      <c r="I570" s="14"/>
      <c r="M570" s="8"/>
      <c r="N570" s="8"/>
      <c r="O570" s="8"/>
      <c r="P570" s="8"/>
      <c r="Q570" s="8"/>
      <c r="R570" s="8"/>
      <c r="T570" s="8"/>
      <c r="U570" s="8"/>
      <c r="V570" s="8"/>
      <c r="W570" s="8"/>
      <c r="X570" s="8"/>
      <c r="Y570" s="8"/>
      <c r="AA570" s="8"/>
      <c r="AB570" s="8"/>
      <c r="AC570" s="8"/>
      <c r="AD570" s="8"/>
      <c r="AE570" s="8"/>
      <c r="AF570" s="8"/>
      <c r="AG570" s="8"/>
    </row>
    <row r="571" spans="6:33" x14ac:dyDescent="0.3">
      <c r="F571" s="2"/>
      <c r="G571" s="2"/>
      <c r="H571" s="4"/>
      <c r="I571" s="14"/>
      <c r="M571" s="8"/>
      <c r="N571" s="8"/>
      <c r="O571" s="8"/>
      <c r="P571" s="8"/>
      <c r="Q571" s="8"/>
      <c r="R571" s="8"/>
      <c r="T571" s="8"/>
      <c r="U571" s="8"/>
      <c r="V571" s="8"/>
      <c r="W571" s="8"/>
      <c r="X571" s="8"/>
      <c r="Y571" s="8"/>
      <c r="AA571" s="8"/>
      <c r="AB571" s="8"/>
      <c r="AC571" s="8"/>
      <c r="AD571" s="8"/>
      <c r="AE571" s="8"/>
      <c r="AF571" s="8"/>
      <c r="AG571" s="8"/>
    </row>
    <row r="572" spans="6:33" x14ac:dyDescent="0.3">
      <c r="F572" s="2"/>
      <c r="G572" s="2"/>
      <c r="H572" s="4"/>
      <c r="I572" s="14"/>
      <c r="M572" s="8"/>
      <c r="N572" s="8"/>
      <c r="O572" s="8"/>
      <c r="P572" s="8"/>
      <c r="Q572" s="8"/>
      <c r="R572" s="8"/>
      <c r="T572" s="8"/>
      <c r="U572" s="8"/>
      <c r="V572" s="8"/>
      <c r="W572" s="8"/>
      <c r="X572" s="8"/>
      <c r="Y572" s="8"/>
      <c r="AA572" s="8"/>
      <c r="AB572" s="8"/>
      <c r="AC572" s="8"/>
      <c r="AD572" s="8"/>
      <c r="AE572" s="8"/>
      <c r="AF572" s="8"/>
      <c r="AG572" s="8"/>
    </row>
    <row r="573" spans="6:33" x14ac:dyDescent="0.3">
      <c r="F573" s="2"/>
      <c r="G573" s="2"/>
      <c r="H573" s="4"/>
      <c r="I573" s="14"/>
      <c r="M573" s="8"/>
      <c r="N573" s="8"/>
      <c r="O573" s="8"/>
      <c r="P573" s="8"/>
      <c r="Q573" s="8"/>
      <c r="R573" s="8"/>
      <c r="T573" s="8"/>
      <c r="U573" s="8"/>
      <c r="V573" s="8"/>
      <c r="W573" s="8"/>
      <c r="X573" s="8"/>
      <c r="Y573" s="8"/>
      <c r="AA573" s="8"/>
      <c r="AB573" s="8"/>
      <c r="AC573" s="8"/>
      <c r="AD573" s="8"/>
      <c r="AE573" s="8"/>
      <c r="AF573" s="8"/>
      <c r="AG573" s="8"/>
    </row>
    <row r="574" spans="6:33" x14ac:dyDescent="0.3">
      <c r="F574" s="2"/>
      <c r="G574" s="2"/>
      <c r="H574" s="4"/>
      <c r="I574" s="14"/>
      <c r="M574" s="8"/>
      <c r="N574" s="8"/>
      <c r="O574" s="8"/>
      <c r="P574" s="8"/>
      <c r="Q574" s="8"/>
      <c r="R574" s="8"/>
      <c r="T574" s="8"/>
      <c r="U574" s="8"/>
      <c r="V574" s="8"/>
      <c r="W574" s="8"/>
      <c r="X574" s="8"/>
      <c r="Y574" s="8"/>
      <c r="AA574" s="8"/>
      <c r="AB574" s="8"/>
      <c r="AC574" s="8"/>
      <c r="AD574" s="8"/>
      <c r="AE574" s="8"/>
      <c r="AF574" s="8"/>
      <c r="AG574" s="8"/>
    </row>
    <row r="575" spans="6:33" x14ac:dyDescent="0.3">
      <c r="F575" s="2"/>
      <c r="G575" s="2"/>
      <c r="H575" s="4"/>
      <c r="I575" s="14"/>
      <c r="M575" s="8"/>
      <c r="N575" s="8"/>
      <c r="O575" s="8"/>
      <c r="P575" s="8"/>
      <c r="Q575" s="8"/>
      <c r="R575" s="8"/>
      <c r="T575" s="8"/>
      <c r="U575" s="8"/>
      <c r="V575" s="8"/>
      <c r="W575" s="8"/>
      <c r="X575" s="8"/>
      <c r="Y575" s="8"/>
      <c r="AA575" s="8"/>
      <c r="AB575" s="8"/>
      <c r="AC575" s="8"/>
      <c r="AD575" s="8"/>
      <c r="AE575" s="8"/>
      <c r="AF575" s="8"/>
      <c r="AG575" s="8"/>
    </row>
    <row r="576" spans="6:33" x14ac:dyDescent="0.3">
      <c r="F576" s="2"/>
      <c r="G576" s="2"/>
      <c r="H576" s="4"/>
      <c r="I576" s="14"/>
      <c r="M576" s="8"/>
      <c r="N576" s="8"/>
      <c r="O576" s="8"/>
      <c r="P576" s="8"/>
      <c r="Q576" s="8"/>
      <c r="R576" s="8"/>
      <c r="T576" s="8"/>
      <c r="U576" s="8"/>
      <c r="V576" s="8"/>
      <c r="W576" s="8"/>
      <c r="X576" s="8"/>
      <c r="Y576" s="8"/>
      <c r="AA576" s="8"/>
      <c r="AB576" s="8"/>
      <c r="AC576" s="8"/>
      <c r="AD576" s="8"/>
      <c r="AE576" s="8"/>
      <c r="AF576" s="8"/>
      <c r="AG576" s="8"/>
    </row>
    <row r="577" spans="6:33" x14ac:dyDescent="0.3">
      <c r="F577" s="2"/>
      <c r="G577" s="2"/>
      <c r="H577" s="4"/>
      <c r="I577" s="14"/>
      <c r="M577" s="8"/>
      <c r="N577" s="8"/>
      <c r="O577" s="8"/>
      <c r="P577" s="8"/>
      <c r="Q577" s="8"/>
      <c r="R577" s="8"/>
      <c r="T577" s="8"/>
      <c r="U577" s="8"/>
      <c r="V577" s="8"/>
      <c r="W577" s="8"/>
      <c r="X577" s="8"/>
      <c r="Y577" s="8"/>
      <c r="AA577" s="8"/>
      <c r="AB577" s="8"/>
      <c r="AC577" s="8"/>
      <c r="AD577" s="8"/>
      <c r="AE577" s="8"/>
      <c r="AF577" s="8"/>
      <c r="AG577" s="8"/>
    </row>
    <row r="578" spans="6:33" x14ac:dyDescent="0.3">
      <c r="F578" s="2"/>
      <c r="G578" s="2"/>
      <c r="H578" s="4"/>
      <c r="I578" s="14"/>
      <c r="M578" s="8"/>
      <c r="N578" s="8"/>
      <c r="O578" s="8"/>
      <c r="P578" s="8"/>
      <c r="Q578" s="8"/>
      <c r="R578" s="8"/>
      <c r="T578" s="8"/>
      <c r="U578" s="8"/>
      <c r="V578" s="8"/>
      <c r="W578" s="8"/>
      <c r="X578" s="8"/>
      <c r="Y578" s="8"/>
      <c r="AA578" s="8"/>
      <c r="AB578" s="8"/>
      <c r="AC578" s="8"/>
      <c r="AD578" s="8"/>
      <c r="AE578" s="8"/>
      <c r="AF578" s="8"/>
      <c r="AG578" s="8"/>
    </row>
    <row r="579" spans="6:33" x14ac:dyDescent="0.3">
      <c r="F579" s="2"/>
      <c r="G579" s="2"/>
      <c r="H579" s="4"/>
      <c r="I579" s="14"/>
      <c r="M579" s="8"/>
      <c r="N579" s="8"/>
      <c r="O579" s="8"/>
      <c r="P579" s="8"/>
      <c r="Q579" s="8"/>
      <c r="R579" s="8"/>
      <c r="T579" s="8"/>
      <c r="U579" s="8"/>
      <c r="V579" s="8"/>
      <c r="W579" s="8"/>
      <c r="X579" s="8"/>
      <c r="Y579" s="8"/>
      <c r="AA579" s="8"/>
      <c r="AB579" s="8"/>
      <c r="AC579" s="8"/>
      <c r="AD579" s="8"/>
      <c r="AE579" s="8"/>
      <c r="AF579" s="8"/>
      <c r="AG579" s="8"/>
    </row>
    <row r="580" spans="6:33" x14ac:dyDescent="0.3">
      <c r="F580" s="2"/>
      <c r="G580" s="2"/>
      <c r="H580" s="4"/>
      <c r="I580" s="14"/>
      <c r="M580" s="8"/>
      <c r="N580" s="8"/>
      <c r="O580" s="8"/>
      <c r="P580" s="8"/>
      <c r="Q580" s="8"/>
      <c r="R580" s="8"/>
      <c r="T580" s="8"/>
      <c r="U580" s="8"/>
      <c r="V580" s="8"/>
      <c r="W580" s="8"/>
      <c r="X580" s="8"/>
      <c r="Y580" s="8"/>
      <c r="AA580" s="8"/>
      <c r="AB580" s="8"/>
      <c r="AC580" s="8"/>
      <c r="AD580" s="8"/>
      <c r="AE580" s="8"/>
      <c r="AF580" s="8"/>
      <c r="AG580" s="8"/>
    </row>
    <row r="581" spans="6:33" x14ac:dyDescent="0.3">
      <c r="F581" s="2"/>
      <c r="G581" s="2"/>
      <c r="H581" s="4"/>
      <c r="I581" s="14"/>
      <c r="M581" s="8"/>
      <c r="N581" s="8"/>
      <c r="O581" s="8"/>
      <c r="P581" s="8"/>
      <c r="Q581" s="8"/>
      <c r="R581" s="8"/>
      <c r="T581" s="8"/>
      <c r="U581" s="8"/>
      <c r="V581" s="8"/>
      <c r="W581" s="8"/>
      <c r="X581" s="8"/>
      <c r="Y581" s="8"/>
      <c r="AA581" s="8"/>
      <c r="AB581" s="8"/>
      <c r="AC581" s="8"/>
      <c r="AD581" s="8"/>
      <c r="AE581" s="8"/>
      <c r="AF581" s="8"/>
      <c r="AG581" s="8"/>
    </row>
    <row r="582" spans="6:33" x14ac:dyDescent="0.3">
      <c r="F582" s="2"/>
      <c r="G582" s="2"/>
      <c r="H582" s="4"/>
      <c r="I582" s="14"/>
      <c r="M582" s="8"/>
      <c r="N582" s="8"/>
      <c r="O582" s="8"/>
      <c r="P582" s="8"/>
      <c r="Q582" s="8"/>
      <c r="R582" s="8"/>
      <c r="T582" s="8"/>
      <c r="U582" s="8"/>
      <c r="V582" s="8"/>
      <c r="W582" s="8"/>
      <c r="X582" s="8"/>
      <c r="Y582" s="8"/>
      <c r="AA582" s="8"/>
      <c r="AB582" s="8"/>
      <c r="AC582" s="8"/>
      <c r="AD582" s="8"/>
      <c r="AE582" s="8"/>
      <c r="AF582" s="8"/>
      <c r="AG582" s="8"/>
    </row>
    <row r="583" spans="6:33" x14ac:dyDescent="0.3">
      <c r="F583" s="2"/>
      <c r="G583" s="2"/>
      <c r="H583" s="4"/>
      <c r="I583" s="14"/>
      <c r="M583" s="8"/>
      <c r="N583" s="8"/>
      <c r="O583" s="8"/>
      <c r="P583" s="8"/>
      <c r="Q583" s="8"/>
      <c r="R583" s="8"/>
      <c r="T583" s="8"/>
      <c r="U583" s="8"/>
      <c r="V583" s="8"/>
      <c r="W583" s="8"/>
      <c r="X583" s="8"/>
      <c r="Y583" s="8"/>
      <c r="AA583" s="8"/>
      <c r="AB583" s="8"/>
      <c r="AC583" s="8"/>
      <c r="AD583" s="8"/>
      <c r="AE583" s="8"/>
      <c r="AF583" s="8"/>
      <c r="AG583" s="8"/>
    </row>
    <row r="584" spans="6:33" x14ac:dyDescent="0.3">
      <c r="F584" s="2"/>
      <c r="G584" s="2"/>
      <c r="H584" s="4"/>
      <c r="I584" s="14"/>
      <c r="M584" s="8"/>
      <c r="N584" s="8"/>
      <c r="O584" s="8"/>
      <c r="P584" s="8"/>
      <c r="Q584" s="8"/>
      <c r="R584" s="8"/>
      <c r="T584" s="8"/>
      <c r="U584" s="8"/>
      <c r="V584" s="8"/>
      <c r="W584" s="8"/>
      <c r="X584" s="8"/>
      <c r="Y584" s="8"/>
      <c r="AA584" s="8"/>
      <c r="AB584" s="8"/>
      <c r="AC584" s="8"/>
      <c r="AD584" s="8"/>
      <c r="AE584" s="8"/>
      <c r="AF584" s="8"/>
      <c r="AG584" s="8"/>
    </row>
    <row r="585" spans="6:33" x14ac:dyDescent="0.3">
      <c r="F585" s="2"/>
      <c r="G585" s="2"/>
      <c r="H585" s="4"/>
      <c r="I585" s="14"/>
      <c r="M585" s="8"/>
      <c r="N585" s="8"/>
      <c r="O585" s="8"/>
      <c r="P585" s="8"/>
      <c r="Q585" s="8"/>
      <c r="R585" s="8"/>
      <c r="T585" s="8"/>
      <c r="U585" s="8"/>
      <c r="V585" s="8"/>
      <c r="W585" s="8"/>
      <c r="X585" s="8"/>
      <c r="Y585" s="8"/>
      <c r="AA585" s="8"/>
      <c r="AB585" s="8"/>
      <c r="AC585" s="8"/>
      <c r="AD585" s="8"/>
      <c r="AE585" s="8"/>
      <c r="AF585" s="8"/>
      <c r="AG585" s="8"/>
    </row>
    <row r="586" spans="6:33" x14ac:dyDescent="0.3">
      <c r="F586" s="2"/>
      <c r="G586" s="2"/>
      <c r="H586" s="4"/>
      <c r="I586" s="14"/>
      <c r="M586" s="8"/>
      <c r="N586" s="8"/>
      <c r="O586" s="8"/>
      <c r="P586" s="8"/>
      <c r="Q586" s="8"/>
      <c r="R586" s="8"/>
      <c r="T586" s="8"/>
      <c r="U586" s="8"/>
      <c r="V586" s="8"/>
      <c r="W586" s="8"/>
      <c r="X586" s="8"/>
      <c r="Y586" s="8"/>
      <c r="AA586" s="8"/>
      <c r="AB586" s="8"/>
      <c r="AC586" s="8"/>
      <c r="AD586" s="8"/>
      <c r="AE586" s="8"/>
      <c r="AF586" s="8"/>
      <c r="AG586" s="8"/>
    </row>
    <row r="587" spans="6:33" x14ac:dyDescent="0.3">
      <c r="F587" s="2"/>
      <c r="G587" s="2"/>
      <c r="H587" s="4"/>
      <c r="I587" s="14"/>
      <c r="M587" s="8"/>
      <c r="N587" s="8"/>
      <c r="O587" s="8"/>
      <c r="P587" s="8"/>
      <c r="Q587" s="8"/>
      <c r="R587" s="8"/>
      <c r="T587" s="8"/>
      <c r="U587" s="8"/>
      <c r="V587" s="8"/>
      <c r="W587" s="8"/>
      <c r="X587" s="8"/>
      <c r="Y587" s="8"/>
      <c r="AA587" s="8"/>
      <c r="AB587" s="8"/>
      <c r="AC587" s="8"/>
      <c r="AD587" s="8"/>
      <c r="AE587" s="8"/>
      <c r="AF587" s="8"/>
      <c r="AG587" s="8"/>
    </row>
    <row r="588" spans="6:33" x14ac:dyDescent="0.3">
      <c r="F588" s="2"/>
      <c r="G588" s="2"/>
      <c r="H588" s="4"/>
      <c r="I588" s="14"/>
      <c r="M588" s="8"/>
      <c r="N588" s="8"/>
      <c r="O588" s="8"/>
      <c r="P588" s="8"/>
      <c r="Q588" s="8"/>
      <c r="R588" s="8"/>
      <c r="T588" s="8"/>
      <c r="U588" s="8"/>
      <c r="V588" s="8"/>
      <c r="W588" s="8"/>
      <c r="X588" s="8"/>
      <c r="Y588" s="8"/>
      <c r="AA588" s="8"/>
      <c r="AB588" s="8"/>
      <c r="AC588" s="8"/>
      <c r="AD588" s="8"/>
      <c r="AE588" s="8"/>
      <c r="AF588" s="8"/>
      <c r="AG588" s="8"/>
    </row>
    <row r="589" spans="6:33" x14ac:dyDescent="0.3">
      <c r="F589" s="2"/>
      <c r="G589" s="2"/>
      <c r="H589" s="4"/>
      <c r="I589" s="14"/>
      <c r="M589" s="8"/>
      <c r="N589" s="8"/>
      <c r="O589" s="8"/>
      <c r="P589" s="8"/>
      <c r="Q589" s="8"/>
      <c r="R589" s="8"/>
      <c r="T589" s="8"/>
      <c r="U589" s="8"/>
      <c r="V589" s="8"/>
      <c r="W589" s="8"/>
      <c r="X589" s="8"/>
      <c r="Y589" s="8"/>
      <c r="AA589" s="8"/>
      <c r="AB589" s="8"/>
      <c r="AC589" s="8"/>
      <c r="AD589" s="8"/>
      <c r="AE589" s="8"/>
      <c r="AF589" s="8"/>
      <c r="AG589" s="8"/>
    </row>
    <row r="590" spans="6:33" x14ac:dyDescent="0.3">
      <c r="F590" s="2"/>
      <c r="G590" s="2"/>
      <c r="H590" s="4"/>
      <c r="I590" s="14"/>
      <c r="M590" s="8"/>
      <c r="N590" s="8"/>
      <c r="O590" s="8"/>
      <c r="P590" s="8"/>
      <c r="Q590" s="8"/>
      <c r="R590" s="8"/>
      <c r="T590" s="8"/>
      <c r="U590" s="8"/>
      <c r="V590" s="8"/>
      <c r="W590" s="8"/>
      <c r="X590" s="8"/>
      <c r="Y590" s="8"/>
      <c r="AA590" s="8"/>
      <c r="AB590" s="8"/>
      <c r="AC590" s="8"/>
      <c r="AD590" s="8"/>
      <c r="AE590" s="8"/>
      <c r="AF590" s="8"/>
      <c r="AG590" s="8"/>
    </row>
    <row r="591" spans="6:33" x14ac:dyDescent="0.3">
      <c r="F591" s="2"/>
      <c r="G591" s="2"/>
      <c r="H591" s="4"/>
      <c r="I591" s="14"/>
      <c r="M591" s="8"/>
      <c r="N591" s="8"/>
      <c r="O591" s="8"/>
      <c r="P591" s="8"/>
      <c r="Q591" s="8"/>
      <c r="R591" s="8"/>
      <c r="T591" s="8"/>
      <c r="U591" s="8"/>
      <c r="V591" s="8"/>
      <c r="W591" s="8"/>
      <c r="X591" s="8"/>
      <c r="Y591" s="8"/>
      <c r="AA591" s="8"/>
      <c r="AB591" s="8"/>
      <c r="AC591" s="8"/>
      <c r="AD591" s="8"/>
      <c r="AE591" s="8"/>
      <c r="AF591" s="8"/>
      <c r="AG591" s="8"/>
    </row>
    <row r="592" spans="6:33" x14ac:dyDescent="0.3">
      <c r="F592" s="2"/>
      <c r="G592" s="2"/>
      <c r="H592" s="4"/>
      <c r="I592" s="14"/>
      <c r="M592" s="8"/>
      <c r="N592" s="8"/>
      <c r="O592" s="8"/>
      <c r="P592" s="8"/>
      <c r="Q592" s="8"/>
      <c r="R592" s="8"/>
      <c r="T592" s="8"/>
      <c r="U592" s="8"/>
      <c r="V592" s="8"/>
      <c r="W592" s="8"/>
      <c r="X592" s="8"/>
      <c r="Y592" s="8"/>
      <c r="AA592" s="8"/>
      <c r="AB592" s="8"/>
      <c r="AC592" s="8"/>
      <c r="AD592" s="8"/>
      <c r="AE592" s="8"/>
      <c r="AF592" s="8"/>
      <c r="AG592" s="8"/>
    </row>
    <row r="593" spans="6:33" x14ac:dyDescent="0.3">
      <c r="F593" s="2"/>
      <c r="G593" s="2"/>
      <c r="H593" s="4"/>
      <c r="I593" s="14"/>
      <c r="M593" s="8"/>
      <c r="N593" s="8"/>
      <c r="O593" s="8"/>
      <c r="P593" s="8"/>
      <c r="Q593" s="8"/>
      <c r="R593" s="8"/>
      <c r="T593" s="8"/>
      <c r="U593" s="8"/>
      <c r="V593" s="8"/>
      <c r="W593" s="8"/>
      <c r="X593" s="8"/>
      <c r="Y593" s="8"/>
      <c r="AA593" s="8"/>
      <c r="AB593" s="8"/>
      <c r="AC593" s="8"/>
      <c r="AD593" s="8"/>
      <c r="AE593" s="8"/>
      <c r="AF593" s="8"/>
      <c r="AG593" s="8"/>
    </row>
    <row r="594" spans="6:33" x14ac:dyDescent="0.3">
      <c r="F594" s="2"/>
      <c r="G594" s="2"/>
      <c r="H594" s="4"/>
      <c r="I594" s="14"/>
      <c r="M594" s="8"/>
      <c r="N594" s="8"/>
      <c r="O594" s="8"/>
      <c r="P594" s="8"/>
      <c r="Q594" s="8"/>
      <c r="R594" s="8"/>
      <c r="T594" s="8"/>
      <c r="U594" s="8"/>
      <c r="V594" s="8"/>
      <c r="W594" s="8"/>
      <c r="X594" s="8"/>
      <c r="Y594" s="8"/>
      <c r="AA594" s="8"/>
      <c r="AB594" s="8"/>
      <c r="AC594" s="8"/>
      <c r="AD594" s="8"/>
      <c r="AE594" s="8"/>
      <c r="AF594" s="8"/>
      <c r="AG594" s="8"/>
    </row>
    <row r="595" spans="6:33" x14ac:dyDescent="0.3">
      <c r="F595" s="2"/>
      <c r="G595" s="2"/>
      <c r="H595" s="4"/>
      <c r="I595" s="14"/>
      <c r="M595" s="8"/>
      <c r="N595" s="8"/>
      <c r="O595" s="8"/>
      <c r="P595" s="8"/>
      <c r="Q595" s="8"/>
      <c r="R595" s="8"/>
      <c r="T595" s="8"/>
      <c r="U595" s="8"/>
      <c r="V595" s="8"/>
      <c r="W595" s="8"/>
      <c r="X595" s="8"/>
      <c r="Y595" s="8"/>
      <c r="AA595" s="8"/>
      <c r="AB595" s="8"/>
      <c r="AC595" s="8"/>
      <c r="AD595" s="8"/>
      <c r="AE595" s="8"/>
      <c r="AF595" s="8"/>
      <c r="AG595" s="8"/>
    </row>
    <row r="596" spans="6:33" x14ac:dyDescent="0.3">
      <c r="F596" s="2"/>
      <c r="G596" s="2"/>
      <c r="H596" s="4"/>
      <c r="I596" s="14"/>
      <c r="M596" s="8"/>
      <c r="N596" s="8"/>
      <c r="O596" s="8"/>
      <c r="P596" s="8"/>
      <c r="Q596" s="8"/>
      <c r="R596" s="8"/>
      <c r="T596" s="8"/>
      <c r="U596" s="8"/>
      <c r="V596" s="8"/>
      <c r="W596" s="8"/>
      <c r="X596" s="8"/>
      <c r="Y596" s="8"/>
      <c r="AA596" s="8"/>
      <c r="AB596" s="8"/>
      <c r="AC596" s="8"/>
      <c r="AD596" s="8"/>
      <c r="AE596" s="8"/>
      <c r="AF596" s="8"/>
      <c r="AG596" s="8"/>
    </row>
    <row r="597" spans="6:33" x14ac:dyDescent="0.3">
      <c r="F597" s="2"/>
      <c r="G597" s="2"/>
      <c r="H597" s="4"/>
      <c r="I597" s="14"/>
      <c r="M597" s="8"/>
      <c r="N597" s="8"/>
      <c r="O597" s="8"/>
      <c r="P597" s="8"/>
      <c r="Q597" s="8"/>
      <c r="R597" s="8"/>
      <c r="T597" s="8"/>
      <c r="U597" s="8"/>
      <c r="V597" s="8"/>
      <c r="W597" s="8"/>
      <c r="X597" s="8"/>
      <c r="Y597" s="8"/>
      <c r="AA597" s="8"/>
      <c r="AB597" s="8"/>
      <c r="AC597" s="8"/>
      <c r="AD597" s="8"/>
      <c r="AE597" s="8"/>
      <c r="AF597" s="8"/>
      <c r="AG597" s="8"/>
    </row>
    <row r="598" spans="6:33" x14ac:dyDescent="0.3">
      <c r="F598" s="2"/>
      <c r="G598" s="2"/>
      <c r="H598" s="4"/>
      <c r="I598" s="14"/>
      <c r="M598" s="8"/>
      <c r="N598" s="8"/>
      <c r="O598" s="8"/>
      <c r="P598" s="8"/>
      <c r="Q598" s="8"/>
      <c r="R598" s="8"/>
      <c r="T598" s="8"/>
      <c r="U598" s="8"/>
      <c r="V598" s="8"/>
      <c r="W598" s="8"/>
      <c r="X598" s="8"/>
      <c r="Y598" s="8"/>
      <c r="AA598" s="8"/>
      <c r="AB598" s="8"/>
      <c r="AC598" s="8"/>
      <c r="AD598" s="8"/>
      <c r="AE598" s="8"/>
      <c r="AF598" s="8"/>
      <c r="AG598" s="8"/>
    </row>
    <row r="599" spans="6:33" x14ac:dyDescent="0.3">
      <c r="F599" s="2"/>
      <c r="G599" s="2"/>
      <c r="H599" s="4"/>
      <c r="I599" s="14"/>
      <c r="M599" s="8"/>
      <c r="N599" s="8"/>
      <c r="O599" s="8"/>
      <c r="P599" s="8"/>
      <c r="Q599" s="8"/>
      <c r="R599" s="8"/>
      <c r="T599" s="8"/>
      <c r="U599" s="8"/>
      <c r="V599" s="8"/>
      <c r="W599" s="8"/>
      <c r="X599" s="8"/>
      <c r="Y599" s="8"/>
      <c r="AA599" s="8"/>
      <c r="AB599" s="8"/>
      <c r="AC599" s="8"/>
      <c r="AD599" s="8"/>
      <c r="AE599" s="8"/>
      <c r="AF599" s="8"/>
      <c r="AG599" s="8"/>
    </row>
    <row r="600" spans="6:33" x14ac:dyDescent="0.3">
      <c r="F600" s="2"/>
      <c r="G600" s="2"/>
      <c r="H600" s="4"/>
      <c r="I600" s="14"/>
      <c r="M600" s="8"/>
      <c r="N600" s="8"/>
      <c r="O600" s="8"/>
      <c r="P600" s="8"/>
      <c r="Q600" s="8"/>
      <c r="R600" s="8"/>
      <c r="T600" s="8"/>
      <c r="U600" s="8"/>
      <c r="V600" s="8"/>
      <c r="W600" s="8"/>
      <c r="X600" s="8"/>
      <c r="Y600" s="8"/>
      <c r="AA600" s="8"/>
      <c r="AB600" s="8"/>
      <c r="AC600" s="8"/>
      <c r="AD600" s="8"/>
      <c r="AE600" s="8"/>
      <c r="AF600" s="8"/>
      <c r="AG600" s="8"/>
    </row>
    <row r="601" spans="6:33" x14ac:dyDescent="0.3">
      <c r="F601" s="2"/>
      <c r="G601" s="2"/>
      <c r="H601" s="4"/>
      <c r="I601" s="14"/>
      <c r="M601" s="8"/>
      <c r="N601" s="8"/>
      <c r="O601" s="8"/>
      <c r="P601" s="8"/>
      <c r="Q601" s="8"/>
      <c r="R601" s="8"/>
      <c r="T601" s="8"/>
      <c r="U601" s="8"/>
      <c r="V601" s="8"/>
      <c r="W601" s="8"/>
      <c r="X601" s="8"/>
      <c r="Y601" s="8"/>
      <c r="AA601" s="8"/>
      <c r="AB601" s="8"/>
      <c r="AC601" s="8"/>
      <c r="AD601" s="8"/>
      <c r="AE601" s="8"/>
      <c r="AF601" s="8"/>
      <c r="AG601" s="8"/>
    </row>
    <row r="602" spans="6:33" x14ac:dyDescent="0.3">
      <c r="F602" s="2"/>
      <c r="G602" s="2"/>
      <c r="H602" s="4"/>
      <c r="I602" s="14"/>
      <c r="M602" s="8"/>
      <c r="N602" s="8"/>
      <c r="O602" s="8"/>
      <c r="P602" s="8"/>
      <c r="Q602" s="8"/>
      <c r="R602" s="8"/>
      <c r="T602" s="8"/>
      <c r="U602" s="8"/>
      <c r="V602" s="8"/>
      <c r="W602" s="8"/>
      <c r="X602" s="8"/>
      <c r="Y602" s="8"/>
      <c r="AA602" s="8"/>
      <c r="AB602" s="8"/>
      <c r="AC602" s="8"/>
      <c r="AD602" s="8"/>
      <c r="AE602" s="8"/>
      <c r="AF602" s="8"/>
      <c r="AG602" s="8"/>
    </row>
    <row r="603" spans="6:33" x14ac:dyDescent="0.3">
      <c r="F603" s="2"/>
      <c r="G603" s="2"/>
      <c r="H603" s="4"/>
      <c r="I603" s="14"/>
      <c r="M603" s="8"/>
      <c r="N603" s="8"/>
      <c r="O603" s="8"/>
      <c r="P603" s="8"/>
      <c r="Q603" s="8"/>
      <c r="R603" s="8"/>
      <c r="T603" s="8"/>
      <c r="U603" s="8"/>
      <c r="V603" s="8"/>
      <c r="W603" s="8"/>
      <c r="X603" s="8"/>
      <c r="Y603" s="8"/>
      <c r="AA603" s="8"/>
      <c r="AB603" s="8"/>
      <c r="AC603" s="8"/>
      <c r="AD603" s="8"/>
      <c r="AE603" s="8"/>
      <c r="AF603" s="8"/>
      <c r="AG603" s="8"/>
    </row>
    <row r="604" spans="6:33" x14ac:dyDescent="0.3">
      <c r="F604" s="2"/>
      <c r="G604" s="2"/>
      <c r="H604" s="4"/>
      <c r="I604" s="14"/>
      <c r="M604" s="8"/>
      <c r="N604" s="8"/>
      <c r="O604" s="8"/>
      <c r="P604" s="8"/>
      <c r="Q604" s="8"/>
      <c r="R604" s="8"/>
      <c r="T604" s="8"/>
      <c r="U604" s="8"/>
      <c r="V604" s="8"/>
      <c r="W604" s="8"/>
      <c r="X604" s="8"/>
      <c r="Y604" s="8"/>
      <c r="AA604" s="8"/>
      <c r="AB604" s="8"/>
      <c r="AC604" s="8"/>
      <c r="AD604" s="8"/>
      <c r="AE604" s="8"/>
      <c r="AF604" s="8"/>
      <c r="AG604" s="8"/>
    </row>
    <row r="605" spans="6:33" x14ac:dyDescent="0.3">
      <c r="F605" s="2"/>
      <c r="G605" s="2"/>
      <c r="H605" s="4"/>
      <c r="I605" s="14"/>
      <c r="M605" s="8"/>
      <c r="N605" s="8"/>
      <c r="O605" s="8"/>
      <c r="P605" s="8"/>
      <c r="Q605" s="8"/>
      <c r="R605" s="8"/>
      <c r="T605" s="8"/>
      <c r="U605" s="8"/>
      <c r="V605" s="8"/>
      <c r="W605" s="8"/>
      <c r="X605" s="8"/>
      <c r="Y605" s="8"/>
      <c r="AA605" s="8"/>
      <c r="AB605" s="8"/>
      <c r="AC605" s="8"/>
      <c r="AD605" s="8"/>
      <c r="AE605" s="8"/>
      <c r="AF605" s="8"/>
      <c r="AG605" s="8"/>
    </row>
    <row r="606" spans="6:33" x14ac:dyDescent="0.3">
      <c r="F606" s="2"/>
      <c r="G606" s="2"/>
      <c r="H606" s="4"/>
      <c r="I606" s="14"/>
      <c r="M606" s="8"/>
      <c r="N606" s="8"/>
      <c r="O606" s="8"/>
      <c r="P606" s="8"/>
      <c r="Q606" s="8"/>
      <c r="R606" s="8"/>
      <c r="T606" s="8"/>
      <c r="U606" s="8"/>
      <c r="V606" s="8"/>
      <c r="W606" s="8"/>
      <c r="X606" s="8"/>
      <c r="Y606" s="8"/>
      <c r="AA606" s="8"/>
      <c r="AB606" s="8"/>
      <c r="AC606" s="8"/>
      <c r="AD606" s="8"/>
      <c r="AE606" s="8"/>
      <c r="AF606" s="8"/>
      <c r="AG606" s="8"/>
    </row>
    <row r="607" spans="6:33" x14ac:dyDescent="0.3">
      <c r="F607" s="2"/>
      <c r="G607" s="2"/>
      <c r="H607" s="4"/>
      <c r="I607" s="14"/>
      <c r="M607" s="8"/>
      <c r="N607" s="8"/>
      <c r="O607" s="8"/>
      <c r="P607" s="8"/>
      <c r="Q607" s="8"/>
      <c r="R607" s="8"/>
      <c r="T607" s="8"/>
      <c r="U607" s="8"/>
      <c r="V607" s="8"/>
      <c r="W607" s="8"/>
      <c r="X607" s="8"/>
      <c r="Y607" s="8"/>
      <c r="AA607" s="8"/>
      <c r="AB607" s="8"/>
      <c r="AC607" s="8"/>
      <c r="AD607" s="8"/>
      <c r="AE607" s="8"/>
      <c r="AF607" s="8"/>
      <c r="AG607" s="8"/>
    </row>
    <row r="608" spans="6:33" x14ac:dyDescent="0.3">
      <c r="F608" s="2"/>
      <c r="G608" s="2"/>
      <c r="H608" s="4"/>
      <c r="I608" s="14"/>
      <c r="M608" s="8"/>
      <c r="N608" s="8"/>
      <c r="O608" s="8"/>
      <c r="P608" s="8"/>
      <c r="Q608" s="8"/>
      <c r="R608" s="8"/>
      <c r="T608" s="8"/>
      <c r="U608" s="8"/>
      <c r="V608" s="8"/>
      <c r="W608" s="8"/>
      <c r="X608" s="8"/>
      <c r="Y608" s="8"/>
      <c r="AA608" s="8"/>
      <c r="AB608" s="8"/>
      <c r="AC608" s="8"/>
      <c r="AD608" s="8"/>
      <c r="AE608" s="8"/>
      <c r="AF608" s="8"/>
      <c r="AG608" s="8"/>
    </row>
    <row r="609" spans="6:33" x14ac:dyDescent="0.3">
      <c r="F609" s="2"/>
      <c r="G609" s="2"/>
      <c r="H609" s="4"/>
      <c r="I609" s="14"/>
      <c r="M609" s="8"/>
      <c r="N609" s="8"/>
      <c r="O609" s="8"/>
      <c r="P609" s="8"/>
      <c r="Q609" s="8"/>
      <c r="R609" s="8"/>
      <c r="T609" s="8"/>
      <c r="U609" s="8"/>
      <c r="V609" s="8"/>
      <c r="W609" s="8"/>
      <c r="X609" s="8"/>
      <c r="Y609" s="8"/>
      <c r="AA609" s="8"/>
      <c r="AB609" s="8"/>
      <c r="AC609" s="8"/>
      <c r="AD609" s="8"/>
      <c r="AE609" s="8"/>
      <c r="AF609" s="8"/>
      <c r="AG609" s="8"/>
    </row>
    <row r="610" spans="6:33" x14ac:dyDescent="0.3">
      <c r="F610" s="2"/>
      <c r="G610" s="2"/>
      <c r="H610" s="4"/>
      <c r="I610" s="14"/>
      <c r="M610" s="8"/>
      <c r="N610" s="8"/>
      <c r="O610" s="8"/>
      <c r="P610" s="8"/>
      <c r="Q610" s="8"/>
      <c r="R610" s="8"/>
      <c r="T610" s="8"/>
      <c r="U610" s="8"/>
      <c r="V610" s="8"/>
      <c r="W610" s="8"/>
      <c r="X610" s="8"/>
      <c r="Y610" s="8"/>
      <c r="AA610" s="8"/>
      <c r="AB610" s="8"/>
      <c r="AC610" s="8"/>
      <c r="AD610" s="8"/>
      <c r="AE610" s="8"/>
      <c r="AF610" s="8"/>
      <c r="AG610" s="8"/>
    </row>
    <row r="611" spans="6:33" x14ac:dyDescent="0.3">
      <c r="F611" s="2"/>
      <c r="G611" s="2"/>
      <c r="H611" s="4"/>
      <c r="I611" s="14"/>
      <c r="M611" s="8"/>
      <c r="N611" s="8"/>
      <c r="O611" s="8"/>
      <c r="P611" s="8"/>
      <c r="Q611" s="8"/>
      <c r="R611" s="8"/>
      <c r="T611" s="8"/>
      <c r="U611" s="8"/>
      <c r="V611" s="8"/>
      <c r="W611" s="8"/>
      <c r="X611" s="8"/>
      <c r="Y611" s="8"/>
      <c r="AA611" s="8"/>
      <c r="AB611" s="8"/>
      <c r="AC611" s="8"/>
      <c r="AD611" s="8"/>
      <c r="AE611" s="8"/>
      <c r="AF611" s="8"/>
      <c r="AG611" s="8"/>
    </row>
    <row r="612" spans="6:33" x14ac:dyDescent="0.3">
      <c r="F612" s="2"/>
      <c r="G612" s="2"/>
      <c r="H612" s="4"/>
      <c r="I612" s="14"/>
      <c r="M612" s="8"/>
      <c r="N612" s="8"/>
      <c r="O612" s="8"/>
      <c r="P612" s="8"/>
      <c r="Q612" s="8"/>
      <c r="R612" s="8"/>
      <c r="T612" s="8"/>
      <c r="U612" s="8"/>
      <c r="V612" s="8"/>
      <c r="W612" s="8"/>
      <c r="X612" s="8"/>
      <c r="Y612" s="8"/>
      <c r="AA612" s="8"/>
      <c r="AB612" s="8"/>
      <c r="AC612" s="8"/>
      <c r="AD612" s="8"/>
      <c r="AE612" s="8"/>
      <c r="AF612" s="8"/>
      <c r="AG612" s="8"/>
    </row>
    <row r="613" spans="6:33" x14ac:dyDescent="0.3">
      <c r="F613" s="2"/>
      <c r="G613" s="2"/>
      <c r="H613" s="4"/>
      <c r="I613" s="14"/>
      <c r="M613" s="8"/>
      <c r="N613" s="8"/>
      <c r="O613" s="8"/>
      <c r="P613" s="8"/>
      <c r="Q613" s="8"/>
      <c r="R613" s="8"/>
      <c r="T613" s="8"/>
      <c r="U613" s="8"/>
      <c r="V613" s="8"/>
      <c r="W613" s="8"/>
      <c r="X613" s="8"/>
      <c r="Y613" s="8"/>
      <c r="AA613" s="8"/>
      <c r="AB613" s="8"/>
      <c r="AC613" s="8"/>
      <c r="AD613" s="8"/>
      <c r="AE613" s="8"/>
      <c r="AF613" s="8"/>
      <c r="AG613" s="8"/>
    </row>
    <row r="614" spans="6:33" x14ac:dyDescent="0.3">
      <c r="F614" s="2"/>
      <c r="G614" s="2"/>
      <c r="H614" s="4"/>
      <c r="I614" s="14"/>
      <c r="M614" s="8"/>
      <c r="N614" s="8"/>
      <c r="O614" s="8"/>
      <c r="P614" s="8"/>
      <c r="Q614" s="8"/>
      <c r="R614" s="8"/>
      <c r="T614" s="8"/>
      <c r="U614" s="8"/>
      <c r="V614" s="8"/>
      <c r="W614" s="8"/>
      <c r="X614" s="8"/>
      <c r="Y614" s="8"/>
      <c r="AA614" s="8"/>
      <c r="AB614" s="8"/>
      <c r="AC614" s="8"/>
      <c r="AD614" s="8"/>
      <c r="AE614" s="8"/>
      <c r="AF614" s="8"/>
      <c r="AG614" s="8"/>
    </row>
    <row r="615" spans="6:33" x14ac:dyDescent="0.3">
      <c r="F615" s="2"/>
      <c r="G615" s="2"/>
      <c r="H615" s="4"/>
      <c r="I615" s="14"/>
      <c r="M615" s="8"/>
      <c r="N615" s="8"/>
      <c r="O615" s="8"/>
      <c r="P615" s="8"/>
      <c r="Q615" s="8"/>
      <c r="R615" s="8"/>
      <c r="T615" s="8"/>
      <c r="U615" s="8"/>
      <c r="V615" s="8"/>
      <c r="W615" s="8"/>
      <c r="X615" s="8"/>
      <c r="Y615" s="8"/>
      <c r="AA615" s="8"/>
      <c r="AB615" s="8"/>
      <c r="AC615" s="8"/>
      <c r="AD615" s="8"/>
      <c r="AE615" s="8"/>
      <c r="AF615" s="8"/>
      <c r="AG615" s="8"/>
    </row>
    <row r="616" spans="6:33" x14ac:dyDescent="0.3">
      <c r="F616" s="2"/>
      <c r="G616" s="2"/>
      <c r="H616" s="4"/>
      <c r="I616" s="14"/>
      <c r="M616" s="8"/>
      <c r="N616" s="8"/>
      <c r="O616" s="8"/>
      <c r="P616" s="8"/>
      <c r="Q616" s="8"/>
      <c r="R616" s="8"/>
      <c r="T616" s="8"/>
      <c r="U616" s="8"/>
      <c r="V616" s="8"/>
      <c r="W616" s="8"/>
      <c r="X616" s="8"/>
      <c r="Y616" s="8"/>
      <c r="AA616" s="8"/>
      <c r="AB616" s="8"/>
      <c r="AC616" s="8"/>
      <c r="AD616" s="8"/>
      <c r="AE616" s="8"/>
      <c r="AF616" s="8"/>
      <c r="AG616" s="8"/>
    </row>
    <row r="617" spans="6:33" x14ac:dyDescent="0.3">
      <c r="F617" s="2"/>
      <c r="G617" s="2"/>
      <c r="H617" s="4"/>
      <c r="I617" s="14"/>
      <c r="M617" s="8"/>
      <c r="N617" s="8"/>
      <c r="O617" s="8"/>
      <c r="P617" s="8"/>
      <c r="Q617" s="8"/>
      <c r="R617" s="8"/>
      <c r="T617" s="8"/>
      <c r="U617" s="8"/>
      <c r="V617" s="8"/>
      <c r="W617" s="8"/>
      <c r="X617" s="8"/>
      <c r="Y617" s="8"/>
      <c r="AA617" s="8"/>
      <c r="AB617" s="8"/>
      <c r="AC617" s="8"/>
      <c r="AD617" s="8"/>
      <c r="AE617" s="8"/>
      <c r="AF617" s="8"/>
      <c r="AG617" s="8"/>
    </row>
    <row r="618" spans="6:33" x14ac:dyDescent="0.3">
      <c r="F618" s="2"/>
      <c r="G618" s="2"/>
      <c r="H618" s="4"/>
      <c r="I618" s="14"/>
      <c r="M618" s="8"/>
      <c r="N618" s="8"/>
      <c r="O618" s="8"/>
      <c r="P618" s="8"/>
      <c r="Q618" s="8"/>
      <c r="R618" s="8"/>
      <c r="T618" s="8"/>
      <c r="U618" s="8"/>
      <c r="V618" s="8"/>
      <c r="W618" s="8"/>
      <c r="X618" s="8"/>
      <c r="Y618" s="8"/>
      <c r="AA618" s="8"/>
      <c r="AB618" s="8"/>
      <c r="AC618" s="8"/>
      <c r="AD618" s="8"/>
      <c r="AE618" s="8"/>
      <c r="AF618" s="8"/>
      <c r="AG618" s="8"/>
    </row>
    <row r="619" spans="6:33" x14ac:dyDescent="0.3">
      <c r="F619" s="2"/>
      <c r="G619" s="2"/>
      <c r="H619" s="4"/>
      <c r="I619" s="14"/>
      <c r="M619" s="8"/>
      <c r="N619" s="8"/>
      <c r="O619" s="8"/>
      <c r="P619" s="8"/>
      <c r="Q619" s="8"/>
      <c r="R619" s="8"/>
      <c r="T619" s="8"/>
      <c r="U619" s="8"/>
      <c r="V619" s="8"/>
      <c r="W619" s="8"/>
      <c r="X619" s="8"/>
      <c r="Y619" s="8"/>
      <c r="AA619" s="8"/>
      <c r="AB619" s="8"/>
      <c r="AC619" s="8"/>
      <c r="AD619" s="8"/>
      <c r="AE619" s="8"/>
      <c r="AF619" s="8"/>
      <c r="AG619" s="8"/>
    </row>
    <row r="620" spans="6:33" x14ac:dyDescent="0.3">
      <c r="F620" s="2"/>
      <c r="G620" s="2"/>
      <c r="H620" s="4"/>
      <c r="I620" s="14"/>
      <c r="M620" s="8"/>
      <c r="N620" s="8"/>
      <c r="O620" s="8"/>
      <c r="P620" s="8"/>
      <c r="Q620" s="8"/>
      <c r="R620" s="8"/>
      <c r="T620" s="8"/>
      <c r="U620" s="8"/>
      <c r="V620" s="8"/>
      <c r="W620" s="8"/>
      <c r="X620" s="8"/>
      <c r="Y620" s="8"/>
      <c r="AA620" s="8"/>
      <c r="AB620" s="8"/>
      <c r="AC620" s="8"/>
      <c r="AD620" s="8"/>
      <c r="AE620" s="8"/>
      <c r="AF620" s="8"/>
      <c r="AG620" s="8"/>
    </row>
    <row r="621" spans="6:33" x14ac:dyDescent="0.3">
      <c r="F621" s="2"/>
      <c r="G621" s="2"/>
      <c r="H621" s="4"/>
      <c r="I621" s="14"/>
      <c r="M621" s="8"/>
      <c r="N621" s="8"/>
      <c r="O621" s="8"/>
      <c r="P621" s="8"/>
      <c r="Q621" s="8"/>
      <c r="R621" s="8"/>
      <c r="T621" s="8"/>
      <c r="U621" s="8"/>
      <c r="V621" s="8"/>
      <c r="W621" s="8"/>
      <c r="X621" s="8"/>
      <c r="Y621" s="8"/>
      <c r="AA621" s="8"/>
      <c r="AB621" s="8"/>
      <c r="AC621" s="8"/>
      <c r="AD621" s="8"/>
      <c r="AE621" s="8"/>
      <c r="AF621" s="8"/>
      <c r="AG621" s="8"/>
    </row>
    <row r="622" spans="6:33" x14ac:dyDescent="0.3">
      <c r="F622" s="2"/>
      <c r="G622" s="2"/>
      <c r="H622" s="4"/>
      <c r="I622" s="14"/>
      <c r="M622" s="8"/>
      <c r="N622" s="8"/>
      <c r="O622" s="8"/>
      <c r="P622" s="8"/>
      <c r="Q622" s="8"/>
      <c r="R622" s="8"/>
      <c r="T622" s="8"/>
      <c r="U622" s="8"/>
      <c r="V622" s="8"/>
      <c r="W622" s="8"/>
      <c r="X622" s="8"/>
      <c r="Y622" s="8"/>
      <c r="AA622" s="8"/>
      <c r="AB622" s="8"/>
      <c r="AC622" s="8"/>
      <c r="AD622" s="8"/>
      <c r="AE622" s="8"/>
      <c r="AF622" s="8"/>
      <c r="AG622" s="8"/>
    </row>
    <row r="623" spans="6:33" x14ac:dyDescent="0.3">
      <c r="F623" s="2"/>
      <c r="G623" s="2"/>
      <c r="H623" s="4"/>
      <c r="I623" s="14"/>
      <c r="M623" s="8"/>
      <c r="N623" s="8"/>
      <c r="O623" s="8"/>
      <c r="P623" s="8"/>
      <c r="Q623" s="8"/>
      <c r="R623" s="8"/>
      <c r="T623" s="8"/>
      <c r="U623" s="8"/>
      <c r="V623" s="8"/>
      <c r="W623" s="8"/>
      <c r="X623" s="8"/>
      <c r="Y623" s="8"/>
      <c r="AA623" s="8"/>
      <c r="AB623" s="8"/>
      <c r="AC623" s="8"/>
      <c r="AD623" s="8"/>
      <c r="AE623" s="8"/>
      <c r="AF623" s="8"/>
      <c r="AG623" s="8"/>
    </row>
    <row r="624" spans="6:33" x14ac:dyDescent="0.3">
      <c r="F624" s="2"/>
      <c r="G624" s="2"/>
      <c r="H624" s="4"/>
      <c r="I624" s="14"/>
      <c r="M624" s="8"/>
      <c r="N624" s="8"/>
      <c r="O624" s="8"/>
      <c r="P624" s="8"/>
      <c r="Q624" s="8"/>
      <c r="R624" s="8"/>
      <c r="T624" s="8"/>
      <c r="U624" s="8"/>
      <c r="V624" s="8"/>
      <c r="W624" s="8"/>
      <c r="X624" s="8"/>
      <c r="Y624" s="8"/>
      <c r="AA624" s="8"/>
      <c r="AB624" s="8"/>
      <c r="AC624" s="8"/>
      <c r="AD624" s="8"/>
      <c r="AE624" s="8"/>
      <c r="AF624" s="8"/>
      <c r="AG624" s="8"/>
    </row>
    <row r="625" spans="6:43" x14ac:dyDescent="0.3">
      <c r="F625" s="2"/>
      <c r="G625" s="2"/>
      <c r="H625" s="4"/>
      <c r="I625" s="14"/>
      <c r="M625" s="8"/>
      <c r="N625" s="8"/>
      <c r="O625" s="8"/>
      <c r="P625" s="8"/>
      <c r="Q625" s="8"/>
      <c r="R625" s="8"/>
      <c r="T625" s="8"/>
      <c r="U625" s="8"/>
      <c r="V625" s="8"/>
      <c r="W625" s="8"/>
      <c r="X625" s="8"/>
      <c r="Y625" s="8"/>
      <c r="AA625" s="8"/>
      <c r="AB625" s="8"/>
      <c r="AC625" s="8"/>
      <c r="AD625" s="8"/>
      <c r="AE625" s="8"/>
      <c r="AF625" s="8"/>
      <c r="AG625" s="8"/>
    </row>
    <row r="626" spans="6:43" x14ac:dyDescent="0.3">
      <c r="F626" s="2"/>
      <c r="G626" s="2"/>
      <c r="H626" s="4"/>
      <c r="I626" s="14"/>
      <c r="M626" s="8"/>
      <c r="N626" s="8"/>
      <c r="O626" s="8"/>
      <c r="P626" s="8"/>
      <c r="Q626" s="8"/>
      <c r="R626" s="8"/>
      <c r="T626" s="8"/>
      <c r="U626" s="8"/>
      <c r="V626" s="8"/>
      <c r="W626" s="8"/>
      <c r="X626" s="8"/>
      <c r="Y626" s="8"/>
      <c r="AA626" s="8"/>
      <c r="AB626" s="8"/>
      <c r="AC626" s="8"/>
      <c r="AD626" s="8"/>
      <c r="AE626" s="8"/>
      <c r="AF626" s="8"/>
      <c r="AG626" s="8"/>
    </row>
    <row r="627" spans="6:43" x14ac:dyDescent="0.3">
      <c r="F627" s="2"/>
      <c r="G627" s="2"/>
      <c r="H627" s="4"/>
      <c r="I627" s="14"/>
      <c r="M627" s="8"/>
      <c r="N627" s="8"/>
      <c r="O627" s="8"/>
      <c r="P627" s="8"/>
      <c r="Q627" s="8"/>
      <c r="R627" s="8"/>
      <c r="T627" s="8"/>
      <c r="U627" s="8"/>
      <c r="V627" s="8"/>
      <c r="W627" s="8"/>
      <c r="X627" s="8"/>
      <c r="Y627" s="8"/>
      <c r="AA627" s="8"/>
      <c r="AB627" s="8"/>
      <c r="AC627" s="8"/>
      <c r="AD627" s="8"/>
      <c r="AE627" s="8"/>
      <c r="AF627" s="8"/>
      <c r="AG627" s="8"/>
    </row>
    <row r="628" spans="6:43" x14ac:dyDescent="0.3">
      <c r="F628" s="2"/>
      <c r="G628" s="2"/>
      <c r="H628" s="4"/>
      <c r="I628" s="14"/>
      <c r="M628" s="8"/>
      <c r="N628" s="8"/>
      <c r="O628" s="8"/>
      <c r="P628" s="8"/>
      <c r="Q628" s="8"/>
      <c r="R628" s="8"/>
      <c r="T628" s="8"/>
      <c r="U628" s="8"/>
      <c r="V628" s="8"/>
      <c r="W628" s="8"/>
      <c r="X628" s="8"/>
      <c r="Y628" s="8"/>
      <c r="AA628" s="8"/>
      <c r="AB628" s="8"/>
      <c r="AC628" s="8"/>
      <c r="AD628" s="8"/>
      <c r="AE628" s="8"/>
      <c r="AF628" s="8"/>
      <c r="AG628" s="8"/>
    </row>
    <row r="629" spans="6:43" x14ac:dyDescent="0.3">
      <c r="F629" s="2"/>
      <c r="G629" s="2"/>
      <c r="H629" s="4"/>
      <c r="I629" s="14"/>
      <c r="M629" s="8"/>
      <c r="N629" s="8"/>
      <c r="O629" s="8"/>
      <c r="P629" s="8"/>
      <c r="Q629" s="8"/>
      <c r="R629" s="8"/>
      <c r="T629" s="8"/>
      <c r="U629" s="8"/>
      <c r="V629" s="8"/>
      <c r="W629" s="8"/>
      <c r="X629" s="8"/>
      <c r="Y629" s="8"/>
      <c r="AA629" s="8"/>
      <c r="AB629" s="8"/>
      <c r="AC629" s="8"/>
      <c r="AD629" s="8"/>
      <c r="AE629" s="8"/>
      <c r="AF629" s="8"/>
      <c r="AG629" s="8"/>
    </row>
    <row r="630" spans="6:43" x14ac:dyDescent="0.3">
      <c r="F630" s="2"/>
      <c r="G630" s="2"/>
      <c r="H630" s="4"/>
      <c r="I630" s="14"/>
      <c r="M630" s="8"/>
      <c r="N630" s="8"/>
      <c r="O630" s="8"/>
      <c r="P630" s="8"/>
      <c r="Q630" s="8"/>
      <c r="R630" s="8"/>
      <c r="T630" s="8"/>
      <c r="U630" s="8"/>
      <c r="V630" s="8"/>
      <c r="W630" s="8"/>
      <c r="X630" s="8"/>
      <c r="Y630" s="8"/>
      <c r="AA630" s="8"/>
      <c r="AB630" s="8"/>
      <c r="AC630" s="8"/>
      <c r="AD630" s="8"/>
      <c r="AE630" s="8"/>
      <c r="AF630" s="8"/>
      <c r="AG630" s="8"/>
    </row>
    <row r="632" spans="6:43" x14ac:dyDescent="0.3">
      <c r="G632" s="15"/>
      <c r="H632" s="15"/>
      <c r="I632" s="15"/>
      <c r="J632" s="15"/>
      <c r="K632" s="35" t="s">
        <v>60</v>
      </c>
      <c r="L632" s="15">
        <f>S632</f>
        <v>0.6</v>
      </c>
      <c r="M632" s="3" t="s">
        <v>3</v>
      </c>
      <c r="N632" s="3" t="s">
        <v>4</v>
      </c>
      <c r="O632" s="3" t="s">
        <v>6</v>
      </c>
      <c r="P632" s="3" t="s">
        <v>8</v>
      </c>
      <c r="Q632" s="3" t="s">
        <v>10</v>
      </c>
      <c r="R632" s="3" t="s">
        <v>12</v>
      </c>
      <c r="S632" s="7">
        <f>X292</f>
        <v>0.6</v>
      </c>
      <c r="T632" s="3" t="s">
        <v>3</v>
      </c>
      <c r="U632" s="3" t="s">
        <v>4</v>
      </c>
      <c r="V632" s="3" t="s">
        <v>6</v>
      </c>
      <c r="W632" s="3" t="s">
        <v>8</v>
      </c>
      <c r="X632" s="3" t="s">
        <v>10</v>
      </c>
      <c r="Y632" s="16" t="s">
        <v>12</v>
      </c>
      <c r="Z632" s="15">
        <f t="shared" ref="Z632:Z640" si="158">S632</f>
        <v>0.6</v>
      </c>
      <c r="AA632" s="3" t="s">
        <v>3</v>
      </c>
      <c r="AB632" s="3" t="s">
        <v>4</v>
      </c>
      <c r="AC632" s="3" t="s">
        <v>6</v>
      </c>
      <c r="AD632" s="3" t="s">
        <v>8</v>
      </c>
      <c r="AE632" s="3" t="s">
        <v>10</v>
      </c>
      <c r="AF632" s="16" t="s">
        <v>12</v>
      </c>
      <c r="AK632" s="15"/>
      <c r="AL632" s="15"/>
      <c r="AM632" s="15"/>
      <c r="AN632" s="15"/>
      <c r="AO632" s="15"/>
    </row>
    <row r="633" spans="6:43" x14ac:dyDescent="0.3">
      <c r="G633" s="8"/>
      <c r="H633" s="8"/>
      <c r="I633" s="8"/>
      <c r="J633" s="8"/>
      <c r="K633" s="8"/>
      <c r="L633" s="8" t="str">
        <f>S633</f>
        <v>ALL</v>
      </c>
      <c r="M633" s="8">
        <f>-1 *AVERAGE(M343:M630)</f>
        <v>-0.21539774461761155</v>
      </c>
      <c r="N633" s="8">
        <f t="shared" ref="N633:R633" si="159">-1 *AVERAGE(N343:N630)</f>
        <v>-0.22281838412922</v>
      </c>
      <c r="O633" s="8">
        <f t="shared" si="159"/>
        <v>0.29621750500901933</v>
      </c>
      <c r="P633" s="8">
        <f t="shared" si="159"/>
        <v>-0.13438643098400072</v>
      </c>
      <c r="Q633" s="8">
        <f t="shared" si="159"/>
        <v>0.14912384244474217</v>
      </c>
      <c r="R633" s="8">
        <f t="shared" si="159"/>
        <v>-3.1119031618707029</v>
      </c>
      <c r="S633" s="8" t="s">
        <v>15</v>
      </c>
      <c r="T633" s="8">
        <f>-1 *AVERAGE(T343:T630)</f>
        <v>-1.5719954644202137E-2</v>
      </c>
      <c r="U633" s="8">
        <f t="shared" ref="U633:Y633" si="160">-1 *AVERAGE(U343:U630)</f>
        <v>-1.4306720052637487E-2</v>
      </c>
      <c r="V633" s="8">
        <f t="shared" si="160"/>
        <v>0.27685271742598722</v>
      </c>
      <c r="W633" s="8">
        <f t="shared" si="160"/>
        <v>-0.1033546856955023</v>
      </c>
      <c r="X633" s="8">
        <f t="shared" si="160"/>
        <v>-0.1273510423203931</v>
      </c>
      <c r="Y633" s="8">
        <f t="shared" si="160"/>
        <v>-1.215595511025185</v>
      </c>
      <c r="Z633" s="8" t="str">
        <f t="shared" si="158"/>
        <v>ALL</v>
      </c>
      <c r="AA633" s="8">
        <f>-1 *AVERAGE(AA343:AA630)</f>
        <v>0.6575797100272861</v>
      </c>
      <c r="AB633" s="8">
        <f t="shared" ref="AB633:AF633" si="161">-1 *AVERAGE(AB343:AB630)</f>
        <v>0.65804822474162949</v>
      </c>
      <c r="AC633" s="8">
        <f t="shared" si="161"/>
        <v>0.72508285979382592</v>
      </c>
      <c r="AD633" s="8">
        <f t="shared" si="161"/>
        <v>0.57902846995746349</v>
      </c>
      <c r="AE633" s="8">
        <f t="shared" si="161"/>
        <v>0.61675630639281553</v>
      </c>
      <c r="AF633" s="8">
        <f t="shared" si="161"/>
        <v>-7.9315907200346772E-2</v>
      </c>
      <c r="AK633" s="8"/>
      <c r="AL633" s="8"/>
      <c r="AM633" s="8"/>
      <c r="AN633" s="8"/>
      <c r="AO633" s="8"/>
    </row>
    <row r="634" spans="6:43" x14ac:dyDescent="0.3">
      <c r="G634" s="8"/>
      <c r="H634" s="8"/>
      <c r="I634" s="8"/>
      <c r="J634" s="8"/>
      <c r="K634" s="8"/>
      <c r="L634" s="8" t="str">
        <f>S634</f>
        <v>Gain &gt; 0.6</v>
      </c>
      <c r="M634" s="8">
        <f t="shared" ref="M634:R634" si="162">-1* AVERAGEIF($BB343:$BB630,"&gt;"&amp;$S632,M343:M630)</f>
        <v>0.40571299404135419</v>
      </c>
      <c r="N634" s="8">
        <f t="shared" si="162"/>
        <v>0.39960659347980532</v>
      </c>
      <c r="O634" s="8">
        <f t="shared" si="162"/>
        <v>0.86503454055792928</v>
      </c>
      <c r="P634" s="8">
        <f t="shared" si="162"/>
        <v>0.79685484285610286</v>
      </c>
      <c r="Q634" s="8">
        <f t="shared" si="162"/>
        <v>0.3605132159334965</v>
      </c>
      <c r="R634" s="8">
        <f t="shared" si="162"/>
        <v>0.80583692574241295</v>
      </c>
      <c r="S634" s="8" t="str">
        <f>"Gain &gt; "&amp;S632</f>
        <v>Gain &gt; 0.6</v>
      </c>
      <c r="T634" s="8">
        <f t="shared" ref="T634:Y634" si="163">-1* AVERAGEIF($BB343:$BB630,"&gt;"&amp;$S632,T343:T630)</f>
        <v>0.3455469231984179</v>
      </c>
      <c r="U634" s="8">
        <f t="shared" si="163"/>
        <v>0.35594590858273323</v>
      </c>
      <c r="V634" s="8">
        <f t="shared" si="163"/>
        <v>0.62277127500698848</v>
      </c>
      <c r="W634" s="8">
        <f t="shared" si="163"/>
        <v>0.63460462101382675</v>
      </c>
      <c r="X634" s="8">
        <f t="shared" si="163"/>
        <v>0.30534297685520484</v>
      </c>
      <c r="Y634" s="8">
        <f t="shared" si="163"/>
        <v>0.51961990499672039</v>
      </c>
      <c r="Z634" s="8" t="str">
        <f t="shared" si="158"/>
        <v>Gain &gt; 0.6</v>
      </c>
      <c r="AA634" s="8">
        <f t="shared" ref="AA634:AF634" si="164">-1* AVERAGEIF($BB343:$BB630,"&gt;"&amp;$S632,AA343:AA630)</f>
        <v>0.76297151410228881</v>
      </c>
      <c r="AB634" s="8">
        <f t="shared" si="164"/>
        <v>0.76833480226574569</v>
      </c>
      <c r="AC634" s="8">
        <f t="shared" si="164"/>
        <v>0.84527242892056287</v>
      </c>
      <c r="AD634" s="8">
        <f t="shared" si="164"/>
        <v>0.84239731091086489</v>
      </c>
      <c r="AE634" s="8">
        <f t="shared" si="164"/>
        <v>0.75693323608384111</v>
      </c>
      <c r="AF634" s="8">
        <f t="shared" si="164"/>
        <v>0.77759935934096558</v>
      </c>
      <c r="AK634" s="8"/>
      <c r="AL634" s="8"/>
      <c r="AM634" s="8"/>
      <c r="AN634" s="8"/>
      <c r="AO634" s="8"/>
    </row>
    <row r="635" spans="6:43" x14ac:dyDescent="0.3">
      <c r="L635" s="8" t="str">
        <f>S635</f>
        <v xml:space="preserve">Gain &gt; 0 </v>
      </c>
      <c r="M635" s="8">
        <f>-1* AVERAGEIF($J343:$J630,"=1",M343:M630)</f>
        <v>-2.5210515334259831E-2</v>
      </c>
      <c r="N635" s="8">
        <f t="shared" ref="N635:R635" si="165">-1* AVERAGEIF($J343:$J630,"=1",N343:N630)</f>
        <v>-3.1642182029520571E-2</v>
      </c>
      <c r="O635" s="8">
        <f t="shared" si="165"/>
        <v>0.39482555514155082</v>
      </c>
      <c r="P635" s="8">
        <f t="shared" si="165"/>
        <v>9.7083922777377971E-2</v>
      </c>
      <c r="Q635" s="8">
        <f t="shared" si="165"/>
        <v>0.18665352745192465</v>
      </c>
      <c r="R635" s="8">
        <f t="shared" si="165"/>
        <v>0.13973173711406181</v>
      </c>
      <c r="S635" s="8" t="s">
        <v>35</v>
      </c>
      <c r="T635" s="8">
        <f>-1* AVERAGEIF($J343:$J630,"=1",T343:T630)</f>
        <v>9.1512102275180807E-2</v>
      </c>
      <c r="U635" s="8">
        <f t="shared" ref="U635:Y635" si="166">-1* AVERAGEIF($J343:$J630,"=1",U343:U630)</f>
        <v>9.2934968297971807E-2</v>
      </c>
      <c r="V635" s="8">
        <f t="shared" si="166"/>
        <v>0.36639927228061359</v>
      </c>
      <c r="W635" s="8">
        <f t="shared" si="166"/>
        <v>6.1511113565925542E-2</v>
      </c>
      <c r="X635" s="8">
        <f t="shared" si="166"/>
        <v>-4.0675037888393412E-2</v>
      </c>
      <c r="Y635" s="8">
        <f t="shared" si="166"/>
        <v>6.8389016559416899E-2</v>
      </c>
      <c r="Z635" s="8" t="str">
        <f t="shared" si="158"/>
        <v xml:space="preserve">Gain &gt; 0 </v>
      </c>
      <c r="AA635" s="8">
        <f>-1* AVERAGEIF($J343:$J630,"=1",AA343:AA630)</f>
        <v>0.6848161071190787</v>
      </c>
      <c r="AB635" s="8">
        <f t="shared" ref="AB635:AF635" si="167">-1* AVERAGEIF($J343:$J630,"=1",AB343:AB630)</f>
        <v>0.68535681712734298</v>
      </c>
      <c r="AC635" s="8">
        <f t="shared" si="167"/>
        <v>0.75944329474421157</v>
      </c>
      <c r="AD635" s="8">
        <f t="shared" si="167"/>
        <v>0.61152397411594128</v>
      </c>
      <c r="AE635" s="8">
        <f t="shared" si="167"/>
        <v>0.64243048135907577</v>
      </c>
      <c r="AF635" s="8">
        <f t="shared" si="167"/>
        <v>0.49972230884331326</v>
      </c>
      <c r="AK635" s="8"/>
      <c r="AL635" s="8"/>
      <c r="AM635" s="8"/>
      <c r="AN635" s="8"/>
      <c r="AO635" s="8"/>
      <c r="AQ635" s="10"/>
    </row>
    <row r="636" spans="6:43" x14ac:dyDescent="0.3">
      <c r="L636" s="8" t="str">
        <f t="shared" ref="L636:L640" si="168">S636</f>
        <v>Gain &lt;= 0</v>
      </c>
      <c r="M636" s="8">
        <f>-1* AVERAGEIF($J343:$J630,"=0",M343:M630)</f>
        <v>-0.38022667666318311</v>
      </c>
      <c r="N636" s="8">
        <f t="shared" ref="N636:R636" si="169">-1* AVERAGEIF($J343:$J630,"=0",N343:N630)</f>
        <v>-0.38850442594895956</v>
      </c>
      <c r="O636" s="8">
        <f t="shared" si="169"/>
        <v>0.21075719489415892</v>
      </c>
      <c r="P636" s="8">
        <f t="shared" si="169"/>
        <v>-0.33499407091052902</v>
      </c>
      <c r="Q636" s="8">
        <f t="shared" si="169"/>
        <v>0.11659811543851734</v>
      </c>
      <c r="R636" s="8">
        <f t="shared" si="169"/>
        <v>-5.9299867409908336</v>
      </c>
      <c r="S636" s="8" t="s">
        <v>36</v>
      </c>
      <c r="T636" s="8">
        <f>-1* AVERAGEIF($J343:$J630,"=0",T343:T630)</f>
        <v>-0.10865440397433399</v>
      </c>
      <c r="U636" s="8">
        <f t="shared" ref="U636:Y636" si="170">-1* AVERAGEIF($J343:$J630,"=0",U343:U630)</f>
        <v>-0.10724951662316549</v>
      </c>
      <c r="V636" s="8">
        <f t="shared" si="170"/>
        <v>0.19924570321864424</v>
      </c>
      <c r="W636" s="8">
        <f t="shared" si="170"/>
        <v>-0.2462383783887398</v>
      </c>
      <c r="X636" s="8">
        <f t="shared" si="170"/>
        <v>-0.20247024616145953</v>
      </c>
      <c r="Y636" s="8">
        <f t="shared" si="170"/>
        <v>-2.3283821015985069</v>
      </c>
      <c r="Z636" s="8" t="str">
        <f t="shared" si="158"/>
        <v>Gain &lt;= 0</v>
      </c>
      <c r="AA636" s="8">
        <f>-1* AVERAGEIF($J343:$J630,"=0",AA343:AA630)</f>
        <v>0.63397483254773257</v>
      </c>
      <c r="AB636" s="8">
        <f t="shared" ref="AB636:AF636" si="171">-1* AVERAGEIF($J343:$J630,"=0",AB343:AB630)</f>
        <v>0.63438077800734505</v>
      </c>
      <c r="AC636" s="8">
        <f t="shared" si="171"/>
        <v>0.69530381617015846</v>
      </c>
      <c r="AD636" s="8">
        <f t="shared" si="171"/>
        <v>0.55086569968678267</v>
      </c>
      <c r="AE636" s="8">
        <f t="shared" si="171"/>
        <v>0.5945053547553899</v>
      </c>
      <c r="AF636" s="8">
        <f t="shared" si="171"/>
        <v>-0.58114902777151844</v>
      </c>
      <c r="AK636" s="8"/>
      <c r="AL636" s="8"/>
      <c r="AM636" s="8"/>
      <c r="AN636" s="8"/>
      <c r="AO636" s="8"/>
      <c r="AQ636" s="10"/>
    </row>
    <row r="637" spans="6:43" x14ac:dyDescent="0.3">
      <c r="G637" s="15"/>
      <c r="H637" s="15"/>
      <c r="I637" s="15"/>
      <c r="J637" s="15"/>
      <c r="K637" s="15"/>
      <c r="L637" s="8" t="str">
        <f t="shared" si="168"/>
        <v>Target; Gain &gt; 0.6</v>
      </c>
      <c r="M637" s="8">
        <f t="shared" ref="M637:R637" si="172">-1* AVERAGEIFS(M343:M630,$H343:$H630,"=1",$BB$343:$BB$630,"&gt;="&amp;$L$632)</f>
        <v>0.40571299404135419</v>
      </c>
      <c r="N637" s="8">
        <f t="shared" si="172"/>
        <v>0.39960659347980532</v>
      </c>
      <c r="O637" s="8">
        <f t="shared" si="172"/>
        <v>0.86503454055792928</v>
      </c>
      <c r="P637" s="8">
        <f t="shared" si="172"/>
        <v>0.79685484285610286</v>
      </c>
      <c r="Q637" s="8">
        <f t="shared" si="172"/>
        <v>0.3605132159334965</v>
      </c>
      <c r="R637" s="8">
        <f t="shared" si="172"/>
        <v>0.80583692574241295</v>
      </c>
      <c r="S637" s="8" t="str">
        <f>"Target; Gain &gt; "&amp;S632</f>
        <v>Target; Gain &gt; 0.6</v>
      </c>
      <c r="T637" s="8">
        <f t="shared" ref="T637:Y637" si="173">-1* AVERAGEIFS(T343:T630,$H343:$H630,"=1",$BB$343:$BB$630,"&gt;="&amp;$L$632)</f>
        <v>0.3455469231984179</v>
      </c>
      <c r="U637" s="8">
        <f t="shared" si="173"/>
        <v>0.35594590858273323</v>
      </c>
      <c r="V637" s="8">
        <f t="shared" si="173"/>
        <v>0.62277127500698848</v>
      </c>
      <c r="W637" s="8">
        <f t="shared" si="173"/>
        <v>0.63460462101382675</v>
      </c>
      <c r="X637" s="8">
        <f t="shared" si="173"/>
        <v>0.30534297685520484</v>
      </c>
      <c r="Y637" s="8">
        <f t="shared" si="173"/>
        <v>0.51961990499672039</v>
      </c>
      <c r="Z637" s="8" t="str">
        <f t="shared" si="158"/>
        <v>Target; Gain &gt; 0.6</v>
      </c>
      <c r="AA637" s="8">
        <f t="shared" ref="AA637:AF637" si="174">-1* AVERAGEIFS(AA343:AA630,$H343:$H630,"=1",$BB$343:$BB$630,"&gt;="&amp;$L$632)</f>
        <v>0.76297151410228881</v>
      </c>
      <c r="AB637" s="8">
        <f t="shared" si="174"/>
        <v>0.76833480226574569</v>
      </c>
      <c r="AC637" s="8">
        <f t="shared" si="174"/>
        <v>0.84527242892056287</v>
      </c>
      <c r="AD637" s="8">
        <f t="shared" si="174"/>
        <v>0.84239731091086489</v>
      </c>
      <c r="AE637" s="8">
        <f t="shared" si="174"/>
        <v>0.75693323608384111</v>
      </c>
      <c r="AF637" s="8">
        <f t="shared" si="174"/>
        <v>0.77759935934096558</v>
      </c>
      <c r="AK637" s="8"/>
    </row>
    <row r="638" spans="6:43" x14ac:dyDescent="0.3">
      <c r="G638" s="15"/>
      <c r="H638" s="15"/>
      <c r="I638" s="15"/>
      <c r="J638" s="15"/>
      <c r="K638" s="15"/>
      <c r="L638" s="8" t="str">
        <f t="shared" si="168"/>
        <v>Target (or sym)</v>
      </c>
      <c r="M638" s="8">
        <f>-1* AVERAGEIFS(M343:M630,$H343:$H630,"=1")</f>
        <v>-4.543280978859697E-2</v>
      </c>
      <c r="N638" s="8">
        <f t="shared" ref="N638:R638" si="175">-1* AVERAGEIFS(N343:N630,$H343:$H630,"=1")</f>
        <v>-5.1027287746848858E-2</v>
      </c>
      <c r="O638" s="8">
        <f t="shared" si="175"/>
        <v>0.37376510128620316</v>
      </c>
      <c r="P638" s="8">
        <f t="shared" si="175"/>
        <v>0.35741831397406182</v>
      </c>
      <c r="Q638" s="8">
        <f t="shared" si="175"/>
        <v>0.17282093625966027</v>
      </c>
      <c r="R638" s="8">
        <f t="shared" si="175"/>
        <v>-16.21081364331781</v>
      </c>
      <c r="S638" s="8" t="s">
        <v>38</v>
      </c>
      <c r="T638" s="8">
        <f>-1* AVERAGEIFS(T343:T630,$H343:$H630,"=1")</f>
        <v>2.4606394541388694E-2</v>
      </c>
      <c r="U638" s="8">
        <f t="shared" ref="U638:Y638" si="176">-1* AVERAGEIFS(U343:U630,$H343:$H630,"=1")</f>
        <v>2.8087553880428308E-2</v>
      </c>
      <c r="V638" s="8">
        <f t="shared" si="176"/>
        <v>0.25036223332703417</v>
      </c>
      <c r="W638" s="8">
        <f t="shared" si="176"/>
        <v>8.8055338017543588E-2</v>
      </c>
      <c r="X638" s="8">
        <f t="shared" si="176"/>
        <v>-9.7087758629357535E-2</v>
      </c>
      <c r="Y638" s="8">
        <f t="shared" si="176"/>
        <v>-5.5952267263237525</v>
      </c>
      <c r="Z638" s="8" t="str">
        <f t="shared" si="158"/>
        <v>Target (or sym)</v>
      </c>
      <c r="AA638" s="8">
        <f>-1* AVERAGEIFS(AA343:AA630,$H343:$H630,"=1")</f>
        <v>0.66118813893991424</v>
      </c>
      <c r="AB638" s="8">
        <f t="shared" ref="AB638:AF638" si="177">-1* AVERAGEIFS(AB343:AB630,$H343:$H630,"=1")</f>
        <v>0.66412303236994941</v>
      </c>
      <c r="AC638" s="8">
        <f t="shared" si="177"/>
        <v>0.71135294805745519</v>
      </c>
      <c r="AD638" s="8">
        <f t="shared" si="177"/>
        <v>0.5782123840807929</v>
      </c>
      <c r="AE638" s="8">
        <f t="shared" si="177"/>
        <v>0.62190326006639984</v>
      </c>
      <c r="AF638" s="8">
        <f t="shared" si="177"/>
        <v>-1.8525701559673791</v>
      </c>
      <c r="AK638" s="8"/>
    </row>
    <row r="639" spans="6:43" x14ac:dyDescent="0.3">
      <c r="G639" s="15"/>
      <c r="H639" s="15"/>
      <c r="I639" s="15"/>
      <c r="J639" s="15"/>
      <c r="K639" s="15"/>
      <c r="L639" s="8" t="str">
        <f t="shared" si="168"/>
        <v>Target (or sym); Gain &gt; 0</v>
      </c>
      <c r="M639" s="8">
        <f>-1* AVERAGEIFS(M343:M630,$H343:$H630,"=1",$J343:$J630,"=1")</f>
        <v>0.30290964516366858</v>
      </c>
      <c r="N639" s="8">
        <f t="shared" ref="N639:R639" si="178">-1* AVERAGEIFS(N343:N630,$H343:$H630,"=1",$J343:$J630,"=1")</f>
        <v>0.29756664086703799</v>
      </c>
      <c r="O639" s="8">
        <f t="shared" si="178"/>
        <v>0.58155284751764802</v>
      </c>
      <c r="P639" s="8">
        <f t="shared" si="178"/>
        <v>0.59729003691562521</v>
      </c>
      <c r="Q639" s="8">
        <f t="shared" si="178"/>
        <v>0.20852057468156149</v>
      </c>
      <c r="R639" s="8">
        <f t="shared" si="178"/>
        <v>0.77029626562325326</v>
      </c>
      <c r="S639" s="8" t="s">
        <v>52</v>
      </c>
      <c r="T639" s="8">
        <f>-1* AVERAGEIFS(T343:T630,$H343:$H630,"=1",$J343:$J630,"=1")</f>
        <v>0.22220670806036133</v>
      </c>
      <c r="U639" s="8">
        <f t="shared" ref="U639:Y639" si="179">-1* AVERAGEIFS(U343:U630,$H343:$H630,"=1",$J343:$J630,"=1")</f>
        <v>0.22801211194730198</v>
      </c>
      <c r="V639" s="8">
        <f t="shared" si="179"/>
        <v>0.41024717591755194</v>
      </c>
      <c r="W639" s="8">
        <f t="shared" si="179"/>
        <v>0.2432107010107338</v>
      </c>
      <c r="X639" s="8">
        <f t="shared" si="179"/>
        <v>2.8282286429172729E-2</v>
      </c>
      <c r="Y639" s="8">
        <f t="shared" si="179"/>
        <v>0.50840969957049331</v>
      </c>
      <c r="Z639" s="8" t="str">
        <f t="shared" si="158"/>
        <v>Target (or sym); Gain &gt; 0</v>
      </c>
      <c r="AA639" s="8">
        <f>-1* AVERAGEIFS(AA343:AA630,$H343:$H630,"=1",$J343:$J630,"=1")</f>
        <v>0.6926633070618311</v>
      </c>
      <c r="AB639" s="8">
        <f t="shared" ref="AB639:AF639" si="180">-1* AVERAGEIFS(AB343:AB630,$H343:$H630,"=1",$J343:$J630,"=1")</f>
        <v>0.69654396734257384</v>
      </c>
      <c r="AC639" s="8">
        <f t="shared" si="180"/>
        <v>0.74785330687660256</v>
      </c>
      <c r="AD639" s="8">
        <f t="shared" si="180"/>
        <v>0.57385932127035444</v>
      </c>
      <c r="AE639" s="8">
        <f t="shared" si="180"/>
        <v>0.63352151991660277</v>
      </c>
      <c r="AF639" s="8">
        <f t="shared" si="180"/>
        <v>0.73483191524027458</v>
      </c>
      <c r="AK639" s="8"/>
    </row>
    <row r="640" spans="6:43" x14ac:dyDescent="0.3">
      <c r="G640" s="15"/>
      <c r="H640" s="15"/>
      <c r="I640" s="15"/>
      <c r="J640" s="15"/>
      <c r="K640" s="15"/>
      <c r="L640" s="8" t="str">
        <f t="shared" si="168"/>
        <v>Target (or sym); Gain &lt;= 0</v>
      </c>
      <c r="M640" s="8">
        <f>-1* AVERAGEIFS(M343:M630,$H343:$H630,"=1",$J343:$J630,"=0")</f>
        <v>-1.438802629597659</v>
      </c>
      <c r="N640" s="8">
        <f t="shared" ref="N640:R640" si="181">-1* AVERAGEIFS(N343:N630,$H343:$H630,"=1",$J343:$J630,"=0")</f>
        <v>-1.4454030022023963</v>
      </c>
      <c r="O640" s="8">
        <f t="shared" si="181"/>
        <v>-0.45738588363957638</v>
      </c>
      <c r="P640" s="8">
        <f t="shared" si="181"/>
        <v>-0.60206857779219169</v>
      </c>
      <c r="Q640" s="8">
        <f t="shared" si="181"/>
        <v>3.0022382572055341E-2</v>
      </c>
      <c r="R640" s="8">
        <f t="shared" si="181"/>
        <v>-84.135253279082065</v>
      </c>
      <c r="S640" s="8" t="s">
        <v>132</v>
      </c>
      <c r="T640" s="8">
        <f>-1* AVERAGEIFS(T343:T630,$H343:$H630,"=1",$J343:$J630,"=0")</f>
        <v>-0.76579485953450188</v>
      </c>
      <c r="U640" s="8">
        <f t="shared" ref="U640:Y640" si="182">-1* AVERAGEIFS(U343:U630,$H343:$H630,"=1",$J343:$J630,"=0")</f>
        <v>-0.77161067838706621</v>
      </c>
      <c r="V640" s="8">
        <f t="shared" si="182"/>
        <v>-0.38917753703503727</v>
      </c>
      <c r="W640" s="8">
        <f t="shared" si="182"/>
        <v>-0.53256611395521714</v>
      </c>
      <c r="X640" s="8">
        <f t="shared" si="182"/>
        <v>-0.59856793886347859</v>
      </c>
      <c r="Y640" s="8">
        <f t="shared" si="182"/>
        <v>-30.009772429900735</v>
      </c>
      <c r="Z640" s="8" t="str">
        <f t="shared" si="158"/>
        <v>Target (or sym); Gain &lt;= 0</v>
      </c>
      <c r="AA640" s="8">
        <f>-1* AVERAGEIFS(AA343:AA630,$H343:$H630,"=1",$J343:$J630,"=0")</f>
        <v>0.53528746645224667</v>
      </c>
      <c r="AB640" s="8">
        <f t="shared" ref="AB640:AF640" si="183">-1* AVERAGEIFS(AB343:AB630,$H343:$H630,"=1",$J343:$J630,"=0")</f>
        <v>0.53443929247945188</v>
      </c>
      <c r="AC640" s="8">
        <f t="shared" si="183"/>
        <v>0.56535151278086515</v>
      </c>
      <c r="AD640" s="8">
        <f t="shared" si="183"/>
        <v>0.59562463532254628</v>
      </c>
      <c r="AE640" s="8">
        <f t="shared" si="183"/>
        <v>0.57543022066558769</v>
      </c>
      <c r="AF640" s="8">
        <f t="shared" si="183"/>
        <v>-12.202178440797995</v>
      </c>
      <c r="AK640" s="8"/>
    </row>
    <row r="641" spans="1:52" x14ac:dyDescent="0.3">
      <c r="G641" s="15"/>
      <c r="H641" s="15"/>
      <c r="I641" s="15"/>
      <c r="J641" s="15"/>
      <c r="K641" s="15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  <c r="AA641" s="8"/>
      <c r="AB641" s="8"/>
      <c r="AC641" s="8"/>
      <c r="AD641" s="8"/>
      <c r="AE641" s="8"/>
      <c r="AF641" s="8"/>
      <c r="AK641" s="8"/>
    </row>
    <row r="642" spans="1:52" x14ac:dyDescent="0.3">
      <c r="G642" s="15"/>
      <c r="H642" s="15"/>
      <c r="I642" s="15"/>
      <c r="J642" s="15"/>
      <c r="K642" s="35" t="s">
        <v>61</v>
      </c>
      <c r="L642" s="15">
        <f>S642</f>
        <v>0.6</v>
      </c>
      <c r="M642" s="3" t="s">
        <v>3</v>
      </c>
      <c r="N642" s="3" t="s">
        <v>4</v>
      </c>
      <c r="O642" s="3" t="s">
        <v>6</v>
      </c>
      <c r="P642" s="3" t="s">
        <v>8</v>
      </c>
      <c r="Q642" s="3" t="s">
        <v>10</v>
      </c>
      <c r="R642" s="3" t="s">
        <v>12</v>
      </c>
      <c r="S642" s="7">
        <f>X292</f>
        <v>0.6</v>
      </c>
      <c r="T642" s="3" t="s">
        <v>3</v>
      </c>
      <c r="U642" s="3" t="s">
        <v>4</v>
      </c>
      <c r="V642" s="3" t="s">
        <v>6</v>
      </c>
      <c r="W642" s="3" t="s">
        <v>8</v>
      </c>
      <c r="X642" s="3" t="s">
        <v>10</v>
      </c>
      <c r="Y642" s="16" t="s">
        <v>12</v>
      </c>
      <c r="Z642" s="15">
        <f t="shared" ref="Z642:Z650" si="184">S642</f>
        <v>0.6</v>
      </c>
      <c r="AA642" s="3" t="s">
        <v>3</v>
      </c>
      <c r="AB642" s="3" t="s">
        <v>4</v>
      </c>
      <c r="AC642" s="3" t="s">
        <v>6</v>
      </c>
      <c r="AD642" s="3" t="s">
        <v>8</v>
      </c>
      <c r="AE642" s="3" t="s">
        <v>10</v>
      </c>
      <c r="AF642" s="16" t="s">
        <v>12</v>
      </c>
      <c r="AK642" s="15"/>
      <c r="AL642" s="15"/>
      <c r="AM642" s="15"/>
      <c r="AN642" s="15"/>
      <c r="AO642" s="15"/>
    </row>
    <row r="643" spans="1:52" x14ac:dyDescent="0.3">
      <c r="G643" s="8"/>
      <c r="H643" s="8"/>
      <c r="I643" s="8"/>
      <c r="J643" s="8"/>
      <c r="K643" s="8"/>
      <c r="L643" s="8" t="str">
        <f>S643</f>
        <v>ALL</v>
      </c>
      <c r="M643" s="8">
        <f>-1 *MEDIAN(M343:M630)</f>
        <v>0.16134442155289117</v>
      </c>
      <c r="N643" s="8">
        <f t="shared" ref="N643:R643" si="185">-1 *MEDIAN(N343:N630)</f>
        <v>0.15540518807621118</v>
      </c>
      <c r="O643" s="8">
        <f t="shared" si="185"/>
        <v>0.50577097344034938</v>
      </c>
      <c r="P643" s="8">
        <f t="shared" si="185"/>
        <v>0.43602245093165892</v>
      </c>
      <c r="Q643" s="8">
        <f t="shared" si="185"/>
        <v>0.14487513554092918</v>
      </c>
      <c r="R643" s="8">
        <f t="shared" si="185"/>
        <v>0.57667344664973896</v>
      </c>
      <c r="S643" s="8" t="s">
        <v>15</v>
      </c>
      <c r="T643" s="8">
        <f>-1 *MEDIAN(T343:T630)</f>
        <v>0.18350686132567418</v>
      </c>
      <c r="U643" s="8">
        <f t="shared" ref="U643:Y643" si="186">-1 *MEDIAN(U343:U630)</f>
        <v>0.18548258204288975</v>
      </c>
      <c r="V643" s="8">
        <f t="shared" si="186"/>
        <v>0.42125699832638852</v>
      </c>
      <c r="W643" s="8">
        <f t="shared" si="186"/>
        <v>0.27386310657479895</v>
      </c>
      <c r="X643" s="8">
        <f t="shared" si="186"/>
        <v>-8.8354633060883425E-2</v>
      </c>
      <c r="Y643" s="8">
        <f t="shared" si="186"/>
        <v>0.25519588698501972</v>
      </c>
      <c r="Z643" s="8" t="str">
        <f t="shared" si="184"/>
        <v>ALL</v>
      </c>
      <c r="AA643" s="8">
        <f>-1 *MEDIAN(AA343:AA630)</f>
        <v>0.7049404365095282</v>
      </c>
      <c r="AB643" s="8">
        <f t="shared" ref="AB643:AF643" si="187">-1 *MEDIAN(AB343:AB630)</f>
        <v>0.70495210747453851</v>
      </c>
      <c r="AC643" s="8">
        <f t="shared" si="187"/>
        <v>0.7787263638485219</v>
      </c>
      <c r="AD643" s="8">
        <f t="shared" si="187"/>
        <v>0.75186574176172183</v>
      </c>
      <c r="AE643" s="8">
        <f t="shared" si="187"/>
        <v>0.60853428914636498</v>
      </c>
      <c r="AF643" s="8">
        <f t="shared" si="187"/>
        <v>0.59053419189537038</v>
      </c>
      <c r="AK643" s="8"/>
      <c r="AL643" s="8"/>
      <c r="AM643" s="8"/>
      <c r="AN643" s="8"/>
      <c r="AO643" s="8"/>
    </row>
    <row r="644" spans="1:52" x14ac:dyDescent="0.3">
      <c r="G644" s="8"/>
      <c r="H644" s="8"/>
      <c r="I644" s="8"/>
      <c r="J644" s="8"/>
      <c r="K644" s="8"/>
      <c r="L644" s="8" t="str">
        <f>S644</f>
        <v>Gain &gt; 0.6</v>
      </c>
      <c r="M644" s="8" cm="1">
        <f t="array" ref="M644">-1* MEDIAN(_xlfn._xlws.FILTER(M343:M630, $BB343:$BB630 &gt; $S632))</f>
        <v>0.40571299404135419</v>
      </c>
      <c r="N644" s="8" cm="1">
        <f t="array" ref="N644">-1* MEDIAN(_xlfn._xlws.FILTER(N343:N630, $BB343:$BB630 &gt; $S632))</f>
        <v>0.39960659347980532</v>
      </c>
      <c r="O644" s="8" cm="1">
        <f t="array" ref="O644">-1* MEDIAN(_xlfn._xlws.FILTER(O343:O630, $BB343:$BB630 &gt; $S632))</f>
        <v>0.86503454055792928</v>
      </c>
      <c r="P644" s="8" cm="1">
        <f t="array" ref="P644">-1* MEDIAN(_xlfn._xlws.FILTER(P343:P630, $BB343:$BB630 &gt; $S632))</f>
        <v>0.79685484285610286</v>
      </c>
      <c r="Q644" s="8" cm="1">
        <f t="array" ref="Q644">-1* MEDIAN(_xlfn._xlws.FILTER(Q343:Q630, $BB343:$BB630 &gt; $S632))</f>
        <v>0.3605132159334965</v>
      </c>
      <c r="R644" s="8" cm="1">
        <f t="array" ref="R644">-1* MEDIAN(_xlfn._xlws.FILTER(R343:R630, $BB343:$BB630 &gt; $S632))</f>
        <v>0.80583692574241295</v>
      </c>
      <c r="S644" s="8" t="str">
        <f>"Gain &gt; "&amp;S642</f>
        <v>Gain &gt; 0.6</v>
      </c>
      <c r="T644" s="8" cm="1">
        <f t="array" ref="T644">-1* MEDIAN(_xlfn._xlws.FILTER(T343:T630, $BB343:$BB630 &gt; $S632))</f>
        <v>0.3455469231984179</v>
      </c>
      <c r="U644" s="8" cm="1">
        <f t="array" ref="U644">-1* MEDIAN(_xlfn._xlws.FILTER(U343:U630, $BB343:$BB630 &gt; $S632))</f>
        <v>0.35594590858273323</v>
      </c>
      <c r="V644" s="8" cm="1">
        <f t="array" ref="V644">-1* MEDIAN(_xlfn._xlws.FILTER(V343:V630, $BB343:$BB630 &gt; $S632))</f>
        <v>0.62277127500698848</v>
      </c>
      <c r="W644" s="8" cm="1">
        <f t="array" ref="W644">-1* MEDIAN(_xlfn._xlws.FILTER(W343:W630, $BB343:$BB630 &gt; $S632))</f>
        <v>0.63460462101382675</v>
      </c>
      <c r="X644" s="8" cm="1">
        <f t="array" ref="X644">-1* MEDIAN(_xlfn._xlws.FILTER(X343:X630, $BB343:$BB630 &gt; $S632))</f>
        <v>0.30534297685520484</v>
      </c>
      <c r="Y644" s="8" cm="1">
        <f t="array" ref="Y644">-1* MEDIAN(_xlfn._xlws.FILTER(Y343:Y630, $BB343:$BB630 &gt; $S632))</f>
        <v>0.51961990499672039</v>
      </c>
      <c r="Z644" s="8" t="str">
        <f t="shared" si="184"/>
        <v>Gain &gt; 0.6</v>
      </c>
      <c r="AA644" s="8" cm="1">
        <f t="array" ref="AA644">-1* MEDIAN(_xlfn._xlws.FILTER(AA343:AA630, $BB343:$BB630 &gt; $S632))</f>
        <v>0.76297151410228881</v>
      </c>
      <c r="AB644" s="8" cm="1">
        <f t="array" ref="AB644">-1* MEDIAN(_xlfn._xlws.FILTER(AB343:AB630, $BB343:$BB630 &gt; $S632))</f>
        <v>0.76833480226574569</v>
      </c>
      <c r="AC644" s="8" cm="1">
        <f t="array" ref="AC644">-1* MEDIAN(_xlfn._xlws.FILTER(AC343:AC630, $BB343:$BB630 &gt; $S632))</f>
        <v>0.84527242892056287</v>
      </c>
      <c r="AD644" s="8" cm="1">
        <f t="array" ref="AD644">-1* MEDIAN(_xlfn._xlws.FILTER(AD343:AD630, $BB343:$BB630 &gt; $S632))</f>
        <v>0.84239731091086489</v>
      </c>
      <c r="AE644" s="8" cm="1">
        <f t="array" ref="AE644">-1* MEDIAN(_xlfn._xlws.FILTER(AE343:AE630, $BB343:$BB630 &gt; $S632))</f>
        <v>0.75693323608384111</v>
      </c>
      <c r="AF644" s="8" cm="1">
        <f t="array" ref="AF644">-1* MEDIAN(_xlfn._xlws.FILTER(AF343:AF630, $BB343:$BB630 &gt; $S632))</f>
        <v>0.77759935934096558</v>
      </c>
      <c r="AK644" s="8"/>
      <c r="AL644" s="8"/>
      <c r="AM644" s="8"/>
      <c r="AN644" s="8"/>
      <c r="AO644" s="8"/>
    </row>
    <row r="645" spans="1:52" x14ac:dyDescent="0.3">
      <c r="L645" s="8" t="str">
        <f>S645</f>
        <v xml:space="preserve">Gain &gt; 0 </v>
      </c>
      <c r="M645" s="8" cm="1">
        <f t="array" ref="M645">-1* MEDIAN(_xlfn._xlws.FILTER(M343:M630, $J343:$J630 = 1))</f>
        <v>0.20541636726657064</v>
      </c>
      <c r="N645" s="8" cm="1">
        <f t="array" ref="N645">-1* MEDIAN(_xlfn._xlws.FILTER(N343:N630, $J343:$J630 = 1))</f>
        <v>0.19196540481633495</v>
      </c>
      <c r="O645" s="8" cm="1">
        <f t="array" ref="O645">-1* MEDIAN(_xlfn._xlws.FILTER(O343:O630, $J343:$J630 = 1))</f>
        <v>0.67208796738235455</v>
      </c>
      <c r="P645" s="8" cm="1">
        <f t="array" ref="P645">-1* MEDIAN(_xlfn._xlws.FILTER(P343:P630, $J343:$J630 = 1))</f>
        <v>0.61649314832800528</v>
      </c>
      <c r="Q645" s="8" cm="1">
        <f t="array" ref="Q645">-1* MEDIAN(_xlfn._xlws.FILTER(Q343:Q630, $J343:$J630 = 1))</f>
        <v>0.2017103939845955</v>
      </c>
      <c r="R645" s="8" cm="1">
        <f t="array" ref="R645">-1* MEDIAN(_xlfn._xlws.FILTER(R343:R630, $J343:$J630 = 1))</f>
        <v>0.67423756023521353</v>
      </c>
      <c r="S645" s="8" t="s">
        <v>35</v>
      </c>
      <c r="T645" s="8" cm="1">
        <f t="array" ref="T645">-1* MEDIAN(_xlfn._xlws.FILTER(T343:T630, $J343:$J630 = 1))</f>
        <v>0.1907523432804494</v>
      </c>
      <c r="U645" s="8" cm="1">
        <f t="array" ref="U645">-1* MEDIAN(_xlfn._xlws.FILTER(U343:U630, $J343:$J630 = 1))</f>
        <v>0.19708122304891651</v>
      </c>
      <c r="V645" s="8" cm="1">
        <f t="array" ref="V645">-1* MEDIAN(_xlfn._xlws.FILTER(V343:V630, $J343:$J630 = 1))</f>
        <v>0.49396194409723304</v>
      </c>
      <c r="W645" s="8" cm="1">
        <f t="array" ref="W645">-1* MEDIAN(_xlfn._xlws.FILTER(W343:W630, $J343:$J630 = 1))</f>
        <v>0.47060453851488571</v>
      </c>
      <c r="X645" s="8" cm="1">
        <f t="array" ref="X645">-1* MEDIAN(_xlfn._xlws.FILTER(X343:X630, $J343:$J630 = 1))</f>
        <v>-6.0329436923008319E-3</v>
      </c>
      <c r="Y645" s="8" cm="1">
        <f t="array" ref="Y645">-1* MEDIAN(_xlfn._xlws.FILTER(Y343:Y630, $J343:$J630 = 1))</f>
        <v>0.38753913366153125</v>
      </c>
      <c r="Z645" s="8" t="str">
        <f t="shared" si="184"/>
        <v xml:space="preserve">Gain &gt; 0 </v>
      </c>
      <c r="AA645" s="8" cm="1">
        <f t="array" ref="AA645">-1* MEDIAN(_xlfn._xlws.FILTER(AA343:AA630, $J343:$J630 = 1))</f>
        <v>0.73201550794337333</v>
      </c>
      <c r="AB645" s="8" cm="1">
        <f t="array" ref="AB645">-1* MEDIAN(_xlfn._xlws.FILTER(AB343:AB630, $J343:$J630 = 1))</f>
        <v>0.72961043056878228</v>
      </c>
      <c r="AC645" s="8" cm="1">
        <f t="array" ref="AC645">-1* MEDIAN(_xlfn._xlws.FILTER(AC343:AC630, $J343:$J630 = 1))</f>
        <v>0.81087567480384515</v>
      </c>
      <c r="AD645" s="8" cm="1">
        <f t="array" ref="AD645">-1* MEDIAN(_xlfn._xlws.FILTER(AD343:AD630, $J343:$J630 = 1))</f>
        <v>0.79392569877949115</v>
      </c>
      <c r="AE645" s="8" cm="1">
        <f t="array" ref="AE645">-1* MEDIAN(_xlfn._xlws.FILTER(AE343:AE630, $J343:$J630 = 1))</f>
        <v>0.65564050201389557</v>
      </c>
      <c r="AF645" s="8" cm="1">
        <f t="array" ref="AF645">-1* MEDIAN(_xlfn._xlws.FILTER(AF343:AF630, $J343:$J630 = 1))</f>
        <v>0.68138631589512544</v>
      </c>
      <c r="AK645" s="8"/>
      <c r="AL645" s="8"/>
      <c r="AM645" s="8"/>
      <c r="AN645" s="8"/>
      <c r="AO645" s="8"/>
      <c r="AQ645" s="10"/>
    </row>
    <row r="646" spans="1:52" x14ac:dyDescent="0.3">
      <c r="L646" s="8" t="str">
        <f t="shared" ref="L646:L650" si="188">S646</f>
        <v>Gain &lt;= 0</v>
      </c>
      <c r="M646" s="8" cm="1">
        <f t="array" ref="M646">-1* MEDIAN(_xlfn._xlws.FILTER(M343:M630, $J343:$J630 = 0))</f>
        <v>-4.2745425921411617E-3</v>
      </c>
      <c r="N646" s="8" cm="1">
        <f t="array" ref="N646">-1* MEDIAN(_xlfn._xlws.FILTER(N343:N630, $J343:$J630 = 0))</f>
        <v>-8.8750554123748354E-3</v>
      </c>
      <c r="O646" s="8" cm="1">
        <f t="array" ref="O646">-1* MEDIAN(_xlfn._xlws.FILTER(O343:O630, $J343:$J630 = 0))</f>
        <v>0.30734314257764062</v>
      </c>
      <c r="P646" s="8" cm="1">
        <f t="array" ref="P646">-1* MEDIAN(_xlfn._xlws.FILTER(P343:P630, $J343:$J630 = 0))</f>
        <v>3.2584611414683815E-2</v>
      </c>
      <c r="Q646" s="8" cm="1">
        <f t="array" ref="Q646">-1* MEDIAN(_xlfn._xlws.FILTER(Q343:Q630, $J343:$J630 = 0))</f>
        <v>7.8734972224245872E-2</v>
      </c>
      <c r="R646" s="8" cm="1">
        <f t="array" ref="R646">-1* MEDIAN(_xlfn._xlws.FILTER(R343:R630, $J343:$J630 = 0))</f>
        <v>0.36706619371744609</v>
      </c>
      <c r="S646" s="8" t="s">
        <v>36</v>
      </c>
      <c r="T646" s="8" cm="1">
        <f t="array" ref="T646">-1* MEDIAN(_xlfn._xlws.FILTER(T343:T630, $J343:$J630 = 0))</f>
        <v>9.1291780777998002E-2</v>
      </c>
      <c r="U646" s="8" cm="1">
        <f t="array" ref="U646">-1* MEDIAN(_xlfn._xlws.FILTER(U343:U630, $J343:$J630 = 0))</f>
        <v>9.5404186193178947E-2</v>
      </c>
      <c r="V646" s="8" cm="1">
        <f t="array" ref="V646">-1* MEDIAN(_xlfn._xlws.FILTER(V343:V630, $J343:$J630 = 0))</f>
        <v>0.31057228533075293</v>
      </c>
      <c r="W646" s="8" cm="1">
        <f t="array" ref="W646">-1* MEDIAN(_xlfn._xlws.FILTER(W343:W630, $J343:$J630 = 0))</f>
        <v>6.3286544200184952E-2</v>
      </c>
      <c r="X646" s="8" cm="1">
        <f t="array" ref="X646">-1* MEDIAN(_xlfn._xlws.FILTER(X343:X630, $J343:$J630 = 0))</f>
        <v>-0.25244929730232329</v>
      </c>
      <c r="Y646" s="8" cm="1">
        <f t="array" ref="Y646">-1* MEDIAN(_xlfn._xlws.FILTER(Y343:Y630, $J343:$J630 = 0))</f>
        <v>-1.922959784636261E-2</v>
      </c>
      <c r="Z646" s="8" t="str">
        <f t="shared" si="184"/>
        <v>Gain &lt;= 0</v>
      </c>
      <c r="AA646" s="8" cm="1">
        <f t="array" ref="AA646">-1* MEDIAN(_xlfn._xlws.FILTER(AA343:AA630, $J343:$J630 = 0))</f>
        <v>0.67633772249134061</v>
      </c>
      <c r="AB646" s="8" cm="1">
        <f t="array" ref="AB646">-1* MEDIAN(_xlfn._xlws.FILTER(AB343:AB630, $J343:$J630 = 0))</f>
        <v>0.67671318417982529</v>
      </c>
      <c r="AC646" s="8" cm="1">
        <f t="array" ref="AC646">-1* MEDIAN(_xlfn._xlws.FILTER(AC343:AC630, $J343:$J630 = 0))</f>
        <v>0.72708232695198194</v>
      </c>
      <c r="AD646" s="8" cm="1">
        <f t="array" ref="AD646">-1* MEDIAN(_xlfn._xlws.FILTER(AD343:AD630, $J343:$J630 = 0))</f>
        <v>0.68001314823029579</v>
      </c>
      <c r="AE646" s="8" cm="1">
        <f t="array" ref="AE646">-1* MEDIAN(_xlfn._xlws.FILTER(AE343:AE630, $J343:$J630 = 0))</f>
        <v>0.58005216128511994</v>
      </c>
      <c r="AF646" s="8" cm="1">
        <f t="array" ref="AF646">-1* MEDIAN(_xlfn._xlws.FILTER(AF343:AF630, $J343:$J630 = 0))</f>
        <v>0.45371388136451141</v>
      </c>
      <c r="AK646" s="8"/>
      <c r="AL646" s="8"/>
      <c r="AM646" s="8"/>
      <c r="AN646" s="8"/>
      <c r="AO646" s="8"/>
      <c r="AQ646" s="10"/>
    </row>
    <row r="647" spans="1:52" x14ac:dyDescent="0.3">
      <c r="G647" s="15"/>
      <c r="H647" s="15"/>
      <c r="I647" s="15"/>
      <c r="J647" s="15"/>
      <c r="K647" s="15"/>
      <c r="L647" s="8" t="str">
        <f t="shared" si="188"/>
        <v>Target; Gain &gt; 0.6</v>
      </c>
      <c r="M647" s="8" cm="1">
        <f t="array" ref="M647">-1* MEDIAN(_xlfn._xlws.FILTER(M343:M630, ($H$343:$H$630=1)*($BB$343:$BB$630&gt;=$L$632)))</f>
        <v>0.40571299404135419</v>
      </c>
      <c r="N647" s="8" cm="1">
        <f t="array" ref="N647">-1* MEDIAN(_xlfn._xlws.FILTER(N343:N630, ($H$343:$H$630=1)*($BB$343:$BB$630&gt;=$L$632)))</f>
        <v>0.39960659347980532</v>
      </c>
      <c r="O647" s="8" cm="1">
        <f t="array" ref="O647">-1* MEDIAN(_xlfn._xlws.FILTER(O343:O630, ($H$343:$H$630=1)*($BB$343:$BB$630&gt;=$L$632)))</f>
        <v>0.86503454055792928</v>
      </c>
      <c r="P647" s="8" cm="1">
        <f t="array" ref="P647">-1* MEDIAN(_xlfn._xlws.FILTER(P343:P630, ($H$343:$H$630=1)*($BB$343:$BB$630&gt;=$L$632)))</f>
        <v>0.79685484285610286</v>
      </c>
      <c r="Q647" s="8" cm="1">
        <f t="array" ref="Q647">-1* MEDIAN(_xlfn._xlws.FILTER(Q343:Q630, ($H$343:$H$630=1)*($BB$343:$BB$630&gt;=$L$632)))</f>
        <v>0.3605132159334965</v>
      </c>
      <c r="R647" s="8" cm="1">
        <f t="array" ref="R647">-1* MEDIAN(_xlfn._xlws.FILTER(R343:R630, ($H$343:$H$630=1)*($BB$343:$BB$630&gt;=$L$632)))</f>
        <v>0.80583692574241295</v>
      </c>
      <c r="S647" s="8" t="str">
        <f>"Target; Gain &gt; "&amp;S642</f>
        <v>Target; Gain &gt; 0.6</v>
      </c>
      <c r="T647" s="8" cm="1">
        <f t="array" ref="T647">-1* MEDIAN(_xlfn._xlws.FILTER(T343:T630, ($H$343:$H$630=1)*($BB$343:$BB$630&gt;=$L$632)))</f>
        <v>0.3455469231984179</v>
      </c>
      <c r="U647" s="8" cm="1">
        <f t="array" ref="U647">-1* MEDIAN(_xlfn._xlws.FILTER(U343:U630, ($H$343:$H$630=1)*($BB$343:$BB$630&gt;=$L$632)))</f>
        <v>0.35594590858273323</v>
      </c>
      <c r="V647" s="8" cm="1">
        <f t="array" ref="V647">-1* MEDIAN(_xlfn._xlws.FILTER(V343:V630, ($H$343:$H$630=1)*($BB$343:$BB$630&gt;=$L$632)))</f>
        <v>0.62277127500698848</v>
      </c>
      <c r="W647" s="8" cm="1">
        <f t="array" ref="W647">-1* MEDIAN(_xlfn._xlws.FILTER(W343:W630, ($H$343:$H$630=1)*($BB$343:$BB$630&gt;=$L$632)))</f>
        <v>0.63460462101382675</v>
      </c>
      <c r="X647" s="8" cm="1">
        <f t="array" ref="X647">-1* MEDIAN(_xlfn._xlws.FILTER(X343:X630, ($H$343:$H$630=1)*($BB$343:$BB$630&gt;=$L$632)))</f>
        <v>0.30534297685520484</v>
      </c>
      <c r="Y647" s="8" cm="1">
        <f t="array" ref="Y647">-1* MEDIAN(_xlfn._xlws.FILTER(Y343:Y630, ($H$343:$H$630=1)*($BB$343:$BB$630&gt;=$L$632)))</f>
        <v>0.51961990499672039</v>
      </c>
      <c r="Z647" s="8" t="str">
        <f t="shared" si="184"/>
        <v>Target; Gain &gt; 0.6</v>
      </c>
      <c r="AA647" s="8" cm="1">
        <f t="array" ref="AA647">-1* MEDIAN(_xlfn._xlws.FILTER(AA343:AA630, ($H$343:$H$630=1)*($BB$343:$BB$630&gt;=$L$632)))</f>
        <v>0.76297151410228881</v>
      </c>
      <c r="AB647" s="8" cm="1">
        <f t="array" ref="AB647">-1* MEDIAN(_xlfn._xlws.FILTER(AB343:AB630, ($H$343:$H$630=1)*($BB$343:$BB$630&gt;=$L$632)))</f>
        <v>0.76833480226574569</v>
      </c>
      <c r="AC647" s="8" cm="1">
        <f t="array" ref="AC647">-1* MEDIAN(_xlfn._xlws.FILTER(AC343:AC630, ($H$343:$H$630=1)*($BB$343:$BB$630&gt;=$L$632)))</f>
        <v>0.84527242892056287</v>
      </c>
      <c r="AD647" s="8" cm="1">
        <f t="array" ref="AD647">-1* MEDIAN(_xlfn._xlws.FILTER(AD343:AD630, ($H$343:$H$630=1)*($BB$343:$BB$630&gt;=$L$632)))</f>
        <v>0.84239731091086489</v>
      </c>
      <c r="AE647" s="8" cm="1">
        <f t="array" ref="AE647">-1* MEDIAN(_xlfn._xlws.FILTER(AE343:AE630, ($H$343:$H$630=1)*($BB$343:$BB$630&gt;=$L$632)))</f>
        <v>0.75693323608384111</v>
      </c>
      <c r="AF647" s="8" cm="1">
        <f t="array" ref="AF647">-1* MEDIAN(_xlfn._xlws.FILTER(AF343:AF630, ($H$343:$H$630=1)*($BB$343:$BB$630&gt;=$L$632)))</f>
        <v>0.77759935934096558</v>
      </c>
      <c r="AK647" s="8"/>
    </row>
    <row r="648" spans="1:52" x14ac:dyDescent="0.3">
      <c r="G648" s="15"/>
      <c r="H648" s="15"/>
      <c r="I648" s="15"/>
      <c r="J648" s="15"/>
      <c r="K648" s="15"/>
      <c r="L648" s="8" t="str">
        <f t="shared" si="188"/>
        <v>Target (or sym)</v>
      </c>
      <c r="M648" s="8" cm="1">
        <f t="array" ref="M648">-1* MEDIAN(_xlfn._xlws.FILTER(M343:M630, $H$343:$H$630=1))</f>
        <v>0.28128849140998546</v>
      </c>
      <c r="N648" s="8" cm="1">
        <f t="array" ref="N648">-1* MEDIAN(_xlfn._xlws.FILTER(N343:N630, $H$343:$H$630=1))</f>
        <v>0.27515634416479079</v>
      </c>
      <c r="O648" s="8" cm="1">
        <f t="array" ref="O648">-1* MEDIAN(_xlfn._xlws.FILTER(O343:O630, $H$343:$H$630=1))</f>
        <v>0.57029112697397111</v>
      </c>
      <c r="P648" s="8" cm="1">
        <f t="array" ref="P648">-1* MEDIAN(_xlfn._xlws.FILTER(P343:P630, $H$343:$H$630=1))</f>
        <v>0.71031356395288547</v>
      </c>
      <c r="Q648" s="8" cm="1">
        <f t="array" ref="Q648">-1* MEDIAN(_xlfn._xlws.FILTER(Q343:Q630, $H$343:$H$630=1))</f>
        <v>0.1159734581631341</v>
      </c>
      <c r="R648" s="8" cm="1">
        <f t="array" ref="R648">-1* MEDIAN(_xlfn._xlws.FILTER(R343:R630, $H$343:$H$630=1))</f>
        <v>0.73468126078419704</v>
      </c>
      <c r="S648" s="8" t="s">
        <v>38</v>
      </c>
      <c r="T648" s="8" cm="1">
        <f t="array" ref="T648">-1* MEDIAN(IF($H$343:$H$630=1, T343:T630))</f>
        <v>0.21243967487883023</v>
      </c>
      <c r="U648" s="8" cm="1">
        <f t="array" ref="U648">-1* MEDIAN(IF($H$343:$H$630=1, U343:U630))</f>
        <v>0.21825145013497524</v>
      </c>
      <c r="V648" s="8" cm="1">
        <f t="array" ref="V648">-1* MEDIAN(IF($H$343:$H$630=1, V343:V630))</f>
        <v>0.35555905247216374</v>
      </c>
      <c r="W648" s="8" cm="1">
        <f t="array" ref="W648">-1* MEDIAN(IF($H$343:$H$630=1, W343:W630))</f>
        <v>0.43929662202591879</v>
      </c>
      <c r="X648" s="8" cm="1">
        <f t="array" ref="X648">-1* MEDIAN(IF($H$343:$H$630=1, X343:X630))</f>
        <v>-6.6861545394738209E-2</v>
      </c>
      <c r="Y648" s="8" cm="1">
        <f t="array" ref="Y648">-1* MEDIAN(IF($H$343:$H$630=1, Y343:Y630))</f>
        <v>0.47459661543896037</v>
      </c>
      <c r="Z648" s="8" t="str">
        <f t="shared" si="184"/>
        <v>Target (or sym)</v>
      </c>
      <c r="AA648" s="8" cm="1">
        <f t="array" ref="AA648">-1* MEDIAN(IF($H$343:$H$630=1, AA343:AA630))</f>
        <v>0.73656837260950803</v>
      </c>
      <c r="AB648" s="8" cm="1">
        <f t="array" ref="AB648">-1* MEDIAN(IF($H$343:$H$630=1, AB343:AB630))</f>
        <v>0.73628556236082943</v>
      </c>
      <c r="AC648" s="8" cm="1">
        <f t="array" ref="AC648">-1* MEDIAN(IF($H$343:$H$630=1, AC343:AC630))</f>
        <v>0.75438883902490317</v>
      </c>
      <c r="AD648" s="8" cm="1">
        <f t="array" ref="AD648">-1* MEDIAN(IF($H$343:$H$630=1, AD343:AD630))</f>
        <v>0.71907692389261579</v>
      </c>
      <c r="AE648" s="8" cm="1">
        <f t="array" ref="AE648">-1* MEDIAN(IF($H$343:$H$630=1, AE343:AE630))</f>
        <v>0.60741308749327971</v>
      </c>
      <c r="AF648" s="8" cm="1">
        <f t="array" ref="AF648">-1* MEDIAN(IF($H$343:$H$630=1, AF343:AF630))</f>
        <v>0.75507350465485867</v>
      </c>
      <c r="AK648" s="8"/>
    </row>
    <row r="649" spans="1:52" x14ac:dyDescent="0.3">
      <c r="G649" s="15"/>
      <c r="H649" s="15"/>
      <c r="I649" s="15"/>
      <c r="J649" s="15"/>
      <c r="K649" s="15"/>
      <c r="L649" s="8" t="str">
        <f t="shared" si="188"/>
        <v>Target (or sym); Gain &gt; 0</v>
      </c>
      <c r="M649" s="8" cm="1">
        <f t="array" ref="M649">-1* MEDIAN(_xlfn._xlws.FILTER(M343:M630, ($H$343:$H$630=1)*($J$343:$J$630=1)))</f>
        <v>0.33265982177286302</v>
      </c>
      <c r="N649" s="8" cm="1">
        <f t="array" ref="N649">-1* MEDIAN(_xlfn._xlws.FILTER(N343:N630, ($H$343:$H$630=1)*($J$343:$J$630=1)))</f>
        <v>0.32951512850401665</v>
      </c>
      <c r="O649" s="8" cm="1">
        <f t="array" ref="O649">-1* MEDIAN(_xlfn._xlws.FILTER(O343:O630, ($H$343:$H$630=1)*($J$343:$J$630=1)))</f>
        <v>0.67091148042843529</v>
      </c>
      <c r="P649" s="8" cm="1">
        <f t="array" ref="P649">-1* MEDIAN(_xlfn._xlws.FILTER(P343:P630, ($H$343:$H$630=1)*($J$343:$J$630=1)))</f>
        <v>0.76107603289189618</v>
      </c>
      <c r="Q649" s="8" cm="1">
        <f t="array" ref="Q649">-1* MEDIAN(_xlfn._xlws.FILTER(Q343:Q630, ($H$343:$H$630=1)*($J$343:$J$630=1)))</f>
        <v>0.1851499483997559</v>
      </c>
      <c r="R649" s="8" cm="1">
        <f t="array" ref="R649">-1* MEDIAN(_xlfn._xlws.FILTER(R343:R630, ($H$343:$H$630=1)*($J$343:$J$630=1)))</f>
        <v>0.79145207609472767</v>
      </c>
      <c r="S649" s="8" t="s">
        <v>52</v>
      </c>
      <c r="T649" s="8" cm="1">
        <f t="array" ref="T649">-1* MEDIAN(_xlfn._xlws.FILTER(T343:T630, ($H$343:$H$630=1)*($J$343:$J$630=1)))</f>
        <v>0.26401016853553999</v>
      </c>
      <c r="U649" s="8" cm="1">
        <f t="array" ref="U649">-1* MEDIAN(_xlfn._xlws.FILTER(U343:U630, ($H$343:$H$630=1)*($J$343:$J$630=1)))</f>
        <v>0.26483101058933434</v>
      </c>
      <c r="V649" s="8" cm="1">
        <f t="array" ref="V649">-1* MEDIAN(_xlfn._xlws.FILTER(V343:V630, ($H$343:$H$630=1)*($J$343:$J$630=1)))</f>
        <v>0.48620910116986615</v>
      </c>
      <c r="W649" s="8" cm="1">
        <f t="array" ref="W649">-1* MEDIAN(_xlfn._xlws.FILTER(W343:W630, ($H$343:$H$630=1)*($J$343:$J$630=1)))</f>
        <v>0.54150486180408475</v>
      </c>
      <c r="X649" s="8" cm="1">
        <f t="array" ref="X649">-1* MEDIAN(_xlfn._xlws.FILTER(X343:X630, ($H$343:$H$630=1)*($J$343:$J$630=1)))</f>
        <v>2.9992350091671116E-2</v>
      </c>
      <c r="Y649" s="8" cm="1">
        <f t="array" ref="Y649">-1* MEDIAN(_xlfn._xlws.FILTER(Y343:Y630, ($H$343:$H$630=1)*($J$343:$J$630=1)))</f>
        <v>0.51961990499672039</v>
      </c>
      <c r="Z649" s="8" t="str">
        <f t="shared" si="184"/>
        <v>Target (or sym); Gain &gt; 0</v>
      </c>
      <c r="AA649" s="8" cm="1">
        <f t="array" ref="AA649">-1* MEDIAN(_xlfn._xlws.FILTER(AA343:AA630, ($H$343:$H$630=1)*($J$343:$J$630=1)))</f>
        <v>0.74425411679402353</v>
      </c>
      <c r="AB649" s="8" cm="1">
        <f t="array" ref="AB649">-1* MEDIAN(_xlfn._xlws.FILTER(AB343:AB630, ($H$343:$H$630=1)*($J$343:$J$630=1)))</f>
        <v>0.74684820800706631</v>
      </c>
      <c r="AC649" s="8" cm="1">
        <f t="array" ref="AC649">-1* MEDIAN(_xlfn._xlws.FILTER(AC343:AC630, ($H$343:$H$630=1)*($J$343:$J$630=1)))</f>
        <v>0.80479619141927627</v>
      </c>
      <c r="AD649" s="8" cm="1">
        <f t="array" ref="AD649">-1* MEDIAN(_xlfn._xlws.FILTER(AD343:AD630, ($H$343:$H$630=1)*($J$343:$J$630=1)))</f>
        <v>0.7927321754268003</v>
      </c>
      <c r="AE649" s="8" cm="1">
        <f t="array" ref="AE649">-1* MEDIAN(_xlfn._xlws.FILTER(AE343:AE630, ($H$343:$H$630=1)*($J$343:$J$630=1)))</f>
        <v>0.60995395879372138</v>
      </c>
      <c r="AF649" s="8" cm="1">
        <f t="array" ref="AF649">-1* MEDIAN(_xlfn._xlws.FILTER(AF343:AF630, ($H$343:$H$630=1)*($J$343:$J$630=1)))</f>
        <v>0.77759935934096558</v>
      </c>
      <c r="AK649" s="8"/>
    </row>
    <row r="650" spans="1:52" x14ac:dyDescent="0.3">
      <c r="G650" s="15"/>
      <c r="H650" s="15"/>
      <c r="I650" s="15"/>
      <c r="J650" s="15"/>
      <c r="K650" s="15"/>
      <c r="L650" s="8" t="str">
        <f t="shared" si="188"/>
        <v>Target (or sym); Gain &lt;= 0</v>
      </c>
      <c r="M650" s="8" cm="1">
        <f t="array" ref="M650">-1* MEDIAN(_xlfn._xlws.FILTER(M343:M630, ($H$343:$H$630=1)*($J$343:$J$630=0)))</f>
        <v>-1.438802629597659</v>
      </c>
      <c r="N650" s="8" cm="1">
        <f t="array" ref="N650">-1* MEDIAN(_xlfn._xlws.FILTER(N343:N630, ($H$343:$H$630=1)*($J$343:$J$630=0)))</f>
        <v>-1.4454030022023963</v>
      </c>
      <c r="O650" s="8" cm="1">
        <f t="array" ref="O650">-1* MEDIAN(_xlfn._xlws.FILTER(O343:O630, ($H$343:$H$630=1)*($J$343:$J$630=0)))</f>
        <v>-0.45738588363957633</v>
      </c>
      <c r="P650" s="8" cm="1">
        <f t="array" ref="P650">-1* MEDIAN(_xlfn._xlws.FILTER(P343:P630, ($H$343:$H$630=1)*($J$343:$J$630=0)))</f>
        <v>-0.60206857779219169</v>
      </c>
      <c r="Q650" s="8" cm="1">
        <f t="array" ref="Q650">-1* MEDIAN(_xlfn._xlws.FILTER(Q343:Q630, ($H$343:$H$630=1)*($J$343:$J$630=0)))</f>
        <v>3.0022382572055341E-2</v>
      </c>
      <c r="R650" s="8" cm="1">
        <f t="array" ref="R650">-1* MEDIAN(_xlfn._xlws.FILTER(R343:R630, ($H$343:$H$630=1)*($J$343:$J$630=0)))</f>
        <v>-84.13525327908205</v>
      </c>
      <c r="S650" s="8" t="s">
        <v>132</v>
      </c>
      <c r="T650" s="8" cm="1">
        <f t="array" ref="T650">-1* MEDIAN(_xlfn._xlws.FILTER(T343:T630, ($H$343:$H$630=1)*($J$343:$J$630=0)))</f>
        <v>-0.76579485953450188</v>
      </c>
      <c r="U650" s="8" cm="1">
        <f t="array" ref="U650">-1* MEDIAN(_xlfn._xlws.FILTER(U343:U630, ($H$343:$H$630=1)*($J$343:$J$630=0)))</f>
        <v>-0.77161067838706621</v>
      </c>
      <c r="V650" s="8" cm="1">
        <f t="array" ref="V650">-1* MEDIAN(_xlfn._xlws.FILTER(V343:V630, ($H$343:$H$630=1)*($J$343:$J$630=0)))</f>
        <v>-0.38917753703503732</v>
      </c>
      <c r="W650" s="8" cm="1">
        <f t="array" ref="W650">-1* MEDIAN(_xlfn._xlws.FILTER(W343:W630, ($H$343:$H$630=1)*($J$343:$J$630=0)))</f>
        <v>-0.53256611395521714</v>
      </c>
      <c r="X650" s="8" cm="1">
        <f t="array" ref="X650">-1* MEDIAN(_xlfn._xlws.FILTER(X343:X630, ($H$343:$H$630=1)*($J$343:$J$630=0)))</f>
        <v>-0.59856793886347859</v>
      </c>
      <c r="Y650" s="8" cm="1">
        <f t="array" ref="Y650">-1* MEDIAN(_xlfn._xlws.FILTER(Y343:Y630, ($H$343:$H$630=1)*($J$343:$J$630=0)))</f>
        <v>-30.009772429900735</v>
      </c>
      <c r="Z650" s="8" t="str">
        <f t="shared" si="184"/>
        <v>Target (or sym); Gain &lt;= 0</v>
      </c>
      <c r="AA650" s="8" cm="1">
        <f t="array" ref="AA650">-1* MEDIAN(_xlfn._xlws.FILTER(AA343:AA630, ($H$343:$H$630=1)*($J$343:$J$630=0)))</f>
        <v>0.53528746645224667</v>
      </c>
      <c r="AB650" s="8" cm="1">
        <f t="array" ref="AB650">-1* MEDIAN(_xlfn._xlws.FILTER(AB343:AB630, ($H$343:$H$630=1)*($J$343:$J$630=0)))</f>
        <v>0.53443929247945188</v>
      </c>
      <c r="AC650" s="8" cm="1">
        <f t="array" ref="AC650">-1* MEDIAN(_xlfn._xlws.FILTER(AC343:AC630, ($H$343:$H$630=1)*($J$343:$J$630=0)))</f>
        <v>0.56535151278086515</v>
      </c>
      <c r="AD650" s="8" cm="1">
        <f t="array" ref="AD650">-1* MEDIAN(_xlfn._xlws.FILTER(AD343:AD630, ($H$343:$H$630=1)*($J$343:$J$630=0)))</f>
        <v>0.59562463532254628</v>
      </c>
      <c r="AE650" s="8" cm="1">
        <f t="array" ref="AE650">-1* MEDIAN(_xlfn._xlws.FILTER(AE343:AE630, ($H$343:$H$630=1)*($J$343:$J$630=0)))</f>
        <v>0.57543022066558769</v>
      </c>
      <c r="AF650" s="8" cm="1">
        <f t="array" ref="AF650">-1* MEDIAN(_xlfn._xlws.FILTER(AF343:AF630, ($H$343:$H$630=1)*($J$343:$J$630=0)))</f>
        <v>-12.202178440797997</v>
      </c>
      <c r="AK650" s="8"/>
    </row>
    <row r="651" spans="1:52" x14ac:dyDescent="0.3">
      <c r="G651" s="8"/>
      <c r="H651" s="8"/>
      <c r="I651" s="8"/>
      <c r="J651" s="8"/>
      <c r="K651" s="8"/>
      <c r="L651" s="8"/>
    </row>
    <row r="652" spans="1:52" x14ac:dyDescent="0.3">
      <c r="G652" s="8"/>
      <c r="H652" s="8"/>
      <c r="I652" s="8"/>
      <c r="J652" s="8"/>
      <c r="K652" s="8"/>
      <c r="L652" s="8"/>
    </row>
    <row r="653" spans="1:52" x14ac:dyDescent="0.3">
      <c r="G653" s="8"/>
      <c r="H653" s="8"/>
      <c r="I653" s="8"/>
      <c r="J653" s="8"/>
      <c r="K653" s="8"/>
      <c r="L653" s="8"/>
      <c r="M653" s="45" t="s">
        <v>37</v>
      </c>
      <c r="N653" s="46"/>
      <c r="O653" s="46"/>
      <c r="P653" s="46"/>
      <c r="Q653" s="46"/>
      <c r="R653" s="46"/>
      <c r="S653" s="46"/>
      <c r="T653" s="46"/>
      <c r="U653" s="46"/>
      <c r="V653" s="46"/>
      <c r="W653" s="46"/>
      <c r="Y653" s="45" t="s">
        <v>57</v>
      </c>
      <c r="Z653" s="46"/>
      <c r="AA653" s="46"/>
      <c r="AB653" s="46"/>
      <c r="AC653" s="46"/>
      <c r="AD653" s="46"/>
      <c r="AE653" s="46"/>
      <c r="AF653" s="46"/>
      <c r="AG653" s="46"/>
      <c r="AH653" s="46"/>
      <c r="AI653" s="46"/>
      <c r="AK653" s="45" t="s">
        <v>56</v>
      </c>
      <c r="AL653" s="46"/>
      <c r="AM653" s="46"/>
      <c r="AN653" s="46"/>
      <c r="AO653" s="46"/>
      <c r="AP653" s="46"/>
      <c r="AQ653" s="46"/>
      <c r="AR653" s="46"/>
      <c r="AS653" s="46"/>
      <c r="AT653" s="46"/>
      <c r="AU653" s="46"/>
    </row>
    <row r="654" spans="1:52" x14ac:dyDescent="0.3">
      <c r="F654" s="2" t="s">
        <v>23</v>
      </c>
      <c r="G654" s="2" t="s">
        <v>24</v>
      </c>
      <c r="H654" t="s">
        <v>38</v>
      </c>
      <c r="I654" t="s">
        <v>18</v>
      </c>
      <c r="J654" t="s">
        <v>17</v>
      </c>
      <c r="K654" t="s">
        <v>25</v>
      </c>
      <c r="L654" t="s">
        <v>26</v>
      </c>
      <c r="M654" s="3" t="s">
        <v>2</v>
      </c>
      <c r="N654" s="3" t="s">
        <v>3</v>
      </c>
      <c r="O654" s="3" t="s">
        <v>4</v>
      </c>
      <c r="P654" s="3" t="s">
        <v>5</v>
      </c>
      <c r="Q654" s="3" t="s">
        <v>6</v>
      </c>
      <c r="R654" s="3" t="s">
        <v>7</v>
      </c>
      <c r="S654" s="3" t="s">
        <v>8</v>
      </c>
      <c r="T654" s="3" t="s">
        <v>9</v>
      </c>
      <c r="U654" s="3" t="s">
        <v>10</v>
      </c>
      <c r="V654" s="3" t="s">
        <v>11</v>
      </c>
      <c r="W654" s="3" t="s">
        <v>12</v>
      </c>
      <c r="Y654" s="3" t="s">
        <v>2</v>
      </c>
      <c r="Z654" s="3" t="s">
        <v>3</v>
      </c>
      <c r="AA654" s="3" t="s">
        <v>4</v>
      </c>
      <c r="AB654" s="3" t="s">
        <v>5</v>
      </c>
      <c r="AC654" s="3" t="s">
        <v>6</v>
      </c>
      <c r="AD654" s="3" t="s">
        <v>7</v>
      </c>
      <c r="AE654" s="3" t="s">
        <v>8</v>
      </c>
      <c r="AF654" s="3" t="s">
        <v>9</v>
      </c>
      <c r="AG654" s="3" t="s">
        <v>10</v>
      </c>
      <c r="AH654" s="3" t="s">
        <v>11</v>
      </c>
      <c r="AI654" s="3" t="s">
        <v>12</v>
      </c>
      <c r="AK654" s="3" t="s">
        <v>2</v>
      </c>
      <c r="AL654" s="3" t="s">
        <v>3</v>
      </c>
      <c r="AM654" s="3" t="s">
        <v>4</v>
      </c>
      <c r="AN654" s="3" t="s">
        <v>5</v>
      </c>
      <c r="AO654" s="3" t="s">
        <v>6</v>
      </c>
      <c r="AP654" s="3" t="s">
        <v>7</v>
      </c>
      <c r="AQ654" s="3" t="s">
        <v>8</v>
      </c>
      <c r="AR654" s="3" t="s">
        <v>9</v>
      </c>
      <c r="AS654" s="3" t="s">
        <v>10</v>
      </c>
      <c r="AT654" s="3" t="s">
        <v>11</v>
      </c>
      <c r="AU654" s="3" t="s">
        <v>12</v>
      </c>
      <c r="AW654" s="3" t="s">
        <v>14</v>
      </c>
      <c r="AX654" s="30" t="s">
        <v>39</v>
      </c>
      <c r="AY654" s="30" t="s">
        <v>40</v>
      </c>
      <c r="AZ654" s="30" t="s">
        <v>41</v>
      </c>
    </row>
    <row r="655" spans="1:52" x14ac:dyDescent="0.3">
      <c r="A655">
        <v>21</v>
      </c>
      <c r="B655" t="s">
        <v>66</v>
      </c>
      <c r="C655" t="s">
        <v>67</v>
      </c>
      <c r="D655" t="s">
        <v>68</v>
      </c>
      <c r="E655" t="s">
        <v>42</v>
      </c>
      <c r="F655" s="2">
        <v>0</v>
      </c>
      <c r="G655" s="2">
        <f>MOD(LEN(B655)-LEN(SUBSTITUTE(B655,"N","")),2)</f>
        <v>0</v>
      </c>
      <c r="H655" s="4">
        <f>IF(E655&lt;&gt;"",1,0)</f>
        <v>1</v>
      </c>
      <c r="I655">
        <f>1-J655</f>
        <v>1</v>
      </c>
      <c r="J655">
        <f t="shared" ref="J655:J686" si="189">J343</f>
        <v>0</v>
      </c>
      <c r="K655">
        <f>LEN(D655) - LEN(SUBSTITUTE(D655, ",", "")) + 1</f>
        <v>4</v>
      </c>
      <c r="L655">
        <f>H655*K655</f>
        <v>4</v>
      </c>
      <c r="M655" s="8">
        <f t="shared" ref="M655:W655" si="190">(M3-$M3)/$M3</f>
        <v>0</v>
      </c>
      <c r="N655" s="8">
        <f t="shared" si="190"/>
        <v>1.0975325614595073</v>
      </c>
      <c r="O655" s="8">
        <f t="shared" si="190"/>
        <v>1.1099490646139509</v>
      </c>
      <c r="P655" s="8">
        <f t="shared" si="190"/>
        <v>1.9685443170760784E-2</v>
      </c>
      <c r="Q655" s="8">
        <f t="shared" si="190"/>
        <v>0.21535295994527676</v>
      </c>
      <c r="R655" s="8">
        <f t="shared" si="190"/>
        <v>-0.10510249530382608</v>
      </c>
      <c r="S655" s="8">
        <f t="shared" si="190"/>
        <v>0.55530517869832963</v>
      </c>
      <c r="T655" s="8">
        <f t="shared" si="190"/>
        <v>3.2504991684080782</v>
      </c>
      <c r="U655" s="8">
        <f t="shared" si="190"/>
        <v>3.0919131976044789</v>
      </c>
      <c r="V655" s="8">
        <f t="shared" si="190"/>
        <v>0.41783853529335413</v>
      </c>
      <c r="W655" s="8">
        <f t="shared" si="190"/>
        <v>0.98303426556795115</v>
      </c>
      <c r="Y655" s="8">
        <f t="shared" ref="Y655:AI655" si="191">(Y3-$Y3)/$Y3</f>
        <v>0</v>
      </c>
      <c r="Z655" s="8">
        <f t="shared" si="191"/>
        <v>0.31610326393299004</v>
      </c>
      <c r="AA655" s="8">
        <f t="shared" si="191"/>
        <v>0.32974731573204513</v>
      </c>
      <c r="AB655" s="8">
        <f t="shared" si="191"/>
        <v>0.18898518951153911</v>
      </c>
      <c r="AC655" s="8">
        <f t="shared" si="191"/>
        <v>0.15986383479440852</v>
      </c>
      <c r="AD655" s="8">
        <f t="shared" si="191"/>
        <v>-0.19502983077012917</v>
      </c>
      <c r="AE655" s="8">
        <f t="shared" si="191"/>
        <v>0.37962566037658235</v>
      </c>
      <c r="AF655" s="8">
        <f t="shared" si="191"/>
        <v>0.12958825016482398</v>
      </c>
      <c r="AG655" s="8">
        <f t="shared" si="191"/>
        <v>0.7438383057293696</v>
      </c>
      <c r="AH655" s="8">
        <f t="shared" si="191"/>
        <v>1.2476384075132887</v>
      </c>
      <c r="AI655" s="8">
        <f t="shared" si="191"/>
        <v>1.9275750365628017</v>
      </c>
      <c r="AK655" s="8">
        <f t="shared" ref="AK655:AU655" si="192">(AK3-$AK3)/$AK3</f>
        <v>0</v>
      </c>
      <c r="AL655" s="8">
        <f t="shared" si="192"/>
        <v>-0.65610454520004291</v>
      </c>
      <c r="AM655" s="8">
        <f t="shared" si="192"/>
        <v>-0.6480975510926078</v>
      </c>
      <c r="AN655" s="8">
        <f t="shared" si="192"/>
        <v>0.18898518951153911</v>
      </c>
      <c r="AO655" s="8">
        <f t="shared" si="192"/>
        <v>-0.6581966403163777</v>
      </c>
      <c r="AP655" s="8">
        <f t="shared" si="192"/>
        <v>-0.19502983077012917</v>
      </c>
      <c r="AQ655" s="8">
        <f t="shared" si="192"/>
        <v>-0.63493293232276682</v>
      </c>
      <c r="AR655" s="8">
        <f t="shared" si="192"/>
        <v>-0.27644413090402264</v>
      </c>
      <c r="AS655" s="8">
        <f t="shared" si="192"/>
        <v>-0.71410591818599989</v>
      </c>
      <c r="AT655" s="8">
        <f t="shared" si="192"/>
        <v>1.2476384075132887</v>
      </c>
      <c r="AU655" s="8">
        <f t="shared" si="192"/>
        <v>0.70598280816334602</v>
      </c>
      <c r="AW655">
        <f t="shared" ref="AW655:AW686" si="193">BB343</f>
        <v>-0.35233006178009058</v>
      </c>
      <c r="AX655">
        <f>IF(H655=1,AW655,"")</f>
        <v>-0.35233006178009058</v>
      </c>
      <c r="AY655">
        <f>IF(I655=1,AW655,"")</f>
        <v>-0.35233006178009058</v>
      </c>
      <c r="AZ655" t="str">
        <f>IF(J655=1,AW655,"")</f>
        <v/>
      </c>
    </row>
    <row r="656" spans="1:52" x14ac:dyDescent="0.3">
      <c r="A656">
        <v>21</v>
      </c>
      <c r="B656" t="s">
        <v>69</v>
      </c>
      <c r="C656" t="s">
        <v>67</v>
      </c>
      <c r="D656" t="s">
        <v>68</v>
      </c>
      <c r="F656" s="2">
        <v>0</v>
      </c>
      <c r="G656" s="2">
        <f t="shared" ref="G656:G710" si="194">MOD(LEN(B656)-LEN(SUBSTITUTE(B656,"N","")),2)</f>
        <v>1</v>
      </c>
      <c r="H656" s="4">
        <f t="shared" ref="H656:H710" si="195">IF(E656&lt;&gt;"",1,0)</f>
        <v>0</v>
      </c>
      <c r="I656">
        <f t="shared" ref="I656:I710" si="196">1-J656</f>
        <v>1</v>
      </c>
      <c r="J656">
        <f t="shared" si="189"/>
        <v>0</v>
      </c>
      <c r="K656">
        <f t="shared" ref="K656:K710" si="197">LEN(D656) - LEN(SUBSTITUTE(D656, ",", "")) + 1</f>
        <v>4</v>
      </c>
      <c r="L656">
        <f t="shared" ref="L656:L710" si="198">H656*K656</f>
        <v>0</v>
      </c>
      <c r="M656" s="8">
        <f t="shared" ref="M656:W656" si="199">(M4-$M4)/$M4</f>
        <v>0</v>
      </c>
      <c r="N656" s="8">
        <f t="shared" si="199"/>
        <v>-0.20326384327495431</v>
      </c>
      <c r="O656" s="8">
        <f t="shared" si="199"/>
        <v>-0.17963855347726534</v>
      </c>
      <c r="P656" s="8">
        <f t="shared" si="199"/>
        <v>0.50888631745661483</v>
      </c>
      <c r="Q656" s="8">
        <f t="shared" si="199"/>
        <v>-0.65501007769545105</v>
      </c>
      <c r="R656" s="8">
        <f t="shared" si="199"/>
        <v>0.69549961837762408</v>
      </c>
      <c r="S656" s="8">
        <f t="shared" si="199"/>
        <v>-0.2536527707012235</v>
      </c>
      <c r="T656" s="8">
        <f t="shared" si="199"/>
        <v>-0.49792428120965082</v>
      </c>
      <c r="U656" s="8">
        <f t="shared" si="199"/>
        <v>-0.58307630605909933</v>
      </c>
      <c r="V656" s="8">
        <f t="shared" si="199"/>
        <v>1.1579238719631348</v>
      </c>
      <c r="W656" s="8">
        <f t="shared" si="199"/>
        <v>-0.10258473960667321</v>
      </c>
      <c r="Y656" s="8">
        <f t="shared" ref="Y656:AI656" si="200">(Y4-$Y4)/$Y4</f>
        <v>0</v>
      </c>
      <c r="Z656" s="8">
        <f t="shared" si="200"/>
        <v>-0.32137359941118659</v>
      </c>
      <c r="AA656" s="8">
        <f t="shared" si="200"/>
        <v>-0.31074746456067115</v>
      </c>
      <c r="AB656" s="8">
        <f t="shared" si="200"/>
        <v>-5.1808787705221855E-2</v>
      </c>
      <c r="AC656" s="8">
        <f t="shared" si="200"/>
        <v>-0.62433088236025081</v>
      </c>
      <c r="AD656" s="8">
        <f t="shared" si="200"/>
        <v>0.35195581703934542</v>
      </c>
      <c r="AE656" s="8">
        <f t="shared" si="200"/>
        <v>-0.30931808279422995</v>
      </c>
      <c r="AF656" s="8">
        <f t="shared" si="200"/>
        <v>-0.73334261492312602</v>
      </c>
      <c r="AG656" s="8">
        <f t="shared" si="200"/>
        <v>-0.69232923130164792</v>
      </c>
      <c r="AH656" s="8">
        <f t="shared" si="200"/>
        <v>-1.3993316646988377E-2</v>
      </c>
      <c r="AI656" s="8">
        <f t="shared" si="200"/>
        <v>0.10330398053185805</v>
      </c>
      <c r="AK656" s="8">
        <f t="shared" ref="AK656:AU656" si="201">(AK4-$AK4)/$AK4</f>
        <v>0</v>
      </c>
      <c r="AL656" s="8">
        <f t="shared" si="201"/>
        <v>-0.77163419510478448</v>
      </c>
      <c r="AM656" s="8">
        <f t="shared" si="201"/>
        <v>-0.75977807328828229</v>
      </c>
      <c r="AN656" s="8">
        <f t="shared" si="201"/>
        <v>-5.1808787705221855E-2</v>
      </c>
      <c r="AO656" s="8">
        <f t="shared" si="201"/>
        <v>-0.88476845652177005</v>
      </c>
      <c r="AP656" s="8">
        <f t="shared" si="201"/>
        <v>0.35195581703934542</v>
      </c>
      <c r="AQ656" s="8">
        <f t="shared" si="201"/>
        <v>-0.80925710374229742</v>
      </c>
      <c r="AR656" s="8">
        <f t="shared" si="201"/>
        <v>-0.84857805383338292</v>
      </c>
      <c r="AS656" s="8">
        <f t="shared" si="201"/>
        <v>-0.93657427915650948</v>
      </c>
      <c r="AT656" s="8">
        <f t="shared" si="201"/>
        <v>-1.3993316646988377E-2</v>
      </c>
      <c r="AU656" s="8">
        <f t="shared" si="201"/>
        <v>-0.2088859775580223</v>
      </c>
      <c r="AW656">
        <f t="shared" si="193"/>
        <v>-5.8564036138107199E-2</v>
      </c>
      <c r="AX656" t="str">
        <f t="shared" ref="AX656:AX710" si="202">IF(H656=1,AW656,"")</f>
        <v/>
      </c>
      <c r="AY656">
        <f t="shared" ref="AY656:AY710" si="203">IF(I656=1,AW656,"")</f>
        <v>-5.8564036138107199E-2</v>
      </c>
      <c r="AZ656" t="str">
        <f t="shared" ref="AZ656:AZ710" si="204">IF(J656=1,AW656,"")</f>
        <v/>
      </c>
    </row>
    <row r="657" spans="1:52" x14ac:dyDescent="0.3">
      <c r="A657">
        <v>21</v>
      </c>
      <c r="B657" t="s">
        <v>70</v>
      </c>
      <c r="C657" t="s">
        <v>67</v>
      </c>
      <c r="D657" t="s">
        <v>68</v>
      </c>
      <c r="F657" s="2">
        <v>0</v>
      </c>
      <c r="G657" s="2">
        <f t="shared" si="194"/>
        <v>1</v>
      </c>
      <c r="H657" s="4">
        <f t="shared" si="195"/>
        <v>0</v>
      </c>
      <c r="I657">
        <f t="shared" si="196"/>
        <v>1</v>
      </c>
      <c r="J657">
        <f t="shared" si="189"/>
        <v>0</v>
      </c>
      <c r="K657">
        <f t="shared" si="197"/>
        <v>4</v>
      </c>
      <c r="L657">
        <f t="shared" si="198"/>
        <v>0</v>
      </c>
      <c r="M657" s="8">
        <f t="shared" ref="M657:W657" si="205">(M5-$M5)/$M5</f>
        <v>0</v>
      </c>
      <c r="N657" s="8">
        <f t="shared" si="205"/>
        <v>-5.9028118157407106E-2</v>
      </c>
      <c r="O657" s="8">
        <f t="shared" si="205"/>
        <v>-5.4394361197532326E-2</v>
      </c>
      <c r="P657" s="8">
        <f t="shared" si="205"/>
        <v>-0.70462029525030789</v>
      </c>
      <c r="Q657" s="8">
        <f t="shared" si="205"/>
        <v>-0.72987393575576964</v>
      </c>
      <c r="R657" s="8">
        <f t="shared" si="205"/>
        <v>-0.85762689924903612</v>
      </c>
      <c r="S657" s="8">
        <f t="shared" si="205"/>
        <v>-0.81537422397679227</v>
      </c>
      <c r="T657" s="8">
        <f t="shared" si="205"/>
        <v>-2.6178497833976744E-2</v>
      </c>
      <c r="U657" s="8">
        <f t="shared" si="205"/>
        <v>-9.2110015336370504E-2</v>
      </c>
      <c r="V657" s="8">
        <f t="shared" si="205"/>
        <v>-0.391058597611392</v>
      </c>
      <c r="W657" s="8">
        <f t="shared" si="205"/>
        <v>-0.53960204895165442</v>
      </c>
      <c r="Y657" s="8">
        <f t="shared" ref="Y657:AI657" si="206">(Y5-$Y5)/$Y5</f>
        <v>0</v>
      </c>
      <c r="Z657" s="8">
        <f t="shared" si="206"/>
        <v>-0.19690749177992059</v>
      </c>
      <c r="AA657" s="8">
        <f t="shared" si="206"/>
        <v>-0.2001784411882834</v>
      </c>
      <c r="AB657" s="8">
        <f t="shared" si="206"/>
        <v>-0.40585892400951051</v>
      </c>
      <c r="AC657" s="8">
        <f t="shared" si="206"/>
        <v>-0.54119819403871117</v>
      </c>
      <c r="AD657" s="8">
        <f t="shared" si="206"/>
        <v>-0.55086551475430712</v>
      </c>
      <c r="AE657" s="8">
        <f t="shared" si="206"/>
        <v>-0.53328827057271733</v>
      </c>
      <c r="AF657" s="8">
        <f t="shared" si="206"/>
        <v>-0.59381012966060753</v>
      </c>
      <c r="AG657" s="8">
        <f t="shared" si="206"/>
        <v>-0.44135111265068039</v>
      </c>
      <c r="AH657" s="8">
        <f t="shared" si="206"/>
        <v>-1.6425480243320457E-2</v>
      </c>
      <c r="AI657" s="8">
        <f t="shared" si="206"/>
        <v>3.7474160771317822E-2</v>
      </c>
      <c r="AK657" s="8">
        <f t="shared" ref="AK657:AU657" si="207">(AK5-$AK5)/$AK5</f>
        <v>0</v>
      </c>
      <c r="AL657" s="8">
        <f t="shared" si="207"/>
        <v>-0.72208891040760281</v>
      </c>
      <c r="AM657" s="8">
        <f t="shared" si="207"/>
        <v>-0.72246882204788376</v>
      </c>
      <c r="AN657" s="8">
        <f t="shared" si="207"/>
        <v>-0.40585892400951051</v>
      </c>
      <c r="AO657" s="8">
        <f t="shared" si="207"/>
        <v>-0.82151556783014856</v>
      </c>
      <c r="AP657" s="8">
        <f t="shared" si="207"/>
        <v>-0.55086551475430712</v>
      </c>
      <c r="AQ657" s="8">
        <f t="shared" si="207"/>
        <v>-0.85205786093305313</v>
      </c>
      <c r="AR657" s="8">
        <f t="shared" si="207"/>
        <v>-0.7292953666001899</v>
      </c>
      <c r="AS657" s="8">
        <f t="shared" si="207"/>
        <v>-0.88610632088577179</v>
      </c>
      <c r="AT657" s="8">
        <f t="shared" si="207"/>
        <v>-1.6425480243320457E-2</v>
      </c>
      <c r="AU657" s="8">
        <f t="shared" si="207"/>
        <v>-0.36586007121087499</v>
      </c>
      <c r="AW657">
        <f t="shared" si="193"/>
        <v>-0.12790195555663891</v>
      </c>
      <c r="AX657" t="str">
        <f t="shared" si="202"/>
        <v/>
      </c>
      <c r="AY657">
        <f t="shared" si="203"/>
        <v>-0.12790195555663891</v>
      </c>
      <c r="AZ657" t="str">
        <f t="shared" si="204"/>
        <v/>
      </c>
    </row>
    <row r="658" spans="1:52" x14ac:dyDescent="0.3">
      <c r="A658">
        <v>21</v>
      </c>
      <c r="B658" t="s">
        <v>71</v>
      </c>
      <c r="C658" t="s">
        <v>67</v>
      </c>
      <c r="D658" t="s">
        <v>68</v>
      </c>
      <c r="F658" s="2">
        <v>0</v>
      </c>
      <c r="G658" s="2">
        <f t="shared" si="194"/>
        <v>0</v>
      </c>
      <c r="H658" s="4">
        <f t="shared" si="195"/>
        <v>0</v>
      </c>
      <c r="I658">
        <f t="shared" si="196"/>
        <v>0</v>
      </c>
      <c r="J658">
        <f t="shared" si="189"/>
        <v>1</v>
      </c>
      <c r="K658">
        <f t="shared" si="197"/>
        <v>4</v>
      </c>
      <c r="L658">
        <f t="shared" si="198"/>
        <v>0</v>
      </c>
      <c r="M658" s="8">
        <f t="shared" ref="M658:W658" si="208">(M6-$M6)/$M6</f>
        <v>0</v>
      </c>
      <c r="N658" s="8">
        <f t="shared" si="208"/>
        <v>-0.33940879291826542</v>
      </c>
      <c r="O658" s="8">
        <f t="shared" si="208"/>
        <v>-0.3309139083052075</v>
      </c>
      <c r="P658" s="8">
        <f t="shared" si="208"/>
        <v>-0.69237539049483265</v>
      </c>
      <c r="Q658" s="8">
        <f t="shared" si="208"/>
        <v>-0.76914365311264188</v>
      </c>
      <c r="R658" s="8">
        <f t="shared" si="208"/>
        <v>-0.78523387666414601</v>
      </c>
      <c r="S658" s="8">
        <f t="shared" si="208"/>
        <v>-0.82415576760862641</v>
      </c>
      <c r="T658" s="8">
        <f t="shared" si="208"/>
        <v>-4.2294905816604791E-2</v>
      </c>
      <c r="U658" s="8">
        <f t="shared" si="208"/>
        <v>-0.31757593514999832</v>
      </c>
      <c r="V658" s="8">
        <f t="shared" si="208"/>
        <v>0.71903078362280737</v>
      </c>
      <c r="W658" s="8">
        <f t="shared" si="208"/>
        <v>-0.80970287810841346</v>
      </c>
      <c r="Y658" s="8">
        <f t="shared" ref="Y658:AI658" si="209">(Y6-$Y6)/$Y6</f>
        <v>0</v>
      </c>
      <c r="Z658" s="8">
        <f t="shared" si="209"/>
        <v>-0.37436842467434733</v>
      </c>
      <c r="AA658" s="8">
        <f t="shared" si="209"/>
        <v>-0.37326271211263828</v>
      </c>
      <c r="AB658" s="8">
        <f t="shared" si="209"/>
        <v>-0.42398234714313837</v>
      </c>
      <c r="AC658" s="8">
        <f t="shared" si="209"/>
        <v>-0.59793545868395714</v>
      </c>
      <c r="AD658" s="8">
        <f t="shared" si="209"/>
        <v>-0.3610900888405143</v>
      </c>
      <c r="AE658" s="8">
        <f t="shared" si="209"/>
        <v>-0.50487066212927978</v>
      </c>
      <c r="AF658" s="8">
        <f t="shared" si="209"/>
        <v>-0.58277842023630677</v>
      </c>
      <c r="AG658" s="8">
        <f t="shared" si="209"/>
        <v>-0.63983692917100266</v>
      </c>
      <c r="AH658" s="8">
        <f t="shared" si="209"/>
        <v>0.24868419057864888</v>
      </c>
      <c r="AI658" s="8">
        <f t="shared" si="209"/>
        <v>-0.29714556873037579</v>
      </c>
      <c r="AK658" s="8">
        <f t="shared" ref="AK658:AU658" si="210">(AK6-$AK6)/$AK6</f>
        <v>0</v>
      </c>
      <c r="AL658" s="8">
        <f t="shared" si="210"/>
        <v>-0.8096853550063744</v>
      </c>
      <c r="AM658" s="8">
        <f t="shared" si="210"/>
        <v>-0.80722292787478211</v>
      </c>
      <c r="AN658" s="8">
        <f t="shared" si="210"/>
        <v>-0.42398234714313837</v>
      </c>
      <c r="AO658" s="8">
        <f t="shared" si="210"/>
        <v>-0.88288941287822342</v>
      </c>
      <c r="AP658" s="8">
        <f t="shared" si="210"/>
        <v>-0.3610900888405143</v>
      </c>
      <c r="AQ658" s="8">
        <f t="shared" si="210"/>
        <v>-0.8606723157258801</v>
      </c>
      <c r="AR658" s="8">
        <f t="shared" si="210"/>
        <v>-0.75836508291505422</v>
      </c>
      <c r="AS658" s="8">
        <f t="shared" si="210"/>
        <v>-0.92065198987619801</v>
      </c>
      <c r="AT658" s="8">
        <f t="shared" si="210"/>
        <v>0.24868419057864888</v>
      </c>
      <c r="AU658" s="8">
        <f t="shared" si="210"/>
        <v>-0.60574058394603947</v>
      </c>
      <c r="AW658">
        <f t="shared" si="193"/>
        <v>0.11627095377051599</v>
      </c>
      <c r="AX658" t="str">
        <f t="shared" si="202"/>
        <v/>
      </c>
      <c r="AY658" t="str">
        <f t="shared" si="203"/>
        <v/>
      </c>
      <c r="AZ658">
        <f t="shared" si="204"/>
        <v>0.11627095377051599</v>
      </c>
    </row>
    <row r="659" spans="1:52" x14ac:dyDescent="0.3">
      <c r="A659">
        <v>21</v>
      </c>
      <c r="B659" t="s">
        <v>72</v>
      </c>
      <c r="C659" t="s">
        <v>67</v>
      </c>
      <c r="D659" t="s">
        <v>68</v>
      </c>
      <c r="F659" s="2">
        <v>0</v>
      </c>
      <c r="G659" s="2">
        <f t="shared" si="194"/>
        <v>1</v>
      </c>
      <c r="H659" s="4">
        <f t="shared" si="195"/>
        <v>0</v>
      </c>
      <c r="I659">
        <f t="shared" si="196"/>
        <v>0</v>
      </c>
      <c r="J659">
        <f t="shared" si="189"/>
        <v>1</v>
      </c>
      <c r="K659">
        <f t="shared" si="197"/>
        <v>4</v>
      </c>
      <c r="L659">
        <f t="shared" si="198"/>
        <v>0</v>
      </c>
      <c r="M659" s="8">
        <f t="shared" ref="M659:W659" si="211">(M7-$M7)/$M7</f>
        <v>0</v>
      </c>
      <c r="N659" s="8">
        <f t="shared" si="211"/>
        <v>-0.31888035073734555</v>
      </c>
      <c r="O659" s="8">
        <f t="shared" si="211"/>
        <v>-0.31043762455161417</v>
      </c>
      <c r="P659" s="8">
        <f t="shared" si="211"/>
        <v>1.7144328417696293</v>
      </c>
      <c r="Q659" s="8">
        <f t="shared" si="211"/>
        <v>-0.66505125548027111</v>
      </c>
      <c r="R659" s="8">
        <f t="shared" si="211"/>
        <v>0.16806010362694293</v>
      </c>
      <c r="S659" s="8">
        <f t="shared" si="211"/>
        <v>-0.63933726584296535</v>
      </c>
      <c r="T659" s="8">
        <f t="shared" si="211"/>
        <v>2.7283456357114386</v>
      </c>
      <c r="U659" s="8">
        <f t="shared" si="211"/>
        <v>1.7792331606217617</v>
      </c>
      <c r="V659" s="8">
        <f t="shared" si="211"/>
        <v>5.1043644479872459</v>
      </c>
      <c r="W659" s="8">
        <f t="shared" si="211"/>
        <v>-0.5158091669988043</v>
      </c>
      <c r="Y659" s="8">
        <f t="shared" ref="Y659:AI659" si="212">(Y7-$Y7)/$Y7</f>
        <v>0</v>
      </c>
      <c r="Z659" s="8">
        <f t="shared" si="212"/>
        <v>-0.35536189205909496</v>
      </c>
      <c r="AA659" s="8">
        <f t="shared" si="212"/>
        <v>-0.35436316265636691</v>
      </c>
      <c r="AB659" s="8">
        <f t="shared" si="212"/>
        <v>0.82341852262452975</v>
      </c>
      <c r="AC659" s="8">
        <f t="shared" si="212"/>
        <v>-0.4763764006007602</v>
      </c>
      <c r="AD659" s="8">
        <f t="shared" si="212"/>
        <v>0.64846273383324937</v>
      </c>
      <c r="AE659" s="8">
        <f t="shared" si="212"/>
        <v>-0.39048026458164048</v>
      </c>
      <c r="AF659" s="8">
        <f t="shared" si="212"/>
        <v>0.16583637546994925</v>
      </c>
      <c r="AG659" s="8">
        <f t="shared" si="212"/>
        <v>0.14189039697898498</v>
      </c>
      <c r="AH659" s="8">
        <f t="shared" si="212"/>
        <v>2.0834969845712616</v>
      </c>
      <c r="AI659" s="8">
        <f t="shared" si="212"/>
        <v>-2.7758207012749198E-2</v>
      </c>
      <c r="AK659" s="8">
        <f t="shared" ref="AK659:AU659" si="213">(AK7-$AK7)/$AK7</f>
        <v>0</v>
      </c>
      <c r="AL659" s="8">
        <f t="shared" si="213"/>
        <v>-0.78225177750422659</v>
      </c>
      <c r="AM659" s="8">
        <f t="shared" si="213"/>
        <v>-0.7824617133211923</v>
      </c>
      <c r="AN659" s="8">
        <f t="shared" si="213"/>
        <v>0.82341852262452975</v>
      </c>
      <c r="AO659" s="8">
        <f t="shared" si="213"/>
        <v>-0.83050146839860994</v>
      </c>
      <c r="AP659" s="8">
        <f t="shared" si="213"/>
        <v>0.64846273383324937</v>
      </c>
      <c r="AQ659" s="8">
        <f t="shared" si="213"/>
        <v>-0.79813814591121146</v>
      </c>
      <c r="AR659" s="8">
        <f t="shared" si="213"/>
        <v>-0.36202376789454993</v>
      </c>
      <c r="AS659" s="8">
        <f t="shared" si="213"/>
        <v>-0.80054320750053642</v>
      </c>
      <c r="AT659" s="8">
        <f t="shared" si="213"/>
        <v>2.0834969845712616</v>
      </c>
      <c r="AU659" s="8">
        <f t="shared" si="213"/>
        <v>-0.48705051958767948</v>
      </c>
      <c r="AW659">
        <f t="shared" si="193"/>
        <v>0.23808717767835699</v>
      </c>
      <c r="AX659" t="str">
        <f t="shared" si="202"/>
        <v/>
      </c>
      <c r="AY659" t="str">
        <f t="shared" si="203"/>
        <v/>
      </c>
      <c r="AZ659">
        <f t="shared" si="204"/>
        <v>0.23808717767835699</v>
      </c>
    </row>
    <row r="660" spans="1:52" x14ac:dyDescent="0.3">
      <c r="A660">
        <v>21</v>
      </c>
      <c r="B660" t="s">
        <v>73</v>
      </c>
      <c r="C660" t="s">
        <v>67</v>
      </c>
      <c r="D660" t="s">
        <v>68</v>
      </c>
      <c r="F660" s="2">
        <v>0</v>
      </c>
      <c r="G660" s="2">
        <f t="shared" si="194"/>
        <v>0</v>
      </c>
      <c r="H660" s="4">
        <f t="shared" si="195"/>
        <v>0</v>
      </c>
      <c r="I660">
        <f t="shared" si="196"/>
        <v>0</v>
      </c>
      <c r="J660">
        <f t="shared" si="189"/>
        <v>1</v>
      </c>
      <c r="K660">
        <f t="shared" si="197"/>
        <v>4</v>
      </c>
      <c r="L660">
        <f t="shared" si="198"/>
        <v>0</v>
      </c>
      <c r="M660" s="8">
        <f t="shared" ref="M660:W660" si="214">(M8-$M8)/$M8</f>
        <v>0</v>
      </c>
      <c r="N660" s="8">
        <f t="shared" si="214"/>
        <v>0.90798702227367689</v>
      </c>
      <c r="O660" s="8">
        <f t="shared" si="214"/>
        <v>0.9143834613008488</v>
      </c>
      <c r="P660" s="8">
        <f t="shared" si="214"/>
        <v>0.1609743719952301</v>
      </c>
      <c r="Q660" s="8">
        <f t="shared" si="214"/>
        <v>6.8974591787872991E-2</v>
      </c>
      <c r="R660" s="8">
        <f t="shared" si="214"/>
        <v>-0.14630474864163073</v>
      </c>
      <c r="S660" s="8">
        <f t="shared" si="214"/>
        <v>0.87651313912616979</v>
      </c>
      <c r="T660" s="8">
        <f t="shared" si="214"/>
        <v>-0.16603968767863855</v>
      </c>
      <c r="U660" s="8">
        <f t="shared" si="214"/>
        <v>-1.4357074563243052E-2</v>
      </c>
      <c r="V660" s="8">
        <f t="shared" si="214"/>
        <v>4.0212966039463574</v>
      </c>
      <c r="W660" s="8">
        <f t="shared" si="214"/>
        <v>1.1313620030480458</v>
      </c>
      <c r="Y660" s="8">
        <f t="shared" ref="Y660:AI660" si="215">(Y8-$Y8)/$Y8</f>
        <v>0</v>
      </c>
      <c r="Z660" s="8">
        <f t="shared" si="215"/>
        <v>0.26944856735784822</v>
      </c>
      <c r="AA660" s="8">
        <f t="shared" si="215"/>
        <v>0.27295867916301547</v>
      </c>
      <c r="AB660" s="8">
        <f t="shared" si="215"/>
        <v>0.33095797892487694</v>
      </c>
      <c r="AC660" s="8">
        <f t="shared" si="215"/>
        <v>-0.32424505088964534</v>
      </c>
      <c r="AD660" s="8">
        <f t="shared" si="215"/>
        <v>0.18747751226836865</v>
      </c>
      <c r="AE660" s="8">
        <f t="shared" si="215"/>
        <v>0.17637170128018181</v>
      </c>
      <c r="AF660" s="8">
        <f t="shared" si="215"/>
        <v>-0.71017831644543994</v>
      </c>
      <c r="AG660" s="8">
        <f t="shared" si="215"/>
        <v>-0.35109598181715651</v>
      </c>
      <c r="AH660" s="8">
        <f t="shared" si="215"/>
        <v>0.6668272795302177</v>
      </c>
      <c r="AI660" s="8">
        <f t="shared" si="215"/>
        <v>1.0888228651133476</v>
      </c>
      <c r="AK660" s="8">
        <f t="shared" ref="AK660:AU660" si="216">(AK8-$AK8)/$AK8</f>
        <v>0</v>
      </c>
      <c r="AL660" s="8">
        <f t="shared" si="216"/>
        <v>-0.66701993703247608</v>
      </c>
      <c r="AM660" s="8">
        <f t="shared" si="216"/>
        <v>-0.66397328766930908</v>
      </c>
      <c r="AN660" s="8">
        <f t="shared" si="216"/>
        <v>0.33095797892487694</v>
      </c>
      <c r="AO660" s="8">
        <f t="shared" si="216"/>
        <v>-0.80209233925640622</v>
      </c>
      <c r="AP660" s="8">
        <f t="shared" si="216"/>
        <v>0.18747751226836865</v>
      </c>
      <c r="AQ660" s="8">
        <f t="shared" si="216"/>
        <v>-0.72836780457464667</v>
      </c>
      <c r="AR660" s="8">
        <f t="shared" si="216"/>
        <v>-0.80650503863655965</v>
      </c>
      <c r="AS660" s="8">
        <f t="shared" si="216"/>
        <v>-0.89059018546908975</v>
      </c>
      <c r="AT660" s="8">
        <f t="shared" si="216"/>
        <v>0.6668272795302177</v>
      </c>
      <c r="AU660" s="8">
        <f t="shared" si="216"/>
        <v>0.5048214657475103</v>
      </c>
      <c r="AW660">
        <f t="shared" si="193"/>
        <v>8.9505628453601299E-2</v>
      </c>
      <c r="AX660" t="str">
        <f t="shared" si="202"/>
        <v/>
      </c>
      <c r="AY660" t="str">
        <f t="shared" si="203"/>
        <v/>
      </c>
      <c r="AZ660">
        <f t="shared" si="204"/>
        <v>8.9505628453601299E-2</v>
      </c>
    </row>
    <row r="661" spans="1:52" x14ac:dyDescent="0.3">
      <c r="A661">
        <v>21</v>
      </c>
      <c r="B661" t="s">
        <v>74</v>
      </c>
      <c r="C661" t="s">
        <v>67</v>
      </c>
      <c r="D661" t="s">
        <v>68</v>
      </c>
      <c r="F661" s="2">
        <v>0</v>
      </c>
      <c r="G661" s="2">
        <f t="shared" si="194"/>
        <v>0</v>
      </c>
      <c r="H661" s="4">
        <f t="shared" si="195"/>
        <v>0</v>
      </c>
      <c r="I661">
        <f t="shared" si="196"/>
        <v>0</v>
      </c>
      <c r="J661">
        <f t="shared" si="189"/>
        <v>1</v>
      </c>
      <c r="K661">
        <f t="shared" si="197"/>
        <v>4</v>
      </c>
      <c r="L661">
        <f t="shared" si="198"/>
        <v>0</v>
      </c>
      <c r="M661" s="8">
        <f t="shared" ref="M661:W661" si="217">(M9-$M9)/$M9</f>
        <v>0</v>
      </c>
      <c r="N661" s="8">
        <f t="shared" si="217"/>
        <v>-0.23693177753876943</v>
      </c>
      <c r="O661" s="8">
        <f t="shared" si="217"/>
        <v>-0.23044287676247605</v>
      </c>
      <c r="P661" s="8">
        <f t="shared" si="217"/>
        <v>-0.27284163873238398</v>
      </c>
      <c r="Q661" s="8">
        <f t="shared" si="217"/>
        <v>-0.7646646065762025</v>
      </c>
      <c r="R661" s="8">
        <f t="shared" si="217"/>
        <v>-0.71786709836971607</v>
      </c>
      <c r="S661" s="8">
        <f t="shared" si="217"/>
        <v>-0.84511561527472123</v>
      </c>
      <c r="T661" s="8">
        <f t="shared" si="217"/>
        <v>1.0860087158986942</v>
      </c>
      <c r="U661" s="8">
        <f t="shared" si="217"/>
        <v>0.5430520610387326</v>
      </c>
      <c r="V661" s="8">
        <f t="shared" si="217"/>
        <v>-0.73672203030202688</v>
      </c>
      <c r="W661" s="8">
        <f t="shared" si="217"/>
        <v>-0.84845199587347697</v>
      </c>
      <c r="Y661" s="8">
        <f t="shared" ref="Y661:AI661" si="218">(Y9-$Y9)/$Y9</f>
        <v>0</v>
      </c>
      <c r="Z661" s="8">
        <f t="shared" si="218"/>
        <v>-0.2508602158201344</v>
      </c>
      <c r="AA661" s="8">
        <f t="shared" si="218"/>
        <v>-0.24732307994919686</v>
      </c>
      <c r="AB661" s="8">
        <f t="shared" si="218"/>
        <v>-7.535961030765248E-2</v>
      </c>
      <c r="AC661" s="8">
        <f t="shared" si="218"/>
        <v>-0.53444891262734073</v>
      </c>
      <c r="AD661" s="8">
        <f t="shared" si="218"/>
        <v>-0.23013422927854674</v>
      </c>
      <c r="AE661" s="8">
        <f t="shared" si="218"/>
        <v>-0.34764728234801656</v>
      </c>
      <c r="AF661" s="8">
        <f t="shared" si="218"/>
        <v>-0.15820503827456342</v>
      </c>
      <c r="AG661" s="8">
        <f t="shared" si="218"/>
        <v>-0.20510256325407472</v>
      </c>
      <c r="AH661" s="8">
        <f t="shared" si="218"/>
        <v>0.34629087564407701</v>
      </c>
      <c r="AI661" s="8">
        <f t="shared" si="218"/>
        <v>-0.16172866704078029</v>
      </c>
      <c r="AK661" s="8">
        <f t="shared" ref="AK661:AU661" si="219">(AK9-$AK9)/$AK9</f>
        <v>0</v>
      </c>
      <c r="AL661" s="8">
        <f t="shared" si="219"/>
        <v>-0.75608695838197737</v>
      </c>
      <c r="AM661" s="8">
        <f t="shared" si="219"/>
        <v>-0.75305285369251085</v>
      </c>
      <c r="AN661" s="8">
        <f t="shared" si="219"/>
        <v>-7.535961030765248E-2</v>
      </c>
      <c r="AO661" s="8">
        <f t="shared" si="219"/>
        <v>-0.84341829444072536</v>
      </c>
      <c r="AP661" s="8">
        <f t="shared" si="219"/>
        <v>-0.23013422927854674</v>
      </c>
      <c r="AQ661" s="8">
        <f t="shared" si="219"/>
        <v>-0.81271850991489702</v>
      </c>
      <c r="AR661" s="8">
        <f t="shared" si="219"/>
        <v>-0.50669444485294812</v>
      </c>
      <c r="AS661" s="8">
        <f t="shared" si="219"/>
        <v>-0.84031942231703782</v>
      </c>
      <c r="AT661" s="8">
        <f t="shared" si="219"/>
        <v>0.34629087564407701</v>
      </c>
      <c r="AU661" s="8">
        <f t="shared" si="219"/>
        <v>-0.5274489651217863</v>
      </c>
      <c r="AW661">
        <f t="shared" si="193"/>
        <v>0.14655347955597331</v>
      </c>
      <c r="AX661" t="str">
        <f t="shared" si="202"/>
        <v/>
      </c>
      <c r="AY661" t="str">
        <f t="shared" si="203"/>
        <v/>
      </c>
      <c r="AZ661">
        <f t="shared" si="204"/>
        <v>0.14655347955597331</v>
      </c>
    </row>
    <row r="662" spans="1:52" x14ac:dyDescent="0.3">
      <c r="A662">
        <v>21</v>
      </c>
      <c r="B662" t="s">
        <v>75</v>
      </c>
      <c r="C662" t="s">
        <v>67</v>
      </c>
      <c r="D662" t="s">
        <v>68</v>
      </c>
      <c r="F662" s="2">
        <v>0</v>
      </c>
      <c r="G662" s="2">
        <f t="shared" si="194"/>
        <v>1</v>
      </c>
      <c r="H662" s="4">
        <f t="shared" si="195"/>
        <v>0</v>
      </c>
      <c r="I662">
        <f t="shared" si="196"/>
        <v>1</v>
      </c>
      <c r="J662">
        <f t="shared" si="189"/>
        <v>0</v>
      </c>
      <c r="K662">
        <f t="shared" si="197"/>
        <v>4</v>
      </c>
      <c r="L662">
        <f t="shared" si="198"/>
        <v>0</v>
      </c>
      <c r="M662" s="8">
        <f t="shared" ref="M662:W662" si="220">(M10-$M10)/$M10</f>
        <v>0</v>
      </c>
      <c r="N662" s="8">
        <f t="shared" si="220"/>
        <v>1.6842686394856832</v>
      </c>
      <c r="O662" s="8">
        <f t="shared" si="220"/>
        <v>1.6848236566466428</v>
      </c>
      <c r="P662" s="8">
        <f t="shared" si="220"/>
        <v>-0.55716014797319446</v>
      </c>
      <c r="Q662" s="8">
        <f t="shared" si="220"/>
        <v>-0.39845171836137405</v>
      </c>
      <c r="R662" s="8">
        <f t="shared" si="220"/>
        <v>-0.7332279786313245</v>
      </c>
      <c r="S662" s="8">
        <f t="shared" si="220"/>
        <v>-0.50639821664880846</v>
      </c>
      <c r="T662" s="8">
        <f t="shared" si="220"/>
        <v>1.7858298661309786</v>
      </c>
      <c r="U662" s="8">
        <f t="shared" si="220"/>
        <v>1.7639388301362107</v>
      </c>
      <c r="V662" s="8">
        <f t="shared" si="220"/>
        <v>-0.83015680521942681</v>
      </c>
      <c r="W662" s="8">
        <f t="shared" si="220"/>
        <v>-0.14910588250523535</v>
      </c>
      <c r="Y662" s="8">
        <f t="shared" ref="Y662:AI662" si="221">(Y10-$Y10)/$Y10</f>
        <v>0</v>
      </c>
      <c r="Z662" s="8">
        <f t="shared" si="221"/>
        <v>0.78126605370907709</v>
      </c>
      <c r="AA662" s="8">
        <f t="shared" si="221"/>
        <v>0.769868338652132</v>
      </c>
      <c r="AB662" s="8">
        <f t="shared" si="221"/>
        <v>-0.2158428268650904</v>
      </c>
      <c r="AC662" s="8">
        <f t="shared" si="221"/>
        <v>-0.1358846948965679</v>
      </c>
      <c r="AD662" s="8">
        <f t="shared" si="221"/>
        <v>5.4857227901821737E-2</v>
      </c>
      <c r="AE662" s="8">
        <f t="shared" si="221"/>
        <v>0.19550690176469754</v>
      </c>
      <c r="AF662" s="8">
        <f t="shared" si="221"/>
        <v>-0.27181238312206651</v>
      </c>
      <c r="AG662" s="8">
        <f t="shared" si="221"/>
        <v>0.23982333501287403</v>
      </c>
      <c r="AH662" s="8">
        <f t="shared" si="221"/>
        <v>-1.4505515032171725E-2</v>
      </c>
      <c r="AI662" s="8">
        <f t="shared" si="221"/>
        <v>1.3161222850652692</v>
      </c>
      <c r="AK662" s="8">
        <f t="shared" ref="AK662:AU662" si="222">(AK10-$AK10)/$AK10</f>
        <v>0</v>
      </c>
      <c r="AL662" s="8">
        <f t="shared" si="222"/>
        <v>-0.58095540307499649</v>
      </c>
      <c r="AM662" s="8">
        <f t="shared" si="222"/>
        <v>-0.58392835348658023</v>
      </c>
      <c r="AN662" s="8">
        <f t="shared" si="222"/>
        <v>-0.2158428268650904</v>
      </c>
      <c r="AO662" s="8">
        <f t="shared" si="222"/>
        <v>-0.74784145531615964</v>
      </c>
      <c r="AP662" s="8">
        <f t="shared" si="222"/>
        <v>5.4857227901821737E-2</v>
      </c>
      <c r="AQ662" s="8">
        <f t="shared" si="222"/>
        <v>-0.69387342662852736</v>
      </c>
      <c r="AR662" s="8">
        <f t="shared" si="222"/>
        <v>-0.52821234796903493</v>
      </c>
      <c r="AS662" s="8">
        <f t="shared" si="222"/>
        <v>-0.77969548607743167</v>
      </c>
      <c r="AT662" s="8">
        <f t="shared" si="222"/>
        <v>-1.4505515032171725E-2</v>
      </c>
      <c r="AU662" s="8">
        <f t="shared" si="222"/>
        <v>0.42061688992488899</v>
      </c>
      <c r="AW662">
        <f t="shared" si="193"/>
        <v>-5.1621185983610797E-2</v>
      </c>
      <c r="AX662" t="str">
        <f t="shared" si="202"/>
        <v/>
      </c>
      <c r="AY662">
        <f t="shared" si="203"/>
        <v>-5.1621185983610797E-2</v>
      </c>
      <c r="AZ662" t="str">
        <f t="shared" si="204"/>
        <v/>
      </c>
    </row>
    <row r="663" spans="1:52" s="17" customFormat="1" x14ac:dyDescent="0.3">
      <c r="A663">
        <v>21</v>
      </c>
      <c r="B663" t="s">
        <v>76</v>
      </c>
      <c r="C663" t="s">
        <v>67</v>
      </c>
      <c r="D663" t="s">
        <v>68</v>
      </c>
      <c r="E663"/>
      <c r="F663" s="2">
        <v>0</v>
      </c>
      <c r="G663" s="2">
        <f t="shared" si="194"/>
        <v>1</v>
      </c>
      <c r="H663" s="4">
        <f t="shared" si="195"/>
        <v>0</v>
      </c>
      <c r="I663">
        <f t="shared" si="196"/>
        <v>1</v>
      </c>
      <c r="J663">
        <f t="shared" si="189"/>
        <v>0</v>
      </c>
      <c r="K663">
        <f t="shared" si="197"/>
        <v>4</v>
      </c>
      <c r="L663">
        <f t="shared" si="198"/>
        <v>0</v>
      </c>
      <c r="M663" s="8">
        <f t="shared" ref="M663:W663" si="223">(M11-$M11)/$M11</f>
        <v>0</v>
      </c>
      <c r="N663" s="8">
        <f t="shared" si="223"/>
        <v>0.52715537156609205</v>
      </c>
      <c r="O663" s="8">
        <f t="shared" si="223"/>
        <v>0.54659567442558799</v>
      </c>
      <c r="P663" s="8">
        <f t="shared" si="223"/>
        <v>0.36421581808078335</v>
      </c>
      <c r="Q663" s="8">
        <f t="shared" si="223"/>
        <v>-0.23720915144241939</v>
      </c>
      <c r="R663" s="8">
        <f t="shared" si="223"/>
        <v>0.49990405767804136</v>
      </c>
      <c r="S663" s="8">
        <f t="shared" si="223"/>
        <v>0.34256526079054589</v>
      </c>
      <c r="T663" s="8">
        <f t="shared" si="223"/>
        <v>-0.31686503334518257</v>
      </c>
      <c r="U663" s="8">
        <f t="shared" si="223"/>
        <v>-0.31612649945728827</v>
      </c>
      <c r="V663" s="8">
        <f t="shared" si="223"/>
        <v>2.1207390614815447</v>
      </c>
      <c r="W663" s="8">
        <f t="shared" si="223"/>
        <v>0.66855840965644164</v>
      </c>
      <c r="X663"/>
      <c r="Y663" s="8">
        <f t="shared" ref="Y663:AI663" si="224">(Y11-$Y11)/$Y11</f>
        <v>0</v>
      </c>
      <c r="Z663" s="8">
        <f t="shared" si="224"/>
        <v>9.5874223440595513E-2</v>
      </c>
      <c r="AA663" s="8">
        <f t="shared" si="224"/>
        <v>0.10347305052788495</v>
      </c>
      <c r="AB663" s="8">
        <f t="shared" si="224"/>
        <v>0.51747564270941915</v>
      </c>
      <c r="AC663" s="8">
        <f t="shared" si="224"/>
        <v>-0.23389927220861431</v>
      </c>
      <c r="AD663" s="8">
        <f t="shared" si="224"/>
        <v>0.38674017968222024</v>
      </c>
      <c r="AE663" s="8">
        <f t="shared" si="224"/>
        <v>0.16463599289047975</v>
      </c>
      <c r="AF663" s="8">
        <f t="shared" si="224"/>
        <v>-0.74491749178728806</v>
      </c>
      <c r="AG663" s="8">
        <f t="shared" si="224"/>
        <v>-0.58031592304474577</v>
      </c>
      <c r="AH663" s="8">
        <f t="shared" si="224"/>
        <v>0.6922191749056863</v>
      </c>
      <c r="AI663" s="8">
        <f t="shared" si="224"/>
        <v>0.86046853129955947</v>
      </c>
      <c r="AK663" s="8">
        <f t="shared" ref="AK663:AU663" si="225">(AK11-$AK11)/$AK11</f>
        <v>0</v>
      </c>
      <c r="AL663" s="8">
        <f t="shared" si="225"/>
        <v>-0.67435029331753693</v>
      </c>
      <c r="AM663" s="8">
        <f t="shared" si="225"/>
        <v>-0.66518326284966456</v>
      </c>
      <c r="AN663" s="8">
        <f t="shared" si="225"/>
        <v>0.51747564270941915</v>
      </c>
      <c r="AO663" s="8">
        <f t="shared" si="225"/>
        <v>-0.72479550816122118</v>
      </c>
      <c r="AP663" s="8">
        <f t="shared" si="225"/>
        <v>0.38674017968222024</v>
      </c>
      <c r="AQ663" s="8">
        <f t="shared" si="225"/>
        <v>-0.63936670489543201</v>
      </c>
      <c r="AR663" s="8">
        <f t="shared" si="225"/>
        <v>-0.83827229073581822</v>
      </c>
      <c r="AS663" s="8">
        <f t="shared" si="225"/>
        <v>-0.92955201953079281</v>
      </c>
      <c r="AT663" s="8">
        <f t="shared" si="225"/>
        <v>0.6922191749056863</v>
      </c>
      <c r="AU663" s="8">
        <f t="shared" si="225"/>
        <v>0.34897860053098673</v>
      </c>
      <c r="AW663">
        <f t="shared" si="193"/>
        <v>-5.1621185983610797E-2</v>
      </c>
      <c r="AX663" t="str">
        <f t="shared" si="202"/>
        <v/>
      </c>
      <c r="AY663">
        <f t="shared" si="203"/>
        <v>-5.1621185983610797E-2</v>
      </c>
      <c r="AZ663" t="str">
        <f t="shared" si="204"/>
        <v/>
      </c>
    </row>
    <row r="664" spans="1:52" s="17" customFormat="1" x14ac:dyDescent="0.3">
      <c r="A664">
        <v>21</v>
      </c>
      <c r="B664" t="s">
        <v>77</v>
      </c>
      <c r="C664" t="s">
        <v>67</v>
      </c>
      <c r="D664" t="s">
        <v>68</v>
      </c>
      <c r="E664"/>
      <c r="F664" s="2">
        <v>0</v>
      </c>
      <c r="G664" s="2">
        <f t="shared" si="194"/>
        <v>0</v>
      </c>
      <c r="H664" s="4">
        <f t="shared" si="195"/>
        <v>0</v>
      </c>
      <c r="I664">
        <f t="shared" si="196"/>
        <v>0</v>
      </c>
      <c r="J664">
        <f t="shared" si="189"/>
        <v>1</v>
      </c>
      <c r="K664">
        <f t="shared" si="197"/>
        <v>4</v>
      </c>
      <c r="L664">
        <f t="shared" si="198"/>
        <v>0</v>
      </c>
      <c r="M664" s="8">
        <f t="shared" ref="M664:W664" si="226">(M12-$M12)/$M12</f>
        <v>0</v>
      </c>
      <c r="N664" s="8">
        <f t="shared" si="226"/>
        <v>-0.21207954470060061</v>
      </c>
      <c r="O664" s="8">
        <f t="shared" si="226"/>
        <v>-0.19232935487404057</v>
      </c>
      <c r="P664" s="8">
        <f t="shared" si="226"/>
        <v>1.3526539780380409</v>
      </c>
      <c r="Q664" s="8">
        <f t="shared" si="226"/>
        <v>-0.23730515132941785</v>
      </c>
      <c r="R664" s="8">
        <f t="shared" si="226"/>
        <v>0.53776340738938699</v>
      </c>
      <c r="S664" s="8">
        <f t="shared" si="226"/>
        <v>-0.34543763973709679</v>
      </c>
      <c r="T664" s="8">
        <f t="shared" si="226"/>
        <v>-0.20152682688976156</v>
      </c>
      <c r="U664" s="8">
        <f t="shared" si="226"/>
        <v>-0.35883969765710322</v>
      </c>
      <c r="V664" s="8">
        <f t="shared" si="226"/>
        <v>4.1826367804362263</v>
      </c>
      <c r="W664" s="8">
        <f t="shared" si="226"/>
        <v>0.45416817395800757</v>
      </c>
      <c r="X664"/>
      <c r="Y664" s="8">
        <f t="shared" ref="Y664:AI664" si="227">(Y12-$Y12)/$Y12</f>
        <v>0</v>
      </c>
      <c r="Z664" s="8">
        <f t="shared" si="227"/>
        <v>-0.365665097407395</v>
      </c>
      <c r="AA664" s="8">
        <f t="shared" si="227"/>
        <v>-0.36264991493842663</v>
      </c>
      <c r="AB664" s="8">
        <f t="shared" si="227"/>
        <v>1.0073025855323765</v>
      </c>
      <c r="AC664" s="8">
        <f t="shared" si="227"/>
        <v>-0.22861816473173593</v>
      </c>
      <c r="AD664" s="8">
        <f t="shared" si="227"/>
        <v>0.61966463780094228</v>
      </c>
      <c r="AE664" s="8">
        <f t="shared" si="227"/>
        <v>-0.21778619820954545</v>
      </c>
      <c r="AF664" s="8">
        <f t="shared" si="227"/>
        <v>-0.64181770379875824</v>
      </c>
      <c r="AG664" s="8">
        <f t="shared" si="227"/>
        <v>-0.60714706667476115</v>
      </c>
      <c r="AH664" s="8">
        <f t="shared" si="227"/>
        <v>0.91318770861764287</v>
      </c>
      <c r="AI664" s="8">
        <f t="shared" si="227"/>
        <v>0.14406675648252634</v>
      </c>
      <c r="AK664" s="8">
        <f t="shared" ref="AK664:AU664" si="228">(AK12-$AK12)/$AK12</f>
        <v>0</v>
      </c>
      <c r="AL664" s="8">
        <f t="shared" si="228"/>
        <v>-0.7307395250676596</v>
      </c>
      <c r="AM664" s="8">
        <f t="shared" si="228"/>
        <v>-0.72486861376547862</v>
      </c>
      <c r="AN664" s="8">
        <f t="shared" si="228"/>
        <v>1.0073025855323765</v>
      </c>
      <c r="AO664" s="8">
        <f t="shared" si="228"/>
        <v>-0.66629667133493675</v>
      </c>
      <c r="AP664" s="8">
        <f t="shared" si="228"/>
        <v>0.61966463780094228</v>
      </c>
      <c r="AQ664" s="8">
        <f t="shared" si="228"/>
        <v>-0.70489353132091181</v>
      </c>
      <c r="AR664" s="8">
        <f t="shared" si="228"/>
        <v>-0.79913460028534256</v>
      </c>
      <c r="AS664" s="8">
        <f t="shared" si="228"/>
        <v>-0.92327087327153179</v>
      </c>
      <c r="AT664" s="8">
        <f t="shared" si="228"/>
        <v>0.91318770861764287</v>
      </c>
      <c r="AU664" s="8">
        <f t="shared" si="228"/>
        <v>-0.2302969580246754</v>
      </c>
      <c r="AW664">
        <f t="shared" si="193"/>
        <v>0.14655347955597331</v>
      </c>
      <c r="AX664" t="str">
        <f t="shared" si="202"/>
        <v/>
      </c>
      <c r="AY664" t="str">
        <f t="shared" si="203"/>
        <v/>
      </c>
      <c r="AZ664">
        <f t="shared" si="204"/>
        <v>0.14655347955597331</v>
      </c>
    </row>
    <row r="665" spans="1:52" s="17" customFormat="1" x14ac:dyDescent="0.3">
      <c r="A665">
        <v>21</v>
      </c>
      <c r="B665" t="s">
        <v>78</v>
      </c>
      <c r="C665" t="s">
        <v>67</v>
      </c>
      <c r="D665" t="s">
        <v>68</v>
      </c>
      <c r="E665"/>
      <c r="F665" s="2">
        <v>0</v>
      </c>
      <c r="G665" s="2">
        <f t="shared" si="194"/>
        <v>0</v>
      </c>
      <c r="H665" s="4">
        <f t="shared" si="195"/>
        <v>0</v>
      </c>
      <c r="I665">
        <f t="shared" si="196"/>
        <v>0</v>
      </c>
      <c r="J665">
        <f t="shared" si="189"/>
        <v>1</v>
      </c>
      <c r="K665">
        <f t="shared" si="197"/>
        <v>4</v>
      </c>
      <c r="L665">
        <f t="shared" si="198"/>
        <v>0</v>
      </c>
      <c r="M665" s="8">
        <f t="shared" ref="M665:W665" si="229">(M13-$M13)/$M13</f>
        <v>0</v>
      </c>
      <c r="N665" s="8">
        <f t="shared" si="229"/>
        <v>0.18110984279274087</v>
      </c>
      <c r="O665" s="8">
        <f t="shared" si="229"/>
        <v>0.18814971086974666</v>
      </c>
      <c r="P665" s="8">
        <f t="shared" si="229"/>
        <v>9.5549748035275162E-2</v>
      </c>
      <c r="Q665" s="8">
        <f t="shared" si="229"/>
        <v>-0.30023971948805211</v>
      </c>
      <c r="R665" s="8">
        <f t="shared" si="229"/>
        <v>-0.23860511662513587</v>
      </c>
      <c r="S665" s="8">
        <f t="shared" si="229"/>
        <v>-0.46907067156939486</v>
      </c>
      <c r="T665" s="8">
        <f t="shared" si="229"/>
        <v>-3.4926817562614405E-2</v>
      </c>
      <c r="U665" s="8">
        <f t="shared" si="229"/>
        <v>-9.4231121667356782E-2</v>
      </c>
      <c r="V665" s="8">
        <f t="shared" si="229"/>
        <v>0.34506560849773721</v>
      </c>
      <c r="W665" s="8">
        <f t="shared" si="229"/>
        <v>1.9087617367714905E-2</v>
      </c>
      <c r="X665"/>
      <c r="Y665" s="8">
        <f t="shared" ref="Y665:AI665" si="230">(Y13-$Y13)/$Y13</f>
        <v>0</v>
      </c>
      <c r="Z665" s="8">
        <f t="shared" si="230"/>
        <v>-2.1399933812261032E-2</v>
      </c>
      <c r="AA665" s="8">
        <f t="shared" si="230"/>
        <v>-1.8184624775276565E-2</v>
      </c>
      <c r="AB665" s="8">
        <f t="shared" si="230"/>
        <v>-0.24657305518890177</v>
      </c>
      <c r="AC665" s="8">
        <f t="shared" si="230"/>
        <v>-0.49714110169145093</v>
      </c>
      <c r="AD665" s="8">
        <f t="shared" si="230"/>
        <v>-0.24941807533400587</v>
      </c>
      <c r="AE665" s="8">
        <f t="shared" si="230"/>
        <v>-0.3937040982144841</v>
      </c>
      <c r="AF665" s="8">
        <f t="shared" si="230"/>
        <v>-0.59930302810152813</v>
      </c>
      <c r="AG665" s="8">
        <f t="shared" si="230"/>
        <v>-0.44093749425206885</v>
      </c>
      <c r="AH665" s="8">
        <f t="shared" si="230"/>
        <v>0.12576464407985849</v>
      </c>
      <c r="AI665" s="8">
        <f t="shared" si="230"/>
        <v>0.25451579982120665</v>
      </c>
      <c r="AK665" s="8">
        <f t="shared" ref="AK665:AU665" si="231">(AK13-$AK13)/$AK13</f>
        <v>0</v>
      </c>
      <c r="AL665" s="8">
        <f t="shared" si="231"/>
        <v>-0.75857274814883313</v>
      </c>
      <c r="AM665" s="8">
        <f t="shared" si="231"/>
        <v>-0.75545356174217049</v>
      </c>
      <c r="AN665" s="8">
        <f t="shared" si="231"/>
        <v>-0.24657305518890177</v>
      </c>
      <c r="AO665" s="8">
        <f t="shared" si="231"/>
        <v>-0.85419764157055433</v>
      </c>
      <c r="AP665" s="8">
        <f t="shared" si="231"/>
        <v>-0.24941807533400587</v>
      </c>
      <c r="AQ665" s="8">
        <f t="shared" si="231"/>
        <v>-0.83369643009413352</v>
      </c>
      <c r="AR665" s="8">
        <f t="shared" si="231"/>
        <v>-0.7332563852604933</v>
      </c>
      <c r="AS665" s="8">
        <f t="shared" si="231"/>
        <v>-0.88891354314777993</v>
      </c>
      <c r="AT665" s="8">
        <f t="shared" si="231"/>
        <v>0.12576464407985849</v>
      </c>
      <c r="AU665" s="8">
        <f t="shared" si="231"/>
        <v>-0.22332325623642915</v>
      </c>
      <c r="AW665">
        <f t="shared" si="193"/>
        <v>8.9505628453601299E-2</v>
      </c>
      <c r="AX665" t="str">
        <f t="shared" si="202"/>
        <v/>
      </c>
      <c r="AY665" t="str">
        <f t="shared" si="203"/>
        <v/>
      </c>
      <c r="AZ665">
        <f t="shared" si="204"/>
        <v>8.9505628453601299E-2</v>
      </c>
    </row>
    <row r="666" spans="1:52" s="17" customFormat="1" x14ac:dyDescent="0.3">
      <c r="A666">
        <v>21</v>
      </c>
      <c r="B666" t="s">
        <v>79</v>
      </c>
      <c r="C666" t="s">
        <v>67</v>
      </c>
      <c r="D666" t="s">
        <v>68</v>
      </c>
      <c r="E666"/>
      <c r="F666" s="2">
        <v>0</v>
      </c>
      <c r="G666" s="2">
        <f t="shared" si="194"/>
        <v>1</v>
      </c>
      <c r="H666" s="4">
        <f t="shared" si="195"/>
        <v>0</v>
      </c>
      <c r="I666">
        <f t="shared" si="196"/>
        <v>0</v>
      </c>
      <c r="J666">
        <f t="shared" si="189"/>
        <v>1</v>
      </c>
      <c r="K666">
        <f t="shared" si="197"/>
        <v>4</v>
      </c>
      <c r="L666">
        <f t="shared" si="198"/>
        <v>0</v>
      </c>
      <c r="M666" s="8">
        <f t="shared" ref="M666:W666" si="232">(M14-$M14)/$M14</f>
        <v>0</v>
      </c>
      <c r="N666" s="8">
        <f t="shared" si="232"/>
        <v>-0.48232147269780834</v>
      </c>
      <c r="O666" s="8">
        <f t="shared" si="232"/>
        <v>-0.47765109077296991</v>
      </c>
      <c r="P666" s="8">
        <f t="shared" si="232"/>
        <v>0.96435775049828798</v>
      </c>
      <c r="Q666" s="8">
        <f t="shared" si="232"/>
        <v>-0.7884594955560762</v>
      </c>
      <c r="R666" s="8">
        <f t="shared" si="232"/>
        <v>0.51559233695306772</v>
      </c>
      <c r="S666" s="8">
        <f t="shared" si="232"/>
        <v>-0.82739158177166372</v>
      </c>
      <c r="T666" s="8">
        <f t="shared" si="232"/>
        <v>1.6247274530260141</v>
      </c>
      <c r="U666" s="8">
        <f t="shared" si="232"/>
        <v>0.8372917222582571</v>
      </c>
      <c r="V666" s="8">
        <f t="shared" si="232"/>
        <v>3.2380594999613392</v>
      </c>
      <c r="W666" s="8">
        <f t="shared" si="232"/>
        <v>-0.73820060604489279</v>
      </c>
      <c r="X666"/>
      <c r="Y666" s="8">
        <f t="shared" ref="Y666:AI666" si="233">(Y14-$Y14)/$Y14</f>
        <v>0</v>
      </c>
      <c r="Z666" s="8">
        <f t="shared" si="233"/>
        <v>-0.42313740751157813</v>
      </c>
      <c r="AA666" s="8">
        <f t="shared" si="233"/>
        <v>-0.41954913452975395</v>
      </c>
      <c r="AB666" s="8">
        <f t="shared" si="233"/>
        <v>0.53753781018422453</v>
      </c>
      <c r="AC666" s="8">
        <f t="shared" si="233"/>
        <v>-0.56800122418841037</v>
      </c>
      <c r="AD666" s="8">
        <f t="shared" si="233"/>
        <v>0.73540186851400291</v>
      </c>
      <c r="AE666" s="8">
        <f t="shared" si="233"/>
        <v>-0.24431662513760838</v>
      </c>
      <c r="AF666" s="8">
        <f t="shared" si="233"/>
        <v>-2.7725552086713269E-2</v>
      </c>
      <c r="AG666" s="8">
        <f t="shared" si="233"/>
        <v>-0.18057991534610277</v>
      </c>
      <c r="AH666" s="8">
        <f t="shared" si="233"/>
        <v>1.7332080095431721</v>
      </c>
      <c r="AI666" s="8">
        <f t="shared" si="233"/>
        <v>-0.33946978543531237</v>
      </c>
      <c r="AK666" s="8">
        <f t="shared" ref="AK666:AU666" si="234">(AK14-$AK14)/$AK14</f>
        <v>0</v>
      </c>
      <c r="AL666" s="8">
        <f t="shared" si="234"/>
        <v>-0.80313507513937643</v>
      </c>
      <c r="AM666" s="8">
        <f t="shared" si="234"/>
        <v>-0.80193980979300339</v>
      </c>
      <c r="AN666" s="8">
        <f t="shared" si="234"/>
        <v>0.53753781018422453</v>
      </c>
      <c r="AO666" s="8">
        <f t="shared" si="234"/>
        <v>-0.83513480457727562</v>
      </c>
      <c r="AP666" s="8">
        <f t="shared" si="234"/>
        <v>0.73540186851400291</v>
      </c>
      <c r="AQ666" s="8">
        <f t="shared" si="234"/>
        <v>-0.76771278778875951</v>
      </c>
      <c r="AR666" s="8">
        <f t="shared" si="234"/>
        <v>-0.43654999180397702</v>
      </c>
      <c r="AS666" s="8">
        <f t="shared" si="234"/>
        <v>-0.82461751407773698</v>
      </c>
      <c r="AT666" s="8">
        <f t="shared" si="234"/>
        <v>1.7332080095431721</v>
      </c>
      <c r="AU666" s="8">
        <f t="shared" si="234"/>
        <v>-0.64226297906752805</v>
      </c>
      <c r="AW666">
        <f t="shared" si="193"/>
        <v>0.23808717767835699</v>
      </c>
      <c r="AX666" t="str">
        <f t="shared" si="202"/>
        <v/>
      </c>
      <c r="AY666" t="str">
        <f t="shared" si="203"/>
        <v/>
      </c>
      <c r="AZ666">
        <f t="shared" si="204"/>
        <v>0.23808717767835699</v>
      </c>
    </row>
    <row r="667" spans="1:52" s="17" customFormat="1" x14ac:dyDescent="0.3">
      <c r="A667">
        <v>21</v>
      </c>
      <c r="B667" t="s">
        <v>80</v>
      </c>
      <c r="C667" t="s">
        <v>67</v>
      </c>
      <c r="D667" t="s">
        <v>68</v>
      </c>
      <c r="E667"/>
      <c r="F667" s="2">
        <v>0</v>
      </c>
      <c r="G667" s="2">
        <f t="shared" si="194"/>
        <v>0</v>
      </c>
      <c r="H667" s="4">
        <f t="shared" si="195"/>
        <v>0</v>
      </c>
      <c r="I667">
        <f t="shared" si="196"/>
        <v>0</v>
      </c>
      <c r="J667">
        <f t="shared" si="189"/>
        <v>1</v>
      </c>
      <c r="K667">
        <f t="shared" si="197"/>
        <v>4</v>
      </c>
      <c r="L667">
        <f t="shared" si="198"/>
        <v>0</v>
      </c>
      <c r="M667" s="8">
        <f t="shared" ref="M667:W667" si="235">(M15-$M15)/$M15</f>
        <v>0</v>
      </c>
      <c r="N667" s="8">
        <f t="shared" si="235"/>
        <v>-0.26777977023372257</v>
      </c>
      <c r="O667" s="8">
        <f t="shared" si="235"/>
        <v>-0.25124264308302618</v>
      </c>
      <c r="P667" s="8">
        <f t="shared" si="235"/>
        <v>0.55035276421250579</v>
      </c>
      <c r="Q667" s="8">
        <f t="shared" si="235"/>
        <v>-0.53782616216272883</v>
      </c>
      <c r="R667" s="8">
        <f t="shared" si="235"/>
        <v>0.5082284814715412</v>
      </c>
      <c r="S667" s="8">
        <f t="shared" si="235"/>
        <v>-0.38472929032158792</v>
      </c>
      <c r="T667" s="8">
        <f t="shared" si="235"/>
        <v>-0.5973806625992153</v>
      </c>
      <c r="U667" s="8">
        <f t="shared" si="235"/>
        <v>-0.6804827777922543</v>
      </c>
      <c r="V667" s="8">
        <f t="shared" si="235"/>
        <v>1.2321552048501014</v>
      </c>
      <c r="W667" s="8">
        <f t="shared" si="235"/>
        <v>-0.23140874161920216</v>
      </c>
      <c r="X667"/>
      <c r="Y667" s="8">
        <f t="shared" ref="Y667:AI667" si="236">(Y15-$Y15)/$Y15</f>
        <v>0</v>
      </c>
      <c r="Z667" s="8">
        <f t="shared" si="236"/>
        <v>-0.35225871466897629</v>
      </c>
      <c r="AA667" s="8">
        <f t="shared" si="236"/>
        <v>-0.34124245059267155</v>
      </c>
      <c r="AB667" s="8">
        <f t="shared" si="236"/>
        <v>5.5671096717314732E-2</v>
      </c>
      <c r="AC667" s="8">
        <f t="shared" si="236"/>
        <v>-0.42225724773080769</v>
      </c>
      <c r="AD667" s="8">
        <f t="shared" si="236"/>
        <v>0.391566137813743</v>
      </c>
      <c r="AE667" s="8">
        <f t="shared" si="236"/>
        <v>-0.24127763578586389</v>
      </c>
      <c r="AF667" s="8">
        <f t="shared" si="236"/>
        <v>-0.79648495492590654</v>
      </c>
      <c r="AG667" s="8">
        <f t="shared" si="236"/>
        <v>-0.78022141636751319</v>
      </c>
      <c r="AH667" s="8">
        <f t="shared" si="236"/>
        <v>0.17261686957079991</v>
      </c>
      <c r="AI667" s="8">
        <f t="shared" si="236"/>
        <v>-2.6960515070440366E-2</v>
      </c>
      <c r="AK667" s="8">
        <f t="shared" ref="AK667:AU667" si="237">(AK15-$AK15)/$AK15</f>
        <v>0</v>
      </c>
      <c r="AL667" s="8">
        <f t="shared" si="237"/>
        <v>-0.77563643418187167</v>
      </c>
      <c r="AM667" s="8">
        <f t="shared" si="237"/>
        <v>-0.7677336115689366</v>
      </c>
      <c r="AN667" s="8">
        <f t="shared" si="237"/>
        <v>5.5671096717314732E-2</v>
      </c>
      <c r="AO667" s="8">
        <f t="shared" si="237"/>
        <v>-0.7977455709753094</v>
      </c>
      <c r="AP667" s="8">
        <f t="shared" si="237"/>
        <v>0.391566137813743</v>
      </c>
      <c r="AQ667" s="8">
        <f t="shared" si="237"/>
        <v>-0.73911132547736913</v>
      </c>
      <c r="AR667" s="8">
        <f t="shared" si="237"/>
        <v>-0.8888024380909656</v>
      </c>
      <c r="AS667" s="8">
        <f t="shared" si="237"/>
        <v>-0.95639729960274</v>
      </c>
      <c r="AT667" s="8">
        <f t="shared" si="237"/>
        <v>0.17261686957079991</v>
      </c>
      <c r="AU667" s="8">
        <f t="shared" si="237"/>
        <v>-0.33435605345607672</v>
      </c>
      <c r="AW667">
        <f t="shared" si="193"/>
        <v>0.11627095377051599</v>
      </c>
      <c r="AX667" t="str">
        <f t="shared" si="202"/>
        <v/>
      </c>
      <c r="AY667" t="str">
        <f t="shared" si="203"/>
        <v/>
      </c>
      <c r="AZ667">
        <f t="shared" si="204"/>
        <v>0.11627095377051599</v>
      </c>
    </row>
    <row r="668" spans="1:52" s="17" customFormat="1" x14ac:dyDescent="0.3">
      <c r="A668">
        <v>21</v>
      </c>
      <c r="B668" t="s">
        <v>81</v>
      </c>
      <c r="C668" t="s">
        <v>67</v>
      </c>
      <c r="D668" t="s">
        <v>68</v>
      </c>
      <c r="E668"/>
      <c r="F668" s="2">
        <v>0</v>
      </c>
      <c r="G668" s="2">
        <f t="shared" si="194"/>
        <v>1</v>
      </c>
      <c r="H668" s="4">
        <f t="shared" si="195"/>
        <v>0</v>
      </c>
      <c r="I668">
        <f t="shared" si="196"/>
        <v>1</v>
      </c>
      <c r="J668">
        <f t="shared" si="189"/>
        <v>0</v>
      </c>
      <c r="K668">
        <f t="shared" si="197"/>
        <v>4</v>
      </c>
      <c r="L668">
        <f t="shared" si="198"/>
        <v>0</v>
      </c>
      <c r="M668" s="8">
        <f t="shared" ref="M668:W668" si="238">(M16-$M16)/$M16</f>
        <v>0</v>
      </c>
      <c r="N668" s="8">
        <f t="shared" si="238"/>
        <v>0.95088003947163702</v>
      </c>
      <c r="O668" s="8">
        <f t="shared" si="238"/>
        <v>0.94867727977504857</v>
      </c>
      <c r="P668" s="8">
        <f t="shared" si="238"/>
        <v>-0.23484523008392957</v>
      </c>
      <c r="Q668" s="8">
        <f t="shared" si="238"/>
        <v>7.5950895944403865E-2</v>
      </c>
      <c r="R668" s="8">
        <f t="shared" si="238"/>
        <v>-0.11228828271902701</v>
      </c>
      <c r="S668" s="8">
        <f t="shared" si="238"/>
        <v>0.3433001305232139</v>
      </c>
      <c r="T668" s="8">
        <f t="shared" si="238"/>
        <v>-2.0984037663270904E-2</v>
      </c>
      <c r="U668" s="8">
        <f t="shared" si="238"/>
        <v>0.13128439961548244</v>
      </c>
      <c r="V668" s="8">
        <f t="shared" si="238"/>
        <v>2.906420273004001</v>
      </c>
      <c r="W668" s="8">
        <f t="shared" si="238"/>
        <v>1.6209878646346394</v>
      </c>
      <c r="X668"/>
      <c r="Y668" s="8">
        <f t="shared" ref="Y668:AI668" si="239">(Y16-$Y16)/$Y16</f>
        <v>0</v>
      </c>
      <c r="Z668" s="8">
        <f t="shared" si="239"/>
        <v>0.34069192919144858</v>
      </c>
      <c r="AA668" s="8">
        <f t="shared" si="239"/>
        <v>0.34078266966949311</v>
      </c>
      <c r="AB668" s="8">
        <f t="shared" si="239"/>
        <v>-7.3646703854627432E-2</v>
      </c>
      <c r="AC668" s="8">
        <f t="shared" si="239"/>
        <v>3.0506295869832278E-2</v>
      </c>
      <c r="AD668" s="8">
        <f t="shared" si="239"/>
        <v>0.15622804214425365</v>
      </c>
      <c r="AE668" s="8">
        <f t="shared" si="239"/>
        <v>0.36410039157177304</v>
      </c>
      <c r="AF668" s="8">
        <f t="shared" si="239"/>
        <v>-0.66469856495829094</v>
      </c>
      <c r="AG668" s="8">
        <f t="shared" si="239"/>
        <v>-0.27953521498497991</v>
      </c>
      <c r="AH668" s="8">
        <f t="shared" si="239"/>
        <v>0.54278984746993653</v>
      </c>
      <c r="AI668" s="8">
        <f t="shared" si="239"/>
        <v>1.2724102746944286</v>
      </c>
      <c r="AK668" s="8">
        <f t="shared" ref="AK668:AU668" si="240">(AK16-$AK16)/$AK16</f>
        <v>0</v>
      </c>
      <c r="AL668" s="8">
        <f t="shared" si="240"/>
        <v>-0.57716672944404823</v>
      </c>
      <c r="AM668" s="8">
        <f t="shared" si="240"/>
        <v>-0.57800314849195289</v>
      </c>
      <c r="AN668" s="8">
        <f t="shared" si="240"/>
        <v>-7.3646703854627432E-2</v>
      </c>
      <c r="AO668" s="8">
        <f t="shared" si="240"/>
        <v>-0.63916031911426729</v>
      </c>
      <c r="AP668" s="8">
        <f t="shared" si="240"/>
        <v>0.15622804214425365</v>
      </c>
      <c r="AQ668" s="8">
        <f t="shared" si="240"/>
        <v>-0.55438101228275949</v>
      </c>
      <c r="AR668" s="8">
        <f t="shared" si="240"/>
        <v>-0.77424008065901151</v>
      </c>
      <c r="AS668" s="8">
        <f t="shared" si="240"/>
        <v>-0.87713090801983729</v>
      </c>
      <c r="AT668" s="8">
        <f t="shared" si="240"/>
        <v>0.54278984746993653</v>
      </c>
      <c r="AU668" s="8">
        <f t="shared" si="240"/>
        <v>0.61281804952505103</v>
      </c>
      <c r="AW668">
        <f t="shared" si="193"/>
        <v>-0.12790195555663891</v>
      </c>
      <c r="AX668" t="str">
        <f t="shared" si="202"/>
        <v/>
      </c>
      <c r="AY668">
        <f t="shared" si="203"/>
        <v>-0.12790195555663891</v>
      </c>
      <c r="AZ668" t="str">
        <f t="shared" si="204"/>
        <v/>
      </c>
    </row>
    <row r="669" spans="1:52" s="17" customFormat="1" x14ac:dyDescent="0.3">
      <c r="A669">
        <v>21</v>
      </c>
      <c r="B669" t="s">
        <v>82</v>
      </c>
      <c r="C669" t="s">
        <v>67</v>
      </c>
      <c r="D669" t="s">
        <v>68</v>
      </c>
      <c r="E669"/>
      <c r="F669" s="2">
        <v>0</v>
      </c>
      <c r="G669" s="2">
        <f t="shared" si="194"/>
        <v>1</v>
      </c>
      <c r="H669" s="4">
        <f t="shared" si="195"/>
        <v>0</v>
      </c>
      <c r="I669">
        <f t="shared" si="196"/>
        <v>1</v>
      </c>
      <c r="J669">
        <f t="shared" si="189"/>
        <v>0</v>
      </c>
      <c r="K669">
        <f t="shared" si="197"/>
        <v>4</v>
      </c>
      <c r="L669">
        <f t="shared" si="198"/>
        <v>0</v>
      </c>
      <c r="M669" s="8">
        <f t="shared" ref="M669:W669" si="241">(M17-$M17)/$M17</f>
        <v>0</v>
      </c>
      <c r="N669" s="8">
        <f t="shared" si="241"/>
        <v>-0.39731030572401815</v>
      </c>
      <c r="O669" s="8">
        <f t="shared" si="241"/>
        <v>-0.39102154929955668</v>
      </c>
      <c r="P669" s="8">
        <f t="shared" si="241"/>
        <v>0.22649687825686823</v>
      </c>
      <c r="Q669" s="8">
        <f t="shared" si="241"/>
        <v>-0.74409281339007005</v>
      </c>
      <c r="R669" s="8">
        <f t="shared" si="241"/>
        <v>-0.13837119929232336</v>
      </c>
      <c r="S669" s="8">
        <f t="shared" si="241"/>
        <v>-0.79904536196656961</v>
      </c>
      <c r="T669" s="8">
        <f t="shared" si="241"/>
        <v>-0.35652428076328863</v>
      </c>
      <c r="U669" s="8">
        <f t="shared" si="241"/>
        <v>-0.5127487943304887</v>
      </c>
      <c r="V669" s="8">
        <f t="shared" si="241"/>
        <v>-0.20383820669427588</v>
      </c>
      <c r="W669" s="8">
        <f t="shared" si="241"/>
        <v>-0.59195470509512849</v>
      </c>
      <c r="X669"/>
      <c r="Y669" s="8">
        <f t="shared" ref="Y669:AI669" si="242">(Y17-$Y17)/$Y17</f>
        <v>0</v>
      </c>
      <c r="Z669" s="8">
        <f t="shared" si="242"/>
        <v>-0.40161460387201087</v>
      </c>
      <c r="AA669" s="8">
        <f t="shared" si="242"/>
        <v>-0.39682393702796231</v>
      </c>
      <c r="AB669" s="8">
        <f t="shared" si="242"/>
        <v>-0.22408132400592543</v>
      </c>
      <c r="AC669" s="8">
        <f t="shared" si="242"/>
        <v>-0.73878391863696324</v>
      </c>
      <c r="AD669" s="8">
        <f t="shared" si="242"/>
        <v>-0.25935523814124178</v>
      </c>
      <c r="AE669" s="8">
        <f t="shared" si="242"/>
        <v>-0.644679201083461</v>
      </c>
      <c r="AF669" s="8">
        <f t="shared" si="242"/>
        <v>-0.68390553810290955</v>
      </c>
      <c r="AG669" s="8">
        <f t="shared" si="242"/>
        <v>-0.68579098180688813</v>
      </c>
      <c r="AH669" s="8">
        <f t="shared" si="242"/>
        <v>-0.2563258510956013</v>
      </c>
      <c r="AI669" s="8">
        <f t="shared" si="242"/>
        <v>-0.31546076417094071</v>
      </c>
      <c r="AK669" s="8">
        <f t="shared" ref="AK669:AU669" si="243">(AK17-$AK17)/$AK17</f>
        <v>0</v>
      </c>
      <c r="AL669" s="8">
        <f t="shared" si="243"/>
        <v>-0.84401758448107922</v>
      </c>
      <c r="AM669" s="8">
        <f t="shared" si="243"/>
        <v>-0.84023248729830491</v>
      </c>
      <c r="AN669" s="8">
        <f t="shared" si="243"/>
        <v>-0.22408132400592543</v>
      </c>
      <c r="AO669" s="8">
        <f t="shared" si="243"/>
        <v>-0.92448321521623267</v>
      </c>
      <c r="AP669" s="8">
        <f t="shared" si="243"/>
        <v>-0.25935523814124178</v>
      </c>
      <c r="AQ669" s="8">
        <f t="shared" si="243"/>
        <v>-0.90641950625692169</v>
      </c>
      <c r="AR669" s="8">
        <f t="shared" si="243"/>
        <v>-0.8138668990364748</v>
      </c>
      <c r="AS669" s="8">
        <f t="shared" si="243"/>
        <v>-0.93510031446909436</v>
      </c>
      <c r="AT669" s="8">
        <f t="shared" si="243"/>
        <v>-0.2563258510956013</v>
      </c>
      <c r="AU669" s="8">
        <f t="shared" si="243"/>
        <v>-0.60044699552141567</v>
      </c>
      <c r="AW669">
        <f t="shared" si="193"/>
        <v>-5.8564036138107199E-2</v>
      </c>
      <c r="AX669" t="str">
        <f t="shared" si="202"/>
        <v/>
      </c>
      <c r="AY669">
        <f t="shared" si="203"/>
        <v>-5.8564036138107199E-2</v>
      </c>
      <c r="AZ669" t="str">
        <f t="shared" si="204"/>
        <v/>
      </c>
    </row>
    <row r="670" spans="1:52" s="17" customFormat="1" x14ac:dyDescent="0.3">
      <c r="A670">
        <v>21</v>
      </c>
      <c r="B670" t="s">
        <v>83</v>
      </c>
      <c r="C670" t="s">
        <v>67</v>
      </c>
      <c r="D670" t="s">
        <v>68</v>
      </c>
      <c r="E670" t="s">
        <v>42</v>
      </c>
      <c r="F670" s="2">
        <v>0</v>
      </c>
      <c r="G670" s="2">
        <f t="shared" si="194"/>
        <v>0</v>
      </c>
      <c r="H670" s="4">
        <f t="shared" si="195"/>
        <v>1</v>
      </c>
      <c r="I670">
        <f t="shared" si="196"/>
        <v>1</v>
      </c>
      <c r="J670">
        <f t="shared" si="189"/>
        <v>0</v>
      </c>
      <c r="K670">
        <f t="shared" si="197"/>
        <v>4</v>
      </c>
      <c r="L670">
        <f t="shared" si="198"/>
        <v>4</v>
      </c>
      <c r="M670" s="8">
        <f t="shared" ref="M670:W670" si="244">(M18-$M18)/$M18</f>
        <v>0</v>
      </c>
      <c r="N670" s="8">
        <f t="shared" si="244"/>
        <v>1.7800726977358108</v>
      </c>
      <c r="O670" s="8">
        <f t="shared" si="244"/>
        <v>1.7808569397908418</v>
      </c>
      <c r="P670" s="8">
        <f t="shared" si="244"/>
        <v>-0.46284414661386936</v>
      </c>
      <c r="Q670" s="8">
        <f t="shared" si="244"/>
        <v>-7.4544014620773702E-2</v>
      </c>
      <c r="R670" s="8">
        <f t="shared" si="244"/>
        <v>-0.48535729515686876</v>
      </c>
      <c r="S670" s="8">
        <f t="shared" si="244"/>
        <v>-0.24544786272718039</v>
      </c>
      <c r="T670" s="8">
        <f t="shared" si="244"/>
        <v>6.6763216570210178</v>
      </c>
      <c r="U670" s="8">
        <f t="shared" si="244"/>
        <v>6.5018020103563812</v>
      </c>
      <c r="V670" s="8">
        <f t="shared" si="244"/>
        <v>-0.9868104376078789</v>
      </c>
      <c r="W670" s="8">
        <f t="shared" si="244"/>
        <v>1.2273461265103058</v>
      </c>
      <c r="X670"/>
      <c r="Y670" s="8">
        <f t="shared" ref="Y670:AI670" si="245">(Y18-$Y18)/$Y18</f>
        <v>0</v>
      </c>
      <c r="Z670" s="8">
        <f t="shared" si="245"/>
        <v>1.2154864551360138</v>
      </c>
      <c r="AA670" s="8">
        <f t="shared" si="245"/>
        <v>1.2134740410420872</v>
      </c>
      <c r="AB670" s="8">
        <f t="shared" si="245"/>
        <v>-0.22175855231834132</v>
      </c>
      <c r="AC670" s="8">
        <f t="shared" si="245"/>
        <v>0.40305079433270563</v>
      </c>
      <c r="AD670" s="8">
        <f t="shared" si="245"/>
        <v>0.83392628654834577</v>
      </c>
      <c r="AE670" s="8">
        <f t="shared" si="245"/>
        <v>1.4780892646760233</v>
      </c>
      <c r="AF670" s="8">
        <f t="shared" si="245"/>
        <v>0.89487634671365923</v>
      </c>
      <c r="AG670" s="8">
        <f t="shared" si="245"/>
        <v>2.1329006562399546</v>
      </c>
      <c r="AH670" s="8">
        <f t="shared" si="245"/>
        <v>-0.9462544469135642</v>
      </c>
      <c r="AI670" s="8">
        <f t="shared" si="245"/>
        <v>2.2632705357939988</v>
      </c>
      <c r="AK670" s="8">
        <f t="shared" ref="AK670:AU670" si="246">(AK18-$AK18)/$AK18</f>
        <v>0</v>
      </c>
      <c r="AL670" s="8">
        <f t="shared" si="246"/>
        <v>-0.41447038770445055</v>
      </c>
      <c r="AM670" s="8">
        <f t="shared" si="246"/>
        <v>-0.42078103386629606</v>
      </c>
      <c r="AN670" s="8">
        <f t="shared" si="246"/>
        <v>-0.22175855231834132</v>
      </c>
      <c r="AO670" s="8">
        <f t="shared" si="246"/>
        <v>-0.54720192111763921</v>
      </c>
      <c r="AP670" s="8">
        <f t="shared" si="246"/>
        <v>0.83392628654834577</v>
      </c>
      <c r="AQ670" s="8">
        <f t="shared" si="246"/>
        <v>-0.34852618497525473</v>
      </c>
      <c r="AR670" s="8">
        <f t="shared" si="246"/>
        <v>0.23555435044288561</v>
      </c>
      <c r="AS670" s="8">
        <f t="shared" si="246"/>
        <v>-0.43903874714736552</v>
      </c>
      <c r="AT670" s="8">
        <f t="shared" si="246"/>
        <v>-0.9462544469135642</v>
      </c>
      <c r="AU670" s="8">
        <f t="shared" si="246"/>
        <v>0.37832328575809071</v>
      </c>
      <c r="AW670">
        <f t="shared" si="193"/>
        <v>-0.35233006178009058</v>
      </c>
      <c r="AX670">
        <f t="shared" si="202"/>
        <v>-0.35233006178009058</v>
      </c>
      <c r="AY670">
        <f t="shared" si="203"/>
        <v>-0.35233006178009058</v>
      </c>
      <c r="AZ670" t="str">
        <f t="shared" si="204"/>
        <v/>
      </c>
    </row>
    <row r="671" spans="1:52" s="17" customFormat="1" x14ac:dyDescent="0.3">
      <c r="A671">
        <v>22</v>
      </c>
      <c r="B671" t="s">
        <v>84</v>
      </c>
      <c r="C671" t="s">
        <v>85</v>
      </c>
      <c r="D671" t="s">
        <v>86</v>
      </c>
      <c r="E671"/>
      <c r="F671" s="2">
        <v>0</v>
      </c>
      <c r="G671" s="2">
        <f t="shared" si="194"/>
        <v>0</v>
      </c>
      <c r="H671" s="4">
        <f t="shared" si="195"/>
        <v>0</v>
      </c>
      <c r="I671">
        <f t="shared" si="196"/>
        <v>1</v>
      </c>
      <c r="J671">
        <f t="shared" si="189"/>
        <v>0</v>
      </c>
      <c r="K671">
        <f t="shared" si="197"/>
        <v>3</v>
      </c>
      <c r="L671">
        <f t="shared" si="198"/>
        <v>0</v>
      </c>
      <c r="M671" s="8">
        <f t="shared" ref="M671:W671" si="247">(M19-$M19)/$M19</f>
        <v>0</v>
      </c>
      <c r="N671" s="8">
        <f t="shared" si="247"/>
        <v>-0.20057341123428504</v>
      </c>
      <c r="O671" s="8">
        <f t="shared" si="247"/>
        <v>-0.19064464875256978</v>
      </c>
      <c r="P671" s="8">
        <f t="shared" si="247"/>
        <v>1.396588036865009</v>
      </c>
      <c r="Q671" s="8">
        <f t="shared" si="247"/>
        <v>0.97369810394171419</v>
      </c>
      <c r="R671" s="8">
        <f t="shared" si="247"/>
        <v>1.5386080086386402</v>
      </c>
      <c r="S671" s="8">
        <f t="shared" si="247"/>
        <v>0.46979923948727309</v>
      </c>
      <c r="T671" s="8">
        <f t="shared" si="247"/>
        <v>-0.25106279887750677</v>
      </c>
      <c r="U671" s="8">
        <f t="shared" si="247"/>
        <v>-0.43136270034446356</v>
      </c>
      <c r="V671" s="8">
        <f t="shared" si="247"/>
        <v>1.4593239682447889</v>
      </c>
      <c r="W671" s="8">
        <f t="shared" si="247"/>
        <v>0.73416306642910334</v>
      </c>
      <c r="X671"/>
      <c r="Y671" s="8">
        <f t="shared" ref="Y671:AI671" si="248">(Y19-$Y19)/$Y19</f>
        <v>0</v>
      </c>
      <c r="Z671" s="8">
        <f t="shared" si="248"/>
        <v>-0.2560349675698555</v>
      </c>
      <c r="AA671" s="8">
        <f t="shared" si="248"/>
        <v>-0.24644985133936806</v>
      </c>
      <c r="AB671" s="8">
        <f t="shared" si="248"/>
        <v>1.6351663287804512</v>
      </c>
      <c r="AC671" s="8">
        <f t="shared" si="248"/>
        <v>1.2030523567468643</v>
      </c>
      <c r="AD671" s="8">
        <f t="shared" si="248"/>
        <v>1.1162464785110926</v>
      </c>
      <c r="AE671" s="8">
        <f t="shared" si="248"/>
        <v>0.27289053249381695</v>
      </c>
      <c r="AF671" s="8">
        <f t="shared" si="248"/>
        <v>-0.59239858642722831</v>
      </c>
      <c r="AG671" s="8">
        <f t="shared" si="248"/>
        <v>-0.62482695543787525</v>
      </c>
      <c r="AH671" s="8">
        <f t="shared" si="248"/>
        <v>0.42515479541765477</v>
      </c>
      <c r="AI671" s="8">
        <f t="shared" si="248"/>
        <v>0.40186697141310845</v>
      </c>
      <c r="AK671" s="8">
        <f t="shared" ref="AK671:AU671" si="249">(AK19-$AK19)/$AK19</f>
        <v>0</v>
      </c>
      <c r="AL671" s="8">
        <f t="shared" si="249"/>
        <v>-0.74858725975407614</v>
      </c>
      <c r="AM671" s="8">
        <f t="shared" si="249"/>
        <v>-0.74155822467790133</v>
      </c>
      <c r="AN671" s="8">
        <f t="shared" si="249"/>
        <v>1.6351663287804512</v>
      </c>
      <c r="AO671" s="8">
        <f t="shared" si="249"/>
        <v>-0.20626037757166382</v>
      </c>
      <c r="AP671" s="8">
        <f t="shared" si="249"/>
        <v>1.1162464785110926</v>
      </c>
      <c r="AQ671" s="8">
        <f t="shared" si="249"/>
        <v>-0.59761749977422751</v>
      </c>
      <c r="AR671" s="8">
        <f t="shared" si="249"/>
        <v>-0.78867175028880809</v>
      </c>
      <c r="AS671" s="8">
        <f t="shared" si="249"/>
        <v>-0.91214489419378575</v>
      </c>
      <c r="AT671" s="8">
        <f t="shared" si="249"/>
        <v>0.42515479541765477</v>
      </c>
      <c r="AU671" s="8">
        <f t="shared" si="249"/>
        <v>-0.24938735798595196</v>
      </c>
      <c r="AW671">
        <f t="shared" si="193"/>
        <v>-1.42142570495999E-2</v>
      </c>
      <c r="AX671" t="str">
        <f t="shared" si="202"/>
        <v/>
      </c>
      <c r="AY671">
        <f t="shared" si="203"/>
        <v>-1.42142570495999E-2</v>
      </c>
      <c r="AZ671" t="str">
        <f t="shared" si="204"/>
        <v/>
      </c>
    </row>
    <row r="672" spans="1:52" s="17" customFormat="1" x14ac:dyDescent="0.3">
      <c r="A672">
        <v>22</v>
      </c>
      <c r="B672" t="s">
        <v>87</v>
      </c>
      <c r="C672" t="s">
        <v>85</v>
      </c>
      <c r="D672" t="s">
        <v>86</v>
      </c>
      <c r="E672" t="s">
        <v>42</v>
      </c>
      <c r="F672" s="2">
        <v>0</v>
      </c>
      <c r="G672" s="2">
        <f t="shared" si="194"/>
        <v>1</v>
      </c>
      <c r="H672" s="4">
        <f t="shared" si="195"/>
        <v>1</v>
      </c>
      <c r="I672">
        <f t="shared" si="196"/>
        <v>0</v>
      </c>
      <c r="J672">
        <f t="shared" si="189"/>
        <v>1</v>
      </c>
      <c r="K672">
        <f t="shared" si="197"/>
        <v>3</v>
      </c>
      <c r="L672">
        <f t="shared" si="198"/>
        <v>3</v>
      </c>
      <c r="M672" s="8">
        <f t="shared" ref="M672:W672" si="250">(M20-$M20)/$M20</f>
        <v>0</v>
      </c>
      <c r="N672" s="8">
        <f t="shared" si="250"/>
        <v>-0.34383259996595067</v>
      </c>
      <c r="O672" s="8">
        <f t="shared" si="250"/>
        <v>-0.34215215331043103</v>
      </c>
      <c r="P672" s="8">
        <f t="shared" si="250"/>
        <v>-7.0490314971007426E-2</v>
      </c>
      <c r="Q672" s="8">
        <f t="shared" si="250"/>
        <v>-0.5921045225933903</v>
      </c>
      <c r="R672" s="8">
        <f t="shared" si="250"/>
        <v>-0.25547333746074624</v>
      </c>
      <c r="S672" s="8">
        <f t="shared" si="250"/>
        <v>-0.931983336065909</v>
      </c>
      <c r="T672" s="8">
        <f t="shared" si="250"/>
        <v>7.1123913626370312</v>
      </c>
      <c r="U672" s="8">
        <f t="shared" si="250"/>
        <v>4.9859768177367352</v>
      </c>
      <c r="V672" s="8">
        <f t="shared" si="250"/>
        <v>2.5970070780119476</v>
      </c>
      <c r="W672" s="8">
        <f t="shared" si="250"/>
        <v>-0.74823049701298605</v>
      </c>
      <c r="X672"/>
      <c r="Y672" s="8">
        <f t="shared" ref="Y672:AI672" si="251">(Y20-$Y20)/$Y20</f>
        <v>0</v>
      </c>
      <c r="Z672" s="8">
        <f t="shared" si="251"/>
        <v>-0.19389585226529238</v>
      </c>
      <c r="AA672" s="8">
        <f t="shared" si="251"/>
        <v>-0.2038317294825403</v>
      </c>
      <c r="AB672" s="8">
        <f t="shared" si="251"/>
        <v>5.6878234199598567E-2</v>
      </c>
      <c r="AC672" s="8">
        <f t="shared" si="251"/>
        <v>-0.24485195190909795</v>
      </c>
      <c r="AD672" s="8">
        <f t="shared" si="251"/>
        <v>-0.35341200510926496</v>
      </c>
      <c r="AE672" s="8">
        <f t="shared" si="251"/>
        <v>-0.58905916277630554</v>
      </c>
      <c r="AF672" s="8">
        <f t="shared" si="251"/>
        <v>1.5440374631219476</v>
      </c>
      <c r="AG672" s="8">
        <f t="shared" si="251"/>
        <v>1.2491537236884673</v>
      </c>
      <c r="AH672" s="8">
        <f t="shared" si="251"/>
        <v>2.8411572448905513</v>
      </c>
      <c r="AI672" s="8">
        <f t="shared" si="251"/>
        <v>-0.17352172330639121</v>
      </c>
      <c r="AK672" s="8">
        <f t="shared" ref="AK672:AU672" si="252">(AK20-$AK20)/$AK20</f>
        <v>0</v>
      </c>
      <c r="AL672" s="8">
        <f t="shared" si="252"/>
        <v>-0.60318701440168876</v>
      </c>
      <c r="AM672" s="8">
        <f t="shared" si="252"/>
        <v>-0.61393791889233529</v>
      </c>
      <c r="AN672" s="8">
        <f t="shared" si="252"/>
        <v>5.6878234199598567E-2</v>
      </c>
      <c r="AO672" s="8">
        <f t="shared" si="252"/>
        <v>-0.63456128207225815</v>
      </c>
      <c r="AP672" s="8">
        <f t="shared" si="252"/>
        <v>-0.35341200510926496</v>
      </c>
      <c r="AQ672" s="8">
        <f t="shared" si="252"/>
        <v>-0.69585225101453141</v>
      </c>
      <c r="AR672" s="8">
        <f t="shared" si="252"/>
        <v>0.32641096350629051</v>
      </c>
      <c r="AS672" s="8">
        <f t="shared" si="252"/>
        <v>-0.47488398433610407</v>
      </c>
      <c r="AT672" s="8">
        <f t="shared" si="252"/>
        <v>2.8411572448905513</v>
      </c>
      <c r="AU672" s="8">
        <f t="shared" si="252"/>
        <v>-0.38613452284255728</v>
      </c>
      <c r="AW672">
        <f t="shared" si="193"/>
        <v>0.1343779946496001</v>
      </c>
      <c r="AX672">
        <f t="shared" si="202"/>
        <v>0.1343779946496001</v>
      </c>
      <c r="AY672" t="str">
        <f t="shared" si="203"/>
        <v/>
      </c>
      <c r="AZ672">
        <f t="shared" si="204"/>
        <v>0.1343779946496001</v>
      </c>
    </row>
    <row r="673" spans="1:52" s="17" customFormat="1" x14ac:dyDescent="0.3">
      <c r="A673">
        <v>22</v>
      </c>
      <c r="B673" t="s">
        <v>88</v>
      </c>
      <c r="C673" t="s">
        <v>85</v>
      </c>
      <c r="D673" t="s">
        <v>86</v>
      </c>
      <c r="E673"/>
      <c r="F673" s="2">
        <v>0</v>
      </c>
      <c r="G673" s="2">
        <f t="shared" si="194"/>
        <v>1</v>
      </c>
      <c r="H673" s="4">
        <f t="shared" si="195"/>
        <v>0</v>
      </c>
      <c r="I673">
        <f t="shared" si="196"/>
        <v>1</v>
      </c>
      <c r="J673">
        <f t="shared" si="189"/>
        <v>0</v>
      </c>
      <c r="K673">
        <f t="shared" si="197"/>
        <v>3</v>
      </c>
      <c r="L673">
        <f t="shared" si="198"/>
        <v>0</v>
      </c>
      <c r="M673" s="8">
        <f t="shared" ref="M673:W673" si="253">(M21-$M21)/$M21</f>
        <v>0</v>
      </c>
      <c r="N673" s="8">
        <f t="shared" si="253"/>
        <v>0.1168808511786988</v>
      </c>
      <c r="O673" s="8">
        <f t="shared" si="253"/>
        <v>0.12554822881464756</v>
      </c>
      <c r="P673" s="8">
        <f t="shared" si="253"/>
        <v>-0.41331053781233029</v>
      </c>
      <c r="Q673" s="8">
        <f t="shared" si="253"/>
        <v>-0.45515512919285833</v>
      </c>
      <c r="R673" s="8">
        <f t="shared" si="253"/>
        <v>0.73922803108566371</v>
      </c>
      <c r="S673" s="8">
        <f t="shared" si="253"/>
        <v>0.84473465050515684</v>
      </c>
      <c r="T673" s="8">
        <f t="shared" si="253"/>
        <v>1.3152840521090509E-3</v>
      </c>
      <c r="U673" s="8">
        <f t="shared" si="253"/>
        <v>-1.0443341694244499E-2</v>
      </c>
      <c r="V673" s="8">
        <f t="shared" si="253"/>
        <v>0.76811074778355615</v>
      </c>
      <c r="W673" s="8">
        <f t="shared" si="253"/>
        <v>0.56335911828135865</v>
      </c>
      <c r="X673"/>
      <c r="Y673" s="8">
        <f t="shared" ref="Y673:AI673" si="254">(Y21-$Y21)/$Y21</f>
        <v>0</v>
      </c>
      <c r="Z673" s="8">
        <f t="shared" si="254"/>
        <v>-2.6550185537772556E-2</v>
      </c>
      <c r="AA673" s="8">
        <f t="shared" si="254"/>
        <v>-2.2851211194118298E-2</v>
      </c>
      <c r="AB673" s="8">
        <f t="shared" si="254"/>
        <v>-0.1272999571176695</v>
      </c>
      <c r="AC673" s="8">
        <f t="shared" si="254"/>
        <v>-0.2543132697186567</v>
      </c>
      <c r="AD673" s="8">
        <f t="shared" si="254"/>
        <v>0.72042097351245626</v>
      </c>
      <c r="AE673" s="8">
        <f t="shared" si="254"/>
        <v>0.65774381867166754</v>
      </c>
      <c r="AF673" s="8">
        <f t="shared" si="254"/>
        <v>-0.44785199473111104</v>
      </c>
      <c r="AG673" s="8">
        <f t="shared" si="254"/>
        <v>-0.29480916206698488</v>
      </c>
      <c r="AH673" s="8">
        <f t="shared" si="254"/>
        <v>0.34671796497205054</v>
      </c>
      <c r="AI673" s="8">
        <f t="shared" si="254"/>
        <v>0.55745959756313357</v>
      </c>
      <c r="AK673" s="8">
        <f t="shared" ref="AK673:AU673" si="255">(AK21-$AK21)/$AK21</f>
        <v>0</v>
      </c>
      <c r="AL673" s="8">
        <f t="shared" si="255"/>
        <v>-0.69932936477744867</v>
      </c>
      <c r="AM673" s="8">
        <f t="shared" si="255"/>
        <v>-0.69543176051404776</v>
      </c>
      <c r="AN673" s="8">
        <f t="shared" si="255"/>
        <v>-0.1272999571176695</v>
      </c>
      <c r="AO673" s="8">
        <f t="shared" si="255"/>
        <v>-0.74272150348379506</v>
      </c>
      <c r="AP673" s="8">
        <f t="shared" si="255"/>
        <v>0.72042097351245626</v>
      </c>
      <c r="AQ673" s="8">
        <f t="shared" si="255"/>
        <v>-0.48678300180204775</v>
      </c>
      <c r="AR673" s="8">
        <f t="shared" si="255"/>
        <v>-0.68535179600451113</v>
      </c>
      <c r="AS673" s="8">
        <f t="shared" si="255"/>
        <v>-0.85933895098859103</v>
      </c>
      <c r="AT673" s="8">
        <f t="shared" si="255"/>
        <v>0.34671796497205054</v>
      </c>
      <c r="AU673" s="8">
        <f t="shared" si="255"/>
        <v>-0.12228289133513462</v>
      </c>
      <c r="AW673">
        <f t="shared" si="193"/>
        <v>-3.4914852864000097E-2</v>
      </c>
      <c r="AX673" t="str">
        <f t="shared" si="202"/>
        <v/>
      </c>
      <c r="AY673">
        <f t="shared" si="203"/>
        <v>-3.4914852864000097E-2</v>
      </c>
      <c r="AZ673" t="str">
        <f t="shared" si="204"/>
        <v/>
      </c>
    </row>
    <row r="674" spans="1:52" s="17" customFormat="1" x14ac:dyDescent="0.3">
      <c r="A674">
        <v>22</v>
      </c>
      <c r="B674" t="s">
        <v>89</v>
      </c>
      <c r="C674" t="s">
        <v>85</v>
      </c>
      <c r="D674" t="s">
        <v>86</v>
      </c>
      <c r="E674"/>
      <c r="F674" s="2">
        <v>0</v>
      </c>
      <c r="G674" s="2">
        <f t="shared" si="194"/>
        <v>0</v>
      </c>
      <c r="H674" s="4">
        <f t="shared" si="195"/>
        <v>0</v>
      </c>
      <c r="I674">
        <f t="shared" si="196"/>
        <v>1</v>
      </c>
      <c r="J674">
        <f t="shared" si="189"/>
        <v>0</v>
      </c>
      <c r="K674">
        <f t="shared" si="197"/>
        <v>3</v>
      </c>
      <c r="L674">
        <f t="shared" si="198"/>
        <v>0</v>
      </c>
      <c r="M674" s="8">
        <f t="shared" ref="M674:W674" si="256">(M22-$M22)/$M22</f>
        <v>0</v>
      </c>
      <c r="N674" s="8">
        <f t="shared" si="256"/>
        <v>1.0641813943300533</v>
      </c>
      <c r="O674" s="8">
        <f t="shared" si="256"/>
        <v>1.0720076363879663</v>
      </c>
      <c r="P674" s="8">
        <f t="shared" si="256"/>
        <v>5.2474995688309569</v>
      </c>
      <c r="Q674" s="8">
        <f t="shared" si="256"/>
        <v>1.8129243289402992</v>
      </c>
      <c r="R674" s="8">
        <f t="shared" si="256"/>
        <v>0.62700144323261742</v>
      </c>
      <c r="S674" s="8">
        <f t="shared" si="256"/>
        <v>1.6559361071900991</v>
      </c>
      <c r="T674" s="8">
        <f t="shared" si="256"/>
        <v>2.4012130791617055</v>
      </c>
      <c r="U674" s="8">
        <f t="shared" si="256"/>
        <v>2.3392638287283236</v>
      </c>
      <c r="V674" s="8">
        <f t="shared" si="256"/>
        <v>1.5958118156307197</v>
      </c>
      <c r="W674" s="8">
        <f t="shared" si="256"/>
        <v>2.3330616696697146</v>
      </c>
      <c r="X674"/>
      <c r="Y674" s="8">
        <f t="shared" ref="Y674:AI674" si="257">(Y22-$Y22)/$Y22</f>
        <v>0</v>
      </c>
      <c r="Z674" s="8">
        <f t="shared" si="257"/>
        <v>0.58363470116493632</v>
      </c>
      <c r="AA674" s="8">
        <f t="shared" si="257"/>
        <v>0.58112822871799619</v>
      </c>
      <c r="AB674" s="8">
        <f t="shared" si="257"/>
        <v>1.4174958922863603</v>
      </c>
      <c r="AC674" s="8">
        <f t="shared" si="257"/>
        <v>0.50011609698368065</v>
      </c>
      <c r="AD674" s="8">
        <f t="shared" si="257"/>
        <v>0.50557349877750146</v>
      </c>
      <c r="AE674" s="8">
        <f t="shared" si="257"/>
        <v>1.0484685413666657</v>
      </c>
      <c r="AF674" s="8">
        <f t="shared" si="257"/>
        <v>0.4574724803838876</v>
      </c>
      <c r="AG674" s="8">
        <f t="shared" si="257"/>
        <v>0.84399332719953868</v>
      </c>
      <c r="AH674" s="8">
        <f t="shared" si="257"/>
        <v>1.6069020246174914</v>
      </c>
      <c r="AI674" s="8">
        <f t="shared" si="257"/>
        <v>2.0075022377327572</v>
      </c>
      <c r="AK674" s="8">
        <f t="shared" ref="AK674:AU674" si="258">(AK22-$AK22)/$AK22</f>
        <v>0</v>
      </c>
      <c r="AL674" s="8">
        <f t="shared" si="258"/>
        <v>-0.52430693196378531</v>
      </c>
      <c r="AM674" s="8">
        <f t="shared" si="258"/>
        <v>-0.52615308111543546</v>
      </c>
      <c r="AN674" s="8">
        <f t="shared" si="258"/>
        <v>1.4174958922863603</v>
      </c>
      <c r="AO674" s="8">
        <f t="shared" si="258"/>
        <v>-0.40515572844833747</v>
      </c>
      <c r="AP674" s="8">
        <f t="shared" si="258"/>
        <v>0.50557349877750146</v>
      </c>
      <c r="AQ674" s="8">
        <f t="shared" si="258"/>
        <v>-0.36732272965987117</v>
      </c>
      <c r="AR674" s="8">
        <f t="shared" si="258"/>
        <v>-0.17273417135894412</v>
      </c>
      <c r="AS674" s="8">
        <f t="shared" si="258"/>
        <v>-0.63382644081446371</v>
      </c>
      <c r="AT674" s="8">
        <f t="shared" si="258"/>
        <v>1.6069020246174914</v>
      </c>
      <c r="AU674" s="8">
        <f t="shared" si="258"/>
        <v>0.50863612979311768</v>
      </c>
      <c r="AW674">
        <f t="shared" si="193"/>
        <v>-8.5248884735999897E-2</v>
      </c>
      <c r="AX674" t="str">
        <f t="shared" si="202"/>
        <v/>
      </c>
      <c r="AY674">
        <f t="shared" si="203"/>
        <v>-8.5248884735999897E-2</v>
      </c>
      <c r="AZ674" t="str">
        <f t="shared" si="204"/>
        <v/>
      </c>
    </row>
    <row r="675" spans="1:52" s="17" customFormat="1" x14ac:dyDescent="0.3">
      <c r="A675">
        <v>22</v>
      </c>
      <c r="B675" t="s">
        <v>90</v>
      </c>
      <c r="C675" t="s">
        <v>85</v>
      </c>
      <c r="D675" t="s">
        <v>86</v>
      </c>
      <c r="E675"/>
      <c r="F675" s="2">
        <v>0</v>
      </c>
      <c r="G675" s="2">
        <f t="shared" si="194"/>
        <v>1</v>
      </c>
      <c r="H675" s="4">
        <f t="shared" si="195"/>
        <v>0</v>
      </c>
      <c r="I675">
        <f t="shared" si="196"/>
        <v>1</v>
      </c>
      <c r="J675">
        <f t="shared" si="189"/>
        <v>0</v>
      </c>
      <c r="K675">
        <f t="shared" si="197"/>
        <v>3</v>
      </c>
      <c r="L675">
        <f t="shared" si="198"/>
        <v>0</v>
      </c>
      <c r="M675" s="8">
        <f t="shared" ref="M675:W675" si="259">(M23-$M23)/$M23</f>
        <v>0</v>
      </c>
      <c r="N675" s="8">
        <f t="shared" si="259"/>
        <v>1.7398093116474573</v>
      </c>
      <c r="O675" s="8">
        <f t="shared" si="259"/>
        <v>1.7719168476427738</v>
      </c>
      <c r="P675" s="8">
        <f t="shared" si="259"/>
        <v>1.0887832897792009</v>
      </c>
      <c r="Q675" s="8">
        <f t="shared" si="259"/>
        <v>0.77509407647107309</v>
      </c>
      <c r="R675" s="8">
        <f t="shared" si="259"/>
        <v>0.20950797106627897</v>
      </c>
      <c r="S675" s="8">
        <f t="shared" si="259"/>
        <v>2.0168172360567223</v>
      </c>
      <c r="T675" s="8">
        <f t="shared" si="259"/>
        <v>3.9187218891493081</v>
      </c>
      <c r="U675" s="8">
        <f t="shared" si="259"/>
        <v>3.9752799762208548</v>
      </c>
      <c r="V675" s="8">
        <f t="shared" si="259"/>
        <v>4.4769921748222377</v>
      </c>
      <c r="W675" s="8">
        <f t="shared" si="259"/>
        <v>8.0115067575287355</v>
      </c>
      <c r="X675"/>
      <c r="Y675" s="8">
        <f t="shared" ref="Y675:AI675" si="260">(Y23-$Y23)/$Y23</f>
        <v>0</v>
      </c>
      <c r="Z675" s="8">
        <f t="shared" si="260"/>
        <v>0.91478906955143402</v>
      </c>
      <c r="AA675" s="8">
        <f t="shared" si="260"/>
        <v>0.90367293471578425</v>
      </c>
      <c r="AB675" s="8">
        <f t="shared" si="260"/>
        <v>0.80346828913217161</v>
      </c>
      <c r="AC675" s="8">
        <f t="shared" si="260"/>
        <v>0.23404771385813886</v>
      </c>
      <c r="AD675" s="8">
        <f t="shared" si="260"/>
        <v>7.5493811138652889E-2</v>
      </c>
      <c r="AE675" s="8">
        <f t="shared" si="260"/>
        <v>1.1422769670881174</v>
      </c>
      <c r="AF675" s="8">
        <f t="shared" si="260"/>
        <v>0.8584345244234004</v>
      </c>
      <c r="AG675" s="8">
        <f t="shared" si="260"/>
        <v>1.4460910817294232</v>
      </c>
      <c r="AH675" s="8">
        <f t="shared" si="260"/>
        <v>2.8253325483033875</v>
      </c>
      <c r="AI675" s="8">
        <f t="shared" si="260"/>
        <v>3.550089139560404</v>
      </c>
      <c r="AK675" s="8">
        <f t="shared" ref="AK675:AU675" si="261">(AK23-$AK23)/$AK23</f>
        <v>0</v>
      </c>
      <c r="AL675" s="8">
        <f t="shared" si="261"/>
        <v>-0.44535779126049369</v>
      </c>
      <c r="AM675" s="8">
        <f t="shared" si="261"/>
        <v>-0.44760844314154435</v>
      </c>
      <c r="AN675" s="8">
        <f t="shared" si="261"/>
        <v>0.80346828913217161</v>
      </c>
      <c r="AO675" s="8">
        <f t="shared" si="261"/>
        <v>-0.53405506948883597</v>
      </c>
      <c r="AP675" s="8">
        <f t="shared" si="261"/>
        <v>7.5493811138652889E-2</v>
      </c>
      <c r="AQ675" s="8">
        <f t="shared" si="261"/>
        <v>-0.35456794546294823</v>
      </c>
      <c r="AR675" s="8">
        <f t="shared" si="261"/>
        <v>6.882550967881268E-2</v>
      </c>
      <c r="AS675" s="8">
        <f t="shared" si="261"/>
        <v>-0.51939302061483283</v>
      </c>
      <c r="AT675" s="8">
        <f t="shared" si="261"/>
        <v>2.8253325483033875</v>
      </c>
      <c r="AU675" s="8">
        <f t="shared" si="261"/>
        <v>0.89078041847954559</v>
      </c>
      <c r="AW675">
        <f t="shared" si="193"/>
        <v>-8.5248884735999897E-2</v>
      </c>
      <c r="AX675" t="str">
        <f t="shared" si="202"/>
        <v/>
      </c>
      <c r="AY675">
        <f t="shared" si="203"/>
        <v>-8.5248884735999897E-2</v>
      </c>
      <c r="AZ675" t="str">
        <f t="shared" si="204"/>
        <v/>
      </c>
    </row>
    <row r="676" spans="1:52" s="17" customFormat="1" x14ac:dyDescent="0.3">
      <c r="A676">
        <v>22</v>
      </c>
      <c r="B676" t="s">
        <v>91</v>
      </c>
      <c r="C676" t="s">
        <v>85</v>
      </c>
      <c r="D676" t="s">
        <v>86</v>
      </c>
      <c r="E676"/>
      <c r="F676" s="2">
        <v>0</v>
      </c>
      <c r="G676" s="2">
        <f t="shared" si="194"/>
        <v>0</v>
      </c>
      <c r="H676" s="4">
        <f t="shared" si="195"/>
        <v>0</v>
      </c>
      <c r="I676">
        <f t="shared" si="196"/>
        <v>1</v>
      </c>
      <c r="J676">
        <f t="shared" si="189"/>
        <v>0</v>
      </c>
      <c r="K676">
        <f t="shared" si="197"/>
        <v>3</v>
      </c>
      <c r="L676">
        <f t="shared" si="198"/>
        <v>0</v>
      </c>
      <c r="M676" s="8">
        <f t="shared" ref="M676:W676" si="262">(M24-$M24)/$M24</f>
        <v>0</v>
      </c>
      <c r="N676" s="8">
        <f t="shared" si="262"/>
        <v>-0.18386570920338136</v>
      </c>
      <c r="O676" s="8">
        <f t="shared" si="262"/>
        <v>-0.18625336809531806</v>
      </c>
      <c r="P676" s="8">
        <f t="shared" si="262"/>
        <v>-6.6330484578673521E-2</v>
      </c>
      <c r="Q676" s="8">
        <f t="shared" si="262"/>
        <v>-0.6324974432773931</v>
      </c>
      <c r="R676" s="8">
        <f t="shared" si="262"/>
        <v>-9.8189756261773842E-2</v>
      </c>
      <c r="S676" s="8">
        <f t="shared" si="262"/>
        <v>-0.69630427251430815</v>
      </c>
      <c r="T676" s="8">
        <f t="shared" si="262"/>
        <v>1.3000677000337912</v>
      </c>
      <c r="U676" s="8">
        <f t="shared" si="262"/>
        <v>1.3188953808172161</v>
      </c>
      <c r="V676" s="8">
        <f t="shared" si="262"/>
        <v>2.4557412493419828</v>
      </c>
      <c r="W676" s="8">
        <f t="shared" si="262"/>
        <v>-2.0556656791925726E-2</v>
      </c>
      <c r="X676"/>
      <c r="Y676" s="8">
        <f t="shared" ref="Y676:AI676" si="263">(Y24-$Y24)/$Y24</f>
        <v>0</v>
      </c>
      <c r="Z676" s="8">
        <f t="shared" si="263"/>
        <v>-0.23940093522857342</v>
      </c>
      <c r="AA676" s="8">
        <f t="shared" si="263"/>
        <v>-0.23829422518512039</v>
      </c>
      <c r="AB676" s="8">
        <f t="shared" si="263"/>
        <v>8.1351112599324565E-2</v>
      </c>
      <c r="AC676" s="8">
        <f t="shared" si="263"/>
        <v>-0.43661687052163223</v>
      </c>
      <c r="AD676" s="8">
        <f t="shared" si="263"/>
        <v>1.4110098287241906E-3</v>
      </c>
      <c r="AE676" s="8">
        <f t="shared" si="263"/>
        <v>-0.51911925017534155</v>
      </c>
      <c r="AF676" s="8">
        <f t="shared" si="263"/>
        <v>0.111505136859051</v>
      </c>
      <c r="AG676" s="8">
        <f t="shared" si="263"/>
        <v>0.45938027125788361</v>
      </c>
      <c r="AH676" s="8">
        <f t="shared" si="263"/>
        <v>1.5402797663789309</v>
      </c>
      <c r="AI676" s="8">
        <f t="shared" si="263"/>
        <v>0.35422898214696869</v>
      </c>
      <c r="AK676" s="8">
        <f t="shared" ref="AK676:AU676" si="264">(AK24-$AK24)/$AK24</f>
        <v>0</v>
      </c>
      <c r="AL676" s="8">
        <f t="shared" si="264"/>
        <v>-0.67932959213736577</v>
      </c>
      <c r="AM676" s="8">
        <f t="shared" si="264"/>
        <v>-0.68499046297984878</v>
      </c>
      <c r="AN676" s="8">
        <f t="shared" si="264"/>
        <v>8.1351112599324565E-2</v>
      </c>
      <c r="AO676" s="8">
        <f t="shared" si="264"/>
        <v>-0.76162361900622688</v>
      </c>
      <c r="AP676" s="8">
        <f t="shared" si="264"/>
        <v>1.4110098287241906E-3</v>
      </c>
      <c r="AQ676" s="8">
        <f t="shared" si="264"/>
        <v>-0.75751987410116595</v>
      </c>
      <c r="AR676" s="8">
        <f t="shared" si="264"/>
        <v>-0.36084490364190008</v>
      </c>
      <c r="AS676" s="8">
        <f t="shared" si="264"/>
        <v>-0.71141278079950898</v>
      </c>
      <c r="AT676" s="8">
        <f t="shared" si="264"/>
        <v>1.5402797663789309</v>
      </c>
      <c r="AU676" s="8">
        <f t="shared" si="264"/>
        <v>-0.41711730310586181</v>
      </c>
      <c r="AW676">
        <f t="shared" si="193"/>
        <v>-3.4914852864000097E-2</v>
      </c>
      <c r="AX676" t="str">
        <f t="shared" si="202"/>
        <v/>
      </c>
      <c r="AY676">
        <f t="shared" si="203"/>
        <v>-3.4914852864000097E-2</v>
      </c>
      <c r="AZ676" t="str">
        <f t="shared" si="204"/>
        <v/>
      </c>
    </row>
    <row r="677" spans="1:52" s="17" customFormat="1" x14ac:dyDescent="0.3">
      <c r="A677">
        <v>22</v>
      </c>
      <c r="B677" t="s">
        <v>92</v>
      </c>
      <c r="C677" t="s">
        <v>85</v>
      </c>
      <c r="D677" t="s">
        <v>86</v>
      </c>
      <c r="E677" t="s">
        <v>42</v>
      </c>
      <c r="F677" s="2">
        <v>0</v>
      </c>
      <c r="G677" s="2">
        <f t="shared" si="194"/>
        <v>0</v>
      </c>
      <c r="H677" s="4">
        <f t="shared" si="195"/>
        <v>1</v>
      </c>
      <c r="I677">
        <f t="shared" si="196"/>
        <v>0</v>
      </c>
      <c r="J677">
        <f t="shared" si="189"/>
        <v>1</v>
      </c>
      <c r="K677">
        <f t="shared" si="197"/>
        <v>3</v>
      </c>
      <c r="L677">
        <f t="shared" si="198"/>
        <v>3</v>
      </c>
      <c r="M677" s="8">
        <f t="shared" ref="M677:W677" si="265">(M25-$M25)/$M25</f>
        <v>0</v>
      </c>
      <c r="N677" s="8">
        <f t="shared" si="265"/>
        <v>-7.6775830233500861E-2</v>
      </c>
      <c r="O677" s="8">
        <f t="shared" si="265"/>
        <v>-7.3743747909696664E-2</v>
      </c>
      <c r="P677" s="8">
        <f t="shared" si="265"/>
        <v>-0.35256358554623179</v>
      </c>
      <c r="Q677" s="8">
        <f t="shared" si="265"/>
        <v>-0.41877955325850713</v>
      </c>
      <c r="R677" s="8">
        <f t="shared" si="265"/>
        <v>-0.87361663596407746</v>
      </c>
      <c r="S677" s="8">
        <f t="shared" si="265"/>
        <v>-0.8738155844407236</v>
      </c>
      <c r="T677" s="8">
        <f t="shared" si="265"/>
        <v>10.887072005368383</v>
      </c>
      <c r="U677" s="8">
        <f t="shared" si="265"/>
        <v>7.9334286135226888</v>
      </c>
      <c r="V677" s="8">
        <f t="shared" si="265"/>
        <v>2.5253014069421192E-2</v>
      </c>
      <c r="W677" s="8">
        <f t="shared" si="265"/>
        <v>-0.65918028926033112</v>
      </c>
      <c r="X677"/>
      <c r="Y677" s="8">
        <f t="shared" ref="Y677:AI677" si="266">(Y25-$Y25)/$Y25</f>
        <v>0</v>
      </c>
      <c r="Z677" s="8">
        <f t="shared" si="266"/>
        <v>0.23766599503169911</v>
      </c>
      <c r="AA677" s="8">
        <f t="shared" si="266"/>
        <v>0.21995462565742802</v>
      </c>
      <c r="AB677" s="8">
        <f t="shared" si="266"/>
        <v>-7.6455836718946346E-2</v>
      </c>
      <c r="AC677" s="8">
        <f t="shared" si="266"/>
        <v>0.14499050658606744</v>
      </c>
      <c r="AD677" s="8">
        <f t="shared" si="266"/>
        <v>-0.71031899810968535</v>
      </c>
      <c r="AE677" s="8">
        <f t="shared" si="266"/>
        <v>-0.29281149875603785</v>
      </c>
      <c r="AF677" s="8">
        <f t="shared" si="266"/>
        <v>2.6119499586151931</v>
      </c>
      <c r="AG677" s="8">
        <f t="shared" si="266"/>
        <v>2.3157547636415861</v>
      </c>
      <c r="AH677" s="8">
        <f t="shared" si="266"/>
        <v>0.74297514623567074</v>
      </c>
      <c r="AI677" s="8">
        <f t="shared" si="266"/>
        <v>0.22637926294282038</v>
      </c>
      <c r="AK677" s="8">
        <f t="shared" ref="AK677:AU677" si="267">(AK25-$AK25)/$AK25</f>
        <v>0</v>
      </c>
      <c r="AL677" s="8">
        <f t="shared" si="267"/>
        <v>-0.38226900528664293</v>
      </c>
      <c r="AM677" s="8">
        <f t="shared" si="267"/>
        <v>-0.3984630996748012</v>
      </c>
      <c r="AN677" s="8">
        <f t="shared" si="267"/>
        <v>-7.6455836718946346E-2</v>
      </c>
      <c r="AO677" s="8">
        <f t="shared" si="267"/>
        <v>-0.42958983365775405</v>
      </c>
      <c r="AP677" s="8">
        <f t="shared" si="267"/>
        <v>-0.71031899810968535</v>
      </c>
      <c r="AQ677" s="8">
        <f t="shared" si="267"/>
        <v>-0.49465815836335875</v>
      </c>
      <c r="AR677" s="8">
        <f t="shared" si="267"/>
        <v>1.0776043136867004</v>
      </c>
      <c r="AS677" s="8">
        <f t="shared" si="267"/>
        <v>-0.18964711905101886</v>
      </c>
      <c r="AT677" s="8">
        <f t="shared" si="267"/>
        <v>0.74297514623567074</v>
      </c>
      <c r="AU677" s="8">
        <f t="shared" si="267"/>
        <v>-0.18632636113367473</v>
      </c>
      <c r="AW677">
        <f t="shared" si="193"/>
        <v>0.1343779946496001</v>
      </c>
      <c r="AX677">
        <f t="shared" si="202"/>
        <v>0.1343779946496001</v>
      </c>
      <c r="AY677" t="str">
        <f t="shared" si="203"/>
        <v/>
      </c>
      <c r="AZ677">
        <f t="shared" si="204"/>
        <v>0.1343779946496001</v>
      </c>
    </row>
    <row r="678" spans="1:52" s="17" customFormat="1" x14ac:dyDescent="0.3">
      <c r="A678">
        <v>22</v>
      </c>
      <c r="B678" t="s">
        <v>93</v>
      </c>
      <c r="C678" t="s">
        <v>85</v>
      </c>
      <c r="D678" t="s">
        <v>86</v>
      </c>
      <c r="E678"/>
      <c r="F678" s="2">
        <v>0</v>
      </c>
      <c r="G678" s="2">
        <f t="shared" si="194"/>
        <v>1</v>
      </c>
      <c r="H678" s="4">
        <f t="shared" si="195"/>
        <v>0</v>
      </c>
      <c r="I678">
        <f t="shared" si="196"/>
        <v>1</v>
      </c>
      <c r="J678">
        <f t="shared" si="189"/>
        <v>0</v>
      </c>
      <c r="K678">
        <f t="shared" si="197"/>
        <v>3</v>
      </c>
      <c r="L678">
        <f t="shared" si="198"/>
        <v>0</v>
      </c>
      <c r="M678" s="8">
        <f t="shared" ref="M678:W678" si="268">(M26-$M26)/$M26</f>
        <v>0</v>
      </c>
      <c r="N678" s="8">
        <f t="shared" si="268"/>
        <v>6.7577203341689429E-2</v>
      </c>
      <c r="O678" s="8">
        <f t="shared" si="268"/>
        <v>7.2144472022281997E-2</v>
      </c>
      <c r="P678" s="8">
        <f t="shared" si="268"/>
        <v>0.30932156669256106</v>
      </c>
      <c r="Q678" s="8">
        <f t="shared" si="268"/>
        <v>-0.59949513073930416</v>
      </c>
      <c r="R678" s="8">
        <f t="shared" si="268"/>
        <v>0.28097056282625776</v>
      </c>
      <c r="S678" s="8">
        <f t="shared" si="268"/>
        <v>-0.24463769611385427</v>
      </c>
      <c r="T678" s="8">
        <f t="shared" si="268"/>
        <v>1.420574358445202</v>
      </c>
      <c r="U678" s="8">
        <f t="shared" si="268"/>
        <v>0.84415372520130705</v>
      </c>
      <c r="V678" s="8">
        <f t="shared" si="268"/>
        <v>2.336338341644236</v>
      </c>
      <c r="W678" s="8">
        <f t="shared" si="268"/>
        <v>0.98486763672009559</v>
      </c>
      <c r="X678"/>
      <c r="Y678" s="8">
        <f t="shared" ref="Y678:AI678" si="269">(Y26-$Y26)/$Y26</f>
        <v>0</v>
      </c>
      <c r="Z678" s="8">
        <f t="shared" si="269"/>
        <v>2.3781415457468244E-2</v>
      </c>
      <c r="AA678" s="8">
        <f t="shared" si="269"/>
        <v>2.0699564658838199E-2</v>
      </c>
      <c r="AB678" s="8">
        <f t="shared" si="269"/>
        <v>-6.3260263896656094E-2</v>
      </c>
      <c r="AC678" s="8">
        <f t="shared" si="269"/>
        <v>-0.39147604228320926</v>
      </c>
      <c r="AD678" s="8">
        <f t="shared" si="269"/>
        <v>0.48174776774245831</v>
      </c>
      <c r="AE678" s="8">
        <f t="shared" si="269"/>
        <v>4.6196279063267114E-2</v>
      </c>
      <c r="AF678" s="8">
        <f t="shared" si="269"/>
        <v>0.12209624614311901</v>
      </c>
      <c r="AG678" s="8">
        <f t="shared" si="269"/>
        <v>5.5775684303947547E-2</v>
      </c>
      <c r="AH678" s="8">
        <f t="shared" si="269"/>
        <v>1.5334902969742112</v>
      </c>
      <c r="AI678" s="8">
        <f t="shared" si="269"/>
        <v>0.94285160854316197</v>
      </c>
      <c r="AK678" s="8">
        <f t="shared" ref="AK678:AU678" si="270">(AK26-$AK26)/$AK26</f>
        <v>0</v>
      </c>
      <c r="AL678" s="8">
        <f t="shared" si="270"/>
        <v>-0.64972226229343799</v>
      </c>
      <c r="AM678" s="8">
        <f t="shared" si="270"/>
        <v>-0.65266471304543339</v>
      </c>
      <c r="AN678" s="8">
        <f t="shared" si="270"/>
        <v>-6.3260263896656094E-2</v>
      </c>
      <c r="AO678" s="8">
        <f t="shared" si="270"/>
        <v>-0.76999156598129226</v>
      </c>
      <c r="AP678" s="8">
        <f t="shared" si="270"/>
        <v>0.48174776774245831</v>
      </c>
      <c r="AQ678" s="8">
        <f t="shared" si="270"/>
        <v>-0.6028046356290846</v>
      </c>
      <c r="AR678" s="8">
        <f t="shared" si="270"/>
        <v>-0.34376394380145991</v>
      </c>
      <c r="AS678" s="8">
        <f t="shared" si="270"/>
        <v>-0.74353493705402529</v>
      </c>
      <c r="AT678" s="8">
        <f t="shared" si="270"/>
        <v>1.5334902969742112</v>
      </c>
      <c r="AU678" s="8">
        <f t="shared" si="270"/>
        <v>-0.11824593812991818</v>
      </c>
      <c r="AW678">
        <f t="shared" si="193"/>
        <v>-1.42142570495999E-2</v>
      </c>
      <c r="AX678" t="str">
        <f t="shared" si="202"/>
        <v/>
      </c>
      <c r="AY678">
        <f t="shared" si="203"/>
        <v>-1.42142570495999E-2</v>
      </c>
      <c r="AZ678" t="str">
        <f t="shared" si="204"/>
        <v/>
      </c>
    </row>
    <row r="679" spans="1:52" s="17" customFormat="1" x14ac:dyDescent="0.3">
      <c r="A679">
        <v>23</v>
      </c>
      <c r="B679" t="s">
        <v>94</v>
      </c>
      <c r="C679" t="s">
        <v>95</v>
      </c>
      <c r="D679" t="s">
        <v>96</v>
      </c>
      <c r="E679"/>
      <c r="F679" s="2">
        <v>0</v>
      </c>
      <c r="G679" s="2">
        <f t="shared" si="194"/>
        <v>0</v>
      </c>
      <c r="H679" s="4">
        <f t="shared" si="195"/>
        <v>0</v>
      </c>
      <c r="I679">
        <f t="shared" si="196"/>
        <v>1</v>
      </c>
      <c r="J679">
        <f t="shared" si="189"/>
        <v>0</v>
      </c>
      <c r="K679">
        <f t="shared" si="197"/>
        <v>4</v>
      </c>
      <c r="L679">
        <f t="shared" si="198"/>
        <v>0</v>
      </c>
      <c r="M679" s="8">
        <f t="shared" ref="M679:W679" si="271">(M27-$M27)/$M27</f>
        <v>0</v>
      </c>
      <c r="N679" s="8">
        <f t="shared" si="271"/>
        <v>0.14699243885838426</v>
      </c>
      <c r="O679" s="8">
        <f t="shared" si="271"/>
        <v>0.15893380510401603</v>
      </c>
      <c r="P679" s="8">
        <f t="shared" si="271"/>
        <v>0.30395447634105965</v>
      </c>
      <c r="Q679" s="8">
        <f t="shared" si="271"/>
        <v>-0.26903696807549438</v>
      </c>
      <c r="R679" s="8">
        <f t="shared" si="271"/>
        <v>-9.6229823893739422E-2</v>
      </c>
      <c r="S679" s="8">
        <f t="shared" si="271"/>
        <v>-8.6968236780116826E-3</v>
      </c>
      <c r="T679" s="8">
        <f t="shared" si="271"/>
        <v>1.3008319184623529</v>
      </c>
      <c r="U679" s="8">
        <f t="shared" si="271"/>
        <v>1.2637391921269383</v>
      </c>
      <c r="V679" s="8">
        <f t="shared" si="271"/>
        <v>0.52389830150309757</v>
      </c>
      <c r="W679" s="8">
        <f t="shared" si="271"/>
        <v>-0.1592608530989017</v>
      </c>
      <c r="X679"/>
      <c r="Y679" s="8">
        <f t="shared" ref="Y679:AI679" si="272">(Y27-$Y27)/$Y27</f>
        <v>0</v>
      </c>
      <c r="Z679" s="8">
        <f t="shared" si="272"/>
        <v>4.341662660132433E-2</v>
      </c>
      <c r="AA679" s="8">
        <f t="shared" si="272"/>
        <v>4.2209083585455151E-2</v>
      </c>
      <c r="AB679" s="8">
        <f t="shared" si="272"/>
        <v>0.60656967591563959</v>
      </c>
      <c r="AC679" s="8">
        <f t="shared" si="272"/>
        <v>-6.3189625160561036E-2</v>
      </c>
      <c r="AD679" s="8">
        <f t="shared" si="272"/>
        <v>0.12671296284772188</v>
      </c>
      <c r="AE679" s="8">
        <f t="shared" si="272"/>
        <v>0.25950792769697784</v>
      </c>
      <c r="AF679" s="8">
        <f t="shared" si="272"/>
        <v>0.27613615769494515</v>
      </c>
      <c r="AG679" s="8">
        <f t="shared" si="272"/>
        <v>0.59598655461079419</v>
      </c>
      <c r="AH679" s="8">
        <f t="shared" si="272"/>
        <v>0.8145427310321639</v>
      </c>
      <c r="AI679" s="8">
        <f t="shared" si="272"/>
        <v>0.68989485743598633</v>
      </c>
      <c r="AK679" s="8">
        <f t="shared" ref="AK679:AU679" si="273">(AK27-$AK27)/$AK27</f>
        <v>0</v>
      </c>
      <c r="AL679" s="8">
        <f t="shared" si="273"/>
        <v>-0.67301047080774712</v>
      </c>
      <c r="AM679" s="8">
        <f t="shared" si="273"/>
        <v>-0.6684359053798018</v>
      </c>
      <c r="AN679" s="8">
        <f t="shared" si="273"/>
        <v>0.60656967591563959</v>
      </c>
      <c r="AO679" s="8">
        <f t="shared" si="273"/>
        <v>-0.64317415634908248</v>
      </c>
      <c r="AP679" s="8">
        <f t="shared" si="273"/>
        <v>0.12671296284772188</v>
      </c>
      <c r="AQ679" s="8">
        <f t="shared" si="273"/>
        <v>-0.59245000469259712</v>
      </c>
      <c r="AR679" s="8">
        <f t="shared" si="273"/>
        <v>-0.34394087367978338</v>
      </c>
      <c r="AS679" s="8">
        <f t="shared" si="273"/>
        <v>-0.72500281956380175</v>
      </c>
      <c r="AT679" s="8">
        <f t="shared" si="273"/>
        <v>0.8145427310321639</v>
      </c>
      <c r="AU679" s="8">
        <f t="shared" si="273"/>
        <v>7.6216035699204644E-3</v>
      </c>
      <c r="AW679">
        <f t="shared" si="193"/>
        <v>-0.38741759999999997</v>
      </c>
      <c r="AX679" t="str">
        <f t="shared" si="202"/>
        <v/>
      </c>
      <c r="AY679">
        <f t="shared" si="203"/>
        <v>-0.38741759999999997</v>
      </c>
      <c r="AZ679" t="str">
        <f t="shared" si="204"/>
        <v/>
      </c>
    </row>
    <row r="680" spans="1:52" s="17" customFormat="1" x14ac:dyDescent="0.3">
      <c r="A680">
        <v>23</v>
      </c>
      <c r="B680" t="s">
        <v>97</v>
      </c>
      <c r="C680" t="s">
        <v>95</v>
      </c>
      <c r="D680" t="s">
        <v>96</v>
      </c>
      <c r="E680"/>
      <c r="F680" s="2">
        <v>0</v>
      </c>
      <c r="G680" s="2">
        <f t="shared" si="194"/>
        <v>1</v>
      </c>
      <c r="H680" s="4">
        <f t="shared" si="195"/>
        <v>0</v>
      </c>
      <c r="I680">
        <f t="shared" si="196"/>
        <v>1</v>
      </c>
      <c r="J680">
        <f t="shared" si="189"/>
        <v>0</v>
      </c>
      <c r="K680">
        <f t="shared" si="197"/>
        <v>4</v>
      </c>
      <c r="L680">
        <f t="shared" si="198"/>
        <v>0</v>
      </c>
      <c r="M680" s="8">
        <f t="shared" ref="M680:W680" si="274">(M28-$M28)/$M28</f>
        <v>0</v>
      </c>
      <c r="N680" s="8">
        <f t="shared" si="274"/>
        <v>1.6099755586938784</v>
      </c>
      <c r="O680" s="8">
        <f t="shared" si="274"/>
        <v>1.6300495095803331</v>
      </c>
      <c r="P680" s="8">
        <f t="shared" si="274"/>
        <v>-0.26312675257174473</v>
      </c>
      <c r="Q680" s="8">
        <f t="shared" si="274"/>
        <v>0.1082257952437156</v>
      </c>
      <c r="R680" s="8">
        <f t="shared" si="274"/>
        <v>-0.74702503640333473</v>
      </c>
      <c r="S680" s="8">
        <f t="shared" si="274"/>
        <v>0.77476105984776167</v>
      </c>
      <c r="T680" s="8">
        <f t="shared" si="274"/>
        <v>8.1264747465089631</v>
      </c>
      <c r="U680" s="8">
        <f t="shared" si="274"/>
        <v>7.9262415143787308</v>
      </c>
      <c r="V680" s="8">
        <f t="shared" si="274"/>
        <v>-0.39896605124523693</v>
      </c>
      <c r="W680" s="8">
        <f t="shared" si="274"/>
        <v>0.26328545387003904</v>
      </c>
      <c r="X680"/>
      <c r="Y680" s="8">
        <f t="shared" ref="Y680:AI680" si="275">(Y28-$Y28)/$Y28</f>
        <v>0</v>
      </c>
      <c r="Z680" s="8">
        <f t="shared" si="275"/>
        <v>0.82093247220653953</v>
      </c>
      <c r="AA680" s="8">
        <f t="shared" si="275"/>
        <v>0.81988745912951477</v>
      </c>
      <c r="AB680" s="8">
        <f t="shared" si="275"/>
        <v>-3.6610714323057842E-3</v>
      </c>
      <c r="AC680" s="8">
        <f t="shared" si="275"/>
        <v>0.23687113679574925</v>
      </c>
      <c r="AD680" s="8">
        <f t="shared" si="275"/>
        <v>-0.69035686519426864</v>
      </c>
      <c r="AE680" s="8">
        <f t="shared" si="275"/>
        <v>0.92755415557791798</v>
      </c>
      <c r="AF680" s="8">
        <f t="shared" si="275"/>
        <v>2.3734954412681653</v>
      </c>
      <c r="AG680" s="8">
        <f t="shared" si="275"/>
        <v>3.2312366282453731</v>
      </c>
      <c r="AH680" s="8">
        <f t="shared" si="275"/>
        <v>1.2535633991872228E-2</v>
      </c>
      <c r="AI680" s="8">
        <f t="shared" si="275"/>
        <v>1.8498175503967071</v>
      </c>
      <c r="AK680" s="8">
        <f t="shared" ref="AK680:AU680" si="276">(AK28-$AK28)/$AK28</f>
        <v>0</v>
      </c>
      <c r="AL680" s="8">
        <f t="shared" si="276"/>
        <v>-0.39497591146172439</v>
      </c>
      <c r="AM680" s="8">
        <f t="shared" si="276"/>
        <v>-0.39699656054403931</v>
      </c>
      <c r="AN680" s="8">
        <f t="shared" si="276"/>
        <v>-3.6610714323057842E-3</v>
      </c>
      <c r="AO680" s="8">
        <f t="shared" si="276"/>
        <v>-0.53631068482816502</v>
      </c>
      <c r="AP680" s="8">
        <f t="shared" si="276"/>
        <v>-0.69035686519426864</v>
      </c>
      <c r="AQ680" s="8">
        <f t="shared" si="276"/>
        <v>-0.35281552637214569</v>
      </c>
      <c r="AR680" s="8">
        <f t="shared" si="276"/>
        <v>0.7548341727394694</v>
      </c>
      <c r="AS680" s="8">
        <f t="shared" si="276"/>
        <v>-0.27223224343585983</v>
      </c>
      <c r="AT680" s="8">
        <f t="shared" si="276"/>
        <v>1.2535633991872228E-2</v>
      </c>
      <c r="AU680" s="8">
        <f t="shared" si="276"/>
        <v>0.65217707990089524</v>
      </c>
      <c r="AW680">
        <f t="shared" si="193"/>
        <v>-0.37175039999999998</v>
      </c>
      <c r="AX680" t="str">
        <f t="shared" si="202"/>
        <v/>
      </c>
      <c r="AY680">
        <f t="shared" si="203"/>
        <v>-0.37175039999999998</v>
      </c>
      <c r="AZ680" t="str">
        <f t="shared" si="204"/>
        <v/>
      </c>
    </row>
    <row r="681" spans="1:52" s="17" customFormat="1" x14ac:dyDescent="0.3">
      <c r="A681">
        <v>23</v>
      </c>
      <c r="B681" t="s">
        <v>98</v>
      </c>
      <c r="C681" t="s">
        <v>95</v>
      </c>
      <c r="D681" t="s">
        <v>96</v>
      </c>
      <c r="E681"/>
      <c r="F681" s="2">
        <v>0</v>
      </c>
      <c r="G681" s="2">
        <f t="shared" si="194"/>
        <v>1</v>
      </c>
      <c r="H681" s="4">
        <f t="shared" si="195"/>
        <v>0</v>
      </c>
      <c r="I681">
        <f t="shared" si="196"/>
        <v>0</v>
      </c>
      <c r="J681">
        <f t="shared" si="189"/>
        <v>1</v>
      </c>
      <c r="K681">
        <f t="shared" si="197"/>
        <v>4</v>
      </c>
      <c r="L681">
        <f t="shared" si="198"/>
        <v>0</v>
      </c>
      <c r="M681" s="8">
        <f t="shared" ref="M681:W681" si="277">(M29-$M29)/$M29</f>
        <v>0</v>
      </c>
      <c r="N681" s="8">
        <f t="shared" si="277"/>
        <v>8.1155331558989321E-3</v>
      </c>
      <c r="O681" s="8">
        <f t="shared" si="277"/>
        <v>1.5496663113808786E-2</v>
      </c>
      <c r="P681" s="8">
        <f t="shared" si="277"/>
        <v>0.30575705570204975</v>
      </c>
      <c r="Q681" s="8">
        <f t="shared" si="277"/>
        <v>-0.44262698543847961</v>
      </c>
      <c r="R681" s="8">
        <f t="shared" si="277"/>
        <v>-0.2078670143140412</v>
      </c>
      <c r="S681" s="8">
        <f t="shared" si="277"/>
        <v>-0.62294357103495179</v>
      </c>
      <c r="T681" s="8">
        <f t="shared" si="277"/>
        <v>1.7441726855144228</v>
      </c>
      <c r="U681" s="8">
        <f t="shared" si="277"/>
        <v>1.2975151158874163</v>
      </c>
      <c r="V681" s="8">
        <f t="shared" si="277"/>
        <v>1.7334863137695011</v>
      </c>
      <c r="W681" s="8">
        <f t="shared" si="277"/>
        <v>-0.14500279807652647</v>
      </c>
      <c r="X681"/>
      <c r="Y681" s="8">
        <f t="shared" ref="Y681:AI681" si="278">(Y29-$Y29)/$Y29</f>
        <v>0</v>
      </c>
      <c r="Z681" s="8">
        <f t="shared" si="278"/>
        <v>-4.9947483363275208E-3</v>
      </c>
      <c r="AA681" s="8">
        <f t="shared" si="278"/>
        <v>-7.6440966264623906E-4</v>
      </c>
      <c r="AB681" s="8">
        <f t="shared" si="278"/>
        <v>0.53728209784095504</v>
      </c>
      <c r="AC681" s="8">
        <f t="shared" si="278"/>
        <v>-0.21834847737221724</v>
      </c>
      <c r="AD681" s="8">
        <f t="shared" si="278"/>
        <v>0.41300589523657694</v>
      </c>
      <c r="AE681" s="8">
        <f t="shared" si="278"/>
        <v>-6.29153451173219E-2</v>
      </c>
      <c r="AF681" s="8">
        <f t="shared" si="278"/>
        <v>0.65273285382881263</v>
      </c>
      <c r="AG681" s="8">
        <f t="shared" si="278"/>
        <v>0.65910968648626334</v>
      </c>
      <c r="AH681" s="8">
        <f t="shared" si="278"/>
        <v>1.2608637043766424</v>
      </c>
      <c r="AI681" s="8">
        <f t="shared" si="278"/>
        <v>0.45224723519496096</v>
      </c>
      <c r="AK681" s="8">
        <f t="shared" ref="AK681:AU681" si="279">(AK29-$AK29)/$AK29</f>
        <v>0</v>
      </c>
      <c r="AL681" s="8">
        <f t="shared" si="279"/>
        <v>-0.66403387643867218</v>
      </c>
      <c r="AM681" s="8">
        <f t="shared" si="279"/>
        <v>-0.65976446871487671</v>
      </c>
      <c r="AN681" s="8">
        <f t="shared" si="279"/>
        <v>0.53728209784095504</v>
      </c>
      <c r="AO681" s="8">
        <f t="shared" si="279"/>
        <v>-0.69462369313712824</v>
      </c>
      <c r="AP681" s="8">
        <f t="shared" si="279"/>
        <v>0.41300589523657694</v>
      </c>
      <c r="AQ681" s="8">
        <f t="shared" si="279"/>
        <v>-0.64250471107465013</v>
      </c>
      <c r="AR681" s="8">
        <f t="shared" si="279"/>
        <v>-0.13556783353431387</v>
      </c>
      <c r="AS681" s="8">
        <f t="shared" si="279"/>
        <v>-0.71296877047733465</v>
      </c>
      <c r="AT681" s="8">
        <f t="shared" si="279"/>
        <v>1.2608637043766424</v>
      </c>
      <c r="AU681" s="8">
        <f t="shared" si="279"/>
        <v>-0.24771990710843442</v>
      </c>
      <c r="AW681">
        <f t="shared" si="193"/>
        <v>0.36</v>
      </c>
      <c r="AX681" t="str">
        <f t="shared" si="202"/>
        <v/>
      </c>
      <c r="AY681" t="str">
        <f t="shared" si="203"/>
        <v/>
      </c>
      <c r="AZ681">
        <f t="shared" si="204"/>
        <v>0.36</v>
      </c>
    </row>
    <row r="682" spans="1:52" s="17" customFormat="1" x14ac:dyDescent="0.3">
      <c r="A682">
        <v>23</v>
      </c>
      <c r="B682" t="s">
        <v>99</v>
      </c>
      <c r="C682" t="s">
        <v>95</v>
      </c>
      <c r="D682" t="s">
        <v>96</v>
      </c>
      <c r="E682"/>
      <c r="F682" s="2">
        <v>0</v>
      </c>
      <c r="G682" s="2">
        <f t="shared" si="194"/>
        <v>0</v>
      </c>
      <c r="H682" s="4">
        <f t="shared" si="195"/>
        <v>0</v>
      </c>
      <c r="I682">
        <f t="shared" si="196"/>
        <v>0</v>
      </c>
      <c r="J682">
        <f t="shared" si="189"/>
        <v>1</v>
      </c>
      <c r="K682">
        <f t="shared" si="197"/>
        <v>4</v>
      </c>
      <c r="L682">
        <f t="shared" si="198"/>
        <v>0</v>
      </c>
      <c r="M682" s="8">
        <f t="shared" ref="M682:W682" si="280">(M30-$M30)/$M30</f>
        <v>0</v>
      </c>
      <c r="N682" s="8">
        <f t="shared" si="280"/>
        <v>0.17094754517852306</v>
      </c>
      <c r="O682" s="8">
        <f t="shared" si="280"/>
        <v>0.17267977939226511</v>
      </c>
      <c r="P682" s="8">
        <f t="shared" si="280"/>
        <v>-0.7665138355349429</v>
      </c>
      <c r="Q682" s="8">
        <f t="shared" si="280"/>
        <v>-0.67014752992023097</v>
      </c>
      <c r="R682" s="8">
        <f t="shared" si="280"/>
        <v>-0.85004553973204455</v>
      </c>
      <c r="S682" s="8">
        <f t="shared" si="280"/>
        <v>-0.75044200712384579</v>
      </c>
      <c r="T682" s="8">
        <f t="shared" si="280"/>
        <v>4.2362600906562031</v>
      </c>
      <c r="U682" s="8">
        <f t="shared" si="280"/>
        <v>3.3600878605914626</v>
      </c>
      <c r="V682" s="8">
        <f t="shared" si="280"/>
        <v>-0.93212875124724781</v>
      </c>
      <c r="W682" s="8">
        <f t="shared" si="280"/>
        <v>-0.73456005823233206</v>
      </c>
      <c r="X682"/>
      <c r="Y682" s="8">
        <f t="shared" ref="Y682:AI682" si="281">(Y30-$Y30)/$Y30</f>
        <v>0</v>
      </c>
      <c r="Z682" s="8">
        <f t="shared" si="281"/>
        <v>0.29720708766938059</v>
      </c>
      <c r="AA682" s="8">
        <f t="shared" si="281"/>
        <v>0.29034065009618404</v>
      </c>
      <c r="AB682" s="8">
        <f t="shared" si="281"/>
        <v>-0.34323314806150795</v>
      </c>
      <c r="AC682" s="8">
        <f t="shared" si="281"/>
        <v>-0.23252769422730019</v>
      </c>
      <c r="AD682" s="8">
        <f t="shared" si="281"/>
        <v>-0.16237569444154079</v>
      </c>
      <c r="AE682" s="8">
        <f t="shared" si="281"/>
        <v>0.11638501067158964</v>
      </c>
      <c r="AF682" s="8">
        <f t="shared" si="281"/>
        <v>2.1118353144275495</v>
      </c>
      <c r="AG682" s="8">
        <f t="shared" si="281"/>
        <v>2.1373757986749404</v>
      </c>
      <c r="AH682" s="8">
        <f t="shared" si="281"/>
        <v>-0.77514388263639245</v>
      </c>
      <c r="AI682" s="8">
        <f t="shared" si="281"/>
        <v>0.32272641573243477</v>
      </c>
      <c r="AK682" s="8">
        <f t="shared" ref="AK682:AU682" si="282">(AK30-$AK30)/$AK30</f>
        <v>0</v>
      </c>
      <c r="AL682" s="8">
        <f t="shared" si="282"/>
        <v>-0.50793995395845837</v>
      </c>
      <c r="AM682" s="8">
        <f t="shared" si="282"/>
        <v>-0.51306472698700134</v>
      </c>
      <c r="AN682" s="8">
        <f t="shared" si="282"/>
        <v>-0.34323314806150795</v>
      </c>
      <c r="AO682" s="8">
        <f t="shared" si="282"/>
        <v>-0.6778181672564193</v>
      </c>
      <c r="AP682" s="8">
        <f t="shared" si="282"/>
        <v>-0.16237569444154079</v>
      </c>
      <c r="AQ682" s="8">
        <f t="shared" si="282"/>
        <v>-0.5280002554726636</v>
      </c>
      <c r="AR682" s="8">
        <f t="shared" si="282"/>
        <v>0.62766573514154334</v>
      </c>
      <c r="AS682" s="8">
        <f t="shared" si="282"/>
        <v>-0.45703305437563491</v>
      </c>
      <c r="AT682" s="8">
        <f t="shared" si="282"/>
        <v>-0.77514388263639245</v>
      </c>
      <c r="AU682" s="8">
        <f t="shared" si="282"/>
        <v>-0.28646345765502473</v>
      </c>
      <c r="AW682">
        <f t="shared" si="193"/>
        <v>0.36</v>
      </c>
      <c r="AX682" t="str">
        <f t="shared" si="202"/>
        <v/>
      </c>
      <c r="AY682" t="str">
        <f t="shared" si="203"/>
        <v/>
      </c>
      <c r="AZ682">
        <f t="shared" si="204"/>
        <v>0.36</v>
      </c>
    </row>
    <row r="683" spans="1:52" s="17" customFormat="1" x14ac:dyDescent="0.3">
      <c r="A683">
        <v>23</v>
      </c>
      <c r="B683" t="s">
        <v>100</v>
      </c>
      <c r="C683" t="s">
        <v>95</v>
      </c>
      <c r="D683" t="s">
        <v>96</v>
      </c>
      <c r="E683" t="s">
        <v>42</v>
      </c>
      <c r="F683" s="2">
        <v>0</v>
      </c>
      <c r="G683" s="2">
        <f t="shared" si="194"/>
        <v>1</v>
      </c>
      <c r="H683" s="4">
        <f t="shared" si="195"/>
        <v>1</v>
      </c>
      <c r="I683">
        <f t="shared" si="196"/>
        <v>0</v>
      </c>
      <c r="J683">
        <f t="shared" si="189"/>
        <v>1</v>
      </c>
      <c r="K683">
        <f t="shared" si="197"/>
        <v>4</v>
      </c>
      <c r="L683">
        <f t="shared" si="198"/>
        <v>4</v>
      </c>
      <c r="M683" s="8">
        <f t="shared" ref="M683:W683" si="283">(M31-$M31)/$M31</f>
        <v>0</v>
      </c>
      <c r="N683" s="8">
        <f t="shared" si="283"/>
        <v>-0.17793251021175502</v>
      </c>
      <c r="O683" s="8">
        <f t="shared" si="283"/>
        <v>-0.17181137271015332</v>
      </c>
      <c r="P683" s="8">
        <f t="shared" si="283"/>
        <v>-0.60656820379167598</v>
      </c>
      <c r="Q683" s="8">
        <f t="shared" si="283"/>
        <v>-0.66216696917570794</v>
      </c>
      <c r="R683" s="8">
        <f t="shared" si="283"/>
        <v>-0.68666501030667593</v>
      </c>
      <c r="S683" s="8">
        <f t="shared" si="283"/>
        <v>-0.71496187444417025</v>
      </c>
      <c r="T683" s="8">
        <f t="shared" si="283"/>
        <v>1.0306142590502356</v>
      </c>
      <c r="U683" s="8">
        <f t="shared" si="283"/>
        <v>0.81693844793636217</v>
      </c>
      <c r="V683" s="8">
        <f t="shared" si="283"/>
        <v>4.0853026602505699E-2</v>
      </c>
      <c r="W683" s="8">
        <f t="shared" si="283"/>
        <v>-0.56007570603400958</v>
      </c>
      <c r="X683"/>
      <c r="Y683" s="8">
        <f t="shared" ref="Y683:AI683" si="284">(Y31-$Y31)/$Y31</f>
        <v>0</v>
      </c>
      <c r="Z683" s="8">
        <f t="shared" si="284"/>
        <v>-0.15474671790654843</v>
      </c>
      <c r="AA683" s="8">
        <f t="shared" si="284"/>
        <v>-0.15346318403188722</v>
      </c>
      <c r="AB683" s="8">
        <f t="shared" si="284"/>
        <v>-0.32855962945671524</v>
      </c>
      <c r="AC683" s="8">
        <f t="shared" si="284"/>
        <v>-0.45396579284160132</v>
      </c>
      <c r="AD683" s="8">
        <f t="shared" si="284"/>
        <v>-0.1254024614619903</v>
      </c>
      <c r="AE683" s="8">
        <f t="shared" si="284"/>
        <v>-0.15027386146249128</v>
      </c>
      <c r="AF683" s="8">
        <f t="shared" si="284"/>
        <v>0.14625302446705726</v>
      </c>
      <c r="AG683" s="8">
        <f t="shared" si="284"/>
        <v>0.2742935627863794</v>
      </c>
      <c r="AH683" s="8">
        <f t="shared" si="284"/>
        <v>0.55785958641939049</v>
      </c>
      <c r="AI683" s="8">
        <f t="shared" si="284"/>
        <v>0.16020757128715479</v>
      </c>
      <c r="AK683" s="8">
        <f t="shared" ref="AK683:AU683" si="285">(AK31-$AK31)/$AK31</f>
        <v>0</v>
      </c>
      <c r="AL683" s="8">
        <f t="shared" si="285"/>
        <v>-0.73329149081908707</v>
      </c>
      <c r="AM683" s="8">
        <f t="shared" si="285"/>
        <v>-0.73096329551876649</v>
      </c>
      <c r="AN683" s="8">
        <f t="shared" si="285"/>
        <v>-0.32855962945671524</v>
      </c>
      <c r="AO683" s="8">
        <f t="shared" si="285"/>
        <v>-0.78419969234761078</v>
      </c>
      <c r="AP683" s="8">
        <f t="shared" si="285"/>
        <v>-0.1254024614619903</v>
      </c>
      <c r="AQ683" s="8">
        <f t="shared" si="285"/>
        <v>-0.70142274990016862</v>
      </c>
      <c r="AR683" s="8">
        <f t="shared" si="285"/>
        <v>-0.40649880181341058</v>
      </c>
      <c r="AS683" s="8">
        <f t="shared" si="285"/>
        <v>-0.76850479137543615</v>
      </c>
      <c r="AT683" s="8">
        <f t="shared" si="285"/>
        <v>0.55785958641939049</v>
      </c>
      <c r="AU683" s="8">
        <f t="shared" si="285"/>
        <v>-0.36253482356460132</v>
      </c>
      <c r="AW683">
        <f t="shared" si="193"/>
        <v>0.36</v>
      </c>
      <c r="AX683">
        <f t="shared" si="202"/>
        <v>0.36</v>
      </c>
      <c r="AY683" t="str">
        <f t="shared" si="203"/>
        <v/>
      </c>
      <c r="AZ683">
        <f t="shared" si="204"/>
        <v>0.36</v>
      </c>
    </row>
    <row r="684" spans="1:52" s="17" customFormat="1" x14ac:dyDescent="0.3">
      <c r="A684">
        <v>23</v>
      </c>
      <c r="B684" t="s">
        <v>101</v>
      </c>
      <c r="C684" t="s">
        <v>95</v>
      </c>
      <c r="D684" t="s">
        <v>96</v>
      </c>
      <c r="E684"/>
      <c r="F684" s="2">
        <v>0</v>
      </c>
      <c r="G684" s="2">
        <f t="shared" si="194"/>
        <v>0</v>
      </c>
      <c r="H684" s="4">
        <f t="shared" si="195"/>
        <v>0</v>
      </c>
      <c r="I684">
        <f t="shared" si="196"/>
        <v>0</v>
      </c>
      <c r="J684">
        <f t="shared" si="189"/>
        <v>1</v>
      </c>
      <c r="K684">
        <f t="shared" si="197"/>
        <v>4</v>
      </c>
      <c r="L684">
        <f t="shared" si="198"/>
        <v>0</v>
      </c>
      <c r="M684" s="8">
        <f t="shared" ref="M684:W684" si="286">(M32-$M32)/$M32</f>
        <v>0</v>
      </c>
      <c r="N684" s="8">
        <f t="shared" si="286"/>
        <v>0.20653212381131059</v>
      </c>
      <c r="O684" s="8">
        <f t="shared" si="286"/>
        <v>0.21116505088985063</v>
      </c>
      <c r="P684" s="8">
        <f t="shared" si="286"/>
        <v>-0.60116667852632943</v>
      </c>
      <c r="Q684" s="8">
        <f t="shared" si="286"/>
        <v>-0.58803070782705769</v>
      </c>
      <c r="R684" s="8">
        <f t="shared" si="286"/>
        <v>-0.69336689432014342</v>
      </c>
      <c r="S684" s="8">
        <f t="shared" si="286"/>
        <v>-0.65467078505539722</v>
      </c>
      <c r="T684" s="8">
        <f t="shared" si="286"/>
        <v>4.0065938237999115</v>
      </c>
      <c r="U684" s="8">
        <f t="shared" si="286"/>
        <v>3.4528782137548433</v>
      </c>
      <c r="V684" s="8">
        <f t="shared" si="286"/>
        <v>-0.76149162287699956</v>
      </c>
      <c r="W684" s="8">
        <f t="shared" si="286"/>
        <v>-0.64936538907241015</v>
      </c>
      <c r="X684"/>
      <c r="Y684" s="8">
        <f t="shared" ref="Y684:AI684" si="287">(Y32-$Y32)/$Y32</f>
        <v>0</v>
      </c>
      <c r="Z684" s="8">
        <f t="shared" si="287"/>
        <v>0.22584247446938679</v>
      </c>
      <c r="AA684" s="8">
        <f t="shared" si="287"/>
        <v>0.22589638234798967</v>
      </c>
      <c r="AB684" s="8">
        <f t="shared" si="287"/>
        <v>-0.28120273051968858</v>
      </c>
      <c r="AC684" s="8">
        <f t="shared" si="287"/>
        <v>-0.25263126812668046</v>
      </c>
      <c r="AD684" s="8">
        <f t="shared" si="287"/>
        <v>0.19125123309872893</v>
      </c>
      <c r="AE684" s="8">
        <f t="shared" si="287"/>
        <v>0.37283177734376477</v>
      </c>
      <c r="AF684" s="8">
        <f t="shared" si="287"/>
        <v>1.4114675561087722</v>
      </c>
      <c r="AG684" s="8">
        <f t="shared" si="287"/>
        <v>1.6751246325366436</v>
      </c>
      <c r="AH684" s="8">
        <f t="shared" si="287"/>
        <v>-0.21624305749726738</v>
      </c>
      <c r="AI684" s="8">
        <f t="shared" si="287"/>
        <v>0.4357547766824631</v>
      </c>
      <c r="AK684" s="8">
        <f t="shared" ref="AK684:AU684" si="288">(AK32-$AK32)/$AK32</f>
        <v>0</v>
      </c>
      <c r="AL684" s="8">
        <f t="shared" si="288"/>
        <v>-0.56626276677140841</v>
      </c>
      <c r="AM684" s="8">
        <f t="shared" si="288"/>
        <v>-0.56537634303679662</v>
      </c>
      <c r="AN684" s="8">
        <f t="shared" si="288"/>
        <v>-0.28120273051968858</v>
      </c>
      <c r="AO684" s="8">
        <f t="shared" si="288"/>
        <v>-0.69861842928857587</v>
      </c>
      <c r="AP684" s="8">
        <f t="shared" si="288"/>
        <v>0.19125123309872893</v>
      </c>
      <c r="AQ684" s="8">
        <f t="shared" si="288"/>
        <v>-0.53275755328490593</v>
      </c>
      <c r="AR684" s="8">
        <f t="shared" si="288"/>
        <v>0.245475490171401</v>
      </c>
      <c r="AS684" s="8">
        <f t="shared" si="288"/>
        <v>-0.51862046939769901</v>
      </c>
      <c r="AT684" s="8">
        <f t="shared" si="288"/>
        <v>-0.21624305749726738</v>
      </c>
      <c r="AU684" s="8">
        <f t="shared" si="288"/>
        <v>-0.21473202863898355</v>
      </c>
      <c r="AW684">
        <f t="shared" si="193"/>
        <v>0.36</v>
      </c>
      <c r="AX684" t="str">
        <f t="shared" si="202"/>
        <v/>
      </c>
      <c r="AY684" t="str">
        <f t="shared" si="203"/>
        <v/>
      </c>
      <c r="AZ684">
        <f t="shared" si="204"/>
        <v>0.36</v>
      </c>
    </row>
    <row r="685" spans="1:52" s="17" customFormat="1" x14ac:dyDescent="0.3">
      <c r="A685">
        <v>23</v>
      </c>
      <c r="B685" t="s">
        <v>102</v>
      </c>
      <c r="C685" t="s">
        <v>95</v>
      </c>
      <c r="D685" t="s">
        <v>96</v>
      </c>
      <c r="E685"/>
      <c r="F685" s="2">
        <v>0</v>
      </c>
      <c r="G685" s="2">
        <f t="shared" si="194"/>
        <v>0</v>
      </c>
      <c r="H685" s="4">
        <f t="shared" si="195"/>
        <v>0</v>
      </c>
      <c r="I685">
        <f t="shared" si="196"/>
        <v>1</v>
      </c>
      <c r="J685">
        <f t="shared" si="189"/>
        <v>0</v>
      </c>
      <c r="K685">
        <f t="shared" si="197"/>
        <v>4</v>
      </c>
      <c r="L685">
        <f t="shared" si="198"/>
        <v>0</v>
      </c>
      <c r="M685" s="8">
        <f t="shared" ref="M685:W685" si="289">(M33-$M33)/$M33</f>
        <v>0</v>
      </c>
      <c r="N685" s="8">
        <f t="shared" si="289"/>
        <v>-0.37161562772292422</v>
      </c>
      <c r="O685" s="8">
        <f t="shared" si="289"/>
        <v>-0.36913447492236917</v>
      </c>
      <c r="P685" s="8">
        <f t="shared" si="289"/>
        <v>-0.82430711471764073</v>
      </c>
      <c r="Q685" s="8">
        <f t="shared" si="289"/>
        <v>-0.87897465385835527</v>
      </c>
      <c r="R685" s="8">
        <f t="shared" si="289"/>
        <v>-0.82544836225921048</v>
      </c>
      <c r="S685" s="8">
        <f t="shared" si="289"/>
        <v>-0.88109108641319567</v>
      </c>
      <c r="T685" s="8">
        <f t="shared" si="289"/>
        <v>0.74183743349727671</v>
      </c>
      <c r="U685" s="8">
        <f t="shared" si="289"/>
        <v>0.35757040670302448</v>
      </c>
      <c r="V685" s="8">
        <f t="shared" si="289"/>
        <v>-0.48312841050972222</v>
      </c>
      <c r="W685" s="8">
        <f t="shared" si="289"/>
        <v>-0.85301296881360611</v>
      </c>
      <c r="X685"/>
      <c r="Y685" s="8">
        <f t="shared" ref="Y685:AI685" si="290">(Y33-$Y33)/$Y33</f>
        <v>0</v>
      </c>
      <c r="Z685" s="8">
        <f t="shared" si="290"/>
        <v>-0.27809544026234206</v>
      </c>
      <c r="AA685" s="8">
        <f t="shared" si="290"/>
        <v>-0.27807658093916121</v>
      </c>
      <c r="AB685" s="8">
        <f t="shared" si="290"/>
        <v>-0.62618961946855067</v>
      </c>
      <c r="AC685" s="8">
        <f t="shared" si="290"/>
        <v>-0.7087464822657018</v>
      </c>
      <c r="AD685" s="8">
        <f t="shared" si="290"/>
        <v>-0.37236882441592084</v>
      </c>
      <c r="AE685" s="8">
        <f t="shared" si="290"/>
        <v>-0.42894462752217571</v>
      </c>
      <c r="AF685" s="8">
        <f t="shared" si="290"/>
        <v>0.20671408446425557</v>
      </c>
      <c r="AG685" s="8">
        <f t="shared" si="290"/>
        <v>8.5136311663426611E-2</v>
      </c>
      <c r="AH685" s="8">
        <f t="shared" si="290"/>
        <v>0.24799893408958257</v>
      </c>
      <c r="AI685" s="8">
        <f t="shared" si="290"/>
        <v>-0.3374832860525443</v>
      </c>
      <c r="AK685" s="8">
        <f t="shared" ref="AK685:AU685" si="291">(AK33-$AK33)/$AK33</f>
        <v>0</v>
      </c>
      <c r="AL685" s="8">
        <f t="shared" si="291"/>
        <v>-0.7563007197513486</v>
      </c>
      <c r="AM685" s="8">
        <f t="shared" si="291"/>
        <v>-0.75561690070524479</v>
      </c>
      <c r="AN685" s="8">
        <f t="shared" si="291"/>
        <v>-0.62618961946855067</v>
      </c>
      <c r="AO685" s="8">
        <f t="shared" si="291"/>
        <v>-0.88049654289230972</v>
      </c>
      <c r="AP685" s="8">
        <f t="shared" si="291"/>
        <v>-0.37236882441592084</v>
      </c>
      <c r="AQ685" s="8">
        <f t="shared" si="291"/>
        <v>-0.80507040393142204</v>
      </c>
      <c r="AR685" s="8">
        <f t="shared" si="291"/>
        <v>-0.37445644295556541</v>
      </c>
      <c r="AS685" s="8">
        <f t="shared" si="291"/>
        <v>-0.81100088668689985</v>
      </c>
      <c r="AT685" s="8">
        <f t="shared" si="291"/>
        <v>0.24799893408958257</v>
      </c>
      <c r="AU685" s="8">
        <f t="shared" si="291"/>
        <v>-0.64180209356819806</v>
      </c>
      <c r="AW685">
        <f t="shared" si="193"/>
        <v>-0.33258239999999989</v>
      </c>
      <c r="AX685" t="str">
        <f t="shared" si="202"/>
        <v/>
      </c>
      <c r="AY685">
        <f t="shared" si="203"/>
        <v>-0.33258239999999989</v>
      </c>
      <c r="AZ685" t="str">
        <f t="shared" si="204"/>
        <v/>
      </c>
    </row>
    <row r="686" spans="1:52" s="17" customFormat="1" x14ac:dyDescent="0.3">
      <c r="A686">
        <v>23</v>
      </c>
      <c r="B686" t="s">
        <v>103</v>
      </c>
      <c r="C686" t="s">
        <v>95</v>
      </c>
      <c r="D686" t="s">
        <v>96</v>
      </c>
      <c r="E686"/>
      <c r="F686" s="2">
        <v>0</v>
      </c>
      <c r="G686" s="2">
        <f t="shared" si="194"/>
        <v>1</v>
      </c>
      <c r="H686" s="4">
        <f t="shared" si="195"/>
        <v>0</v>
      </c>
      <c r="I686">
        <f t="shared" si="196"/>
        <v>1</v>
      </c>
      <c r="J686">
        <f t="shared" si="189"/>
        <v>0</v>
      </c>
      <c r="K686">
        <f t="shared" si="197"/>
        <v>4</v>
      </c>
      <c r="L686">
        <f t="shared" si="198"/>
        <v>0</v>
      </c>
      <c r="M686" s="8">
        <f t="shared" ref="M686:W686" si="292">(M34-$M34)/$M34</f>
        <v>0</v>
      </c>
      <c r="N686" s="8">
        <f t="shared" si="292"/>
        <v>-0.41507534081063407</v>
      </c>
      <c r="O686" s="8">
        <f t="shared" si="292"/>
        <v>-0.41410150257188133</v>
      </c>
      <c r="P686" s="8">
        <f t="shared" si="292"/>
        <v>-0.88181301415030355</v>
      </c>
      <c r="Q686" s="8">
        <f t="shared" si="292"/>
        <v>-0.86512894950966179</v>
      </c>
      <c r="R686" s="8">
        <f t="shared" si="292"/>
        <v>-0.88341957214869804</v>
      </c>
      <c r="S686" s="8">
        <f t="shared" si="292"/>
        <v>-0.87790461962858846</v>
      </c>
      <c r="T686" s="8">
        <f t="shared" si="292"/>
        <v>1.3078157614378396</v>
      </c>
      <c r="U686" s="8">
        <f t="shared" si="292"/>
        <v>0.79483050926648435</v>
      </c>
      <c r="V686" s="8">
        <f t="shared" si="292"/>
        <v>-0.9821045542984902</v>
      </c>
      <c r="W686" s="8">
        <f t="shared" si="292"/>
        <v>-0.91429708240648699</v>
      </c>
      <c r="X686"/>
      <c r="Y686" s="8">
        <f t="shared" ref="Y686:AI686" si="293">(Y34-$Y34)/$Y34</f>
        <v>0</v>
      </c>
      <c r="Z686" s="8">
        <f t="shared" si="293"/>
        <v>-0.21164373803388489</v>
      </c>
      <c r="AA686" s="8">
        <f t="shared" si="293"/>
        <v>-0.21319417554938902</v>
      </c>
      <c r="AB686" s="8">
        <f t="shared" si="293"/>
        <v>-0.69735790236271999</v>
      </c>
      <c r="AC686" s="8">
        <f t="shared" si="293"/>
        <v>-0.62043432641215446</v>
      </c>
      <c r="AD686" s="8">
        <f t="shared" si="293"/>
        <v>-0.37360100241267241</v>
      </c>
      <c r="AE686" s="8">
        <f t="shared" si="293"/>
        <v>-0.23623366268233731</v>
      </c>
      <c r="AF686" s="8">
        <f t="shared" si="293"/>
        <v>0.70339210742553127</v>
      </c>
      <c r="AG686" s="8">
        <f t="shared" si="293"/>
        <v>0.55139516458843529</v>
      </c>
      <c r="AH686" s="8">
        <f t="shared" si="293"/>
        <v>-0.88396887824916448</v>
      </c>
      <c r="AI686" s="8">
        <f t="shared" si="293"/>
        <v>-0.41000174072883766</v>
      </c>
      <c r="AK686" s="8">
        <f t="shared" ref="AK686:AU686" si="294">(AK34-$AK34)/$AK34</f>
        <v>0</v>
      </c>
      <c r="AL686" s="8">
        <f t="shared" si="294"/>
        <v>-0.69951971532345403</v>
      </c>
      <c r="AM686" s="8">
        <f t="shared" si="294"/>
        <v>-0.70068653725977714</v>
      </c>
      <c r="AN686" s="8">
        <f t="shared" si="294"/>
        <v>-0.69735790236271999</v>
      </c>
      <c r="AO686" s="8">
        <f t="shared" si="294"/>
        <v>-0.83196296146014903</v>
      </c>
      <c r="AP686" s="8">
        <f t="shared" si="294"/>
        <v>-0.37360100241267241</v>
      </c>
      <c r="AQ686" s="8">
        <f t="shared" si="294"/>
        <v>-0.72760566214508726</v>
      </c>
      <c r="AR686" s="8">
        <f t="shared" si="294"/>
        <v>-0.12470391985779154</v>
      </c>
      <c r="AS686" s="8">
        <f t="shared" si="294"/>
        <v>-0.73056973551396365</v>
      </c>
      <c r="AT686" s="8">
        <f t="shared" si="294"/>
        <v>-0.88396887824916448</v>
      </c>
      <c r="AU686" s="8">
        <f t="shared" si="294"/>
        <v>-0.67472900860827922</v>
      </c>
      <c r="AW686">
        <f t="shared" si="193"/>
        <v>-0.34824959999999988</v>
      </c>
      <c r="AX686" t="str">
        <f t="shared" si="202"/>
        <v/>
      </c>
      <c r="AY686">
        <f t="shared" si="203"/>
        <v>-0.34824959999999988</v>
      </c>
      <c r="AZ686" t="str">
        <f t="shared" si="204"/>
        <v/>
      </c>
    </row>
    <row r="687" spans="1:52" s="17" customFormat="1" x14ac:dyDescent="0.3">
      <c r="A687">
        <v>23</v>
      </c>
      <c r="B687" t="s">
        <v>104</v>
      </c>
      <c r="C687" t="s">
        <v>95</v>
      </c>
      <c r="D687" t="s">
        <v>96</v>
      </c>
      <c r="E687"/>
      <c r="F687" s="2">
        <v>0</v>
      </c>
      <c r="G687" s="2">
        <f t="shared" si="194"/>
        <v>1</v>
      </c>
      <c r="H687" s="4">
        <f t="shared" si="195"/>
        <v>0</v>
      </c>
      <c r="I687">
        <f t="shared" si="196"/>
        <v>1</v>
      </c>
      <c r="J687">
        <f t="shared" ref="J687:J710" si="295">J375</f>
        <v>0</v>
      </c>
      <c r="K687">
        <f t="shared" si="197"/>
        <v>4</v>
      </c>
      <c r="L687">
        <f t="shared" si="198"/>
        <v>0</v>
      </c>
      <c r="M687" s="8">
        <f t="shared" ref="M687:W687" si="296">(M35-$M35)/$M35</f>
        <v>0</v>
      </c>
      <c r="N687" s="8">
        <f t="shared" si="296"/>
        <v>-0.2301044308613267</v>
      </c>
      <c r="O687" s="8">
        <f t="shared" si="296"/>
        <v>-0.22059227072480922</v>
      </c>
      <c r="P687" s="8">
        <f t="shared" si="296"/>
        <v>4.5604683692091683</v>
      </c>
      <c r="Q687" s="8">
        <f t="shared" si="296"/>
        <v>5.3815808068649135E-2</v>
      </c>
      <c r="R687" s="8">
        <f t="shared" si="296"/>
        <v>0.61337610837779022</v>
      </c>
      <c r="S687" s="8">
        <f t="shared" si="296"/>
        <v>-0.30451076682189382</v>
      </c>
      <c r="T687" s="8">
        <f t="shared" si="296"/>
        <v>2.9010893425545296E-2</v>
      </c>
      <c r="U687" s="8">
        <f t="shared" si="296"/>
        <v>-0.20043257675103793</v>
      </c>
      <c r="V687" s="8">
        <f t="shared" si="296"/>
        <v>8.2002909984741787</v>
      </c>
      <c r="W687" s="8">
        <f t="shared" si="296"/>
        <v>0.85016154761640927</v>
      </c>
      <c r="X687"/>
      <c r="Y687" s="8">
        <f t="shared" ref="Y687:AI687" si="297">(Y35-$Y35)/$Y35</f>
        <v>0</v>
      </c>
      <c r="Z687" s="8">
        <f t="shared" si="297"/>
        <v>-0.31385245991256783</v>
      </c>
      <c r="AA687" s="8">
        <f t="shared" si="297"/>
        <v>-0.30927290535650054</v>
      </c>
      <c r="AB687" s="8">
        <f t="shared" si="297"/>
        <v>4.1272796348776666</v>
      </c>
      <c r="AC687" s="8">
        <f t="shared" si="297"/>
        <v>2.5214831738517587E-2</v>
      </c>
      <c r="AD687" s="8">
        <f t="shared" si="297"/>
        <v>0.34586792344835388</v>
      </c>
      <c r="AE687" s="8">
        <f t="shared" si="297"/>
        <v>-0.29996120412094274</v>
      </c>
      <c r="AF687" s="8">
        <f t="shared" si="297"/>
        <v>-7.5174766518130695E-2</v>
      </c>
      <c r="AG687" s="8">
        <f t="shared" si="297"/>
        <v>-0.23760060547065204</v>
      </c>
      <c r="AH687" s="8">
        <f t="shared" si="297"/>
        <v>3.4546733611971239</v>
      </c>
      <c r="AI687" s="8">
        <f t="shared" si="297"/>
        <v>0.50600933032257756</v>
      </c>
      <c r="AK687" s="8">
        <f t="shared" ref="AK687:AU687" si="298">(AK35-$AK35)/$AK35</f>
        <v>0</v>
      </c>
      <c r="AL687" s="8">
        <f t="shared" si="298"/>
        <v>-0.75807789377693235</v>
      </c>
      <c r="AM687" s="8">
        <f t="shared" si="298"/>
        <v>-0.75294699797432962</v>
      </c>
      <c r="AN687" s="8">
        <f t="shared" si="298"/>
        <v>4.1272796348776666</v>
      </c>
      <c r="AO687" s="8">
        <f t="shared" si="298"/>
        <v>-0.64040721511398502</v>
      </c>
      <c r="AP687" s="8">
        <f t="shared" si="298"/>
        <v>0.34586792344835388</v>
      </c>
      <c r="AQ687" s="8">
        <f t="shared" si="298"/>
        <v>-0.76932610328975148</v>
      </c>
      <c r="AR687" s="8">
        <f t="shared" si="298"/>
        <v>-0.51353329496449773</v>
      </c>
      <c r="AS687" s="8">
        <f t="shared" si="298"/>
        <v>-0.87628151985291858</v>
      </c>
      <c r="AT687" s="8">
        <f t="shared" si="298"/>
        <v>3.4546733611971239</v>
      </c>
      <c r="AU687" s="8">
        <f t="shared" si="298"/>
        <v>-0.1168161899198141</v>
      </c>
      <c r="AW687">
        <f t="shared" ref="AW687:AW710" si="299">BB375</f>
        <v>-0.34824959999999988</v>
      </c>
      <c r="AX687" t="str">
        <f t="shared" si="202"/>
        <v/>
      </c>
      <c r="AY687">
        <f t="shared" si="203"/>
        <v>-0.34824959999999988</v>
      </c>
      <c r="AZ687" t="str">
        <f t="shared" si="204"/>
        <v/>
      </c>
    </row>
    <row r="688" spans="1:52" s="17" customFormat="1" x14ac:dyDescent="0.3">
      <c r="A688">
        <v>23</v>
      </c>
      <c r="B688" t="s">
        <v>105</v>
      </c>
      <c r="C688" t="s">
        <v>95</v>
      </c>
      <c r="D688" t="s">
        <v>96</v>
      </c>
      <c r="E688"/>
      <c r="F688" s="2">
        <v>0</v>
      </c>
      <c r="G688" s="2">
        <f t="shared" si="194"/>
        <v>0</v>
      </c>
      <c r="H688" s="4">
        <f t="shared" si="195"/>
        <v>0</v>
      </c>
      <c r="I688">
        <f t="shared" si="196"/>
        <v>1</v>
      </c>
      <c r="J688">
        <f t="shared" si="295"/>
        <v>0</v>
      </c>
      <c r="K688">
        <f t="shared" si="197"/>
        <v>4</v>
      </c>
      <c r="L688">
        <f t="shared" si="198"/>
        <v>0</v>
      </c>
      <c r="M688" s="8">
        <f t="shared" ref="M688:W688" si="300">(M36-$M36)/$M36</f>
        <v>0</v>
      </c>
      <c r="N688" s="8">
        <f t="shared" si="300"/>
        <v>-0.26826008962485759</v>
      </c>
      <c r="O688" s="8">
        <f t="shared" si="300"/>
        <v>-0.25286086925465262</v>
      </c>
      <c r="P688" s="8">
        <f t="shared" si="300"/>
        <v>4.8485112211255457</v>
      </c>
      <c r="Q688" s="8">
        <f t="shared" si="300"/>
        <v>0.16724977248552994</v>
      </c>
      <c r="R688" s="8">
        <f t="shared" si="300"/>
        <v>0.22952558357564257</v>
      </c>
      <c r="S688" s="8">
        <f t="shared" si="300"/>
        <v>-0.38720725346410284</v>
      </c>
      <c r="T688" s="8">
        <f t="shared" si="300"/>
        <v>-0.25819195987513144</v>
      </c>
      <c r="U688" s="8">
        <f t="shared" si="300"/>
        <v>-0.41757347421110813</v>
      </c>
      <c r="V688" s="8">
        <f t="shared" si="300"/>
        <v>7.718243789093612</v>
      </c>
      <c r="W688" s="8">
        <f t="shared" si="300"/>
        <v>0.79322264583225577</v>
      </c>
      <c r="X688"/>
      <c r="Y688" s="8">
        <f t="shared" ref="Y688:AI688" si="301">(Y36-$Y36)/$Y36</f>
        <v>0</v>
      </c>
      <c r="Z688" s="8">
        <f t="shared" si="301"/>
        <v>-0.35295848428938104</v>
      </c>
      <c r="AA688" s="8">
        <f t="shared" si="301"/>
        <v>-0.34464767014694858</v>
      </c>
      <c r="AB688" s="8">
        <f t="shared" si="301"/>
        <v>4.6285485720134316</v>
      </c>
      <c r="AC688" s="8">
        <f t="shared" si="301"/>
        <v>0.1322930199437089</v>
      </c>
      <c r="AD688" s="8">
        <f t="shared" si="301"/>
        <v>0.12217378258358805</v>
      </c>
      <c r="AE688" s="8">
        <f t="shared" si="301"/>
        <v>-0.38204671184623484</v>
      </c>
      <c r="AF688" s="8">
        <f t="shared" si="301"/>
        <v>-0.30940354987978141</v>
      </c>
      <c r="AG688" s="8">
        <f t="shared" si="301"/>
        <v>-0.42384729148428779</v>
      </c>
      <c r="AH688" s="8">
        <f t="shared" si="301"/>
        <v>3.4760722024638557</v>
      </c>
      <c r="AI688" s="8">
        <f t="shared" si="301"/>
        <v>0.45867002370340682</v>
      </c>
      <c r="AK688" s="8">
        <f t="shared" ref="AK688:AU688" si="302">(AK36-$AK36)/$AK36</f>
        <v>0</v>
      </c>
      <c r="AL688" s="8">
        <f t="shared" si="302"/>
        <v>-0.77314757291331659</v>
      </c>
      <c r="AM688" s="8">
        <f t="shared" si="302"/>
        <v>-0.76436835928872482</v>
      </c>
      <c r="AN688" s="8">
        <f t="shared" si="302"/>
        <v>4.6285485720134316</v>
      </c>
      <c r="AO688" s="8">
        <f t="shared" si="302"/>
        <v>-0.59999455542573876</v>
      </c>
      <c r="AP688" s="8">
        <f t="shared" si="302"/>
        <v>0.12217378258358805</v>
      </c>
      <c r="AQ688" s="8">
        <f t="shared" si="302"/>
        <v>-0.79885861369457312</v>
      </c>
      <c r="AR688" s="8">
        <f t="shared" si="302"/>
        <v>-0.63466689133060583</v>
      </c>
      <c r="AS688" s="8">
        <f t="shared" si="302"/>
        <v>-0.90378341489392966</v>
      </c>
      <c r="AT688" s="8">
        <f t="shared" si="302"/>
        <v>3.4760722024638557</v>
      </c>
      <c r="AU688" s="8">
        <f t="shared" si="302"/>
        <v>-0.1279896069585626</v>
      </c>
      <c r="AW688">
        <f t="shared" si="299"/>
        <v>-0.33258239999999989</v>
      </c>
      <c r="AX688" t="str">
        <f t="shared" si="202"/>
        <v/>
      </c>
      <c r="AY688">
        <f t="shared" si="203"/>
        <v>-0.33258239999999989</v>
      </c>
      <c r="AZ688" t="str">
        <f t="shared" si="204"/>
        <v/>
      </c>
    </row>
    <row r="689" spans="1:52" s="17" customFormat="1" x14ac:dyDescent="0.3">
      <c r="A689">
        <v>23</v>
      </c>
      <c r="B689" t="s">
        <v>106</v>
      </c>
      <c r="C689" t="s">
        <v>95</v>
      </c>
      <c r="D689" t="s">
        <v>96</v>
      </c>
      <c r="E689"/>
      <c r="F689" s="2">
        <v>0</v>
      </c>
      <c r="G689" s="2">
        <f t="shared" si="194"/>
        <v>0</v>
      </c>
      <c r="H689" s="4">
        <f t="shared" si="195"/>
        <v>0</v>
      </c>
      <c r="I689">
        <f t="shared" si="196"/>
        <v>0</v>
      </c>
      <c r="J689">
        <f t="shared" si="295"/>
        <v>1</v>
      </c>
      <c r="K689">
        <f t="shared" si="197"/>
        <v>4</v>
      </c>
      <c r="L689">
        <f t="shared" si="198"/>
        <v>0</v>
      </c>
      <c r="M689" s="8">
        <f t="shared" ref="M689:W689" si="303">(M37-$M37)/$M37</f>
        <v>0</v>
      </c>
      <c r="N689" s="8">
        <f t="shared" si="303"/>
        <v>-0.19875318983254067</v>
      </c>
      <c r="O689" s="8">
        <f t="shared" si="303"/>
        <v>-0.1916014547586293</v>
      </c>
      <c r="P689" s="8">
        <f t="shared" si="303"/>
        <v>0.32010750293901741</v>
      </c>
      <c r="Q689" s="8">
        <f t="shared" si="303"/>
        <v>-0.59077598239294205</v>
      </c>
      <c r="R689" s="8">
        <f t="shared" si="303"/>
        <v>0.12984201955319383</v>
      </c>
      <c r="S689" s="8">
        <f t="shared" si="303"/>
        <v>-0.64692080912457217</v>
      </c>
      <c r="T689" s="8">
        <f t="shared" si="303"/>
        <v>1.3711986662615885</v>
      </c>
      <c r="U689" s="8">
        <f t="shared" si="303"/>
        <v>1.0700933503667402</v>
      </c>
      <c r="V689" s="8">
        <f t="shared" si="303"/>
        <v>6.5284709183509806</v>
      </c>
      <c r="W689" s="8">
        <f t="shared" si="303"/>
        <v>0.78894992316725743</v>
      </c>
      <c r="X689"/>
      <c r="Y689" s="8">
        <f t="shared" ref="Y689:AI689" si="304">(Y37-$Y37)/$Y37</f>
        <v>0</v>
      </c>
      <c r="Z689" s="8">
        <f t="shared" si="304"/>
        <v>-0.18760883429560643</v>
      </c>
      <c r="AA689" s="8">
        <f t="shared" si="304"/>
        <v>-0.19033071661529274</v>
      </c>
      <c r="AB689" s="8">
        <f t="shared" si="304"/>
        <v>0.42457970624665192</v>
      </c>
      <c r="AC689" s="8">
        <f t="shared" si="304"/>
        <v>-0.39535310897148379</v>
      </c>
      <c r="AD689" s="8">
        <f t="shared" si="304"/>
        <v>0.68653600283345151</v>
      </c>
      <c r="AE689" s="8">
        <f t="shared" si="304"/>
        <v>-0.13385950957939699</v>
      </c>
      <c r="AF689" s="8">
        <f t="shared" si="304"/>
        <v>0.46917138276813242</v>
      </c>
      <c r="AG689" s="8">
        <f t="shared" si="304"/>
        <v>0.48905674975987934</v>
      </c>
      <c r="AH689" s="8">
        <f t="shared" si="304"/>
        <v>2.5954726404091399</v>
      </c>
      <c r="AI689" s="8">
        <f t="shared" si="304"/>
        <v>0.58997529925255432</v>
      </c>
      <c r="AK689" s="8">
        <f t="shared" ref="AK689:AU689" si="305">(AK37-$AK37)/$AK37</f>
        <v>0</v>
      </c>
      <c r="AL689" s="8">
        <f t="shared" si="305"/>
        <v>-0.71036115769560237</v>
      </c>
      <c r="AM689" s="8">
        <f t="shared" si="305"/>
        <v>-0.70921767768929989</v>
      </c>
      <c r="AN689" s="8">
        <f t="shared" si="305"/>
        <v>0.42457970624665192</v>
      </c>
      <c r="AO689" s="8">
        <f t="shared" si="305"/>
        <v>-0.77271998323154689</v>
      </c>
      <c r="AP689" s="8">
        <f t="shared" si="305"/>
        <v>0.68653600283345151</v>
      </c>
      <c r="AQ689" s="8">
        <f t="shared" si="305"/>
        <v>-0.70149883198992413</v>
      </c>
      <c r="AR689" s="8">
        <f t="shared" si="305"/>
        <v>-0.25404781286284467</v>
      </c>
      <c r="AS689" s="8">
        <f t="shared" si="305"/>
        <v>-0.74520919541309183</v>
      </c>
      <c r="AT689" s="8">
        <f t="shared" si="305"/>
        <v>2.5954726404091399</v>
      </c>
      <c r="AU689" s="8">
        <f t="shared" si="305"/>
        <v>-0.26737007963582365</v>
      </c>
      <c r="AW689">
        <f t="shared" si="299"/>
        <v>0.36</v>
      </c>
      <c r="AX689" t="str">
        <f t="shared" si="202"/>
        <v/>
      </c>
      <c r="AY689" t="str">
        <f t="shared" si="203"/>
        <v/>
      </c>
      <c r="AZ689">
        <f t="shared" si="204"/>
        <v>0.36</v>
      </c>
    </row>
    <row r="690" spans="1:52" s="17" customFormat="1" x14ac:dyDescent="0.3">
      <c r="A690">
        <v>23</v>
      </c>
      <c r="B690" t="s">
        <v>107</v>
      </c>
      <c r="C690" t="s">
        <v>95</v>
      </c>
      <c r="D690" t="s">
        <v>96</v>
      </c>
      <c r="E690" t="s">
        <v>42</v>
      </c>
      <c r="F690" s="2">
        <v>0</v>
      </c>
      <c r="G690" s="2">
        <f t="shared" si="194"/>
        <v>1</v>
      </c>
      <c r="H690" s="4">
        <f t="shared" si="195"/>
        <v>1</v>
      </c>
      <c r="I690">
        <f t="shared" si="196"/>
        <v>0</v>
      </c>
      <c r="J690">
        <f t="shared" si="295"/>
        <v>1</v>
      </c>
      <c r="K690">
        <f t="shared" si="197"/>
        <v>4</v>
      </c>
      <c r="L690">
        <f t="shared" si="198"/>
        <v>4</v>
      </c>
      <c r="M690" s="8">
        <f t="shared" ref="M690:W690" si="306">(M38-$M38)/$M38</f>
        <v>0</v>
      </c>
      <c r="N690" s="8">
        <f t="shared" si="306"/>
        <v>-0.24108993924019556</v>
      </c>
      <c r="O690" s="8">
        <f t="shared" si="306"/>
        <v>-0.23343458463197933</v>
      </c>
      <c r="P690" s="8">
        <f t="shared" si="306"/>
        <v>1.5533283250240357</v>
      </c>
      <c r="Q690" s="8">
        <f t="shared" si="306"/>
        <v>-0.42746178015864517</v>
      </c>
      <c r="R690" s="8">
        <f t="shared" si="306"/>
        <v>0.87617512509911633</v>
      </c>
      <c r="S690" s="8">
        <f t="shared" si="306"/>
        <v>-0.54727112942663803</v>
      </c>
      <c r="T690" s="8">
        <f t="shared" si="306"/>
        <v>0.58397169757443324</v>
      </c>
      <c r="U690" s="8">
        <f t="shared" si="306"/>
        <v>0.39100493209954529</v>
      </c>
      <c r="V690" s="8">
        <f t="shared" si="306"/>
        <v>6.8639152196625952</v>
      </c>
      <c r="W690" s="8">
        <f t="shared" si="306"/>
        <v>0.68908622828071919</v>
      </c>
      <c r="X690"/>
      <c r="Y690" s="8">
        <f t="shared" ref="Y690:AI690" si="307">(Y38-$Y38)/$Y38</f>
        <v>0</v>
      </c>
      <c r="Z690" s="8">
        <f t="shared" si="307"/>
        <v>-0.23098349749236807</v>
      </c>
      <c r="AA690" s="8">
        <f t="shared" si="307"/>
        <v>-0.23267117078741018</v>
      </c>
      <c r="AB690" s="8">
        <f t="shared" si="307"/>
        <v>1.5214590629333518</v>
      </c>
      <c r="AC690" s="8">
        <f t="shared" si="307"/>
        <v>-0.28340416332798574</v>
      </c>
      <c r="AD690" s="8">
        <f t="shared" si="307"/>
        <v>1.4021290050143953</v>
      </c>
      <c r="AE690" s="8">
        <f t="shared" si="307"/>
        <v>-0.13967356309341117</v>
      </c>
      <c r="AF690" s="8">
        <f t="shared" si="307"/>
        <v>8.0375697525555179E-2</v>
      </c>
      <c r="AG690" s="8">
        <f t="shared" si="307"/>
        <v>0.10416506833845304</v>
      </c>
      <c r="AH690" s="8">
        <f t="shared" si="307"/>
        <v>2.6647555019614768</v>
      </c>
      <c r="AI690" s="8">
        <f t="shared" si="307"/>
        <v>0.48885751666724153</v>
      </c>
      <c r="AK690" s="8">
        <f t="shared" ref="AK690:AU690" si="308">(AK38-$AK38)/$AK38</f>
        <v>0</v>
      </c>
      <c r="AL690" s="8">
        <f t="shared" si="308"/>
        <v>-0.75330580506735234</v>
      </c>
      <c r="AM690" s="8">
        <f t="shared" si="308"/>
        <v>-0.75208858681124025</v>
      </c>
      <c r="AN690" s="8">
        <f t="shared" si="308"/>
        <v>1.5214590629333518</v>
      </c>
      <c r="AO690" s="8">
        <f t="shared" si="308"/>
        <v>-0.73406210539915118</v>
      </c>
      <c r="AP690" s="8">
        <f t="shared" si="308"/>
        <v>1.4021290050143953</v>
      </c>
      <c r="AQ690" s="8">
        <f t="shared" si="308"/>
        <v>-0.70422477170335473</v>
      </c>
      <c r="AR690" s="8">
        <f t="shared" si="308"/>
        <v>-0.45090638311375797</v>
      </c>
      <c r="AS690" s="8">
        <f t="shared" si="308"/>
        <v>-0.80937969600006643</v>
      </c>
      <c r="AT690" s="8">
        <f t="shared" si="308"/>
        <v>2.6647555019614768</v>
      </c>
      <c r="AU690" s="8">
        <f t="shared" si="308"/>
        <v>-0.25028214452138203</v>
      </c>
      <c r="AW690">
        <f t="shared" si="299"/>
        <v>0.36</v>
      </c>
      <c r="AX690">
        <f t="shared" si="202"/>
        <v>0.36</v>
      </c>
      <c r="AY690" t="str">
        <f t="shared" si="203"/>
        <v/>
      </c>
      <c r="AZ690">
        <f t="shared" si="204"/>
        <v>0.36</v>
      </c>
    </row>
    <row r="691" spans="1:52" s="17" customFormat="1" x14ac:dyDescent="0.3">
      <c r="A691">
        <v>23</v>
      </c>
      <c r="B691" t="s">
        <v>108</v>
      </c>
      <c r="C691" t="s">
        <v>95</v>
      </c>
      <c r="D691" t="s">
        <v>96</v>
      </c>
      <c r="E691"/>
      <c r="F691" s="2">
        <v>0</v>
      </c>
      <c r="G691" s="2">
        <f t="shared" si="194"/>
        <v>0</v>
      </c>
      <c r="H691" s="4">
        <f t="shared" si="195"/>
        <v>0</v>
      </c>
      <c r="I691">
        <f t="shared" si="196"/>
        <v>0</v>
      </c>
      <c r="J691">
        <f t="shared" si="295"/>
        <v>1</v>
      </c>
      <c r="K691">
        <f t="shared" si="197"/>
        <v>4</v>
      </c>
      <c r="L691">
        <f t="shared" si="198"/>
        <v>0</v>
      </c>
      <c r="M691" s="8">
        <f t="shared" ref="M691:W691" si="309">(M39-$M39)/$M39</f>
        <v>0</v>
      </c>
      <c r="N691" s="8">
        <f t="shared" si="309"/>
        <v>-0.11042283237890989</v>
      </c>
      <c r="O691" s="8">
        <f t="shared" si="309"/>
        <v>-0.10773637762785269</v>
      </c>
      <c r="P691" s="8">
        <f t="shared" si="309"/>
        <v>2.4010276470430725</v>
      </c>
      <c r="Q691" s="8">
        <f t="shared" si="309"/>
        <v>0.12791403621071518</v>
      </c>
      <c r="R691" s="8">
        <f t="shared" si="309"/>
        <v>1.2919435525723533</v>
      </c>
      <c r="S691" s="8">
        <f t="shared" si="309"/>
        <v>-0.17702939331304199</v>
      </c>
      <c r="T691" s="8">
        <f t="shared" si="309"/>
        <v>1.3884095076398513</v>
      </c>
      <c r="U691" s="8">
        <f t="shared" si="309"/>
        <v>0.88215544055435169</v>
      </c>
      <c r="V691" s="8">
        <f t="shared" si="309"/>
        <v>2.3554916173940983</v>
      </c>
      <c r="W691" s="8">
        <f t="shared" si="309"/>
        <v>0.42271384634609416</v>
      </c>
      <c r="X691"/>
      <c r="Y691" s="8">
        <f t="shared" ref="Y691:AI691" si="310">(Y39-$Y39)/$Y39</f>
        <v>0</v>
      </c>
      <c r="Z691" s="8">
        <f t="shared" si="310"/>
        <v>-7.9344638803539022E-2</v>
      </c>
      <c r="AA691" s="8">
        <f t="shared" si="310"/>
        <v>-8.2862043554882803E-2</v>
      </c>
      <c r="AB691" s="8">
        <f t="shared" si="310"/>
        <v>1.7671062044174637</v>
      </c>
      <c r="AC691" s="8">
        <f t="shared" si="310"/>
        <v>9.9211085911852667E-2</v>
      </c>
      <c r="AD691" s="8">
        <f t="shared" si="310"/>
        <v>1.6689923384886605</v>
      </c>
      <c r="AE691" s="8">
        <f t="shared" si="310"/>
        <v>0.31250176446064803</v>
      </c>
      <c r="AF691" s="8">
        <f t="shared" si="310"/>
        <v>0.64703907380016812</v>
      </c>
      <c r="AG691" s="8">
        <f t="shared" si="310"/>
        <v>0.46053347801990124</v>
      </c>
      <c r="AH691" s="8">
        <f t="shared" si="310"/>
        <v>1.2194518739036806</v>
      </c>
      <c r="AI691" s="8">
        <f t="shared" si="310"/>
        <v>0.40232617682680777</v>
      </c>
      <c r="AK691" s="8">
        <f t="shared" ref="AK691:AU691" si="311">(AK39-$AK39)/$AK39</f>
        <v>0</v>
      </c>
      <c r="AL691" s="8">
        <f t="shared" si="311"/>
        <v>-0.68694291497961113</v>
      </c>
      <c r="AM691" s="8">
        <f t="shared" si="311"/>
        <v>-0.68790183626370593</v>
      </c>
      <c r="AN691" s="8">
        <f t="shared" si="311"/>
        <v>1.7671062044174637</v>
      </c>
      <c r="AO691" s="8">
        <f t="shared" si="311"/>
        <v>-0.61940640886018417</v>
      </c>
      <c r="AP691" s="8">
        <f t="shared" si="311"/>
        <v>1.6689923384886605</v>
      </c>
      <c r="AQ691" s="8">
        <f t="shared" si="311"/>
        <v>-0.56797815623069614</v>
      </c>
      <c r="AR691" s="8">
        <f t="shared" si="311"/>
        <v>-0.15271740463214317</v>
      </c>
      <c r="AS691" s="8">
        <f t="shared" si="311"/>
        <v>-0.75572219567596588</v>
      </c>
      <c r="AT691" s="8">
        <f t="shared" si="311"/>
        <v>1.2194518739036806</v>
      </c>
      <c r="AU691" s="8">
        <f t="shared" si="311"/>
        <v>-0.31533345990125744</v>
      </c>
      <c r="AW691">
        <f t="shared" si="299"/>
        <v>0.36</v>
      </c>
      <c r="AX691" t="str">
        <f t="shared" si="202"/>
        <v/>
      </c>
      <c r="AY691" t="str">
        <f t="shared" si="203"/>
        <v/>
      </c>
      <c r="AZ691">
        <f t="shared" si="204"/>
        <v>0.36</v>
      </c>
    </row>
    <row r="692" spans="1:52" s="17" customFormat="1" x14ac:dyDescent="0.3">
      <c r="A692">
        <v>23</v>
      </c>
      <c r="B692" t="s">
        <v>109</v>
      </c>
      <c r="C692" t="s">
        <v>95</v>
      </c>
      <c r="D692" t="s">
        <v>96</v>
      </c>
      <c r="E692"/>
      <c r="F692" s="2">
        <v>0</v>
      </c>
      <c r="G692" s="2">
        <f t="shared" si="194"/>
        <v>1</v>
      </c>
      <c r="H692" s="4">
        <f t="shared" si="195"/>
        <v>0</v>
      </c>
      <c r="I692">
        <f t="shared" si="196"/>
        <v>0</v>
      </c>
      <c r="J692">
        <f t="shared" si="295"/>
        <v>1</v>
      </c>
      <c r="K692">
        <f t="shared" si="197"/>
        <v>4</v>
      </c>
      <c r="L692">
        <f t="shared" si="198"/>
        <v>0</v>
      </c>
      <c r="M692" s="8">
        <f t="shared" ref="M692:W692" si="312">(M40-$M40)/$M40</f>
        <v>0</v>
      </c>
      <c r="N692" s="8">
        <f t="shared" si="312"/>
        <v>-6.6127193303402568E-2</v>
      </c>
      <c r="O692" s="8">
        <f t="shared" si="312"/>
        <v>-5.9390829354458802E-2</v>
      </c>
      <c r="P692" s="8">
        <f t="shared" si="312"/>
        <v>3.8134494673887072</v>
      </c>
      <c r="Q692" s="8">
        <f t="shared" si="312"/>
        <v>0.47543444841735971</v>
      </c>
      <c r="R692" s="8">
        <f t="shared" si="312"/>
        <v>2.1721877192152377</v>
      </c>
      <c r="S692" s="8">
        <f t="shared" si="312"/>
        <v>5.8502605088864519E-2</v>
      </c>
      <c r="T692" s="8">
        <f t="shared" si="312"/>
        <v>1.2011003998809204</v>
      </c>
      <c r="U692" s="8">
        <f t="shared" si="312"/>
        <v>0.74559625026289911</v>
      </c>
      <c r="V692" s="8">
        <f t="shared" si="312"/>
        <v>3.6741110092004643</v>
      </c>
      <c r="W692" s="8">
        <f t="shared" si="312"/>
        <v>0.7178059663083598</v>
      </c>
      <c r="X692"/>
      <c r="Y692" s="8">
        <f t="shared" ref="Y692:AI692" si="313">(Y40-$Y40)/$Y40</f>
        <v>0</v>
      </c>
      <c r="Z692" s="8">
        <f t="shared" si="313"/>
        <v>-9.7522295341303439E-2</v>
      </c>
      <c r="AA692" s="8">
        <f t="shared" si="313"/>
        <v>-9.5147126848063729E-2</v>
      </c>
      <c r="AB692" s="8">
        <f t="shared" si="313"/>
        <v>2.5461102265736764</v>
      </c>
      <c r="AC692" s="8">
        <f t="shared" si="313"/>
        <v>0.25264045983540206</v>
      </c>
      <c r="AD692" s="8">
        <f t="shared" si="313"/>
        <v>2.3414008304041714</v>
      </c>
      <c r="AE692" s="8">
        <f t="shared" si="313"/>
        <v>0.4370580519062206</v>
      </c>
      <c r="AF692" s="8">
        <f t="shared" si="313"/>
        <v>0.46943630133848069</v>
      </c>
      <c r="AG692" s="8">
        <f t="shared" si="313"/>
        <v>0.29649147330349984</v>
      </c>
      <c r="AH692" s="8">
        <f t="shared" si="313"/>
        <v>1.3886206728693957</v>
      </c>
      <c r="AI692" s="8">
        <f t="shared" si="313"/>
        <v>0.50271483544701656</v>
      </c>
      <c r="AK692" s="8">
        <f t="shared" ref="AK692:AU692" si="314">(AK40-$AK40)/$AK40</f>
        <v>0</v>
      </c>
      <c r="AL692" s="8">
        <f t="shared" si="314"/>
        <v>-0.72937462213961335</v>
      </c>
      <c r="AM692" s="8">
        <f t="shared" si="314"/>
        <v>-0.72721461079123695</v>
      </c>
      <c r="AN692" s="8">
        <f t="shared" si="314"/>
        <v>2.5461102265736764</v>
      </c>
      <c r="AO692" s="8">
        <f t="shared" si="314"/>
        <v>-0.57188286892122209</v>
      </c>
      <c r="AP692" s="8">
        <f t="shared" si="314"/>
        <v>2.3414008304041714</v>
      </c>
      <c r="AQ692" s="8">
        <f t="shared" si="314"/>
        <v>-0.51077454214400986</v>
      </c>
      <c r="AR692" s="8">
        <f t="shared" si="314"/>
        <v>-0.24375293064040704</v>
      </c>
      <c r="AS692" s="8">
        <f t="shared" si="314"/>
        <v>-0.78307798439421772</v>
      </c>
      <c r="AT692" s="8">
        <f t="shared" si="314"/>
        <v>1.3886206728693957</v>
      </c>
      <c r="AU692" s="8">
        <f t="shared" si="314"/>
        <v>-0.23208837701514087</v>
      </c>
      <c r="AW692">
        <f t="shared" si="299"/>
        <v>0.36</v>
      </c>
      <c r="AX692" t="str">
        <f t="shared" si="202"/>
        <v/>
      </c>
      <c r="AY692" t="str">
        <f t="shared" si="203"/>
        <v/>
      </c>
      <c r="AZ692">
        <f t="shared" si="204"/>
        <v>0.36</v>
      </c>
    </row>
    <row r="693" spans="1:52" s="17" customFormat="1" x14ac:dyDescent="0.3">
      <c r="A693">
        <v>23</v>
      </c>
      <c r="B693" t="s">
        <v>110</v>
      </c>
      <c r="C693" t="s">
        <v>95</v>
      </c>
      <c r="D693" t="s">
        <v>96</v>
      </c>
      <c r="E693"/>
      <c r="F693" s="2">
        <v>0</v>
      </c>
      <c r="G693" s="2">
        <f t="shared" si="194"/>
        <v>1</v>
      </c>
      <c r="H693" s="4">
        <f t="shared" si="195"/>
        <v>0</v>
      </c>
      <c r="I693">
        <f t="shared" si="196"/>
        <v>1</v>
      </c>
      <c r="J693">
        <f t="shared" si="295"/>
        <v>0</v>
      </c>
      <c r="K693">
        <f t="shared" si="197"/>
        <v>4</v>
      </c>
      <c r="L693">
        <f t="shared" si="198"/>
        <v>0</v>
      </c>
      <c r="M693" s="8">
        <f t="shared" ref="M693:W693" si="315">(M41-$M41)/$M41</f>
        <v>0</v>
      </c>
      <c r="N693" s="8">
        <f t="shared" si="315"/>
        <v>0.33105180092059322</v>
      </c>
      <c r="O693" s="8">
        <f t="shared" si="315"/>
        <v>0.33175496845778302</v>
      </c>
      <c r="P693" s="8">
        <f t="shared" si="315"/>
        <v>-0.51813973881566888</v>
      </c>
      <c r="Q693" s="8">
        <f t="shared" si="315"/>
        <v>-0.49536659562029695</v>
      </c>
      <c r="R693" s="8">
        <f t="shared" si="315"/>
        <v>-0.5266300764181685</v>
      </c>
      <c r="S693" s="8">
        <f t="shared" si="315"/>
        <v>-0.50782308085879468</v>
      </c>
      <c r="T693" s="8">
        <f t="shared" si="315"/>
        <v>5.4068227771560844</v>
      </c>
      <c r="U693" s="8">
        <f t="shared" si="315"/>
        <v>4.884264870716585</v>
      </c>
      <c r="V693" s="8">
        <f t="shared" si="315"/>
        <v>-0.92822937215620727</v>
      </c>
      <c r="W693" s="8">
        <f t="shared" si="315"/>
        <v>-0.7860430364069324</v>
      </c>
      <c r="X693"/>
      <c r="Y693" s="8">
        <f t="shared" ref="Y693:AI693" si="316">(Y41-$Y41)/$Y41</f>
        <v>0</v>
      </c>
      <c r="Z693" s="8">
        <f t="shared" si="316"/>
        <v>0.41783883153455648</v>
      </c>
      <c r="AA693" s="8">
        <f t="shared" si="316"/>
        <v>0.41374638133444613</v>
      </c>
      <c r="AB693" s="8">
        <f t="shared" si="316"/>
        <v>-0.31707441066764636</v>
      </c>
      <c r="AC693" s="8">
        <f t="shared" si="316"/>
        <v>-0.12364873808493054</v>
      </c>
      <c r="AD693" s="8">
        <f t="shared" si="316"/>
        <v>0.61582347604307364</v>
      </c>
      <c r="AE693" s="8">
        <f t="shared" si="316"/>
        <v>0.83414868316483504</v>
      </c>
      <c r="AF693" s="8">
        <f t="shared" si="316"/>
        <v>1.4204034010686264</v>
      </c>
      <c r="AG693" s="8">
        <f t="shared" si="316"/>
        <v>2.0212697599355574</v>
      </c>
      <c r="AH693" s="8">
        <f t="shared" si="316"/>
        <v>-0.74083184018754311</v>
      </c>
      <c r="AI693" s="8">
        <f t="shared" si="316"/>
        <v>3.6346388819567262E-2</v>
      </c>
      <c r="AK693" s="8">
        <f t="shared" ref="AK693:AU693" si="317">(AK41-$AK41)/$AK41</f>
        <v>0</v>
      </c>
      <c r="AL693" s="8">
        <f t="shared" si="317"/>
        <v>-0.40955209850519664</v>
      </c>
      <c r="AM693" s="8">
        <f t="shared" si="317"/>
        <v>-0.41221301215577122</v>
      </c>
      <c r="AN693" s="8">
        <f t="shared" si="317"/>
        <v>-0.31707441066764636</v>
      </c>
      <c r="AO693" s="8">
        <f t="shared" si="317"/>
        <v>-0.60972441545235068</v>
      </c>
      <c r="AP693" s="8">
        <f t="shared" si="317"/>
        <v>0.61582347604307364</v>
      </c>
      <c r="AQ693" s="8">
        <f t="shared" si="317"/>
        <v>-0.34610670591096876</v>
      </c>
      <c r="AR693" s="8">
        <f t="shared" si="317"/>
        <v>0.29914225237692282</v>
      </c>
      <c r="AS693" s="8">
        <f t="shared" si="317"/>
        <v>-0.41894133530713668</v>
      </c>
      <c r="AT693" s="8">
        <f t="shared" si="317"/>
        <v>-0.74083184018754311</v>
      </c>
      <c r="AU693" s="8">
        <f t="shared" si="317"/>
        <v>-0.43263724712509355</v>
      </c>
      <c r="AW693">
        <f t="shared" si="299"/>
        <v>-0.37175039999999998</v>
      </c>
      <c r="AX693" t="str">
        <f t="shared" si="202"/>
        <v/>
      </c>
      <c r="AY693">
        <f t="shared" si="203"/>
        <v>-0.37175039999999998</v>
      </c>
      <c r="AZ693" t="str">
        <f t="shared" si="204"/>
        <v/>
      </c>
    </row>
    <row r="694" spans="1:52" s="17" customFormat="1" x14ac:dyDescent="0.3">
      <c r="A694">
        <v>23</v>
      </c>
      <c r="B694" t="s">
        <v>111</v>
      </c>
      <c r="C694" t="s">
        <v>95</v>
      </c>
      <c r="D694" t="s">
        <v>96</v>
      </c>
      <c r="E694"/>
      <c r="F694" s="2">
        <v>0</v>
      </c>
      <c r="G694" s="2">
        <f t="shared" si="194"/>
        <v>0</v>
      </c>
      <c r="H694" s="4">
        <f t="shared" si="195"/>
        <v>0</v>
      </c>
      <c r="I694">
        <f t="shared" si="196"/>
        <v>1</v>
      </c>
      <c r="J694">
        <f t="shared" si="295"/>
        <v>0</v>
      </c>
      <c r="K694">
        <f t="shared" si="197"/>
        <v>4</v>
      </c>
      <c r="L694">
        <f t="shared" si="198"/>
        <v>0</v>
      </c>
      <c r="M694" s="8">
        <f t="shared" ref="M694:W694" si="318">(M42-$M42)/$M42</f>
        <v>0</v>
      </c>
      <c r="N694" s="8">
        <f t="shared" si="318"/>
        <v>0.36120632039291983</v>
      </c>
      <c r="O694" s="8">
        <f t="shared" si="318"/>
        <v>0.36418782607723826</v>
      </c>
      <c r="P694" s="8">
        <f t="shared" si="318"/>
        <v>-0.58727579586145462</v>
      </c>
      <c r="Q694" s="8">
        <f t="shared" si="318"/>
        <v>-0.5255696042879402</v>
      </c>
      <c r="R694" s="8">
        <f t="shared" si="318"/>
        <v>-0.5979370734665751</v>
      </c>
      <c r="S694" s="8">
        <f t="shared" si="318"/>
        <v>-0.54134673853412518</v>
      </c>
      <c r="T694" s="8">
        <f t="shared" si="318"/>
        <v>4.6165777703007311</v>
      </c>
      <c r="U694" s="8">
        <f t="shared" si="318"/>
        <v>4.167132551875504</v>
      </c>
      <c r="V694" s="8">
        <f t="shared" si="318"/>
        <v>-0.91252304230924197</v>
      </c>
      <c r="W694" s="8">
        <f t="shared" si="318"/>
        <v>-0.70665566263564705</v>
      </c>
      <c r="X694"/>
      <c r="Y694" s="8">
        <f t="shared" ref="Y694:AI694" si="319">(Y42-$Y42)/$Y42</f>
        <v>0</v>
      </c>
      <c r="Z694" s="8">
        <f t="shared" si="319"/>
        <v>0.45536919694815453</v>
      </c>
      <c r="AA694" s="8">
        <f t="shared" si="319"/>
        <v>0.44860387212510477</v>
      </c>
      <c r="AB694" s="8">
        <f t="shared" si="319"/>
        <v>-0.41993341621996627</v>
      </c>
      <c r="AC694" s="8">
        <f t="shared" si="319"/>
        <v>-0.14961880241768924</v>
      </c>
      <c r="AD694" s="8">
        <f t="shared" si="319"/>
        <v>0.45513088512428218</v>
      </c>
      <c r="AE694" s="8">
        <f t="shared" si="319"/>
        <v>0.75249864039710057</v>
      </c>
      <c r="AF694" s="8">
        <f t="shared" si="319"/>
        <v>1.3011837799098214</v>
      </c>
      <c r="AG694" s="8">
        <f t="shared" si="319"/>
        <v>1.8093521957587024</v>
      </c>
      <c r="AH694" s="8">
        <f t="shared" si="319"/>
        <v>-0.63795469281455519</v>
      </c>
      <c r="AI694" s="8">
        <f t="shared" si="319"/>
        <v>0.33158511428722481</v>
      </c>
      <c r="AK694" s="8">
        <f t="shared" ref="AK694:AU694" si="320">(AK42-$AK42)/$AK42</f>
        <v>0</v>
      </c>
      <c r="AL694" s="8">
        <f t="shared" si="320"/>
        <v>-0.47605102813641653</v>
      </c>
      <c r="AM694" s="8">
        <f t="shared" si="320"/>
        <v>-0.47712983353915006</v>
      </c>
      <c r="AN694" s="8">
        <f t="shared" si="320"/>
        <v>-0.41993341621996627</v>
      </c>
      <c r="AO694" s="8">
        <f t="shared" si="320"/>
        <v>-0.64376183146069443</v>
      </c>
      <c r="AP694" s="8">
        <f t="shared" si="320"/>
        <v>0.45513088512428218</v>
      </c>
      <c r="AQ694" s="8">
        <f t="shared" si="320"/>
        <v>-0.39945705598291403</v>
      </c>
      <c r="AR694" s="8">
        <f t="shared" si="320"/>
        <v>0.2466781464040155</v>
      </c>
      <c r="AS694" s="8">
        <f t="shared" si="320"/>
        <v>-0.45602617478363711</v>
      </c>
      <c r="AT694" s="8">
        <f t="shared" si="320"/>
        <v>-0.63795469281455519</v>
      </c>
      <c r="AU694" s="8">
        <f t="shared" si="320"/>
        <v>-0.30695937537815915</v>
      </c>
      <c r="AW694">
        <f t="shared" si="299"/>
        <v>-0.38741759999999997</v>
      </c>
      <c r="AX694" t="str">
        <f t="shared" si="202"/>
        <v/>
      </c>
      <c r="AY694">
        <f t="shared" si="203"/>
        <v>-0.38741759999999997</v>
      </c>
      <c r="AZ694" t="str">
        <f t="shared" si="204"/>
        <v/>
      </c>
    </row>
    <row r="695" spans="1:52" s="17" customFormat="1" x14ac:dyDescent="0.3">
      <c r="A695">
        <v>24</v>
      </c>
      <c r="B695" t="s">
        <v>112</v>
      </c>
      <c r="C695" t="s">
        <v>113</v>
      </c>
      <c r="D695" t="s">
        <v>114</v>
      </c>
      <c r="E695" t="s">
        <v>42</v>
      </c>
      <c r="F695" s="2">
        <v>0</v>
      </c>
      <c r="G695" s="2">
        <f t="shared" si="194"/>
        <v>0</v>
      </c>
      <c r="H695" s="4">
        <f t="shared" si="195"/>
        <v>1</v>
      </c>
      <c r="I695">
        <f t="shared" si="196"/>
        <v>0</v>
      </c>
      <c r="J695">
        <f t="shared" si="295"/>
        <v>1</v>
      </c>
      <c r="K695">
        <f t="shared" si="197"/>
        <v>3</v>
      </c>
      <c r="L695">
        <f t="shared" si="198"/>
        <v>3</v>
      </c>
      <c r="M695" s="8">
        <f t="shared" ref="M695:W695" si="321">(M43-$M43)/$M43</f>
        <v>0</v>
      </c>
      <c r="N695" s="8">
        <f t="shared" si="321"/>
        <v>-0.45073324999546283</v>
      </c>
      <c r="O695" s="8">
        <f t="shared" si="321"/>
        <v>-0.44329997771683072</v>
      </c>
      <c r="P695" s="8">
        <f t="shared" si="321"/>
        <v>0.36788966651797583</v>
      </c>
      <c r="Q695" s="8">
        <f t="shared" si="321"/>
        <v>-0.67500591193085635</v>
      </c>
      <c r="R695" s="8">
        <f t="shared" si="321"/>
        <v>-3.4956465946664218E-2</v>
      </c>
      <c r="S695" s="8">
        <f t="shared" si="321"/>
        <v>-0.77172496428620652</v>
      </c>
      <c r="T695" s="8">
        <f t="shared" si="321"/>
        <v>1.3151814427185413</v>
      </c>
      <c r="U695" s="8">
        <f t="shared" si="321"/>
        <v>1.0851230711856517</v>
      </c>
      <c r="V695" s="8">
        <f t="shared" si="321"/>
        <v>4.2707899035546779</v>
      </c>
      <c r="W695" s="8">
        <f t="shared" si="321"/>
        <v>-0.5067086257970872</v>
      </c>
      <c r="X695"/>
      <c r="Y695" s="8">
        <f t="shared" ref="Y695:AI695" si="322">(Y43-$Y43)/$Y43</f>
        <v>0</v>
      </c>
      <c r="Z695" s="8">
        <f t="shared" si="322"/>
        <v>-0.44756290587483299</v>
      </c>
      <c r="AA695" s="8">
        <f t="shared" si="322"/>
        <v>-0.44520276937728109</v>
      </c>
      <c r="AB695" s="8">
        <f t="shared" si="322"/>
        <v>0.46808237636026684</v>
      </c>
      <c r="AC695" s="8">
        <f t="shared" si="322"/>
        <v>-0.50455539185467246</v>
      </c>
      <c r="AD695" s="8">
        <f t="shared" si="322"/>
        <v>-0.2157817524269425</v>
      </c>
      <c r="AE695" s="8">
        <f t="shared" si="322"/>
        <v>-0.66189499802487828</v>
      </c>
      <c r="AF695" s="8">
        <f t="shared" si="322"/>
        <v>-0.30006805865273156</v>
      </c>
      <c r="AG695" s="8">
        <f t="shared" si="322"/>
        <v>-0.11858277524972376</v>
      </c>
      <c r="AH695" s="8">
        <f t="shared" si="322"/>
        <v>1.7903423346037752</v>
      </c>
      <c r="AI695" s="8">
        <f t="shared" si="322"/>
        <v>-1.1150118495404678E-2</v>
      </c>
      <c r="AK695" s="8">
        <f t="shared" ref="AK695:AU695" si="323">(AK43-$AK43)/$AK43</f>
        <v>0</v>
      </c>
      <c r="AL695" s="8">
        <f t="shared" si="323"/>
        <v>-0.80346485831537007</v>
      </c>
      <c r="AM695" s="8">
        <f t="shared" si="323"/>
        <v>-0.7986214041090639</v>
      </c>
      <c r="AN695" s="8">
        <f t="shared" si="323"/>
        <v>0.46808237636026684</v>
      </c>
      <c r="AO695" s="8">
        <f t="shared" si="323"/>
        <v>-0.83308124244620996</v>
      </c>
      <c r="AP695" s="8">
        <f t="shared" si="323"/>
        <v>-0.2157817524269425</v>
      </c>
      <c r="AQ695" s="8">
        <f t="shared" si="323"/>
        <v>-0.84780075489691453</v>
      </c>
      <c r="AR695" s="8">
        <f t="shared" si="323"/>
        <v>-0.63542971500719048</v>
      </c>
      <c r="AS695" s="8">
        <f t="shared" si="323"/>
        <v>-0.83051980413607118</v>
      </c>
      <c r="AT695" s="8">
        <f t="shared" si="323"/>
        <v>1.7903423346037752</v>
      </c>
      <c r="AU695" s="8">
        <f t="shared" si="323"/>
        <v>-0.51398957247614507</v>
      </c>
      <c r="AW695">
        <f t="shared" si="299"/>
        <v>2.4191999999999998E-3</v>
      </c>
      <c r="AX695">
        <f t="shared" si="202"/>
        <v>2.4191999999999998E-3</v>
      </c>
      <c r="AY695" t="str">
        <f t="shared" si="203"/>
        <v/>
      </c>
      <c r="AZ695">
        <f t="shared" si="204"/>
        <v>2.4191999999999998E-3</v>
      </c>
    </row>
    <row r="696" spans="1:52" s="17" customFormat="1" x14ac:dyDescent="0.3">
      <c r="A696">
        <v>24</v>
      </c>
      <c r="B696" t="s">
        <v>115</v>
      </c>
      <c r="C696" t="s">
        <v>113</v>
      </c>
      <c r="D696" t="s">
        <v>114</v>
      </c>
      <c r="E696"/>
      <c r="F696" s="2">
        <v>0</v>
      </c>
      <c r="G696" s="2">
        <f t="shared" si="194"/>
        <v>1</v>
      </c>
      <c r="H696" s="4">
        <f t="shared" si="195"/>
        <v>0</v>
      </c>
      <c r="I696">
        <f t="shared" si="196"/>
        <v>1</v>
      </c>
      <c r="J696">
        <f t="shared" si="295"/>
        <v>0</v>
      </c>
      <c r="K696">
        <f t="shared" si="197"/>
        <v>3</v>
      </c>
      <c r="L696">
        <f t="shared" si="198"/>
        <v>0</v>
      </c>
      <c r="M696" s="8">
        <f t="shared" ref="M696:W696" si="324">(M44-$M44)/$M44</f>
        <v>0</v>
      </c>
      <c r="N696" s="8">
        <f t="shared" si="324"/>
        <v>-0.23310596445348725</v>
      </c>
      <c r="O696" s="8">
        <f t="shared" si="324"/>
        <v>-0.2315983432329296</v>
      </c>
      <c r="P696" s="8">
        <f t="shared" si="324"/>
        <v>-2.1675431747778872E-2</v>
      </c>
      <c r="Q696" s="8">
        <f t="shared" si="324"/>
        <v>-0.58925370434535218</v>
      </c>
      <c r="R696" s="8">
        <f t="shared" si="324"/>
        <v>1.2689974334506307</v>
      </c>
      <c r="S696" s="8">
        <f t="shared" si="324"/>
        <v>-0.15332353003167276</v>
      </c>
      <c r="T696" s="8">
        <f t="shared" si="324"/>
        <v>7.9246650126719748E-2</v>
      </c>
      <c r="U696" s="8">
        <f t="shared" si="324"/>
        <v>-0.23803141908188577</v>
      </c>
      <c r="V696" s="8">
        <f t="shared" si="324"/>
        <v>1.9771093531144601</v>
      </c>
      <c r="W696" s="8">
        <f t="shared" si="324"/>
        <v>0.2166234818048369</v>
      </c>
      <c r="X696"/>
      <c r="Y696" s="8">
        <f t="shared" ref="Y696:AI696" si="325">(Y44-$Y44)/$Y44</f>
        <v>0</v>
      </c>
      <c r="Z696" s="8">
        <f t="shared" si="325"/>
        <v>-0.28201219559860652</v>
      </c>
      <c r="AA696" s="8">
        <f t="shared" si="325"/>
        <v>-0.27771093677616016</v>
      </c>
      <c r="AB696" s="8">
        <f t="shared" si="325"/>
        <v>4.1049044720583641E-2</v>
      </c>
      <c r="AC696" s="8">
        <f t="shared" si="325"/>
        <v>-0.57078924169390532</v>
      </c>
      <c r="AD696" s="8">
        <f t="shared" si="325"/>
        <v>1.0056959972190678</v>
      </c>
      <c r="AE696" s="8">
        <f t="shared" si="325"/>
        <v>-0.17257292396757251</v>
      </c>
      <c r="AF696" s="8">
        <f t="shared" si="325"/>
        <v>-0.16718982494624673</v>
      </c>
      <c r="AG696" s="8">
        <f t="shared" si="325"/>
        <v>-0.37288084480185946</v>
      </c>
      <c r="AH696" s="8">
        <f t="shared" si="325"/>
        <v>0.61289183181966378</v>
      </c>
      <c r="AI696" s="8">
        <f t="shared" si="325"/>
        <v>0.20138439949573908</v>
      </c>
      <c r="AK696" s="8">
        <f t="shared" ref="AK696:AU696" si="326">(AK44-$AK44)/$AK44</f>
        <v>0</v>
      </c>
      <c r="AL696" s="8">
        <f t="shared" si="326"/>
        <v>-0.80212219126196027</v>
      </c>
      <c r="AM696" s="8">
        <f t="shared" si="326"/>
        <v>-0.80056816553128973</v>
      </c>
      <c r="AN696" s="8">
        <f t="shared" si="326"/>
        <v>4.1049044720583641E-2</v>
      </c>
      <c r="AO696" s="8">
        <f t="shared" si="326"/>
        <v>-0.85891678685385031</v>
      </c>
      <c r="AP696" s="8">
        <f t="shared" si="326"/>
        <v>1.0056959972190678</v>
      </c>
      <c r="AQ696" s="8">
        <f t="shared" si="326"/>
        <v>-0.76381307560771416</v>
      </c>
      <c r="AR696" s="8">
        <f t="shared" si="326"/>
        <v>-0.54697053611587343</v>
      </c>
      <c r="AS696" s="8">
        <f t="shared" si="326"/>
        <v>-0.8991899426439447</v>
      </c>
      <c r="AT696" s="8">
        <f t="shared" si="326"/>
        <v>0.61289183181966378</v>
      </c>
      <c r="AU696" s="8">
        <f t="shared" si="326"/>
        <v>-0.33913586925886224</v>
      </c>
      <c r="AW696">
        <f t="shared" si="299"/>
        <v>-0.17567999999999989</v>
      </c>
      <c r="AX696" t="str">
        <f t="shared" si="202"/>
        <v/>
      </c>
      <c r="AY696">
        <f t="shared" si="203"/>
        <v>-0.17567999999999989</v>
      </c>
      <c r="AZ696" t="str">
        <f t="shared" si="204"/>
        <v/>
      </c>
    </row>
    <row r="697" spans="1:52" s="17" customFormat="1" x14ac:dyDescent="0.3">
      <c r="A697">
        <v>24</v>
      </c>
      <c r="B697" t="s">
        <v>116</v>
      </c>
      <c r="C697" t="s">
        <v>113</v>
      </c>
      <c r="D697" t="s">
        <v>114</v>
      </c>
      <c r="E697"/>
      <c r="F697" s="2">
        <v>0</v>
      </c>
      <c r="G697" s="2">
        <f t="shared" si="194"/>
        <v>1</v>
      </c>
      <c r="H697" s="4">
        <f t="shared" si="195"/>
        <v>0</v>
      </c>
      <c r="I697">
        <f t="shared" si="196"/>
        <v>0</v>
      </c>
      <c r="J697">
        <f t="shared" si="295"/>
        <v>1</v>
      </c>
      <c r="K697">
        <f t="shared" si="197"/>
        <v>3</v>
      </c>
      <c r="L697">
        <f t="shared" si="198"/>
        <v>0</v>
      </c>
      <c r="M697" s="8">
        <f t="shared" ref="M697:W697" si="327">(M45-$M45)/$M45</f>
        <v>0</v>
      </c>
      <c r="N697" s="8">
        <f t="shared" si="327"/>
        <v>-0.34680462844220444</v>
      </c>
      <c r="O697" s="8">
        <f t="shared" si="327"/>
        <v>-0.34271842820401699</v>
      </c>
      <c r="P697" s="8">
        <f t="shared" si="327"/>
        <v>0.74553405831199437</v>
      </c>
      <c r="Q697" s="8">
        <f t="shared" si="327"/>
        <v>-0.52539967692299538</v>
      </c>
      <c r="R697" s="8">
        <f t="shared" si="327"/>
        <v>0.6575965315798008</v>
      </c>
      <c r="S697" s="8">
        <f t="shared" si="327"/>
        <v>-0.49102005222175521</v>
      </c>
      <c r="T697" s="8">
        <f t="shared" si="327"/>
        <v>1.7061701115362771</v>
      </c>
      <c r="U697" s="8">
        <f t="shared" si="327"/>
        <v>0.8998904901240361</v>
      </c>
      <c r="V697" s="8">
        <f t="shared" si="327"/>
        <v>3.9319937353642263</v>
      </c>
      <c r="W697" s="8">
        <f t="shared" si="327"/>
        <v>0.57379871485081846</v>
      </c>
      <c r="X697"/>
      <c r="Y697" s="8">
        <f t="shared" ref="Y697:AI697" si="328">(Y45-$Y45)/$Y45</f>
        <v>0</v>
      </c>
      <c r="Z697" s="8">
        <f t="shared" si="328"/>
        <v>-0.3434901901339093</v>
      </c>
      <c r="AA697" s="8">
        <f t="shared" si="328"/>
        <v>-0.34679376681724233</v>
      </c>
      <c r="AB697" s="8">
        <f t="shared" si="328"/>
        <v>0.14552954083661479</v>
      </c>
      <c r="AC697" s="8">
        <f t="shared" si="328"/>
        <v>-0.42224600456480527</v>
      </c>
      <c r="AD697" s="8">
        <f t="shared" si="328"/>
        <v>0.3394831727351294</v>
      </c>
      <c r="AE697" s="8">
        <f t="shared" si="328"/>
        <v>-0.40453373713158297</v>
      </c>
      <c r="AF697" s="8">
        <f t="shared" si="328"/>
        <v>0.73943029959006401</v>
      </c>
      <c r="AG697" s="8">
        <f t="shared" si="328"/>
        <v>0.31112412281844887</v>
      </c>
      <c r="AH697" s="8">
        <f t="shared" si="328"/>
        <v>1.5129303008992174</v>
      </c>
      <c r="AI697" s="8">
        <f t="shared" si="328"/>
        <v>0.35844591947310805</v>
      </c>
      <c r="AK697" s="8">
        <f t="shared" ref="AK697:AU697" si="329">(AK45-$AK45)/$AK45</f>
        <v>0</v>
      </c>
      <c r="AL697" s="8">
        <f t="shared" si="329"/>
        <v>-0.78480313194411444</v>
      </c>
      <c r="AM697" s="8">
        <f t="shared" si="329"/>
        <v>-0.78635030817969798</v>
      </c>
      <c r="AN697" s="8">
        <f t="shared" si="329"/>
        <v>0.14552954083661479</v>
      </c>
      <c r="AO697" s="8">
        <f t="shared" si="329"/>
        <v>-0.7734700133869109</v>
      </c>
      <c r="AP697" s="8">
        <f t="shared" si="329"/>
        <v>0.3394831727351294</v>
      </c>
      <c r="AQ697" s="8">
        <f t="shared" si="329"/>
        <v>-0.8116789396275359</v>
      </c>
      <c r="AR697" s="8">
        <f t="shared" si="329"/>
        <v>-6.3096744077538527E-2</v>
      </c>
      <c r="AS697" s="8">
        <f t="shared" si="329"/>
        <v>-0.79332852910466278</v>
      </c>
      <c r="AT697" s="8">
        <f t="shared" si="329"/>
        <v>1.5129303008992174</v>
      </c>
      <c r="AU697" s="8">
        <f t="shared" si="329"/>
        <v>-0.40105261931734393</v>
      </c>
      <c r="AW697">
        <f t="shared" si="299"/>
        <v>0.16646399999999989</v>
      </c>
      <c r="AX697" t="str">
        <f t="shared" si="202"/>
        <v/>
      </c>
      <c r="AY697" t="str">
        <f t="shared" si="203"/>
        <v/>
      </c>
      <c r="AZ697">
        <f t="shared" si="204"/>
        <v>0.16646399999999989</v>
      </c>
    </row>
    <row r="698" spans="1:52" s="17" customFormat="1" x14ac:dyDescent="0.3">
      <c r="A698">
        <v>24</v>
      </c>
      <c r="B698" t="s">
        <v>117</v>
      </c>
      <c r="C698" t="s">
        <v>113</v>
      </c>
      <c r="D698" t="s">
        <v>114</v>
      </c>
      <c r="E698"/>
      <c r="F698" s="2">
        <v>0</v>
      </c>
      <c r="G698" s="2">
        <f t="shared" si="194"/>
        <v>0</v>
      </c>
      <c r="H698" s="4">
        <f t="shared" si="195"/>
        <v>0</v>
      </c>
      <c r="I698">
        <f t="shared" si="196"/>
        <v>0</v>
      </c>
      <c r="J698">
        <f t="shared" si="295"/>
        <v>1</v>
      </c>
      <c r="K698">
        <f t="shared" si="197"/>
        <v>3</v>
      </c>
      <c r="L698">
        <f t="shared" si="198"/>
        <v>0</v>
      </c>
      <c r="M698" s="8">
        <f t="shared" ref="M698:W698" si="330">(M46-$M46)/$M46</f>
        <v>0</v>
      </c>
      <c r="N698" s="8">
        <f t="shared" si="330"/>
        <v>1.7339994619841581</v>
      </c>
      <c r="O698" s="8">
        <f t="shared" si="330"/>
        <v>1.7394037683325034</v>
      </c>
      <c r="P698" s="8">
        <f t="shared" si="330"/>
        <v>-0.14040861192395723</v>
      </c>
      <c r="Q698" s="8">
        <f t="shared" si="330"/>
        <v>-2.4796058671738432E-2</v>
      </c>
      <c r="R698" s="8">
        <f t="shared" si="330"/>
        <v>-0.5512474578268507</v>
      </c>
      <c r="S698" s="8">
        <f t="shared" si="330"/>
        <v>5.2786405295930386E-2</v>
      </c>
      <c r="T698" s="8">
        <f t="shared" si="330"/>
        <v>7.5213590840401015</v>
      </c>
      <c r="U698" s="8">
        <f t="shared" si="330"/>
        <v>6.5799492024180761</v>
      </c>
      <c r="V698" s="8">
        <f t="shared" si="330"/>
        <v>0.71015676352078705</v>
      </c>
      <c r="W698" s="8">
        <f t="shared" si="330"/>
        <v>2.1049845670590384</v>
      </c>
      <c r="X698"/>
      <c r="Y698" s="8">
        <f t="shared" ref="Y698:AI698" si="331">(Y46-$Y46)/$Y46</f>
        <v>0</v>
      </c>
      <c r="Z698" s="8">
        <f t="shared" si="331"/>
        <v>0.6282658058095103</v>
      </c>
      <c r="AA698" s="8">
        <f t="shared" si="331"/>
        <v>0.61850254060324705</v>
      </c>
      <c r="AB698" s="8">
        <f t="shared" si="331"/>
        <v>1.0349518157357811E-3</v>
      </c>
      <c r="AC698" s="8">
        <f t="shared" si="331"/>
        <v>9.7319853258332659E-2</v>
      </c>
      <c r="AD698" s="8">
        <f t="shared" si="331"/>
        <v>-0.57892422033093971</v>
      </c>
      <c r="AE698" s="8">
        <f t="shared" si="331"/>
        <v>6.6493268766114152E-2</v>
      </c>
      <c r="AF698" s="8">
        <f t="shared" si="331"/>
        <v>0.89151174484651108</v>
      </c>
      <c r="AG698" s="8">
        <f t="shared" si="331"/>
        <v>1.2538887157349621</v>
      </c>
      <c r="AH698" s="8">
        <f t="shared" si="331"/>
        <v>1.5081309583774585</v>
      </c>
      <c r="AI698" s="8">
        <f t="shared" si="331"/>
        <v>1.8518022762324069</v>
      </c>
      <c r="AK698" s="8">
        <f t="shared" ref="AK698:AU698" si="332">(AK46-$AK46)/$AK46</f>
        <v>0</v>
      </c>
      <c r="AL698" s="8">
        <f t="shared" si="332"/>
        <v>-0.44205111271717479</v>
      </c>
      <c r="AM698" s="8">
        <f t="shared" si="332"/>
        <v>-0.45375709703853234</v>
      </c>
      <c r="AN698" s="8">
        <f t="shared" si="332"/>
        <v>1.0349518157357811E-3</v>
      </c>
      <c r="AO698" s="8">
        <f t="shared" si="332"/>
        <v>-0.59643258838928614</v>
      </c>
      <c r="AP698" s="8">
        <f t="shared" si="332"/>
        <v>-0.57892422033093971</v>
      </c>
      <c r="AQ698" s="8">
        <f t="shared" si="332"/>
        <v>-0.56645003241000447</v>
      </c>
      <c r="AR698" s="8">
        <f t="shared" si="332"/>
        <v>-1.9798428370344959E-2</v>
      </c>
      <c r="AS698" s="8">
        <f t="shared" si="332"/>
        <v>-0.54962675928245142</v>
      </c>
      <c r="AT698" s="8">
        <f t="shared" si="332"/>
        <v>1.5081309583774585</v>
      </c>
      <c r="AU698" s="8">
        <f t="shared" si="332"/>
        <v>0.20289575055384576</v>
      </c>
      <c r="AW698">
        <f t="shared" si="299"/>
        <v>6.7968000000000004E-3</v>
      </c>
      <c r="AX698" t="str">
        <f t="shared" si="202"/>
        <v/>
      </c>
      <c r="AY698" t="str">
        <f t="shared" si="203"/>
        <v/>
      </c>
      <c r="AZ698">
        <f t="shared" si="204"/>
        <v>6.7968000000000004E-3</v>
      </c>
    </row>
    <row r="699" spans="1:52" s="17" customFormat="1" x14ac:dyDescent="0.3">
      <c r="A699">
        <v>24</v>
      </c>
      <c r="B699" t="s">
        <v>118</v>
      </c>
      <c r="C699" t="s">
        <v>113</v>
      </c>
      <c r="D699" t="s">
        <v>114</v>
      </c>
      <c r="E699"/>
      <c r="F699" s="2">
        <v>0</v>
      </c>
      <c r="G699" s="2">
        <f t="shared" si="194"/>
        <v>1</v>
      </c>
      <c r="H699" s="4">
        <f t="shared" si="195"/>
        <v>0</v>
      </c>
      <c r="I699">
        <f t="shared" si="196"/>
        <v>0</v>
      </c>
      <c r="J699">
        <f t="shared" si="295"/>
        <v>1</v>
      </c>
      <c r="K699">
        <f t="shared" si="197"/>
        <v>3</v>
      </c>
      <c r="L699">
        <f t="shared" si="198"/>
        <v>0</v>
      </c>
      <c r="M699" s="8">
        <f t="shared" ref="M699:W699" si="333">(M47-$M47)/$M47</f>
        <v>0</v>
      </c>
      <c r="N699" s="8">
        <f t="shared" si="333"/>
        <v>2.5751066593371315</v>
      </c>
      <c r="O699" s="8">
        <f t="shared" si="333"/>
        <v>2.5848330909073223</v>
      </c>
      <c r="P699" s="8">
        <f t="shared" si="333"/>
        <v>-0.28483394223612452</v>
      </c>
      <c r="Q699" s="8">
        <f t="shared" si="333"/>
        <v>1.5577748210993332</v>
      </c>
      <c r="R699" s="8">
        <f t="shared" si="333"/>
        <v>-0.79351992839108587</v>
      </c>
      <c r="S699" s="8">
        <f t="shared" si="333"/>
        <v>0.56030083527517394</v>
      </c>
      <c r="T699" s="8">
        <f t="shared" si="333"/>
        <v>9.3249595010726747</v>
      </c>
      <c r="U699" s="8">
        <f t="shared" si="333"/>
        <v>8.2450586443926621</v>
      </c>
      <c r="V699" s="8">
        <f t="shared" si="333"/>
        <v>2.0616143139992615E-2</v>
      </c>
      <c r="W699" s="8">
        <f t="shared" si="333"/>
        <v>7.8769835961101577</v>
      </c>
      <c r="X699"/>
      <c r="Y699" s="8">
        <f t="shared" ref="Y699:AI699" si="334">(Y47-$Y47)/$Y47</f>
        <v>0</v>
      </c>
      <c r="Z699" s="8">
        <f t="shared" si="334"/>
        <v>1.0129923512422787</v>
      </c>
      <c r="AA699" s="8">
        <f t="shared" si="334"/>
        <v>1.0131970581436585</v>
      </c>
      <c r="AB699" s="8">
        <f t="shared" si="334"/>
        <v>3.3223032514808314E-3</v>
      </c>
      <c r="AC699" s="8">
        <f t="shared" si="334"/>
        <v>1.0619458535301127</v>
      </c>
      <c r="AD699" s="8">
        <f t="shared" si="334"/>
        <v>-0.74231923935721222</v>
      </c>
      <c r="AE699" s="8">
        <f t="shared" si="334"/>
        <v>0.30022772612902804</v>
      </c>
      <c r="AF699" s="8">
        <f t="shared" si="334"/>
        <v>1.0449398730975386</v>
      </c>
      <c r="AG699" s="8">
        <f t="shared" si="334"/>
        <v>1.5437527013281089</v>
      </c>
      <c r="AH699" s="8">
        <f t="shared" si="334"/>
        <v>0.86771990885639738</v>
      </c>
      <c r="AI699" s="8">
        <f t="shared" si="334"/>
        <v>3.50403384773794</v>
      </c>
      <c r="AK699" s="8">
        <f t="shared" ref="AK699:AU699" si="335">(AK47-$AK47)/$AK47</f>
        <v>0</v>
      </c>
      <c r="AL699" s="8">
        <f t="shared" si="335"/>
        <v>-0.36175461355553779</v>
      </c>
      <c r="AM699" s="8">
        <f t="shared" si="335"/>
        <v>-0.35931449282300271</v>
      </c>
      <c r="AN699" s="8">
        <f t="shared" si="335"/>
        <v>3.3223032514808314E-3</v>
      </c>
      <c r="AO699" s="8">
        <f t="shared" si="335"/>
        <v>-0.27428547181029167</v>
      </c>
      <c r="AP699" s="8">
        <f t="shared" si="335"/>
        <v>-0.74231923935721222</v>
      </c>
      <c r="AQ699" s="8">
        <f t="shared" si="335"/>
        <v>-0.45726917161628994</v>
      </c>
      <c r="AR699" s="8">
        <f t="shared" si="335"/>
        <v>4.9565274262898494E-2</v>
      </c>
      <c r="AS699" s="8">
        <f t="shared" si="335"/>
        <v>-0.51598273664270367</v>
      </c>
      <c r="AT699" s="8">
        <f t="shared" si="335"/>
        <v>0.86771990885639738</v>
      </c>
      <c r="AU699" s="8">
        <f t="shared" si="335"/>
        <v>0.91897287131809624</v>
      </c>
      <c r="AW699">
        <f t="shared" si="299"/>
        <v>6.7968000000000004E-3</v>
      </c>
      <c r="AX699" t="str">
        <f t="shared" si="202"/>
        <v/>
      </c>
      <c r="AY699" t="str">
        <f t="shared" si="203"/>
        <v/>
      </c>
      <c r="AZ699">
        <f t="shared" si="204"/>
        <v>6.7968000000000004E-3</v>
      </c>
    </row>
    <row r="700" spans="1:52" s="17" customFormat="1" x14ac:dyDescent="0.3">
      <c r="A700">
        <v>24</v>
      </c>
      <c r="B700" t="s">
        <v>119</v>
      </c>
      <c r="C700" t="s">
        <v>113</v>
      </c>
      <c r="D700" t="s">
        <v>114</v>
      </c>
      <c r="E700"/>
      <c r="F700" s="2">
        <v>0</v>
      </c>
      <c r="G700" s="2">
        <f t="shared" si="194"/>
        <v>0</v>
      </c>
      <c r="H700" s="4">
        <f t="shared" si="195"/>
        <v>0</v>
      </c>
      <c r="I700">
        <f t="shared" si="196"/>
        <v>0</v>
      </c>
      <c r="J700">
        <f t="shared" si="295"/>
        <v>1</v>
      </c>
      <c r="K700">
        <f t="shared" si="197"/>
        <v>3</v>
      </c>
      <c r="L700">
        <f t="shared" si="198"/>
        <v>0</v>
      </c>
      <c r="M700" s="8">
        <f t="shared" ref="M700:W700" si="336">(M48-$M48)/$M48</f>
        <v>0</v>
      </c>
      <c r="N700" s="8">
        <f t="shared" si="336"/>
        <v>-0.12553807574976567</v>
      </c>
      <c r="O700" s="8">
        <f t="shared" si="336"/>
        <v>-0.12841707680821524</v>
      </c>
      <c r="P700" s="8">
        <f t="shared" si="336"/>
        <v>2.4711132247490082</v>
      </c>
      <c r="Q700" s="8">
        <f t="shared" si="336"/>
        <v>-0.66516737994302344</v>
      </c>
      <c r="R700" s="8">
        <f t="shared" si="336"/>
        <v>1.3468299711815563</v>
      </c>
      <c r="S700" s="8">
        <f t="shared" si="336"/>
        <v>-0.40559675824609226</v>
      </c>
      <c r="T700" s="8">
        <f t="shared" si="336"/>
        <v>2.4716572164428392</v>
      </c>
      <c r="U700" s="8">
        <f t="shared" si="336"/>
        <v>1.4303319165640933</v>
      </c>
      <c r="V700" s="8">
        <f t="shared" si="336"/>
        <v>3.404827685517585</v>
      </c>
      <c r="W700" s="8">
        <f t="shared" si="336"/>
        <v>0.49567255570618018</v>
      </c>
      <c r="X700"/>
      <c r="Y700" s="8">
        <f t="shared" ref="Y700:AI700" si="337">(Y48-$Y48)/$Y48</f>
        <v>0</v>
      </c>
      <c r="Z700" s="8">
        <f t="shared" si="337"/>
        <v>-0.17940488835574195</v>
      </c>
      <c r="AA700" s="8">
        <f t="shared" si="337"/>
        <v>-0.18063444747048679</v>
      </c>
      <c r="AB700" s="8">
        <f t="shared" si="337"/>
        <v>0.62695335109095551</v>
      </c>
      <c r="AC700" s="8">
        <f t="shared" si="337"/>
        <v>-0.46002808472164552</v>
      </c>
      <c r="AD700" s="8">
        <f t="shared" si="337"/>
        <v>0.56724725478087268</v>
      </c>
      <c r="AE700" s="8">
        <f t="shared" si="337"/>
        <v>-0.23948427677926035</v>
      </c>
      <c r="AF700" s="8">
        <f t="shared" si="337"/>
        <v>1.1362193240312286</v>
      </c>
      <c r="AG700" s="8">
        <f t="shared" si="337"/>
        <v>0.60183138926485014</v>
      </c>
      <c r="AH700" s="8">
        <f t="shared" si="337"/>
        <v>1.4949965447024347</v>
      </c>
      <c r="AI700" s="8">
        <f t="shared" si="337"/>
        <v>0.50265974066238817</v>
      </c>
      <c r="AK700" s="8">
        <f t="shared" ref="AK700:AU700" si="338">(AK48-$AK48)/$AK48</f>
        <v>0</v>
      </c>
      <c r="AL700" s="8">
        <f t="shared" si="338"/>
        <v>-0.7272603679384021</v>
      </c>
      <c r="AM700" s="8">
        <f t="shared" si="338"/>
        <v>-0.72825756561879817</v>
      </c>
      <c r="AN700" s="8">
        <f t="shared" si="338"/>
        <v>0.62695335109095551</v>
      </c>
      <c r="AO700" s="8">
        <f t="shared" si="338"/>
        <v>-0.81468995252875043</v>
      </c>
      <c r="AP700" s="8">
        <f t="shared" si="338"/>
        <v>0.56724725478087268</v>
      </c>
      <c r="AQ700" s="8">
        <f t="shared" si="338"/>
        <v>-0.71290750986059725</v>
      </c>
      <c r="AR700" s="8">
        <f t="shared" si="338"/>
        <v>0.15679485054854511</v>
      </c>
      <c r="AS700" s="8">
        <f t="shared" si="338"/>
        <v>-0.74211940267835608</v>
      </c>
      <c r="AT700" s="8">
        <f t="shared" si="338"/>
        <v>1.4949965447024347</v>
      </c>
      <c r="AU700" s="8">
        <f t="shared" si="338"/>
        <v>-0.32107750862194112</v>
      </c>
      <c r="AW700">
        <f t="shared" si="299"/>
        <v>0.16646399999999989</v>
      </c>
      <c r="AX700" t="str">
        <f t="shared" si="202"/>
        <v/>
      </c>
      <c r="AY700" t="str">
        <f t="shared" si="203"/>
        <v/>
      </c>
      <c r="AZ700">
        <f t="shared" si="204"/>
        <v>0.16646399999999989</v>
      </c>
    </row>
    <row r="701" spans="1:52" s="17" customFormat="1" x14ac:dyDescent="0.3">
      <c r="A701">
        <v>24</v>
      </c>
      <c r="B701" t="s">
        <v>120</v>
      </c>
      <c r="C701" t="s">
        <v>113</v>
      </c>
      <c r="D701" t="s">
        <v>114</v>
      </c>
      <c r="E701"/>
      <c r="F701" s="2">
        <v>0</v>
      </c>
      <c r="G701" s="2">
        <f t="shared" si="194"/>
        <v>0</v>
      </c>
      <c r="H701" s="4">
        <f t="shared" si="195"/>
        <v>0</v>
      </c>
      <c r="I701">
        <f t="shared" si="196"/>
        <v>1</v>
      </c>
      <c r="J701">
        <f t="shared" si="295"/>
        <v>0</v>
      </c>
      <c r="K701">
        <f t="shared" si="197"/>
        <v>3</v>
      </c>
      <c r="L701">
        <f t="shared" si="198"/>
        <v>0</v>
      </c>
      <c r="M701" s="8">
        <f t="shared" ref="M701:W701" si="339">(M49-$M49)/$M49</f>
        <v>0</v>
      </c>
      <c r="N701" s="8">
        <f t="shared" si="339"/>
        <v>-0.14475633289402731</v>
      </c>
      <c r="O701" s="8">
        <f t="shared" si="339"/>
        <v>-0.139246742972371</v>
      </c>
      <c r="P701" s="8">
        <f t="shared" si="339"/>
        <v>-0.4129544148662434</v>
      </c>
      <c r="Q701" s="8">
        <f t="shared" si="339"/>
        <v>-0.591141719139331</v>
      </c>
      <c r="R701" s="8">
        <f t="shared" si="339"/>
        <v>0.55544727161699237</v>
      </c>
      <c r="S701" s="8">
        <f t="shared" si="339"/>
        <v>-0.15366249854614761</v>
      </c>
      <c r="T701" s="8">
        <f t="shared" si="339"/>
        <v>8.3941546951067036E-2</v>
      </c>
      <c r="U701" s="8">
        <f t="shared" si="339"/>
        <v>-0.22504667173903631</v>
      </c>
      <c r="V701" s="8">
        <f t="shared" si="339"/>
        <v>5.3571467037346521</v>
      </c>
      <c r="W701" s="8">
        <f t="shared" si="339"/>
        <v>0.9754823205033667</v>
      </c>
      <c r="X701"/>
      <c r="Y701" s="8">
        <f t="shared" ref="Y701:AI701" si="340">(Y49-$Y49)/$Y49</f>
        <v>0</v>
      </c>
      <c r="Z701" s="8">
        <f t="shared" si="340"/>
        <v>-0.24306160369196755</v>
      </c>
      <c r="AA701" s="8">
        <f t="shared" si="340"/>
        <v>-0.2342421940497012</v>
      </c>
      <c r="AB701" s="8">
        <f t="shared" si="340"/>
        <v>-0.26510689149902023</v>
      </c>
      <c r="AC701" s="8">
        <f t="shared" si="340"/>
        <v>-0.57895598032889484</v>
      </c>
      <c r="AD701" s="8">
        <f t="shared" si="340"/>
        <v>0.39821639662119818</v>
      </c>
      <c r="AE701" s="8">
        <f t="shared" si="340"/>
        <v>-0.2287559016883999</v>
      </c>
      <c r="AF701" s="8">
        <f t="shared" si="340"/>
        <v>-0.23300733823397554</v>
      </c>
      <c r="AG701" s="8">
        <f t="shared" si="340"/>
        <v>-0.40586268333194142</v>
      </c>
      <c r="AH701" s="8">
        <f t="shared" si="340"/>
        <v>1.843365969637434</v>
      </c>
      <c r="AI701" s="8">
        <f t="shared" si="340"/>
        <v>0.49193740049996543</v>
      </c>
      <c r="AK701" s="8">
        <f t="shared" ref="AK701:AU701" si="341">(AK49-$AK49)/$AK49</f>
        <v>0</v>
      </c>
      <c r="AL701" s="8">
        <f t="shared" si="341"/>
        <v>-0.77598670597551911</v>
      </c>
      <c r="AM701" s="8">
        <f t="shared" si="341"/>
        <v>-0.77021043225211305</v>
      </c>
      <c r="AN701" s="8">
        <f t="shared" si="341"/>
        <v>-0.26510689149902023</v>
      </c>
      <c r="AO701" s="8">
        <f t="shared" si="341"/>
        <v>-0.87781687862587265</v>
      </c>
      <c r="AP701" s="8">
        <f t="shared" si="341"/>
        <v>0.39821639662119818</v>
      </c>
      <c r="AQ701" s="8">
        <f t="shared" si="341"/>
        <v>-0.80738406700857346</v>
      </c>
      <c r="AR701" s="8">
        <f t="shared" si="341"/>
        <v>-0.58575130914165485</v>
      </c>
      <c r="AS701" s="8">
        <f t="shared" si="341"/>
        <v>-0.90393385150512129</v>
      </c>
      <c r="AT701" s="8">
        <f t="shared" si="341"/>
        <v>1.843365969637434</v>
      </c>
      <c r="AU701" s="8">
        <f t="shared" si="341"/>
        <v>-0.20435155554867282</v>
      </c>
      <c r="AW701">
        <f t="shared" si="299"/>
        <v>-0.17567999999999989</v>
      </c>
      <c r="AX701" t="str">
        <f t="shared" si="202"/>
        <v/>
      </c>
      <c r="AY701">
        <f t="shared" si="203"/>
        <v>-0.17567999999999989</v>
      </c>
      <c r="AZ701" t="str">
        <f t="shared" si="204"/>
        <v/>
      </c>
    </row>
    <row r="702" spans="1:52" s="17" customFormat="1" x14ac:dyDescent="0.3">
      <c r="A702">
        <v>24</v>
      </c>
      <c r="B702" t="s">
        <v>121</v>
      </c>
      <c r="C702" t="s">
        <v>113</v>
      </c>
      <c r="D702" t="s">
        <v>114</v>
      </c>
      <c r="E702" t="s">
        <v>42</v>
      </c>
      <c r="F702" s="2">
        <v>0</v>
      </c>
      <c r="G702" s="2">
        <f t="shared" si="194"/>
        <v>1</v>
      </c>
      <c r="H702" s="4">
        <f t="shared" si="195"/>
        <v>1</v>
      </c>
      <c r="I702">
        <f t="shared" si="196"/>
        <v>0</v>
      </c>
      <c r="J702">
        <f t="shared" si="295"/>
        <v>1</v>
      </c>
      <c r="K702">
        <f t="shared" si="197"/>
        <v>3</v>
      </c>
      <c r="L702">
        <f t="shared" si="198"/>
        <v>3</v>
      </c>
      <c r="M702" s="8">
        <f t="shared" ref="M702:W702" si="342">(M50-$M50)/$M50</f>
        <v>0</v>
      </c>
      <c r="N702" s="8">
        <f t="shared" si="342"/>
        <v>-0.32148704357977537</v>
      </c>
      <c r="O702" s="8">
        <f t="shared" si="342"/>
        <v>-0.31687810369760228</v>
      </c>
      <c r="P702" s="8">
        <f t="shared" si="342"/>
        <v>-0.25844050071626451</v>
      </c>
      <c r="Q702" s="8">
        <f t="shared" si="342"/>
        <v>-0.68810815826441707</v>
      </c>
      <c r="R702" s="8">
        <f t="shared" si="342"/>
        <v>-0.3523485370908529</v>
      </c>
      <c r="S702" s="8">
        <f t="shared" si="342"/>
        <v>-0.78104930680939955</v>
      </c>
      <c r="T702" s="8">
        <f t="shared" si="342"/>
        <v>1.7206571199659175</v>
      </c>
      <c r="U702" s="8">
        <f t="shared" si="342"/>
        <v>1.4210521367249986</v>
      </c>
      <c r="V702" s="8">
        <f t="shared" si="342"/>
        <v>1.4927998993807787</v>
      </c>
      <c r="W702" s="8">
        <f t="shared" si="342"/>
        <v>-0.21265413098316754</v>
      </c>
      <c r="X702"/>
      <c r="Y702" s="8">
        <f t="shared" ref="Y702:AI702" si="343">(Y50-$Y50)/$Y50</f>
        <v>0</v>
      </c>
      <c r="Z702" s="8">
        <f t="shared" si="343"/>
        <v>-0.29703683957871191</v>
      </c>
      <c r="AA702" s="8">
        <f t="shared" si="343"/>
        <v>-0.29699085039125855</v>
      </c>
      <c r="AB702" s="8">
        <f t="shared" si="343"/>
        <v>1.8687740268639737E-2</v>
      </c>
      <c r="AC702" s="8">
        <f t="shared" si="343"/>
        <v>-0.41489244608279013</v>
      </c>
      <c r="AD702" s="8">
        <f t="shared" si="343"/>
        <v>-0.25322285315380716</v>
      </c>
      <c r="AE702" s="8">
        <f t="shared" si="343"/>
        <v>-0.63717539974307824</v>
      </c>
      <c r="AF702" s="8">
        <f t="shared" si="343"/>
        <v>-5.9969982064870489E-2</v>
      </c>
      <c r="AG702" s="8">
        <f t="shared" si="343"/>
        <v>0.11800648327474596</v>
      </c>
      <c r="AH702" s="8">
        <f t="shared" si="343"/>
        <v>1.3168536163703422</v>
      </c>
      <c r="AI702" s="8">
        <f t="shared" si="343"/>
        <v>0.26915921734594866</v>
      </c>
      <c r="AK702" s="8">
        <f t="shared" ref="AK702:AU702" si="344">(AK50-$AK50)/$AK50</f>
        <v>0</v>
      </c>
      <c r="AL702" s="8">
        <f t="shared" si="344"/>
        <v>-0.73984525439992899</v>
      </c>
      <c r="AM702" s="8">
        <f t="shared" si="344"/>
        <v>-0.74160782920289237</v>
      </c>
      <c r="AN702" s="8">
        <f t="shared" si="344"/>
        <v>1.8687740268639737E-2</v>
      </c>
      <c r="AO702" s="8">
        <f t="shared" si="344"/>
        <v>-0.79244496592869051</v>
      </c>
      <c r="AP702" s="8">
        <f t="shared" si="344"/>
        <v>-0.25322285315380716</v>
      </c>
      <c r="AQ702" s="8">
        <f t="shared" si="344"/>
        <v>-0.83536701442242733</v>
      </c>
      <c r="AR702" s="8">
        <f t="shared" si="344"/>
        <v>-0.51306696215412784</v>
      </c>
      <c r="AS702" s="8">
        <f t="shared" si="344"/>
        <v>-0.77714109149325994</v>
      </c>
      <c r="AT702" s="8">
        <f t="shared" si="344"/>
        <v>1.3168536163703422</v>
      </c>
      <c r="AU702" s="8">
        <f t="shared" si="344"/>
        <v>-0.39308529763256961</v>
      </c>
      <c r="AW702">
        <f t="shared" si="299"/>
        <v>2.4191999999999998E-3</v>
      </c>
      <c r="AX702">
        <f t="shared" si="202"/>
        <v>2.4191999999999998E-3</v>
      </c>
      <c r="AY702" t="str">
        <f t="shared" si="203"/>
        <v/>
      </c>
      <c r="AZ702">
        <f t="shared" si="204"/>
        <v>2.4191999999999998E-3</v>
      </c>
    </row>
    <row r="703" spans="1:52" s="17" customFormat="1" x14ac:dyDescent="0.3">
      <c r="A703">
        <v>24</v>
      </c>
      <c r="B703" t="s">
        <v>122</v>
      </c>
      <c r="C703" t="s">
        <v>123</v>
      </c>
      <c r="D703" t="s">
        <v>114</v>
      </c>
      <c r="E703"/>
      <c r="F703" s="2">
        <v>0</v>
      </c>
      <c r="G703" s="2">
        <f t="shared" si="194"/>
        <v>0</v>
      </c>
      <c r="H703" s="4">
        <f t="shared" si="195"/>
        <v>0</v>
      </c>
      <c r="I703">
        <f t="shared" si="196"/>
        <v>1</v>
      </c>
      <c r="J703">
        <f t="shared" si="295"/>
        <v>0</v>
      </c>
      <c r="K703">
        <f t="shared" si="197"/>
        <v>3</v>
      </c>
      <c r="L703">
        <f t="shared" si="198"/>
        <v>0</v>
      </c>
      <c r="M703" s="8">
        <f t="shared" ref="M703:W703" si="345">(M51-$M51)/$M51</f>
        <v>0</v>
      </c>
      <c r="N703" s="8">
        <f t="shared" si="345"/>
        <v>-0.2325612367554668</v>
      </c>
      <c r="O703" s="8">
        <f t="shared" si="345"/>
        <v>-0.22615724767244585</v>
      </c>
      <c r="P703" s="8">
        <f t="shared" si="345"/>
        <v>0.36788966651797583</v>
      </c>
      <c r="Q703" s="8">
        <f t="shared" si="345"/>
        <v>-0.56437045407313269</v>
      </c>
      <c r="R703" s="8">
        <f t="shared" si="345"/>
        <v>-3.4956465946664218E-2</v>
      </c>
      <c r="S703" s="8">
        <f t="shared" si="345"/>
        <v>-0.49247578018724686</v>
      </c>
      <c r="T703" s="8">
        <f t="shared" si="345"/>
        <v>1.3151814427185413</v>
      </c>
      <c r="U703" s="8">
        <f t="shared" si="345"/>
        <v>1.2097001787975303</v>
      </c>
      <c r="V703" s="8">
        <f t="shared" si="345"/>
        <v>4.2707899035546779</v>
      </c>
      <c r="W703" s="8">
        <f t="shared" si="345"/>
        <v>-4.932017229952336E-2</v>
      </c>
      <c r="X703"/>
      <c r="Y703" s="8">
        <f t="shared" ref="Y703:AI703" si="346">(Y51-$Y51)/$Y51</f>
        <v>0</v>
      </c>
      <c r="Z703" s="8">
        <f t="shared" si="346"/>
        <v>-0.2794289830142922</v>
      </c>
      <c r="AA703" s="8">
        <f t="shared" si="346"/>
        <v>-0.28272142918399379</v>
      </c>
      <c r="AB703" s="8">
        <f t="shared" si="346"/>
        <v>0.5154585634440193</v>
      </c>
      <c r="AC703" s="8">
        <f t="shared" si="346"/>
        <v>-0.34677313257631942</v>
      </c>
      <c r="AD703" s="8">
        <f t="shared" si="346"/>
        <v>-0.20762133688748646</v>
      </c>
      <c r="AE703" s="8">
        <f t="shared" si="346"/>
        <v>-0.40871261459622832</v>
      </c>
      <c r="AF703" s="8">
        <f t="shared" si="346"/>
        <v>-0.28588246625393904</v>
      </c>
      <c r="AG703" s="8">
        <f t="shared" si="346"/>
        <v>1.9668768448339244E-2</v>
      </c>
      <c r="AH703" s="8">
        <f t="shared" si="346"/>
        <v>1.7484464782593128</v>
      </c>
      <c r="AI703" s="8">
        <f t="shared" si="346"/>
        <v>0.14660771464307082</v>
      </c>
      <c r="AK703" s="8">
        <f t="shared" ref="AK703:AU703" si="347">(AK51-$AK51)/$AK51</f>
        <v>0</v>
      </c>
      <c r="AL703" s="8">
        <f t="shared" si="347"/>
        <v>-0.66429826203481934</v>
      </c>
      <c r="AM703" s="8">
        <f t="shared" si="347"/>
        <v>-0.66711362604565017</v>
      </c>
      <c r="AN703" s="8">
        <f t="shared" si="347"/>
        <v>0.5154585634440193</v>
      </c>
      <c r="AO703" s="8">
        <f t="shared" si="347"/>
        <v>-0.69149500389389218</v>
      </c>
      <c r="AP703" s="8">
        <f t="shared" si="347"/>
        <v>-0.20762133688748646</v>
      </c>
      <c r="AQ703" s="8">
        <f t="shared" si="347"/>
        <v>-0.64456516344192216</v>
      </c>
      <c r="AR703" s="8">
        <f t="shared" si="347"/>
        <v>-0.63009440386118354</v>
      </c>
      <c r="AS703" s="8">
        <f t="shared" si="347"/>
        <v>-0.77743618948949966</v>
      </c>
      <c r="AT703" s="8">
        <f t="shared" si="347"/>
        <v>1.7484464782593128</v>
      </c>
      <c r="AU703" s="8">
        <f t="shared" si="347"/>
        <v>-0.39564926775235781</v>
      </c>
      <c r="AW703">
        <f t="shared" si="299"/>
        <v>-0.1629849599999999</v>
      </c>
      <c r="AX703" t="str">
        <f t="shared" si="202"/>
        <v/>
      </c>
      <c r="AY703">
        <f t="shared" si="203"/>
        <v>-0.1629849599999999</v>
      </c>
      <c r="AZ703" t="str">
        <f t="shared" si="204"/>
        <v/>
      </c>
    </row>
    <row r="704" spans="1:52" s="17" customFormat="1" x14ac:dyDescent="0.3">
      <c r="A704">
        <v>24</v>
      </c>
      <c r="B704" t="s">
        <v>124</v>
      </c>
      <c r="C704" t="s">
        <v>123</v>
      </c>
      <c r="D704" t="s">
        <v>114</v>
      </c>
      <c r="E704"/>
      <c r="F704" s="2">
        <v>0</v>
      </c>
      <c r="G704" s="2">
        <f t="shared" si="194"/>
        <v>1</v>
      </c>
      <c r="H704" s="4">
        <f t="shared" si="195"/>
        <v>0</v>
      </c>
      <c r="I704">
        <f t="shared" si="196"/>
        <v>1</v>
      </c>
      <c r="J704">
        <f t="shared" si="295"/>
        <v>0</v>
      </c>
      <c r="K704">
        <f t="shared" si="197"/>
        <v>3</v>
      </c>
      <c r="L704">
        <f t="shared" si="198"/>
        <v>0</v>
      </c>
      <c r="M704" s="8">
        <f t="shared" ref="M704:W704" si="348">(M52-$M52)/$M52</f>
        <v>0</v>
      </c>
      <c r="N704" s="8">
        <f t="shared" si="348"/>
        <v>-0.38086431988486913</v>
      </c>
      <c r="O704" s="8">
        <f t="shared" si="348"/>
        <v>-0.37051006539908882</v>
      </c>
      <c r="P704" s="8">
        <f t="shared" si="348"/>
        <v>-2.1675431747778872E-2</v>
      </c>
      <c r="Q704" s="8">
        <f t="shared" si="348"/>
        <v>-0.59994530239430421</v>
      </c>
      <c r="R704" s="8">
        <f t="shared" si="348"/>
        <v>1.2689974334506307</v>
      </c>
      <c r="S704" s="8">
        <f t="shared" si="348"/>
        <v>-0.3684069231443533</v>
      </c>
      <c r="T704" s="8">
        <f t="shared" si="348"/>
        <v>7.9246650126719748E-2</v>
      </c>
      <c r="U704" s="8">
        <f t="shared" si="348"/>
        <v>-0.30563869368164825</v>
      </c>
      <c r="V704" s="8">
        <f t="shared" si="348"/>
        <v>1.9771093531144601</v>
      </c>
      <c r="W704" s="8">
        <f t="shared" si="348"/>
        <v>-3.9062629156198507E-2</v>
      </c>
      <c r="X704"/>
      <c r="Y704" s="8">
        <f t="shared" ref="Y704:AI704" si="349">(Y52-$Y52)/$Y52</f>
        <v>0</v>
      </c>
      <c r="Z704" s="8">
        <f t="shared" si="349"/>
        <v>-0.37125359607884145</v>
      </c>
      <c r="AA704" s="8">
        <f t="shared" si="349"/>
        <v>-0.37232133207748436</v>
      </c>
      <c r="AB704" s="8">
        <f t="shared" si="349"/>
        <v>5.0749155833469416E-2</v>
      </c>
      <c r="AC704" s="8">
        <f t="shared" si="349"/>
        <v>-0.46858485323800253</v>
      </c>
      <c r="AD704" s="8">
        <f t="shared" si="349"/>
        <v>1.0407900400734997</v>
      </c>
      <c r="AE704" s="8">
        <f t="shared" si="349"/>
        <v>-0.28959911222421197</v>
      </c>
      <c r="AF704" s="8">
        <f t="shared" si="349"/>
        <v>-0.1758699877415259</v>
      </c>
      <c r="AG704" s="8">
        <f t="shared" si="349"/>
        <v>-0.41795447323802554</v>
      </c>
      <c r="AH704" s="8">
        <f t="shared" si="349"/>
        <v>0.59166449967752255</v>
      </c>
      <c r="AI704" s="8">
        <f t="shared" si="349"/>
        <v>-2.2425608589857282E-3</v>
      </c>
      <c r="AK704" s="8">
        <f t="shared" ref="AK704:AU704" si="350">(AK52-$AK52)/$AK52</f>
        <v>0</v>
      </c>
      <c r="AL704" s="8">
        <f t="shared" si="350"/>
        <v>-0.75181572485342607</v>
      </c>
      <c r="AM704" s="8">
        <f t="shared" si="350"/>
        <v>-0.75009835850059747</v>
      </c>
      <c r="AN704" s="8">
        <f t="shared" si="350"/>
        <v>5.0749155833469416E-2</v>
      </c>
      <c r="AO704" s="8">
        <f t="shared" si="350"/>
        <v>-0.73547074487607511</v>
      </c>
      <c r="AP704" s="8">
        <f t="shared" si="350"/>
        <v>1.0407900400734997</v>
      </c>
      <c r="AQ704" s="8">
        <f t="shared" si="350"/>
        <v>-0.70590954514633064</v>
      </c>
      <c r="AR704" s="8">
        <f t="shared" si="350"/>
        <v>-0.55281559085672471</v>
      </c>
      <c r="AS704" s="8">
        <f t="shared" si="350"/>
        <v>-0.88790335358889239</v>
      </c>
      <c r="AT704" s="8">
        <f t="shared" si="350"/>
        <v>0.59166449967752255</v>
      </c>
      <c r="AU704" s="8">
        <f t="shared" si="350"/>
        <v>-0.42354820001918231</v>
      </c>
      <c r="AW704">
        <f t="shared" si="299"/>
        <v>-5.1839999999999997E-2</v>
      </c>
      <c r="AX704" t="str">
        <f t="shared" si="202"/>
        <v/>
      </c>
      <c r="AY704">
        <f t="shared" si="203"/>
        <v>-5.1839999999999997E-2</v>
      </c>
      <c r="AZ704" t="str">
        <f t="shared" si="204"/>
        <v/>
      </c>
    </row>
    <row r="705" spans="1:52" s="17" customFormat="1" x14ac:dyDescent="0.3">
      <c r="A705">
        <v>24</v>
      </c>
      <c r="B705" t="s">
        <v>125</v>
      </c>
      <c r="C705" t="s">
        <v>123</v>
      </c>
      <c r="D705" t="s">
        <v>114</v>
      </c>
      <c r="E705" t="s">
        <v>42</v>
      </c>
      <c r="F705" s="2">
        <v>0</v>
      </c>
      <c r="G705" s="2">
        <f t="shared" si="194"/>
        <v>1</v>
      </c>
      <c r="H705" s="4">
        <f t="shared" si="195"/>
        <v>1</v>
      </c>
      <c r="I705">
        <f t="shared" si="196"/>
        <v>0</v>
      </c>
      <c r="J705">
        <f t="shared" si="295"/>
        <v>1</v>
      </c>
      <c r="K705">
        <f t="shared" si="197"/>
        <v>3</v>
      </c>
      <c r="L705">
        <f t="shared" si="198"/>
        <v>3</v>
      </c>
      <c r="M705" s="8">
        <f t="shared" ref="M705:W705" si="351">(M53-$M53)/$M53</f>
        <v>0</v>
      </c>
      <c r="N705" s="8">
        <f t="shared" si="351"/>
        <v>-0.45178657633850466</v>
      </c>
      <c r="O705" s="8">
        <f t="shared" si="351"/>
        <v>-0.44799065023948337</v>
      </c>
      <c r="P705" s="8">
        <f t="shared" si="351"/>
        <v>0.74553405831199437</v>
      </c>
      <c r="Q705" s="8">
        <f t="shared" si="351"/>
        <v>-0.64176061793105688</v>
      </c>
      <c r="R705" s="8">
        <f t="shared" si="351"/>
        <v>0.6575965315798008</v>
      </c>
      <c r="S705" s="8">
        <f t="shared" si="351"/>
        <v>-0.65929439569796011</v>
      </c>
      <c r="T705" s="8">
        <f t="shared" si="351"/>
        <v>1.7061701115362771</v>
      </c>
      <c r="U705" s="8">
        <f t="shared" si="351"/>
        <v>0.73982071106709013</v>
      </c>
      <c r="V705" s="8">
        <f t="shared" si="351"/>
        <v>3.9319937353642263</v>
      </c>
      <c r="W705" s="8">
        <f t="shared" si="351"/>
        <v>-8.2551627303107056E-2</v>
      </c>
      <c r="X705"/>
      <c r="Y705" s="8">
        <f t="shared" ref="Y705:AI705" si="352">(Y53-$Y53)/$Y53</f>
        <v>0</v>
      </c>
      <c r="Z705" s="8">
        <f t="shared" si="352"/>
        <v>-0.39076949900788466</v>
      </c>
      <c r="AA705" s="8">
        <f t="shared" si="352"/>
        <v>-0.3991238118753811</v>
      </c>
      <c r="AB705" s="8">
        <f t="shared" si="352"/>
        <v>0.14170475331210441</v>
      </c>
      <c r="AC705" s="8">
        <f t="shared" si="352"/>
        <v>-0.48257028102519423</v>
      </c>
      <c r="AD705" s="8">
        <f t="shared" si="352"/>
        <v>0.33036292184534588</v>
      </c>
      <c r="AE705" s="8">
        <f t="shared" si="352"/>
        <v>-0.54079886427801249</v>
      </c>
      <c r="AF705" s="8">
        <f t="shared" si="352"/>
        <v>0.69039107851863935</v>
      </c>
      <c r="AG705" s="8">
        <f t="shared" si="352"/>
        <v>0.17893148605656659</v>
      </c>
      <c r="AH705" s="8">
        <f t="shared" si="352"/>
        <v>1.3946668089216405</v>
      </c>
      <c r="AI705" s="8">
        <f t="shared" si="352"/>
        <v>9.6153286840729879E-2</v>
      </c>
      <c r="AK705" s="8">
        <f t="shared" ref="AK705:AU705" si="353">(AK53-$AK53)/$AK53</f>
        <v>0</v>
      </c>
      <c r="AL705" s="8">
        <f t="shared" si="353"/>
        <v>-0.77728004901645964</v>
      </c>
      <c r="AM705" s="8">
        <f t="shared" si="353"/>
        <v>-0.78093730781442716</v>
      </c>
      <c r="AN705" s="8">
        <f t="shared" si="353"/>
        <v>0.14170475331210441</v>
      </c>
      <c r="AO705" s="8">
        <f t="shared" si="353"/>
        <v>-0.78688920510402438</v>
      </c>
      <c r="AP705" s="8">
        <f t="shared" si="353"/>
        <v>0.33036292184534588</v>
      </c>
      <c r="AQ705" s="8">
        <f t="shared" si="353"/>
        <v>-0.79917569648206999</v>
      </c>
      <c r="AR705" s="8">
        <f t="shared" si="353"/>
        <v>-8.9090260255495282E-2</v>
      </c>
      <c r="AS705" s="8">
        <f t="shared" si="353"/>
        <v>-0.77620900220318578</v>
      </c>
      <c r="AT705" s="8">
        <f t="shared" si="353"/>
        <v>1.3946668089216405</v>
      </c>
      <c r="AU705" s="8">
        <f t="shared" si="353"/>
        <v>-0.48058546461735713</v>
      </c>
      <c r="AW705">
        <f t="shared" si="299"/>
        <v>0.79487999999999981</v>
      </c>
      <c r="AX705">
        <f t="shared" si="202"/>
        <v>0.79487999999999981</v>
      </c>
      <c r="AY705" t="str">
        <f t="shared" si="203"/>
        <v/>
      </c>
      <c r="AZ705">
        <f t="shared" si="204"/>
        <v>0.79487999999999981</v>
      </c>
    </row>
    <row r="706" spans="1:52" s="17" customFormat="1" x14ac:dyDescent="0.3">
      <c r="A706">
        <v>24</v>
      </c>
      <c r="B706" t="s">
        <v>126</v>
      </c>
      <c r="C706" t="s">
        <v>123</v>
      </c>
      <c r="D706" t="s">
        <v>114</v>
      </c>
      <c r="E706"/>
      <c r="F706" s="2">
        <v>0</v>
      </c>
      <c r="G706" s="2">
        <f t="shared" si="194"/>
        <v>0</v>
      </c>
      <c r="H706" s="4">
        <f t="shared" si="195"/>
        <v>0</v>
      </c>
      <c r="I706">
        <f t="shared" si="196"/>
        <v>1</v>
      </c>
      <c r="J706">
        <f t="shared" si="295"/>
        <v>0</v>
      </c>
      <c r="K706">
        <f t="shared" si="197"/>
        <v>3</v>
      </c>
      <c r="L706">
        <f t="shared" si="198"/>
        <v>0</v>
      </c>
      <c r="M706" s="8">
        <f t="shared" ref="M706:W706" si="354">(M54-$M54)/$M54</f>
        <v>0</v>
      </c>
      <c r="N706" s="8">
        <f t="shared" si="354"/>
        <v>1.063422601784725</v>
      </c>
      <c r="O706" s="8">
        <f t="shared" si="354"/>
        <v>1.0702583973213187</v>
      </c>
      <c r="P706" s="8">
        <f t="shared" si="354"/>
        <v>-0.14040861192395723</v>
      </c>
      <c r="Q706" s="8">
        <f t="shared" si="354"/>
        <v>-0.18425207346186154</v>
      </c>
      <c r="R706" s="8">
        <f t="shared" si="354"/>
        <v>-0.5512474578268507</v>
      </c>
      <c r="S706" s="8">
        <f t="shared" si="354"/>
        <v>-0.33981109558667638</v>
      </c>
      <c r="T706" s="8">
        <f t="shared" si="354"/>
        <v>7.5213590840401015</v>
      </c>
      <c r="U706" s="8">
        <f t="shared" si="354"/>
        <v>6.8613904087326629</v>
      </c>
      <c r="V706" s="8">
        <f t="shared" si="354"/>
        <v>0.71015676352078705</v>
      </c>
      <c r="W706" s="8">
        <f t="shared" si="354"/>
        <v>0.80864264012197595</v>
      </c>
      <c r="X706"/>
      <c r="Y706" s="8">
        <f t="shared" ref="Y706:AI706" si="355">(Y54-$Y54)/$Y54</f>
        <v>0</v>
      </c>
      <c r="Z706" s="8">
        <f t="shared" si="355"/>
        <v>0.39747075730596837</v>
      </c>
      <c r="AA706" s="8">
        <f t="shared" si="355"/>
        <v>0.38740859139445161</v>
      </c>
      <c r="AB706" s="8">
        <f t="shared" si="355"/>
        <v>-3.5192628666507074E-3</v>
      </c>
      <c r="AC706" s="8">
        <f t="shared" si="355"/>
        <v>7.6754690128100239E-2</v>
      </c>
      <c r="AD706" s="8">
        <f t="shared" si="355"/>
        <v>-0.59381398798653839</v>
      </c>
      <c r="AE706" s="8">
        <f t="shared" si="355"/>
        <v>-0.22784175926179973</v>
      </c>
      <c r="AF706" s="8">
        <f t="shared" si="355"/>
        <v>0.81566710303487822</v>
      </c>
      <c r="AG706" s="8">
        <f t="shared" si="355"/>
        <v>1.3397528823548088</v>
      </c>
      <c r="AH706" s="8">
        <f t="shared" si="355"/>
        <v>1.2188762526250112</v>
      </c>
      <c r="AI706" s="8">
        <f t="shared" si="355"/>
        <v>1.1614424949295084</v>
      </c>
      <c r="AK706" s="8">
        <f t="shared" ref="AK706:AU706" si="356">(AK54-$AK54)/$AK54</f>
        <v>0</v>
      </c>
      <c r="AL706" s="8">
        <f t="shared" si="356"/>
        <v>-0.44159261960613377</v>
      </c>
      <c r="AM706" s="8">
        <f t="shared" si="356"/>
        <v>-0.45589407753033812</v>
      </c>
      <c r="AN706" s="8">
        <f t="shared" si="356"/>
        <v>-3.5192628666507074E-3</v>
      </c>
      <c r="AO706" s="8">
        <f t="shared" si="356"/>
        <v>-0.51714869237058969</v>
      </c>
      <c r="AP706" s="8">
        <f t="shared" si="356"/>
        <v>-0.59381398798653839</v>
      </c>
      <c r="AQ706" s="8">
        <f t="shared" si="356"/>
        <v>-0.58505398814434129</v>
      </c>
      <c r="AR706" s="8">
        <f t="shared" si="356"/>
        <v>-4.9667509554042415E-2</v>
      </c>
      <c r="AS706" s="8">
        <f t="shared" si="356"/>
        <v>-0.48554156591703629</v>
      </c>
      <c r="AT706" s="8">
        <f t="shared" si="356"/>
        <v>1.2188762526250112</v>
      </c>
      <c r="AU706" s="8">
        <f t="shared" si="356"/>
        <v>9.1148775293978232E-2</v>
      </c>
      <c r="AW706">
        <f t="shared" si="299"/>
        <v>-0.58005503999999974</v>
      </c>
      <c r="AX706" t="str">
        <f t="shared" si="202"/>
        <v/>
      </c>
      <c r="AY706">
        <f t="shared" si="203"/>
        <v>-0.58005503999999974</v>
      </c>
      <c r="AZ706" t="str">
        <f t="shared" si="204"/>
        <v/>
      </c>
    </row>
    <row r="707" spans="1:52" s="17" customFormat="1" x14ac:dyDescent="0.3">
      <c r="A707">
        <v>24</v>
      </c>
      <c r="B707" t="s">
        <v>127</v>
      </c>
      <c r="C707" t="s">
        <v>123</v>
      </c>
      <c r="D707" t="s">
        <v>114</v>
      </c>
      <c r="E707"/>
      <c r="F707" s="2">
        <v>0</v>
      </c>
      <c r="G707" s="2">
        <f t="shared" si="194"/>
        <v>1</v>
      </c>
      <c r="H707" s="4">
        <f t="shared" si="195"/>
        <v>0</v>
      </c>
      <c r="I707">
        <f t="shared" si="196"/>
        <v>1</v>
      </c>
      <c r="J707">
        <f t="shared" si="295"/>
        <v>0</v>
      </c>
      <c r="K707">
        <f t="shared" si="197"/>
        <v>3</v>
      </c>
      <c r="L707">
        <f t="shared" si="198"/>
        <v>0</v>
      </c>
      <c r="M707" s="8">
        <f t="shared" ref="M707:W707" si="357">(M55-$M55)/$M55</f>
        <v>0</v>
      </c>
      <c r="N707" s="8">
        <f t="shared" si="357"/>
        <v>2.668854378992124</v>
      </c>
      <c r="O707" s="8">
        <f t="shared" si="357"/>
        <v>2.6801132024070715</v>
      </c>
      <c r="P707" s="8">
        <f t="shared" si="357"/>
        <v>-0.28483394223612452</v>
      </c>
      <c r="Q707" s="8">
        <f t="shared" si="357"/>
        <v>0.4830001799952327</v>
      </c>
      <c r="R707" s="8">
        <f t="shared" si="357"/>
        <v>-0.79351992839108587</v>
      </c>
      <c r="S707" s="8">
        <f t="shared" si="357"/>
        <v>0.41817635641001949</v>
      </c>
      <c r="T707" s="8">
        <f t="shared" si="357"/>
        <v>9.3249595010726747</v>
      </c>
      <c r="U707" s="8">
        <f t="shared" si="357"/>
        <v>8.8203088134422387</v>
      </c>
      <c r="V707" s="8">
        <f t="shared" si="357"/>
        <v>2.0616143139992615E-2</v>
      </c>
      <c r="W707" s="8">
        <f t="shared" si="357"/>
        <v>6.1012789390983704</v>
      </c>
      <c r="X707"/>
      <c r="Y707" s="8">
        <f t="shared" ref="Y707:AI707" si="358">(Y55-$Y55)/$Y55</f>
        <v>0</v>
      </c>
      <c r="Z707" s="8">
        <f t="shared" si="358"/>
        <v>1.127144110949216</v>
      </c>
      <c r="AA707" s="8">
        <f t="shared" si="358"/>
        <v>1.0894380150002585</v>
      </c>
      <c r="AB707" s="8">
        <f t="shared" si="358"/>
        <v>-1.3243556515085551E-2</v>
      </c>
      <c r="AC707" s="8">
        <f t="shared" si="358"/>
        <v>0.58681716267507544</v>
      </c>
      <c r="AD707" s="8">
        <f t="shared" si="358"/>
        <v>-0.73737861524850223</v>
      </c>
      <c r="AE707" s="8">
        <f t="shared" si="358"/>
        <v>0.32700643018029557</v>
      </c>
      <c r="AF707" s="8">
        <f t="shared" si="358"/>
        <v>1.0363719841600825</v>
      </c>
      <c r="AG707" s="8">
        <f t="shared" si="358"/>
        <v>1.888726661009408</v>
      </c>
      <c r="AH707" s="8">
        <f t="shared" si="358"/>
        <v>0.84793074731211049</v>
      </c>
      <c r="AI707" s="8">
        <f t="shared" si="358"/>
        <v>2.7875253978369465</v>
      </c>
      <c r="AK707" s="8">
        <f t="shared" ref="AK707:AU707" si="359">(AK55-$AK55)/$AK55</f>
        <v>0</v>
      </c>
      <c r="AL707" s="8">
        <f t="shared" si="359"/>
        <v>-0.23502977803622549</v>
      </c>
      <c r="AM707" s="8">
        <f t="shared" si="359"/>
        <v>-0.26262338739609292</v>
      </c>
      <c r="AN707" s="8">
        <f t="shared" si="359"/>
        <v>-1.3243556515085551E-2</v>
      </c>
      <c r="AO707" s="8">
        <f t="shared" si="359"/>
        <v>-0.37744253524913041</v>
      </c>
      <c r="AP707" s="8">
        <f t="shared" si="359"/>
        <v>-0.73737861524850223</v>
      </c>
      <c r="AQ707" s="8">
        <f t="shared" si="359"/>
        <v>-0.37792468994143663</v>
      </c>
      <c r="AR707" s="8">
        <f t="shared" si="359"/>
        <v>6.1026150635018678E-2</v>
      </c>
      <c r="AS707" s="8">
        <f t="shared" si="359"/>
        <v>-0.36940822543573826</v>
      </c>
      <c r="AT707" s="8">
        <f t="shared" si="359"/>
        <v>0.84793074731211049</v>
      </c>
      <c r="AU707" s="8">
        <f t="shared" si="359"/>
        <v>0.69071092807799184</v>
      </c>
      <c r="AW707">
        <f t="shared" si="299"/>
        <v>-0.58005503999999974</v>
      </c>
      <c r="AX707" t="str">
        <f t="shared" si="202"/>
        <v/>
      </c>
      <c r="AY707">
        <f t="shared" si="203"/>
        <v>-0.58005503999999974</v>
      </c>
      <c r="AZ707" t="str">
        <f t="shared" si="204"/>
        <v/>
      </c>
    </row>
    <row r="708" spans="1:52" s="17" customFormat="1" x14ac:dyDescent="0.3">
      <c r="A708">
        <v>24</v>
      </c>
      <c r="B708" t="s">
        <v>128</v>
      </c>
      <c r="C708" t="s">
        <v>123</v>
      </c>
      <c r="D708" t="s">
        <v>114</v>
      </c>
      <c r="E708" t="s">
        <v>42</v>
      </c>
      <c r="F708" s="2">
        <v>0</v>
      </c>
      <c r="G708" s="2">
        <f t="shared" si="194"/>
        <v>0</v>
      </c>
      <c r="H708" s="4">
        <f t="shared" si="195"/>
        <v>1</v>
      </c>
      <c r="I708">
        <f t="shared" si="196"/>
        <v>0</v>
      </c>
      <c r="J708">
        <f t="shared" si="295"/>
        <v>1</v>
      </c>
      <c r="K708">
        <f t="shared" si="197"/>
        <v>3</v>
      </c>
      <c r="L708">
        <f t="shared" si="198"/>
        <v>3</v>
      </c>
      <c r="M708" s="8">
        <f t="shared" ref="M708:W708" si="360">(M56-$M56)/$M56</f>
        <v>0</v>
      </c>
      <c r="N708" s="8">
        <f t="shared" si="360"/>
        <v>-0.35963941174420377</v>
      </c>
      <c r="O708" s="8">
        <f t="shared" si="360"/>
        <v>-0.35122253672012727</v>
      </c>
      <c r="P708" s="8">
        <f t="shared" si="360"/>
        <v>2.4711132247490082</v>
      </c>
      <c r="Q708" s="8">
        <f t="shared" si="360"/>
        <v>-0.77542260019041087</v>
      </c>
      <c r="R708" s="8">
        <f t="shared" si="360"/>
        <v>1.3468299711815563</v>
      </c>
      <c r="S708" s="8">
        <f t="shared" si="360"/>
        <v>-0.52887769496475201</v>
      </c>
      <c r="T708" s="8">
        <f t="shared" si="360"/>
        <v>2.4716572164428392</v>
      </c>
      <c r="U708" s="8">
        <f t="shared" si="360"/>
        <v>1.2081986729941281</v>
      </c>
      <c r="V708" s="8">
        <f t="shared" si="360"/>
        <v>3.404827685517585</v>
      </c>
      <c r="W708" s="8">
        <f t="shared" si="360"/>
        <v>-0.10887529189910061</v>
      </c>
      <c r="X708"/>
      <c r="Y708" s="8">
        <f t="shared" ref="Y708:AI708" si="361">(Y56-$Y56)/$Y56</f>
        <v>0</v>
      </c>
      <c r="Z708" s="8">
        <f t="shared" si="361"/>
        <v>-0.30032434738895114</v>
      </c>
      <c r="AA708" s="8">
        <f t="shared" si="361"/>
        <v>-0.3127680052900853</v>
      </c>
      <c r="AB708" s="8">
        <f t="shared" si="361"/>
        <v>0.58930562752351157</v>
      </c>
      <c r="AC708" s="8">
        <f t="shared" si="361"/>
        <v>-0.52122254150938363</v>
      </c>
      <c r="AD708" s="8">
        <f t="shared" si="361"/>
        <v>0.56603977931336191</v>
      </c>
      <c r="AE708" s="8">
        <f t="shared" si="361"/>
        <v>-0.39610227781931123</v>
      </c>
      <c r="AF708" s="8">
        <f t="shared" si="361"/>
        <v>1.1034665036348166</v>
      </c>
      <c r="AG708" s="8">
        <f t="shared" si="361"/>
        <v>0.45535238203300082</v>
      </c>
      <c r="AH708" s="8">
        <f t="shared" si="361"/>
        <v>1.3819307496037683</v>
      </c>
      <c r="AI708" s="8">
        <f t="shared" si="361"/>
        <v>0.19814085492482383</v>
      </c>
      <c r="AK708" s="8">
        <f t="shared" ref="AK708:AU708" si="362">(AK56-$AK56)/$AK56</f>
        <v>0</v>
      </c>
      <c r="AL708" s="8">
        <f t="shared" si="362"/>
        <v>-0.74866297918811808</v>
      </c>
      <c r="AM708" s="8">
        <f t="shared" si="362"/>
        <v>-0.7557322967170641</v>
      </c>
      <c r="AN708" s="8">
        <f t="shared" si="362"/>
        <v>0.58930562752351157</v>
      </c>
      <c r="AO708" s="8">
        <f t="shared" si="362"/>
        <v>-0.80484124795759804</v>
      </c>
      <c r="AP708" s="8">
        <f t="shared" si="362"/>
        <v>0.56603977931336191</v>
      </c>
      <c r="AQ708" s="8">
        <f t="shared" si="362"/>
        <v>-0.74277663081135947</v>
      </c>
      <c r="AR708" s="8">
        <f t="shared" si="362"/>
        <v>0.1380211085804727</v>
      </c>
      <c r="AS708" s="8">
        <f t="shared" si="362"/>
        <v>-0.7263571767486533</v>
      </c>
      <c r="AT708" s="8">
        <f t="shared" si="362"/>
        <v>1.3819307496037683</v>
      </c>
      <c r="AU708" s="8">
        <f t="shared" si="362"/>
        <v>-0.45716617455868991</v>
      </c>
      <c r="AW708">
        <f t="shared" si="299"/>
        <v>0.79487999999999981</v>
      </c>
      <c r="AX708">
        <f t="shared" si="202"/>
        <v>0.79487999999999981</v>
      </c>
      <c r="AY708" t="str">
        <f t="shared" si="203"/>
        <v/>
      </c>
      <c r="AZ708">
        <f t="shared" si="204"/>
        <v>0.79487999999999981</v>
      </c>
    </row>
    <row r="709" spans="1:52" s="17" customFormat="1" x14ac:dyDescent="0.3">
      <c r="A709">
        <v>24</v>
      </c>
      <c r="B709" t="s">
        <v>129</v>
      </c>
      <c r="C709" t="s">
        <v>123</v>
      </c>
      <c r="D709" t="s">
        <v>114</v>
      </c>
      <c r="E709"/>
      <c r="F709" s="2">
        <v>0</v>
      </c>
      <c r="G709" s="2">
        <f t="shared" si="194"/>
        <v>0</v>
      </c>
      <c r="H709" s="4">
        <f t="shared" si="195"/>
        <v>0</v>
      </c>
      <c r="I709">
        <f t="shared" si="196"/>
        <v>1</v>
      </c>
      <c r="J709">
        <f t="shared" si="295"/>
        <v>0</v>
      </c>
      <c r="K709">
        <f t="shared" si="197"/>
        <v>3</v>
      </c>
      <c r="L709">
        <f t="shared" si="198"/>
        <v>0</v>
      </c>
      <c r="M709" s="8">
        <f t="shared" ref="M709:W709" si="363">(M57-$M57)/$M57</f>
        <v>0</v>
      </c>
      <c r="N709" s="8">
        <f t="shared" si="363"/>
        <v>-0.30022365065480938</v>
      </c>
      <c r="O709" s="8">
        <f t="shared" si="363"/>
        <v>-0.29496709984587349</v>
      </c>
      <c r="P709" s="8">
        <f t="shared" si="363"/>
        <v>-0.4129544148662434</v>
      </c>
      <c r="Q709" s="8">
        <f t="shared" si="363"/>
        <v>-0.71655291493960593</v>
      </c>
      <c r="R709" s="8">
        <f t="shared" si="363"/>
        <v>0.55544727161699237</v>
      </c>
      <c r="S709" s="8">
        <f t="shared" si="363"/>
        <v>-0.34795511228085574</v>
      </c>
      <c r="T709" s="8">
        <f t="shared" si="363"/>
        <v>8.3941546951067036E-2</v>
      </c>
      <c r="U709" s="8">
        <f t="shared" si="363"/>
        <v>-0.29387678660894423</v>
      </c>
      <c r="V709" s="8">
        <f t="shared" si="363"/>
        <v>5.3571467037346521</v>
      </c>
      <c r="W709" s="8">
        <f t="shared" si="363"/>
        <v>0.1807525733730142</v>
      </c>
      <c r="X709"/>
      <c r="Y709" s="8">
        <f t="shared" ref="Y709:AI709" si="364">(Y57-$Y57)/$Y57</f>
        <v>0</v>
      </c>
      <c r="Z709" s="8">
        <f t="shared" si="364"/>
        <v>-0.34394532760027602</v>
      </c>
      <c r="AA709" s="8">
        <f t="shared" si="364"/>
        <v>-0.3511645318234245</v>
      </c>
      <c r="AB709" s="8">
        <f t="shared" si="364"/>
        <v>-0.24890812462769896</v>
      </c>
      <c r="AC709" s="8">
        <f t="shared" si="364"/>
        <v>-0.59396543065608831</v>
      </c>
      <c r="AD709" s="8">
        <f t="shared" si="364"/>
        <v>0.40349016919055147</v>
      </c>
      <c r="AE709" s="8">
        <f t="shared" si="364"/>
        <v>-0.36286545972947543</v>
      </c>
      <c r="AF709" s="8">
        <f t="shared" si="364"/>
        <v>-0.23068181858968057</v>
      </c>
      <c r="AG709" s="8">
        <f t="shared" si="364"/>
        <v>-0.44830884385433195</v>
      </c>
      <c r="AH709" s="8">
        <f t="shared" si="364"/>
        <v>1.8312946453956671</v>
      </c>
      <c r="AI709" s="8">
        <f t="shared" si="364"/>
        <v>2.0381465010057054E-2</v>
      </c>
      <c r="AK709" s="8">
        <f t="shared" ref="AK709:AU709" si="365">(AK57-$AK57)/$AK57</f>
        <v>0</v>
      </c>
      <c r="AL709" s="8">
        <f t="shared" si="365"/>
        <v>-0.74201788140146163</v>
      </c>
      <c r="AM709" s="8">
        <f t="shared" si="365"/>
        <v>-0.74305583489673754</v>
      </c>
      <c r="AN709" s="8">
        <f t="shared" si="365"/>
        <v>-0.24890812462769896</v>
      </c>
      <c r="AO709" s="8">
        <f t="shared" si="365"/>
        <v>-0.82287635511680968</v>
      </c>
      <c r="AP709" s="8">
        <f t="shared" si="365"/>
        <v>0.40349016919055147</v>
      </c>
      <c r="AQ709" s="8">
        <f t="shared" si="365"/>
        <v>-0.77663387906236314</v>
      </c>
      <c r="AR709" s="8">
        <f t="shared" si="365"/>
        <v>-0.5849221059576718</v>
      </c>
      <c r="AS709" s="8">
        <f t="shared" si="365"/>
        <v>-0.89414943379592893</v>
      </c>
      <c r="AT709" s="8">
        <f t="shared" si="365"/>
        <v>1.8312946453956671</v>
      </c>
      <c r="AU709" s="8">
        <f t="shared" si="365"/>
        <v>-0.46594788987646157</v>
      </c>
      <c r="AW709">
        <f t="shared" si="299"/>
        <v>-5.1839999999999997E-2</v>
      </c>
      <c r="AX709" t="str">
        <f t="shared" si="202"/>
        <v/>
      </c>
      <c r="AY709">
        <f t="shared" si="203"/>
        <v>-5.1839999999999997E-2</v>
      </c>
      <c r="AZ709" t="str">
        <f t="shared" si="204"/>
        <v/>
      </c>
    </row>
    <row r="710" spans="1:52" s="17" customFormat="1" x14ac:dyDescent="0.3">
      <c r="A710">
        <v>24</v>
      </c>
      <c r="B710" t="s">
        <v>130</v>
      </c>
      <c r="C710" t="s">
        <v>123</v>
      </c>
      <c r="D710" t="s">
        <v>114</v>
      </c>
      <c r="E710"/>
      <c r="F710" s="2">
        <v>0</v>
      </c>
      <c r="G710" s="2">
        <f t="shared" si="194"/>
        <v>1</v>
      </c>
      <c r="H710" s="4">
        <f t="shared" si="195"/>
        <v>0</v>
      </c>
      <c r="I710">
        <f t="shared" si="196"/>
        <v>1</v>
      </c>
      <c r="J710">
        <f t="shared" si="295"/>
        <v>0</v>
      </c>
      <c r="K710">
        <f t="shared" si="197"/>
        <v>3</v>
      </c>
      <c r="L710">
        <f t="shared" si="198"/>
        <v>0</v>
      </c>
      <c r="M710" s="8">
        <f t="shared" ref="M710:W710" si="366">(M58-$M58)/$M58</f>
        <v>0</v>
      </c>
      <c r="N710" s="8">
        <f t="shared" si="366"/>
        <v>-0.18245248870731121</v>
      </c>
      <c r="O710" s="8">
        <f t="shared" si="366"/>
        <v>-0.17156363318005138</v>
      </c>
      <c r="P710" s="8">
        <f t="shared" si="366"/>
        <v>-0.25844050071626451</v>
      </c>
      <c r="Q710" s="8">
        <f t="shared" si="366"/>
        <v>-0.6250515966365312</v>
      </c>
      <c r="R710" s="8">
        <f t="shared" si="366"/>
        <v>-0.3523485370908529</v>
      </c>
      <c r="S710" s="8">
        <f t="shared" si="366"/>
        <v>-0.68069858840233999</v>
      </c>
      <c r="T710" s="8">
        <f t="shared" si="366"/>
        <v>1.7206571199659175</v>
      </c>
      <c r="U710" s="8">
        <f t="shared" si="366"/>
        <v>1.5004419045763557</v>
      </c>
      <c r="V710" s="8">
        <f t="shared" si="366"/>
        <v>1.4927998993807787</v>
      </c>
      <c r="W710" s="8">
        <f t="shared" si="366"/>
        <v>9.7039902118213478E-2</v>
      </c>
      <c r="X710"/>
      <c r="Y710" s="8">
        <f t="shared" ref="Y710:AI710" si="367">(Y58-$Y58)/$Y58</f>
        <v>0</v>
      </c>
      <c r="Z710" s="8">
        <f t="shared" si="367"/>
        <v>-0.15603337601822345</v>
      </c>
      <c r="AA710" s="8">
        <f t="shared" si="367"/>
        <v>-0.16795716119223961</v>
      </c>
      <c r="AB710" s="8">
        <f t="shared" si="367"/>
        <v>1.4197479091915146E-2</v>
      </c>
      <c r="AC710" s="8">
        <f t="shared" si="367"/>
        <v>-0.29554672322670228</v>
      </c>
      <c r="AD710" s="8">
        <f t="shared" si="367"/>
        <v>-0.26954754040434914</v>
      </c>
      <c r="AE710" s="8">
        <f t="shared" si="367"/>
        <v>-0.49834205546412941</v>
      </c>
      <c r="AF710" s="8">
        <f t="shared" si="367"/>
        <v>-6.6155134315123196E-2</v>
      </c>
      <c r="AG710" s="8">
        <f t="shared" si="367"/>
        <v>0.20982156250390238</v>
      </c>
      <c r="AH710" s="8">
        <f t="shared" si="367"/>
        <v>1.290816395655163</v>
      </c>
      <c r="AI710" s="8">
        <f t="shared" si="367"/>
        <v>0.44768576602148247</v>
      </c>
      <c r="AK710" s="8">
        <f t="shared" ref="AK710:AU710" si="368">(AK58-$AK58)/$AK58</f>
        <v>0</v>
      </c>
      <c r="AL710" s="8">
        <f t="shared" si="368"/>
        <v>-0.67832515166514429</v>
      </c>
      <c r="AM710" s="8">
        <f t="shared" si="368"/>
        <v>-0.68658593332490725</v>
      </c>
      <c r="AN710" s="8">
        <f t="shared" si="368"/>
        <v>1.4197479091915146E-2</v>
      </c>
      <c r="AO710" s="8">
        <f t="shared" si="368"/>
        <v>-0.69997021880003818</v>
      </c>
      <c r="AP710" s="8">
        <f t="shared" si="368"/>
        <v>-0.26954754040434914</v>
      </c>
      <c r="AQ710" s="8">
        <f t="shared" si="368"/>
        <v>-0.7436976320192572</v>
      </c>
      <c r="AR710" s="8">
        <f t="shared" si="368"/>
        <v>-0.51326674607432898</v>
      </c>
      <c r="AS710" s="8">
        <f t="shared" si="368"/>
        <v>-0.73684576019806658</v>
      </c>
      <c r="AT710" s="8">
        <f t="shared" si="368"/>
        <v>1.290816395655163</v>
      </c>
      <c r="AU710" s="8">
        <f t="shared" si="368"/>
        <v>-0.33104610973290244</v>
      </c>
      <c r="AW710">
        <f t="shared" si="299"/>
        <v>-0.1629849599999999</v>
      </c>
      <c r="AX710" t="str">
        <f t="shared" si="202"/>
        <v/>
      </c>
      <c r="AY710">
        <f t="shared" si="203"/>
        <v>-0.1629849599999999</v>
      </c>
      <c r="AZ710" t="str">
        <f t="shared" si="204"/>
        <v/>
      </c>
    </row>
    <row r="711" spans="1:52" s="17" customFormat="1" x14ac:dyDescent="0.3">
      <c r="A711"/>
      <c r="B711"/>
      <c r="C711"/>
      <c r="D711"/>
      <c r="E711"/>
      <c r="F711" s="2"/>
      <c r="G711" s="2"/>
      <c r="H711" s="4"/>
      <c r="I711"/>
      <c r="J711"/>
      <c r="K711"/>
      <c r="L711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/>
      <c r="Y711" s="8"/>
      <c r="Z711" s="8"/>
      <c r="AA711" s="8"/>
      <c r="AB711" s="8"/>
      <c r="AC711" s="8"/>
      <c r="AD711" s="8"/>
      <c r="AE711" s="8"/>
      <c r="AF711" s="8"/>
      <c r="AG711" s="8"/>
      <c r="AH711" s="8"/>
      <c r="AI711" s="8"/>
      <c r="AK711" s="8"/>
      <c r="AL711" s="8"/>
      <c r="AM711" s="8"/>
      <c r="AN711" s="8"/>
      <c r="AO711" s="8"/>
      <c r="AP711" s="8"/>
      <c r="AQ711" s="8"/>
      <c r="AR711" s="8"/>
      <c r="AS711" s="8"/>
      <c r="AT711" s="8"/>
      <c r="AU711" s="8"/>
      <c r="AW711"/>
      <c r="AX711"/>
      <c r="AY711"/>
      <c r="AZ711"/>
    </row>
    <row r="712" spans="1:52" s="17" customFormat="1" x14ac:dyDescent="0.3">
      <c r="A712"/>
      <c r="B712"/>
      <c r="C712"/>
      <c r="D712"/>
      <c r="E712"/>
      <c r="F712" s="2"/>
      <c r="G712" s="2"/>
      <c r="H712" s="4"/>
      <c r="I712"/>
      <c r="J712"/>
      <c r="K712"/>
      <c r="L712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/>
      <c r="Y712" s="8"/>
      <c r="Z712" s="8"/>
      <c r="AA712" s="8"/>
      <c r="AB712" s="8"/>
      <c r="AC712" s="8"/>
      <c r="AD712" s="8"/>
      <c r="AE712" s="8"/>
      <c r="AF712" s="8"/>
      <c r="AG712" s="8"/>
      <c r="AH712" s="8"/>
      <c r="AI712" s="8"/>
      <c r="AK712" s="8"/>
      <c r="AL712" s="8"/>
      <c r="AM712" s="8"/>
      <c r="AN712" s="8"/>
      <c r="AO712" s="8"/>
      <c r="AP712" s="8"/>
      <c r="AQ712" s="8"/>
      <c r="AR712" s="8"/>
      <c r="AS712" s="8"/>
      <c r="AT712" s="8"/>
      <c r="AU712" s="8"/>
      <c r="AW712"/>
      <c r="AX712"/>
      <c r="AY712"/>
      <c r="AZ712"/>
    </row>
    <row r="713" spans="1:52" s="17" customFormat="1" x14ac:dyDescent="0.3">
      <c r="A713"/>
      <c r="B713"/>
      <c r="C713"/>
      <c r="D713"/>
      <c r="E713"/>
      <c r="F713" s="2"/>
      <c r="G713" s="2"/>
      <c r="H713" s="4"/>
      <c r="I713"/>
      <c r="J713"/>
      <c r="K713"/>
      <c r="L713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/>
      <c r="Y713" s="8"/>
      <c r="Z713" s="8"/>
      <c r="AA713" s="8"/>
      <c r="AB713" s="8"/>
      <c r="AC713" s="8"/>
      <c r="AD713" s="8"/>
      <c r="AE713" s="8"/>
      <c r="AF713" s="8"/>
      <c r="AG713" s="8"/>
      <c r="AH713" s="8"/>
      <c r="AI713" s="8"/>
      <c r="AK713" s="8"/>
      <c r="AL713" s="8"/>
      <c r="AM713" s="8"/>
      <c r="AN713" s="8"/>
      <c r="AO713" s="8"/>
      <c r="AP713" s="8"/>
      <c r="AQ713" s="8"/>
      <c r="AR713" s="8"/>
      <c r="AS713" s="8"/>
      <c r="AT713" s="8"/>
      <c r="AU713" s="8"/>
      <c r="AW713"/>
      <c r="AX713"/>
      <c r="AY713"/>
      <c r="AZ713"/>
    </row>
    <row r="714" spans="1:52" s="17" customFormat="1" x14ac:dyDescent="0.3">
      <c r="A714"/>
      <c r="B714"/>
      <c r="C714"/>
      <c r="D714"/>
      <c r="E714"/>
      <c r="F714" s="2"/>
      <c r="G714" s="2"/>
      <c r="H714" s="4"/>
      <c r="I714"/>
      <c r="J714"/>
      <c r="K714"/>
      <c r="L714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/>
      <c r="Y714" s="8"/>
      <c r="Z714" s="8"/>
      <c r="AA714" s="8"/>
      <c r="AB714" s="8"/>
      <c r="AC714" s="8"/>
      <c r="AD714" s="8"/>
      <c r="AE714" s="8"/>
      <c r="AF714" s="8"/>
      <c r="AG714" s="8"/>
      <c r="AH714" s="8"/>
      <c r="AI714" s="8"/>
      <c r="AK714" s="8"/>
      <c r="AL714" s="8"/>
      <c r="AM714" s="8"/>
      <c r="AN714" s="8"/>
      <c r="AO714" s="8"/>
      <c r="AP714" s="8"/>
      <c r="AQ714" s="8"/>
      <c r="AR714" s="8"/>
      <c r="AS714" s="8"/>
      <c r="AT714" s="8"/>
      <c r="AU714" s="8"/>
      <c r="AW714"/>
      <c r="AX714"/>
      <c r="AY714"/>
      <c r="AZ714"/>
    </row>
    <row r="715" spans="1:52" s="17" customFormat="1" x14ac:dyDescent="0.3">
      <c r="A715"/>
      <c r="B715"/>
      <c r="C715"/>
      <c r="D715"/>
      <c r="E715"/>
      <c r="F715" s="2"/>
      <c r="G715" s="2"/>
      <c r="H715" s="4"/>
      <c r="I715"/>
      <c r="J715"/>
      <c r="K715"/>
      <c r="L715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/>
      <c r="Y715" s="8"/>
      <c r="Z715" s="8"/>
      <c r="AA715" s="8"/>
      <c r="AB715" s="8"/>
      <c r="AC715" s="8"/>
      <c r="AD715" s="8"/>
      <c r="AE715" s="8"/>
      <c r="AF715" s="8"/>
      <c r="AG715" s="8"/>
      <c r="AH715" s="8"/>
      <c r="AI715" s="8"/>
      <c r="AK715" s="8"/>
      <c r="AL715" s="8"/>
      <c r="AM715" s="8"/>
      <c r="AN715" s="8"/>
      <c r="AO715" s="8"/>
      <c r="AP715" s="8"/>
      <c r="AQ715" s="8"/>
      <c r="AR715" s="8"/>
      <c r="AS715" s="8"/>
      <c r="AT715" s="8"/>
      <c r="AU715" s="8"/>
      <c r="AW715"/>
      <c r="AX715"/>
      <c r="AY715"/>
      <c r="AZ715"/>
    </row>
    <row r="716" spans="1:52" s="17" customFormat="1" x14ac:dyDescent="0.3">
      <c r="A716"/>
      <c r="B716"/>
      <c r="C716"/>
      <c r="D716"/>
      <c r="E716"/>
      <c r="F716" s="2"/>
      <c r="G716" s="2"/>
      <c r="H716" s="4"/>
      <c r="I716"/>
      <c r="J716"/>
      <c r="K716"/>
      <c r="L716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/>
      <c r="Y716" s="8"/>
      <c r="Z716" s="8"/>
      <c r="AA716" s="8"/>
      <c r="AB716" s="8"/>
      <c r="AC716" s="8"/>
      <c r="AD716" s="8"/>
      <c r="AE716" s="8"/>
      <c r="AF716" s="8"/>
      <c r="AG716" s="8"/>
      <c r="AH716" s="8"/>
      <c r="AI716" s="8"/>
      <c r="AK716" s="8"/>
      <c r="AL716" s="8"/>
      <c r="AM716" s="8"/>
      <c r="AN716" s="8"/>
      <c r="AO716" s="8"/>
      <c r="AP716" s="8"/>
      <c r="AQ716" s="8"/>
      <c r="AR716" s="8"/>
      <c r="AS716" s="8"/>
      <c r="AT716" s="8"/>
      <c r="AU716" s="8"/>
      <c r="AW716"/>
      <c r="AX716"/>
      <c r="AY716"/>
      <c r="AZ716"/>
    </row>
    <row r="717" spans="1:52" s="17" customFormat="1" x14ac:dyDescent="0.3">
      <c r="A717"/>
      <c r="B717"/>
      <c r="C717"/>
      <c r="D717"/>
      <c r="E717"/>
      <c r="F717" s="2"/>
      <c r="G717" s="2"/>
      <c r="H717" s="4"/>
      <c r="I717"/>
      <c r="J717"/>
      <c r="K717"/>
      <c r="L717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/>
      <c r="Y717" s="8"/>
      <c r="Z717" s="8"/>
      <c r="AA717" s="8"/>
      <c r="AB717" s="8"/>
      <c r="AC717" s="8"/>
      <c r="AD717" s="8"/>
      <c r="AE717" s="8"/>
      <c r="AF717" s="8"/>
      <c r="AG717" s="8"/>
      <c r="AH717" s="8"/>
      <c r="AI717" s="8"/>
      <c r="AK717" s="8"/>
      <c r="AL717" s="8"/>
      <c r="AM717" s="8"/>
      <c r="AN717" s="8"/>
      <c r="AO717" s="8"/>
      <c r="AP717" s="8"/>
      <c r="AQ717" s="8"/>
      <c r="AR717" s="8"/>
      <c r="AS717" s="8"/>
      <c r="AT717" s="8"/>
      <c r="AU717" s="8"/>
      <c r="AW717"/>
      <c r="AX717"/>
      <c r="AY717"/>
      <c r="AZ717"/>
    </row>
    <row r="718" spans="1:52" s="17" customFormat="1" x14ac:dyDescent="0.3">
      <c r="A718"/>
      <c r="B718"/>
      <c r="C718"/>
      <c r="D718"/>
      <c r="E718"/>
      <c r="F718" s="2"/>
      <c r="G718" s="2"/>
      <c r="H718" s="4"/>
      <c r="I718"/>
      <c r="J718"/>
      <c r="K718"/>
      <c r="L71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/>
      <c r="Y718" s="8"/>
      <c r="Z718" s="8"/>
      <c r="AA718" s="8"/>
      <c r="AB718" s="8"/>
      <c r="AC718" s="8"/>
      <c r="AD718" s="8"/>
      <c r="AE718" s="8"/>
      <c r="AF718" s="8"/>
      <c r="AG718" s="8"/>
      <c r="AH718" s="8"/>
      <c r="AI718" s="8"/>
      <c r="AK718" s="8"/>
      <c r="AL718" s="8"/>
      <c r="AM718" s="8"/>
      <c r="AN718" s="8"/>
      <c r="AO718" s="8"/>
      <c r="AP718" s="8"/>
      <c r="AQ718" s="8"/>
      <c r="AR718" s="8"/>
      <c r="AS718" s="8"/>
      <c r="AT718" s="8"/>
      <c r="AU718" s="8"/>
      <c r="AW718"/>
      <c r="AX718"/>
      <c r="AY718"/>
      <c r="AZ718"/>
    </row>
    <row r="719" spans="1:52" s="17" customFormat="1" x14ac:dyDescent="0.3">
      <c r="A719"/>
      <c r="B719"/>
      <c r="C719"/>
      <c r="D719"/>
      <c r="E719"/>
      <c r="F719" s="2"/>
      <c r="G719" s="2"/>
      <c r="H719" s="4"/>
      <c r="I719"/>
      <c r="J719"/>
      <c r="K719"/>
      <c r="L719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/>
      <c r="Y719" s="8"/>
      <c r="Z719" s="8"/>
      <c r="AA719" s="8"/>
      <c r="AB719" s="8"/>
      <c r="AC719" s="8"/>
      <c r="AD719" s="8"/>
      <c r="AE719" s="8"/>
      <c r="AF719" s="8"/>
      <c r="AG719" s="8"/>
      <c r="AH719" s="8"/>
      <c r="AI719" s="8"/>
      <c r="AK719" s="8"/>
      <c r="AL719" s="8"/>
      <c r="AM719" s="8"/>
      <c r="AN719" s="8"/>
      <c r="AO719" s="8"/>
      <c r="AP719" s="8"/>
      <c r="AQ719" s="8"/>
      <c r="AR719" s="8"/>
      <c r="AS719" s="8"/>
      <c r="AT719" s="8"/>
      <c r="AU719" s="8"/>
      <c r="AW719"/>
      <c r="AX719"/>
      <c r="AY719"/>
      <c r="AZ719"/>
    </row>
    <row r="720" spans="1:52" s="17" customFormat="1" x14ac:dyDescent="0.3">
      <c r="A720"/>
      <c r="B720"/>
      <c r="C720"/>
      <c r="D720"/>
      <c r="E720"/>
      <c r="F720" s="2"/>
      <c r="G720" s="2"/>
      <c r="H720" s="4"/>
      <c r="I720"/>
      <c r="J720"/>
      <c r="K720"/>
      <c r="L720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/>
      <c r="Y720" s="8"/>
      <c r="Z720" s="8"/>
      <c r="AA720" s="8"/>
      <c r="AB720" s="8"/>
      <c r="AC720" s="8"/>
      <c r="AD720" s="8"/>
      <c r="AE720" s="8"/>
      <c r="AF720" s="8"/>
      <c r="AG720" s="8"/>
      <c r="AH720" s="8"/>
      <c r="AI720" s="8"/>
      <c r="AK720" s="8"/>
      <c r="AL720" s="8"/>
      <c r="AM720" s="8"/>
      <c r="AN720" s="8"/>
      <c r="AO720" s="8"/>
      <c r="AP720" s="8"/>
      <c r="AQ720" s="8"/>
      <c r="AR720" s="8"/>
      <c r="AS720" s="8"/>
      <c r="AT720" s="8"/>
      <c r="AU720" s="8"/>
      <c r="AW720"/>
      <c r="AX720"/>
      <c r="AY720"/>
      <c r="AZ720"/>
    </row>
    <row r="721" spans="1:52" s="17" customFormat="1" x14ac:dyDescent="0.3">
      <c r="A721"/>
      <c r="B721"/>
      <c r="C721"/>
      <c r="D721"/>
      <c r="E721"/>
      <c r="F721" s="2"/>
      <c r="G721" s="2"/>
      <c r="H721" s="4"/>
      <c r="I721"/>
      <c r="J721"/>
      <c r="K721"/>
      <c r="L721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/>
      <c r="Y721" s="8"/>
      <c r="Z721" s="8"/>
      <c r="AA721" s="8"/>
      <c r="AB721" s="8"/>
      <c r="AC721" s="8"/>
      <c r="AD721" s="8"/>
      <c r="AE721" s="8"/>
      <c r="AF721" s="8"/>
      <c r="AG721" s="8"/>
      <c r="AH721" s="8"/>
      <c r="AI721" s="8"/>
      <c r="AK721" s="8"/>
      <c r="AL721" s="8"/>
      <c r="AM721" s="8"/>
      <c r="AN721" s="8"/>
      <c r="AO721" s="8"/>
      <c r="AP721" s="8"/>
      <c r="AQ721" s="8"/>
      <c r="AR721" s="8"/>
      <c r="AS721" s="8"/>
      <c r="AT721" s="8"/>
      <c r="AU721" s="8"/>
      <c r="AW721"/>
      <c r="AX721"/>
      <c r="AY721"/>
      <c r="AZ721"/>
    </row>
    <row r="722" spans="1:52" s="17" customFormat="1" x14ac:dyDescent="0.3">
      <c r="A722"/>
      <c r="B722"/>
      <c r="C722"/>
      <c r="D722"/>
      <c r="E722"/>
      <c r="F722" s="2"/>
      <c r="G722" s="2"/>
      <c r="H722" s="4"/>
      <c r="I722"/>
      <c r="J722"/>
      <c r="K722"/>
      <c r="L722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/>
      <c r="Y722" s="8"/>
      <c r="Z722" s="8"/>
      <c r="AA722" s="8"/>
      <c r="AB722" s="8"/>
      <c r="AC722" s="8"/>
      <c r="AD722" s="8"/>
      <c r="AE722" s="8"/>
      <c r="AF722" s="8"/>
      <c r="AG722" s="8"/>
      <c r="AH722" s="8"/>
      <c r="AI722" s="8"/>
      <c r="AK722" s="8"/>
      <c r="AL722" s="8"/>
      <c r="AM722" s="8"/>
      <c r="AN722" s="8"/>
      <c r="AO722" s="8"/>
      <c r="AP722" s="8"/>
      <c r="AQ722" s="8"/>
      <c r="AR722" s="8"/>
      <c r="AS722" s="8"/>
      <c r="AT722" s="8"/>
      <c r="AU722" s="8"/>
      <c r="AW722"/>
      <c r="AX722"/>
      <c r="AY722"/>
      <c r="AZ722"/>
    </row>
    <row r="723" spans="1:52" s="17" customFormat="1" x14ac:dyDescent="0.3">
      <c r="A723"/>
      <c r="B723"/>
      <c r="C723"/>
      <c r="D723"/>
      <c r="E723"/>
      <c r="F723" s="2"/>
      <c r="G723" s="2"/>
      <c r="H723" s="4"/>
      <c r="I723"/>
      <c r="J723"/>
      <c r="K723"/>
      <c r="L723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/>
      <c r="Y723" s="8"/>
      <c r="Z723" s="8"/>
      <c r="AA723" s="8"/>
      <c r="AB723" s="8"/>
      <c r="AC723" s="8"/>
      <c r="AD723" s="8"/>
      <c r="AE723" s="8"/>
      <c r="AF723" s="8"/>
      <c r="AG723" s="8"/>
      <c r="AH723" s="8"/>
      <c r="AI723" s="8"/>
      <c r="AK723" s="8"/>
      <c r="AL723" s="8"/>
      <c r="AM723" s="8"/>
      <c r="AN723" s="8"/>
      <c r="AO723" s="8"/>
      <c r="AP723" s="8"/>
      <c r="AQ723" s="8"/>
      <c r="AR723" s="8"/>
      <c r="AS723" s="8"/>
      <c r="AT723" s="8"/>
      <c r="AU723" s="8"/>
      <c r="AW723"/>
      <c r="AX723"/>
      <c r="AY723"/>
      <c r="AZ723"/>
    </row>
    <row r="724" spans="1:52" s="17" customFormat="1" x14ac:dyDescent="0.3">
      <c r="A724"/>
      <c r="B724"/>
      <c r="C724"/>
      <c r="D724"/>
      <c r="E724"/>
      <c r="F724" s="2"/>
      <c r="G724" s="2"/>
      <c r="H724" s="4"/>
      <c r="I724"/>
      <c r="J724"/>
      <c r="K724"/>
      <c r="L724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/>
      <c r="Y724" s="8"/>
      <c r="Z724" s="8"/>
      <c r="AA724" s="8"/>
      <c r="AB724" s="8"/>
      <c r="AC724" s="8"/>
      <c r="AD724" s="8"/>
      <c r="AE724" s="8"/>
      <c r="AF724" s="8"/>
      <c r="AG724" s="8"/>
      <c r="AH724" s="8"/>
      <c r="AI724" s="8"/>
      <c r="AK724" s="8"/>
      <c r="AL724" s="8"/>
      <c r="AM724" s="8"/>
      <c r="AN724" s="8"/>
      <c r="AO724" s="8"/>
      <c r="AP724" s="8"/>
      <c r="AQ724" s="8"/>
      <c r="AR724" s="8"/>
      <c r="AS724" s="8"/>
      <c r="AT724" s="8"/>
      <c r="AU724" s="8"/>
      <c r="AW724"/>
      <c r="AX724"/>
      <c r="AY724"/>
      <c r="AZ724"/>
    </row>
    <row r="725" spans="1:52" s="17" customFormat="1" x14ac:dyDescent="0.3">
      <c r="A725"/>
      <c r="B725"/>
      <c r="C725"/>
      <c r="D725"/>
      <c r="E725"/>
      <c r="F725" s="2"/>
      <c r="G725" s="2"/>
      <c r="H725" s="4"/>
      <c r="I725"/>
      <c r="J725"/>
      <c r="K725"/>
      <c r="L725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/>
      <c r="Y725" s="8"/>
      <c r="Z725" s="8"/>
      <c r="AA725" s="8"/>
      <c r="AB725" s="8"/>
      <c r="AC725" s="8"/>
      <c r="AD725" s="8"/>
      <c r="AE725" s="8"/>
      <c r="AF725" s="8"/>
      <c r="AG725" s="8"/>
      <c r="AH725" s="8"/>
      <c r="AI725" s="8"/>
      <c r="AK725" s="8"/>
      <c r="AL725" s="8"/>
      <c r="AM725" s="8"/>
      <c r="AN725" s="8"/>
      <c r="AO725" s="8"/>
      <c r="AP725" s="8"/>
      <c r="AQ725" s="8"/>
      <c r="AR725" s="8"/>
      <c r="AS725" s="8"/>
      <c r="AT725" s="8"/>
      <c r="AU725" s="8"/>
      <c r="AW725"/>
      <c r="AX725"/>
      <c r="AY725"/>
      <c r="AZ725"/>
    </row>
    <row r="726" spans="1:52" s="17" customFormat="1" x14ac:dyDescent="0.3">
      <c r="A726"/>
      <c r="B726"/>
      <c r="C726"/>
      <c r="D726"/>
      <c r="E726"/>
      <c r="F726" s="2"/>
      <c r="G726" s="2"/>
      <c r="H726" s="4"/>
      <c r="I726"/>
      <c r="J726"/>
      <c r="K726"/>
      <c r="L726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/>
      <c r="Y726" s="8"/>
      <c r="Z726" s="8"/>
      <c r="AA726" s="8"/>
      <c r="AB726" s="8"/>
      <c r="AC726" s="8"/>
      <c r="AD726" s="8"/>
      <c r="AE726" s="8"/>
      <c r="AF726" s="8"/>
      <c r="AG726" s="8"/>
      <c r="AH726" s="8"/>
      <c r="AI726" s="8"/>
      <c r="AK726" s="8"/>
      <c r="AL726" s="8"/>
      <c r="AM726" s="8"/>
      <c r="AN726" s="8"/>
      <c r="AO726" s="8"/>
      <c r="AP726" s="8"/>
      <c r="AQ726" s="8"/>
      <c r="AR726" s="8"/>
      <c r="AS726" s="8"/>
      <c r="AT726" s="8"/>
      <c r="AU726" s="8"/>
      <c r="AW726"/>
      <c r="AX726"/>
      <c r="AY726"/>
      <c r="AZ726"/>
    </row>
    <row r="727" spans="1:52" s="17" customFormat="1" x14ac:dyDescent="0.3">
      <c r="A727"/>
      <c r="B727"/>
      <c r="C727"/>
      <c r="D727"/>
      <c r="E727"/>
      <c r="F727" s="2"/>
      <c r="G727" s="2"/>
      <c r="H727" s="4"/>
      <c r="I727"/>
      <c r="J727"/>
      <c r="K727"/>
      <c r="L727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/>
      <c r="Y727" s="8"/>
      <c r="Z727" s="8"/>
      <c r="AA727" s="8"/>
      <c r="AB727" s="8"/>
      <c r="AC727" s="8"/>
      <c r="AD727" s="8"/>
      <c r="AE727" s="8"/>
      <c r="AF727" s="8"/>
      <c r="AG727" s="8"/>
      <c r="AH727" s="8"/>
      <c r="AI727" s="8"/>
      <c r="AK727" s="8"/>
      <c r="AL727" s="8"/>
      <c r="AM727" s="8"/>
      <c r="AN727" s="8"/>
      <c r="AO727" s="8"/>
      <c r="AP727" s="8"/>
      <c r="AQ727" s="8"/>
      <c r="AR727" s="8"/>
      <c r="AS727" s="8"/>
      <c r="AT727" s="8"/>
      <c r="AU727" s="8"/>
      <c r="AW727"/>
      <c r="AX727"/>
      <c r="AY727"/>
      <c r="AZ727"/>
    </row>
    <row r="728" spans="1:52" s="17" customFormat="1" x14ac:dyDescent="0.3">
      <c r="A728"/>
      <c r="B728"/>
      <c r="C728"/>
      <c r="D728"/>
      <c r="E728"/>
      <c r="F728" s="2"/>
      <c r="G728" s="2"/>
      <c r="H728" s="4"/>
      <c r="I728"/>
      <c r="J728"/>
      <c r="K728"/>
      <c r="L72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/>
      <c r="Y728" s="8"/>
      <c r="Z728" s="8"/>
      <c r="AA728" s="8"/>
      <c r="AB728" s="8"/>
      <c r="AC728" s="8"/>
      <c r="AD728" s="8"/>
      <c r="AE728" s="8"/>
      <c r="AF728" s="8"/>
      <c r="AG728" s="8"/>
      <c r="AH728" s="8"/>
      <c r="AI728" s="8"/>
      <c r="AK728" s="8"/>
      <c r="AL728" s="8"/>
      <c r="AM728" s="8"/>
      <c r="AN728" s="8"/>
      <c r="AO728" s="8"/>
      <c r="AP728" s="8"/>
      <c r="AQ728" s="8"/>
      <c r="AR728" s="8"/>
      <c r="AS728" s="8"/>
      <c r="AT728" s="8"/>
      <c r="AU728" s="8"/>
      <c r="AW728"/>
      <c r="AX728"/>
      <c r="AY728"/>
      <c r="AZ728"/>
    </row>
    <row r="729" spans="1:52" s="17" customFormat="1" x14ac:dyDescent="0.3">
      <c r="A729"/>
      <c r="B729"/>
      <c r="C729"/>
      <c r="D729"/>
      <c r="E729"/>
      <c r="F729" s="2"/>
      <c r="G729" s="2"/>
      <c r="H729" s="4"/>
      <c r="I729"/>
      <c r="J729"/>
      <c r="K729"/>
      <c r="L729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/>
      <c r="Y729" s="8"/>
      <c r="Z729" s="8"/>
      <c r="AA729" s="8"/>
      <c r="AB729" s="8"/>
      <c r="AC729" s="8"/>
      <c r="AD729" s="8"/>
      <c r="AE729" s="8"/>
      <c r="AF729" s="8"/>
      <c r="AG729" s="8"/>
      <c r="AH729" s="8"/>
      <c r="AI729" s="8"/>
      <c r="AK729" s="8"/>
      <c r="AL729" s="8"/>
      <c r="AM729" s="8"/>
      <c r="AN729" s="8"/>
      <c r="AO729" s="8"/>
      <c r="AP729" s="8"/>
      <c r="AQ729" s="8"/>
      <c r="AR729" s="8"/>
      <c r="AS729" s="8"/>
      <c r="AT729" s="8"/>
      <c r="AU729" s="8"/>
      <c r="AW729"/>
      <c r="AX729"/>
      <c r="AY729"/>
      <c r="AZ729"/>
    </row>
    <row r="730" spans="1:52" s="17" customFormat="1" x14ac:dyDescent="0.3">
      <c r="A730"/>
      <c r="B730"/>
      <c r="C730"/>
      <c r="D730"/>
      <c r="E730"/>
      <c r="F730" s="2"/>
      <c r="G730" s="2"/>
      <c r="H730" s="4"/>
      <c r="I730"/>
      <c r="J730"/>
      <c r="K730"/>
      <c r="L730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/>
      <c r="Y730" s="8"/>
      <c r="Z730" s="8"/>
      <c r="AA730" s="8"/>
      <c r="AB730" s="8"/>
      <c r="AC730" s="8"/>
      <c r="AD730" s="8"/>
      <c r="AE730" s="8"/>
      <c r="AF730" s="8"/>
      <c r="AG730" s="8"/>
      <c r="AH730" s="8"/>
      <c r="AI730" s="8"/>
      <c r="AK730" s="8"/>
      <c r="AL730" s="8"/>
      <c r="AM730" s="8"/>
      <c r="AN730" s="8"/>
      <c r="AO730" s="8"/>
      <c r="AP730" s="8"/>
      <c r="AQ730" s="8"/>
      <c r="AR730" s="8"/>
      <c r="AS730" s="8"/>
      <c r="AT730" s="8"/>
      <c r="AU730" s="8"/>
      <c r="AW730"/>
      <c r="AX730"/>
      <c r="AY730"/>
      <c r="AZ730"/>
    </row>
    <row r="731" spans="1:52" s="17" customFormat="1" x14ac:dyDescent="0.3">
      <c r="A731"/>
      <c r="B731"/>
      <c r="C731"/>
      <c r="D731"/>
      <c r="E731"/>
      <c r="F731" s="2"/>
      <c r="G731" s="2"/>
      <c r="H731" s="4"/>
      <c r="I731"/>
      <c r="J731"/>
      <c r="K731"/>
      <c r="L731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/>
      <c r="Y731" s="8"/>
      <c r="Z731" s="8"/>
      <c r="AA731" s="8"/>
      <c r="AB731" s="8"/>
      <c r="AC731" s="8"/>
      <c r="AD731" s="8"/>
      <c r="AE731" s="8"/>
      <c r="AF731" s="8"/>
      <c r="AG731" s="8"/>
      <c r="AH731" s="8"/>
      <c r="AI731" s="8"/>
      <c r="AK731" s="8"/>
      <c r="AL731" s="8"/>
      <c r="AM731" s="8"/>
      <c r="AN731" s="8"/>
      <c r="AO731" s="8"/>
      <c r="AP731" s="8"/>
      <c r="AQ731" s="8"/>
      <c r="AR731" s="8"/>
      <c r="AS731" s="8"/>
      <c r="AT731" s="8"/>
      <c r="AU731" s="8"/>
      <c r="AW731"/>
      <c r="AX731"/>
      <c r="AY731"/>
      <c r="AZ731"/>
    </row>
    <row r="732" spans="1:52" s="17" customFormat="1" x14ac:dyDescent="0.3">
      <c r="A732"/>
      <c r="B732"/>
      <c r="C732"/>
      <c r="D732"/>
      <c r="E732"/>
      <c r="F732" s="2"/>
      <c r="G732" s="2"/>
      <c r="H732" s="4"/>
      <c r="I732"/>
      <c r="J732"/>
      <c r="K732"/>
      <c r="L732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/>
      <c r="Y732" s="8"/>
      <c r="Z732" s="8"/>
      <c r="AA732" s="8"/>
      <c r="AB732" s="8"/>
      <c r="AC732" s="8"/>
      <c r="AD732" s="8"/>
      <c r="AE732" s="8"/>
      <c r="AF732" s="8"/>
      <c r="AG732" s="8"/>
      <c r="AH732" s="8"/>
      <c r="AI732" s="8"/>
      <c r="AK732" s="8"/>
      <c r="AL732" s="8"/>
      <c r="AM732" s="8"/>
      <c r="AN732" s="8"/>
      <c r="AO732" s="8"/>
      <c r="AP732" s="8"/>
      <c r="AQ732" s="8"/>
      <c r="AR732" s="8"/>
      <c r="AS732" s="8"/>
      <c r="AT732" s="8"/>
      <c r="AU732" s="8"/>
      <c r="AW732"/>
      <c r="AX732"/>
      <c r="AY732"/>
      <c r="AZ732"/>
    </row>
    <row r="733" spans="1:52" s="17" customFormat="1" x14ac:dyDescent="0.3">
      <c r="A733"/>
      <c r="B733"/>
      <c r="C733"/>
      <c r="D733"/>
      <c r="E733"/>
      <c r="F733" s="2"/>
      <c r="G733" s="2"/>
      <c r="H733" s="4"/>
      <c r="I733"/>
      <c r="J733"/>
      <c r="K733"/>
      <c r="L733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/>
      <c r="Y733" s="8"/>
      <c r="Z733" s="8"/>
      <c r="AA733" s="8"/>
      <c r="AB733" s="8"/>
      <c r="AC733" s="8"/>
      <c r="AD733" s="8"/>
      <c r="AE733" s="8"/>
      <c r="AF733" s="8"/>
      <c r="AG733" s="8"/>
      <c r="AH733" s="8"/>
      <c r="AI733" s="8"/>
      <c r="AK733" s="8"/>
      <c r="AL733" s="8"/>
      <c r="AM733" s="8"/>
      <c r="AN733" s="8"/>
      <c r="AO733" s="8"/>
      <c r="AP733" s="8"/>
      <c r="AQ733" s="8"/>
      <c r="AR733" s="8"/>
      <c r="AS733" s="8"/>
      <c r="AT733" s="8"/>
      <c r="AU733" s="8"/>
      <c r="AW733"/>
      <c r="AX733"/>
      <c r="AY733"/>
      <c r="AZ733"/>
    </row>
    <row r="734" spans="1:52" s="17" customFormat="1" x14ac:dyDescent="0.3">
      <c r="A734"/>
      <c r="B734"/>
      <c r="C734"/>
      <c r="D734"/>
      <c r="E734"/>
      <c r="F734" s="2"/>
      <c r="G734" s="2"/>
      <c r="H734" s="4"/>
      <c r="I734"/>
      <c r="J734"/>
      <c r="K734"/>
      <c r="L734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/>
      <c r="Y734" s="8"/>
      <c r="Z734" s="8"/>
      <c r="AA734" s="8"/>
      <c r="AB734" s="8"/>
      <c r="AC734" s="8"/>
      <c r="AD734" s="8"/>
      <c r="AE734" s="8"/>
      <c r="AF734" s="8"/>
      <c r="AG734" s="8"/>
      <c r="AH734" s="8"/>
      <c r="AI734" s="8"/>
      <c r="AK734" s="8"/>
      <c r="AL734" s="8"/>
      <c r="AM734" s="8"/>
      <c r="AN734" s="8"/>
      <c r="AO734" s="8"/>
      <c r="AP734" s="8"/>
      <c r="AQ734" s="8"/>
      <c r="AR734" s="8"/>
      <c r="AS734" s="8"/>
      <c r="AT734" s="8"/>
      <c r="AU734" s="8"/>
      <c r="AW734"/>
      <c r="AX734"/>
      <c r="AY734"/>
      <c r="AZ734"/>
    </row>
    <row r="735" spans="1:52" s="17" customFormat="1" x14ac:dyDescent="0.3">
      <c r="A735"/>
      <c r="B735"/>
      <c r="C735"/>
      <c r="D735"/>
      <c r="E735"/>
      <c r="F735" s="2"/>
      <c r="G735" s="2"/>
      <c r="H735" s="4"/>
      <c r="I735"/>
      <c r="J735"/>
      <c r="K735"/>
      <c r="L735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/>
      <c r="Y735" s="8"/>
      <c r="Z735" s="8"/>
      <c r="AA735" s="8"/>
      <c r="AB735" s="8"/>
      <c r="AC735" s="8"/>
      <c r="AD735" s="8"/>
      <c r="AE735" s="8"/>
      <c r="AF735" s="8"/>
      <c r="AG735" s="8"/>
      <c r="AH735" s="8"/>
      <c r="AI735" s="8"/>
      <c r="AK735" s="8"/>
      <c r="AL735" s="8"/>
      <c r="AM735" s="8"/>
      <c r="AN735" s="8"/>
      <c r="AO735" s="8"/>
      <c r="AP735" s="8"/>
      <c r="AQ735" s="8"/>
      <c r="AR735" s="8"/>
      <c r="AS735" s="8"/>
      <c r="AT735" s="8"/>
      <c r="AU735" s="8"/>
      <c r="AW735"/>
      <c r="AX735"/>
      <c r="AY735"/>
      <c r="AZ735"/>
    </row>
    <row r="736" spans="1:52" s="17" customFormat="1" x14ac:dyDescent="0.3">
      <c r="A736"/>
      <c r="B736"/>
      <c r="C736"/>
      <c r="D736"/>
      <c r="E736"/>
      <c r="F736" s="2"/>
      <c r="G736" s="2"/>
      <c r="H736" s="4"/>
      <c r="I736"/>
      <c r="J736"/>
      <c r="K736"/>
      <c r="L736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/>
      <c r="Y736" s="8"/>
      <c r="Z736" s="8"/>
      <c r="AA736" s="8"/>
      <c r="AB736" s="8"/>
      <c r="AC736" s="8"/>
      <c r="AD736" s="8"/>
      <c r="AE736" s="8"/>
      <c r="AF736" s="8"/>
      <c r="AG736" s="8"/>
      <c r="AH736" s="8"/>
      <c r="AI736" s="8"/>
      <c r="AK736" s="8"/>
      <c r="AL736" s="8"/>
      <c r="AM736" s="8"/>
      <c r="AN736" s="8"/>
      <c r="AO736" s="8"/>
      <c r="AP736" s="8"/>
      <c r="AQ736" s="8"/>
      <c r="AR736" s="8"/>
      <c r="AS736" s="8"/>
      <c r="AT736" s="8"/>
      <c r="AU736" s="8"/>
      <c r="AW736"/>
      <c r="AX736"/>
      <c r="AY736"/>
      <c r="AZ736"/>
    </row>
    <row r="737" spans="1:52" s="17" customFormat="1" x14ac:dyDescent="0.3">
      <c r="A737"/>
      <c r="B737"/>
      <c r="C737"/>
      <c r="D737"/>
      <c r="E737"/>
      <c r="F737" s="2"/>
      <c r="G737" s="2"/>
      <c r="H737" s="4"/>
      <c r="I737"/>
      <c r="J737"/>
      <c r="K737"/>
      <c r="L737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/>
      <c r="Y737" s="8"/>
      <c r="Z737" s="8"/>
      <c r="AA737" s="8"/>
      <c r="AB737" s="8"/>
      <c r="AC737" s="8"/>
      <c r="AD737" s="8"/>
      <c r="AE737" s="8"/>
      <c r="AF737" s="8"/>
      <c r="AG737" s="8"/>
      <c r="AH737" s="8"/>
      <c r="AI737" s="8"/>
      <c r="AK737" s="8"/>
      <c r="AL737" s="8"/>
      <c r="AM737" s="8"/>
      <c r="AN737" s="8"/>
      <c r="AO737" s="8"/>
      <c r="AP737" s="8"/>
      <c r="AQ737" s="8"/>
      <c r="AR737" s="8"/>
      <c r="AS737" s="8"/>
      <c r="AT737" s="8"/>
      <c r="AU737" s="8"/>
      <c r="AW737"/>
      <c r="AX737"/>
      <c r="AY737"/>
      <c r="AZ737"/>
    </row>
    <row r="738" spans="1:52" s="17" customFormat="1" x14ac:dyDescent="0.3">
      <c r="A738"/>
      <c r="B738"/>
      <c r="C738"/>
      <c r="D738"/>
      <c r="E738"/>
      <c r="F738" s="2"/>
      <c r="G738" s="2"/>
      <c r="H738" s="4"/>
      <c r="I738"/>
      <c r="J738"/>
      <c r="K738"/>
      <c r="L73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/>
      <c r="Y738" s="8"/>
      <c r="Z738" s="8"/>
      <c r="AA738" s="8"/>
      <c r="AB738" s="8"/>
      <c r="AC738" s="8"/>
      <c r="AD738" s="8"/>
      <c r="AE738" s="8"/>
      <c r="AF738" s="8"/>
      <c r="AG738" s="8"/>
      <c r="AH738" s="8"/>
      <c r="AI738" s="8"/>
      <c r="AK738" s="8"/>
      <c r="AL738" s="8"/>
      <c r="AM738" s="8"/>
      <c r="AN738" s="8"/>
      <c r="AO738" s="8"/>
      <c r="AP738" s="8"/>
      <c r="AQ738" s="8"/>
      <c r="AR738" s="8"/>
      <c r="AS738" s="8"/>
      <c r="AT738" s="8"/>
      <c r="AU738" s="8"/>
      <c r="AW738"/>
      <c r="AX738"/>
      <c r="AY738"/>
      <c r="AZ738"/>
    </row>
    <row r="739" spans="1:52" s="17" customFormat="1" x14ac:dyDescent="0.3">
      <c r="A739"/>
      <c r="B739"/>
      <c r="C739"/>
      <c r="D739"/>
      <c r="E739"/>
      <c r="F739" s="2"/>
      <c r="G739" s="2"/>
      <c r="H739" s="4"/>
      <c r="I739"/>
      <c r="J739"/>
      <c r="K739"/>
      <c r="L739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/>
      <c r="Y739" s="8"/>
      <c r="Z739" s="8"/>
      <c r="AA739" s="8"/>
      <c r="AB739" s="8"/>
      <c r="AC739" s="8"/>
      <c r="AD739" s="8"/>
      <c r="AE739" s="8"/>
      <c r="AF739" s="8"/>
      <c r="AG739" s="8"/>
      <c r="AH739" s="8"/>
      <c r="AI739" s="8"/>
      <c r="AK739" s="8"/>
      <c r="AL739" s="8"/>
      <c r="AM739" s="8"/>
      <c r="AN739" s="8"/>
      <c r="AO739" s="8"/>
      <c r="AP739" s="8"/>
      <c r="AQ739" s="8"/>
      <c r="AR739" s="8"/>
      <c r="AS739" s="8"/>
      <c r="AT739" s="8"/>
      <c r="AU739" s="8"/>
      <c r="AW739"/>
      <c r="AX739"/>
      <c r="AY739"/>
      <c r="AZ739"/>
    </row>
    <row r="740" spans="1:52" s="17" customFormat="1" x14ac:dyDescent="0.3">
      <c r="A740"/>
      <c r="B740"/>
      <c r="C740"/>
      <c r="D740"/>
      <c r="E740"/>
      <c r="F740" s="2"/>
      <c r="G740" s="2"/>
      <c r="H740" s="4"/>
      <c r="I740"/>
      <c r="J740"/>
      <c r="K740"/>
      <c r="L740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/>
      <c r="Y740" s="8"/>
      <c r="Z740" s="8"/>
      <c r="AA740" s="8"/>
      <c r="AB740" s="8"/>
      <c r="AC740" s="8"/>
      <c r="AD740" s="8"/>
      <c r="AE740" s="8"/>
      <c r="AF740" s="8"/>
      <c r="AG740" s="8"/>
      <c r="AH740" s="8"/>
      <c r="AI740" s="8"/>
      <c r="AK740" s="8"/>
      <c r="AL740" s="8"/>
      <c r="AM740" s="8"/>
      <c r="AN740" s="8"/>
      <c r="AO740" s="8"/>
      <c r="AP740" s="8"/>
      <c r="AQ740" s="8"/>
      <c r="AR740" s="8"/>
      <c r="AS740" s="8"/>
      <c r="AT740" s="8"/>
      <c r="AU740" s="8"/>
      <c r="AW740"/>
      <c r="AX740"/>
      <c r="AY740"/>
      <c r="AZ740"/>
    </row>
    <row r="741" spans="1:52" s="17" customFormat="1" x14ac:dyDescent="0.3">
      <c r="A741"/>
      <c r="B741"/>
      <c r="C741"/>
      <c r="D741"/>
      <c r="E741"/>
      <c r="F741" s="2"/>
      <c r="G741" s="2"/>
      <c r="H741" s="4"/>
      <c r="I741"/>
      <c r="J741"/>
      <c r="K741"/>
      <c r="L741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/>
      <c r="Y741" s="8"/>
      <c r="Z741" s="8"/>
      <c r="AA741" s="8"/>
      <c r="AB741" s="8"/>
      <c r="AC741" s="8"/>
      <c r="AD741" s="8"/>
      <c r="AE741" s="8"/>
      <c r="AF741" s="8"/>
      <c r="AG741" s="8"/>
      <c r="AH741" s="8"/>
      <c r="AI741" s="8"/>
      <c r="AK741" s="8"/>
      <c r="AL741" s="8"/>
      <c r="AM741" s="8"/>
      <c r="AN741" s="8"/>
      <c r="AO741" s="8"/>
      <c r="AP741" s="8"/>
      <c r="AQ741" s="8"/>
      <c r="AR741" s="8"/>
      <c r="AS741" s="8"/>
      <c r="AT741" s="8"/>
      <c r="AU741" s="8"/>
      <c r="AW741"/>
      <c r="AX741"/>
      <c r="AY741"/>
      <c r="AZ741"/>
    </row>
    <row r="742" spans="1:52" s="17" customFormat="1" x14ac:dyDescent="0.3">
      <c r="A742"/>
      <c r="B742"/>
      <c r="C742"/>
      <c r="D742"/>
      <c r="E742"/>
      <c r="F742" s="2"/>
      <c r="G742" s="2"/>
      <c r="H742" s="4"/>
      <c r="I742"/>
      <c r="J742"/>
      <c r="K742"/>
      <c r="L742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/>
      <c r="Y742" s="8"/>
      <c r="Z742" s="8"/>
      <c r="AA742" s="8"/>
      <c r="AB742" s="8"/>
      <c r="AC742" s="8"/>
      <c r="AD742" s="8"/>
      <c r="AE742" s="8"/>
      <c r="AF742" s="8"/>
      <c r="AG742" s="8"/>
      <c r="AH742" s="8"/>
      <c r="AI742" s="8"/>
      <c r="AK742" s="8"/>
      <c r="AL742" s="8"/>
      <c r="AM742" s="8"/>
      <c r="AN742" s="8"/>
      <c r="AO742" s="8"/>
      <c r="AP742" s="8"/>
      <c r="AQ742" s="8"/>
      <c r="AR742" s="8"/>
      <c r="AS742" s="8"/>
      <c r="AT742" s="8"/>
      <c r="AU742" s="8"/>
      <c r="AW742"/>
      <c r="AX742"/>
      <c r="AY742"/>
      <c r="AZ742"/>
    </row>
    <row r="743" spans="1:52" s="17" customFormat="1" x14ac:dyDescent="0.3">
      <c r="A743"/>
      <c r="B743"/>
      <c r="C743"/>
      <c r="D743"/>
      <c r="E743"/>
      <c r="F743" s="2"/>
      <c r="G743" s="2"/>
      <c r="H743" s="4"/>
      <c r="I743"/>
      <c r="J743"/>
      <c r="K743"/>
      <c r="L743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/>
      <c r="Y743" s="8"/>
      <c r="Z743" s="8"/>
      <c r="AA743" s="8"/>
      <c r="AB743" s="8"/>
      <c r="AC743" s="8"/>
      <c r="AD743" s="8"/>
      <c r="AE743" s="8"/>
      <c r="AF743" s="8"/>
      <c r="AG743" s="8"/>
      <c r="AH743" s="8"/>
      <c r="AI743" s="8"/>
      <c r="AK743" s="8"/>
      <c r="AL743" s="8"/>
      <c r="AM743" s="8"/>
      <c r="AN743" s="8"/>
      <c r="AO743" s="8"/>
      <c r="AP743" s="8"/>
      <c r="AQ743" s="8"/>
      <c r="AR743" s="8"/>
      <c r="AS743" s="8"/>
      <c r="AT743" s="8"/>
      <c r="AU743" s="8"/>
      <c r="AW743"/>
      <c r="AX743"/>
      <c r="AY743"/>
      <c r="AZ743"/>
    </row>
    <row r="744" spans="1:52" s="17" customFormat="1" x14ac:dyDescent="0.3">
      <c r="A744"/>
      <c r="B744"/>
      <c r="C744"/>
      <c r="D744"/>
      <c r="E744"/>
      <c r="F744" s="2"/>
      <c r="G744" s="2"/>
      <c r="H744" s="4"/>
      <c r="I744"/>
      <c r="J744"/>
      <c r="K744"/>
      <c r="L744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/>
      <c r="Y744" s="8"/>
      <c r="Z744" s="8"/>
      <c r="AA744" s="8"/>
      <c r="AB744" s="8"/>
      <c r="AC744" s="8"/>
      <c r="AD744" s="8"/>
      <c r="AE744" s="8"/>
      <c r="AF744" s="8"/>
      <c r="AG744" s="8"/>
      <c r="AH744" s="8"/>
      <c r="AI744" s="8"/>
      <c r="AK744" s="8"/>
      <c r="AL744" s="8"/>
      <c r="AM744" s="8"/>
      <c r="AN744" s="8"/>
      <c r="AO744" s="8"/>
      <c r="AP744" s="8"/>
      <c r="AQ744" s="8"/>
      <c r="AR744" s="8"/>
      <c r="AS744" s="8"/>
      <c r="AT744" s="8"/>
      <c r="AU744" s="8"/>
      <c r="AW744"/>
      <c r="AX744"/>
      <c r="AY744"/>
      <c r="AZ744"/>
    </row>
    <row r="745" spans="1:52" s="17" customFormat="1" x14ac:dyDescent="0.3">
      <c r="A745"/>
      <c r="B745"/>
      <c r="C745"/>
      <c r="D745"/>
      <c r="E745"/>
      <c r="F745" s="2"/>
      <c r="G745" s="2"/>
      <c r="H745" s="4"/>
      <c r="I745"/>
      <c r="J745"/>
      <c r="K745"/>
      <c r="L745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/>
      <c r="Y745" s="8"/>
      <c r="Z745" s="8"/>
      <c r="AA745" s="8"/>
      <c r="AB745" s="8"/>
      <c r="AC745" s="8"/>
      <c r="AD745" s="8"/>
      <c r="AE745" s="8"/>
      <c r="AF745" s="8"/>
      <c r="AG745" s="8"/>
      <c r="AH745" s="8"/>
      <c r="AI745" s="8"/>
      <c r="AK745" s="8"/>
      <c r="AL745" s="8"/>
      <c r="AM745" s="8"/>
      <c r="AN745" s="8"/>
      <c r="AO745" s="8"/>
      <c r="AP745" s="8"/>
      <c r="AQ745" s="8"/>
      <c r="AR745" s="8"/>
      <c r="AS745" s="8"/>
      <c r="AT745" s="8"/>
      <c r="AU745" s="8"/>
      <c r="AW745"/>
      <c r="AX745"/>
      <c r="AY745"/>
      <c r="AZ745"/>
    </row>
    <row r="746" spans="1:52" s="17" customFormat="1" x14ac:dyDescent="0.3">
      <c r="A746"/>
      <c r="B746"/>
      <c r="C746"/>
      <c r="D746"/>
      <c r="E746"/>
      <c r="F746" s="2"/>
      <c r="G746" s="2"/>
      <c r="H746" s="4"/>
      <c r="I746"/>
      <c r="J746"/>
      <c r="K746"/>
      <c r="L746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/>
      <c r="Y746" s="8"/>
      <c r="Z746" s="8"/>
      <c r="AA746" s="8"/>
      <c r="AB746" s="8"/>
      <c r="AC746" s="8"/>
      <c r="AD746" s="8"/>
      <c r="AE746" s="8"/>
      <c r="AF746" s="8"/>
      <c r="AG746" s="8"/>
      <c r="AH746" s="8"/>
      <c r="AI746" s="8"/>
      <c r="AK746" s="8"/>
      <c r="AL746" s="8"/>
      <c r="AM746" s="8"/>
      <c r="AN746" s="8"/>
      <c r="AO746" s="8"/>
      <c r="AP746" s="8"/>
      <c r="AQ746" s="8"/>
      <c r="AR746" s="8"/>
      <c r="AS746" s="8"/>
      <c r="AT746" s="8"/>
      <c r="AU746" s="8"/>
      <c r="AW746"/>
      <c r="AX746"/>
      <c r="AY746"/>
      <c r="AZ746"/>
    </row>
    <row r="747" spans="1:52" s="17" customFormat="1" x14ac:dyDescent="0.3">
      <c r="A747"/>
      <c r="B747"/>
      <c r="C747"/>
      <c r="D747"/>
      <c r="E747"/>
      <c r="F747" s="2"/>
      <c r="G747" s="2"/>
      <c r="H747" s="4"/>
      <c r="I747"/>
      <c r="J747"/>
      <c r="K747"/>
      <c r="L747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/>
      <c r="Y747" s="8"/>
      <c r="Z747" s="8"/>
      <c r="AA747" s="8"/>
      <c r="AB747" s="8"/>
      <c r="AC747" s="8"/>
      <c r="AD747" s="8"/>
      <c r="AE747" s="8"/>
      <c r="AF747" s="8"/>
      <c r="AG747" s="8"/>
      <c r="AH747" s="8"/>
      <c r="AI747" s="8"/>
      <c r="AK747" s="8"/>
      <c r="AL747" s="8"/>
      <c r="AM747" s="8"/>
      <c r="AN747" s="8"/>
      <c r="AO747" s="8"/>
      <c r="AP747" s="8"/>
      <c r="AQ747" s="8"/>
      <c r="AR747" s="8"/>
      <c r="AS747" s="8"/>
      <c r="AT747" s="8"/>
      <c r="AU747" s="8"/>
      <c r="AW747"/>
      <c r="AX747"/>
      <c r="AY747"/>
      <c r="AZ747"/>
    </row>
    <row r="748" spans="1:52" s="17" customFormat="1" x14ac:dyDescent="0.3">
      <c r="A748"/>
      <c r="B748"/>
      <c r="C748"/>
      <c r="D748"/>
      <c r="E748"/>
      <c r="F748" s="2"/>
      <c r="G748" s="2"/>
      <c r="H748" s="4"/>
      <c r="I748"/>
      <c r="J748"/>
      <c r="K748"/>
      <c r="L74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/>
      <c r="Y748" s="8"/>
      <c r="Z748" s="8"/>
      <c r="AA748" s="8"/>
      <c r="AB748" s="8"/>
      <c r="AC748" s="8"/>
      <c r="AD748" s="8"/>
      <c r="AE748" s="8"/>
      <c r="AF748" s="8"/>
      <c r="AG748" s="8"/>
      <c r="AH748" s="8"/>
      <c r="AI748" s="8"/>
      <c r="AK748" s="8"/>
      <c r="AL748" s="8"/>
      <c r="AM748" s="8"/>
      <c r="AN748" s="8"/>
      <c r="AO748" s="8"/>
      <c r="AP748" s="8"/>
      <c r="AQ748" s="8"/>
      <c r="AR748" s="8"/>
      <c r="AS748" s="8"/>
      <c r="AT748" s="8"/>
      <c r="AU748" s="8"/>
      <c r="AW748"/>
      <c r="AX748"/>
      <c r="AY748"/>
      <c r="AZ748"/>
    </row>
    <row r="749" spans="1:52" s="17" customFormat="1" x14ac:dyDescent="0.3">
      <c r="A749"/>
      <c r="B749"/>
      <c r="C749"/>
      <c r="D749"/>
      <c r="E749"/>
      <c r="F749" s="2"/>
      <c r="G749" s="2"/>
      <c r="H749" s="4"/>
      <c r="I749"/>
      <c r="J749"/>
      <c r="K749"/>
      <c r="L749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/>
      <c r="Y749" s="8"/>
      <c r="Z749" s="8"/>
      <c r="AA749" s="8"/>
      <c r="AB749" s="8"/>
      <c r="AC749" s="8"/>
      <c r="AD749" s="8"/>
      <c r="AE749" s="8"/>
      <c r="AF749" s="8"/>
      <c r="AG749" s="8"/>
      <c r="AH749" s="8"/>
      <c r="AI749" s="8"/>
      <c r="AK749" s="8"/>
      <c r="AL749" s="8"/>
      <c r="AM749" s="8"/>
      <c r="AN749" s="8"/>
      <c r="AO749" s="8"/>
      <c r="AP749" s="8"/>
      <c r="AQ749" s="8"/>
      <c r="AR749" s="8"/>
      <c r="AS749" s="8"/>
      <c r="AT749" s="8"/>
      <c r="AU749" s="8"/>
      <c r="AW749"/>
      <c r="AX749"/>
      <c r="AY749"/>
      <c r="AZ749"/>
    </row>
    <row r="750" spans="1:52" s="17" customFormat="1" x14ac:dyDescent="0.3">
      <c r="A750"/>
      <c r="B750"/>
      <c r="C750"/>
      <c r="D750"/>
      <c r="E750"/>
      <c r="F750" s="2"/>
      <c r="G750" s="2"/>
      <c r="H750" s="4"/>
      <c r="I750"/>
      <c r="J750"/>
      <c r="K750"/>
      <c r="L750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/>
      <c r="Y750" s="8"/>
      <c r="Z750" s="8"/>
      <c r="AA750" s="8"/>
      <c r="AB750" s="8"/>
      <c r="AC750" s="8"/>
      <c r="AD750" s="8"/>
      <c r="AE750" s="8"/>
      <c r="AF750" s="8"/>
      <c r="AG750" s="8"/>
      <c r="AH750" s="8"/>
      <c r="AI750" s="8"/>
      <c r="AK750" s="8"/>
      <c r="AL750" s="8"/>
      <c r="AM750" s="8"/>
      <c r="AN750" s="8"/>
      <c r="AO750" s="8"/>
      <c r="AP750" s="8"/>
      <c r="AQ750" s="8"/>
      <c r="AR750" s="8"/>
      <c r="AS750" s="8"/>
      <c r="AT750" s="8"/>
      <c r="AU750" s="8"/>
      <c r="AW750"/>
      <c r="AX750"/>
      <c r="AY750"/>
      <c r="AZ750"/>
    </row>
    <row r="751" spans="1:52" s="17" customFormat="1" x14ac:dyDescent="0.3">
      <c r="A751"/>
      <c r="B751"/>
      <c r="C751"/>
      <c r="D751"/>
      <c r="E751"/>
      <c r="F751" s="2"/>
      <c r="G751" s="2"/>
      <c r="H751" s="4"/>
      <c r="I751"/>
      <c r="J751"/>
      <c r="K751"/>
      <c r="L751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/>
      <c r="Y751" s="8"/>
      <c r="Z751" s="8"/>
      <c r="AA751" s="8"/>
      <c r="AB751" s="8"/>
      <c r="AC751" s="8"/>
      <c r="AD751" s="8"/>
      <c r="AE751" s="8"/>
      <c r="AF751" s="8"/>
      <c r="AG751" s="8"/>
      <c r="AH751" s="8"/>
      <c r="AI751" s="8"/>
      <c r="AK751" s="8"/>
      <c r="AL751" s="8"/>
      <c r="AM751" s="8"/>
      <c r="AN751" s="8"/>
      <c r="AO751" s="8"/>
      <c r="AP751" s="8"/>
      <c r="AQ751" s="8"/>
      <c r="AR751" s="8"/>
      <c r="AS751" s="8"/>
      <c r="AT751" s="8"/>
      <c r="AU751" s="8"/>
      <c r="AW751"/>
      <c r="AX751"/>
      <c r="AY751"/>
      <c r="AZ751"/>
    </row>
    <row r="752" spans="1:52" s="17" customFormat="1" x14ac:dyDescent="0.3">
      <c r="A752"/>
      <c r="B752"/>
      <c r="C752"/>
      <c r="D752"/>
      <c r="E752"/>
      <c r="F752" s="2"/>
      <c r="G752" s="2"/>
      <c r="H752" s="4"/>
      <c r="I752"/>
      <c r="J752"/>
      <c r="K752"/>
      <c r="L752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/>
      <c r="Y752" s="8"/>
      <c r="Z752" s="8"/>
      <c r="AA752" s="8"/>
      <c r="AB752" s="8"/>
      <c r="AC752" s="8"/>
      <c r="AD752" s="8"/>
      <c r="AE752" s="8"/>
      <c r="AF752" s="8"/>
      <c r="AG752" s="8"/>
      <c r="AH752" s="8"/>
      <c r="AI752" s="8"/>
      <c r="AK752" s="8"/>
      <c r="AL752" s="8"/>
      <c r="AM752" s="8"/>
      <c r="AN752" s="8"/>
      <c r="AO752" s="8"/>
      <c r="AP752" s="8"/>
      <c r="AQ752" s="8"/>
      <c r="AR752" s="8"/>
      <c r="AS752" s="8"/>
      <c r="AT752" s="8"/>
      <c r="AU752" s="8"/>
      <c r="AW752"/>
      <c r="AX752"/>
      <c r="AY752"/>
      <c r="AZ752"/>
    </row>
    <row r="753" spans="1:52" s="17" customFormat="1" x14ac:dyDescent="0.3">
      <c r="A753"/>
      <c r="B753"/>
      <c r="C753"/>
      <c r="D753"/>
      <c r="E753"/>
      <c r="F753" s="2"/>
      <c r="G753" s="2"/>
      <c r="H753" s="4"/>
      <c r="I753"/>
      <c r="J753"/>
      <c r="K753"/>
      <c r="L753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/>
      <c r="Y753" s="8"/>
      <c r="Z753" s="8"/>
      <c r="AA753" s="8"/>
      <c r="AB753" s="8"/>
      <c r="AC753" s="8"/>
      <c r="AD753" s="8"/>
      <c r="AE753" s="8"/>
      <c r="AF753" s="8"/>
      <c r="AG753" s="8"/>
      <c r="AH753" s="8"/>
      <c r="AI753" s="8"/>
      <c r="AK753" s="8"/>
      <c r="AL753" s="8"/>
      <c r="AM753" s="8"/>
      <c r="AN753" s="8"/>
      <c r="AO753" s="8"/>
      <c r="AP753" s="8"/>
      <c r="AQ753" s="8"/>
      <c r="AR753" s="8"/>
      <c r="AS753" s="8"/>
      <c r="AT753" s="8"/>
      <c r="AU753" s="8"/>
      <c r="AW753"/>
      <c r="AX753"/>
      <c r="AY753"/>
      <c r="AZ753"/>
    </row>
    <row r="754" spans="1:52" s="17" customFormat="1" x14ac:dyDescent="0.3">
      <c r="A754"/>
      <c r="B754"/>
      <c r="C754"/>
      <c r="D754"/>
      <c r="E754"/>
      <c r="F754" s="2"/>
      <c r="G754" s="2"/>
      <c r="H754" s="4"/>
      <c r="I754"/>
      <c r="J754"/>
      <c r="K754"/>
      <c r="L754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/>
      <c r="Y754" s="8"/>
      <c r="Z754" s="8"/>
      <c r="AA754" s="8"/>
      <c r="AB754" s="8"/>
      <c r="AC754" s="8"/>
      <c r="AD754" s="8"/>
      <c r="AE754" s="8"/>
      <c r="AF754" s="8"/>
      <c r="AG754" s="8"/>
      <c r="AH754" s="8"/>
      <c r="AI754" s="8"/>
      <c r="AK754" s="8"/>
      <c r="AL754" s="8"/>
      <c r="AM754" s="8"/>
      <c r="AN754" s="8"/>
      <c r="AO754" s="8"/>
      <c r="AP754" s="8"/>
      <c r="AQ754" s="8"/>
      <c r="AR754" s="8"/>
      <c r="AS754" s="8"/>
      <c r="AT754" s="8"/>
      <c r="AU754" s="8"/>
      <c r="AW754"/>
      <c r="AX754"/>
      <c r="AY754"/>
      <c r="AZ754"/>
    </row>
    <row r="755" spans="1:52" s="17" customFormat="1" x14ac:dyDescent="0.3">
      <c r="A755"/>
      <c r="B755"/>
      <c r="C755"/>
      <c r="D755"/>
      <c r="E755"/>
      <c r="F755" s="2"/>
      <c r="G755" s="2"/>
      <c r="H755" s="4"/>
      <c r="I755"/>
      <c r="J755"/>
      <c r="K755"/>
      <c r="L755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/>
      <c r="Y755" s="8"/>
      <c r="Z755" s="8"/>
      <c r="AA755" s="8"/>
      <c r="AB755" s="8"/>
      <c r="AC755" s="8"/>
      <c r="AD755" s="8"/>
      <c r="AE755" s="8"/>
      <c r="AF755" s="8"/>
      <c r="AG755" s="8"/>
      <c r="AH755" s="8"/>
      <c r="AI755" s="8"/>
      <c r="AK755" s="8"/>
      <c r="AL755" s="8"/>
      <c r="AM755" s="8"/>
      <c r="AN755" s="8"/>
      <c r="AO755" s="8"/>
      <c r="AP755" s="8"/>
      <c r="AQ755" s="8"/>
      <c r="AR755" s="8"/>
      <c r="AS755" s="8"/>
      <c r="AT755" s="8"/>
      <c r="AU755" s="8"/>
      <c r="AW755"/>
      <c r="AX755"/>
      <c r="AY755"/>
      <c r="AZ755"/>
    </row>
    <row r="756" spans="1:52" s="17" customFormat="1" x14ac:dyDescent="0.3">
      <c r="A756"/>
      <c r="B756"/>
      <c r="C756"/>
      <c r="D756"/>
      <c r="E756"/>
      <c r="F756" s="2"/>
      <c r="G756" s="2"/>
      <c r="H756" s="4"/>
      <c r="I756"/>
      <c r="J756"/>
      <c r="K756"/>
      <c r="L756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/>
      <c r="Y756" s="8"/>
      <c r="Z756" s="8"/>
      <c r="AA756" s="8"/>
      <c r="AB756" s="8"/>
      <c r="AC756" s="8"/>
      <c r="AD756" s="8"/>
      <c r="AE756" s="8"/>
      <c r="AF756" s="8"/>
      <c r="AG756" s="8"/>
      <c r="AH756" s="8"/>
      <c r="AI756" s="8"/>
      <c r="AK756" s="8"/>
      <c r="AL756" s="8"/>
      <c r="AM756" s="8"/>
      <c r="AN756" s="8"/>
      <c r="AO756" s="8"/>
      <c r="AP756" s="8"/>
      <c r="AQ756" s="8"/>
      <c r="AR756" s="8"/>
      <c r="AS756" s="8"/>
      <c r="AT756" s="8"/>
      <c r="AU756" s="8"/>
      <c r="AW756"/>
      <c r="AX756"/>
      <c r="AY756"/>
      <c r="AZ756"/>
    </row>
    <row r="757" spans="1:52" s="17" customFormat="1" x14ac:dyDescent="0.3">
      <c r="A757"/>
      <c r="B757"/>
      <c r="C757"/>
      <c r="D757"/>
      <c r="E757"/>
      <c r="F757" s="2"/>
      <c r="G757" s="2"/>
      <c r="H757" s="4"/>
      <c r="I757"/>
      <c r="J757"/>
      <c r="K757"/>
      <c r="L757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/>
      <c r="Y757" s="8"/>
      <c r="Z757" s="8"/>
      <c r="AA757" s="8"/>
      <c r="AB757" s="8"/>
      <c r="AC757" s="8"/>
      <c r="AD757" s="8"/>
      <c r="AE757" s="8"/>
      <c r="AF757" s="8"/>
      <c r="AG757" s="8"/>
      <c r="AH757" s="8"/>
      <c r="AI757" s="8"/>
      <c r="AK757" s="8"/>
      <c r="AL757" s="8"/>
      <c r="AM757" s="8"/>
      <c r="AN757" s="8"/>
      <c r="AO757" s="8"/>
      <c r="AP757" s="8"/>
      <c r="AQ757" s="8"/>
      <c r="AR757" s="8"/>
      <c r="AS757" s="8"/>
      <c r="AT757" s="8"/>
      <c r="AU757" s="8"/>
      <c r="AW757"/>
      <c r="AX757"/>
      <c r="AY757"/>
      <c r="AZ757"/>
    </row>
    <row r="758" spans="1:52" s="17" customFormat="1" x14ac:dyDescent="0.3">
      <c r="A758"/>
      <c r="B758"/>
      <c r="C758"/>
      <c r="D758"/>
      <c r="E758"/>
      <c r="F758" s="2"/>
      <c r="G758" s="2"/>
      <c r="H758" s="4"/>
      <c r="I758"/>
      <c r="J758"/>
      <c r="K758"/>
      <c r="L75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/>
      <c r="Y758" s="8"/>
      <c r="Z758" s="8"/>
      <c r="AA758" s="8"/>
      <c r="AB758" s="8"/>
      <c r="AC758" s="8"/>
      <c r="AD758" s="8"/>
      <c r="AE758" s="8"/>
      <c r="AF758" s="8"/>
      <c r="AG758" s="8"/>
      <c r="AH758" s="8"/>
      <c r="AI758" s="8"/>
      <c r="AK758" s="8"/>
      <c r="AL758" s="8"/>
      <c r="AM758" s="8"/>
      <c r="AN758" s="8"/>
      <c r="AO758" s="8"/>
      <c r="AP758" s="8"/>
      <c r="AQ758" s="8"/>
      <c r="AR758" s="8"/>
      <c r="AS758" s="8"/>
      <c r="AT758" s="8"/>
      <c r="AU758" s="8"/>
      <c r="AW758"/>
      <c r="AX758"/>
      <c r="AY758"/>
      <c r="AZ758"/>
    </row>
    <row r="759" spans="1:52" s="17" customFormat="1" x14ac:dyDescent="0.3">
      <c r="A759"/>
      <c r="B759"/>
      <c r="C759"/>
      <c r="D759"/>
      <c r="E759"/>
      <c r="F759" s="2"/>
      <c r="G759" s="2"/>
      <c r="H759" s="4"/>
      <c r="I759"/>
      <c r="J759"/>
      <c r="K759"/>
      <c r="L759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/>
      <c r="Y759" s="8"/>
      <c r="Z759" s="8"/>
      <c r="AA759" s="8"/>
      <c r="AB759" s="8"/>
      <c r="AC759" s="8"/>
      <c r="AD759" s="8"/>
      <c r="AE759" s="8"/>
      <c r="AF759" s="8"/>
      <c r="AG759" s="8"/>
      <c r="AH759" s="8"/>
      <c r="AI759" s="8"/>
      <c r="AK759" s="8"/>
      <c r="AL759" s="8"/>
      <c r="AM759" s="8"/>
      <c r="AN759" s="8"/>
      <c r="AO759" s="8"/>
      <c r="AP759" s="8"/>
      <c r="AQ759" s="8"/>
      <c r="AR759" s="8"/>
      <c r="AS759" s="8"/>
      <c r="AT759" s="8"/>
      <c r="AU759" s="8"/>
      <c r="AW759"/>
      <c r="AX759"/>
      <c r="AY759"/>
      <c r="AZ759"/>
    </row>
    <row r="760" spans="1:52" s="17" customFormat="1" x14ac:dyDescent="0.3">
      <c r="A760"/>
      <c r="B760"/>
      <c r="C760"/>
      <c r="D760"/>
      <c r="E760"/>
      <c r="F760" s="2"/>
      <c r="G760" s="2"/>
      <c r="H760" s="4"/>
      <c r="I760"/>
      <c r="J760"/>
      <c r="K760"/>
      <c r="L760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/>
      <c r="Y760" s="8"/>
      <c r="Z760" s="8"/>
      <c r="AA760" s="8"/>
      <c r="AB760" s="8"/>
      <c r="AC760" s="8"/>
      <c r="AD760" s="8"/>
      <c r="AE760" s="8"/>
      <c r="AF760" s="8"/>
      <c r="AG760" s="8"/>
      <c r="AH760" s="8"/>
      <c r="AI760" s="8"/>
      <c r="AK760" s="8"/>
      <c r="AL760" s="8"/>
      <c r="AM760" s="8"/>
      <c r="AN760" s="8"/>
      <c r="AO760" s="8"/>
      <c r="AP760" s="8"/>
      <c r="AQ760" s="8"/>
      <c r="AR760" s="8"/>
      <c r="AS760" s="8"/>
      <c r="AT760" s="8"/>
      <c r="AU760" s="8"/>
      <c r="AW760"/>
      <c r="AX760"/>
      <c r="AY760"/>
      <c r="AZ760"/>
    </row>
    <row r="761" spans="1:52" s="17" customFormat="1" x14ac:dyDescent="0.3">
      <c r="A761"/>
      <c r="B761"/>
      <c r="C761"/>
      <c r="D761"/>
      <c r="E761"/>
      <c r="F761" s="2"/>
      <c r="G761" s="2"/>
      <c r="H761" s="4"/>
      <c r="I761"/>
      <c r="J761"/>
      <c r="K761"/>
      <c r="L761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/>
      <c r="Y761" s="8"/>
      <c r="Z761" s="8"/>
      <c r="AA761" s="8"/>
      <c r="AB761" s="8"/>
      <c r="AC761" s="8"/>
      <c r="AD761" s="8"/>
      <c r="AE761" s="8"/>
      <c r="AF761" s="8"/>
      <c r="AG761" s="8"/>
      <c r="AH761" s="8"/>
      <c r="AI761" s="8"/>
      <c r="AK761" s="8"/>
      <c r="AL761" s="8"/>
      <c r="AM761" s="8"/>
      <c r="AN761" s="8"/>
      <c r="AO761" s="8"/>
      <c r="AP761" s="8"/>
      <c r="AQ761" s="8"/>
      <c r="AR761" s="8"/>
      <c r="AS761" s="8"/>
      <c r="AT761" s="8"/>
      <c r="AU761" s="8"/>
      <c r="AW761"/>
      <c r="AX761"/>
      <c r="AY761"/>
      <c r="AZ761"/>
    </row>
    <row r="762" spans="1:52" s="17" customFormat="1" x14ac:dyDescent="0.3">
      <c r="A762"/>
      <c r="B762"/>
      <c r="C762"/>
      <c r="D762"/>
      <c r="E762"/>
      <c r="F762" s="2"/>
      <c r="G762" s="2"/>
      <c r="H762" s="4"/>
      <c r="I762"/>
      <c r="J762"/>
      <c r="K762"/>
      <c r="L762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/>
      <c r="Y762" s="8"/>
      <c r="Z762" s="8"/>
      <c r="AA762" s="8"/>
      <c r="AB762" s="8"/>
      <c r="AC762" s="8"/>
      <c r="AD762" s="8"/>
      <c r="AE762" s="8"/>
      <c r="AF762" s="8"/>
      <c r="AG762" s="8"/>
      <c r="AH762" s="8"/>
      <c r="AI762" s="8"/>
      <c r="AK762" s="8"/>
      <c r="AL762" s="8"/>
      <c r="AM762" s="8"/>
      <c r="AN762" s="8"/>
      <c r="AO762" s="8"/>
      <c r="AP762" s="8"/>
      <c r="AQ762" s="8"/>
      <c r="AR762" s="8"/>
      <c r="AS762" s="8"/>
      <c r="AT762" s="8"/>
      <c r="AU762" s="8"/>
      <c r="AW762"/>
      <c r="AX762"/>
      <c r="AY762"/>
      <c r="AZ762"/>
    </row>
    <row r="763" spans="1:52" s="17" customFormat="1" x14ac:dyDescent="0.3">
      <c r="A763"/>
      <c r="B763"/>
      <c r="C763"/>
      <c r="D763"/>
      <c r="E763"/>
      <c r="F763" s="2"/>
      <c r="G763" s="2"/>
      <c r="H763" s="4"/>
      <c r="I763"/>
      <c r="J763"/>
      <c r="K763"/>
      <c r="L763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/>
      <c r="Y763" s="8"/>
      <c r="Z763" s="8"/>
      <c r="AA763" s="8"/>
      <c r="AB763" s="8"/>
      <c r="AC763" s="8"/>
      <c r="AD763" s="8"/>
      <c r="AE763" s="8"/>
      <c r="AF763" s="8"/>
      <c r="AG763" s="8"/>
      <c r="AH763" s="8"/>
      <c r="AI763" s="8"/>
      <c r="AK763" s="8"/>
      <c r="AL763" s="8"/>
      <c r="AM763" s="8"/>
      <c r="AN763" s="8"/>
      <c r="AO763" s="8"/>
      <c r="AP763" s="8"/>
      <c r="AQ763" s="8"/>
      <c r="AR763" s="8"/>
      <c r="AS763" s="8"/>
      <c r="AT763" s="8"/>
      <c r="AU763" s="8"/>
      <c r="AW763"/>
      <c r="AX763"/>
      <c r="AY763"/>
      <c r="AZ763"/>
    </row>
    <row r="764" spans="1:52" s="17" customFormat="1" x14ac:dyDescent="0.3">
      <c r="A764"/>
      <c r="B764"/>
      <c r="C764"/>
      <c r="D764"/>
      <c r="E764"/>
      <c r="F764" s="2"/>
      <c r="G764" s="2"/>
      <c r="H764" s="4"/>
      <c r="I764"/>
      <c r="J764"/>
      <c r="K764"/>
      <c r="L764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/>
      <c r="Y764" s="8"/>
      <c r="Z764" s="8"/>
      <c r="AA764" s="8"/>
      <c r="AB764" s="8"/>
      <c r="AC764" s="8"/>
      <c r="AD764" s="8"/>
      <c r="AE764" s="8"/>
      <c r="AF764" s="8"/>
      <c r="AG764" s="8"/>
      <c r="AH764" s="8"/>
      <c r="AI764" s="8"/>
      <c r="AK764" s="8"/>
      <c r="AL764" s="8"/>
      <c r="AM764" s="8"/>
      <c r="AN764" s="8"/>
      <c r="AO764" s="8"/>
      <c r="AP764" s="8"/>
      <c r="AQ764" s="8"/>
      <c r="AR764" s="8"/>
      <c r="AS764" s="8"/>
      <c r="AT764" s="8"/>
      <c r="AU764" s="8"/>
      <c r="AW764"/>
      <c r="AX764"/>
      <c r="AY764"/>
      <c r="AZ764"/>
    </row>
    <row r="765" spans="1:52" s="17" customFormat="1" x14ac:dyDescent="0.3">
      <c r="A765"/>
      <c r="B765"/>
      <c r="C765"/>
      <c r="D765"/>
      <c r="E765"/>
      <c r="F765" s="2"/>
      <c r="G765" s="2"/>
      <c r="H765" s="4"/>
      <c r="I765"/>
      <c r="J765"/>
      <c r="K765"/>
      <c r="L765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/>
      <c r="Y765" s="8"/>
      <c r="Z765" s="8"/>
      <c r="AA765" s="8"/>
      <c r="AB765" s="8"/>
      <c r="AC765" s="8"/>
      <c r="AD765" s="8"/>
      <c r="AE765" s="8"/>
      <c r="AF765" s="8"/>
      <c r="AG765" s="8"/>
      <c r="AH765" s="8"/>
      <c r="AI765" s="8"/>
      <c r="AK765" s="8"/>
      <c r="AL765" s="8"/>
      <c r="AM765" s="8"/>
      <c r="AN765" s="8"/>
      <c r="AO765" s="8"/>
      <c r="AP765" s="8"/>
      <c r="AQ765" s="8"/>
      <c r="AR765" s="8"/>
      <c r="AS765" s="8"/>
      <c r="AT765" s="8"/>
      <c r="AU765" s="8"/>
      <c r="AW765"/>
      <c r="AX765"/>
      <c r="AY765"/>
      <c r="AZ765"/>
    </row>
    <row r="766" spans="1:52" s="17" customFormat="1" x14ac:dyDescent="0.3">
      <c r="A766"/>
      <c r="B766"/>
      <c r="C766"/>
      <c r="D766"/>
      <c r="E766"/>
      <c r="F766" s="2"/>
      <c r="G766" s="2"/>
      <c r="H766" s="4"/>
      <c r="I766"/>
      <c r="J766"/>
      <c r="K766"/>
      <c r="L766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/>
      <c r="Y766" s="8"/>
      <c r="Z766" s="8"/>
      <c r="AA766" s="8"/>
      <c r="AB766" s="8"/>
      <c r="AC766" s="8"/>
      <c r="AD766" s="8"/>
      <c r="AE766" s="8"/>
      <c r="AF766" s="8"/>
      <c r="AG766" s="8"/>
      <c r="AH766" s="8"/>
      <c r="AI766" s="8"/>
      <c r="AK766" s="8"/>
      <c r="AL766" s="8"/>
      <c r="AM766" s="8"/>
      <c r="AN766" s="8"/>
      <c r="AO766" s="8"/>
      <c r="AP766" s="8"/>
      <c r="AQ766" s="8"/>
      <c r="AR766" s="8"/>
      <c r="AS766" s="8"/>
      <c r="AT766" s="8"/>
      <c r="AU766" s="8"/>
      <c r="AW766"/>
      <c r="AX766"/>
      <c r="AY766"/>
      <c r="AZ766"/>
    </row>
    <row r="767" spans="1:52" s="17" customFormat="1" x14ac:dyDescent="0.3">
      <c r="A767"/>
      <c r="B767"/>
      <c r="C767"/>
      <c r="D767"/>
      <c r="E767"/>
      <c r="F767" s="2"/>
      <c r="G767" s="2"/>
      <c r="H767" s="4"/>
      <c r="I767"/>
      <c r="J767"/>
      <c r="K767"/>
      <c r="L767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/>
      <c r="Y767" s="8"/>
      <c r="Z767" s="8"/>
      <c r="AA767" s="8"/>
      <c r="AB767" s="8"/>
      <c r="AC767" s="8"/>
      <c r="AD767" s="8"/>
      <c r="AE767" s="8"/>
      <c r="AF767" s="8"/>
      <c r="AG767" s="8"/>
      <c r="AH767" s="8"/>
      <c r="AI767" s="8"/>
      <c r="AK767" s="8"/>
      <c r="AL767" s="8"/>
      <c r="AM767" s="8"/>
      <c r="AN767" s="8"/>
      <c r="AO767" s="8"/>
      <c r="AP767" s="8"/>
      <c r="AQ767" s="8"/>
      <c r="AR767" s="8"/>
      <c r="AS767" s="8"/>
      <c r="AT767" s="8"/>
      <c r="AU767" s="8"/>
      <c r="AW767"/>
      <c r="AX767"/>
      <c r="AY767"/>
      <c r="AZ767"/>
    </row>
    <row r="768" spans="1:52" s="17" customFormat="1" x14ac:dyDescent="0.3">
      <c r="A768"/>
      <c r="B768"/>
      <c r="C768"/>
      <c r="D768"/>
      <c r="E768"/>
      <c r="F768" s="2"/>
      <c r="G768" s="2"/>
      <c r="H768" s="4"/>
      <c r="I768"/>
      <c r="J768"/>
      <c r="K768"/>
      <c r="L76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/>
      <c r="Y768" s="8"/>
      <c r="Z768" s="8"/>
      <c r="AA768" s="8"/>
      <c r="AB768" s="8"/>
      <c r="AC768" s="8"/>
      <c r="AD768" s="8"/>
      <c r="AE768" s="8"/>
      <c r="AF768" s="8"/>
      <c r="AG768" s="8"/>
      <c r="AH768" s="8"/>
      <c r="AI768" s="8"/>
      <c r="AK768" s="8"/>
      <c r="AL768" s="8"/>
      <c r="AM768" s="8"/>
      <c r="AN768" s="8"/>
      <c r="AO768" s="8"/>
      <c r="AP768" s="8"/>
      <c r="AQ768" s="8"/>
      <c r="AR768" s="8"/>
      <c r="AS768" s="8"/>
      <c r="AT768" s="8"/>
      <c r="AU768" s="8"/>
      <c r="AW768"/>
      <c r="AX768"/>
      <c r="AY768"/>
      <c r="AZ768"/>
    </row>
    <row r="769" spans="1:52" s="17" customFormat="1" x14ac:dyDescent="0.3">
      <c r="A769"/>
      <c r="B769"/>
      <c r="C769"/>
      <c r="D769"/>
      <c r="E769"/>
      <c r="F769" s="2"/>
      <c r="G769" s="2"/>
      <c r="H769" s="4"/>
      <c r="I769"/>
      <c r="J769"/>
      <c r="K769"/>
      <c r="L769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/>
      <c r="Y769" s="8"/>
      <c r="Z769" s="8"/>
      <c r="AA769" s="8"/>
      <c r="AB769" s="8"/>
      <c r="AC769" s="8"/>
      <c r="AD769" s="8"/>
      <c r="AE769" s="8"/>
      <c r="AF769" s="8"/>
      <c r="AG769" s="8"/>
      <c r="AH769" s="8"/>
      <c r="AI769" s="8"/>
      <c r="AK769" s="8"/>
      <c r="AL769" s="8"/>
      <c r="AM769" s="8"/>
      <c r="AN769" s="8"/>
      <c r="AO769" s="8"/>
      <c r="AP769" s="8"/>
      <c r="AQ769" s="8"/>
      <c r="AR769" s="8"/>
      <c r="AS769" s="8"/>
      <c r="AT769" s="8"/>
      <c r="AU769" s="8"/>
      <c r="AW769"/>
      <c r="AX769"/>
      <c r="AY769"/>
      <c r="AZ769"/>
    </row>
    <row r="770" spans="1:52" s="17" customFormat="1" x14ac:dyDescent="0.3">
      <c r="A770"/>
      <c r="B770"/>
      <c r="C770"/>
      <c r="D770"/>
      <c r="E770"/>
      <c r="F770" s="2"/>
      <c r="G770" s="2"/>
      <c r="H770" s="4"/>
      <c r="I770"/>
      <c r="J770"/>
      <c r="K770"/>
      <c r="L770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/>
      <c r="Y770" s="8"/>
      <c r="Z770" s="8"/>
      <c r="AA770" s="8"/>
      <c r="AB770" s="8"/>
      <c r="AC770" s="8"/>
      <c r="AD770" s="8"/>
      <c r="AE770" s="8"/>
      <c r="AF770" s="8"/>
      <c r="AG770" s="8"/>
      <c r="AH770" s="8"/>
      <c r="AI770" s="8"/>
      <c r="AK770" s="8"/>
      <c r="AL770" s="8"/>
      <c r="AM770" s="8"/>
      <c r="AN770" s="8"/>
      <c r="AO770" s="8"/>
      <c r="AP770" s="8"/>
      <c r="AQ770" s="8"/>
      <c r="AR770" s="8"/>
      <c r="AS770" s="8"/>
      <c r="AT770" s="8"/>
      <c r="AU770" s="8"/>
      <c r="AW770"/>
      <c r="AX770"/>
      <c r="AY770"/>
      <c r="AZ770"/>
    </row>
    <row r="771" spans="1:52" s="17" customFormat="1" x14ac:dyDescent="0.3">
      <c r="A771"/>
      <c r="B771"/>
      <c r="C771"/>
      <c r="D771"/>
      <c r="E771"/>
      <c r="F771" s="2"/>
      <c r="G771" s="2"/>
      <c r="H771" s="4"/>
      <c r="I771"/>
      <c r="J771"/>
      <c r="K771"/>
      <c r="L771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/>
      <c r="Y771" s="8"/>
      <c r="Z771" s="8"/>
      <c r="AA771" s="8"/>
      <c r="AB771" s="8"/>
      <c r="AC771" s="8"/>
      <c r="AD771" s="8"/>
      <c r="AE771" s="8"/>
      <c r="AF771" s="8"/>
      <c r="AG771" s="8"/>
      <c r="AH771" s="8"/>
      <c r="AI771" s="8"/>
      <c r="AK771" s="8"/>
      <c r="AL771" s="8"/>
      <c r="AM771" s="8"/>
      <c r="AN771" s="8"/>
      <c r="AO771" s="8"/>
      <c r="AP771" s="8"/>
      <c r="AQ771" s="8"/>
      <c r="AR771" s="8"/>
      <c r="AS771" s="8"/>
      <c r="AT771" s="8"/>
      <c r="AU771" s="8"/>
      <c r="AW771"/>
      <c r="AX771"/>
      <c r="AY771"/>
      <c r="AZ771"/>
    </row>
    <row r="772" spans="1:52" s="17" customFormat="1" x14ac:dyDescent="0.3">
      <c r="A772"/>
      <c r="B772"/>
      <c r="C772"/>
      <c r="D772"/>
      <c r="E772"/>
      <c r="F772" s="2"/>
      <c r="G772" s="2"/>
      <c r="H772" s="4"/>
      <c r="I772"/>
      <c r="J772"/>
      <c r="K772"/>
      <c r="L772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/>
      <c r="Y772" s="8"/>
      <c r="Z772" s="8"/>
      <c r="AA772" s="8"/>
      <c r="AB772" s="8"/>
      <c r="AC772" s="8"/>
      <c r="AD772" s="8"/>
      <c r="AE772" s="8"/>
      <c r="AF772" s="8"/>
      <c r="AG772" s="8"/>
      <c r="AH772" s="8"/>
      <c r="AI772" s="8"/>
      <c r="AK772" s="8"/>
      <c r="AL772" s="8"/>
      <c r="AM772" s="8"/>
      <c r="AN772" s="8"/>
      <c r="AO772" s="8"/>
      <c r="AP772" s="8"/>
      <c r="AQ772" s="8"/>
      <c r="AR772" s="8"/>
      <c r="AS772" s="8"/>
      <c r="AT772" s="8"/>
      <c r="AU772" s="8"/>
      <c r="AW772"/>
      <c r="AX772"/>
      <c r="AY772"/>
      <c r="AZ772"/>
    </row>
    <row r="773" spans="1:52" s="17" customFormat="1" x14ac:dyDescent="0.3">
      <c r="A773"/>
      <c r="B773"/>
      <c r="C773"/>
      <c r="D773"/>
      <c r="E773"/>
      <c r="F773" s="2"/>
      <c r="G773" s="2"/>
      <c r="H773" s="4"/>
      <c r="I773"/>
      <c r="J773"/>
      <c r="K773"/>
      <c r="L773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/>
      <c r="Y773" s="8"/>
      <c r="Z773" s="8"/>
      <c r="AA773" s="8"/>
      <c r="AB773" s="8"/>
      <c r="AC773" s="8"/>
      <c r="AD773" s="8"/>
      <c r="AE773" s="8"/>
      <c r="AF773" s="8"/>
      <c r="AG773" s="8"/>
      <c r="AH773" s="8"/>
      <c r="AI773" s="8"/>
      <c r="AK773" s="8"/>
      <c r="AL773" s="8"/>
      <c r="AM773" s="8"/>
      <c r="AN773" s="8"/>
      <c r="AO773" s="8"/>
      <c r="AP773" s="8"/>
      <c r="AQ773" s="8"/>
      <c r="AR773" s="8"/>
      <c r="AS773" s="8"/>
      <c r="AT773" s="8"/>
      <c r="AU773" s="8"/>
      <c r="AW773"/>
      <c r="AX773"/>
      <c r="AY773"/>
      <c r="AZ773"/>
    </row>
    <row r="774" spans="1:52" s="17" customFormat="1" x14ac:dyDescent="0.3">
      <c r="A774"/>
      <c r="B774"/>
      <c r="C774"/>
      <c r="D774"/>
      <c r="E774"/>
      <c r="F774" s="2"/>
      <c r="G774" s="2"/>
      <c r="H774" s="4"/>
      <c r="I774"/>
      <c r="J774"/>
      <c r="K774"/>
      <c r="L774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/>
      <c r="Y774" s="8"/>
      <c r="Z774" s="8"/>
      <c r="AA774" s="8"/>
      <c r="AB774" s="8"/>
      <c r="AC774" s="8"/>
      <c r="AD774" s="8"/>
      <c r="AE774" s="8"/>
      <c r="AF774" s="8"/>
      <c r="AG774" s="8"/>
      <c r="AH774" s="8"/>
      <c r="AI774" s="8"/>
      <c r="AK774" s="8"/>
      <c r="AL774" s="8"/>
      <c r="AM774" s="8"/>
      <c r="AN774" s="8"/>
      <c r="AO774" s="8"/>
      <c r="AP774" s="8"/>
      <c r="AQ774" s="8"/>
      <c r="AR774" s="8"/>
      <c r="AS774" s="8"/>
      <c r="AT774" s="8"/>
      <c r="AU774" s="8"/>
      <c r="AW774"/>
      <c r="AX774"/>
      <c r="AY774"/>
      <c r="AZ774"/>
    </row>
    <row r="775" spans="1:52" s="17" customFormat="1" x14ac:dyDescent="0.3">
      <c r="A775"/>
      <c r="B775"/>
      <c r="C775"/>
      <c r="D775"/>
      <c r="E775"/>
      <c r="F775" s="2"/>
      <c r="G775" s="2"/>
      <c r="H775" s="4"/>
      <c r="I775"/>
      <c r="J775"/>
      <c r="K775"/>
      <c r="L775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/>
      <c r="Y775" s="8"/>
      <c r="Z775" s="8"/>
      <c r="AA775" s="8"/>
      <c r="AB775" s="8"/>
      <c r="AC775" s="8"/>
      <c r="AD775" s="8"/>
      <c r="AE775" s="8"/>
      <c r="AF775" s="8"/>
      <c r="AG775" s="8"/>
      <c r="AH775" s="8"/>
      <c r="AI775" s="8"/>
      <c r="AK775" s="8"/>
      <c r="AL775" s="8"/>
      <c r="AM775" s="8"/>
      <c r="AN775" s="8"/>
      <c r="AO775" s="8"/>
      <c r="AP775" s="8"/>
      <c r="AQ775" s="8"/>
      <c r="AR775" s="8"/>
      <c r="AS775" s="8"/>
      <c r="AT775" s="8"/>
      <c r="AU775" s="8"/>
      <c r="AW775"/>
      <c r="AX775"/>
      <c r="AY775"/>
      <c r="AZ775"/>
    </row>
    <row r="776" spans="1:52" s="17" customFormat="1" x14ac:dyDescent="0.3">
      <c r="A776"/>
      <c r="B776"/>
      <c r="C776"/>
      <c r="D776"/>
      <c r="E776"/>
      <c r="F776" s="2"/>
      <c r="G776" s="2"/>
      <c r="H776" s="4"/>
      <c r="I776"/>
      <c r="J776"/>
      <c r="K776"/>
      <c r="L776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/>
      <c r="Y776" s="8"/>
      <c r="Z776" s="8"/>
      <c r="AA776" s="8"/>
      <c r="AB776" s="8"/>
      <c r="AC776" s="8"/>
      <c r="AD776" s="8"/>
      <c r="AE776" s="8"/>
      <c r="AF776" s="8"/>
      <c r="AG776" s="8"/>
      <c r="AH776" s="8"/>
      <c r="AI776" s="8"/>
      <c r="AK776" s="8"/>
      <c r="AL776" s="8"/>
      <c r="AM776" s="8"/>
      <c r="AN776" s="8"/>
      <c r="AO776" s="8"/>
      <c r="AP776" s="8"/>
      <c r="AQ776" s="8"/>
      <c r="AR776" s="8"/>
      <c r="AS776" s="8"/>
      <c r="AT776" s="8"/>
      <c r="AU776" s="8"/>
      <c r="AW776"/>
      <c r="AX776"/>
      <c r="AY776"/>
      <c r="AZ776"/>
    </row>
    <row r="777" spans="1:52" s="17" customFormat="1" x14ac:dyDescent="0.3">
      <c r="A777"/>
      <c r="B777"/>
      <c r="C777"/>
      <c r="D777"/>
      <c r="E777"/>
      <c r="F777" s="2"/>
      <c r="G777" s="2"/>
      <c r="H777" s="4"/>
      <c r="I777"/>
      <c r="J777"/>
      <c r="K777"/>
      <c r="L777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/>
      <c r="Y777" s="8"/>
      <c r="Z777" s="8"/>
      <c r="AA777" s="8"/>
      <c r="AB777" s="8"/>
      <c r="AC777" s="8"/>
      <c r="AD777" s="8"/>
      <c r="AE777" s="8"/>
      <c r="AF777" s="8"/>
      <c r="AG777" s="8"/>
      <c r="AH777" s="8"/>
      <c r="AI777" s="8"/>
      <c r="AK777" s="8"/>
      <c r="AL777" s="8"/>
      <c r="AM777" s="8"/>
      <c r="AN777" s="8"/>
      <c r="AO777" s="8"/>
      <c r="AP777" s="8"/>
      <c r="AQ777" s="8"/>
      <c r="AR777" s="8"/>
      <c r="AS777" s="8"/>
      <c r="AT777" s="8"/>
      <c r="AU777" s="8"/>
      <c r="AW777"/>
      <c r="AX777"/>
      <c r="AY777"/>
      <c r="AZ777"/>
    </row>
    <row r="778" spans="1:52" s="17" customFormat="1" x14ac:dyDescent="0.3">
      <c r="A778"/>
      <c r="B778"/>
      <c r="C778"/>
      <c r="D778"/>
      <c r="E778"/>
      <c r="F778" s="2"/>
      <c r="G778" s="2"/>
      <c r="H778" s="4"/>
      <c r="I778"/>
      <c r="J778"/>
      <c r="K778"/>
      <c r="L77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/>
      <c r="Y778" s="8"/>
      <c r="Z778" s="8"/>
      <c r="AA778" s="8"/>
      <c r="AB778" s="8"/>
      <c r="AC778" s="8"/>
      <c r="AD778" s="8"/>
      <c r="AE778" s="8"/>
      <c r="AF778" s="8"/>
      <c r="AG778" s="8"/>
      <c r="AH778" s="8"/>
      <c r="AI778" s="8"/>
      <c r="AK778" s="8"/>
      <c r="AL778" s="8"/>
      <c r="AM778" s="8"/>
      <c r="AN778" s="8"/>
      <c r="AO778" s="8"/>
      <c r="AP778" s="8"/>
      <c r="AQ778" s="8"/>
      <c r="AR778" s="8"/>
      <c r="AS778" s="8"/>
      <c r="AT778" s="8"/>
      <c r="AU778" s="8"/>
      <c r="AW778"/>
      <c r="AX778"/>
      <c r="AY778"/>
      <c r="AZ778"/>
    </row>
    <row r="779" spans="1:52" s="17" customFormat="1" x14ac:dyDescent="0.3">
      <c r="A779"/>
      <c r="B779"/>
      <c r="C779"/>
      <c r="D779"/>
      <c r="E779"/>
      <c r="F779" s="2"/>
      <c r="G779" s="2"/>
      <c r="H779" s="4"/>
      <c r="I779"/>
      <c r="J779"/>
      <c r="K779"/>
      <c r="L779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/>
      <c r="Y779" s="8"/>
      <c r="Z779" s="8"/>
      <c r="AA779" s="8"/>
      <c r="AB779" s="8"/>
      <c r="AC779" s="8"/>
      <c r="AD779" s="8"/>
      <c r="AE779" s="8"/>
      <c r="AF779" s="8"/>
      <c r="AG779" s="8"/>
      <c r="AH779" s="8"/>
      <c r="AI779" s="8"/>
      <c r="AK779" s="8"/>
      <c r="AL779" s="8"/>
      <c r="AM779" s="8"/>
      <c r="AN779" s="8"/>
      <c r="AO779" s="8"/>
      <c r="AP779" s="8"/>
      <c r="AQ779" s="8"/>
      <c r="AR779" s="8"/>
      <c r="AS779" s="8"/>
      <c r="AT779" s="8"/>
      <c r="AU779" s="8"/>
      <c r="AW779"/>
      <c r="AX779"/>
      <c r="AY779"/>
      <c r="AZ779"/>
    </row>
    <row r="780" spans="1:52" s="17" customFormat="1" x14ac:dyDescent="0.3">
      <c r="A780"/>
      <c r="B780"/>
      <c r="C780"/>
      <c r="D780"/>
      <c r="E780"/>
      <c r="F780" s="2"/>
      <c r="G780" s="2"/>
      <c r="H780" s="4"/>
      <c r="I780"/>
      <c r="J780"/>
      <c r="K780"/>
      <c r="L780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/>
      <c r="Y780" s="8"/>
      <c r="Z780" s="8"/>
      <c r="AA780" s="8"/>
      <c r="AB780" s="8"/>
      <c r="AC780" s="8"/>
      <c r="AD780" s="8"/>
      <c r="AE780" s="8"/>
      <c r="AF780" s="8"/>
      <c r="AG780" s="8"/>
      <c r="AH780" s="8"/>
      <c r="AI780" s="8"/>
      <c r="AK780" s="8"/>
      <c r="AL780" s="8"/>
      <c r="AM780" s="8"/>
      <c r="AN780" s="8"/>
      <c r="AO780" s="8"/>
      <c r="AP780" s="8"/>
      <c r="AQ780" s="8"/>
      <c r="AR780" s="8"/>
      <c r="AS780" s="8"/>
      <c r="AT780" s="8"/>
      <c r="AU780" s="8"/>
      <c r="AW780"/>
      <c r="AX780"/>
      <c r="AY780"/>
      <c r="AZ780"/>
    </row>
    <row r="781" spans="1:52" s="17" customFormat="1" x14ac:dyDescent="0.3">
      <c r="A781"/>
      <c r="B781"/>
      <c r="C781"/>
      <c r="D781"/>
      <c r="E781"/>
      <c r="F781" s="2"/>
      <c r="G781" s="2"/>
      <c r="H781" s="4"/>
      <c r="I781"/>
      <c r="J781"/>
      <c r="K781"/>
      <c r="L781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/>
      <c r="Y781" s="8"/>
      <c r="Z781" s="8"/>
      <c r="AA781" s="8"/>
      <c r="AB781" s="8"/>
      <c r="AC781" s="8"/>
      <c r="AD781" s="8"/>
      <c r="AE781" s="8"/>
      <c r="AF781" s="8"/>
      <c r="AG781" s="8"/>
      <c r="AH781" s="8"/>
      <c r="AI781" s="8"/>
      <c r="AK781" s="8"/>
      <c r="AL781" s="8"/>
      <c r="AM781" s="8"/>
      <c r="AN781" s="8"/>
      <c r="AO781" s="8"/>
      <c r="AP781" s="8"/>
      <c r="AQ781" s="8"/>
      <c r="AR781" s="8"/>
      <c r="AS781" s="8"/>
      <c r="AT781" s="8"/>
      <c r="AU781" s="8"/>
      <c r="AW781"/>
      <c r="AX781"/>
      <c r="AY781"/>
      <c r="AZ781"/>
    </row>
    <row r="782" spans="1:52" s="17" customFormat="1" x14ac:dyDescent="0.3">
      <c r="A782"/>
      <c r="B782"/>
      <c r="C782"/>
      <c r="D782"/>
      <c r="E782"/>
      <c r="F782" s="2"/>
      <c r="G782" s="2"/>
      <c r="H782" s="4"/>
      <c r="I782"/>
      <c r="J782"/>
      <c r="K782"/>
      <c r="L782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/>
      <c r="Y782" s="8"/>
      <c r="Z782" s="8"/>
      <c r="AA782" s="8"/>
      <c r="AB782" s="8"/>
      <c r="AC782" s="8"/>
      <c r="AD782" s="8"/>
      <c r="AE782" s="8"/>
      <c r="AF782" s="8"/>
      <c r="AG782" s="8"/>
      <c r="AH782" s="8"/>
      <c r="AI782" s="8"/>
      <c r="AK782" s="8"/>
      <c r="AL782" s="8"/>
      <c r="AM782" s="8"/>
      <c r="AN782" s="8"/>
      <c r="AO782" s="8"/>
      <c r="AP782" s="8"/>
      <c r="AQ782" s="8"/>
      <c r="AR782" s="8"/>
      <c r="AS782" s="8"/>
      <c r="AT782" s="8"/>
      <c r="AU782" s="8"/>
      <c r="AW782"/>
      <c r="AX782"/>
      <c r="AY782"/>
      <c r="AZ782"/>
    </row>
    <row r="783" spans="1:52" s="17" customFormat="1" x14ac:dyDescent="0.3">
      <c r="A783"/>
      <c r="B783"/>
      <c r="C783"/>
      <c r="D783"/>
      <c r="E783"/>
      <c r="F783" s="2"/>
      <c r="G783" s="2"/>
      <c r="H783" s="4"/>
      <c r="I783"/>
      <c r="J783"/>
      <c r="K783"/>
      <c r="L783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/>
      <c r="Y783" s="8"/>
      <c r="Z783" s="8"/>
      <c r="AA783" s="8"/>
      <c r="AB783" s="8"/>
      <c r="AC783" s="8"/>
      <c r="AD783" s="8"/>
      <c r="AE783" s="8"/>
      <c r="AF783" s="8"/>
      <c r="AG783" s="8"/>
      <c r="AH783" s="8"/>
      <c r="AI783" s="8"/>
      <c r="AK783" s="8"/>
      <c r="AL783" s="8"/>
      <c r="AM783" s="8"/>
      <c r="AN783" s="8"/>
      <c r="AO783" s="8"/>
      <c r="AP783" s="8"/>
      <c r="AQ783" s="8"/>
      <c r="AR783" s="8"/>
      <c r="AS783" s="8"/>
      <c r="AT783" s="8"/>
      <c r="AU783" s="8"/>
      <c r="AW783"/>
      <c r="AX783"/>
      <c r="AY783"/>
      <c r="AZ783"/>
    </row>
    <row r="784" spans="1:52" s="17" customFormat="1" x14ac:dyDescent="0.3">
      <c r="A784"/>
      <c r="B784"/>
      <c r="C784"/>
      <c r="D784"/>
      <c r="E784"/>
      <c r="F784" s="2"/>
      <c r="G784" s="2"/>
      <c r="H784" s="4"/>
      <c r="I784"/>
      <c r="J784"/>
      <c r="K784"/>
      <c r="L784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/>
      <c r="Y784" s="8"/>
      <c r="Z784" s="8"/>
      <c r="AA784" s="8"/>
      <c r="AB784" s="8"/>
      <c r="AC784" s="8"/>
      <c r="AD784" s="8"/>
      <c r="AE784" s="8"/>
      <c r="AF784" s="8"/>
      <c r="AG784" s="8"/>
      <c r="AH784" s="8"/>
      <c r="AI784" s="8"/>
      <c r="AK784" s="8"/>
      <c r="AL784" s="8"/>
      <c r="AM784" s="8"/>
      <c r="AN784" s="8"/>
      <c r="AO784" s="8"/>
      <c r="AP784" s="8"/>
      <c r="AQ784" s="8"/>
      <c r="AR784" s="8"/>
      <c r="AS784" s="8"/>
      <c r="AT784" s="8"/>
      <c r="AU784" s="8"/>
      <c r="AW784"/>
      <c r="AX784"/>
      <c r="AY784"/>
      <c r="AZ784"/>
    </row>
    <row r="785" spans="1:52" s="17" customFormat="1" x14ac:dyDescent="0.3">
      <c r="A785"/>
      <c r="B785"/>
      <c r="C785"/>
      <c r="D785"/>
      <c r="E785"/>
      <c r="F785" s="2"/>
      <c r="G785" s="2"/>
      <c r="H785" s="4"/>
      <c r="I785"/>
      <c r="J785"/>
      <c r="K785"/>
      <c r="L785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/>
      <c r="Y785" s="8"/>
      <c r="Z785" s="8"/>
      <c r="AA785" s="8"/>
      <c r="AB785" s="8"/>
      <c r="AC785" s="8"/>
      <c r="AD785" s="8"/>
      <c r="AE785" s="8"/>
      <c r="AF785" s="8"/>
      <c r="AG785" s="8"/>
      <c r="AH785" s="8"/>
      <c r="AI785" s="8"/>
      <c r="AK785" s="8"/>
      <c r="AL785" s="8"/>
      <c r="AM785" s="8"/>
      <c r="AN785" s="8"/>
      <c r="AO785" s="8"/>
      <c r="AP785" s="8"/>
      <c r="AQ785" s="8"/>
      <c r="AR785" s="8"/>
      <c r="AS785" s="8"/>
      <c r="AT785" s="8"/>
      <c r="AU785" s="8"/>
      <c r="AW785"/>
      <c r="AX785"/>
      <c r="AY785"/>
      <c r="AZ785"/>
    </row>
    <row r="786" spans="1:52" s="17" customFormat="1" x14ac:dyDescent="0.3">
      <c r="A786"/>
      <c r="B786"/>
      <c r="C786"/>
      <c r="D786"/>
      <c r="E786"/>
      <c r="F786" s="2"/>
      <c r="G786" s="2"/>
      <c r="H786" s="4"/>
      <c r="I786"/>
      <c r="J786"/>
      <c r="K786"/>
      <c r="L786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/>
      <c r="Y786" s="8"/>
      <c r="Z786" s="8"/>
      <c r="AA786" s="8"/>
      <c r="AB786" s="8"/>
      <c r="AC786" s="8"/>
      <c r="AD786" s="8"/>
      <c r="AE786" s="8"/>
      <c r="AF786" s="8"/>
      <c r="AG786" s="8"/>
      <c r="AH786" s="8"/>
      <c r="AI786" s="8"/>
      <c r="AK786" s="8"/>
      <c r="AL786" s="8"/>
      <c r="AM786" s="8"/>
      <c r="AN786" s="8"/>
      <c r="AO786" s="8"/>
      <c r="AP786" s="8"/>
      <c r="AQ786" s="8"/>
      <c r="AR786" s="8"/>
      <c r="AS786" s="8"/>
      <c r="AT786" s="8"/>
      <c r="AU786" s="8"/>
      <c r="AW786"/>
      <c r="AX786"/>
      <c r="AY786"/>
      <c r="AZ786"/>
    </row>
    <row r="787" spans="1:52" s="17" customFormat="1" x14ac:dyDescent="0.3">
      <c r="A787"/>
      <c r="B787"/>
      <c r="C787"/>
      <c r="D787"/>
      <c r="E787"/>
      <c r="F787" s="2"/>
      <c r="G787" s="2"/>
      <c r="H787" s="4"/>
      <c r="I787"/>
      <c r="J787"/>
      <c r="K787"/>
      <c r="L787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/>
      <c r="Y787" s="8"/>
      <c r="Z787" s="8"/>
      <c r="AA787" s="8"/>
      <c r="AB787" s="8"/>
      <c r="AC787" s="8"/>
      <c r="AD787" s="8"/>
      <c r="AE787" s="8"/>
      <c r="AF787" s="8"/>
      <c r="AG787" s="8"/>
      <c r="AH787" s="8"/>
      <c r="AI787" s="8"/>
      <c r="AK787" s="8"/>
      <c r="AL787" s="8"/>
      <c r="AM787" s="8"/>
      <c r="AN787" s="8"/>
      <c r="AO787" s="8"/>
      <c r="AP787" s="8"/>
      <c r="AQ787" s="8"/>
      <c r="AR787" s="8"/>
      <c r="AS787" s="8"/>
      <c r="AT787" s="8"/>
      <c r="AU787" s="8"/>
      <c r="AW787"/>
      <c r="AX787"/>
      <c r="AY787"/>
      <c r="AZ787"/>
    </row>
    <row r="788" spans="1:52" s="17" customFormat="1" x14ac:dyDescent="0.3">
      <c r="A788"/>
      <c r="B788"/>
      <c r="C788"/>
      <c r="D788"/>
      <c r="E788"/>
      <c r="F788" s="2"/>
      <c r="G788" s="2"/>
      <c r="H788" s="4"/>
      <c r="I788"/>
      <c r="J788"/>
      <c r="K788"/>
      <c r="L78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/>
      <c r="Y788" s="8"/>
      <c r="Z788" s="8"/>
      <c r="AA788" s="8"/>
      <c r="AB788" s="8"/>
      <c r="AC788" s="8"/>
      <c r="AD788" s="8"/>
      <c r="AE788" s="8"/>
      <c r="AF788" s="8"/>
      <c r="AG788" s="8"/>
      <c r="AH788" s="8"/>
      <c r="AI788" s="8"/>
      <c r="AK788" s="8"/>
      <c r="AL788" s="8"/>
      <c r="AM788" s="8"/>
      <c r="AN788" s="8"/>
      <c r="AO788" s="8"/>
      <c r="AP788" s="8"/>
      <c r="AQ788" s="8"/>
      <c r="AR788" s="8"/>
      <c r="AS788" s="8"/>
      <c r="AT788" s="8"/>
      <c r="AU788" s="8"/>
      <c r="AW788"/>
      <c r="AX788"/>
      <c r="AY788"/>
      <c r="AZ788"/>
    </row>
    <row r="789" spans="1:52" s="17" customFormat="1" x14ac:dyDescent="0.3">
      <c r="A789"/>
      <c r="B789"/>
      <c r="C789"/>
      <c r="D789"/>
      <c r="E789"/>
      <c r="F789" s="2"/>
      <c r="G789" s="2"/>
      <c r="H789" s="4"/>
      <c r="I789"/>
      <c r="J789"/>
      <c r="K789"/>
      <c r="L789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/>
      <c r="Y789" s="8"/>
      <c r="Z789" s="8"/>
      <c r="AA789" s="8"/>
      <c r="AB789" s="8"/>
      <c r="AC789" s="8"/>
      <c r="AD789" s="8"/>
      <c r="AE789" s="8"/>
      <c r="AF789" s="8"/>
      <c r="AG789" s="8"/>
      <c r="AH789" s="8"/>
      <c r="AI789" s="8"/>
      <c r="AK789" s="8"/>
      <c r="AL789" s="8"/>
      <c r="AM789" s="8"/>
      <c r="AN789" s="8"/>
      <c r="AO789" s="8"/>
      <c r="AP789" s="8"/>
      <c r="AQ789" s="8"/>
      <c r="AR789" s="8"/>
      <c r="AS789" s="8"/>
      <c r="AT789" s="8"/>
      <c r="AU789" s="8"/>
      <c r="AW789"/>
      <c r="AX789"/>
      <c r="AY789"/>
      <c r="AZ789"/>
    </row>
    <row r="790" spans="1:52" s="17" customFormat="1" x14ac:dyDescent="0.3">
      <c r="A790"/>
      <c r="B790"/>
      <c r="C790"/>
      <c r="D790"/>
      <c r="E790"/>
      <c r="F790" s="2"/>
      <c r="G790" s="2"/>
      <c r="H790" s="4"/>
      <c r="I790"/>
      <c r="J790"/>
      <c r="K790"/>
      <c r="L790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/>
      <c r="Y790" s="8"/>
      <c r="Z790" s="8"/>
      <c r="AA790" s="8"/>
      <c r="AB790" s="8"/>
      <c r="AC790" s="8"/>
      <c r="AD790" s="8"/>
      <c r="AE790" s="8"/>
      <c r="AF790" s="8"/>
      <c r="AG790" s="8"/>
      <c r="AH790" s="8"/>
      <c r="AI790" s="8"/>
      <c r="AK790" s="8"/>
      <c r="AL790" s="8"/>
      <c r="AM790" s="8"/>
      <c r="AN790" s="8"/>
      <c r="AO790" s="8"/>
      <c r="AP790" s="8"/>
      <c r="AQ790" s="8"/>
      <c r="AR790" s="8"/>
      <c r="AS790" s="8"/>
      <c r="AT790" s="8"/>
      <c r="AU790" s="8"/>
      <c r="AW790"/>
      <c r="AX790"/>
      <c r="AY790"/>
      <c r="AZ790"/>
    </row>
    <row r="791" spans="1:52" s="17" customFormat="1" x14ac:dyDescent="0.3">
      <c r="A791"/>
      <c r="B791"/>
      <c r="C791"/>
      <c r="D791"/>
      <c r="E791"/>
      <c r="F791" s="2"/>
      <c r="G791" s="2"/>
      <c r="H791" s="4"/>
      <c r="I791"/>
      <c r="J791"/>
      <c r="K791"/>
      <c r="L791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/>
      <c r="Y791" s="8"/>
      <c r="Z791" s="8"/>
      <c r="AA791" s="8"/>
      <c r="AB791" s="8"/>
      <c r="AC791" s="8"/>
      <c r="AD791" s="8"/>
      <c r="AE791" s="8"/>
      <c r="AF791" s="8"/>
      <c r="AG791" s="8"/>
      <c r="AH791" s="8"/>
      <c r="AI791" s="8"/>
      <c r="AK791" s="8"/>
      <c r="AL791" s="8"/>
      <c r="AM791" s="8"/>
      <c r="AN791" s="8"/>
      <c r="AO791" s="8"/>
      <c r="AP791" s="8"/>
      <c r="AQ791" s="8"/>
      <c r="AR791" s="8"/>
      <c r="AS791" s="8"/>
      <c r="AT791" s="8"/>
      <c r="AU791" s="8"/>
      <c r="AW791"/>
      <c r="AX791"/>
      <c r="AY791"/>
      <c r="AZ791"/>
    </row>
    <row r="792" spans="1:52" s="17" customFormat="1" x14ac:dyDescent="0.3">
      <c r="A792"/>
      <c r="B792"/>
      <c r="C792"/>
      <c r="D792"/>
      <c r="E792"/>
      <c r="F792" s="2"/>
      <c r="G792" s="2"/>
      <c r="H792" s="4"/>
      <c r="I792"/>
      <c r="J792"/>
      <c r="K792"/>
      <c r="L792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/>
      <c r="Y792" s="8"/>
      <c r="Z792" s="8"/>
      <c r="AA792" s="8"/>
      <c r="AB792" s="8"/>
      <c r="AC792" s="8"/>
      <c r="AD792" s="8"/>
      <c r="AE792" s="8"/>
      <c r="AF792" s="8"/>
      <c r="AG792" s="8"/>
      <c r="AH792" s="8"/>
      <c r="AI792" s="8"/>
      <c r="AK792" s="8"/>
      <c r="AL792" s="8"/>
      <c r="AM792" s="8"/>
      <c r="AN792" s="8"/>
      <c r="AO792" s="8"/>
      <c r="AP792" s="8"/>
      <c r="AQ792" s="8"/>
      <c r="AR792" s="8"/>
      <c r="AS792" s="8"/>
      <c r="AT792" s="8"/>
      <c r="AU792" s="8"/>
      <c r="AW792"/>
      <c r="AX792"/>
      <c r="AY792"/>
      <c r="AZ792"/>
    </row>
    <row r="793" spans="1:52" s="17" customFormat="1" x14ac:dyDescent="0.3">
      <c r="A793"/>
      <c r="B793"/>
      <c r="C793"/>
      <c r="D793"/>
      <c r="E793"/>
      <c r="F793" s="2"/>
      <c r="G793" s="2"/>
      <c r="H793" s="4"/>
      <c r="I793"/>
      <c r="J793"/>
      <c r="K793"/>
      <c r="L793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/>
      <c r="Y793" s="8"/>
      <c r="Z793" s="8"/>
      <c r="AA793" s="8"/>
      <c r="AB793" s="8"/>
      <c r="AC793" s="8"/>
      <c r="AD793" s="8"/>
      <c r="AE793" s="8"/>
      <c r="AF793" s="8"/>
      <c r="AG793" s="8"/>
      <c r="AH793" s="8"/>
      <c r="AI793" s="8"/>
      <c r="AK793" s="8"/>
      <c r="AL793" s="8"/>
      <c r="AM793" s="8"/>
      <c r="AN793" s="8"/>
      <c r="AO793" s="8"/>
      <c r="AP793" s="8"/>
      <c r="AQ793" s="8"/>
      <c r="AR793" s="8"/>
      <c r="AS793" s="8"/>
      <c r="AT793" s="8"/>
      <c r="AU793" s="8"/>
      <c r="AW793"/>
      <c r="AX793"/>
      <c r="AY793"/>
      <c r="AZ793"/>
    </row>
    <row r="794" spans="1:52" s="17" customFormat="1" x14ac:dyDescent="0.3">
      <c r="A794"/>
      <c r="B794"/>
      <c r="C794"/>
      <c r="D794"/>
      <c r="E794"/>
      <c r="F794" s="2"/>
      <c r="G794" s="2"/>
      <c r="H794" s="4"/>
      <c r="I794"/>
      <c r="J794"/>
      <c r="K794"/>
      <c r="L794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/>
      <c r="Y794" s="8"/>
      <c r="Z794" s="8"/>
      <c r="AA794" s="8"/>
      <c r="AB794" s="8"/>
      <c r="AC794" s="8"/>
      <c r="AD794" s="8"/>
      <c r="AE794" s="8"/>
      <c r="AF794" s="8"/>
      <c r="AG794" s="8"/>
      <c r="AH794" s="8"/>
      <c r="AI794" s="8"/>
      <c r="AK794" s="8"/>
      <c r="AL794" s="8"/>
      <c r="AM794" s="8"/>
      <c r="AN794" s="8"/>
      <c r="AO794" s="8"/>
      <c r="AP794" s="8"/>
      <c r="AQ794" s="8"/>
      <c r="AR794" s="8"/>
      <c r="AS794" s="8"/>
      <c r="AT794" s="8"/>
      <c r="AU794" s="8"/>
      <c r="AW794"/>
      <c r="AX794"/>
      <c r="AY794"/>
      <c r="AZ794"/>
    </row>
    <row r="795" spans="1:52" s="17" customFormat="1" x14ac:dyDescent="0.3">
      <c r="A795"/>
      <c r="B795"/>
      <c r="C795"/>
      <c r="D795"/>
      <c r="E795"/>
      <c r="F795" s="2"/>
      <c r="G795" s="2"/>
      <c r="H795" s="4"/>
      <c r="I795"/>
      <c r="J795"/>
      <c r="K795"/>
      <c r="L795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/>
      <c r="Y795" s="8"/>
      <c r="Z795" s="8"/>
      <c r="AA795" s="8"/>
      <c r="AB795" s="8"/>
      <c r="AC795" s="8"/>
      <c r="AD795" s="8"/>
      <c r="AE795" s="8"/>
      <c r="AF795" s="8"/>
      <c r="AG795" s="8"/>
      <c r="AH795" s="8"/>
      <c r="AI795" s="8"/>
      <c r="AK795" s="8"/>
      <c r="AL795" s="8"/>
      <c r="AM795" s="8"/>
      <c r="AN795" s="8"/>
      <c r="AO795" s="8"/>
      <c r="AP795" s="8"/>
      <c r="AQ795" s="8"/>
      <c r="AR795" s="8"/>
      <c r="AS795" s="8"/>
      <c r="AT795" s="8"/>
      <c r="AU795" s="8"/>
      <c r="AW795"/>
      <c r="AX795"/>
      <c r="AY795"/>
      <c r="AZ795"/>
    </row>
    <row r="796" spans="1:52" s="17" customFormat="1" x14ac:dyDescent="0.3">
      <c r="A796"/>
      <c r="B796"/>
      <c r="C796"/>
      <c r="D796"/>
      <c r="E796"/>
      <c r="F796" s="2"/>
      <c r="G796" s="2"/>
      <c r="H796" s="4"/>
      <c r="I796"/>
      <c r="J796"/>
      <c r="K796"/>
      <c r="L796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/>
      <c r="Y796" s="8"/>
      <c r="Z796" s="8"/>
      <c r="AA796" s="8"/>
      <c r="AB796" s="8"/>
      <c r="AC796" s="8"/>
      <c r="AD796" s="8"/>
      <c r="AE796" s="8"/>
      <c r="AF796" s="8"/>
      <c r="AG796" s="8"/>
      <c r="AH796" s="8"/>
      <c r="AI796" s="8"/>
      <c r="AK796" s="8"/>
      <c r="AL796" s="8"/>
      <c r="AM796" s="8"/>
      <c r="AN796" s="8"/>
      <c r="AO796" s="8"/>
      <c r="AP796" s="8"/>
      <c r="AQ796" s="8"/>
      <c r="AR796" s="8"/>
      <c r="AS796" s="8"/>
      <c r="AT796" s="8"/>
      <c r="AU796" s="8"/>
      <c r="AW796"/>
      <c r="AX796"/>
      <c r="AY796"/>
      <c r="AZ796"/>
    </row>
    <row r="797" spans="1:52" s="17" customFormat="1" x14ac:dyDescent="0.3">
      <c r="A797"/>
      <c r="B797"/>
      <c r="C797"/>
      <c r="D797"/>
      <c r="E797"/>
      <c r="F797" s="2"/>
      <c r="G797" s="2"/>
      <c r="H797" s="4"/>
      <c r="I797"/>
      <c r="J797"/>
      <c r="K797"/>
      <c r="L797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/>
      <c r="Y797" s="8"/>
      <c r="Z797" s="8"/>
      <c r="AA797" s="8"/>
      <c r="AB797" s="8"/>
      <c r="AC797" s="8"/>
      <c r="AD797" s="8"/>
      <c r="AE797" s="8"/>
      <c r="AF797" s="8"/>
      <c r="AG797" s="8"/>
      <c r="AH797" s="8"/>
      <c r="AI797" s="8"/>
      <c r="AK797" s="8"/>
      <c r="AL797" s="8"/>
      <c r="AM797" s="8"/>
      <c r="AN797" s="8"/>
      <c r="AO797" s="8"/>
      <c r="AP797" s="8"/>
      <c r="AQ797" s="8"/>
      <c r="AR797" s="8"/>
      <c r="AS797" s="8"/>
      <c r="AT797" s="8"/>
      <c r="AU797" s="8"/>
      <c r="AW797"/>
      <c r="AX797"/>
      <c r="AY797"/>
      <c r="AZ797"/>
    </row>
    <row r="798" spans="1:52" s="17" customFormat="1" x14ac:dyDescent="0.3">
      <c r="A798"/>
      <c r="B798"/>
      <c r="C798"/>
      <c r="D798"/>
      <c r="E798"/>
      <c r="F798" s="2"/>
      <c r="G798" s="2"/>
      <c r="H798" s="4"/>
      <c r="I798"/>
      <c r="J798"/>
      <c r="K798"/>
      <c r="L79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/>
      <c r="Y798" s="8"/>
      <c r="Z798" s="8"/>
      <c r="AA798" s="8"/>
      <c r="AB798" s="8"/>
      <c r="AC798" s="8"/>
      <c r="AD798" s="8"/>
      <c r="AE798" s="8"/>
      <c r="AF798" s="8"/>
      <c r="AG798" s="8"/>
      <c r="AH798" s="8"/>
      <c r="AI798" s="8"/>
      <c r="AK798" s="8"/>
      <c r="AL798" s="8"/>
      <c r="AM798" s="8"/>
      <c r="AN798" s="8"/>
      <c r="AO798" s="8"/>
      <c r="AP798" s="8"/>
      <c r="AQ798" s="8"/>
      <c r="AR798" s="8"/>
      <c r="AS798" s="8"/>
      <c r="AT798" s="8"/>
      <c r="AU798" s="8"/>
      <c r="AW798"/>
      <c r="AX798"/>
      <c r="AY798"/>
      <c r="AZ798"/>
    </row>
    <row r="799" spans="1:52" s="17" customFormat="1" x14ac:dyDescent="0.3">
      <c r="A799"/>
      <c r="B799"/>
      <c r="C799"/>
      <c r="D799"/>
      <c r="E799"/>
      <c r="F799" s="2"/>
      <c r="G799" s="2"/>
      <c r="H799" s="4"/>
      <c r="I799"/>
      <c r="J799"/>
      <c r="K799"/>
      <c r="L799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/>
      <c r="Y799" s="8"/>
      <c r="Z799" s="8"/>
      <c r="AA799" s="8"/>
      <c r="AB799" s="8"/>
      <c r="AC799" s="8"/>
      <c r="AD799" s="8"/>
      <c r="AE799" s="8"/>
      <c r="AF799" s="8"/>
      <c r="AG799" s="8"/>
      <c r="AH799" s="8"/>
      <c r="AI799" s="8"/>
      <c r="AK799" s="8"/>
      <c r="AL799" s="8"/>
      <c r="AM799" s="8"/>
      <c r="AN799" s="8"/>
      <c r="AO799" s="8"/>
      <c r="AP799" s="8"/>
      <c r="AQ799" s="8"/>
      <c r="AR799" s="8"/>
      <c r="AS799" s="8"/>
      <c r="AT799" s="8"/>
      <c r="AU799" s="8"/>
      <c r="AW799"/>
      <c r="AX799"/>
      <c r="AY799"/>
      <c r="AZ799"/>
    </row>
    <row r="800" spans="1:52" s="17" customFormat="1" x14ac:dyDescent="0.3">
      <c r="A800"/>
      <c r="B800"/>
      <c r="C800"/>
      <c r="D800"/>
      <c r="E800"/>
      <c r="F800" s="2"/>
      <c r="G800" s="2"/>
      <c r="H800" s="4"/>
      <c r="I800"/>
      <c r="J800"/>
      <c r="K800"/>
      <c r="L800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/>
      <c r="Y800" s="8"/>
      <c r="Z800" s="8"/>
      <c r="AA800" s="8"/>
      <c r="AB800" s="8"/>
      <c r="AC800" s="8"/>
      <c r="AD800" s="8"/>
      <c r="AE800" s="8"/>
      <c r="AF800" s="8"/>
      <c r="AG800" s="8"/>
      <c r="AH800" s="8"/>
      <c r="AI800" s="8"/>
      <c r="AK800" s="8"/>
      <c r="AL800" s="8"/>
      <c r="AM800" s="8"/>
      <c r="AN800" s="8"/>
      <c r="AO800" s="8"/>
      <c r="AP800" s="8"/>
      <c r="AQ800" s="8"/>
      <c r="AR800" s="8"/>
      <c r="AS800" s="8"/>
      <c r="AT800" s="8"/>
      <c r="AU800" s="8"/>
      <c r="AW800"/>
      <c r="AX800"/>
      <c r="AY800"/>
      <c r="AZ800"/>
    </row>
    <row r="801" spans="1:52" s="17" customFormat="1" x14ac:dyDescent="0.3">
      <c r="A801"/>
      <c r="B801"/>
      <c r="C801"/>
      <c r="D801"/>
      <c r="E801"/>
      <c r="F801" s="2"/>
      <c r="G801" s="2"/>
      <c r="H801" s="4"/>
      <c r="I801"/>
      <c r="J801"/>
      <c r="K801"/>
      <c r="L801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/>
      <c r="Y801" s="8"/>
      <c r="Z801" s="8"/>
      <c r="AA801" s="8"/>
      <c r="AB801" s="8"/>
      <c r="AC801" s="8"/>
      <c r="AD801" s="8"/>
      <c r="AE801" s="8"/>
      <c r="AF801" s="8"/>
      <c r="AG801" s="8"/>
      <c r="AH801" s="8"/>
      <c r="AI801" s="8"/>
      <c r="AK801" s="8"/>
      <c r="AL801" s="8"/>
      <c r="AM801" s="8"/>
      <c r="AN801" s="8"/>
      <c r="AO801" s="8"/>
      <c r="AP801" s="8"/>
      <c r="AQ801" s="8"/>
      <c r="AR801" s="8"/>
      <c r="AS801" s="8"/>
      <c r="AT801" s="8"/>
      <c r="AU801" s="8"/>
      <c r="AW801"/>
      <c r="AX801"/>
      <c r="AY801"/>
      <c r="AZ801"/>
    </row>
    <row r="802" spans="1:52" s="17" customFormat="1" x14ac:dyDescent="0.3">
      <c r="A802"/>
      <c r="B802"/>
      <c r="C802"/>
      <c r="D802"/>
      <c r="E802"/>
      <c r="F802" s="2"/>
      <c r="G802" s="2"/>
      <c r="H802" s="4"/>
      <c r="I802"/>
      <c r="J802"/>
      <c r="K802"/>
      <c r="L802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/>
      <c r="Y802" s="8"/>
      <c r="Z802" s="8"/>
      <c r="AA802" s="8"/>
      <c r="AB802" s="8"/>
      <c r="AC802" s="8"/>
      <c r="AD802" s="8"/>
      <c r="AE802" s="8"/>
      <c r="AF802" s="8"/>
      <c r="AG802" s="8"/>
      <c r="AH802" s="8"/>
      <c r="AI802" s="8"/>
      <c r="AK802" s="8"/>
      <c r="AL802" s="8"/>
      <c r="AM802" s="8"/>
      <c r="AN802" s="8"/>
      <c r="AO802" s="8"/>
      <c r="AP802" s="8"/>
      <c r="AQ802" s="8"/>
      <c r="AR802" s="8"/>
      <c r="AS802" s="8"/>
      <c r="AT802" s="8"/>
      <c r="AU802" s="8"/>
      <c r="AW802"/>
      <c r="AX802"/>
      <c r="AY802"/>
      <c r="AZ802"/>
    </row>
    <row r="803" spans="1:52" s="17" customFormat="1" x14ac:dyDescent="0.3">
      <c r="A803"/>
      <c r="B803"/>
      <c r="C803"/>
      <c r="D803"/>
      <c r="E803"/>
      <c r="F803" s="2"/>
      <c r="G803" s="2"/>
      <c r="H803" s="4"/>
      <c r="I803"/>
      <c r="J803"/>
      <c r="K803"/>
      <c r="L803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/>
      <c r="Y803" s="8"/>
      <c r="Z803" s="8"/>
      <c r="AA803" s="8"/>
      <c r="AB803" s="8"/>
      <c r="AC803" s="8"/>
      <c r="AD803" s="8"/>
      <c r="AE803" s="8"/>
      <c r="AF803" s="8"/>
      <c r="AG803" s="8"/>
      <c r="AH803" s="8"/>
      <c r="AI803" s="8"/>
      <c r="AK803" s="8"/>
      <c r="AL803" s="8"/>
      <c r="AM803" s="8"/>
      <c r="AN803" s="8"/>
      <c r="AO803" s="8"/>
      <c r="AP803" s="8"/>
      <c r="AQ803" s="8"/>
      <c r="AR803" s="8"/>
      <c r="AS803" s="8"/>
      <c r="AT803" s="8"/>
      <c r="AU803" s="8"/>
      <c r="AW803"/>
      <c r="AX803"/>
      <c r="AY803"/>
      <c r="AZ803"/>
    </row>
    <row r="804" spans="1:52" s="17" customFormat="1" x14ac:dyDescent="0.3">
      <c r="A804"/>
      <c r="B804"/>
      <c r="C804"/>
      <c r="D804"/>
      <c r="E804"/>
      <c r="F804" s="2"/>
      <c r="G804" s="2"/>
      <c r="H804" s="4"/>
      <c r="I804"/>
      <c r="J804"/>
      <c r="K804"/>
      <c r="L804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/>
      <c r="Y804" s="8"/>
      <c r="Z804" s="8"/>
      <c r="AA804" s="8"/>
      <c r="AB804" s="8"/>
      <c r="AC804" s="8"/>
      <c r="AD804" s="8"/>
      <c r="AE804" s="8"/>
      <c r="AF804" s="8"/>
      <c r="AG804" s="8"/>
      <c r="AH804" s="8"/>
      <c r="AI804" s="8"/>
      <c r="AK804" s="8"/>
      <c r="AL804" s="8"/>
      <c r="AM804" s="8"/>
      <c r="AN804" s="8"/>
      <c r="AO804" s="8"/>
      <c r="AP804" s="8"/>
      <c r="AQ804" s="8"/>
      <c r="AR804" s="8"/>
      <c r="AS804" s="8"/>
      <c r="AT804" s="8"/>
      <c r="AU804" s="8"/>
      <c r="AW804"/>
      <c r="AX804"/>
      <c r="AY804"/>
      <c r="AZ804"/>
    </row>
    <row r="805" spans="1:52" s="17" customFormat="1" x14ac:dyDescent="0.3">
      <c r="A805"/>
      <c r="B805"/>
      <c r="C805"/>
      <c r="D805"/>
      <c r="E805"/>
      <c r="F805" s="2"/>
      <c r="G805" s="2"/>
      <c r="H805" s="4"/>
      <c r="I805"/>
      <c r="J805"/>
      <c r="K805"/>
      <c r="L805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/>
      <c r="Y805" s="8"/>
      <c r="Z805" s="8"/>
      <c r="AA805" s="8"/>
      <c r="AB805" s="8"/>
      <c r="AC805" s="8"/>
      <c r="AD805" s="8"/>
      <c r="AE805" s="8"/>
      <c r="AF805" s="8"/>
      <c r="AG805" s="8"/>
      <c r="AH805" s="8"/>
      <c r="AI805" s="8"/>
      <c r="AK805" s="8"/>
      <c r="AL805" s="8"/>
      <c r="AM805" s="8"/>
      <c r="AN805" s="8"/>
      <c r="AO805" s="8"/>
      <c r="AP805" s="8"/>
      <c r="AQ805" s="8"/>
      <c r="AR805" s="8"/>
      <c r="AS805" s="8"/>
      <c r="AT805" s="8"/>
      <c r="AU805" s="8"/>
      <c r="AW805"/>
      <c r="AX805"/>
      <c r="AY805"/>
      <c r="AZ805"/>
    </row>
    <row r="806" spans="1:52" s="17" customFormat="1" x14ac:dyDescent="0.3">
      <c r="A806"/>
      <c r="B806"/>
      <c r="C806"/>
      <c r="D806"/>
      <c r="E806"/>
      <c r="F806" s="2"/>
      <c r="G806" s="2"/>
      <c r="H806" s="4"/>
      <c r="I806"/>
      <c r="J806"/>
      <c r="K806"/>
      <c r="L806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/>
      <c r="Y806" s="8"/>
      <c r="Z806" s="8"/>
      <c r="AA806" s="8"/>
      <c r="AB806" s="8"/>
      <c r="AC806" s="8"/>
      <c r="AD806" s="8"/>
      <c r="AE806" s="8"/>
      <c r="AF806" s="8"/>
      <c r="AG806" s="8"/>
      <c r="AH806" s="8"/>
      <c r="AI806" s="8"/>
      <c r="AK806" s="8"/>
      <c r="AL806" s="8"/>
      <c r="AM806" s="8"/>
      <c r="AN806" s="8"/>
      <c r="AO806" s="8"/>
      <c r="AP806" s="8"/>
      <c r="AQ806" s="8"/>
      <c r="AR806" s="8"/>
      <c r="AS806" s="8"/>
      <c r="AT806" s="8"/>
      <c r="AU806" s="8"/>
      <c r="AW806"/>
      <c r="AX806"/>
      <c r="AY806"/>
      <c r="AZ806"/>
    </row>
    <row r="807" spans="1:52" s="17" customFormat="1" x14ac:dyDescent="0.3">
      <c r="A807"/>
      <c r="B807"/>
      <c r="C807"/>
      <c r="D807"/>
      <c r="E807"/>
      <c r="F807" s="2"/>
      <c r="G807" s="2"/>
      <c r="H807" s="4"/>
      <c r="I807"/>
      <c r="J807"/>
      <c r="K807"/>
      <c r="L807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/>
      <c r="Y807" s="8"/>
      <c r="Z807" s="8"/>
      <c r="AA807" s="8"/>
      <c r="AB807" s="8"/>
      <c r="AC807" s="8"/>
      <c r="AD807" s="8"/>
      <c r="AE807" s="8"/>
      <c r="AF807" s="8"/>
      <c r="AG807" s="8"/>
      <c r="AH807" s="8"/>
      <c r="AI807" s="8"/>
      <c r="AK807" s="8"/>
      <c r="AL807" s="8"/>
      <c r="AM807" s="8"/>
      <c r="AN807" s="8"/>
      <c r="AO807" s="8"/>
      <c r="AP807" s="8"/>
      <c r="AQ807" s="8"/>
      <c r="AR807" s="8"/>
      <c r="AS807" s="8"/>
      <c r="AT807" s="8"/>
      <c r="AU807" s="8"/>
      <c r="AW807"/>
      <c r="AX807"/>
      <c r="AY807"/>
      <c r="AZ807"/>
    </row>
    <row r="808" spans="1:52" s="17" customFormat="1" x14ac:dyDescent="0.3">
      <c r="A808"/>
      <c r="B808"/>
      <c r="C808"/>
      <c r="D808"/>
      <c r="E808"/>
      <c r="F808" s="2"/>
      <c r="G808" s="2"/>
      <c r="H808" s="4"/>
      <c r="I808"/>
      <c r="J808"/>
      <c r="K808"/>
      <c r="L80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/>
      <c r="Y808" s="8"/>
      <c r="Z808" s="8"/>
      <c r="AA808" s="8"/>
      <c r="AB808" s="8"/>
      <c r="AC808" s="8"/>
      <c r="AD808" s="8"/>
      <c r="AE808" s="8"/>
      <c r="AF808" s="8"/>
      <c r="AG808" s="8"/>
      <c r="AH808" s="8"/>
      <c r="AI808" s="8"/>
      <c r="AK808" s="8"/>
      <c r="AL808" s="8"/>
      <c r="AM808" s="8"/>
      <c r="AN808" s="8"/>
      <c r="AO808" s="8"/>
      <c r="AP808" s="8"/>
      <c r="AQ808" s="8"/>
      <c r="AR808" s="8"/>
      <c r="AS808" s="8"/>
      <c r="AT808" s="8"/>
      <c r="AU808" s="8"/>
      <c r="AW808"/>
      <c r="AX808"/>
      <c r="AY808"/>
      <c r="AZ808"/>
    </row>
    <row r="809" spans="1:52" s="17" customFormat="1" x14ac:dyDescent="0.3">
      <c r="A809"/>
      <c r="B809"/>
      <c r="C809"/>
      <c r="D809"/>
      <c r="E809"/>
      <c r="F809" s="2"/>
      <c r="G809" s="2"/>
      <c r="H809" s="4"/>
      <c r="I809"/>
      <c r="J809"/>
      <c r="K809"/>
      <c r="L809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/>
      <c r="Y809" s="8"/>
      <c r="Z809" s="8"/>
      <c r="AA809" s="8"/>
      <c r="AB809" s="8"/>
      <c r="AC809" s="8"/>
      <c r="AD809" s="8"/>
      <c r="AE809" s="8"/>
      <c r="AF809" s="8"/>
      <c r="AG809" s="8"/>
      <c r="AH809" s="8"/>
      <c r="AI809" s="8"/>
      <c r="AK809" s="8"/>
      <c r="AL809" s="8"/>
      <c r="AM809" s="8"/>
      <c r="AN809" s="8"/>
      <c r="AO809" s="8"/>
      <c r="AP809" s="8"/>
      <c r="AQ809" s="8"/>
      <c r="AR809" s="8"/>
      <c r="AS809" s="8"/>
      <c r="AT809" s="8"/>
      <c r="AU809" s="8"/>
      <c r="AW809"/>
      <c r="AX809"/>
      <c r="AY809"/>
      <c r="AZ809"/>
    </row>
    <row r="810" spans="1:52" s="17" customFormat="1" x14ac:dyDescent="0.3">
      <c r="A810"/>
      <c r="B810"/>
      <c r="C810"/>
      <c r="D810"/>
      <c r="E810"/>
      <c r="F810" s="2"/>
      <c r="G810" s="2"/>
      <c r="H810" s="4"/>
      <c r="I810"/>
      <c r="J810"/>
      <c r="K810"/>
      <c r="L810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/>
      <c r="Y810" s="8"/>
      <c r="Z810" s="8"/>
      <c r="AA810" s="8"/>
      <c r="AB810" s="8"/>
      <c r="AC810" s="8"/>
      <c r="AD810" s="8"/>
      <c r="AE810" s="8"/>
      <c r="AF810" s="8"/>
      <c r="AG810" s="8"/>
      <c r="AH810" s="8"/>
      <c r="AI810" s="8"/>
      <c r="AK810" s="8"/>
      <c r="AL810" s="8"/>
      <c r="AM810" s="8"/>
      <c r="AN810" s="8"/>
      <c r="AO810" s="8"/>
      <c r="AP810" s="8"/>
      <c r="AQ810" s="8"/>
      <c r="AR810" s="8"/>
      <c r="AS810" s="8"/>
      <c r="AT810" s="8"/>
      <c r="AU810" s="8"/>
      <c r="AW810"/>
      <c r="AX810"/>
      <c r="AY810"/>
      <c r="AZ810"/>
    </row>
    <row r="811" spans="1:52" s="17" customFormat="1" x14ac:dyDescent="0.3">
      <c r="A811"/>
      <c r="B811"/>
      <c r="C811"/>
      <c r="D811"/>
      <c r="E811"/>
      <c r="F811" s="2"/>
      <c r="G811" s="2"/>
      <c r="H811" s="4"/>
      <c r="I811"/>
      <c r="J811"/>
      <c r="K811"/>
      <c r="L811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/>
      <c r="Y811" s="8"/>
      <c r="Z811" s="8"/>
      <c r="AA811" s="8"/>
      <c r="AB811" s="8"/>
      <c r="AC811" s="8"/>
      <c r="AD811" s="8"/>
      <c r="AE811" s="8"/>
      <c r="AF811" s="8"/>
      <c r="AG811" s="8"/>
      <c r="AH811" s="8"/>
      <c r="AI811" s="8"/>
      <c r="AK811" s="8"/>
      <c r="AL811" s="8"/>
      <c r="AM811" s="8"/>
      <c r="AN811" s="8"/>
      <c r="AO811" s="8"/>
      <c r="AP811" s="8"/>
      <c r="AQ811" s="8"/>
      <c r="AR811" s="8"/>
      <c r="AS811" s="8"/>
      <c r="AT811" s="8"/>
      <c r="AU811" s="8"/>
      <c r="AW811"/>
      <c r="AX811"/>
      <c r="AY811"/>
      <c r="AZ811"/>
    </row>
    <row r="812" spans="1:52" s="17" customFormat="1" x14ac:dyDescent="0.3">
      <c r="A812"/>
      <c r="B812"/>
      <c r="C812"/>
      <c r="D812"/>
      <c r="E812"/>
      <c r="F812" s="2"/>
      <c r="G812" s="2"/>
      <c r="H812" s="4"/>
      <c r="I812"/>
      <c r="J812"/>
      <c r="K812"/>
      <c r="L812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/>
      <c r="Y812" s="8"/>
      <c r="Z812" s="8"/>
      <c r="AA812" s="8"/>
      <c r="AB812" s="8"/>
      <c r="AC812" s="8"/>
      <c r="AD812" s="8"/>
      <c r="AE812" s="8"/>
      <c r="AF812" s="8"/>
      <c r="AG812" s="8"/>
      <c r="AH812" s="8"/>
      <c r="AI812" s="8"/>
      <c r="AK812" s="8"/>
      <c r="AL812" s="8"/>
      <c r="AM812" s="8"/>
      <c r="AN812" s="8"/>
      <c r="AO812" s="8"/>
      <c r="AP812" s="8"/>
      <c r="AQ812" s="8"/>
      <c r="AR812" s="8"/>
      <c r="AS812" s="8"/>
      <c r="AT812" s="8"/>
      <c r="AU812" s="8"/>
      <c r="AW812"/>
      <c r="AX812"/>
      <c r="AY812"/>
      <c r="AZ812"/>
    </row>
    <row r="813" spans="1:52" s="17" customFormat="1" x14ac:dyDescent="0.3">
      <c r="A813"/>
      <c r="B813"/>
      <c r="C813"/>
      <c r="D813"/>
      <c r="E813"/>
      <c r="F813" s="2"/>
      <c r="G813" s="2"/>
      <c r="H813" s="4"/>
      <c r="I813"/>
      <c r="J813"/>
      <c r="K813"/>
      <c r="L813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/>
      <c r="Y813" s="8"/>
      <c r="Z813" s="8"/>
      <c r="AA813" s="8"/>
      <c r="AB813" s="8"/>
      <c r="AC813" s="8"/>
      <c r="AD813" s="8"/>
      <c r="AE813" s="8"/>
      <c r="AF813" s="8"/>
      <c r="AG813" s="8"/>
      <c r="AH813" s="8"/>
      <c r="AI813" s="8"/>
      <c r="AK813" s="8"/>
      <c r="AL813" s="8"/>
      <c r="AM813" s="8"/>
      <c r="AN813" s="8"/>
      <c r="AO813" s="8"/>
      <c r="AP813" s="8"/>
      <c r="AQ813" s="8"/>
      <c r="AR813" s="8"/>
      <c r="AS813" s="8"/>
      <c r="AT813" s="8"/>
      <c r="AU813" s="8"/>
      <c r="AW813"/>
      <c r="AX813"/>
      <c r="AY813"/>
      <c r="AZ813"/>
    </row>
    <row r="814" spans="1:52" s="17" customFormat="1" x14ac:dyDescent="0.3">
      <c r="A814"/>
      <c r="B814"/>
      <c r="C814"/>
      <c r="D814"/>
      <c r="E814"/>
      <c r="F814" s="2"/>
      <c r="G814" s="2"/>
      <c r="H814" s="4"/>
      <c r="I814"/>
      <c r="J814"/>
      <c r="K814"/>
      <c r="L814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/>
      <c r="Y814" s="8"/>
      <c r="Z814" s="8"/>
      <c r="AA814" s="8"/>
      <c r="AB814" s="8"/>
      <c r="AC814" s="8"/>
      <c r="AD814" s="8"/>
      <c r="AE814" s="8"/>
      <c r="AF814" s="8"/>
      <c r="AG814" s="8"/>
      <c r="AH814" s="8"/>
      <c r="AI814" s="8"/>
      <c r="AK814" s="8"/>
      <c r="AL814" s="8"/>
      <c r="AM814" s="8"/>
      <c r="AN814" s="8"/>
      <c r="AO814" s="8"/>
      <c r="AP814" s="8"/>
      <c r="AQ814" s="8"/>
      <c r="AR814" s="8"/>
      <c r="AS814" s="8"/>
      <c r="AT814" s="8"/>
      <c r="AU814" s="8"/>
      <c r="AW814"/>
      <c r="AX814"/>
      <c r="AY814"/>
      <c r="AZ814"/>
    </row>
    <row r="815" spans="1:52" s="17" customFormat="1" x14ac:dyDescent="0.3">
      <c r="A815"/>
      <c r="B815"/>
      <c r="C815"/>
      <c r="D815"/>
      <c r="E815"/>
      <c r="F815" s="2"/>
      <c r="G815" s="2"/>
      <c r="H815" s="4"/>
      <c r="I815"/>
      <c r="J815"/>
      <c r="K815"/>
      <c r="L815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/>
      <c r="Y815" s="8"/>
      <c r="Z815" s="8"/>
      <c r="AA815" s="8"/>
      <c r="AB815" s="8"/>
      <c r="AC815" s="8"/>
      <c r="AD815" s="8"/>
      <c r="AE815" s="8"/>
      <c r="AF815" s="8"/>
      <c r="AG815" s="8"/>
      <c r="AH815" s="8"/>
      <c r="AI815" s="8"/>
      <c r="AK815" s="8"/>
      <c r="AL815" s="8"/>
      <c r="AM815" s="8"/>
      <c r="AN815" s="8"/>
      <c r="AO815" s="8"/>
      <c r="AP815" s="8"/>
      <c r="AQ815" s="8"/>
      <c r="AR815" s="8"/>
      <c r="AS815" s="8"/>
      <c r="AT815" s="8"/>
      <c r="AU815" s="8"/>
      <c r="AW815"/>
      <c r="AX815"/>
      <c r="AY815"/>
      <c r="AZ815"/>
    </row>
    <row r="816" spans="1:52" s="17" customFormat="1" x14ac:dyDescent="0.3">
      <c r="A816"/>
      <c r="B816"/>
      <c r="C816"/>
      <c r="D816"/>
      <c r="E816"/>
      <c r="F816" s="2"/>
      <c r="G816" s="2"/>
      <c r="H816" s="4"/>
      <c r="I816"/>
      <c r="J816"/>
      <c r="K816"/>
      <c r="L816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/>
      <c r="Y816" s="8"/>
      <c r="Z816" s="8"/>
      <c r="AA816" s="8"/>
      <c r="AB816" s="8"/>
      <c r="AC816" s="8"/>
      <c r="AD816" s="8"/>
      <c r="AE816" s="8"/>
      <c r="AF816" s="8"/>
      <c r="AG816" s="8"/>
      <c r="AH816" s="8"/>
      <c r="AI816" s="8"/>
      <c r="AK816" s="8"/>
      <c r="AL816" s="8"/>
      <c r="AM816" s="8"/>
      <c r="AN816" s="8"/>
      <c r="AO816" s="8"/>
      <c r="AP816" s="8"/>
      <c r="AQ816" s="8"/>
      <c r="AR816" s="8"/>
      <c r="AS816" s="8"/>
      <c r="AT816" s="8"/>
      <c r="AU816" s="8"/>
      <c r="AW816"/>
      <c r="AX816"/>
      <c r="AY816"/>
      <c r="AZ816"/>
    </row>
    <row r="817" spans="1:52" s="17" customFormat="1" x14ac:dyDescent="0.3">
      <c r="A817"/>
      <c r="B817"/>
      <c r="C817"/>
      <c r="D817"/>
      <c r="E817"/>
      <c r="F817" s="2"/>
      <c r="G817" s="2"/>
      <c r="H817" s="4"/>
      <c r="I817"/>
      <c r="J817"/>
      <c r="K817"/>
      <c r="L817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/>
      <c r="Y817" s="8"/>
      <c r="Z817" s="8"/>
      <c r="AA817" s="8"/>
      <c r="AB817" s="8"/>
      <c r="AC817" s="8"/>
      <c r="AD817" s="8"/>
      <c r="AE817" s="8"/>
      <c r="AF817" s="8"/>
      <c r="AG817" s="8"/>
      <c r="AH817" s="8"/>
      <c r="AI817" s="8"/>
      <c r="AK817" s="8"/>
      <c r="AL817" s="8"/>
      <c r="AM817" s="8"/>
      <c r="AN817" s="8"/>
      <c r="AO817" s="8"/>
      <c r="AP817" s="8"/>
      <c r="AQ817" s="8"/>
      <c r="AR817" s="8"/>
      <c r="AS817" s="8"/>
      <c r="AT817" s="8"/>
      <c r="AU817" s="8"/>
      <c r="AW817"/>
      <c r="AX817"/>
      <c r="AY817"/>
      <c r="AZ817"/>
    </row>
    <row r="818" spans="1:52" s="17" customFormat="1" x14ac:dyDescent="0.3">
      <c r="A818"/>
      <c r="B818"/>
      <c r="C818"/>
      <c r="D818"/>
      <c r="E818"/>
      <c r="F818" s="2"/>
      <c r="G818" s="2"/>
      <c r="H818" s="4"/>
      <c r="I818"/>
      <c r="J818"/>
      <c r="K818"/>
      <c r="L81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/>
      <c r="Y818" s="8"/>
      <c r="Z818" s="8"/>
      <c r="AA818" s="8"/>
      <c r="AB818" s="8"/>
      <c r="AC818" s="8"/>
      <c r="AD818" s="8"/>
      <c r="AE818" s="8"/>
      <c r="AF818" s="8"/>
      <c r="AG818" s="8"/>
      <c r="AH818" s="8"/>
      <c r="AI818" s="8"/>
      <c r="AK818" s="8"/>
      <c r="AL818" s="8"/>
      <c r="AM818" s="8"/>
      <c r="AN818" s="8"/>
      <c r="AO818" s="8"/>
      <c r="AP818" s="8"/>
      <c r="AQ818" s="8"/>
      <c r="AR818" s="8"/>
      <c r="AS818" s="8"/>
      <c r="AT818" s="8"/>
      <c r="AU818" s="8"/>
      <c r="AW818"/>
      <c r="AX818"/>
      <c r="AY818"/>
      <c r="AZ818"/>
    </row>
    <row r="819" spans="1:52" s="17" customFormat="1" x14ac:dyDescent="0.3">
      <c r="A819"/>
      <c r="B819"/>
      <c r="C819"/>
      <c r="D819"/>
      <c r="E819"/>
      <c r="F819" s="2"/>
      <c r="G819" s="2"/>
      <c r="H819" s="4"/>
      <c r="I819"/>
      <c r="J819"/>
      <c r="K819"/>
      <c r="L819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/>
      <c r="Y819" s="8"/>
      <c r="Z819" s="8"/>
      <c r="AA819" s="8"/>
      <c r="AB819" s="8"/>
      <c r="AC819" s="8"/>
      <c r="AD819" s="8"/>
      <c r="AE819" s="8"/>
      <c r="AF819" s="8"/>
      <c r="AG819" s="8"/>
      <c r="AH819" s="8"/>
      <c r="AI819" s="8"/>
      <c r="AK819" s="8"/>
      <c r="AL819" s="8"/>
      <c r="AM819" s="8"/>
      <c r="AN819" s="8"/>
      <c r="AO819" s="8"/>
      <c r="AP819" s="8"/>
      <c r="AQ819" s="8"/>
      <c r="AR819" s="8"/>
      <c r="AS819" s="8"/>
      <c r="AT819" s="8"/>
      <c r="AU819" s="8"/>
      <c r="AW819"/>
      <c r="AX819"/>
      <c r="AY819"/>
      <c r="AZ819"/>
    </row>
    <row r="820" spans="1:52" s="17" customFormat="1" x14ac:dyDescent="0.3">
      <c r="A820"/>
      <c r="B820"/>
      <c r="C820"/>
      <c r="D820"/>
      <c r="E820"/>
      <c r="F820" s="2"/>
      <c r="G820" s="2"/>
      <c r="H820" s="4"/>
      <c r="I820"/>
      <c r="J820"/>
      <c r="K820"/>
      <c r="L820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/>
      <c r="Y820" s="8"/>
      <c r="Z820" s="8"/>
      <c r="AA820" s="8"/>
      <c r="AB820" s="8"/>
      <c r="AC820" s="8"/>
      <c r="AD820" s="8"/>
      <c r="AE820" s="8"/>
      <c r="AF820" s="8"/>
      <c r="AG820" s="8"/>
      <c r="AH820" s="8"/>
      <c r="AI820" s="8"/>
      <c r="AK820" s="8"/>
      <c r="AL820" s="8"/>
      <c r="AM820" s="8"/>
      <c r="AN820" s="8"/>
      <c r="AO820" s="8"/>
      <c r="AP820" s="8"/>
      <c r="AQ820" s="8"/>
      <c r="AR820" s="8"/>
      <c r="AS820" s="8"/>
      <c r="AT820" s="8"/>
      <c r="AU820" s="8"/>
      <c r="AW820"/>
      <c r="AX820"/>
      <c r="AY820"/>
      <c r="AZ820"/>
    </row>
    <row r="821" spans="1:52" s="17" customFormat="1" x14ac:dyDescent="0.3">
      <c r="A821"/>
      <c r="B821"/>
      <c r="C821"/>
      <c r="D821"/>
      <c r="E821"/>
      <c r="F821" s="2"/>
      <c r="G821" s="2"/>
      <c r="H821" s="4"/>
      <c r="I821"/>
      <c r="J821"/>
      <c r="K821"/>
      <c r="L821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/>
      <c r="Y821" s="8"/>
      <c r="Z821" s="8"/>
      <c r="AA821" s="8"/>
      <c r="AB821" s="8"/>
      <c r="AC821" s="8"/>
      <c r="AD821" s="8"/>
      <c r="AE821" s="8"/>
      <c r="AF821" s="8"/>
      <c r="AG821" s="8"/>
      <c r="AH821" s="8"/>
      <c r="AI821" s="8"/>
      <c r="AK821" s="8"/>
      <c r="AL821" s="8"/>
      <c r="AM821" s="8"/>
      <c r="AN821" s="8"/>
      <c r="AO821" s="8"/>
      <c r="AP821" s="8"/>
      <c r="AQ821" s="8"/>
      <c r="AR821" s="8"/>
      <c r="AS821" s="8"/>
      <c r="AT821" s="8"/>
      <c r="AU821" s="8"/>
      <c r="AW821"/>
      <c r="AX821"/>
      <c r="AY821"/>
      <c r="AZ821"/>
    </row>
    <row r="822" spans="1:52" s="17" customFormat="1" x14ac:dyDescent="0.3">
      <c r="A822"/>
      <c r="B822"/>
      <c r="C822"/>
      <c r="D822"/>
      <c r="E822"/>
      <c r="F822" s="2"/>
      <c r="G822" s="2"/>
      <c r="H822" s="4"/>
      <c r="I822"/>
      <c r="J822"/>
      <c r="K822"/>
      <c r="L822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/>
      <c r="Y822" s="8"/>
      <c r="Z822" s="8"/>
      <c r="AA822" s="8"/>
      <c r="AB822" s="8"/>
      <c r="AC822" s="8"/>
      <c r="AD822" s="8"/>
      <c r="AE822" s="8"/>
      <c r="AF822" s="8"/>
      <c r="AG822" s="8"/>
      <c r="AH822" s="8"/>
      <c r="AI822" s="8"/>
      <c r="AK822" s="8"/>
      <c r="AL822" s="8"/>
      <c r="AM822" s="8"/>
      <c r="AN822" s="8"/>
      <c r="AO822" s="8"/>
      <c r="AP822" s="8"/>
      <c r="AQ822" s="8"/>
      <c r="AR822" s="8"/>
      <c r="AS822" s="8"/>
      <c r="AT822" s="8"/>
      <c r="AU822" s="8"/>
      <c r="AW822"/>
      <c r="AX822"/>
      <c r="AY822"/>
      <c r="AZ822"/>
    </row>
    <row r="823" spans="1:52" s="17" customFormat="1" x14ac:dyDescent="0.3">
      <c r="A823"/>
      <c r="B823"/>
      <c r="C823"/>
      <c r="D823"/>
      <c r="E823"/>
      <c r="F823" s="2"/>
      <c r="G823" s="2"/>
      <c r="H823" s="4"/>
      <c r="I823"/>
      <c r="J823"/>
      <c r="K823"/>
      <c r="L823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/>
      <c r="Y823" s="8"/>
      <c r="Z823" s="8"/>
      <c r="AA823" s="8"/>
      <c r="AB823" s="8"/>
      <c r="AC823" s="8"/>
      <c r="AD823" s="8"/>
      <c r="AE823" s="8"/>
      <c r="AF823" s="8"/>
      <c r="AG823" s="8"/>
      <c r="AH823" s="8"/>
      <c r="AI823" s="8"/>
      <c r="AK823" s="8"/>
      <c r="AL823" s="8"/>
      <c r="AM823" s="8"/>
      <c r="AN823" s="8"/>
      <c r="AO823" s="8"/>
      <c r="AP823" s="8"/>
      <c r="AQ823" s="8"/>
      <c r="AR823" s="8"/>
      <c r="AS823" s="8"/>
      <c r="AT823" s="8"/>
      <c r="AU823" s="8"/>
      <c r="AW823"/>
      <c r="AX823"/>
      <c r="AY823"/>
      <c r="AZ823"/>
    </row>
    <row r="824" spans="1:52" s="17" customFormat="1" x14ac:dyDescent="0.3">
      <c r="A824"/>
      <c r="B824"/>
      <c r="C824"/>
      <c r="D824"/>
      <c r="E824"/>
      <c r="F824" s="2"/>
      <c r="G824" s="2"/>
      <c r="H824" s="4"/>
      <c r="I824"/>
      <c r="J824"/>
      <c r="K824"/>
      <c r="L824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/>
      <c r="Y824" s="8"/>
      <c r="Z824" s="8"/>
      <c r="AA824" s="8"/>
      <c r="AB824" s="8"/>
      <c r="AC824" s="8"/>
      <c r="AD824" s="8"/>
      <c r="AE824" s="8"/>
      <c r="AF824" s="8"/>
      <c r="AG824" s="8"/>
      <c r="AH824" s="8"/>
      <c r="AI824" s="8"/>
      <c r="AK824" s="8"/>
      <c r="AL824" s="8"/>
      <c r="AM824" s="8"/>
      <c r="AN824" s="8"/>
      <c r="AO824" s="8"/>
      <c r="AP824" s="8"/>
      <c r="AQ824" s="8"/>
      <c r="AR824" s="8"/>
      <c r="AS824" s="8"/>
      <c r="AT824" s="8"/>
      <c r="AU824" s="8"/>
      <c r="AW824"/>
      <c r="AX824"/>
      <c r="AY824"/>
      <c r="AZ824"/>
    </row>
    <row r="825" spans="1:52" s="17" customFormat="1" x14ac:dyDescent="0.3">
      <c r="A825"/>
      <c r="B825"/>
      <c r="C825"/>
      <c r="D825"/>
      <c r="E825"/>
      <c r="F825" s="2"/>
      <c r="G825" s="2"/>
      <c r="H825" s="4"/>
      <c r="I825"/>
      <c r="J825"/>
      <c r="K825"/>
      <c r="L825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/>
      <c r="Y825" s="8"/>
      <c r="Z825" s="8"/>
      <c r="AA825" s="8"/>
      <c r="AB825" s="8"/>
      <c r="AC825" s="8"/>
      <c r="AD825" s="8"/>
      <c r="AE825" s="8"/>
      <c r="AF825" s="8"/>
      <c r="AG825" s="8"/>
      <c r="AH825" s="8"/>
      <c r="AI825" s="8"/>
      <c r="AK825" s="8"/>
      <c r="AL825" s="8"/>
      <c r="AM825" s="8"/>
      <c r="AN825" s="8"/>
      <c r="AO825" s="8"/>
      <c r="AP825" s="8"/>
      <c r="AQ825" s="8"/>
      <c r="AR825" s="8"/>
      <c r="AS825" s="8"/>
      <c r="AT825" s="8"/>
      <c r="AU825" s="8"/>
      <c r="AW825"/>
      <c r="AX825"/>
      <c r="AY825"/>
      <c r="AZ825"/>
    </row>
    <row r="826" spans="1:52" s="17" customFormat="1" x14ac:dyDescent="0.3">
      <c r="A826"/>
      <c r="B826"/>
      <c r="C826"/>
      <c r="D826"/>
      <c r="E826"/>
      <c r="F826" s="2"/>
      <c r="G826" s="2"/>
      <c r="H826" s="4"/>
      <c r="I826"/>
      <c r="J826"/>
      <c r="K826"/>
      <c r="L826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/>
      <c r="Y826" s="8"/>
      <c r="Z826" s="8"/>
      <c r="AA826" s="8"/>
      <c r="AB826" s="8"/>
      <c r="AC826" s="8"/>
      <c r="AD826" s="8"/>
      <c r="AE826" s="8"/>
      <c r="AF826" s="8"/>
      <c r="AG826" s="8"/>
      <c r="AH826" s="8"/>
      <c r="AI826" s="8"/>
      <c r="AK826" s="8"/>
      <c r="AL826" s="8"/>
      <c r="AM826" s="8"/>
      <c r="AN826" s="8"/>
      <c r="AO826" s="8"/>
      <c r="AP826" s="8"/>
      <c r="AQ826" s="8"/>
      <c r="AR826" s="8"/>
      <c r="AS826" s="8"/>
      <c r="AT826" s="8"/>
      <c r="AU826" s="8"/>
      <c r="AW826"/>
      <c r="AX826"/>
      <c r="AY826"/>
      <c r="AZ826"/>
    </row>
    <row r="827" spans="1:52" s="17" customFormat="1" x14ac:dyDescent="0.3">
      <c r="A827"/>
      <c r="B827"/>
      <c r="C827"/>
      <c r="D827"/>
      <c r="E827"/>
      <c r="F827" s="2"/>
      <c r="G827" s="2"/>
      <c r="H827" s="4"/>
      <c r="I827"/>
      <c r="J827"/>
      <c r="K827"/>
      <c r="L827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/>
      <c r="Y827" s="8"/>
      <c r="Z827" s="8"/>
      <c r="AA827" s="8"/>
      <c r="AB827" s="8"/>
      <c r="AC827" s="8"/>
      <c r="AD827" s="8"/>
      <c r="AE827" s="8"/>
      <c r="AF827" s="8"/>
      <c r="AG827" s="8"/>
      <c r="AH827" s="8"/>
      <c r="AI827" s="8"/>
      <c r="AK827" s="8"/>
      <c r="AL827" s="8"/>
      <c r="AM827" s="8"/>
      <c r="AN827" s="8"/>
      <c r="AO827" s="8"/>
      <c r="AP827" s="8"/>
      <c r="AQ827" s="8"/>
      <c r="AR827" s="8"/>
      <c r="AS827" s="8"/>
      <c r="AT827" s="8"/>
      <c r="AU827" s="8"/>
      <c r="AW827"/>
      <c r="AX827"/>
      <c r="AY827"/>
      <c r="AZ827"/>
    </row>
    <row r="828" spans="1:52" s="17" customFormat="1" x14ac:dyDescent="0.3">
      <c r="A828"/>
      <c r="B828"/>
      <c r="C828"/>
      <c r="D828"/>
      <c r="E828"/>
      <c r="F828" s="2"/>
      <c r="G828" s="2"/>
      <c r="H828" s="4"/>
      <c r="I828"/>
      <c r="J828"/>
      <c r="K828"/>
      <c r="L82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/>
      <c r="Y828" s="8"/>
      <c r="Z828" s="8"/>
      <c r="AA828" s="8"/>
      <c r="AB828" s="8"/>
      <c r="AC828" s="8"/>
      <c r="AD828" s="8"/>
      <c r="AE828" s="8"/>
      <c r="AF828" s="8"/>
      <c r="AG828" s="8"/>
      <c r="AH828" s="8"/>
      <c r="AI828" s="8"/>
      <c r="AK828" s="8"/>
      <c r="AL828" s="8"/>
      <c r="AM828" s="8"/>
      <c r="AN828" s="8"/>
      <c r="AO828" s="8"/>
      <c r="AP828" s="8"/>
      <c r="AQ828" s="8"/>
      <c r="AR828" s="8"/>
      <c r="AS828" s="8"/>
      <c r="AT828" s="8"/>
      <c r="AU828" s="8"/>
      <c r="AW828"/>
      <c r="AX828"/>
      <c r="AY828"/>
      <c r="AZ828"/>
    </row>
    <row r="829" spans="1:52" s="17" customFormat="1" x14ac:dyDescent="0.3">
      <c r="A829"/>
      <c r="B829"/>
      <c r="C829"/>
      <c r="D829"/>
      <c r="E829"/>
      <c r="F829" s="2"/>
      <c r="G829" s="2"/>
      <c r="H829" s="4"/>
      <c r="I829"/>
      <c r="J829"/>
      <c r="K829"/>
      <c r="L829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/>
      <c r="Y829" s="8"/>
      <c r="Z829" s="8"/>
      <c r="AA829" s="8"/>
      <c r="AB829" s="8"/>
      <c r="AC829" s="8"/>
      <c r="AD829" s="8"/>
      <c r="AE829" s="8"/>
      <c r="AF829" s="8"/>
      <c r="AG829" s="8"/>
      <c r="AH829" s="8"/>
      <c r="AI829" s="8"/>
      <c r="AK829" s="8"/>
      <c r="AL829" s="8"/>
      <c r="AM829" s="8"/>
      <c r="AN829" s="8"/>
      <c r="AO829" s="8"/>
      <c r="AP829" s="8"/>
      <c r="AQ829" s="8"/>
      <c r="AR829" s="8"/>
      <c r="AS829" s="8"/>
      <c r="AT829" s="8"/>
      <c r="AU829" s="8"/>
      <c r="AW829"/>
      <c r="AX829"/>
      <c r="AY829"/>
      <c r="AZ829"/>
    </row>
    <row r="830" spans="1:52" s="17" customFormat="1" x14ac:dyDescent="0.3">
      <c r="A830"/>
      <c r="B830"/>
      <c r="C830"/>
      <c r="D830"/>
      <c r="E830"/>
      <c r="F830" s="2"/>
      <c r="G830" s="2"/>
      <c r="H830" s="4"/>
      <c r="I830"/>
      <c r="J830"/>
      <c r="K830"/>
      <c r="L830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/>
      <c r="Y830" s="8"/>
      <c r="Z830" s="8"/>
      <c r="AA830" s="8"/>
      <c r="AB830" s="8"/>
      <c r="AC830" s="8"/>
      <c r="AD830" s="8"/>
      <c r="AE830" s="8"/>
      <c r="AF830" s="8"/>
      <c r="AG830" s="8"/>
      <c r="AH830" s="8"/>
      <c r="AI830" s="8"/>
      <c r="AK830" s="8"/>
      <c r="AL830" s="8"/>
      <c r="AM830" s="8"/>
      <c r="AN830" s="8"/>
      <c r="AO830" s="8"/>
      <c r="AP830" s="8"/>
      <c r="AQ830" s="8"/>
      <c r="AR830" s="8"/>
      <c r="AS830" s="8"/>
      <c r="AT830" s="8"/>
      <c r="AU830" s="8"/>
      <c r="AW830"/>
      <c r="AX830"/>
      <c r="AY830"/>
      <c r="AZ830"/>
    </row>
    <row r="831" spans="1:52" s="17" customFormat="1" x14ac:dyDescent="0.3">
      <c r="A831"/>
      <c r="B831"/>
      <c r="C831"/>
      <c r="D831"/>
      <c r="E831"/>
      <c r="F831" s="2"/>
      <c r="G831" s="2"/>
      <c r="H831" s="4"/>
      <c r="I831"/>
      <c r="J831"/>
      <c r="K831"/>
      <c r="L831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/>
      <c r="Y831" s="8"/>
      <c r="Z831" s="8"/>
      <c r="AA831" s="8"/>
      <c r="AB831" s="8"/>
      <c r="AC831" s="8"/>
      <c r="AD831" s="8"/>
      <c r="AE831" s="8"/>
      <c r="AF831" s="8"/>
      <c r="AG831" s="8"/>
      <c r="AH831" s="8"/>
      <c r="AI831" s="8"/>
      <c r="AK831" s="8"/>
      <c r="AL831" s="8"/>
      <c r="AM831" s="8"/>
      <c r="AN831" s="8"/>
      <c r="AO831" s="8"/>
      <c r="AP831" s="8"/>
      <c r="AQ831" s="8"/>
      <c r="AR831" s="8"/>
      <c r="AS831" s="8"/>
      <c r="AT831" s="8"/>
      <c r="AU831" s="8"/>
      <c r="AW831"/>
      <c r="AX831"/>
      <c r="AY831"/>
      <c r="AZ831"/>
    </row>
    <row r="832" spans="1:52" s="17" customFormat="1" x14ac:dyDescent="0.3">
      <c r="A832"/>
      <c r="B832"/>
      <c r="C832"/>
      <c r="D832"/>
      <c r="E832"/>
      <c r="F832" s="2"/>
      <c r="G832" s="2"/>
      <c r="H832" s="4"/>
      <c r="I832"/>
      <c r="J832"/>
      <c r="K832"/>
      <c r="L832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/>
      <c r="Y832" s="8"/>
      <c r="Z832" s="8"/>
      <c r="AA832" s="8"/>
      <c r="AB832" s="8"/>
      <c r="AC832" s="8"/>
      <c r="AD832" s="8"/>
      <c r="AE832" s="8"/>
      <c r="AF832" s="8"/>
      <c r="AG832" s="8"/>
      <c r="AH832" s="8"/>
      <c r="AI832" s="8"/>
      <c r="AK832" s="8"/>
      <c r="AL832" s="8"/>
      <c r="AM832" s="8"/>
      <c r="AN832" s="8"/>
      <c r="AO832" s="8"/>
      <c r="AP832" s="8"/>
      <c r="AQ832" s="8"/>
      <c r="AR832" s="8"/>
      <c r="AS832" s="8"/>
      <c r="AT832" s="8"/>
      <c r="AU832" s="8"/>
      <c r="AW832"/>
      <c r="AX832"/>
      <c r="AY832"/>
      <c r="AZ832"/>
    </row>
    <row r="833" spans="1:52" s="17" customFormat="1" x14ac:dyDescent="0.3">
      <c r="A833"/>
      <c r="B833"/>
      <c r="C833"/>
      <c r="D833"/>
      <c r="E833"/>
      <c r="F833" s="2"/>
      <c r="G833" s="2"/>
      <c r="H833" s="4"/>
      <c r="I833"/>
      <c r="J833"/>
      <c r="K833"/>
      <c r="L833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/>
      <c r="Y833" s="8"/>
      <c r="Z833" s="8"/>
      <c r="AA833" s="8"/>
      <c r="AB833" s="8"/>
      <c r="AC833" s="8"/>
      <c r="AD833" s="8"/>
      <c r="AE833" s="8"/>
      <c r="AF833" s="8"/>
      <c r="AG833" s="8"/>
      <c r="AH833" s="8"/>
      <c r="AI833" s="8"/>
      <c r="AK833" s="8"/>
      <c r="AL833" s="8"/>
      <c r="AM833" s="8"/>
      <c r="AN833" s="8"/>
      <c r="AO833" s="8"/>
      <c r="AP833" s="8"/>
      <c r="AQ833" s="8"/>
      <c r="AR833" s="8"/>
      <c r="AS833" s="8"/>
      <c r="AT833" s="8"/>
      <c r="AU833" s="8"/>
      <c r="AW833"/>
      <c r="AX833"/>
      <c r="AY833"/>
      <c r="AZ833"/>
    </row>
    <row r="834" spans="1:52" s="17" customFormat="1" x14ac:dyDescent="0.3">
      <c r="A834"/>
      <c r="B834"/>
      <c r="C834"/>
      <c r="D834"/>
      <c r="E834"/>
      <c r="F834" s="2"/>
      <c r="G834" s="2"/>
      <c r="H834" s="4"/>
      <c r="I834"/>
      <c r="J834"/>
      <c r="K834"/>
      <c r="L834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/>
      <c r="Y834" s="8"/>
      <c r="Z834" s="8"/>
      <c r="AA834" s="8"/>
      <c r="AB834" s="8"/>
      <c r="AC834" s="8"/>
      <c r="AD834" s="8"/>
      <c r="AE834" s="8"/>
      <c r="AF834" s="8"/>
      <c r="AG834" s="8"/>
      <c r="AH834" s="8"/>
      <c r="AI834" s="8"/>
      <c r="AK834" s="8"/>
      <c r="AL834" s="8"/>
      <c r="AM834" s="8"/>
      <c r="AN834" s="8"/>
      <c r="AO834" s="8"/>
      <c r="AP834" s="8"/>
      <c r="AQ834" s="8"/>
      <c r="AR834" s="8"/>
      <c r="AS834" s="8"/>
      <c r="AT834" s="8"/>
      <c r="AU834" s="8"/>
      <c r="AW834"/>
      <c r="AX834"/>
      <c r="AY834"/>
      <c r="AZ834"/>
    </row>
    <row r="835" spans="1:52" s="17" customFormat="1" x14ac:dyDescent="0.3">
      <c r="A835"/>
      <c r="B835"/>
      <c r="C835"/>
      <c r="D835"/>
      <c r="E835"/>
      <c r="F835" s="2"/>
      <c r="G835" s="2"/>
      <c r="H835" s="4"/>
      <c r="I835"/>
      <c r="J835"/>
      <c r="K835"/>
      <c r="L835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/>
      <c r="Y835" s="8"/>
      <c r="Z835" s="8"/>
      <c r="AA835" s="8"/>
      <c r="AB835" s="8"/>
      <c r="AC835" s="8"/>
      <c r="AD835" s="8"/>
      <c r="AE835" s="8"/>
      <c r="AF835" s="8"/>
      <c r="AG835" s="8"/>
      <c r="AH835" s="8"/>
      <c r="AI835" s="8"/>
      <c r="AK835" s="8"/>
      <c r="AL835" s="8"/>
      <c r="AM835" s="8"/>
      <c r="AN835" s="8"/>
      <c r="AO835" s="8"/>
      <c r="AP835" s="8"/>
      <c r="AQ835" s="8"/>
      <c r="AR835" s="8"/>
      <c r="AS835" s="8"/>
      <c r="AT835" s="8"/>
      <c r="AU835" s="8"/>
      <c r="AW835"/>
      <c r="AX835"/>
      <c r="AY835"/>
      <c r="AZ835"/>
    </row>
    <row r="836" spans="1:52" s="17" customFormat="1" x14ac:dyDescent="0.3">
      <c r="A836"/>
      <c r="B836"/>
      <c r="C836"/>
      <c r="D836"/>
      <c r="E836"/>
      <c r="F836" s="2"/>
      <c r="G836" s="2"/>
      <c r="H836" s="4"/>
      <c r="I836"/>
      <c r="J836"/>
      <c r="K836"/>
      <c r="L836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/>
      <c r="Y836" s="8"/>
      <c r="Z836" s="8"/>
      <c r="AA836" s="8"/>
      <c r="AB836" s="8"/>
      <c r="AC836" s="8"/>
      <c r="AD836" s="8"/>
      <c r="AE836" s="8"/>
      <c r="AF836" s="8"/>
      <c r="AG836" s="8"/>
      <c r="AH836" s="8"/>
      <c r="AI836" s="8"/>
      <c r="AK836" s="8"/>
      <c r="AL836" s="8"/>
      <c r="AM836" s="8"/>
      <c r="AN836" s="8"/>
      <c r="AO836" s="8"/>
      <c r="AP836" s="8"/>
      <c r="AQ836" s="8"/>
      <c r="AR836" s="8"/>
      <c r="AS836" s="8"/>
      <c r="AT836" s="8"/>
      <c r="AU836" s="8"/>
      <c r="AW836"/>
      <c r="AX836"/>
      <c r="AY836"/>
      <c r="AZ836"/>
    </row>
    <row r="837" spans="1:52" s="17" customFormat="1" x14ac:dyDescent="0.3">
      <c r="A837"/>
      <c r="B837"/>
      <c r="C837"/>
      <c r="D837"/>
      <c r="E837"/>
      <c r="F837" s="2"/>
      <c r="G837" s="2"/>
      <c r="H837" s="4"/>
      <c r="I837"/>
      <c r="J837"/>
      <c r="K837"/>
      <c r="L837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/>
      <c r="Y837" s="8"/>
      <c r="Z837" s="8"/>
      <c r="AA837" s="8"/>
      <c r="AB837" s="8"/>
      <c r="AC837" s="8"/>
      <c r="AD837" s="8"/>
      <c r="AE837" s="8"/>
      <c r="AF837" s="8"/>
      <c r="AG837" s="8"/>
      <c r="AH837" s="8"/>
      <c r="AI837" s="8"/>
      <c r="AK837" s="8"/>
      <c r="AL837" s="8"/>
      <c r="AM837" s="8"/>
      <c r="AN837" s="8"/>
      <c r="AO837" s="8"/>
      <c r="AP837" s="8"/>
      <c r="AQ837" s="8"/>
      <c r="AR837" s="8"/>
      <c r="AS837" s="8"/>
      <c r="AT837" s="8"/>
      <c r="AU837" s="8"/>
      <c r="AW837"/>
      <c r="AX837"/>
      <c r="AY837"/>
      <c r="AZ837"/>
    </row>
    <row r="838" spans="1:52" s="17" customFormat="1" x14ac:dyDescent="0.3">
      <c r="A838"/>
      <c r="B838"/>
      <c r="C838"/>
      <c r="D838"/>
      <c r="E838"/>
      <c r="F838" s="2"/>
      <c r="G838" s="2"/>
      <c r="H838" s="4"/>
      <c r="I838"/>
      <c r="J838"/>
      <c r="K838"/>
      <c r="L83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/>
      <c r="Y838" s="8"/>
      <c r="Z838" s="8"/>
      <c r="AA838" s="8"/>
      <c r="AB838" s="8"/>
      <c r="AC838" s="8"/>
      <c r="AD838" s="8"/>
      <c r="AE838" s="8"/>
      <c r="AF838" s="8"/>
      <c r="AG838" s="8"/>
      <c r="AH838" s="8"/>
      <c r="AI838" s="8"/>
      <c r="AK838" s="8"/>
      <c r="AL838" s="8"/>
      <c r="AM838" s="8"/>
      <c r="AN838" s="8"/>
      <c r="AO838" s="8"/>
      <c r="AP838" s="8"/>
      <c r="AQ838" s="8"/>
      <c r="AR838" s="8"/>
      <c r="AS838" s="8"/>
      <c r="AT838" s="8"/>
      <c r="AU838" s="8"/>
      <c r="AW838"/>
      <c r="AX838"/>
      <c r="AY838"/>
      <c r="AZ838"/>
    </row>
    <row r="839" spans="1:52" s="17" customFormat="1" x14ac:dyDescent="0.3">
      <c r="A839"/>
      <c r="B839"/>
      <c r="C839"/>
      <c r="D839"/>
      <c r="E839"/>
      <c r="F839" s="2"/>
      <c r="G839" s="2"/>
      <c r="H839" s="4"/>
      <c r="I839"/>
      <c r="J839"/>
      <c r="K839"/>
      <c r="L839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/>
      <c r="Y839" s="8"/>
      <c r="Z839" s="8"/>
      <c r="AA839" s="8"/>
      <c r="AB839" s="8"/>
      <c r="AC839" s="8"/>
      <c r="AD839" s="8"/>
      <c r="AE839" s="8"/>
      <c r="AF839" s="8"/>
      <c r="AG839" s="8"/>
      <c r="AH839" s="8"/>
      <c r="AI839" s="8"/>
      <c r="AK839" s="8"/>
      <c r="AL839" s="8"/>
      <c r="AM839" s="8"/>
      <c r="AN839" s="8"/>
      <c r="AO839" s="8"/>
      <c r="AP839" s="8"/>
      <c r="AQ839" s="8"/>
      <c r="AR839" s="8"/>
      <c r="AS839" s="8"/>
      <c r="AT839" s="8"/>
      <c r="AU839" s="8"/>
      <c r="AW839"/>
      <c r="AX839"/>
      <c r="AY839"/>
      <c r="AZ839"/>
    </row>
    <row r="840" spans="1:52" s="17" customFormat="1" x14ac:dyDescent="0.3">
      <c r="A840"/>
      <c r="B840"/>
      <c r="C840"/>
      <c r="D840"/>
      <c r="E840"/>
      <c r="F840" s="2"/>
      <c r="G840" s="2"/>
      <c r="H840" s="4"/>
      <c r="I840"/>
      <c r="J840"/>
      <c r="K840"/>
      <c r="L840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/>
      <c r="Y840" s="8"/>
      <c r="Z840" s="8"/>
      <c r="AA840" s="8"/>
      <c r="AB840" s="8"/>
      <c r="AC840" s="8"/>
      <c r="AD840" s="8"/>
      <c r="AE840" s="8"/>
      <c r="AF840" s="8"/>
      <c r="AG840" s="8"/>
      <c r="AH840" s="8"/>
      <c r="AI840" s="8"/>
      <c r="AK840" s="8"/>
      <c r="AL840" s="8"/>
      <c r="AM840" s="8"/>
      <c r="AN840" s="8"/>
      <c r="AO840" s="8"/>
      <c r="AP840" s="8"/>
      <c r="AQ840" s="8"/>
      <c r="AR840" s="8"/>
      <c r="AS840" s="8"/>
      <c r="AT840" s="8"/>
      <c r="AU840" s="8"/>
      <c r="AW840"/>
      <c r="AX840"/>
      <c r="AY840"/>
      <c r="AZ840"/>
    </row>
    <row r="841" spans="1:52" s="17" customFormat="1" x14ac:dyDescent="0.3">
      <c r="A841"/>
      <c r="B841"/>
      <c r="C841"/>
      <c r="D841"/>
      <c r="E841"/>
      <c r="F841" s="2"/>
      <c r="G841" s="2"/>
      <c r="H841" s="4"/>
      <c r="I841"/>
      <c r="J841"/>
      <c r="K841"/>
      <c r="L841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/>
      <c r="Y841" s="8"/>
      <c r="Z841" s="8"/>
      <c r="AA841" s="8"/>
      <c r="AB841" s="8"/>
      <c r="AC841" s="8"/>
      <c r="AD841" s="8"/>
      <c r="AE841" s="8"/>
      <c r="AF841" s="8"/>
      <c r="AG841" s="8"/>
      <c r="AH841" s="8"/>
      <c r="AI841" s="8"/>
      <c r="AK841" s="8"/>
      <c r="AL841" s="8"/>
      <c r="AM841" s="8"/>
      <c r="AN841" s="8"/>
      <c r="AO841" s="8"/>
      <c r="AP841" s="8"/>
      <c r="AQ841" s="8"/>
      <c r="AR841" s="8"/>
      <c r="AS841" s="8"/>
      <c r="AT841" s="8"/>
      <c r="AU841" s="8"/>
      <c r="AW841"/>
      <c r="AX841"/>
      <c r="AY841"/>
      <c r="AZ841"/>
    </row>
    <row r="842" spans="1:52" s="17" customFormat="1" x14ac:dyDescent="0.3">
      <c r="A842"/>
      <c r="B842"/>
      <c r="C842"/>
      <c r="D842"/>
      <c r="E842"/>
      <c r="F842" s="2"/>
      <c r="G842" s="2"/>
      <c r="H842" s="4"/>
      <c r="I842"/>
      <c r="J842"/>
      <c r="K842"/>
      <c r="L842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/>
      <c r="Y842" s="8"/>
      <c r="Z842" s="8"/>
      <c r="AA842" s="8"/>
      <c r="AB842" s="8"/>
      <c r="AC842" s="8"/>
      <c r="AD842" s="8"/>
      <c r="AE842" s="8"/>
      <c r="AF842" s="8"/>
      <c r="AG842" s="8"/>
      <c r="AH842" s="8"/>
      <c r="AI842" s="8"/>
      <c r="AK842" s="8"/>
      <c r="AL842" s="8"/>
      <c r="AM842" s="8"/>
      <c r="AN842" s="8"/>
      <c r="AO842" s="8"/>
      <c r="AP842" s="8"/>
      <c r="AQ842" s="8"/>
      <c r="AR842" s="8"/>
      <c r="AS842" s="8"/>
      <c r="AT842" s="8"/>
      <c r="AU842" s="8"/>
      <c r="AW842"/>
      <c r="AX842"/>
      <c r="AY842"/>
      <c r="AZ842"/>
    </row>
    <row r="843" spans="1:52" s="17" customFormat="1" x14ac:dyDescent="0.3">
      <c r="A843"/>
      <c r="B843"/>
      <c r="C843"/>
      <c r="D843"/>
      <c r="E843"/>
      <c r="F843" s="2"/>
      <c r="G843" s="2"/>
      <c r="H843" s="4"/>
      <c r="I843"/>
      <c r="J843"/>
      <c r="K843"/>
      <c r="L843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/>
      <c r="Y843" s="8"/>
      <c r="Z843" s="8"/>
      <c r="AA843" s="8"/>
      <c r="AB843" s="8"/>
      <c r="AC843" s="8"/>
      <c r="AD843" s="8"/>
      <c r="AE843" s="8"/>
      <c r="AF843" s="8"/>
      <c r="AG843" s="8"/>
      <c r="AH843" s="8"/>
      <c r="AI843" s="8"/>
      <c r="AK843" s="8"/>
      <c r="AL843" s="8"/>
      <c r="AM843" s="8"/>
      <c r="AN843" s="8"/>
      <c r="AO843" s="8"/>
      <c r="AP843" s="8"/>
      <c r="AQ843" s="8"/>
      <c r="AR843" s="8"/>
      <c r="AS843" s="8"/>
      <c r="AT843" s="8"/>
      <c r="AU843" s="8"/>
      <c r="AW843"/>
      <c r="AX843"/>
      <c r="AY843"/>
      <c r="AZ843"/>
    </row>
    <row r="844" spans="1:52" s="17" customFormat="1" x14ac:dyDescent="0.3">
      <c r="A844"/>
      <c r="B844"/>
      <c r="C844"/>
      <c r="D844"/>
      <c r="E844"/>
      <c r="F844" s="2"/>
      <c r="G844" s="2"/>
      <c r="H844" s="4"/>
      <c r="I844"/>
      <c r="J844"/>
      <c r="K844"/>
      <c r="L844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/>
      <c r="Y844" s="8"/>
      <c r="Z844" s="8"/>
      <c r="AA844" s="8"/>
      <c r="AB844" s="8"/>
      <c r="AC844" s="8"/>
      <c r="AD844" s="8"/>
      <c r="AE844" s="8"/>
      <c r="AF844" s="8"/>
      <c r="AG844" s="8"/>
      <c r="AH844" s="8"/>
      <c r="AI844" s="8"/>
      <c r="AK844" s="8"/>
      <c r="AL844" s="8"/>
      <c r="AM844" s="8"/>
      <c r="AN844" s="8"/>
      <c r="AO844" s="8"/>
      <c r="AP844" s="8"/>
      <c r="AQ844" s="8"/>
      <c r="AR844" s="8"/>
      <c r="AS844" s="8"/>
      <c r="AT844" s="8"/>
      <c r="AU844" s="8"/>
      <c r="AW844"/>
      <c r="AX844"/>
      <c r="AY844"/>
      <c r="AZ844"/>
    </row>
    <row r="845" spans="1:52" s="17" customFormat="1" x14ac:dyDescent="0.3">
      <c r="A845"/>
      <c r="B845"/>
      <c r="C845"/>
      <c r="D845"/>
      <c r="E845"/>
      <c r="F845" s="2"/>
      <c r="G845" s="2"/>
      <c r="H845" s="4"/>
      <c r="I845"/>
      <c r="J845"/>
      <c r="K845"/>
      <c r="L845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/>
      <c r="Y845" s="8"/>
      <c r="Z845" s="8"/>
      <c r="AA845" s="8"/>
      <c r="AB845" s="8"/>
      <c r="AC845" s="8"/>
      <c r="AD845" s="8"/>
      <c r="AE845" s="8"/>
      <c r="AF845" s="8"/>
      <c r="AG845" s="8"/>
      <c r="AH845" s="8"/>
      <c r="AI845" s="8"/>
      <c r="AK845" s="8"/>
      <c r="AL845" s="8"/>
      <c r="AM845" s="8"/>
      <c r="AN845" s="8"/>
      <c r="AO845" s="8"/>
      <c r="AP845" s="8"/>
      <c r="AQ845" s="8"/>
      <c r="AR845" s="8"/>
      <c r="AS845" s="8"/>
      <c r="AT845" s="8"/>
      <c r="AU845" s="8"/>
      <c r="AW845"/>
      <c r="AX845"/>
      <c r="AY845"/>
      <c r="AZ845"/>
    </row>
    <row r="846" spans="1:52" s="17" customFormat="1" x14ac:dyDescent="0.3">
      <c r="A846"/>
      <c r="B846"/>
      <c r="C846"/>
      <c r="D846"/>
      <c r="E846"/>
      <c r="F846" s="2"/>
      <c r="G846" s="2"/>
      <c r="H846" s="4"/>
      <c r="I846"/>
      <c r="J846"/>
      <c r="K846"/>
      <c r="L846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/>
      <c r="Y846" s="8"/>
      <c r="Z846" s="8"/>
      <c r="AA846" s="8"/>
      <c r="AB846" s="8"/>
      <c r="AC846" s="8"/>
      <c r="AD846" s="8"/>
      <c r="AE846" s="8"/>
      <c r="AF846" s="8"/>
      <c r="AG846" s="8"/>
      <c r="AH846" s="8"/>
      <c r="AI846" s="8"/>
      <c r="AK846" s="8"/>
      <c r="AL846" s="8"/>
      <c r="AM846" s="8"/>
      <c r="AN846" s="8"/>
      <c r="AO846" s="8"/>
      <c r="AP846" s="8"/>
      <c r="AQ846" s="8"/>
      <c r="AR846" s="8"/>
      <c r="AS846" s="8"/>
      <c r="AT846" s="8"/>
      <c r="AU846" s="8"/>
      <c r="AW846"/>
      <c r="AX846"/>
      <c r="AY846"/>
      <c r="AZ846"/>
    </row>
    <row r="847" spans="1:52" s="17" customFormat="1" x14ac:dyDescent="0.3">
      <c r="A847"/>
      <c r="B847"/>
      <c r="C847"/>
      <c r="D847"/>
      <c r="E847"/>
      <c r="F847" s="2"/>
      <c r="G847" s="2"/>
      <c r="H847" s="4"/>
      <c r="I847"/>
      <c r="J847"/>
      <c r="K847"/>
      <c r="L847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/>
      <c r="Y847" s="8"/>
      <c r="Z847" s="8"/>
      <c r="AA847" s="8"/>
      <c r="AB847" s="8"/>
      <c r="AC847" s="8"/>
      <c r="AD847" s="8"/>
      <c r="AE847" s="8"/>
      <c r="AF847" s="8"/>
      <c r="AG847" s="8"/>
      <c r="AH847" s="8"/>
      <c r="AI847" s="8"/>
      <c r="AK847" s="8"/>
      <c r="AL847" s="8"/>
      <c r="AM847" s="8"/>
      <c r="AN847" s="8"/>
      <c r="AO847" s="8"/>
      <c r="AP847" s="8"/>
      <c r="AQ847" s="8"/>
      <c r="AR847" s="8"/>
      <c r="AS847" s="8"/>
      <c r="AT847" s="8"/>
      <c r="AU847" s="8"/>
      <c r="AW847"/>
      <c r="AX847"/>
      <c r="AY847"/>
      <c r="AZ847"/>
    </row>
    <row r="848" spans="1:52" s="17" customFormat="1" x14ac:dyDescent="0.3">
      <c r="A848"/>
      <c r="B848"/>
      <c r="C848"/>
      <c r="D848"/>
      <c r="E848"/>
      <c r="F848" s="2"/>
      <c r="G848" s="2"/>
      <c r="H848" s="4"/>
      <c r="I848"/>
      <c r="J848"/>
      <c r="K848"/>
      <c r="L84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/>
      <c r="Y848" s="8"/>
      <c r="Z848" s="8"/>
      <c r="AA848" s="8"/>
      <c r="AB848" s="8"/>
      <c r="AC848" s="8"/>
      <c r="AD848" s="8"/>
      <c r="AE848" s="8"/>
      <c r="AF848" s="8"/>
      <c r="AG848" s="8"/>
      <c r="AH848" s="8"/>
      <c r="AI848" s="8"/>
      <c r="AK848" s="8"/>
      <c r="AL848" s="8"/>
      <c r="AM848" s="8"/>
      <c r="AN848" s="8"/>
      <c r="AO848" s="8"/>
      <c r="AP848" s="8"/>
      <c r="AQ848" s="8"/>
      <c r="AR848" s="8"/>
      <c r="AS848" s="8"/>
      <c r="AT848" s="8"/>
      <c r="AU848" s="8"/>
      <c r="AW848"/>
      <c r="AX848"/>
      <c r="AY848"/>
      <c r="AZ848"/>
    </row>
    <row r="849" spans="1:52" s="17" customFormat="1" x14ac:dyDescent="0.3">
      <c r="A849"/>
      <c r="B849"/>
      <c r="C849"/>
      <c r="D849"/>
      <c r="E849"/>
      <c r="F849" s="2"/>
      <c r="G849" s="2"/>
      <c r="H849" s="4"/>
      <c r="I849"/>
      <c r="J849"/>
      <c r="K849"/>
      <c r="L849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/>
      <c r="Y849" s="8"/>
      <c r="Z849" s="8"/>
      <c r="AA849" s="8"/>
      <c r="AB849" s="8"/>
      <c r="AC849" s="8"/>
      <c r="AD849" s="8"/>
      <c r="AE849" s="8"/>
      <c r="AF849" s="8"/>
      <c r="AG849" s="8"/>
      <c r="AH849" s="8"/>
      <c r="AI849" s="8"/>
      <c r="AK849" s="8"/>
      <c r="AL849" s="8"/>
      <c r="AM849" s="8"/>
      <c r="AN849" s="8"/>
      <c r="AO849" s="8"/>
      <c r="AP849" s="8"/>
      <c r="AQ849" s="8"/>
      <c r="AR849" s="8"/>
      <c r="AS849" s="8"/>
      <c r="AT849" s="8"/>
      <c r="AU849" s="8"/>
      <c r="AW849"/>
      <c r="AX849"/>
      <c r="AY849"/>
      <c r="AZ849"/>
    </row>
    <row r="850" spans="1:52" s="17" customFormat="1" x14ac:dyDescent="0.3">
      <c r="A850"/>
      <c r="B850"/>
      <c r="C850"/>
      <c r="D850"/>
      <c r="E850"/>
      <c r="F850" s="2"/>
      <c r="G850" s="2"/>
      <c r="H850" s="4"/>
      <c r="I850"/>
      <c r="J850"/>
      <c r="K850"/>
      <c r="L850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/>
      <c r="Y850" s="8"/>
      <c r="Z850" s="8"/>
      <c r="AA850" s="8"/>
      <c r="AB850" s="8"/>
      <c r="AC850" s="8"/>
      <c r="AD850" s="8"/>
      <c r="AE850" s="8"/>
      <c r="AF850" s="8"/>
      <c r="AG850" s="8"/>
      <c r="AH850" s="8"/>
      <c r="AI850" s="8"/>
      <c r="AK850" s="8"/>
      <c r="AL850" s="8"/>
      <c r="AM850" s="8"/>
      <c r="AN850" s="8"/>
      <c r="AO850" s="8"/>
      <c r="AP850" s="8"/>
      <c r="AQ850" s="8"/>
      <c r="AR850" s="8"/>
      <c r="AS850" s="8"/>
      <c r="AT850" s="8"/>
      <c r="AU850" s="8"/>
      <c r="AW850"/>
      <c r="AX850"/>
      <c r="AY850"/>
      <c r="AZ850"/>
    </row>
    <row r="851" spans="1:52" s="17" customFormat="1" x14ac:dyDescent="0.3">
      <c r="A851"/>
      <c r="B851"/>
      <c r="C851"/>
      <c r="D851"/>
      <c r="E851"/>
      <c r="F851" s="2"/>
      <c r="G851" s="2"/>
      <c r="H851" s="4"/>
      <c r="I851"/>
      <c r="J851"/>
      <c r="K851"/>
      <c r="L851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/>
      <c r="Y851" s="8"/>
      <c r="Z851" s="8"/>
      <c r="AA851" s="8"/>
      <c r="AB851" s="8"/>
      <c r="AC851" s="8"/>
      <c r="AD851" s="8"/>
      <c r="AE851" s="8"/>
      <c r="AF851" s="8"/>
      <c r="AG851" s="8"/>
      <c r="AH851" s="8"/>
      <c r="AI851" s="8"/>
      <c r="AK851" s="8"/>
      <c r="AL851" s="8"/>
      <c r="AM851" s="8"/>
      <c r="AN851" s="8"/>
      <c r="AO851" s="8"/>
      <c r="AP851" s="8"/>
      <c r="AQ851" s="8"/>
      <c r="AR851" s="8"/>
      <c r="AS851" s="8"/>
      <c r="AT851" s="8"/>
      <c r="AU851" s="8"/>
      <c r="AW851"/>
      <c r="AX851"/>
      <c r="AY851"/>
      <c r="AZ851"/>
    </row>
    <row r="852" spans="1:52" s="17" customFormat="1" x14ac:dyDescent="0.3">
      <c r="A852"/>
      <c r="B852"/>
      <c r="C852"/>
      <c r="D852"/>
      <c r="E852"/>
      <c r="F852" s="2"/>
      <c r="G852" s="2"/>
      <c r="H852" s="4"/>
      <c r="I852"/>
      <c r="J852"/>
      <c r="K852"/>
      <c r="L852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/>
      <c r="Y852" s="8"/>
      <c r="Z852" s="8"/>
      <c r="AA852" s="8"/>
      <c r="AB852" s="8"/>
      <c r="AC852" s="8"/>
      <c r="AD852" s="8"/>
      <c r="AE852" s="8"/>
      <c r="AF852" s="8"/>
      <c r="AG852" s="8"/>
      <c r="AH852" s="8"/>
      <c r="AI852" s="8"/>
      <c r="AK852" s="8"/>
      <c r="AL852" s="8"/>
      <c r="AM852" s="8"/>
      <c r="AN852" s="8"/>
      <c r="AO852" s="8"/>
      <c r="AP852" s="8"/>
      <c r="AQ852" s="8"/>
      <c r="AR852" s="8"/>
      <c r="AS852" s="8"/>
      <c r="AT852" s="8"/>
      <c r="AU852" s="8"/>
      <c r="AW852"/>
      <c r="AX852"/>
      <c r="AY852"/>
      <c r="AZ852"/>
    </row>
    <row r="853" spans="1:52" s="17" customFormat="1" x14ac:dyDescent="0.3">
      <c r="A853"/>
      <c r="B853"/>
      <c r="C853"/>
      <c r="D853"/>
      <c r="E853"/>
      <c r="F853" s="2"/>
      <c r="G853" s="2"/>
      <c r="H853" s="4"/>
      <c r="I853"/>
      <c r="J853"/>
      <c r="K853"/>
      <c r="L853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/>
      <c r="Y853" s="8"/>
      <c r="Z853" s="8"/>
      <c r="AA853" s="8"/>
      <c r="AB853" s="8"/>
      <c r="AC853" s="8"/>
      <c r="AD853" s="8"/>
      <c r="AE853" s="8"/>
      <c r="AF853" s="8"/>
      <c r="AG853" s="8"/>
      <c r="AH853" s="8"/>
      <c r="AI853" s="8"/>
      <c r="AK853" s="8"/>
      <c r="AL853" s="8"/>
      <c r="AM853" s="8"/>
      <c r="AN853" s="8"/>
      <c r="AO853" s="8"/>
      <c r="AP853" s="8"/>
      <c r="AQ853" s="8"/>
      <c r="AR853" s="8"/>
      <c r="AS853" s="8"/>
      <c r="AT853" s="8"/>
      <c r="AU853" s="8"/>
      <c r="AW853"/>
      <c r="AX853"/>
      <c r="AY853"/>
      <c r="AZ853"/>
    </row>
    <row r="854" spans="1:52" s="17" customFormat="1" x14ac:dyDescent="0.3">
      <c r="A854"/>
      <c r="B854"/>
      <c r="C854"/>
      <c r="D854"/>
      <c r="E854"/>
      <c r="F854" s="2"/>
      <c r="G854" s="2"/>
      <c r="H854" s="4"/>
      <c r="I854"/>
      <c r="J854"/>
      <c r="K854"/>
      <c r="L854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/>
      <c r="Y854" s="8"/>
      <c r="Z854" s="8"/>
      <c r="AA854" s="8"/>
      <c r="AB854" s="8"/>
      <c r="AC854" s="8"/>
      <c r="AD854" s="8"/>
      <c r="AE854" s="8"/>
      <c r="AF854" s="8"/>
      <c r="AG854" s="8"/>
      <c r="AH854" s="8"/>
      <c r="AI854" s="8"/>
      <c r="AK854" s="8"/>
      <c r="AL854" s="8"/>
      <c r="AM854" s="8"/>
      <c r="AN854" s="8"/>
      <c r="AO854" s="8"/>
      <c r="AP854" s="8"/>
      <c r="AQ854" s="8"/>
      <c r="AR854" s="8"/>
      <c r="AS854" s="8"/>
      <c r="AT854" s="8"/>
      <c r="AU854" s="8"/>
      <c r="AW854"/>
      <c r="AX854"/>
      <c r="AY854"/>
      <c r="AZ854"/>
    </row>
    <row r="855" spans="1:52" s="17" customFormat="1" x14ac:dyDescent="0.3">
      <c r="A855"/>
      <c r="B855"/>
      <c r="C855"/>
      <c r="D855"/>
      <c r="E855"/>
      <c r="F855" s="2"/>
      <c r="G855" s="2"/>
      <c r="H855" s="4"/>
      <c r="I855"/>
      <c r="J855"/>
      <c r="K855"/>
      <c r="L855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/>
      <c r="Y855" s="8"/>
      <c r="Z855" s="8"/>
      <c r="AA855" s="8"/>
      <c r="AB855" s="8"/>
      <c r="AC855" s="8"/>
      <c r="AD855" s="8"/>
      <c r="AE855" s="8"/>
      <c r="AF855" s="8"/>
      <c r="AG855" s="8"/>
      <c r="AH855" s="8"/>
      <c r="AI855" s="8"/>
      <c r="AK855" s="8"/>
      <c r="AL855" s="8"/>
      <c r="AM855" s="8"/>
      <c r="AN855" s="8"/>
      <c r="AO855" s="8"/>
      <c r="AP855" s="8"/>
      <c r="AQ855" s="8"/>
      <c r="AR855" s="8"/>
      <c r="AS855" s="8"/>
      <c r="AT855" s="8"/>
      <c r="AU855" s="8"/>
      <c r="AW855"/>
      <c r="AX855"/>
      <c r="AY855"/>
      <c r="AZ855"/>
    </row>
    <row r="856" spans="1:52" s="17" customFormat="1" x14ac:dyDescent="0.3">
      <c r="A856"/>
      <c r="B856"/>
      <c r="C856"/>
      <c r="D856"/>
      <c r="E856"/>
      <c r="F856" s="2"/>
      <c r="G856" s="2"/>
      <c r="H856" s="4"/>
      <c r="I856"/>
      <c r="J856"/>
      <c r="K856"/>
      <c r="L856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/>
      <c r="Y856" s="8"/>
      <c r="Z856" s="8"/>
      <c r="AA856" s="8"/>
      <c r="AB856" s="8"/>
      <c r="AC856" s="8"/>
      <c r="AD856" s="8"/>
      <c r="AE856" s="8"/>
      <c r="AF856" s="8"/>
      <c r="AG856" s="8"/>
      <c r="AH856" s="8"/>
      <c r="AI856" s="8"/>
      <c r="AK856" s="8"/>
      <c r="AL856" s="8"/>
      <c r="AM856" s="8"/>
      <c r="AN856" s="8"/>
      <c r="AO856" s="8"/>
      <c r="AP856" s="8"/>
      <c r="AQ856" s="8"/>
      <c r="AR856" s="8"/>
      <c r="AS856" s="8"/>
      <c r="AT856" s="8"/>
      <c r="AU856" s="8"/>
      <c r="AW856"/>
      <c r="AX856"/>
      <c r="AY856"/>
      <c r="AZ856"/>
    </row>
    <row r="857" spans="1:52" s="17" customFormat="1" x14ac:dyDescent="0.3">
      <c r="A857"/>
      <c r="B857"/>
      <c r="C857"/>
      <c r="D857"/>
      <c r="E857"/>
      <c r="F857" s="2"/>
      <c r="G857" s="2"/>
      <c r="H857" s="4"/>
      <c r="I857"/>
      <c r="J857"/>
      <c r="K857"/>
      <c r="L857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/>
      <c r="Y857" s="8"/>
      <c r="Z857" s="8"/>
      <c r="AA857" s="8"/>
      <c r="AB857" s="8"/>
      <c r="AC857" s="8"/>
      <c r="AD857" s="8"/>
      <c r="AE857" s="8"/>
      <c r="AF857" s="8"/>
      <c r="AG857" s="8"/>
      <c r="AH857" s="8"/>
      <c r="AI857" s="8"/>
      <c r="AK857" s="8"/>
      <c r="AL857" s="8"/>
      <c r="AM857" s="8"/>
      <c r="AN857" s="8"/>
      <c r="AO857" s="8"/>
      <c r="AP857" s="8"/>
      <c r="AQ857" s="8"/>
      <c r="AR857" s="8"/>
      <c r="AS857" s="8"/>
      <c r="AT857" s="8"/>
      <c r="AU857" s="8"/>
      <c r="AW857"/>
      <c r="AX857"/>
      <c r="AY857"/>
      <c r="AZ857"/>
    </row>
    <row r="858" spans="1:52" s="17" customFormat="1" x14ac:dyDescent="0.3">
      <c r="A858"/>
      <c r="B858"/>
      <c r="C858"/>
      <c r="D858"/>
      <c r="E858"/>
      <c r="F858" s="2"/>
      <c r="G858" s="2"/>
      <c r="H858" s="4"/>
      <c r="I858"/>
      <c r="J858"/>
      <c r="K858"/>
      <c r="L85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/>
      <c r="Y858" s="8"/>
      <c r="Z858" s="8"/>
      <c r="AA858" s="8"/>
      <c r="AB858" s="8"/>
      <c r="AC858" s="8"/>
      <c r="AD858" s="8"/>
      <c r="AE858" s="8"/>
      <c r="AF858" s="8"/>
      <c r="AG858" s="8"/>
      <c r="AH858" s="8"/>
      <c r="AI858" s="8"/>
      <c r="AK858" s="8"/>
      <c r="AL858" s="8"/>
      <c r="AM858" s="8"/>
      <c r="AN858" s="8"/>
      <c r="AO858" s="8"/>
      <c r="AP858" s="8"/>
      <c r="AQ858" s="8"/>
      <c r="AR858" s="8"/>
      <c r="AS858" s="8"/>
      <c r="AT858" s="8"/>
      <c r="AU858" s="8"/>
      <c r="AW858"/>
      <c r="AX858"/>
      <c r="AY858"/>
      <c r="AZ858"/>
    </row>
    <row r="859" spans="1:52" s="17" customFormat="1" x14ac:dyDescent="0.3">
      <c r="A859"/>
      <c r="B859"/>
      <c r="C859"/>
      <c r="D859"/>
      <c r="E859"/>
      <c r="F859" s="2"/>
      <c r="G859" s="2"/>
      <c r="H859" s="4"/>
      <c r="I859"/>
      <c r="J859"/>
      <c r="K859"/>
      <c r="L859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/>
      <c r="Y859" s="8"/>
      <c r="Z859" s="8"/>
      <c r="AA859" s="8"/>
      <c r="AB859" s="8"/>
      <c r="AC859" s="8"/>
      <c r="AD859" s="8"/>
      <c r="AE859" s="8"/>
      <c r="AF859" s="8"/>
      <c r="AG859" s="8"/>
      <c r="AH859" s="8"/>
      <c r="AI859" s="8"/>
      <c r="AK859" s="8"/>
      <c r="AL859" s="8"/>
      <c r="AM859" s="8"/>
      <c r="AN859" s="8"/>
      <c r="AO859" s="8"/>
      <c r="AP859" s="8"/>
      <c r="AQ859" s="8"/>
      <c r="AR859" s="8"/>
      <c r="AS859" s="8"/>
      <c r="AT859" s="8"/>
      <c r="AU859" s="8"/>
      <c r="AW859"/>
      <c r="AX859"/>
      <c r="AY859"/>
      <c r="AZ859"/>
    </row>
    <row r="860" spans="1:52" s="17" customFormat="1" x14ac:dyDescent="0.3">
      <c r="A860"/>
      <c r="B860"/>
      <c r="C860"/>
      <c r="D860"/>
      <c r="E860"/>
      <c r="F860" s="2"/>
      <c r="G860" s="2"/>
      <c r="H860" s="4"/>
      <c r="I860"/>
      <c r="J860"/>
      <c r="K860"/>
      <c r="L860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/>
      <c r="Y860" s="8"/>
      <c r="Z860" s="8"/>
      <c r="AA860" s="8"/>
      <c r="AB860" s="8"/>
      <c r="AC860" s="8"/>
      <c r="AD860" s="8"/>
      <c r="AE860" s="8"/>
      <c r="AF860" s="8"/>
      <c r="AG860" s="8"/>
      <c r="AH860" s="8"/>
      <c r="AI860" s="8"/>
      <c r="AK860" s="8"/>
      <c r="AL860" s="8"/>
      <c r="AM860" s="8"/>
      <c r="AN860" s="8"/>
      <c r="AO860" s="8"/>
      <c r="AP860" s="8"/>
      <c r="AQ860" s="8"/>
      <c r="AR860" s="8"/>
      <c r="AS860" s="8"/>
      <c r="AT860" s="8"/>
      <c r="AU860" s="8"/>
      <c r="AW860"/>
      <c r="AX860"/>
      <c r="AY860"/>
      <c r="AZ860"/>
    </row>
    <row r="861" spans="1:52" s="17" customFormat="1" x14ac:dyDescent="0.3">
      <c r="A861"/>
      <c r="B861"/>
      <c r="C861"/>
      <c r="D861"/>
      <c r="E861"/>
      <c r="F861" s="2"/>
      <c r="G861" s="2"/>
      <c r="H861" s="4"/>
      <c r="I861"/>
      <c r="J861"/>
      <c r="K861"/>
      <c r="L861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/>
      <c r="Y861" s="8"/>
      <c r="Z861" s="8"/>
      <c r="AA861" s="8"/>
      <c r="AB861" s="8"/>
      <c r="AC861" s="8"/>
      <c r="AD861" s="8"/>
      <c r="AE861" s="8"/>
      <c r="AF861" s="8"/>
      <c r="AG861" s="8"/>
      <c r="AH861" s="8"/>
      <c r="AI861" s="8"/>
      <c r="AK861" s="8"/>
      <c r="AL861" s="8"/>
      <c r="AM861" s="8"/>
      <c r="AN861" s="8"/>
      <c r="AO861" s="8"/>
      <c r="AP861" s="8"/>
      <c r="AQ861" s="8"/>
      <c r="AR861" s="8"/>
      <c r="AS861" s="8"/>
      <c r="AT861" s="8"/>
      <c r="AU861" s="8"/>
      <c r="AW861"/>
      <c r="AX861"/>
      <c r="AY861"/>
      <c r="AZ861"/>
    </row>
    <row r="862" spans="1:52" s="17" customFormat="1" x14ac:dyDescent="0.3">
      <c r="A862"/>
      <c r="B862"/>
      <c r="C862"/>
      <c r="D862"/>
      <c r="E862"/>
      <c r="F862" s="2"/>
      <c r="G862" s="2"/>
      <c r="H862" s="4"/>
      <c r="I862"/>
      <c r="J862"/>
      <c r="K862"/>
      <c r="L862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/>
      <c r="Y862" s="8"/>
      <c r="Z862" s="8"/>
      <c r="AA862" s="8"/>
      <c r="AB862" s="8"/>
      <c r="AC862" s="8"/>
      <c r="AD862" s="8"/>
      <c r="AE862" s="8"/>
      <c r="AF862" s="8"/>
      <c r="AG862" s="8"/>
      <c r="AH862" s="8"/>
      <c r="AI862" s="8"/>
      <c r="AK862" s="8"/>
      <c r="AL862" s="8"/>
      <c r="AM862" s="8"/>
      <c r="AN862" s="8"/>
      <c r="AO862" s="8"/>
      <c r="AP862" s="8"/>
      <c r="AQ862" s="8"/>
      <c r="AR862" s="8"/>
      <c r="AS862" s="8"/>
      <c r="AT862" s="8"/>
      <c r="AU862" s="8"/>
      <c r="AW862"/>
      <c r="AX862"/>
      <c r="AY862"/>
      <c r="AZ862"/>
    </row>
    <row r="863" spans="1:52" s="17" customFormat="1" x14ac:dyDescent="0.3">
      <c r="A863"/>
      <c r="B863"/>
      <c r="C863"/>
      <c r="D863"/>
      <c r="E863"/>
      <c r="F863" s="2"/>
      <c r="G863" s="2"/>
      <c r="H863" s="4"/>
      <c r="I863"/>
      <c r="J863"/>
      <c r="K863"/>
      <c r="L863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/>
      <c r="Y863" s="8"/>
      <c r="Z863" s="8"/>
      <c r="AA863" s="8"/>
      <c r="AB863" s="8"/>
      <c r="AC863" s="8"/>
      <c r="AD863" s="8"/>
      <c r="AE863" s="8"/>
      <c r="AF863" s="8"/>
      <c r="AG863" s="8"/>
      <c r="AH863" s="8"/>
      <c r="AI863" s="8"/>
      <c r="AK863" s="8"/>
      <c r="AL863" s="8"/>
      <c r="AM863" s="8"/>
      <c r="AN863" s="8"/>
      <c r="AO863" s="8"/>
      <c r="AP863" s="8"/>
      <c r="AQ863" s="8"/>
      <c r="AR863" s="8"/>
      <c r="AS863" s="8"/>
      <c r="AT863" s="8"/>
      <c r="AU863" s="8"/>
      <c r="AW863"/>
      <c r="AX863"/>
      <c r="AY863"/>
      <c r="AZ863"/>
    </row>
    <row r="864" spans="1:52" s="17" customFormat="1" x14ac:dyDescent="0.3">
      <c r="A864"/>
      <c r="B864"/>
      <c r="C864"/>
      <c r="D864"/>
      <c r="E864"/>
      <c r="F864" s="2"/>
      <c r="G864" s="2"/>
      <c r="H864" s="4"/>
      <c r="I864"/>
      <c r="J864"/>
      <c r="K864"/>
      <c r="L864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/>
      <c r="Y864" s="8"/>
      <c r="Z864" s="8"/>
      <c r="AA864" s="8"/>
      <c r="AB864" s="8"/>
      <c r="AC864" s="8"/>
      <c r="AD864" s="8"/>
      <c r="AE864" s="8"/>
      <c r="AF864" s="8"/>
      <c r="AG864" s="8"/>
      <c r="AH864" s="8"/>
      <c r="AI864" s="8"/>
      <c r="AK864" s="8"/>
      <c r="AL864" s="8"/>
      <c r="AM864" s="8"/>
      <c r="AN864" s="8"/>
      <c r="AO864" s="8"/>
      <c r="AP864" s="8"/>
      <c r="AQ864" s="8"/>
      <c r="AR864" s="8"/>
      <c r="AS864" s="8"/>
      <c r="AT864" s="8"/>
      <c r="AU864" s="8"/>
      <c r="AW864"/>
      <c r="AX864"/>
      <c r="AY864"/>
      <c r="AZ864"/>
    </row>
    <row r="865" spans="1:52" s="17" customFormat="1" x14ac:dyDescent="0.3">
      <c r="A865"/>
      <c r="B865"/>
      <c r="C865"/>
      <c r="D865"/>
      <c r="E865"/>
      <c r="F865" s="2"/>
      <c r="G865" s="2"/>
      <c r="H865" s="4"/>
      <c r="I865"/>
      <c r="J865"/>
      <c r="K865"/>
      <c r="L865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/>
      <c r="Y865" s="8"/>
      <c r="Z865" s="8"/>
      <c r="AA865" s="8"/>
      <c r="AB865" s="8"/>
      <c r="AC865" s="8"/>
      <c r="AD865" s="8"/>
      <c r="AE865" s="8"/>
      <c r="AF865" s="8"/>
      <c r="AG865" s="8"/>
      <c r="AH865" s="8"/>
      <c r="AI865" s="8"/>
      <c r="AK865" s="8"/>
      <c r="AL865" s="8"/>
      <c r="AM865" s="8"/>
      <c r="AN865" s="8"/>
      <c r="AO865" s="8"/>
      <c r="AP865" s="8"/>
      <c r="AQ865" s="8"/>
      <c r="AR865" s="8"/>
      <c r="AS865" s="8"/>
      <c r="AT865" s="8"/>
      <c r="AU865" s="8"/>
      <c r="AW865"/>
      <c r="AX865"/>
      <c r="AY865"/>
      <c r="AZ865"/>
    </row>
    <row r="866" spans="1:52" s="17" customFormat="1" x14ac:dyDescent="0.3">
      <c r="A866"/>
      <c r="B866"/>
      <c r="C866"/>
      <c r="D866"/>
      <c r="E866"/>
      <c r="F866" s="2"/>
      <c r="G866" s="2"/>
      <c r="H866" s="4"/>
      <c r="I866"/>
      <c r="J866"/>
      <c r="K866"/>
      <c r="L866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/>
      <c r="Y866" s="8"/>
      <c r="Z866" s="8"/>
      <c r="AA866" s="8"/>
      <c r="AB866" s="8"/>
      <c r="AC866" s="8"/>
      <c r="AD866" s="8"/>
      <c r="AE866" s="8"/>
      <c r="AF866" s="8"/>
      <c r="AG866" s="8"/>
      <c r="AH866" s="8"/>
      <c r="AI866" s="8"/>
      <c r="AK866" s="8"/>
      <c r="AL866" s="8"/>
      <c r="AM866" s="8"/>
      <c r="AN866" s="8"/>
      <c r="AO866" s="8"/>
      <c r="AP866" s="8"/>
      <c r="AQ866" s="8"/>
      <c r="AR866" s="8"/>
      <c r="AS866" s="8"/>
      <c r="AT866" s="8"/>
      <c r="AU866" s="8"/>
      <c r="AW866"/>
      <c r="AX866"/>
      <c r="AY866"/>
      <c r="AZ866"/>
    </row>
    <row r="867" spans="1:52" s="17" customFormat="1" x14ac:dyDescent="0.3">
      <c r="A867"/>
      <c r="B867"/>
      <c r="C867"/>
      <c r="D867"/>
      <c r="E867"/>
      <c r="F867" s="2"/>
      <c r="G867" s="2"/>
      <c r="H867" s="4"/>
      <c r="I867"/>
      <c r="J867"/>
      <c r="K867"/>
      <c r="L867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/>
      <c r="Y867" s="8"/>
      <c r="Z867" s="8"/>
      <c r="AA867" s="8"/>
      <c r="AB867" s="8"/>
      <c r="AC867" s="8"/>
      <c r="AD867" s="8"/>
      <c r="AE867" s="8"/>
      <c r="AF867" s="8"/>
      <c r="AG867" s="8"/>
      <c r="AH867" s="8"/>
      <c r="AI867" s="8"/>
      <c r="AK867" s="8"/>
      <c r="AL867" s="8"/>
      <c r="AM867" s="8"/>
      <c r="AN867" s="8"/>
      <c r="AO867" s="8"/>
      <c r="AP867" s="8"/>
      <c r="AQ867" s="8"/>
      <c r="AR867" s="8"/>
      <c r="AS867" s="8"/>
      <c r="AT867" s="8"/>
      <c r="AU867" s="8"/>
      <c r="AW867"/>
      <c r="AX867"/>
      <c r="AY867"/>
      <c r="AZ867"/>
    </row>
    <row r="868" spans="1:52" s="17" customFormat="1" x14ac:dyDescent="0.3">
      <c r="A868"/>
      <c r="B868"/>
      <c r="C868"/>
      <c r="D868"/>
      <c r="E868"/>
      <c r="F868" s="2"/>
      <c r="G868" s="2"/>
      <c r="H868" s="4"/>
      <c r="I868"/>
      <c r="J868"/>
      <c r="K868"/>
      <c r="L86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/>
      <c r="Y868" s="8"/>
      <c r="Z868" s="8"/>
      <c r="AA868" s="8"/>
      <c r="AB868" s="8"/>
      <c r="AC868" s="8"/>
      <c r="AD868" s="8"/>
      <c r="AE868" s="8"/>
      <c r="AF868" s="8"/>
      <c r="AG868" s="8"/>
      <c r="AH868" s="8"/>
      <c r="AI868" s="8"/>
      <c r="AK868" s="8"/>
      <c r="AL868" s="8"/>
      <c r="AM868" s="8"/>
      <c r="AN868" s="8"/>
      <c r="AO868" s="8"/>
      <c r="AP868" s="8"/>
      <c r="AQ868" s="8"/>
      <c r="AR868" s="8"/>
      <c r="AS868" s="8"/>
      <c r="AT868" s="8"/>
      <c r="AU868" s="8"/>
      <c r="AW868"/>
      <c r="AX868"/>
      <c r="AY868"/>
      <c r="AZ868"/>
    </row>
    <row r="869" spans="1:52" s="17" customFormat="1" x14ac:dyDescent="0.3">
      <c r="A869"/>
      <c r="B869"/>
      <c r="C869"/>
      <c r="D869"/>
      <c r="E869"/>
      <c r="F869" s="2"/>
      <c r="G869" s="2"/>
      <c r="H869" s="4"/>
      <c r="I869"/>
      <c r="J869"/>
      <c r="K869"/>
      <c r="L869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/>
      <c r="Y869" s="8"/>
      <c r="Z869" s="8"/>
      <c r="AA869" s="8"/>
      <c r="AB869" s="8"/>
      <c r="AC869" s="8"/>
      <c r="AD869" s="8"/>
      <c r="AE869" s="8"/>
      <c r="AF869" s="8"/>
      <c r="AG869" s="8"/>
      <c r="AH869" s="8"/>
      <c r="AI869" s="8"/>
      <c r="AK869" s="8"/>
      <c r="AL869" s="8"/>
      <c r="AM869" s="8"/>
      <c r="AN869" s="8"/>
      <c r="AO869" s="8"/>
      <c r="AP869" s="8"/>
      <c r="AQ869" s="8"/>
      <c r="AR869" s="8"/>
      <c r="AS869" s="8"/>
      <c r="AT869" s="8"/>
      <c r="AU869" s="8"/>
      <c r="AW869"/>
      <c r="AX869"/>
      <c r="AY869"/>
      <c r="AZ869"/>
    </row>
    <row r="870" spans="1:52" s="17" customFormat="1" x14ac:dyDescent="0.3">
      <c r="A870"/>
      <c r="B870"/>
      <c r="C870"/>
      <c r="D870"/>
      <c r="E870"/>
      <c r="F870" s="2"/>
      <c r="G870" s="2"/>
      <c r="H870" s="4"/>
      <c r="I870"/>
      <c r="J870"/>
      <c r="K870"/>
      <c r="L870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/>
      <c r="Y870" s="8"/>
      <c r="Z870" s="8"/>
      <c r="AA870" s="8"/>
      <c r="AB870" s="8"/>
      <c r="AC870" s="8"/>
      <c r="AD870" s="8"/>
      <c r="AE870" s="8"/>
      <c r="AF870" s="8"/>
      <c r="AG870" s="8"/>
      <c r="AH870" s="8"/>
      <c r="AI870" s="8"/>
      <c r="AK870" s="8"/>
      <c r="AL870" s="8"/>
      <c r="AM870" s="8"/>
      <c r="AN870" s="8"/>
      <c r="AO870" s="8"/>
      <c r="AP870" s="8"/>
      <c r="AQ870" s="8"/>
      <c r="AR870" s="8"/>
      <c r="AS870" s="8"/>
      <c r="AT870" s="8"/>
      <c r="AU870" s="8"/>
      <c r="AW870"/>
      <c r="AX870"/>
      <c r="AY870"/>
      <c r="AZ870"/>
    </row>
    <row r="871" spans="1:52" s="17" customFormat="1" x14ac:dyDescent="0.3">
      <c r="A871"/>
      <c r="B871"/>
      <c r="C871"/>
      <c r="D871"/>
      <c r="E871"/>
      <c r="F871" s="2"/>
      <c r="G871" s="2"/>
      <c r="H871" s="4"/>
      <c r="I871"/>
      <c r="J871"/>
      <c r="K871"/>
      <c r="L871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/>
      <c r="Y871" s="8"/>
      <c r="Z871" s="8"/>
      <c r="AA871" s="8"/>
      <c r="AB871" s="8"/>
      <c r="AC871" s="8"/>
      <c r="AD871" s="8"/>
      <c r="AE871" s="8"/>
      <c r="AF871" s="8"/>
      <c r="AG871" s="8"/>
      <c r="AH871" s="8"/>
      <c r="AI871" s="8"/>
      <c r="AK871" s="8"/>
      <c r="AL871" s="8"/>
      <c r="AM871" s="8"/>
      <c r="AN871" s="8"/>
      <c r="AO871" s="8"/>
      <c r="AP871" s="8"/>
      <c r="AQ871" s="8"/>
      <c r="AR871" s="8"/>
      <c r="AS871" s="8"/>
      <c r="AT871" s="8"/>
      <c r="AU871" s="8"/>
      <c r="AW871"/>
      <c r="AX871"/>
      <c r="AY871"/>
      <c r="AZ871"/>
    </row>
    <row r="872" spans="1:52" s="17" customFormat="1" x14ac:dyDescent="0.3">
      <c r="A872"/>
      <c r="B872"/>
      <c r="C872"/>
      <c r="D872"/>
      <c r="E872"/>
      <c r="F872" s="2"/>
      <c r="G872" s="2"/>
      <c r="H872" s="4"/>
      <c r="I872"/>
      <c r="J872"/>
      <c r="K872"/>
      <c r="L872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/>
      <c r="Y872" s="8"/>
      <c r="Z872" s="8"/>
      <c r="AA872" s="8"/>
      <c r="AB872" s="8"/>
      <c r="AC872" s="8"/>
      <c r="AD872" s="8"/>
      <c r="AE872" s="8"/>
      <c r="AF872" s="8"/>
      <c r="AG872" s="8"/>
      <c r="AH872" s="8"/>
      <c r="AI872" s="8"/>
      <c r="AK872" s="8"/>
      <c r="AL872" s="8"/>
      <c r="AM872" s="8"/>
      <c r="AN872" s="8"/>
      <c r="AO872" s="8"/>
      <c r="AP872" s="8"/>
      <c r="AQ872" s="8"/>
      <c r="AR872" s="8"/>
      <c r="AS872" s="8"/>
      <c r="AT872" s="8"/>
      <c r="AU872" s="8"/>
      <c r="AW872"/>
      <c r="AX872"/>
      <c r="AY872"/>
      <c r="AZ872"/>
    </row>
    <row r="873" spans="1:52" s="17" customFormat="1" x14ac:dyDescent="0.3">
      <c r="A873"/>
      <c r="B873"/>
      <c r="C873"/>
      <c r="D873"/>
      <c r="E873"/>
      <c r="F873" s="2"/>
      <c r="G873" s="2"/>
      <c r="H873" s="4"/>
      <c r="I873"/>
      <c r="J873"/>
      <c r="K873"/>
      <c r="L873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/>
      <c r="Y873" s="8"/>
      <c r="Z873" s="8"/>
      <c r="AA873" s="8"/>
      <c r="AB873" s="8"/>
      <c r="AC873" s="8"/>
      <c r="AD873" s="8"/>
      <c r="AE873" s="8"/>
      <c r="AF873" s="8"/>
      <c r="AG873" s="8"/>
      <c r="AH873" s="8"/>
      <c r="AI873" s="8"/>
      <c r="AK873" s="8"/>
      <c r="AL873" s="8"/>
      <c r="AM873" s="8"/>
      <c r="AN873" s="8"/>
      <c r="AO873" s="8"/>
      <c r="AP873" s="8"/>
      <c r="AQ873" s="8"/>
      <c r="AR873" s="8"/>
      <c r="AS873" s="8"/>
      <c r="AT873" s="8"/>
      <c r="AU873" s="8"/>
      <c r="AW873"/>
      <c r="AX873"/>
      <c r="AY873"/>
      <c r="AZ873"/>
    </row>
    <row r="874" spans="1:52" s="17" customFormat="1" x14ac:dyDescent="0.3">
      <c r="A874"/>
      <c r="B874"/>
      <c r="C874"/>
      <c r="D874"/>
      <c r="E874"/>
      <c r="F874" s="2"/>
      <c r="G874" s="2"/>
      <c r="H874" s="4"/>
      <c r="I874"/>
      <c r="J874"/>
      <c r="K874"/>
      <c r="L874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/>
      <c r="Y874" s="8"/>
      <c r="Z874" s="8"/>
      <c r="AA874" s="8"/>
      <c r="AB874" s="8"/>
      <c r="AC874" s="8"/>
      <c r="AD874" s="8"/>
      <c r="AE874" s="8"/>
      <c r="AF874" s="8"/>
      <c r="AG874" s="8"/>
      <c r="AH874" s="8"/>
      <c r="AI874" s="8"/>
      <c r="AK874" s="8"/>
      <c r="AL874" s="8"/>
      <c r="AM874" s="8"/>
      <c r="AN874" s="8"/>
      <c r="AO874" s="8"/>
      <c r="AP874" s="8"/>
      <c r="AQ874" s="8"/>
      <c r="AR874" s="8"/>
      <c r="AS874" s="8"/>
      <c r="AT874" s="8"/>
      <c r="AU874" s="8"/>
      <c r="AW874"/>
      <c r="AX874"/>
      <c r="AY874"/>
      <c r="AZ874"/>
    </row>
    <row r="875" spans="1:52" s="17" customFormat="1" x14ac:dyDescent="0.3">
      <c r="A875"/>
      <c r="B875"/>
      <c r="C875"/>
      <c r="D875"/>
      <c r="E875"/>
      <c r="F875" s="2"/>
      <c r="G875" s="2"/>
      <c r="H875" s="4"/>
      <c r="I875"/>
      <c r="J875"/>
      <c r="K875"/>
      <c r="L875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/>
      <c r="Y875" s="8"/>
      <c r="Z875" s="8"/>
      <c r="AA875" s="8"/>
      <c r="AB875" s="8"/>
      <c r="AC875" s="8"/>
      <c r="AD875" s="8"/>
      <c r="AE875" s="8"/>
      <c r="AF875" s="8"/>
      <c r="AG875" s="8"/>
      <c r="AH875" s="8"/>
      <c r="AI875" s="8"/>
      <c r="AK875" s="8"/>
      <c r="AL875" s="8"/>
      <c r="AM875" s="8"/>
      <c r="AN875" s="8"/>
      <c r="AO875" s="8"/>
      <c r="AP875" s="8"/>
      <c r="AQ875" s="8"/>
      <c r="AR875" s="8"/>
      <c r="AS875" s="8"/>
      <c r="AT875" s="8"/>
      <c r="AU875" s="8"/>
      <c r="AW875"/>
      <c r="AX875"/>
      <c r="AY875"/>
      <c r="AZ875"/>
    </row>
    <row r="876" spans="1:52" s="17" customFormat="1" x14ac:dyDescent="0.3">
      <c r="A876"/>
      <c r="B876"/>
      <c r="C876"/>
      <c r="D876"/>
      <c r="E876"/>
      <c r="F876" s="2"/>
      <c r="G876" s="2"/>
      <c r="H876" s="4"/>
      <c r="I876"/>
      <c r="J876"/>
      <c r="K876"/>
      <c r="L876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/>
      <c r="Y876" s="8"/>
      <c r="Z876" s="8"/>
      <c r="AA876" s="8"/>
      <c r="AB876" s="8"/>
      <c r="AC876" s="8"/>
      <c r="AD876" s="8"/>
      <c r="AE876" s="8"/>
      <c r="AF876" s="8"/>
      <c r="AG876" s="8"/>
      <c r="AH876" s="8"/>
      <c r="AI876" s="8"/>
      <c r="AK876" s="8"/>
      <c r="AL876" s="8"/>
      <c r="AM876" s="8"/>
      <c r="AN876" s="8"/>
      <c r="AO876" s="8"/>
      <c r="AP876" s="8"/>
      <c r="AQ876" s="8"/>
      <c r="AR876" s="8"/>
      <c r="AS876" s="8"/>
      <c r="AT876" s="8"/>
      <c r="AU876" s="8"/>
      <c r="AW876"/>
      <c r="AX876"/>
      <c r="AY876"/>
      <c r="AZ876"/>
    </row>
    <row r="877" spans="1:52" s="17" customFormat="1" x14ac:dyDescent="0.3">
      <c r="A877"/>
      <c r="B877"/>
      <c r="C877"/>
      <c r="D877"/>
      <c r="E877"/>
      <c r="F877" s="2"/>
      <c r="G877" s="2"/>
      <c r="H877" s="4"/>
      <c r="I877"/>
      <c r="J877"/>
      <c r="K877"/>
      <c r="L877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/>
      <c r="Y877" s="8"/>
      <c r="Z877" s="8"/>
      <c r="AA877" s="8"/>
      <c r="AB877" s="8"/>
      <c r="AC877" s="8"/>
      <c r="AD877" s="8"/>
      <c r="AE877" s="8"/>
      <c r="AF877" s="8"/>
      <c r="AG877" s="8"/>
      <c r="AH877" s="8"/>
      <c r="AI877" s="8"/>
      <c r="AK877" s="8"/>
      <c r="AL877" s="8"/>
      <c r="AM877" s="8"/>
      <c r="AN877" s="8"/>
      <c r="AO877" s="8"/>
      <c r="AP877" s="8"/>
      <c r="AQ877" s="8"/>
      <c r="AR877" s="8"/>
      <c r="AS877" s="8"/>
      <c r="AT877" s="8"/>
      <c r="AU877" s="8"/>
      <c r="AW877"/>
      <c r="AX877"/>
      <c r="AY877"/>
      <c r="AZ877"/>
    </row>
    <row r="878" spans="1:52" s="17" customFormat="1" x14ac:dyDescent="0.3">
      <c r="A878"/>
      <c r="B878"/>
      <c r="C878"/>
      <c r="D878"/>
      <c r="E878"/>
      <c r="F878" s="2"/>
      <c r="G878" s="2"/>
      <c r="H878" s="4"/>
      <c r="I878"/>
      <c r="J878"/>
      <c r="K878"/>
      <c r="L87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/>
      <c r="Y878" s="8"/>
      <c r="Z878" s="8"/>
      <c r="AA878" s="8"/>
      <c r="AB878" s="8"/>
      <c r="AC878" s="8"/>
      <c r="AD878" s="8"/>
      <c r="AE878" s="8"/>
      <c r="AF878" s="8"/>
      <c r="AG878" s="8"/>
      <c r="AH878" s="8"/>
      <c r="AI878" s="8"/>
      <c r="AK878" s="8"/>
      <c r="AL878" s="8"/>
      <c r="AM878" s="8"/>
      <c r="AN878" s="8"/>
      <c r="AO878" s="8"/>
      <c r="AP878" s="8"/>
      <c r="AQ878" s="8"/>
      <c r="AR878" s="8"/>
      <c r="AS878" s="8"/>
      <c r="AT878" s="8"/>
      <c r="AU878" s="8"/>
      <c r="AW878"/>
      <c r="AX878"/>
      <c r="AY878"/>
      <c r="AZ878"/>
    </row>
    <row r="879" spans="1:52" s="17" customFormat="1" x14ac:dyDescent="0.3">
      <c r="A879"/>
      <c r="B879"/>
      <c r="C879"/>
      <c r="D879"/>
      <c r="E879"/>
      <c r="F879" s="2"/>
      <c r="G879" s="2"/>
      <c r="H879" s="4"/>
      <c r="I879"/>
      <c r="J879"/>
      <c r="K879"/>
      <c r="L879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/>
      <c r="Y879" s="8"/>
      <c r="Z879" s="8"/>
      <c r="AA879" s="8"/>
      <c r="AB879" s="8"/>
      <c r="AC879" s="8"/>
      <c r="AD879" s="8"/>
      <c r="AE879" s="8"/>
      <c r="AF879" s="8"/>
      <c r="AG879" s="8"/>
      <c r="AH879" s="8"/>
      <c r="AI879" s="8"/>
      <c r="AK879" s="8"/>
      <c r="AL879" s="8"/>
      <c r="AM879" s="8"/>
      <c r="AN879" s="8"/>
      <c r="AO879" s="8"/>
      <c r="AP879" s="8"/>
      <c r="AQ879" s="8"/>
      <c r="AR879" s="8"/>
      <c r="AS879" s="8"/>
      <c r="AT879" s="8"/>
      <c r="AU879" s="8"/>
      <c r="AW879"/>
      <c r="AX879"/>
      <c r="AY879"/>
      <c r="AZ879"/>
    </row>
    <row r="880" spans="1:52" s="17" customFormat="1" x14ac:dyDescent="0.3">
      <c r="A880"/>
      <c r="B880"/>
      <c r="C880"/>
      <c r="D880"/>
      <c r="E880"/>
      <c r="F880" s="2"/>
      <c r="G880" s="2"/>
      <c r="H880" s="4"/>
      <c r="I880"/>
      <c r="J880"/>
      <c r="K880"/>
      <c r="L880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/>
      <c r="Y880" s="8"/>
      <c r="Z880" s="8"/>
      <c r="AA880" s="8"/>
      <c r="AB880" s="8"/>
      <c r="AC880" s="8"/>
      <c r="AD880" s="8"/>
      <c r="AE880" s="8"/>
      <c r="AF880" s="8"/>
      <c r="AG880" s="8"/>
      <c r="AH880" s="8"/>
      <c r="AI880" s="8"/>
      <c r="AK880" s="8"/>
      <c r="AL880" s="8"/>
      <c r="AM880" s="8"/>
      <c r="AN880" s="8"/>
      <c r="AO880" s="8"/>
      <c r="AP880" s="8"/>
      <c r="AQ880" s="8"/>
      <c r="AR880" s="8"/>
      <c r="AS880" s="8"/>
      <c r="AT880" s="8"/>
      <c r="AU880" s="8"/>
      <c r="AW880"/>
      <c r="AX880"/>
      <c r="AY880"/>
      <c r="AZ880"/>
    </row>
    <row r="881" spans="1:52" s="17" customFormat="1" x14ac:dyDescent="0.3">
      <c r="A881"/>
      <c r="B881"/>
      <c r="C881"/>
      <c r="D881"/>
      <c r="E881"/>
      <c r="F881" s="2"/>
      <c r="G881" s="2"/>
      <c r="H881" s="4"/>
      <c r="I881"/>
      <c r="J881"/>
      <c r="K881"/>
      <c r="L881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/>
      <c r="Y881" s="8"/>
      <c r="Z881" s="8"/>
      <c r="AA881" s="8"/>
      <c r="AB881" s="8"/>
      <c r="AC881" s="8"/>
      <c r="AD881" s="8"/>
      <c r="AE881" s="8"/>
      <c r="AF881" s="8"/>
      <c r="AG881" s="8"/>
      <c r="AH881" s="8"/>
      <c r="AI881" s="8"/>
      <c r="AK881" s="8"/>
      <c r="AL881" s="8"/>
      <c r="AM881" s="8"/>
      <c r="AN881" s="8"/>
      <c r="AO881" s="8"/>
      <c r="AP881" s="8"/>
      <c r="AQ881" s="8"/>
      <c r="AR881" s="8"/>
      <c r="AS881" s="8"/>
      <c r="AT881" s="8"/>
      <c r="AU881" s="8"/>
      <c r="AW881"/>
      <c r="AX881"/>
      <c r="AY881"/>
      <c r="AZ881"/>
    </row>
    <row r="882" spans="1:52" s="17" customFormat="1" x14ac:dyDescent="0.3">
      <c r="A882"/>
      <c r="B882"/>
      <c r="C882"/>
      <c r="D882"/>
      <c r="E882"/>
      <c r="F882" s="2"/>
      <c r="G882" s="2"/>
      <c r="H882" s="4"/>
      <c r="I882"/>
      <c r="J882"/>
      <c r="K882"/>
      <c r="L882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/>
      <c r="Y882" s="8"/>
      <c r="Z882" s="8"/>
      <c r="AA882" s="8"/>
      <c r="AB882" s="8"/>
      <c r="AC882" s="8"/>
      <c r="AD882" s="8"/>
      <c r="AE882" s="8"/>
      <c r="AF882" s="8"/>
      <c r="AG882" s="8"/>
      <c r="AH882" s="8"/>
      <c r="AI882" s="8"/>
      <c r="AK882" s="8"/>
      <c r="AL882" s="8"/>
      <c r="AM882" s="8"/>
      <c r="AN882" s="8"/>
      <c r="AO882" s="8"/>
      <c r="AP882" s="8"/>
      <c r="AQ882" s="8"/>
      <c r="AR882" s="8"/>
      <c r="AS882" s="8"/>
      <c r="AT882" s="8"/>
      <c r="AU882" s="8"/>
      <c r="AW882"/>
      <c r="AX882"/>
      <c r="AY882"/>
      <c r="AZ882"/>
    </row>
    <row r="883" spans="1:52" s="17" customFormat="1" x14ac:dyDescent="0.3">
      <c r="A883"/>
      <c r="B883"/>
      <c r="C883"/>
      <c r="D883"/>
      <c r="E883"/>
      <c r="F883" s="2"/>
      <c r="G883" s="2"/>
      <c r="H883" s="4"/>
      <c r="I883"/>
      <c r="J883"/>
      <c r="K883"/>
      <c r="L883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/>
      <c r="Y883" s="8"/>
      <c r="Z883" s="8"/>
      <c r="AA883" s="8"/>
      <c r="AB883" s="8"/>
      <c r="AC883" s="8"/>
      <c r="AD883" s="8"/>
      <c r="AE883" s="8"/>
      <c r="AF883" s="8"/>
      <c r="AG883" s="8"/>
      <c r="AH883" s="8"/>
      <c r="AI883" s="8"/>
      <c r="AK883" s="8"/>
      <c r="AL883" s="8"/>
      <c r="AM883" s="8"/>
      <c r="AN883" s="8"/>
      <c r="AO883" s="8"/>
      <c r="AP883" s="8"/>
      <c r="AQ883" s="8"/>
      <c r="AR883" s="8"/>
      <c r="AS883" s="8"/>
      <c r="AT883" s="8"/>
      <c r="AU883" s="8"/>
      <c r="AW883"/>
      <c r="AX883"/>
      <c r="AY883"/>
      <c r="AZ883"/>
    </row>
    <row r="884" spans="1:52" s="17" customFormat="1" x14ac:dyDescent="0.3">
      <c r="A884"/>
      <c r="B884"/>
      <c r="C884"/>
      <c r="D884"/>
      <c r="E884"/>
      <c r="F884" s="2"/>
      <c r="G884" s="2"/>
      <c r="H884" s="4"/>
      <c r="I884"/>
      <c r="J884"/>
      <c r="K884"/>
      <c r="L884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/>
      <c r="Y884" s="8"/>
      <c r="Z884" s="8"/>
      <c r="AA884" s="8"/>
      <c r="AB884" s="8"/>
      <c r="AC884" s="8"/>
      <c r="AD884" s="8"/>
      <c r="AE884" s="8"/>
      <c r="AF884" s="8"/>
      <c r="AG884" s="8"/>
      <c r="AH884" s="8"/>
      <c r="AI884" s="8"/>
      <c r="AK884" s="8"/>
      <c r="AL884" s="8"/>
      <c r="AM884" s="8"/>
      <c r="AN884" s="8"/>
      <c r="AO884" s="8"/>
      <c r="AP884" s="8"/>
      <c r="AQ884" s="8"/>
      <c r="AR884" s="8"/>
      <c r="AS884" s="8"/>
      <c r="AT884" s="8"/>
      <c r="AU884" s="8"/>
      <c r="AW884"/>
      <c r="AX884"/>
      <c r="AY884"/>
      <c r="AZ884"/>
    </row>
    <row r="885" spans="1:52" s="17" customFormat="1" x14ac:dyDescent="0.3">
      <c r="A885"/>
      <c r="B885"/>
      <c r="C885"/>
      <c r="D885"/>
      <c r="E885"/>
      <c r="F885" s="2"/>
      <c r="G885" s="2"/>
      <c r="H885" s="4"/>
      <c r="I885"/>
      <c r="J885"/>
      <c r="K885"/>
      <c r="L885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/>
      <c r="Y885" s="8"/>
      <c r="Z885" s="8"/>
      <c r="AA885" s="8"/>
      <c r="AB885" s="8"/>
      <c r="AC885" s="8"/>
      <c r="AD885" s="8"/>
      <c r="AE885" s="8"/>
      <c r="AF885" s="8"/>
      <c r="AG885" s="8"/>
      <c r="AH885" s="8"/>
      <c r="AI885" s="8"/>
      <c r="AK885" s="8"/>
      <c r="AL885" s="8"/>
      <c r="AM885" s="8"/>
      <c r="AN885" s="8"/>
      <c r="AO885" s="8"/>
      <c r="AP885" s="8"/>
      <c r="AQ885" s="8"/>
      <c r="AR885" s="8"/>
      <c r="AS885" s="8"/>
      <c r="AT885" s="8"/>
      <c r="AU885" s="8"/>
      <c r="AW885"/>
      <c r="AX885"/>
      <c r="AY885"/>
      <c r="AZ885"/>
    </row>
    <row r="886" spans="1:52" s="17" customFormat="1" x14ac:dyDescent="0.3">
      <c r="A886"/>
      <c r="B886"/>
      <c r="C886"/>
      <c r="D886"/>
      <c r="E886"/>
      <c r="F886" s="2"/>
      <c r="G886" s="2"/>
      <c r="H886" s="4"/>
      <c r="I886"/>
      <c r="J886"/>
      <c r="K886"/>
      <c r="L886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/>
      <c r="Y886" s="8"/>
      <c r="Z886" s="8"/>
      <c r="AA886" s="8"/>
      <c r="AB886" s="8"/>
      <c r="AC886" s="8"/>
      <c r="AD886" s="8"/>
      <c r="AE886" s="8"/>
      <c r="AF886" s="8"/>
      <c r="AG886" s="8"/>
      <c r="AH886" s="8"/>
      <c r="AI886" s="8"/>
      <c r="AK886" s="8"/>
      <c r="AL886" s="8"/>
      <c r="AM886" s="8"/>
      <c r="AN886" s="8"/>
      <c r="AO886" s="8"/>
      <c r="AP886" s="8"/>
      <c r="AQ886" s="8"/>
      <c r="AR886" s="8"/>
      <c r="AS886" s="8"/>
      <c r="AT886" s="8"/>
      <c r="AU886" s="8"/>
      <c r="AW886"/>
      <c r="AX886"/>
      <c r="AY886"/>
      <c r="AZ886"/>
    </row>
    <row r="887" spans="1:52" x14ac:dyDescent="0.3">
      <c r="F887" s="2"/>
      <c r="G887" s="2"/>
      <c r="H887" s="4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Y887" s="8"/>
      <c r="Z887" s="8"/>
      <c r="AA887" s="8"/>
      <c r="AB887" s="8"/>
      <c r="AC887" s="8"/>
      <c r="AD887" s="8"/>
      <c r="AE887" s="8"/>
      <c r="AF887" s="8"/>
      <c r="AG887" s="8"/>
      <c r="AH887" s="8"/>
      <c r="AI887" s="8"/>
      <c r="AK887" s="8"/>
      <c r="AL887" s="8"/>
      <c r="AM887" s="8"/>
      <c r="AN887" s="8"/>
      <c r="AO887" s="8"/>
      <c r="AP887" s="8"/>
      <c r="AQ887" s="8"/>
      <c r="AR887" s="8"/>
      <c r="AS887" s="8"/>
      <c r="AT887" s="8"/>
      <c r="AU887" s="8"/>
    </row>
    <row r="888" spans="1:52" x14ac:dyDescent="0.3">
      <c r="F888" s="2"/>
      <c r="G888" s="2"/>
      <c r="H888" s="4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Y888" s="8"/>
      <c r="Z888" s="8"/>
      <c r="AA888" s="8"/>
      <c r="AB888" s="8"/>
      <c r="AC888" s="8"/>
      <c r="AD888" s="8"/>
      <c r="AE888" s="8"/>
      <c r="AF888" s="8"/>
      <c r="AG888" s="8"/>
      <c r="AH888" s="8"/>
      <c r="AI888" s="8"/>
      <c r="AK888" s="8"/>
      <c r="AL888" s="8"/>
      <c r="AM888" s="8"/>
      <c r="AN888" s="8"/>
      <c r="AO888" s="8"/>
      <c r="AP888" s="8"/>
      <c r="AQ888" s="8"/>
      <c r="AR888" s="8"/>
      <c r="AS888" s="8"/>
      <c r="AT888" s="8"/>
      <c r="AU888" s="8"/>
    </row>
    <row r="889" spans="1:52" x14ac:dyDescent="0.3">
      <c r="F889" s="2"/>
      <c r="G889" s="2"/>
      <c r="H889" s="4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Y889" s="8"/>
      <c r="Z889" s="8"/>
      <c r="AA889" s="8"/>
      <c r="AB889" s="8"/>
      <c r="AC889" s="8"/>
      <c r="AD889" s="8"/>
      <c r="AE889" s="8"/>
      <c r="AF889" s="8"/>
      <c r="AG889" s="8"/>
      <c r="AH889" s="8"/>
      <c r="AI889" s="8"/>
      <c r="AK889" s="8"/>
      <c r="AL889" s="8"/>
      <c r="AM889" s="8"/>
      <c r="AN889" s="8"/>
      <c r="AO889" s="8"/>
      <c r="AP889" s="8"/>
      <c r="AQ889" s="8"/>
      <c r="AR889" s="8"/>
      <c r="AS889" s="8"/>
      <c r="AT889" s="8"/>
      <c r="AU889" s="8"/>
    </row>
    <row r="890" spans="1:52" x14ac:dyDescent="0.3">
      <c r="F890" s="2"/>
      <c r="G890" s="2"/>
      <c r="H890" s="4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Y890" s="8"/>
      <c r="Z890" s="8"/>
      <c r="AA890" s="8"/>
      <c r="AB890" s="8"/>
      <c r="AC890" s="8"/>
      <c r="AD890" s="8"/>
      <c r="AE890" s="8"/>
      <c r="AF890" s="8"/>
      <c r="AG890" s="8"/>
      <c r="AH890" s="8"/>
      <c r="AI890" s="8"/>
      <c r="AK890" s="8"/>
      <c r="AL890" s="8"/>
      <c r="AM890" s="8"/>
      <c r="AN890" s="8"/>
      <c r="AO890" s="8"/>
      <c r="AP890" s="8"/>
      <c r="AQ890" s="8"/>
      <c r="AR890" s="8"/>
      <c r="AS890" s="8"/>
      <c r="AT890" s="8"/>
      <c r="AU890" s="8"/>
    </row>
    <row r="891" spans="1:52" x14ac:dyDescent="0.3">
      <c r="F891" s="2"/>
      <c r="G891" s="2"/>
      <c r="H891" s="4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Y891" s="8"/>
      <c r="Z891" s="8"/>
      <c r="AA891" s="8"/>
      <c r="AB891" s="8"/>
      <c r="AC891" s="8"/>
      <c r="AD891" s="8"/>
      <c r="AE891" s="8"/>
      <c r="AF891" s="8"/>
      <c r="AG891" s="8"/>
      <c r="AH891" s="8"/>
      <c r="AI891" s="8"/>
      <c r="AK891" s="8"/>
      <c r="AL891" s="8"/>
      <c r="AM891" s="8"/>
      <c r="AN891" s="8"/>
      <c r="AO891" s="8"/>
      <c r="AP891" s="8"/>
      <c r="AQ891" s="8"/>
      <c r="AR891" s="8"/>
      <c r="AS891" s="8"/>
      <c r="AT891" s="8"/>
      <c r="AU891" s="8"/>
    </row>
    <row r="892" spans="1:52" x14ac:dyDescent="0.3">
      <c r="F892" s="2"/>
      <c r="G892" s="2"/>
      <c r="H892" s="4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Y892" s="8"/>
      <c r="Z892" s="8"/>
      <c r="AA892" s="8"/>
      <c r="AB892" s="8"/>
      <c r="AC892" s="8"/>
      <c r="AD892" s="8"/>
      <c r="AE892" s="8"/>
      <c r="AF892" s="8"/>
      <c r="AG892" s="8"/>
      <c r="AH892" s="8"/>
      <c r="AI892" s="8"/>
      <c r="AK892" s="8"/>
      <c r="AL892" s="8"/>
      <c r="AM892" s="8"/>
      <c r="AN892" s="8"/>
      <c r="AO892" s="8"/>
      <c r="AP892" s="8"/>
      <c r="AQ892" s="8"/>
      <c r="AR892" s="8"/>
      <c r="AS892" s="8"/>
      <c r="AT892" s="8"/>
      <c r="AU892" s="8"/>
    </row>
    <row r="893" spans="1:52" x14ac:dyDescent="0.3">
      <c r="F893" s="2"/>
      <c r="G893" s="2"/>
      <c r="H893" s="4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Y893" s="8"/>
      <c r="Z893" s="8"/>
      <c r="AA893" s="8"/>
      <c r="AB893" s="8"/>
      <c r="AC893" s="8"/>
      <c r="AD893" s="8"/>
      <c r="AE893" s="8"/>
      <c r="AF893" s="8"/>
      <c r="AG893" s="8"/>
      <c r="AH893" s="8"/>
      <c r="AI893" s="8"/>
      <c r="AK893" s="8"/>
      <c r="AL893" s="8"/>
      <c r="AM893" s="8"/>
      <c r="AN893" s="8"/>
      <c r="AO893" s="8"/>
      <c r="AP893" s="8"/>
      <c r="AQ893" s="8"/>
      <c r="AR893" s="8"/>
      <c r="AS893" s="8"/>
      <c r="AT893" s="8"/>
      <c r="AU893" s="8"/>
    </row>
    <row r="894" spans="1:52" x14ac:dyDescent="0.3">
      <c r="F894" s="2"/>
      <c r="G894" s="2"/>
      <c r="H894" s="4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Y894" s="8"/>
      <c r="Z894" s="8"/>
      <c r="AA894" s="8"/>
      <c r="AB894" s="8"/>
      <c r="AC894" s="8"/>
      <c r="AD894" s="8"/>
      <c r="AE894" s="8"/>
      <c r="AF894" s="8"/>
      <c r="AG894" s="8"/>
      <c r="AH894" s="8"/>
      <c r="AI894" s="8"/>
      <c r="AK894" s="8"/>
      <c r="AL894" s="8"/>
      <c r="AM894" s="8"/>
      <c r="AN894" s="8"/>
      <c r="AO894" s="8"/>
      <c r="AP894" s="8"/>
      <c r="AQ894" s="8"/>
      <c r="AR894" s="8"/>
      <c r="AS894" s="8"/>
      <c r="AT894" s="8"/>
      <c r="AU894" s="8"/>
    </row>
    <row r="895" spans="1:52" x14ac:dyDescent="0.3">
      <c r="F895" s="2"/>
      <c r="G895" s="2"/>
      <c r="H895" s="4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Y895" s="8"/>
      <c r="Z895" s="8"/>
      <c r="AA895" s="8"/>
      <c r="AB895" s="8"/>
      <c r="AC895" s="8"/>
      <c r="AD895" s="8"/>
      <c r="AE895" s="8"/>
      <c r="AF895" s="8"/>
      <c r="AG895" s="8"/>
      <c r="AH895" s="8"/>
      <c r="AI895" s="8"/>
      <c r="AK895" s="8"/>
      <c r="AL895" s="8"/>
      <c r="AM895" s="8"/>
      <c r="AN895" s="8"/>
      <c r="AO895" s="8"/>
      <c r="AP895" s="8"/>
      <c r="AQ895" s="8"/>
      <c r="AR895" s="8"/>
      <c r="AS895" s="8"/>
      <c r="AT895" s="8"/>
      <c r="AU895" s="8"/>
    </row>
    <row r="896" spans="1:52" x14ac:dyDescent="0.3">
      <c r="F896" s="2"/>
      <c r="G896" s="2"/>
      <c r="H896" s="4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Y896" s="8"/>
      <c r="Z896" s="8"/>
      <c r="AA896" s="8"/>
      <c r="AB896" s="8"/>
      <c r="AC896" s="8"/>
      <c r="AD896" s="8"/>
      <c r="AE896" s="8"/>
      <c r="AF896" s="8"/>
      <c r="AG896" s="8"/>
      <c r="AH896" s="8"/>
      <c r="AI896" s="8"/>
      <c r="AK896" s="8"/>
      <c r="AL896" s="8"/>
      <c r="AM896" s="8"/>
      <c r="AN896" s="8"/>
      <c r="AO896" s="8"/>
      <c r="AP896" s="8"/>
      <c r="AQ896" s="8"/>
      <c r="AR896" s="8"/>
      <c r="AS896" s="8"/>
      <c r="AT896" s="8"/>
      <c r="AU896" s="8"/>
    </row>
    <row r="897" spans="6:47" x14ac:dyDescent="0.3">
      <c r="F897" s="2"/>
      <c r="G897" s="2"/>
      <c r="H897" s="4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Y897" s="8"/>
      <c r="Z897" s="8"/>
      <c r="AA897" s="8"/>
      <c r="AB897" s="8"/>
      <c r="AC897" s="8"/>
      <c r="AD897" s="8"/>
      <c r="AE897" s="8"/>
      <c r="AF897" s="8"/>
      <c r="AG897" s="8"/>
      <c r="AH897" s="8"/>
      <c r="AI897" s="8"/>
      <c r="AK897" s="8"/>
      <c r="AL897" s="8"/>
      <c r="AM897" s="8"/>
      <c r="AN897" s="8"/>
      <c r="AO897" s="8"/>
      <c r="AP897" s="8"/>
      <c r="AQ897" s="8"/>
      <c r="AR897" s="8"/>
      <c r="AS897" s="8"/>
      <c r="AT897" s="8"/>
      <c r="AU897" s="8"/>
    </row>
    <row r="898" spans="6:47" x14ac:dyDescent="0.3">
      <c r="F898" s="2"/>
      <c r="G898" s="2"/>
      <c r="H898" s="4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Y898" s="8"/>
      <c r="Z898" s="8"/>
      <c r="AA898" s="8"/>
      <c r="AB898" s="8"/>
      <c r="AC898" s="8"/>
      <c r="AD898" s="8"/>
      <c r="AE898" s="8"/>
      <c r="AF898" s="8"/>
      <c r="AG898" s="8"/>
      <c r="AH898" s="8"/>
      <c r="AI898" s="8"/>
      <c r="AK898" s="8"/>
      <c r="AL898" s="8"/>
      <c r="AM898" s="8"/>
      <c r="AN898" s="8"/>
      <c r="AO898" s="8"/>
      <c r="AP898" s="8"/>
      <c r="AQ898" s="8"/>
      <c r="AR898" s="8"/>
      <c r="AS898" s="8"/>
      <c r="AT898" s="8"/>
      <c r="AU898" s="8"/>
    </row>
    <row r="899" spans="6:47" x14ac:dyDescent="0.3">
      <c r="F899" s="2"/>
      <c r="G899" s="2"/>
      <c r="H899" s="4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Y899" s="8"/>
      <c r="Z899" s="8"/>
      <c r="AA899" s="8"/>
      <c r="AB899" s="8"/>
      <c r="AC899" s="8"/>
      <c r="AD899" s="8"/>
      <c r="AE899" s="8"/>
      <c r="AF899" s="8"/>
      <c r="AG899" s="8"/>
      <c r="AH899" s="8"/>
      <c r="AI899" s="8"/>
      <c r="AK899" s="8"/>
      <c r="AL899" s="8"/>
      <c r="AM899" s="8"/>
      <c r="AN899" s="8"/>
      <c r="AO899" s="8"/>
      <c r="AP899" s="8"/>
      <c r="AQ899" s="8"/>
      <c r="AR899" s="8"/>
      <c r="AS899" s="8"/>
      <c r="AT899" s="8"/>
      <c r="AU899" s="8"/>
    </row>
    <row r="900" spans="6:47" x14ac:dyDescent="0.3">
      <c r="F900" s="2"/>
      <c r="G900" s="2"/>
      <c r="H900" s="4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Y900" s="8"/>
      <c r="Z900" s="8"/>
      <c r="AA900" s="8"/>
      <c r="AB900" s="8"/>
      <c r="AC900" s="8"/>
      <c r="AD900" s="8"/>
      <c r="AE900" s="8"/>
      <c r="AF900" s="8"/>
      <c r="AG900" s="8"/>
      <c r="AH900" s="8"/>
      <c r="AI900" s="8"/>
      <c r="AK900" s="8"/>
      <c r="AL900" s="8"/>
      <c r="AM900" s="8"/>
      <c r="AN900" s="8"/>
      <c r="AO900" s="8"/>
      <c r="AP900" s="8"/>
      <c r="AQ900" s="8"/>
      <c r="AR900" s="8"/>
      <c r="AS900" s="8"/>
      <c r="AT900" s="8"/>
      <c r="AU900" s="8"/>
    </row>
    <row r="901" spans="6:47" x14ac:dyDescent="0.3">
      <c r="F901" s="2"/>
      <c r="G901" s="2"/>
      <c r="H901" s="4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Y901" s="8"/>
      <c r="Z901" s="8"/>
      <c r="AA901" s="8"/>
      <c r="AB901" s="8"/>
      <c r="AC901" s="8"/>
      <c r="AD901" s="8"/>
      <c r="AE901" s="8"/>
      <c r="AF901" s="8"/>
      <c r="AG901" s="8"/>
      <c r="AH901" s="8"/>
      <c r="AI901" s="8"/>
      <c r="AK901" s="8"/>
      <c r="AL901" s="8"/>
      <c r="AM901" s="8"/>
      <c r="AN901" s="8"/>
      <c r="AO901" s="8"/>
      <c r="AP901" s="8"/>
      <c r="AQ901" s="8"/>
      <c r="AR901" s="8"/>
      <c r="AS901" s="8"/>
      <c r="AT901" s="8"/>
      <c r="AU901" s="8"/>
    </row>
    <row r="902" spans="6:47" x14ac:dyDescent="0.3">
      <c r="F902" s="2"/>
      <c r="G902" s="2"/>
      <c r="H902" s="4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Y902" s="8"/>
      <c r="Z902" s="8"/>
      <c r="AA902" s="8"/>
      <c r="AB902" s="8"/>
      <c r="AC902" s="8"/>
      <c r="AD902" s="8"/>
      <c r="AE902" s="8"/>
      <c r="AF902" s="8"/>
      <c r="AG902" s="8"/>
      <c r="AH902" s="8"/>
      <c r="AI902" s="8"/>
      <c r="AK902" s="8"/>
      <c r="AL902" s="8"/>
      <c r="AM902" s="8"/>
      <c r="AN902" s="8"/>
      <c r="AO902" s="8"/>
      <c r="AP902" s="8"/>
      <c r="AQ902" s="8"/>
      <c r="AR902" s="8"/>
      <c r="AS902" s="8"/>
      <c r="AT902" s="8"/>
      <c r="AU902" s="8"/>
    </row>
    <row r="903" spans="6:47" x14ac:dyDescent="0.3">
      <c r="F903" s="2"/>
      <c r="G903" s="2"/>
      <c r="H903" s="4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Y903" s="8"/>
      <c r="Z903" s="8"/>
      <c r="AA903" s="8"/>
      <c r="AB903" s="8"/>
      <c r="AC903" s="8"/>
      <c r="AD903" s="8"/>
      <c r="AE903" s="8"/>
      <c r="AF903" s="8"/>
      <c r="AG903" s="8"/>
      <c r="AH903" s="8"/>
      <c r="AI903" s="8"/>
      <c r="AK903" s="8"/>
      <c r="AL903" s="8"/>
      <c r="AM903" s="8"/>
      <c r="AN903" s="8"/>
      <c r="AO903" s="8"/>
      <c r="AP903" s="8"/>
      <c r="AQ903" s="8"/>
      <c r="AR903" s="8"/>
      <c r="AS903" s="8"/>
      <c r="AT903" s="8"/>
      <c r="AU903" s="8"/>
    </row>
    <row r="904" spans="6:47" x14ac:dyDescent="0.3">
      <c r="F904" s="2"/>
      <c r="G904" s="2"/>
      <c r="H904" s="4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Y904" s="8"/>
      <c r="Z904" s="8"/>
      <c r="AA904" s="8"/>
      <c r="AB904" s="8"/>
      <c r="AC904" s="8"/>
      <c r="AD904" s="8"/>
      <c r="AE904" s="8"/>
      <c r="AF904" s="8"/>
      <c r="AG904" s="8"/>
      <c r="AH904" s="8"/>
      <c r="AI904" s="8"/>
      <c r="AK904" s="8"/>
      <c r="AL904" s="8"/>
      <c r="AM904" s="8"/>
      <c r="AN904" s="8"/>
      <c r="AO904" s="8"/>
      <c r="AP904" s="8"/>
      <c r="AQ904" s="8"/>
      <c r="AR904" s="8"/>
      <c r="AS904" s="8"/>
      <c r="AT904" s="8"/>
      <c r="AU904" s="8"/>
    </row>
    <row r="905" spans="6:47" x14ac:dyDescent="0.3">
      <c r="F905" s="2"/>
      <c r="G905" s="2"/>
      <c r="H905" s="4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Y905" s="8"/>
      <c r="Z905" s="8"/>
      <c r="AA905" s="8"/>
      <c r="AB905" s="8"/>
      <c r="AC905" s="8"/>
      <c r="AD905" s="8"/>
      <c r="AE905" s="8"/>
      <c r="AF905" s="8"/>
      <c r="AG905" s="8"/>
      <c r="AH905" s="8"/>
      <c r="AI905" s="8"/>
      <c r="AK905" s="8"/>
      <c r="AL905" s="8"/>
      <c r="AM905" s="8"/>
      <c r="AN905" s="8"/>
      <c r="AO905" s="8"/>
      <c r="AP905" s="8"/>
      <c r="AQ905" s="8"/>
      <c r="AR905" s="8"/>
      <c r="AS905" s="8"/>
      <c r="AT905" s="8"/>
      <c r="AU905" s="8"/>
    </row>
    <row r="906" spans="6:47" x14ac:dyDescent="0.3">
      <c r="F906" s="2"/>
      <c r="G906" s="2"/>
      <c r="H906" s="4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Y906" s="8"/>
      <c r="Z906" s="8"/>
      <c r="AA906" s="8"/>
      <c r="AB906" s="8"/>
      <c r="AC906" s="8"/>
      <c r="AD906" s="8"/>
      <c r="AE906" s="8"/>
      <c r="AF906" s="8"/>
      <c r="AG906" s="8"/>
      <c r="AH906" s="8"/>
      <c r="AI906" s="8"/>
      <c r="AK906" s="8"/>
      <c r="AL906" s="8"/>
      <c r="AM906" s="8"/>
      <c r="AN906" s="8"/>
      <c r="AO906" s="8"/>
      <c r="AP906" s="8"/>
      <c r="AQ906" s="8"/>
      <c r="AR906" s="8"/>
      <c r="AS906" s="8"/>
      <c r="AT906" s="8"/>
      <c r="AU906" s="8"/>
    </row>
    <row r="907" spans="6:47" x14ac:dyDescent="0.3">
      <c r="F907" s="2"/>
      <c r="G907" s="2"/>
      <c r="H907" s="4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Y907" s="8"/>
      <c r="Z907" s="8"/>
      <c r="AA907" s="8"/>
      <c r="AB907" s="8"/>
      <c r="AC907" s="8"/>
      <c r="AD907" s="8"/>
      <c r="AE907" s="8"/>
      <c r="AF907" s="8"/>
      <c r="AG907" s="8"/>
      <c r="AH907" s="8"/>
      <c r="AI907" s="8"/>
      <c r="AK907" s="8"/>
      <c r="AL907" s="8"/>
      <c r="AM907" s="8"/>
      <c r="AN907" s="8"/>
      <c r="AO907" s="8"/>
      <c r="AP907" s="8"/>
      <c r="AQ907" s="8"/>
      <c r="AR907" s="8"/>
      <c r="AS907" s="8"/>
      <c r="AT907" s="8"/>
      <c r="AU907" s="8"/>
    </row>
    <row r="908" spans="6:47" x14ac:dyDescent="0.3">
      <c r="F908" s="2"/>
      <c r="G908" s="2"/>
      <c r="H908" s="4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Y908" s="8"/>
      <c r="Z908" s="8"/>
      <c r="AA908" s="8"/>
      <c r="AB908" s="8"/>
      <c r="AC908" s="8"/>
      <c r="AD908" s="8"/>
      <c r="AE908" s="8"/>
      <c r="AF908" s="8"/>
      <c r="AG908" s="8"/>
      <c r="AH908" s="8"/>
      <c r="AI908" s="8"/>
      <c r="AK908" s="8"/>
      <c r="AL908" s="8"/>
      <c r="AM908" s="8"/>
      <c r="AN908" s="8"/>
      <c r="AO908" s="8"/>
      <c r="AP908" s="8"/>
      <c r="AQ908" s="8"/>
      <c r="AR908" s="8"/>
      <c r="AS908" s="8"/>
      <c r="AT908" s="8"/>
      <c r="AU908" s="8"/>
    </row>
    <row r="909" spans="6:47" x14ac:dyDescent="0.3">
      <c r="F909" s="2"/>
      <c r="G909" s="2"/>
      <c r="H909" s="4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Y909" s="8"/>
      <c r="Z909" s="8"/>
      <c r="AA909" s="8"/>
      <c r="AB909" s="8"/>
      <c r="AC909" s="8"/>
      <c r="AD909" s="8"/>
      <c r="AE909" s="8"/>
      <c r="AF909" s="8"/>
      <c r="AG909" s="8"/>
      <c r="AH909" s="8"/>
      <c r="AI909" s="8"/>
      <c r="AK909" s="8"/>
      <c r="AL909" s="8"/>
      <c r="AM909" s="8"/>
      <c r="AN909" s="8"/>
      <c r="AO909" s="8"/>
      <c r="AP909" s="8"/>
      <c r="AQ909" s="8"/>
      <c r="AR909" s="8"/>
      <c r="AS909" s="8"/>
      <c r="AT909" s="8"/>
      <c r="AU909" s="8"/>
    </row>
    <row r="910" spans="6:47" x14ac:dyDescent="0.3">
      <c r="F910" s="2"/>
      <c r="G910" s="2"/>
      <c r="H910" s="4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Y910" s="8"/>
      <c r="Z910" s="8"/>
      <c r="AA910" s="8"/>
      <c r="AB910" s="8"/>
      <c r="AC910" s="8"/>
      <c r="AD910" s="8"/>
      <c r="AE910" s="8"/>
      <c r="AF910" s="8"/>
      <c r="AG910" s="8"/>
      <c r="AH910" s="8"/>
      <c r="AI910" s="8"/>
      <c r="AK910" s="8"/>
      <c r="AL910" s="8"/>
      <c r="AM910" s="8"/>
      <c r="AN910" s="8"/>
      <c r="AO910" s="8"/>
      <c r="AP910" s="8"/>
      <c r="AQ910" s="8"/>
      <c r="AR910" s="8"/>
      <c r="AS910" s="8"/>
      <c r="AT910" s="8"/>
      <c r="AU910" s="8"/>
    </row>
    <row r="911" spans="6:47" x14ac:dyDescent="0.3">
      <c r="F911" s="2"/>
      <c r="G911" s="2"/>
      <c r="H911" s="4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Y911" s="8"/>
      <c r="Z911" s="8"/>
      <c r="AA911" s="8"/>
      <c r="AB911" s="8"/>
      <c r="AC911" s="8"/>
      <c r="AD911" s="8"/>
      <c r="AE911" s="8"/>
      <c r="AF911" s="8"/>
      <c r="AG911" s="8"/>
      <c r="AH911" s="8"/>
      <c r="AI911" s="8"/>
      <c r="AK911" s="8"/>
      <c r="AL911" s="8"/>
      <c r="AM911" s="8"/>
      <c r="AN911" s="8"/>
      <c r="AO911" s="8"/>
      <c r="AP911" s="8"/>
      <c r="AQ911" s="8"/>
      <c r="AR911" s="8"/>
      <c r="AS911" s="8"/>
      <c r="AT911" s="8"/>
      <c r="AU911" s="8"/>
    </row>
    <row r="912" spans="6:47" x14ac:dyDescent="0.3">
      <c r="F912" s="2"/>
      <c r="G912" s="2"/>
      <c r="H912" s="4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Y912" s="8"/>
      <c r="Z912" s="8"/>
      <c r="AA912" s="8"/>
      <c r="AB912" s="8"/>
      <c r="AC912" s="8"/>
      <c r="AD912" s="8"/>
      <c r="AE912" s="8"/>
      <c r="AF912" s="8"/>
      <c r="AG912" s="8"/>
      <c r="AH912" s="8"/>
      <c r="AI912" s="8"/>
      <c r="AK912" s="8"/>
      <c r="AL912" s="8"/>
      <c r="AM912" s="8"/>
      <c r="AN912" s="8"/>
      <c r="AO912" s="8"/>
      <c r="AP912" s="8"/>
      <c r="AQ912" s="8"/>
      <c r="AR912" s="8"/>
      <c r="AS912" s="8"/>
      <c r="AT912" s="8"/>
      <c r="AU912" s="8"/>
    </row>
    <row r="913" spans="6:47" x14ac:dyDescent="0.3">
      <c r="F913" s="2"/>
      <c r="G913" s="2"/>
      <c r="H913" s="4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Y913" s="8"/>
      <c r="Z913" s="8"/>
      <c r="AA913" s="8"/>
      <c r="AB913" s="8"/>
      <c r="AC913" s="8"/>
      <c r="AD913" s="8"/>
      <c r="AE913" s="8"/>
      <c r="AF913" s="8"/>
      <c r="AG913" s="8"/>
      <c r="AH913" s="8"/>
      <c r="AI913" s="8"/>
      <c r="AK913" s="8"/>
      <c r="AL913" s="8"/>
      <c r="AM913" s="8"/>
      <c r="AN913" s="8"/>
      <c r="AO913" s="8"/>
      <c r="AP913" s="8"/>
      <c r="AQ913" s="8"/>
      <c r="AR913" s="8"/>
      <c r="AS913" s="8"/>
      <c r="AT913" s="8"/>
      <c r="AU913" s="8"/>
    </row>
    <row r="914" spans="6:47" x14ac:dyDescent="0.3">
      <c r="F914" s="2"/>
      <c r="G914" s="2"/>
      <c r="H914" s="4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Y914" s="8"/>
      <c r="Z914" s="8"/>
      <c r="AA914" s="8"/>
      <c r="AB914" s="8"/>
      <c r="AC914" s="8"/>
      <c r="AD914" s="8"/>
      <c r="AE914" s="8"/>
      <c r="AF914" s="8"/>
      <c r="AG914" s="8"/>
      <c r="AH914" s="8"/>
      <c r="AI914" s="8"/>
      <c r="AK914" s="8"/>
      <c r="AL914" s="8"/>
      <c r="AM914" s="8"/>
      <c r="AN914" s="8"/>
      <c r="AO914" s="8"/>
      <c r="AP914" s="8"/>
      <c r="AQ914" s="8"/>
      <c r="AR914" s="8"/>
      <c r="AS914" s="8"/>
      <c r="AT914" s="8"/>
      <c r="AU914" s="8"/>
    </row>
    <row r="915" spans="6:47" x14ac:dyDescent="0.3">
      <c r="F915" s="2"/>
      <c r="G915" s="2"/>
      <c r="H915" s="4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Y915" s="8"/>
      <c r="Z915" s="8"/>
      <c r="AA915" s="8"/>
      <c r="AB915" s="8"/>
      <c r="AC915" s="8"/>
      <c r="AD915" s="8"/>
      <c r="AE915" s="8"/>
      <c r="AF915" s="8"/>
      <c r="AG915" s="8"/>
      <c r="AH915" s="8"/>
      <c r="AI915" s="8"/>
      <c r="AK915" s="8"/>
      <c r="AL915" s="8"/>
      <c r="AM915" s="8"/>
      <c r="AN915" s="8"/>
      <c r="AO915" s="8"/>
      <c r="AP915" s="8"/>
      <c r="AQ915" s="8"/>
      <c r="AR915" s="8"/>
      <c r="AS915" s="8"/>
      <c r="AT915" s="8"/>
      <c r="AU915" s="8"/>
    </row>
    <row r="916" spans="6:47" x14ac:dyDescent="0.3">
      <c r="F916" s="2"/>
      <c r="G916" s="2"/>
      <c r="H916" s="4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Y916" s="8"/>
      <c r="Z916" s="8"/>
      <c r="AA916" s="8"/>
      <c r="AB916" s="8"/>
      <c r="AC916" s="8"/>
      <c r="AD916" s="8"/>
      <c r="AE916" s="8"/>
      <c r="AF916" s="8"/>
      <c r="AG916" s="8"/>
      <c r="AH916" s="8"/>
      <c r="AI916" s="8"/>
      <c r="AK916" s="8"/>
      <c r="AL916" s="8"/>
      <c r="AM916" s="8"/>
      <c r="AN916" s="8"/>
      <c r="AO916" s="8"/>
      <c r="AP916" s="8"/>
      <c r="AQ916" s="8"/>
      <c r="AR916" s="8"/>
      <c r="AS916" s="8"/>
      <c r="AT916" s="8"/>
      <c r="AU916" s="8"/>
    </row>
    <row r="917" spans="6:47" x14ac:dyDescent="0.3">
      <c r="F917" s="2"/>
      <c r="G917" s="2"/>
      <c r="H917" s="4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Y917" s="8"/>
      <c r="Z917" s="8"/>
      <c r="AA917" s="8"/>
      <c r="AB917" s="8"/>
      <c r="AC917" s="8"/>
      <c r="AD917" s="8"/>
      <c r="AE917" s="8"/>
      <c r="AF917" s="8"/>
      <c r="AG917" s="8"/>
      <c r="AH917" s="8"/>
      <c r="AI917" s="8"/>
      <c r="AK917" s="8"/>
      <c r="AL917" s="8"/>
      <c r="AM917" s="8"/>
      <c r="AN917" s="8"/>
      <c r="AO917" s="8"/>
      <c r="AP917" s="8"/>
      <c r="AQ917" s="8"/>
      <c r="AR917" s="8"/>
      <c r="AS917" s="8"/>
      <c r="AT917" s="8"/>
      <c r="AU917" s="8"/>
    </row>
    <row r="918" spans="6:47" x14ac:dyDescent="0.3">
      <c r="F918" s="2"/>
      <c r="G918" s="2"/>
      <c r="H918" s="4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Y918" s="8"/>
      <c r="Z918" s="8"/>
      <c r="AA918" s="8"/>
      <c r="AB918" s="8"/>
      <c r="AC918" s="8"/>
      <c r="AD918" s="8"/>
      <c r="AE918" s="8"/>
      <c r="AF918" s="8"/>
      <c r="AG918" s="8"/>
      <c r="AH918" s="8"/>
      <c r="AI918" s="8"/>
      <c r="AK918" s="8"/>
      <c r="AL918" s="8"/>
      <c r="AM918" s="8"/>
      <c r="AN918" s="8"/>
      <c r="AO918" s="8"/>
      <c r="AP918" s="8"/>
      <c r="AQ918" s="8"/>
      <c r="AR918" s="8"/>
      <c r="AS918" s="8"/>
      <c r="AT918" s="8"/>
      <c r="AU918" s="8"/>
    </row>
    <row r="919" spans="6:47" x14ac:dyDescent="0.3">
      <c r="F919" s="2"/>
      <c r="G919" s="2"/>
      <c r="H919" s="4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Y919" s="8"/>
      <c r="Z919" s="8"/>
      <c r="AA919" s="8"/>
      <c r="AB919" s="8"/>
      <c r="AC919" s="8"/>
      <c r="AD919" s="8"/>
      <c r="AE919" s="8"/>
      <c r="AF919" s="8"/>
      <c r="AG919" s="8"/>
      <c r="AH919" s="8"/>
      <c r="AI919" s="8"/>
      <c r="AK919" s="8"/>
      <c r="AL919" s="8"/>
      <c r="AM919" s="8"/>
      <c r="AN919" s="8"/>
      <c r="AO919" s="8"/>
      <c r="AP919" s="8"/>
      <c r="AQ919" s="8"/>
      <c r="AR919" s="8"/>
      <c r="AS919" s="8"/>
      <c r="AT919" s="8"/>
      <c r="AU919" s="8"/>
    </row>
    <row r="920" spans="6:47" x14ac:dyDescent="0.3">
      <c r="F920" s="2"/>
      <c r="G920" s="2"/>
      <c r="H920" s="4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Y920" s="8"/>
      <c r="Z920" s="8"/>
      <c r="AA920" s="8"/>
      <c r="AB920" s="8"/>
      <c r="AC920" s="8"/>
      <c r="AD920" s="8"/>
      <c r="AE920" s="8"/>
      <c r="AF920" s="8"/>
      <c r="AG920" s="8"/>
      <c r="AH920" s="8"/>
      <c r="AI920" s="8"/>
      <c r="AK920" s="8"/>
      <c r="AL920" s="8"/>
      <c r="AM920" s="8"/>
      <c r="AN920" s="8"/>
      <c r="AO920" s="8"/>
      <c r="AP920" s="8"/>
      <c r="AQ920" s="8"/>
      <c r="AR920" s="8"/>
      <c r="AS920" s="8"/>
      <c r="AT920" s="8"/>
      <c r="AU920" s="8"/>
    </row>
    <row r="921" spans="6:47" x14ac:dyDescent="0.3">
      <c r="F921" s="2"/>
      <c r="G921" s="2"/>
      <c r="H921" s="4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Y921" s="8"/>
      <c r="Z921" s="8"/>
      <c r="AA921" s="8"/>
      <c r="AB921" s="8"/>
      <c r="AC921" s="8"/>
      <c r="AD921" s="8"/>
      <c r="AE921" s="8"/>
      <c r="AF921" s="8"/>
      <c r="AG921" s="8"/>
      <c r="AH921" s="8"/>
      <c r="AI921" s="8"/>
      <c r="AK921" s="8"/>
      <c r="AL921" s="8"/>
      <c r="AM921" s="8"/>
      <c r="AN921" s="8"/>
      <c r="AO921" s="8"/>
      <c r="AP921" s="8"/>
      <c r="AQ921" s="8"/>
      <c r="AR921" s="8"/>
      <c r="AS921" s="8"/>
      <c r="AT921" s="8"/>
      <c r="AU921" s="8"/>
    </row>
    <row r="922" spans="6:47" x14ac:dyDescent="0.3">
      <c r="F922" s="2"/>
      <c r="G922" s="2"/>
      <c r="H922" s="4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Y922" s="8"/>
      <c r="Z922" s="8"/>
      <c r="AA922" s="8"/>
      <c r="AB922" s="8"/>
      <c r="AC922" s="8"/>
      <c r="AD922" s="8"/>
      <c r="AE922" s="8"/>
      <c r="AF922" s="8"/>
      <c r="AG922" s="8"/>
      <c r="AH922" s="8"/>
      <c r="AI922" s="8"/>
      <c r="AK922" s="8"/>
      <c r="AL922" s="8"/>
      <c r="AM922" s="8"/>
      <c r="AN922" s="8"/>
      <c r="AO922" s="8"/>
      <c r="AP922" s="8"/>
      <c r="AQ922" s="8"/>
      <c r="AR922" s="8"/>
      <c r="AS922" s="8"/>
      <c r="AT922" s="8"/>
      <c r="AU922" s="8"/>
    </row>
    <row r="923" spans="6:47" x14ac:dyDescent="0.3">
      <c r="F923" s="2"/>
      <c r="G923" s="2"/>
      <c r="H923" s="4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Y923" s="8"/>
      <c r="Z923" s="8"/>
      <c r="AA923" s="8"/>
      <c r="AB923" s="8"/>
      <c r="AC923" s="8"/>
      <c r="AD923" s="8"/>
      <c r="AE923" s="8"/>
      <c r="AF923" s="8"/>
      <c r="AG923" s="8"/>
      <c r="AH923" s="8"/>
      <c r="AI923" s="8"/>
      <c r="AK923" s="8"/>
      <c r="AL923" s="8"/>
      <c r="AM923" s="8"/>
      <c r="AN923" s="8"/>
      <c r="AO923" s="8"/>
      <c r="AP923" s="8"/>
      <c r="AQ923" s="8"/>
      <c r="AR923" s="8"/>
      <c r="AS923" s="8"/>
      <c r="AT923" s="8"/>
      <c r="AU923" s="8"/>
    </row>
    <row r="924" spans="6:47" x14ac:dyDescent="0.3">
      <c r="F924" s="2"/>
      <c r="G924" s="2"/>
      <c r="H924" s="4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Y924" s="8"/>
      <c r="Z924" s="8"/>
      <c r="AA924" s="8"/>
      <c r="AB924" s="8"/>
      <c r="AC924" s="8"/>
      <c r="AD924" s="8"/>
      <c r="AE924" s="8"/>
      <c r="AF924" s="8"/>
      <c r="AG924" s="8"/>
      <c r="AH924" s="8"/>
      <c r="AI924" s="8"/>
      <c r="AK924" s="8"/>
      <c r="AL924" s="8"/>
      <c r="AM924" s="8"/>
      <c r="AN924" s="8"/>
      <c r="AO924" s="8"/>
      <c r="AP924" s="8"/>
      <c r="AQ924" s="8"/>
      <c r="AR924" s="8"/>
      <c r="AS924" s="8"/>
      <c r="AT924" s="8"/>
      <c r="AU924" s="8"/>
    </row>
    <row r="925" spans="6:47" x14ac:dyDescent="0.3">
      <c r="F925" s="2"/>
      <c r="G925" s="2"/>
      <c r="H925" s="4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Y925" s="8"/>
      <c r="Z925" s="8"/>
      <c r="AA925" s="8"/>
      <c r="AB925" s="8"/>
      <c r="AC925" s="8"/>
      <c r="AD925" s="8"/>
      <c r="AE925" s="8"/>
      <c r="AF925" s="8"/>
      <c r="AG925" s="8"/>
      <c r="AH925" s="8"/>
      <c r="AI925" s="8"/>
      <c r="AK925" s="8"/>
      <c r="AL925" s="8"/>
      <c r="AM925" s="8"/>
      <c r="AN925" s="8"/>
      <c r="AO925" s="8"/>
      <c r="AP925" s="8"/>
      <c r="AQ925" s="8"/>
      <c r="AR925" s="8"/>
      <c r="AS925" s="8"/>
      <c r="AT925" s="8"/>
      <c r="AU925" s="8"/>
    </row>
    <row r="926" spans="6:47" x14ac:dyDescent="0.3">
      <c r="F926" s="2"/>
      <c r="G926" s="2"/>
      <c r="H926" s="4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Y926" s="8"/>
      <c r="Z926" s="8"/>
      <c r="AA926" s="8"/>
      <c r="AB926" s="8"/>
      <c r="AC926" s="8"/>
      <c r="AD926" s="8"/>
      <c r="AE926" s="8"/>
      <c r="AF926" s="8"/>
      <c r="AG926" s="8"/>
      <c r="AH926" s="8"/>
      <c r="AI926" s="8"/>
      <c r="AK926" s="8"/>
      <c r="AL926" s="8"/>
      <c r="AM926" s="8"/>
      <c r="AN926" s="8"/>
      <c r="AO926" s="8"/>
      <c r="AP926" s="8"/>
      <c r="AQ926" s="8"/>
      <c r="AR926" s="8"/>
      <c r="AS926" s="8"/>
      <c r="AT926" s="8"/>
      <c r="AU926" s="8"/>
    </row>
    <row r="927" spans="6:47" x14ac:dyDescent="0.3">
      <c r="F927" s="2"/>
      <c r="G927" s="2"/>
      <c r="H927" s="4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Y927" s="8"/>
      <c r="Z927" s="8"/>
      <c r="AA927" s="8"/>
      <c r="AB927" s="8"/>
      <c r="AC927" s="8"/>
      <c r="AD927" s="8"/>
      <c r="AE927" s="8"/>
      <c r="AF927" s="8"/>
      <c r="AG927" s="8"/>
      <c r="AH927" s="8"/>
      <c r="AI927" s="8"/>
      <c r="AK927" s="8"/>
      <c r="AL927" s="8"/>
      <c r="AM927" s="8"/>
      <c r="AN927" s="8"/>
      <c r="AO927" s="8"/>
      <c r="AP927" s="8"/>
      <c r="AQ927" s="8"/>
      <c r="AR927" s="8"/>
      <c r="AS927" s="8"/>
      <c r="AT927" s="8"/>
      <c r="AU927" s="8"/>
    </row>
    <row r="928" spans="6:47" x14ac:dyDescent="0.3">
      <c r="F928" s="2"/>
      <c r="G928" s="2"/>
      <c r="H928" s="4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Y928" s="8"/>
      <c r="Z928" s="8"/>
      <c r="AA928" s="8"/>
      <c r="AB928" s="8"/>
      <c r="AC928" s="8"/>
      <c r="AD928" s="8"/>
      <c r="AE928" s="8"/>
      <c r="AF928" s="8"/>
      <c r="AG928" s="8"/>
      <c r="AH928" s="8"/>
      <c r="AI928" s="8"/>
      <c r="AK928" s="8"/>
      <c r="AL928" s="8"/>
      <c r="AM928" s="8"/>
      <c r="AN928" s="8"/>
      <c r="AO928" s="8"/>
      <c r="AP928" s="8"/>
      <c r="AQ928" s="8"/>
      <c r="AR928" s="8"/>
      <c r="AS928" s="8"/>
      <c r="AT928" s="8"/>
      <c r="AU928" s="8"/>
    </row>
    <row r="929" spans="6:47" x14ac:dyDescent="0.3">
      <c r="F929" s="2"/>
      <c r="G929" s="2"/>
      <c r="H929" s="4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Y929" s="8"/>
      <c r="Z929" s="8"/>
      <c r="AA929" s="8"/>
      <c r="AB929" s="8"/>
      <c r="AC929" s="8"/>
      <c r="AD929" s="8"/>
      <c r="AE929" s="8"/>
      <c r="AF929" s="8"/>
      <c r="AG929" s="8"/>
      <c r="AH929" s="8"/>
      <c r="AI929" s="8"/>
      <c r="AK929" s="8"/>
      <c r="AL929" s="8"/>
      <c r="AM929" s="8"/>
      <c r="AN929" s="8"/>
      <c r="AO929" s="8"/>
      <c r="AP929" s="8"/>
      <c r="AQ929" s="8"/>
      <c r="AR929" s="8"/>
      <c r="AS929" s="8"/>
      <c r="AT929" s="8"/>
      <c r="AU929" s="8"/>
    </row>
    <row r="930" spans="6:47" x14ac:dyDescent="0.3">
      <c r="F930" s="2"/>
      <c r="G930" s="2"/>
      <c r="H930" s="4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Y930" s="8"/>
      <c r="Z930" s="8"/>
      <c r="AA930" s="8"/>
      <c r="AB930" s="8"/>
      <c r="AC930" s="8"/>
      <c r="AD930" s="8"/>
      <c r="AE930" s="8"/>
      <c r="AF930" s="8"/>
      <c r="AG930" s="8"/>
      <c r="AH930" s="8"/>
      <c r="AI930" s="8"/>
      <c r="AK930" s="8"/>
      <c r="AL930" s="8"/>
      <c r="AM930" s="8"/>
      <c r="AN930" s="8"/>
      <c r="AO930" s="8"/>
      <c r="AP930" s="8"/>
      <c r="AQ930" s="8"/>
      <c r="AR930" s="8"/>
      <c r="AS930" s="8"/>
      <c r="AT930" s="8"/>
      <c r="AU930" s="8"/>
    </row>
    <row r="931" spans="6:47" x14ac:dyDescent="0.3">
      <c r="F931" s="2"/>
      <c r="G931" s="2"/>
      <c r="H931" s="4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Y931" s="8"/>
      <c r="Z931" s="8"/>
      <c r="AA931" s="8"/>
      <c r="AB931" s="8"/>
      <c r="AC931" s="8"/>
      <c r="AD931" s="8"/>
      <c r="AE931" s="8"/>
      <c r="AF931" s="8"/>
      <c r="AG931" s="8"/>
      <c r="AH931" s="8"/>
      <c r="AI931" s="8"/>
      <c r="AK931" s="8"/>
      <c r="AL931" s="8"/>
      <c r="AM931" s="8"/>
      <c r="AN931" s="8"/>
      <c r="AO931" s="8"/>
      <c r="AP931" s="8"/>
      <c r="AQ931" s="8"/>
      <c r="AR931" s="8"/>
      <c r="AS931" s="8"/>
      <c r="AT931" s="8"/>
      <c r="AU931" s="8"/>
    </row>
    <row r="932" spans="6:47" x14ac:dyDescent="0.3">
      <c r="F932" s="2"/>
      <c r="G932" s="2"/>
      <c r="H932" s="4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Y932" s="8"/>
      <c r="Z932" s="8"/>
      <c r="AA932" s="8"/>
      <c r="AB932" s="8"/>
      <c r="AC932" s="8"/>
      <c r="AD932" s="8"/>
      <c r="AE932" s="8"/>
      <c r="AF932" s="8"/>
      <c r="AG932" s="8"/>
      <c r="AH932" s="8"/>
      <c r="AI932" s="8"/>
      <c r="AK932" s="8"/>
      <c r="AL932" s="8"/>
      <c r="AM932" s="8"/>
      <c r="AN932" s="8"/>
      <c r="AO932" s="8"/>
      <c r="AP932" s="8"/>
      <c r="AQ932" s="8"/>
      <c r="AR932" s="8"/>
      <c r="AS932" s="8"/>
      <c r="AT932" s="8"/>
      <c r="AU932" s="8"/>
    </row>
    <row r="933" spans="6:47" x14ac:dyDescent="0.3">
      <c r="F933" s="2"/>
      <c r="G933" s="2"/>
      <c r="H933" s="4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Y933" s="8"/>
      <c r="Z933" s="8"/>
      <c r="AA933" s="8"/>
      <c r="AB933" s="8"/>
      <c r="AC933" s="8"/>
      <c r="AD933" s="8"/>
      <c r="AE933" s="8"/>
      <c r="AF933" s="8"/>
      <c r="AG933" s="8"/>
      <c r="AH933" s="8"/>
      <c r="AI933" s="8"/>
      <c r="AK933" s="8"/>
      <c r="AL933" s="8"/>
      <c r="AM933" s="8"/>
      <c r="AN933" s="8"/>
      <c r="AO933" s="8"/>
      <c r="AP933" s="8"/>
      <c r="AQ933" s="8"/>
      <c r="AR933" s="8"/>
      <c r="AS933" s="8"/>
      <c r="AT933" s="8"/>
      <c r="AU933" s="8"/>
    </row>
    <row r="934" spans="6:47" x14ac:dyDescent="0.3">
      <c r="F934" s="2"/>
      <c r="G934" s="2"/>
      <c r="H934" s="4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Y934" s="8"/>
      <c r="Z934" s="8"/>
      <c r="AA934" s="8"/>
      <c r="AB934" s="8"/>
      <c r="AC934" s="8"/>
      <c r="AD934" s="8"/>
      <c r="AE934" s="8"/>
      <c r="AF934" s="8"/>
      <c r="AG934" s="8"/>
      <c r="AH934" s="8"/>
      <c r="AI934" s="8"/>
      <c r="AK934" s="8"/>
      <c r="AL934" s="8"/>
      <c r="AM934" s="8"/>
      <c r="AN934" s="8"/>
      <c r="AO934" s="8"/>
      <c r="AP934" s="8"/>
      <c r="AQ934" s="8"/>
      <c r="AR934" s="8"/>
      <c r="AS934" s="8"/>
      <c r="AT934" s="8"/>
      <c r="AU934" s="8"/>
    </row>
    <row r="935" spans="6:47" x14ac:dyDescent="0.3">
      <c r="F935" s="2"/>
      <c r="G935" s="2"/>
      <c r="H935" s="4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Y935" s="8"/>
      <c r="Z935" s="8"/>
      <c r="AA935" s="8"/>
      <c r="AB935" s="8"/>
      <c r="AC935" s="8"/>
      <c r="AD935" s="8"/>
      <c r="AE935" s="8"/>
      <c r="AF935" s="8"/>
      <c r="AG935" s="8"/>
      <c r="AH935" s="8"/>
      <c r="AI935" s="8"/>
      <c r="AK935" s="8"/>
      <c r="AL935" s="8"/>
      <c r="AM935" s="8"/>
      <c r="AN935" s="8"/>
      <c r="AO935" s="8"/>
      <c r="AP935" s="8"/>
      <c r="AQ935" s="8"/>
      <c r="AR935" s="8"/>
      <c r="AS935" s="8"/>
      <c r="AT935" s="8"/>
      <c r="AU935" s="8"/>
    </row>
    <row r="936" spans="6:47" x14ac:dyDescent="0.3">
      <c r="F936" s="2"/>
      <c r="G936" s="2"/>
      <c r="H936" s="4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Y936" s="8"/>
      <c r="Z936" s="8"/>
      <c r="AA936" s="8"/>
      <c r="AB936" s="8"/>
      <c r="AC936" s="8"/>
      <c r="AD936" s="8"/>
      <c r="AE936" s="8"/>
      <c r="AF936" s="8"/>
      <c r="AG936" s="8"/>
      <c r="AH936" s="8"/>
      <c r="AI936" s="8"/>
      <c r="AK936" s="8"/>
      <c r="AL936" s="8"/>
      <c r="AM936" s="8"/>
      <c r="AN936" s="8"/>
      <c r="AO936" s="8"/>
      <c r="AP936" s="8"/>
      <c r="AQ936" s="8"/>
      <c r="AR936" s="8"/>
      <c r="AS936" s="8"/>
      <c r="AT936" s="8"/>
      <c r="AU936" s="8"/>
    </row>
    <row r="937" spans="6:47" x14ac:dyDescent="0.3">
      <c r="F937" s="2"/>
      <c r="G937" s="2"/>
      <c r="H937" s="4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Y937" s="8"/>
      <c r="Z937" s="8"/>
      <c r="AA937" s="8"/>
      <c r="AB937" s="8"/>
      <c r="AC937" s="8"/>
      <c r="AD937" s="8"/>
      <c r="AE937" s="8"/>
      <c r="AF937" s="8"/>
      <c r="AG937" s="8"/>
      <c r="AH937" s="8"/>
      <c r="AI937" s="8"/>
      <c r="AK937" s="8"/>
      <c r="AL937" s="8"/>
      <c r="AM937" s="8"/>
      <c r="AN937" s="8"/>
      <c r="AO937" s="8"/>
      <c r="AP937" s="8"/>
      <c r="AQ937" s="8"/>
      <c r="AR937" s="8"/>
      <c r="AS937" s="8"/>
      <c r="AT937" s="8"/>
      <c r="AU937" s="8"/>
    </row>
    <row r="938" spans="6:47" x14ac:dyDescent="0.3">
      <c r="F938" s="2"/>
      <c r="G938" s="2"/>
      <c r="H938" s="4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Y938" s="8"/>
      <c r="Z938" s="8"/>
      <c r="AA938" s="8"/>
      <c r="AB938" s="8"/>
      <c r="AC938" s="8"/>
      <c r="AD938" s="8"/>
      <c r="AE938" s="8"/>
      <c r="AF938" s="8"/>
      <c r="AG938" s="8"/>
      <c r="AH938" s="8"/>
      <c r="AI938" s="8"/>
      <c r="AK938" s="8"/>
      <c r="AL938" s="8"/>
      <c r="AM938" s="8"/>
      <c r="AN938" s="8"/>
      <c r="AO938" s="8"/>
      <c r="AP938" s="8"/>
      <c r="AQ938" s="8"/>
      <c r="AR938" s="8"/>
      <c r="AS938" s="8"/>
      <c r="AT938" s="8"/>
      <c r="AU938" s="8"/>
    </row>
    <row r="939" spans="6:47" x14ac:dyDescent="0.3">
      <c r="F939" s="2"/>
      <c r="G939" s="2"/>
      <c r="H939" s="4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Y939" s="8"/>
      <c r="Z939" s="8"/>
      <c r="AA939" s="8"/>
      <c r="AB939" s="8"/>
      <c r="AC939" s="8"/>
      <c r="AD939" s="8"/>
      <c r="AE939" s="8"/>
      <c r="AF939" s="8"/>
      <c r="AG939" s="8"/>
      <c r="AH939" s="8"/>
      <c r="AI939" s="8"/>
      <c r="AK939" s="8"/>
      <c r="AL939" s="8"/>
      <c r="AM939" s="8"/>
      <c r="AN939" s="8"/>
      <c r="AO939" s="8"/>
      <c r="AP939" s="8"/>
      <c r="AQ939" s="8"/>
      <c r="AR939" s="8"/>
      <c r="AS939" s="8"/>
      <c r="AT939" s="8"/>
      <c r="AU939" s="8"/>
    </row>
    <row r="940" spans="6:47" x14ac:dyDescent="0.3">
      <c r="F940" s="2"/>
      <c r="G940" s="2"/>
      <c r="H940" s="4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Y940" s="8"/>
      <c r="Z940" s="8"/>
      <c r="AA940" s="8"/>
      <c r="AB940" s="8"/>
      <c r="AC940" s="8"/>
      <c r="AD940" s="8"/>
      <c r="AE940" s="8"/>
      <c r="AF940" s="8"/>
      <c r="AG940" s="8"/>
      <c r="AH940" s="8"/>
      <c r="AI940" s="8"/>
      <c r="AK940" s="8"/>
      <c r="AL940" s="8"/>
      <c r="AM940" s="8"/>
      <c r="AN940" s="8"/>
      <c r="AO940" s="8"/>
      <c r="AP940" s="8"/>
      <c r="AQ940" s="8"/>
      <c r="AR940" s="8"/>
      <c r="AS940" s="8"/>
      <c r="AT940" s="8"/>
      <c r="AU940" s="8"/>
    </row>
    <row r="941" spans="6:47" x14ac:dyDescent="0.3">
      <c r="F941" s="2"/>
      <c r="G941" s="2"/>
      <c r="H941" s="4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Y941" s="8"/>
      <c r="Z941" s="8"/>
      <c r="AA941" s="8"/>
      <c r="AB941" s="8"/>
      <c r="AC941" s="8"/>
      <c r="AD941" s="8"/>
      <c r="AE941" s="8"/>
      <c r="AF941" s="8"/>
      <c r="AG941" s="8"/>
      <c r="AH941" s="8"/>
      <c r="AI941" s="8"/>
      <c r="AK941" s="8"/>
      <c r="AL941" s="8"/>
      <c r="AM941" s="8"/>
      <c r="AN941" s="8"/>
      <c r="AO941" s="8"/>
      <c r="AP941" s="8"/>
      <c r="AQ941" s="8"/>
      <c r="AR941" s="8"/>
      <c r="AS941" s="8"/>
      <c r="AT941" s="8"/>
      <c r="AU941" s="8"/>
    </row>
    <row r="942" spans="6:47" x14ac:dyDescent="0.3">
      <c r="F942" s="2"/>
      <c r="G942" s="2"/>
      <c r="H942" s="4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Y942" s="8"/>
      <c r="Z942" s="8"/>
      <c r="AA942" s="8"/>
      <c r="AB942" s="8"/>
      <c r="AC942" s="8"/>
      <c r="AD942" s="8"/>
      <c r="AE942" s="8"/>
      <c r="AF942" s="8"/>
      <c r="AG942" s="8"/>
      <c r="AH942" s="8"/>
      <c r="AI942" s="8"/>
      <c r="AK942" s="8"/>
      <c r="AL942" s="8"/>
      <c r="AM942" s="8"/>
      <c r="AN942" s="8"/>
      <c r="AO942" s="8"/>
      <c r="AP942" s="8"/>
      <c r="AQ942" s="8"/>
      <c r="AR942" s="8"/>
      <c r="AS942" s="8"/>
      <c r="AT942" s="8"/>
      <c r="AU942" s="8"/>
    </row>
    <row r="944" spans="6:47" x14ac:dyDescent="0.3">
      <c r="L944" s="35" t="s">
        <v>60</v>
      </c>
      <c r="M944" s="15">
        <f>Y944</f>
        <v>0.6</v>
      </c>
      <c r="N944" s="3" t="s">
        <v>3</v>
      </c>
      <c r="O944" s="3" t="s">
        <v>4</v>
      </c>
      <c r="P944" s="3" t="s">
        <v>5</v>
      </c>
      <c r="Q944" s="3" t="s">
        <v>6</v>
      </c>
      <c r="R944" s="3" t="s">
        <v>7</v>
      </c>
      <c r="S944" s="3" t="s">
        <v>8</v>
      </c>
      <c r="T944" s="3" t="s">
        <v>9</v>
      </c>
      <c r="U944" s="3" t="s">
        <v>10</v>
      </c>
      <c r="V944" s="3" t="s">
        <v>11</v>
      </c>
      <c r="W944" s="3" t="s">
        <v>12</v>
      </c>
      <c r="Y944" s="7">
        <f>X292</f>
        <v>0.6</v>
      </c>
      <c r="Z944" s="3" t="s">
        <v>3</v>
      </c>
      <c r="AA944" s="3" t="s">
        <v>4</v>
      </c>
      <c r="AB944" s="3" t="s">
        <v>5</v>
      </c>
      <c r="AC944" s="3" t="s">
        <v>6</v>
      </c>
      <c r="AD944" s="3" t="s">
        <v>7</v>
      </c>
      <c r="AE944" s="3" t="s">
        <v>8</v>
      </c>
      <c r="AF944" s="3" t="s">
        <v>9</v>
      </c>
      <c r="AG944" s="3" t="s">
        <v>10</v>
      </c>
      <c r="AH944" s="3" t="s">
        <v>11</v>
      </c>
      <c r="AI944" s="3" t="s">
        <v>12</v>
      </c>
      <c r="AK944" s="15">
        <f t="shared" ref="AK944:AK955" si="369">Y944</f>
        <v>0.6</v>
      </c>
      <c r="AL944" s="3" t="s">
        <v>3</v>
      </c>
      <c r="AM944" s="3" t="s">
        <v>4</v>
      </c>
      <c r="AN944" s="3" t="s">
        <v>5</v>
      </c>
      <c r="AO944" s="3" t="s">
        <v>6</v>
      </c>
      <c r="AP944" s="3" t="s">
        <v>7</v>
      </c>
      <c r="AQ944" s="3" t="s">
        <v>8</v>
      </c>
      <c r="AR944" s="3" t="s">
        <v>9</v>
      </c>
      <c r="AS944" s="3" t="s">
        <v>10</v>
      </c>
      <c r="AT944" s="3" t="s">
        <v>11</v>
      </c>
      <c r="AU944" s="3" t="s">
        <v>12</v>
      </c>
    </row>
    <row r="945" spans="13:49" x14ac:dyDescent="0.3">
      <c r="M945" s="8" t="s">
        <v>15</v>
      </c>
      <c r="N945" s="8">
        <f>-1 *AVERAGE(N655:N942)</f>
        <v>-0.21539774461761155</v>
      </c>
      <c r="O945" s="8">
        <f t="shared" ref="O945:W945" si="370">-1 *AVERAGE(O655:O942)</f>
        <v>-0.22281838412922</v>
      </c>
      <c r="P945" s="8">
        <f t="shared" si="370"/>
        <v>-0.50290281479651933</v>
      </c>
      <c r="Q945" s="8">
        <f t="shared" si="370"/>
        <v>0.30332158233198131</v>
      </c>
      <c r="R945" s="8">
        <f t="shared" si="370"/>
        <v>-7.4377011505074767E-2</v>
      </c>
      <c r="S945" s="8">
        <f t="shared" si="370"/>
        <v>0.25944849271987419</v>
      </c>
      <c r="T945" s="8">
        <f t="shared" si="370"/>
        <v>-2.2671647528893484</v>
      </c>
      <c r="U945" s="8">
        <f t="shared" si="370"/>
        <v>-1.8279441900941655</v>
      </c>
      <c r="V945" s="8">
        <f t="shared" si="370"/>
        <v>-2.0104034419146419</v>
      </c>
      <c r="W945" s="8">
        <f t="shared" si="370"/>
        <v>-0.53974559591884741</v>
      </c>
      <c r="Y945" s="8" t="s">
        <v>15</v>
      </c>
      <c r="Z945" s="8">
        <f>-1 *AVERAGE(Z655:Z942)</f>
        <v>-1.5719954644202137E-2</v>
      </c>
      <c r="AA945" s="8">
        <f t="shared" ref="AA945:AI945" si="371">-1 *AVERAGE(AA655:AA942)</f>
        <v>-1.4306720052637487E-2</v>
      </c>
      <c r="AB945" s="8">
        <f t="shared" si="371"/>
        <v>-0.3656571571203765</v>
      </c>
      <c r="AC945" s="8">
        <f t="shared" si="371"/>
        <v>0.19942288491814231</v>
      </c>
      <c r="AD945" s="8">
        <f t="shared" si="371"/>
        <v>-0.21527117278391686</v>
      </c>
      <c r="AE945" s="8">
        <f t="shared" si="371"/>
        <v>2.6764760913553919E-2</v>
      </c>
      <c r="AF945" s="8">
        <f t="shared" si="371"/>
        <v>-0.29412138614512162</v>
      </c>
      <c r="AG945" s="8">
        <f t="shared" si="371"/>
        <v>-0.40555479106625203</v>
      </c>
      <c r="AH945" s="8">
        <f t="shared" si="371"/>
        <v>-0.98354985185587884</v>
      </c>
      <c r="AI945" s="8">
        <f t="shared" si="371"/>
        <v>-0.6155353207651092</v>
      </c>
      <c r="AK945" s="8" t="str">
        <f t="shared" si="369"/>
        <v>ALL</v>
      </c>
      <c r="AL945" s="8">
        <f>-1 *AVERAGE(AL655:AL942)</f>
        <v>0.6575797100272861</v>
      </c>
      <c r="AM945" s="8">
        <f t="shared" ref="AM945:AU945" si="372">-1 *AVERAGE(AM655:AM942)</f>
        <v>0.65804822474162949</v>
      </c>
      <c r="AN945" s="8">
        <f t="shared" si="372"/>
        <v>-0.3656571571203765</v>
      </c>
      <c r="AO945" s="8">
        <f t="shared" si="372"/>
        <v>0.69893989074104201</v>
      </c>
      <c r="AP945" s="8">
        <f t="shared" si="372"/>
        <v>-0.21527117278391686</v>
      </c>
      <c r="AQ945" s="8">
        <f t="shared" si="372"/>
        <v>0.65893769851733985</v>
      </c>
      <c r="AR945" s="8">
        <f t="shared" si="372"/>
        <v>0.29612092977160304</v>
      </c>
      <c r="AS945" s="8">
        <f t="shared" si="372"/>
        <v>0.73208637979641011</v>
      </c>
      <c r="AT945" s="8">
        <f t="shared" si="372"/>
        <v>-0.98354985185587884</v>
      </c>
      <c r="AU945" s="8">
        <f t="shared" si="372"/>
        <v>0.14240670368995717</v>
      </c>
    </row>
    <row r="946" spans="13:49" x14ac:dyDescent="0.3">
      <c r="M946" s="8" t="str">
        <f>"Target; Gain &gt; "&amp;M944</f>
        <v>Target; Gain &gt; 0.6</v>
      </c>
      <c r="N946" s="8">
        <f t="shared" ref="N946:W946" si="373">-1* AVERAGEIF($AX655:$AX942,"&gt;"&amp;$Y944,N655:N942)</f>
        <v>0.40571299404135419</v>
      </c>
      <c r="O946" s="8">
        <f t="shared" si="373"/>
        <v>0.39960659347980532</v>
      </c>
      <c r="P946" s="8">
        <f t="shared" si="373"/>
        <v>-1.6083236415305013</v>
      </c>
      <c r="Q946" s="8">
        <f t="shared" si="373"/>
        <v>0.70859160906073382</v>
      </c>
      <c r="R946" s="8">
        <f t="shared" si="373"/>
        <v>-1.0022132513806785</v>
      </c>
      <c r="S946" s="8">
        <f t="shared" si="373"/>
        <v>0.59408604533135612</v>
      </c>
      <c r="T946" s="8">
        <f t="shared" si="373"/>
        <v>-2.0889136639895582</v>
      </c>
      <c r="U946" s="8">
        <f t="shared" si="373"/>
        <v>-0.97400969203060916</v>
      </c>
      <c r="V946" s="8">
        <f t="shared" si="373"/>
        <v>-3.6684107104409058</v>
      </c>
      <c r="W946" s="8">
        <f t="shared" si="373"/>
        <v>9.5713459601103834E-2</v>
      </c>
      <c r="Y946" s="8" t="str">
        <f>"Target; Gain &gt; "&amp;Y944</f>
        <v>Target; Gain &gt; 0.6</v>
      </c>
      <c r="Z946" s="8">
        <f t="shared" ref="Z946:AI946" si="374">-1* AVERAGEIF($AX655:$AX942,"&gt;"&amp;$Y944,Z655:Z942)</f>
        <v>0.3455469231984179</v>
      </c>
      <c r="AA946" s="8">
        <f t="shared" si="374"/>
        <v>0.35594590858273323</v>
      </c>
      <c r="AB946" s="8">
        <f t="shared" si="374"/>
        <v>-0.36550519041780799</v>
      </c>
      <c r="AC946" s="8">
        <f t="shared" si="374"/>
        <v>0.5018964112672889</v>
      </c>
      <c r="AD946" s="8">
        <f t="shared" si="374"/>
        <v>-0.4482013505793539</v>
      </c>
      <c r="AE946" s="8">
        <f t="shared" si="374"/>
        <v>0.46845057104866183</v>
      </c>
      <c r="AF946" s="8">
        <f t="shared" si="374"/>
        <v>-0.89692879107672796</v>
      </c>
      <c r="AG946" s="8">
        <f t="shared" si="374"/>
        <v>-0.31714193404478369</v>
      </c>
      <c r="AH946" s="8">
        <f t="shared" si="374"/>
        <v>-1.3882987792627044</v>
      </c>
      <c r="AI946" s="8">
        <f t="shared" si="374"/>
        <v>-0.14714707088277684</v>
      </c>
      <c r="AK946" s="8" t="str">
        <f t="shared" si="369"/>
        <v>Target; Gain &gt; 0.6</v>
      </c>
      <c r="AL946" s="8">
        <f t="shared" ref="AL946:AU946" si="375">-1* AVERAGEIF($AX655:$AX942,"&gt;"&amp;$Y944,AL655:AL942)</f>
        <v>0.76297151410228881</v>
      </c>
      <c r="AM946" s="8">
        <f t="shared" si="375"/>
        <v>0.76833480226574569</v>
      </c>
      <c r="AN946" s="8">
        <f t="shared" si="375"/>
        <v>-0.36550519041780799</v>
      </c>
      <c r="AO946" s="8">
        <f t="shared" si="375"/>
        <v>0.79586522653081126</v>
      </c>
      <c r="AP946" s="8">
        <f t="shared" si="375"/>
        <v>-0.4482013505793539</v>
      </c>
      <c r="AQ946" s="8">
        <f t="shared" si="375"/>
        <v>0.77097616364671473</v>
      </c>
      <c r="AR946" s="8">
        <f t="shared" si="375"/>
        <v>-2.4465424162488709E-2</v>
      </c>
      <c r="AS946" s="8">
        <f t="shared" si="375"/>
        <v>0.75128308947591949</v>
      </c>
      <c r="AT946" s="8">
        <f t="shared" si="375"/>
        <v>-1.3882987792627044</v>
      </c>
      <c r="AU946" s="8">
        <f t="shared" si="375"/>
        <v>0.46887581958802349</v>
      </c>
      <c r="AV946" s="4"/>
      <c r="AW946" s="4" t="s">
        <v>14</v>
      </c>
    </row>
    <row r="947" spans="13:49" x14ac:dyDescent="0.3">
      <c r="M947" s="8" t="str">
        <f>"Gain &gt; "&amp;M944</f>
        <v>Gain &gt; 0.6</v>
      </c>
      <c r="N947" s="8">
        <f t="shared" ref="N947:W947" si="376">-1* AVERAGEIF($AW655:$AW942,"&gt;"&amp;$Y944,N655:N942)</f>
        <v>0.40571299404135419</v>
      </c>
      <c r="O947" s="8">
        <f t="shared" si="376"/>
        <v>0.39960659347980532</v>
      </c>
      <c r="P947" s="8">
        <f t="shared" si="376"/>
        <v>-1.6083236415305013</v>
      </c>
      <c r="Q947" s="8">
        <f t="shared" si="376"/>
        <v>0.70859160906073382</v>
      </c>
      <c r="R947" s="8">
        <f t="shared" si="376"/>
        <v>-1.0022132513806785</v>
      </c>
      <c r="S947" s="8">
        <f t="shared" si="376"/>
        <v>0.59408604533135612</v>
      </c>
      <c r="T947" s="8">
        <f t="shared" si="376"/>
        <v>-2.0889136639895582</v>
      </c>
      <c r="U947" s="8">
        <f t="shared" si="376"/>
        <v>-0.97400969203060916</v>
      </c>
      <c r="V947" s="8">
        <f t="shared" si="376"/>
        <v>-3.6684107104409058</v>
      </c>
      <c r="W947" s="8">
        <f t="shared" si="376"/>
        <v>9.5713459601103834E-2</v>
      </c>
      <c r="Y947" s="8" t="str">
        <f>"Gain &gt; "&amp;Y944</f>
        <v>Gain &gt; 0.6</v>
      </c>
      <c r="Z947" s="8">
        <f t="shared" ref="Z947:AI947" si="377">-1* AVERAGEIF($AW655:$AW942,"&gt;"&amp;$Y944,Z655:Z942)</f>
        <v>0.3455469231984179</v>
      </c>
      <c r="AA947" s="8">
        <f t="shared" si="377"/>
        <v>0.35594590858273323</v>
      </c>
      <c r="AB947" s="8">
        <f t="shared" si="377"/>
        <v>-0.36550519041780799</v>
      </c>
      <c r="AC947" s="8">
        <f t="shared" si="377"/>
        <v>0.5018964112672889</v>
      </c>
      <c r="AD947" s="8">
        <f t="shared" si="377"/>
        <v>-0.4482013505793539</v>
      </c>
      <c r="AE947" s="8">
        <f t="shared" si="377"/>
        <v>0.46845057104866183</v>
      </c>
      <c r="AF947" s="8">
        <f t="shared" si="377"/>
        <v>-0.89692879107672796</v>
      </c>
      <c r="AG947" s="8">
        <f t="shared" si="377"/>
        <v>-0.31714193404478369</v>
      </c>
      <c r="AH947" s="8">
        <f t="shared" si="377"/>
        <v>-1.3882987792627044</v>
      </c>
      <c r="AI947" s="8">
        <f t="shared" si="377"/>
        <v>-0.14714707088277684</v>
      </c>
      <c r="AK947" s="8" t="str">
        <f t="shared" si="369"/>
        <v>Gain &gt; 0.6</v>
      </c>
      <c r="AL947" s="8">
        <f t="shared" ref="AL947:AU947" si="378">-1* AVERAGEIF($AW655:$AW942,"&gt;"&amp;$Y944,AL655:AL942)</f>
        <v>0.76297151410228881</v>
      </c>
      <c r="AM947" s="8">
        <f t="shared" si="378"/>
        <v>0.76833480226574569</v>
      </c>
      <c r="AN947" s="8">
        <f t="shared" si="378"/>
        <v>-0.36550519041780799</v>
      </c>
      <c r="AO947" s="8">
        <f t="shared" si="378"/>
        <v>0.79586522653081126</v>
      </c>
      <c r="AP947" s="8">
        <f t="shared" si="378"/>
        <v>-0.4482013505793539</v>
      </c>
      <c r="AQ947" s="8">
        <f t="shared" si="378"/>
        <v>0.77097616364671473</v>
      </c>
      <c r="AR947" s="8">
        <f t="shared" si="378"/>
        <v>-2.4465424162488709E-2</v>
      </c>
      <c r="AS947" s="8">
        <f t="shared" si="378"/>
        <v>0.75128308947591949</v>
      </c>
      <c r="AT947" s="8">
        <f t="shared" si="378"/>
        <v>-1.3882987792627044</v>
      </c>
      <c r="AU947" s="8">
        <f t="shared" si="378"/>
        <v>0.46887581958802349</v>
      </c>
      <c r="AV947" s="4" t="s">
        <v>38</v>
      </c>
      <c r="AW947" s="18">
        <f>AVERAGEIF($H655:$H942,"=1",AW655:AW942)</f>
        <v>0.18786942657390188</v>
      </c>
    </row>
    <row r="948" spans="13:49" x14ac:dyDescent="0.3">
      <c r="M948" t="s">
        <v>38</v>
      </c>
      <c r="N948" s="8">
        <f>-1* AVERAGEIF($H655:$H942,"=1",N655:N942)</f>
        <v>-4.543280978859697E-2</v>
      </c>
      <c r="O948" s="8">
        <f t="shared" ref="O948:W948" si="379">-1* AVERAGEIF($H655:$H942,"=1",O655:O942)</f>
        <v>-5.1027287746848858E-2</v>
      </c>
      <c r="P948" s="8">
        <f t="shared" si="379"/>
        <v>-0.34066439661347259</v>
      </c>
      <c r="Q948" s="8">
        <f t="shared" si="379"/>
        <v>0.47400011681784893</v>
      </c>
      <c r="R948" s="8">
        <f t="shared" si="379"/>
        <v>-8.7081850630762007E-3</v>
      </c>
      <c r="S948" s="8">
        <f t="shared" si="379"/>
        <v>0.54991209701646093</v>
      </c>
      <c r="T948" s="8">
        <f t="shared" si="379"/>
        <v>-3.6754536040722754</v>
      </c>
      <c r="U948" s="8">
        <f t="shared" si="379"/>
        <v>-2.8175258611228062</v>
      </c>
      <c r="V948" s="8">
        <f t="shared" si="379"/>
        <v>-2.2058467659849215</v>
      </c>
      <c r="W948" s="8">
        <f t="shared" si="379"/>
        <v>-2.1190452069186792E-3</v>
      </c>
      <c r="Y948" t="s">
        <v>38</v>
      </c>
      <c r="Z948" s="8">
        <f>-1* AVERAGEIF($H655:$H942,"=1",Z655:Z942)</f>
        <v>2.4606394541388694E-2</v>
      </c>
      <c r="AA948" s="8">
        <f t="shared" ref="AA948:AI948" si="380">-1* AVERAGEIF($H655:$H942,"=1",AA655:AA942)</f>
        <v>2.8087553880428308E-2</v>
      </c>
      <c r="AB948" s="8">
        <f t="shared" si="380"/>
        <v>-0.23583289656150094</v>
      </c>
      <c r="AC948" s="8">
        <f t="shared" si="380"/>
        <v>0.21975574328375438</v>
      </c>
      <c r="AD948" s="8">
        <f t="shared" si="380"/>
        <v>-0.12792900916896294</v>
      </c>
      <c r="AE948" s="8">
        <f t="shared" si="380"/>
        <v>0.15500747009009205</v>
      </c>
      <c r="AF948" s="8">
        <f t="shared" si="380"/>
        <v>-0.68409002820440901</v>
      </c>
      <c r="AG948" s="8">
        <f t="shared" si="380"/>
        <v>-0.74538136565388002</v>
      </c>
      <c r="AH948" s="8">
        <f t="shared" si="380"/>
        <v>-1.2991924949606337</v>
      </c>
      <c r="AI948" s="8">
        <f t="shared" si="380"/>
        <v>-0.54450714405637246</v>
      </c>
      <c r="AK948" t="str">
        <f t="shared" si="369"/>
        <v>Target (or sym)</v>
      </c>
      <c r="AL948" s="8">
        <f>-1* AVERAGEIF($H655:$H942,"=1",AL655:AL942)</f>
        <v>0.66118813893991424</v>
      </c>
      <c r="AM948" s="8">
        <f t="shared" ref="AM948:AU948" si="381">-1* AVERAGEIF($H655:$H942,"=1",AM655:AM942)</f>
        <v>0.66412303236994941</v>
      </c>
      <c r="AN948" s="8">
        <f t="shared" si="381"/>
        <v>-0.23583289656150094</v>
      </c>
      <c r="AO948" s="8">
        <f t="shared" si="381"/>
        <v>0.70050681363473144</v>
      </c>
      <c r="AP948" s="8">
        <f t="shared" si="381"/>
        <v>-0.12792900916896294</v>
      </c>
      <c r="AQ948" s="8">
        <f t="shared" si="381"/>
        <v>0.68047371448922067</v>
      </c>
      <c r="AR948" s="8">
        <f t="shared" si="381"/>
        <v>5.9384551703165547E-2</v>
      </c>
      <c r="AS948" s="8">
        <f t="shared" si="381"/>
        <v>0.65057873306771608</v>
      </c>
      <c r="AT948" s="8">
        <f t="shared" si="381"/>
        <v>-1.2991924949606337</v>
      </c>
      <c r="AU948" s="8">
        <f t="shared" si="381"/>
        <v>0.19457982674255403</v>
      </c>
      <c r="AV948" s="4" t="s">
        <v>43</v>
      </c>
      <c r="AW948" s="18">
        <f>AVERAGEIF($J655:$J942,"=1",AW655:AW942)</f>
        <v>0.24118117185446517</v>
      </c>
    </row>
    <row r="949" spans="13:49" x14ac:dyDescent="0.3">
      <c r="M949" t="str">
        <f t="shared" ref="M949:M955" si="382">Y949</f>
        <v>Gain &gt; 0</v>
      </c>
      <c r="N949" s="8">
        <f>-1* AVERAGEIF($J655:$J942,"=1",N655:N942)</f>
        <v>-2.5210515334259831E-2</v>
      </c>
      <c r="O949" s="8">
        <f t="shared" ref="O949:W949" si="383">-1* AVERAGEIF($J655:$J942,"=1",O655:O942)</f>
        <v>-3.1642182029520571E-2</v>
      </c>
      <c r="P949" s="8">
        <f t="shared" si="383"/>
        <v>-0.61488357626200307</v>
      </c>
      <c r="Q949" s="8">
        <f t="shared" si="383"/>
        <v>0.39309025310806034</v>
      </c>
      <c r="R949" s="8">
        <f t="shared" si="383"/>
        <v>-0.11621261883652857</v>
      </c>
      <c r="S949" s="8">
        <f t="shared" si="383"/>
        <v>0.47479755806135898</v>
      </c>
      <c r="T949" s="8">
        <f t="shared" si="383"/>
        <v>-2.5460195848549136</v>
      </c>
      <c r="U949" s="8">
        <f t="shared" si="383"/>
        <v>-1.8553534702027912</v>
      </c>
      <c r="V949" s="8">
        <f t="shared" si="383"/>
        <v>-2.361494625896035</v>
      </c>
      <c r="W949" s="8">
        <f t="shared" si="383"/>
        <v>-0.29707059191871338</v>
      </c>
      <c r="Y949" t="s">
        <v>17</v>
      </c>
      <c r="Z949" s="8">
        <f>-1* AVERAGEIF($J655:$J942,"=1",Z655:Z942)</f>
        <v>9.1512102275180807E-2</v>
      </c>
      <c r="AA949" s="8">
        <f t="shared" ref="AA949:AI949" si="384">-1* AVERAGEIF($J655:$J942,"=1",AA655:AA942)</f>
        <v>9.2934968297971807E-2</v>
      </c>
      <c r="AB949" s="8">
        <f t="shared" si="384"/>
        <v>-0.37798299281760694</v>
      </c>
      <c r="AC949" s="8">
        <f t="shared" si="384"/>
        <v>0.26459665417527678</v>
      </c>
      <c r="AD949" s="8">
        <f t="shared" si="384"/>
        <v>-0.27333160408217505</v>
      </c>
      <c r="AE949" s="8">
        <f t="shared" si="384"/>
        <v>0.18487676770807621</v>
      </c>
      <c r="AF949" s="8">
        <f t="shared" si="384"/>
        <v>-0.46306010656167679</v>
      </c>
      <c r="AG949" s="8">
        <f t="shared" si="384"/>
        <v>-0.42085894125358758</v>
      </c>
      <c r="AH949" s="8">
        <f t="shared" si="384"/>
        <v>-1.1475929698231921</v>
      </c>
      <c r="AI949" s="8">
        <f t="shared" si="384"/>
        <v>-0.41581750267601642</v>
      </c>
      <c r="AK949" t="str">
        <f t="shared" si="369"/>
        <v>Gain &gt; 0</v>
      </c>
      <c r="AL949" s="8">
        <f>-1* AVERAGEIF($J655:$J942,"=1",AL655:AL942)</f>
        <v>0.6848161071190787</v>
      </c>
      <c r="AM949" s="8">
        <f t="shared" ref="AM949:AU949" si="385">-1* AVERAGEIF($J655:$J942,"=1",AM655:AM942)</f>
        <v>0.68535681712734298</v>
      </c>
      <c r="AN949" s="8">
        <f t="shared" si="385"/>
        <v>-0.37798299281760694</v>
      </c>
      <c r="AO949" s="8">
        <f t="shared" si="385"/>
        <v>0.72330359058290972</v>
      </c>
      <c r="AP949" s="8">
        <f t="shared" si="385"/>
        <v>-0.27333160408217505</v>
      </c>
      <c r="AQ949" s="8">
        <f t="shared" si="385"/>
        <v>0.69609263777358743</v>
      </c>
      <c r="AR949" s="8">
        <f t="shared" si="385"/>
        <v>0.21668335731936969</v>
      </c>
      <c r="AS949" s="8">
        <f t="shared" si="385"/>
        <v>0.72967829992494471</v>
      </c>
      <c r="AT949" s="8">
        <f t="shared" si="385"/>
        <v>-1.1475929698231921</v>
      </c>
      <c r="AU949" s="8">
        <f t="shared" si="385"/>
        <v>0.25922042411775731</v>
      </c>
      <c r="AV949" s="4" t="s">
        <v>18</v>
      </c>
      <c r="AW949" s="18">
        <f>AVERAGEIF($I655:$I942,"=1",AW655:AW942)</f>
        <v>-0.20902368227386978</v>
      </c>
    </row>
    <row r="950" spans="13:49" x14ac:dyDescent="0.3">
      <c r="M950" t="str">
        <f t="shared" si="382"/>
        <v>Gain &lt;=0</v>
      </c>
      <c r="N950" s="8">
        <f>-1* AVERAGEIF($I655:$I942,"=1",N655:N942)</f>
        <v>-0.38022667666318311</v>
      </c>
      <c r="O950" s="8">
        <f t="shared" ref="O950:W950" si="386">-1* AVERAGEIF($I655:$I942,"=1",O655:O942)</f>
        <v>-0.38850442594895956</v>
      </c>
      <c r="P950" s="8">
        <f t="shared" si="386"/>
        <v>-0.40585282152643304</v>
      </c>
      <c r="Q950" s="8">
        <f t="shared" si="386"/>
        <v>0.22552206765937954</v>
      </c>
      <c r="R950" s="8">
        <f t="shared" si="386"/>
        <v>-3.8119485151148116E-2</v>
      </c>
      <c r="S950" s="8">
        <f t="shared" si="386"/>
        <v>7.2812636090587315E-2</v>
      </c>
      <c r="T950" s="8">
        <f t="shared" si="386"/>
        <v>-2.0254905651858599</v>
      </c>
      <c r="U950" s="8">
        <f t="shared" si="386"/>
        <v>-1.80418948066669</v>
      </c>
      <c r="V950" s="8">
        <f t="shared" si="386"/>
        <v>-1.7061244157974342</v>
      </c>
      <c r="W950" s="8">
        <f t="shared" si="386"/>
        <v>-0.75006393271896377</v>
      </c>
      <c r="Y950" t="s">
        <v>18</v>
      </c>
      <c r="Z950" s="8">
        <f>-1* AVERAGEIF($I655:$I942,"=1",Z655:Z942)</f>
        <v>-0.10865440397433399</v>
      </c>
      <c r="AA950" s="8">
        <f t="shared" ref="AA950:AI950" si="387">-1* AVERAGEIF($I655:$I942,"=1",AA655:AA942)</f>
        <v>-0.10724951662316549</v>
      </c>
      <c r="AB950" s="8">
        <f t="shared" si="387"/>
        <v>-0.35497476618277696</v>
      </c>
      <c r="AC950" s="8">
        <f t="shared" si="387"/>
        <v>0.14293895156195915</v>
      </c>
      <c r="AD950" s="8">
        <f t="shared" si="387"/>
        <v>-0.16495213232542641</v>
      </c>
      <c r="AE950" s="8">
        <f t="shared" si="387"/>
        <v>-0.11026564497503204</v>
      </c>
      <c r="AF950" s="8">
        <f t="shared" si="387"/>
        <v>-0.14770782845077388</v>
      </c>
      <c r="AG950" s="8">
        <f t="shared" si="387"/>
        <v>-0.39229119423722802</v>
      </c>
      <c r="AH950" s="8">
        <f t="shared" si="387"/>
        <v>-0.84137914961754035</v>
      </c>
      <c r="AI950" s="8">
        <f t="shared" si="387"/>
        <v>-0.78862409644232323</v>
      </c>
      <c r="AK950" t="str">
        <f t="shared" si="369"/>
        <v>Gain &lt;=0</v>
      </c>
      <c r="AL950" s="8">
        <f>-1* AVERAGEIF($I655:$I942,"=1",AL655:AL942)</f>
        <v>0.63397483254773257</v>
      </c>
      <c r="AM950" s="8">
        <f t="shared" ref="AM950:AU950" si="388">-1* AVERAGEIF($I655:$I942,"=1",AM655:AM942)</f>
        <v>0.63438077800734505</v>
      </c>
      <c r="AN950" s="8">
        <f t="shared" si="388"/>
        <v>-0.35497476618277696</v>
      </c>
      <c r="AO950" s="8">
        <f t="shared" si="388"/>
        <v>0.67782468421142328</v>
      </c>
      <c r="AP950" s="8">
        <f t="shared" si="388"/>
        <v>-0.16495213232542641</v>
      </c>
      <c r="AQ950" s="8">
        <f t="shared" si="388"/>
        <v>0.62673675116192518</v>
      </c>
      <c r="AR950" s="8">
        <f t="shared" si="388"/>
        <v>0.3649668258968719</v>
      </c>
      <c r="AS950" s="8">
        <f t="shared" si="388"/>
        <v>0.73417338235167939</v>
      </c>
      <c r="AT950" s="8">
        <f t="shared" si="388"/>
        <v>-0.84137914961754035</v>
      </c>
      <c r="AU950" s="8">
        <f t="shared" si="388"/>
        <v>4.1168145985863804E-2</v>
      </c>
    </row>
    <row r="951" spans="13:49" x14ac:dyDescent="0.3">
      <c r="M951" t="str">
        <f t="shared" si="382"/>
        <v>Target; Gain &gt; 0.6; #pref=2</v>
      </c>
      <c r="N951" s="8" t="e">
        <f t="shared" ref="N951:W951" si="389">-1* AVERAGEIFS(N655:N942, $H$655:$H$942,"=1",$K655:$K942,"=2",$AW655:$AW942,"&gt;"&amp;$Y$944)</f>
        <v>#DIV/0!</v>
      </c>
      <c r="O951" s="8" t="e">
        <f t="shared" si="389"/>
        <v>#DIV/0!</v>
      </c>
      <c r="P951" s="8" t="e">
        <f t="shared" si="389"/>
        <v>#DIV/0!</v>
      </c>
      <c r="Q951" s="8" t="e">
        <f t="shared" si="389"/>
        <v>#DIV/0!</v>
      </c>
      <c r="R951" s="8" t="e">
        <f t="shared" si="389"/>
        <v>#DIV/0!</v>
      </c>
      <c r="S951" s="8" t="e">
        <f t="shared" si="389"/>
        <v>#DIV/0!</v>
      </c>
      <c r="T951" s="8" t="e">
        <f t="shared" si="389"/>
        <v>#DIV/0!</v>
      </c>
      <c r="U951" s="8" t="e">
        <f t="shared" si="389"/>
        <v>#DIV/0!</v>
      </c>
      <c r="V951" s="8" t="e">
        <f t="shared" si="389"/>
        <v>#DIV/0!</v>
      </c>
      <c r="W951" s="8" t="e">
        <f t="shared" si="389"/>
        <v>#DIV/0!</v>
      </c>
      <c r="Y951" t="str">
        <f>"Target; Gain &gt; "&amp;Y944&amp;"; #pref=2"</f>
        <v>Target; Gain &gt; 0.6; #pref=2</v>
      </c>
      <c r="Z951" s="8" t="e">
        <f t="shared" ref="Z951:AI951" si="390">-1* AVERAGEIFS(Z655:Z942, $H$655:$H$942,"=1",$K655:$K942,"=2",$AW655:$AW942,"&gt;"&amp;$Y$944)</f>
        <v>#DIV/0!</v>
      </c>
      <c r="AA951" s="8" t="e">
        <f t="shared" si="390"/>
        <v>#DIV/0!</v>
      </c>
      <c r="AB951" s="8" t="e">
        <f t="shared" si="390"/>
        <v>#DIV/0!</v>
      </c>
      <c r="AC951" s="8" t="e">
        <f t="shared" si="390"/>
        <v>#DIV/0!</v>
      </c>
      <c r="AD951" s="8" t="e">
        <f t="shared" si="390"/>
        <v>#DIV/0!</v>
      </c>
      <c r="AE951" s="8" t="e">
        <f t="shared" si="390"/>
        <v>#DIV/0!</v>
      </c>
      <c r="AF951" s="8" t="e">
        <f t="shared" si="390"/>
        <v>#DIV/0!</v>
      </c>
      <c r="AG951" s="8" t="e">
        <f t="shared" si="390"/>
        <v>#DIV/0!</v>
      </c>
      <c r="AH951" s="8" t="e">
        <f t="shared" si="390"/>
        <v>#DIV/0!</v>
      </c>
      <c r="AI951" s="8" t="e">
        <f t="shared" si="390"/>
        <v>#DIV/0!</v>
      </c>
      <c r="AK951" t="str">
        <f t="shared" si="369"/>
        <v>Target; Gain &gt; 0.6; #pref=2</v>
      </c>
      <c r="AL951" s="8" t="e">
        <f t="shared" ref="AL951:AU951" si="391">-1* AVERAGEIFS(AL655:AL942, $H$655:$H$942,"=1",$K655:$K942,"=2",$AW655:$AW942,"&gt;"&amp;$Y$944)</f>
        <v>#DIV/0!</v>
      </c>
      <c r="AM951" s="8" t="e">
        <f t="shared" si="391"/>
        <v>#DIV/0!</v>
      </c>
      <c r="AN951" s="8" t="e">
        <f t="shared" si="391"/>
        <v>#DIV/0!</v>
      </c>
      <c r="AO951" s="8" t="e">
        <f t="shared" si="391"/>
        <v>#DIV/0!</v>
      </c>
      <c r="AP951" s="8" t="e">
        <f t="shared" si="391"/>
        <v>#DIV/0!</v>
      </c>
      <c r="AQ951" s="8" t="e">
        <f t="shared" si="391"/>
        <v>#DIV/0!</v>
      </c>
      <c r="AR951" s="8" t="e">
        <f t="shared" si="391"/>
        <v>#DIV/0!</v>
      </c>
      <c r="AS951" s="8" t="e">
        <f t="shared" si="391"/>
        <v>#DIV/0!</v>
      </c>
      <c r="AT951" s="8" t="e">
        <f t="shared" si="391"/>
        <v>#DIV/0!</v>
      </c>
      <c r="AU951" s="8" t="e">
        <f t="shared" si="391"/>
        <v>#DIV/0!</v>
      </c>
    </row>
    <row r="952" spans="13:49" x14ac:dyDescent="0.3">
      <c r="M952" t="str">
        <f t="shared" si="382"/>
        <v>Target; Gain &gt; 0.6; #pref=3</v>
      </c>
      <c r="N952" s="8">
        <f t="shared" ref="N952:W952" si="392">-1* AVERAGEIFS(N655:N942,  $H$655:$H$942,"=1",$K655:$K942,"=3",$AW655:$AW942,"&gt;"&amp;$Y$944)</f>
        <v>0.40571299404135419</v>
      </c>
      <c r="O952" s="8">
        <f t="shared" si="392"/>
        <v>0.39960659347980532</v>
      </c>
      <c r="P952" s="8">
        <f t="shared" si="392"/>
        <v>-1.6083236415305013</v>
      </c>
      <c r="Q952" s="8">
        <f t="shared" si="392"/>
        <v>0.70859160906073382</v>
      </c>
      <c r="R952" s="8">
        <f t="shared" si="392"/>
        <v>-1.0022132513806785</v>
      </c>
      <c r="S952" s="8">
        <f t="shared" si="392"/>
        <v>0.59408604533135612</v>
      </c>
      <c r="T952" s="8">
        <f t="shared" si="392"/>
        <v>-2.0889136639895582</v>
      </c>
      <c r="U952" s="8">
        <f t="shared" si="392"/>
        <v>-0.97400969203060916</v>
      </c>
      <c r="V952" s="8">
        <f t="shared" si="392"/>
        <v>-3.6684107104409058</v>
      </c>
      <c r="W952" s="8">
        <f t="shared" si="392"/>
        <v>9.5713459601103834E-2</v>
      </c>
      <c r="Y952" t="str">
        <f>"Target; Gain &gt; "&amp;Y944&amp;"; #pref=3"</f>
        <v>Target; Gain &gt; 0.6; #pref=3</v>
      </c>
      <c r="Z952" s="8">
        <f t="shared" ref="Z952:AI952" si="393">-1* AVERAGEIFS(Z655:Z942,  $H$655:$H$942,"=1",$K655:$K942,"=3",$AW655:$AW942,"&gt;"&amp;$Y$944)</f>
        <v>0.3455469231984179</v>
      </c>
      <c r="AA952" s="8">
        <f t="shared" si="393"/>
        <v>0.35594590858273323</v>
      </c>
      <c r="AB952" s="8">
        <f t="shared" si="393"/>
        <v>-0.36550519041780799</v>
      </c>
      <c r="AC952" s="8">
        <f t="shared" si="393"/>
        <v>0.5018964112672889</v>
      </c>
      <c r="AD952" s="8">
        <f t="shared" si="393"/>
        <v>-0.4482013505793539</v>
      </c>
      <c r="AE952" s="8">
        <f t="shared" si="393"/>
        <v>0.46845057104866183</v>
      </c>
      <c r="AF952" s="8">
        <f t="shared" si="393"/>
        <v>-0.89692879107672796</v>
      </c>
      <c r="AG952" s="8">
        <f t="shared" si="393"/>
        <v>-0.31714193404478369</v>
      </c>
      <c r="AH952" s="8">
        <f t="shared" si="393"/>
        <v>-1.3882987792627044</v>
      </c>
      <c r="AI952" s="8">
        <f t="shared" si="393"/>
        <v>-0.14714707088277684</v>
      </c>
      <c r="AK952" t="str">
        <f t="shared" si="369"/>
        <v>Target; Gain &gt; 0.6; #pref=3</v>
      </c>
      <c r="AL952" s="8">
        <f t="shared" ref="AL952:AU952" si="394">-1* AVERAGEIFS(AL655:AL942,  $H$655:$H$942,"=1",$K655:$K942,"=3",$AW655:$AW942,"&gt;"&amp;$Y$944)</f>
        <v>0.76297151410228881</v>
      </c>
      <c r="AM952" s="8">
        <f t="shared" si="394"/>
        <v>0.76833480226574569</v>
      </c>
      <c r="AN952" s="8">
        <f t="shared" si="394"/>
        <v>-0.36550519041780799</v>
      </c>
      <c r="AO952" s="8">
        <f t="shared" si="394"/>
        <v>0.79586522653081126</v>
      </c>
      <c r="AP952" s="8">
        <f t="shared" si="394"/>
        <v>-0.4482013505793539</v>
      </c>
      <c r="AQ952" s="8">
        <f t="shared" si="394"/>
        <v>0.77097616364671473</v>
      </c>
      <c r="AR952" s="8">
        <f t="shared" si="394"/>
        <v>-2.4465424162488709E-2</v>
      </c>
      <c r="AS952" s="8">
        <f t="shared" si="394"/>
        <v>0.75128308947591949</v>
      </c>
      <c r="AT952" s="8">
        <f t="shared" si="394"/>
        <v>-1.3882987792627044</v>
      </c>
      <c r="AU952" s="8">
        <f t="shared" si="394"/>
        <v>0.46887581958802349</v>
      </c>
    </row>
    <row r="953" spans="13:49" x14ac:dyDescent="0.3">
      <c r="M953" t="str">
        <f t="shared" si="382"/>
        <v>Target; Gain &gt; 0.6; #pref=4</v>
      </c>
      <c r="N953" s="8" t="e">
        <f t="shared" ref="N953:W953" si="395">-1* AVERAGEIFS(N655:N942,  $H$655:$H$942,"=1",$K655:$K942,"=4",$AW655:$AW942,"&gt;"&amp;$Y$944)</f>
        <v>#DIV/0!</v>
      </c>
      <c r="O953" s="8" t="e">
        <f t="shared" si="395"/>
        <v>#DIV/0!</v>
      </c>
      <c r="P953" s="8" t="e">
        <f t="shared" si="395"/>
        <v>#DIV/0!</v>
      </c>
      <c r="Q953" s="8" t="e">
        <f t="shared" si="395"/>
        <v>#DIV/0!</v>
      </c>
      <c r="R953" s="8" t="e">
        <f t="shared" si="395"/>
        <v>#DIV/0!</v>
      </c>
      <c r="S953" s="8" t="e">
        <f t="shared" si="395"/>
        <v>#DIV/0!</v>
      </c>
      <c r="T953" s="8" t="e">
        <f t="shared" si="395"/>
        <v>#DIV/0!</v>
      </c>
      <c r="U953" s="8" t="e">
        <f t="shared" si="395"/>
        <v>#DIV/0!</v>
      </c>
      <c r="V953" s="8" t="e">
        <f t="shared" si="395"/>
        <v>#DIV/0!</v>
      </c>
      <c r="W953" s="8" t="e">
        <f t="shared" si="395"/>
        <v>#DIV/0!</v>
      </c>
      <c r="Y953" t="str">
        <f>"Target; Gain &gt; "&amp;Y944&amp;"; #pref=4"</f>
        <v>Target; Gain &gt; 0.6; #pref=4</v>
      </c>
      <c r="Z953" s="8" t="e">
        <f t="shared" ref="Z953:AI953" si="396">-1* AVERAGEIFS(Z655:Z942,  $H$655:$H$942,"=1",$K655:$K942,"=4",$AW655:$AW942,"&gt;"&amp;$Y$944)</f>
        <v>#DIV/0!</v>
      </c>
      <c r="AA953" s="8" t="e">
        <f t="shared" si="396"/>
        <v>#DIV/0!</v>
      </c>
      <c r="AB953" s="8" t="e">
        <f t="shared" si="396"/>
        <v>#DIV/0!</v>
      </c>
      <c r="AC953" s="8" t="e">
        <f t="shared" si="396"/>
        <v>#DIV/0!</v>
      </c>
      <c r="AD953" s="8" t="e">
        <f t="shared" si="396"/>
        <v>#DIV/0!</v>
      </c>
      <c r="AE953" s="8" t="e">
        <f t="shared" si="396"/>
        <v>#DIV/0!</v>
      </c>
      <c r="AF953" s="8" t="e">
        <f t="shared" si="396"/>
        <v>#DIV/0!</v>
      </c>
      <c r="AG953" s="8" t="e">
        <f t="shared" si="396"/>
        <v>#DIV/0!</v>
      </c>
      <c r="AH953" s="8" t="e">
        <f t="shared" si="396"/>
        <v>#DIV/0!</v>
      </c>
      <c r="AI953" s="8" t="e">
        <f t="shared" si="396"/>
        <v>#DIV/0!</v>
      </c>
      <c r="AK953" t="str">
        <f t="shared" si="369"/>
        <v>Target; Gain &gt; 0.6; #pref=4</v>
      </c>
      <c r="AL953" s="8" t="e">
        <f t="shared" ref="AL953:AU953" si="397">-1* AVERAGEIFS(AL655:AL942,  $H$655:$H$942,"=1",$K655:$K942,"=4",$AW655:$AW942,"&gt;"&amp;$Y$944)</f>
        <v>#DIV/0!</v>
      </c>
      <c r="AM953" s="8" t="e">
        <f t="shared" si="397"/>
        <v>#DIV/0!</v>
      </c>
      <c r="AN953" s="8" t="e">
        <f t="shared" si="397"/>
        <v>#DIV/0!</v>
      </c>
      <c r="AO953" s="8" t="e">
        <f t="shared" si="397"/>
        <v>#DIV/0!</v>
      </c>
      <c r="AP953" s="8" t="e">
        <f t="shared" si="397"/>
        <v>#DIV/0!</v>
      </c>
      <c r="AQ953" s="8" t="e">
        <f t="shared" si="397"/>
        <v>#DIV/0!</v>
      </c>
      <c r="AR953" s="8" t="e">
        <f t="shared" si="397"/>
        <v>#DIV/0!</v>
      </c>
      <c r="AS953" s="8" t="e">
        <f t="shared" si="397"/>
        <v>#DIV/0!</v>
      </c>
      <c r="AT953" s="8" t="e">
        <f t="shared" si="397"/>
        <v>#DIV/0!</v>
      </c>
      <c r="AU953" s="8" t="e">
        <f t="shared" si="397"/>
        <v>#DIV/0!</v>
      </c>
    </row>
    <row r="954" spans="13:49" x14ac:dyDescent="0.3">
      <c r="M954" t="str">
        <f t="shared" si="382"/>
        <v>Target (or sym); Gain &gt; 0</v>
      </c>
      <c r="N954" s="8">
        <f>-1* AVERAGEIFS(N655:N942,$H655:$H942,"=1",$J655:$J942,"=1")</f>
        <v>0.30290964516366858</v>
      </c>
      <c r="O954" s="8">
        <f t="shared" ref="O954:W954" si="398">-1* AVERAGEIFS(O655:O942,$H655:$H942,"=1",$J655:$J942,"=1")</f>
        <v>0.29756664086703799</v>
      </c>
      <c r="P954" s="8">
        <f t="shared" si="398"/>
        <v>-0.48122533369722931</v>
      </c>
      <c r="Q954" s="8">
        <f t="shared" si="398"/>
        <v>0.61010126418787403</v>
      </c>
      <c r="R954" s="8">
        <f t="shared" si="398"/>
        <v>-8.4692705136432109E-2</v>
      </c>
      <c r="S954" s="8">
        <f t="shared" si="398"/>
        <v>0.7261222857669698</v>
      </c>
      <c r="T954" s="8">
        <f t="shared" si="398"/>
        <v>-3.3534644019117072</v>
      </c>
      <c r="U954" s="8">
        <f t="shared" si="398"/>
        <v>-2.3226929254084001</v>
      </c>
      <c r="V954" s="8">
        <f t="shared" si="398"/>
        <v>-2.8284299452704671</v>
      </c>
      <c r="W954" s="8">
        <f t="shared" si="398"/>
        <v>0.2736487425011338</v>
      </c>
      <c r="Y954" t="s">
        <v>52</v>
      </c>
      <c r="Z954" s="8">
        <f>-1* AVERAGEIFS(Z655:Z942,$H655:$H942,"=1",$J655:$J942,"=1")</f>
        <v>0.22220670806036133</v>
      </c>
      <c r="AA954" s="8">
        <f t="shared" ref="AA954:AI954" si="399">-1* AVERAGEIFS(AA655:AA942,$H655:$H942,"=1",$J655:$J942,"=1")</f>
        <v>0.22801211194730198</v>
      </c>
      <c r="AB954" s="8">
        <f t="shared" si="399"/>
        <v>-0.29888779105272645</v>
      </c>
      <c r="AC954" s="8">
        <f t="shared" si="399"/>
        <v>0.34505900774558229</v>
      </c>
      <c r="AD954" s="8">
        <f t="shared" si="399"/>
        <v>-8.0049204488926634E-2</v>
      </c>
      <c r="AE954" s="8">
        <f t="shared" si="399"/>
        <v>0.42597370324419076</v>
      </c>
      <c r="AF954" s="8">
        <f t="shared" si="399"/>
        <v>-0.7270544606457009</v>
      </c>
      <c r="AG954" s="8">
        <f t="shared" si="399"/>
        <v>-0.57213433682118453</v>
      </c>
      <c r="AH954" s="8">
        <f t="shared" si="399"/>
        <v>-1.5863176236258267</v>
      </c>
      <c r="AI954" s="8">
        <f t="shared" si="399"/>
        <v>-0.1567782335258654</v>
      </c>
      <c r="AK954" t="str">
        <f t="shared" si="369"/>
        <v>Target (or sym); Gain &gt; 0</v>
      </c>
      <c r="AL954" s="8">
        <f>-1* AVERAGEIFS(AL655:AL942,$H655:$H942,"=1",$J655:$J942,"=1")</f>
        <v>0.6926633070618311</v>
      </c>
      <c r="AM954" s="8">
        <f t="shared" ref="AM954:AU954" si="400">-1* AVERAGEIFS(AM655:AM942,$H655:$H942,"=1",$J655:$J942,"=1")</f>
        <v>0.69654396734257384</v>
      </c>
      <c r="AN954" s="8">
        <f t="shared" si="400"/>
        <v>-0.29888779105272645</v>
      </c>
      <c r="AO954" s="8">
        <f t="shared" si="400"/>
        <v>0.72495869686416203</v>
      </c>
      <c r="AP954" s="8">
        <f t="shared" si="400"/>
        <v>-8.0049204488926634E-2</v>
      </c>
      <c r="AQ954" s="8">
        <f t="shared" si="400"/>
        <v>0.72765975344927314</v>
      </c>
      <c r="AR954" s="8">
        <f t="shared" si="400"/>
        <v>6.9119467071314805E-2</v>
      </c>
      <c r="AS954" s="8">
        <f t="shared" si="400"/>
        <v>0.66908033316797444</v>
      </c>
      <c r="AT954" s="8">
        <f t="shared" si="400"/>
        <v>-1.5863176236258267</v>
      </c>
      <c r="AU954" s="8">
        <f t="shared" si="400"/>
        <v>0.37876304516837211</v>
      </c>
      <c r="AV954" s="4" t="s">
        <v>43</v>
      </c>
      <c r="AW954" s="18">
        <f>AVERAGEIF($J655:$J942,"=1",AW655:AW942)</f>
        <v>0.24118117185446517</v>
      </c>
    </row>
    <row r="955" spans="13:49" x14ac:dyDescent="0.3">
      <c r="M955" t="str">
        <f t="shared" si="382"/>
        <v>Target (or sym); Gain &lt;= 0</v>
      </c>
      <c r="N955" s="8">
        <f>-1* AVERAGEIFS(N655:N942,$H655:$H942,"=1",$J655:$J942,"=0")</f>
        <v>-1.438802629597659</v>
      </c>
      <c r="O955" s="8">
        <f t="shared" ref="O955:W955" si="401">-1* AVERAGEIFS(O655:O942,$H655:$H942,"=1",$J655:$J942,"=0")</f>
        <v>-1.4454030022023963</v>
      </c>
      <c r="P955" s="8">
        <f t="shared" si="401"/>
        <v>0.2215793517215543</v>
      </c>
      <c r="Q955" s="8">
        <f t="shared" si="401"/>
        <v>-7.0404472662251527E-2</v>
      </c>
      <c r="R955" s="8">
        <f t="shared" si="401"/>
        <v>0.29522989523034743</v>
      </c>
      <c r="S955" s="8">
        <f t="shared" si="401"/>
        <v>-0.15492865798557462</v>
      </c>
      <c r="T955" s="8">
        <f t="shared" si="401"/>
        <v>-4.9634104127145484</v>
      </c>
      <c r="U955" s="8">
        <f t="shared" si="401"/>
        <v>-4.7968576039804303</v>
      </c>
      <c r="V955" s="8">
        <f t="shared" si="401"/>
        <v>0.28448595115726238</v>
      </c>
      <c r="W955" s="8">
        <f t="shared" si="401"/>
        <v>-1.1051901960391284</v>
      </c>
      <c r="Y955" t="s">
        <v>132</v>
      </c>
      <c r="Z955" s="8">
        <f>-1* AVERAGEIFS(Z655:Z942,$H655:$H942,"=1",$J655:$J942,"=0")</f>
        <v>-0.76579485953450188</v>
      </c>
      <c r="AA955" s="8">
        <f t="shared" ref="AA955:AI955" si="402">-1* AVERAGEIFS(AA655:AA942,$H655:$H942,"=1",$J655:$J942,"=0")</f>
        <v>-0.77161067838706621</v>
      </c>
      <c r="AB955" s="8">
        <f t="shared" si="402"/>
        <v>1.6386681403401104E-2</v>
      </c>
      <c r="AC955" s="8">
        <f t="shared" si="402"/>
        <v>-0.28145731456355705</v>
      </c>
      <c r="AD955" s="8">
        <f t="shared" si="402"/>
        <v>-0.31944822788910832</v>
      </c>
      <c r="AE955" s="8">
        <f t="shared" si="402"/>
        <v>-0.92885746252630286</v>
      </c>
      <c r="AF955" s="8">
        <f t="shared" si="402"/>
        <v>-0.51223229843924156</v>
      </c>
      <c r="AG955" s="8">
        <f t="shared" si="402"/>
        <v>-1.4383694809846621</v>
      </c>
      <c r="AH955" s="8">
        <f t="shared" si="402"/>
        <v>-0.15069198029986225</v>
      </c>
      <c r="AI955" s="8">
        <f t="shared" si="402"/>
        <v>-2.0954227861784003</v>
      </c>
      <c r="AK955" t="str">
        <f t="shared" si="369"/>
        <v>Target (or sym); Gain &lt;= 0</v>
      </c>
      <c r="AL955" s="8">
        <f>-1* AVERAGEIFS(AL655:AL942,$H655:$H942,"=1",$J655:$J942,"=0")</f>
        <v>0.53528746645224667</v>
      </c>
      <c r="AM955" s="8">
        <f t="shared" ref="AM955:AU955" si="403">-1* AVERAGEIFS(AM655:AM942,$H655:$H942,"=1",$J655:$J942,"=0")</f>
        <v>0.53443929247945188</v>
      </c>
      <c r="AN955" s="8">
        <f t="shared" si="403"/>
        <v>1.6386681403401104E-2</v>
      </c>
      <c r="AO955" s="8">
        <f t="shared" si="403"/>
        <v>0.6026992807170084</v>
      </c>
      <c r="AP955" s="8">
        <f t="shared" si="403"/>
        <v>-0.31944822788910832</v>
      </c>
      <c r="AQ955" s="8">
        <f t="shared" si="403"/>
        <v>0.4917295586490108</v>
      </c>
      <c r="AR955" s="8">
        <f t="shared" si="403"/>
        <v>2.0444890230568516E-2</v>
      </c>
      <c r="AS955" s="8">
        <f t="shared" si="403"/>
        <v>0.57657233266668273</v>
      </c>
      <c r="AT955" s="8">
        <f t="shared" si="403"/>
        <v>-0.15069198029986225</v>
      </c>
      <c r="AU955" s="8">
        <f t="shared" si="403"/>
        <v>-0.54215304696071831</v>
      </c>
      <c r="AV955" s="4" t="s">
        <v>18</v>
      </c>
      <c r="AW955" s="18">
        <f>AVERAGEIF($J655:$J942,"=0",AW655:AW942)</f>
        <v>-0.20902368227386978</v>
      </c>
    </row>
    <row r="956" spans="13:49" x14ac:dyDescent="0.3">
      <c r="M956" s="19">
        <f t="shared" ref="M956:O961" si="404">M944</f>
        <v>0.6</v>
      </c>
      <c r="N956" s="19" t="str">
        <f t="shared" si="404"/>
        <v>BNL Causal</v>
      </c>
      <c r="O956" s="19" t="str">
        <f t="shared" si="404"/>
        <v>BNL Causal HM</v>
      </c>
      <c r="P956" s="19" t="str">
        <f t="shared" ref="P956:P966" si="405">Q944</f>
        <v>SFS Causal</v>
      </c>
      <c r="Q956" s="19" t="str">
        <f t="shared" ref="Q956:Q966" si="406">S944</f>
        <v>SaLSa Causal</v>
      </c>
      <c r="R956" s="19" t="str">
        <f t="shared" ref="R956:R966" si="407">U944</f>
        <v>D&amp;C Causal</v>
      </c>
      <c r="S956" s="19" t="str">
        <f t="shared" ref="S956:S966" si="408">W944</f>
        <v>BBS Causal</v>
      </c>
      <c r="T956" s="19"/>
      <c r="U956" s="19">
        <f t="shared" ref="U956:U966" si="409">Y944</f>
        <v>0.6</v>
      </c>
      <c r="V956" s="19" t="str">
        <f t="shared" ref="V956:V966" si="410">Z944</f>
        <v>BNL Causal</v>
      </c>
      <c r="W956" s="19" t="str">
        <f t="shared" ref="W956:W966" si="411">AA944</f>
        <v>BNL Causal HM</v>
      </c>
      <c r="X956" s="19" t="str">
        <f t="shared" ref="X956:X966" si="412">AC944</f>
        <v>SFS Causal</v>
      </c>
      <c r="Y956" s="19" t="str">
        <f t="shared" ref="Y956:Y966" si="413">AE944</f>
        <v>SaLSa Causal</v>
      </c>
      <c r="Z956" s="19" t="str">
        <f t="shared" ref="Z956:Z966" si="414">AG944</f>
        <v>D&amp;C Causal</v>
      </c>
      <c r="AA956" s="19" t="str">
        <f t="shared" ref="AA956:AA966" si="415">AI944</f>
        <v>BBS Causal</v>
      </c>
      <c r="AB956" s="17"/>
      <c r="AC956" s="32">
        <f t="shared" ref="AC956:AC966" si="416">AK944</f>
        <v>0.6</v>
      </c>
      <c r="AD956" s="32" t="str">
        <f t="shared" ref="AD956:AD966" si="417">AL944</f>
        <v>BNL Causal</v>
      </c>
      <c r="AE956" s="32" t="str">
        <f t="shared" ref="AE956:AE966" si="418">AM944</f>
        <v>BNL Causal HM</v>
      </c>
      <c r="AF956" s="32" t="str">
        <f t="shared" ref="AF956:AF966" si="419">AO944</f>
        <v>SFS Causal</v>
      </c>
      <c r="AG956" s="32" t="str">
        <f t="shared" ref="AG956:AG966" si="420">AQ944</f>
        <v>SaLSa Causal</v>
      </c>
      <c r="AH956" s="32" t="str">
        <f t="shared" ref="AH956:AH966" si="421">AS944</f>
        <v>D&amp;C Causal</v>
      </c>
      <c r="AI956" s="32" t="str">
        <f t="shared" ref="AI956:AI966" si="422">AU944</f>
        <v>BBS Causal</v>
      </c>
      <c r="AK956" s="19"/>
      <c r="AL956" s="19"/>
      <c r="AM956" s="19"/>
      <c r="AN956" s="17"/>
      <c r="AO956" s="17"/>
      <c r="AP956" s="17"/>
      <c r="AQ956" s="17"/>
      <c r="AR956" s="17"/>
      <c r="AS956" s="17"/>
      <c r="AT956" s="17"/>
      <c r="AU956" s="17"/>
    </row>
    <row r="957" spans="13:49" x14ac:dyDescent="0.3">
      <c r="M957" t="str">
        <f t="shared" si="404"/>
        <v>ALL</v>
      </c>
      <c r="N957" s="8">
        <f t="shared" si="404"/>
        <v>-0.21539774461761155</v>
      </c>
      <c r="O957" s="8">
        <f t="shared" si="404"/>
        <v>-0.22281838412922</v>
      </c>
      <c r="P957" s="8">
        <f t="shared" si="405"/>
        <v>0.30332158233198131</v>
      </c>
      <c r="Q957" s="8">
        <f t="shared" si="406"/>
        <v>0.25944849271987419</v>
      </c>
      <c r="R957" s="8">
        <f t="shared" si="407"/>
        <v>-1.8279441900941655</v>
      </c>
      <c r="S957" s="8">
        <f t="shared" si="408"/>
        <v>-0.53974559591884741</v>
      </c>
      <c r="T957" s="8"/>
      <c r="U957" s="8" t="str">
        <f t="shared" si="409"/>
        <v>ALL</v>
      </c>
      <c r="V957" s="8">
        <f t="shared" si="410"/>
        <v>-1.5719954644202137E-2</v>
      </c>
      <c r="W957" s="8">
        <f t="shared" si="411"/>
        <v>-1.4306720052637487E-2</v>
      </c>
      <c r="X957" s="8">
        <f t="shared" si="412"/>
        <v>0.19942288491814231</v>
      </c>
      <c r="Y957" s="8">
        <f t="shared" si="413"/>
        <v>2.6764760913553919E-2</v>
      </c>
      <c r="Z957" s="8">
        <f t="shared" si="414"/>
        <v>-0.40555479106625203</v>
      </c>
      <c r="AA957" s="8">
        <f t="shared" si="415"/>
        <v>-0.6155353207651092</v>
      </c>
      <c r="AB957" s="17"/>
      <c r="AC957" s="33" t="str">
        <f t="shared" si="416"/>
        <v>ALL</v>
      </c>
      <c r="AD957" s="8">
        <f t="shared" si="417"/>
        <v>0.6575797100272861</v>
      </c>
      <c r="AE957" s="8">
        <f t="shared" si="418"/>
        <v>0.65804822474162949</v>
      </c>
      <c r="AF957" s="8">
        <f t="shared" si="419"/>
        <v>0.69893989074104201</v>
      </c>
      <c r="AG957" s="8">
        <f t="shared" si="420"/>
        <v>0.65893769851733985</v>
      </c>
      <c r="AH957" s="8">
        <f t="shared" si="421"/>
        <v>0.73208637979641011</v>
      </c>
      <c r="AI957" s="8">
        <f t="shared" si="422"/>
        <v>0.14240670368995717</v>
      </c>
      <c r="AK957" s="8"/>
      <c r="AL957" s="8"/>
      <c r="AM957" s="8"/>
      <c r="AN957" s="17"/>
      <c r="AO957" s="17"/>
      <c r="AP957" s="17"/>
      <c r="AQ957" s="17"/>
      <c r="AR957" s="17"/>
      <c r="AS957" s="17"/>
      <c r="AT957" s="17"/>
      <c r="AU957" s="17"/>
    </row>
    <row r="958" spans="13:49" x14ac:dyDescent="0.3">
      <c r="M958" t="str">
        <f t="shared" si="404"/>
        <v>Target; Gain &gt; 0.6</v>
      </c>
      <c r="N958" s="8">
        <f t="shared" si="404"/>
        <v>0.40571299404135419</v>
      </c>
      <c r="O958" s="8">
        <f t="shared" si="404"/>
        <v>0.39960659347980532</v>
      </c>
      <c r="P958" s="8">
        <f t="shared" si="405"/>
        <v>0.70859160906073382</v>
      </c>
      <c r="Q958" s="8">
        <f t="shared" si="406"/>
        <v>0.59408604533135612</v>
      </c>
      <c r="R958" s="8">
        <f t="shared" si="407"/>
        <v>-0.97400969203060916</v>
      </c>
      <c r="S958" s="8">
        <f t="shared" si="408"/>
        <v>9.5713459601103834E-2</v>
      </c>
      <c r="T958" s="8"/>
      <c r="U958" s="8" t="str">
        <f t="shared" si="409"/>
        <v>Target; Gain &gt; 0.6</v>
      </c>
      <c r="V958" s="8">
        <f t="shared" si="410"/>
        <v>0.3455469231984179</v>
      </c>
      <c r="W958" s="8">
        <f t="shared" si="411"/>
        <v>0.35594590858273323</v>
      </c>
      <c r="X958" s="8">
        <f t="shared" si="412"/>
        <v>0.5018964112672889</v>
      </c>
      <c r="Y958" s="8">
        <f t="shared" si="413"/>
        <v>0.46845057104866183</v>
      </c>
      <c r="Z958" s="8">
        <f t="shared" si="414"/>
        <v>-0.31714193404478369</v>
      </c>
      <c r="AA958" s="8">
        <f t="shared" si="415"/>
        <v>-0.14714707088277684</v>
      </c>
      <c r="AB958" s="17"/>
      <c r="AC958" s="33" t="str">
        <f t="shared" si="416"/>
        <v>Target; Gain &gt; 0.6</v>
      </c>
      <c r="AD958" s="8">
        <f t="shared" si="417"/>
        <v>0.76297151410228881</v>
      </c>
      <c r="AE958" s="8">
        <f t="shared" si="418"/>
        <v>0.76833480226574569</v>
      </c>
      <c r="AF958" s="8">
        <f t="shared" si="419"/>
        <v>0.79586522653081126</v>
      </c>
      <c r="AG958" s="8">
        <f t="shared" si="420"/>
        <v>0.77097616364671473</v>
      </c>
      <c r="AH958" s="8">
        <f t="shared" si="421"/>
        <v>0.75128308947591949</v>
      </c>
      <c r="AI958" s="8">
        <f t="shared" si="422"/>
        <v>0.46887581958802349</v>
      </c>
      <c r="AK958" s="8"/>
      <c r="AL958" s="8"/>
      <c r="AM958" s="8"/>
      <c r="AN958" s="17"/>
      <c r="AO958" s="17"/>
      <c r="AP958" s="17"/>
      <c r="AQ958" s="17"/>
      <c r="AR958" s="17"/>
      <c r="AS958" s="17"/>
      <c r="AT958" s="17"/>
      <c r="AU958" s="17"/>
    </row>
    <row r="959" spans="13:49" x14ac:dyDescent="0.3">
      <c r="M959" t="str">
        <f t="shared" si="404"/>
        <v>Gain &gt; 0.6</v>
      </c>
      <c r="N959" s="8">
        <f t="shared" si="404"/>
        <v>0.40571299404135419</v>
      </c>
      <c r="O959" s="8">
        <f t="shared" si="404"/>
        <v>0.39960659347980532</v>
      </c>
      <c r="P959" s="8">
        <f t="shared" si="405"/>
        <v>0.70859160906073382</v>
      </c>
      <c r="Q959" s="8">
        <f t="shared" si="406"/>
        <v>0.59408604533135612</v>
      </c>
      <c r="R959" s="8">
        <f t="shared" si="407"/>
        <v>-0.97400969203060916</v>
      </c>
      <c r="S959" s="8">
        <f t="shared" si="408"/>
        <v>9.5713459601103834E-2</v>
      </c>
      <c r="T959" s="8"/>
      <c r="U959" s="8" t="str">
        <f t="shared" si="409"/>
        <v>Gain &gt; 0.6</v>
      </c>
      <c r="V959" s="8">
        <f t="shared" si="410"/>
        <v>0.3455469231984179</v>
      </c>
      <c r="W959" s="8">
        <f t="shared" si="411"/>
        <v>0.35594590858273323</v>
      </c>
      <c r="X959" s="8">
        <f t="shared" si="412"/>
        <v>0.5018964112672889</v>
      </c>
      <c r="Y959" s="8">
        <f t="shared" si="413"/>
        <v>0.46845057104866183</v>
      </c>
      <c r="Z959" s="8">
        <f t="shared" si="414"/>
        <v>-0.31714193404478369</v>
      </c>
      <c r="AA959" s="8">
        <f t="shared" si="415"/>
        <v>-0.14714707088277684</v>
      </c>
      <c r="AB959" s="17"/>
      <c r="AC959" s="33" t="str">
        <f t="shared" si="416"/>
        <v>Gain &gt; 0.6</v>
      </c>
      <c r="AD959" s="8">
        <f t="shared" si="417"/>
        <v>0.76297151410228881</v>
      </c>
      <c r="AE959" s="8">
        <f t="shared" si="418"/>
        <v>0.76833480226574569</v>
      </c>
      <c r="AF959" s="8">
        <f t="shared" si="419"/>
        <v>0.79586522653081126</v>
      </c>
      <c r="AG959" s="8">
        <f t="shared" si="420"/>
        <v>0.77097616364671473</v>
      </c>
      <c r="AH959" s="8">
        <f t="shared" si="421"/>
        <v>0.75128308947591949</v>
      </c>
      <c r="AI959" s="8">
        <f t="shared" si="422"/>
        <v>0.46887581958802349</v>
      </c>
      <c r="AK959" s="8"/>
      <c r="AL959" s="8"/>
      <c r="AM959" s="8"/>
      <c r="AN959" s="17"/>
      <c r="AO959" s="17"/>
      <c r="AP959" s="17"/>
      <c r="AQ959" s="17"/>
      <c r="AR959" s="17"/>
      <c r="AS959" s="17"/>
      <c r="AT959" s="17"/>
      <c r="AU959" s="17"/>
    </row>
    <row r="960" spans="13:49" x14ac:dyDescent="0.3">
      <c r="M960" t="str">
        <f t="shared" si="404"/>
        <v>Target (or sym)</v>
      </c>
      <c r="N960" s="8">
        <f t="shared" si="404"/>
        <v>-4.543280978859697E-2</v>
      </c>
      <c r="O960" s="8">
        <f t="shared" si="404"/>
        <v>-5.1027287746848858E-2</v>
      </c>
      <c r="P960" s="8">
        <f t="shared" si="405"/>
        <v>0.47400011681784893</v>
      </c>
      <c r="Q960" s="8">
        <f t="shared" si="406"/>
        <v>0.54991209701646093</v>
      </c>
      <c r="R960" s="8">
        <f t="shared" si="407"/>
        <v>-2.8175258611228062</v>
      </c>
      <c r="S960" s="8">
        <f t="shared" si="408"/>
        <v>-2.1190452069186792E-3</v>
      </c>
      <c r="T960" s="8"/>
      <c r="U960" s="8" t="str">
        <f t="shared" si="409"/>
        <v>Target (or sym)</v>
      </c>
      <c r="V960" s="8">
        <f t="shared" si="410"/>
        <v>2.4606394541388694E-2</v>
      </c>
      <c r="W960" s="8">
        <f t="shared" si="411"/>
        <v>2.8087553880428308E-2</v>
      </c>
      <c r="X960" s="8">
        <f t="shared" si="412"/>
        <v>0.21975574328375438</v>
      </c>
      <c r="Y960" s="8">
        <f t="shared" si="413"/>
        <v>0.15500747009009205</v>
      </c>
      <c r="Z960" s="8">
        <f t="shared" si="414"/>
        <v>-0.74538136565388002</v>
      </c>
      <c r="AA960" s="8">
        <f t="shared" si="415"/>
        <v>-0.54450714405637246</v>
      </c>
      <c r="AB960" s="17"/>
      <c r="AC960" s="14" t="str">
        <f t="shared" si="416"/>
        <v>Target (or sym)</v>
      </c>
      <c r="AD960" s="8">
        <f t="shared" si="417"/>
        <v>0.66118813893991424</v>
      </c>
      <c r="AE960" s="8">
        <f t="shared" si="418"/>
        <v>0.66412303236994941</v>
      </c>
      <c r="AF960" s="8">
        <f t="shared" si="419"/>
        <v>0.70050681363473144</v>
      </c>
      <c r="AG960" s="8">
        <f t="shared" si="420"/>
        <v>0.68047371448922067</v>
      </c>
      <c r="AH960" s="8">
        <f t="shared" si="421"/>
        <v>0.65057873306771608</v>
      </c>
      <c r="AI960" s="8">
        <f t="shared" si="422"/>
        <v>0.19457982674255403</v>
      </c>
      <c r="AK960" s="8"/>
      <c r="AL960" s="8"/>
      <c r="AM960" s="8"/>
      <c r="AN960" s="17"/>
      <c r="AO960" s="17"/>
      <c r="AP960" s="17"/>
      <c r="AQ960" s="17"/>
      <c r="AR960" s="17"/>
      <c r="AS960" s="17"/>
      <c r="AT960" s="17"/>
      <c r="AU960" s="17"/>
    </row>
    <row r="961" spans="12:49" x14ac:dyDescent="0.3">
      <c r="M961" t="str">
        <f t="shared" si="404"/>
        <v>Gain &gt; 0</v>
      </c>
      <c r="N961" s="8">
        <f t="shared" si="404"/>
        <v>-2.5210515334259831E-2</v>
      </c>
      <c r="O961" s="8">
        <f t="shared" si="404"/>
        <v>-3.1642182029520571E-2</v>
      </c>
      <c r="P961" s="8">
        <f t="shared" si="405"/>
        <v>0.39309025310806034</v>
      </c>
      <c r="Q961" s="8">
        <f t="shared" si="406"/>
        <v>0.47479755806135898</v>
      </c>
      <c r="R961" s="8">
        <f t="shared" si="407"/>
        <v>-1.8553534702027912</v>
      </c>
      <c r="S961" s="8">
        <f t="shared" si="408"/>
        <v>-0.29707059191871338</v>
      </c>
      <c r="T961" s="8"/>
      <c r="U961" s="8" t="str">
        <f t="shared" si="409"/>
        <v>Gain &gt; 0</v>
      </c>
      <c r="V961" s="8">
        <f t="shared" si="410"/>
        <v>9.1512102275180807E-2</v>
      </c>
      <c r="W961" s="8">
        <f t="shared" si="411"/>
        <v>9.2934968297971807E-2</v>
      </c>
      <c r="X961" s="8">
        <f t="shared" si="412"/>
        <v>0.26459665417527678</v>
      </c>
      <c r="Y961" s="8">
        <f t="shared" si="413"/>
        <v>0.18487676770807621</v>
      </c>
      <c r="Z961" s="8">
        <f t="shared" si="414"/>
        <v>-0.42085894125358758</v>
      </c>
      <c r="AA961" s="8">
        <f t="shared" si="415"/>
        <v>-0.41581750267601642</v>
      </c>
      <c r="AB961" s="17"/>
      <c r="AC961" s="14" t="str">
        <f t="shared" si="416"/>
        <v>Gain &gt; 0</v>
      </c>
      <c r="AD961" s="8">
        <f t="shared" si="417"/>
        <v>0.6848161071190787</v>
      </c>
      <c r="AE961" s="8">
        <f t="shared" si="418"/>
        <v>0.68535681712734298</v>
      </c>
      <c r="AF961" s="8">
        <f t="shared" si="419"/>
        <v>0.72330359058290972</v>
      </c>
      <c r="AG961" s="8">
        <f t="shared" si="420"/>
        <v>0.69609263777358743</v>
      </c>
      <c r="AH961" s="8">
        <f t="shared" si="421"/>
        <v>0.72967829992494471</v>
      </c>
      <c r="AI961" s="8">
        <f t="shared" si="422"/>
        <v>0.25922042411775731</v>
      </c>
      <c r="AK961" s="8"/>
      <c r="AL961" s="8"/>
      <c r="AM961" s="8"/>
      <c r="AN961" s="17"/>
      <c r="AO961" s="17"/>
      <c r="AP961" s="17"/>
      <c r="AQ961" s="17"/>
      <c r="AR961" s="17"/>
      <c r="AS961" s="17"/>
      <c r="AT961" s="17"/>
      <c r="AU961" s="17"/>
    </row>
    <row r="962" spans="12:49" x14ac:dyDescent="0.3">
      <c r="M962" t="str">
        <f t="shared" ref="M962" si="423">M950</f>
        <v>Gain &lt;=0</v>
      </c>
      <c r="N962" s="8">
        <f t="shared" ref="N962:O966" si="424">N950</f>
        <v>-0.38022667666318311</v>
      </c>
      <c r="O962" s="8">
        <f t="shared" si="424"/>
        <v>-0.38850442594895956</v>
      </c>
      <c r="P962" s="8">
        <f t="shared" si="405"/>
        <v>0.22552206765937954</v>
      </c>
      <c r="Q962" s="8">
        <f t="shared" si="406"/>
        <v>7.2812636090587315E-2</v>
      </c>
      <c r="R962" s="8">
        <f t="shared" si="407"/>
        <v>-1.80418948066669</v>
      </c>
      <c r="S962" s="8">
        <f t="shared" si="408"/>
        <v>-0.75006393271896377</v>
      </c>
      <c r="T962" s="8"/>
      <c r="U962" s="8" t="str">
        <f t="shared" si="409"/>
        <v>Gain &lt;=0</v>
      </c>
      <c r="V962" s="8">
        <f t="shared" si="410"/>
        <v>-0.10865440397433399</v>
      </c>
      <c r="W962" s="8">
        <f t="shared" si="411"/>
        <v>-0.10724951662316549</v>
      </c>
      <c r="X962" s="8">
        <f t="shared" si="412"/>
        <v>0.14293895156195915</v>
      </c>
      <c r="Y962" s="8">
        <f t="shared" si="413"/>
        <v>-0.11026564497503204</v>
      </c>
      <c r="Z962" s="8">
        <f t="shared" si="414"/>
        <v>-0.39229119423722802</v>
      </c>
      <c r="AA962" s="8">
        <f t="shared" si="415"/>
        <v>-0.78862409644232323</v>
      </c>
      <c r="AB962" s="17"/>
      <c r="AC962" s="14" t="str">
        <f t="shared" si="416"/>
        <v>Gain &lt;=0</v>
      </c>
      <c r="AD962" s="8">
        <f t="shared" si="417"/>
        <v>0.63397483254773257</v>
      </c>
      <c r="AE962" s="8">
        <f t="shared" si="418"/>
        <v>0.63438077800734505</v>
      </c>
      <c r="AF962" s="8">
        <f t="shared" si="419"/>
        <v>0.67782468421142328</v>
      </c>
      <c r="AG962" s="8">
        <f t="shared" si="420"/>
        <v>0.62673675116192518</v>
      </c>
      <c r="AH962" s="8">
        <f t="shared" si="421"/>
        <v>0.73417338235167939</v>
      </c>
      <c r="AI962" s="8">
        <f t="shared" si="422"/>
        <v>4.1168145985863804E-2</v>
      </c>
      <c r="AK962" s="8"/>
      <c r="AL962" s="8"/>
      <c r="AM962" s="8"/>
      <c r="AN962" s="17"/>
      <c r="AO962" s="17"/>
      <c r="AP962" s="17"/>
      <c r="AQ962" s="17"/>
      <c r="AR962" s="17"/>
      <c r="AS962" s="17"/>
      <c r="AT962" s="17"/>
      <c r="AU962" s="17"/>
    </row>
    <row r="963" spans="12:49" x14ac:dyDescent="0.3">
      <c r="M963" t="str">
        <f>M951</f>
        <v>Target; Gain &gt; 0.6; #pref=2</v>
      </c>
      <c r="N963" s="8" t="e">
        <f t="shared" si="424"/>
        <v>#DIV/0!</v>
      </c>
      <c r="O963" s="8" t="e">
        <f t="shared" si="424"/>
        <v>#DIV/0!</v>
      </c>
      <c r="P963" s="8" t="e">
        <f t="shared" si="405"/>
        <v>#DIV/0!</v>
      </c>
      <c r="Q963" s="8" t="e">
        <f t="shared" si="406"/>
        <v>#DIV/0!</v>
      </c>
      <c r="R963" s="8" t="e">
        <f t="shared" si="407"/>
        <v>#DIV/0!</v>
      </c>
      <c r="S963" s="8" t="e">
        <f t="shared" si="408"/>
        <v>#DIV/0!</v>
      </c>
      <c r="T963" s="8"/>
      <c r="U963" s="8" t="str">
        <f t="shared" si="409"/>
        <v>Target; Gain &gt; 0.6; #pref=2</v>
      </c>
      <c r="V963" s="8" t="e">
        <f t="shared" si="410"/>
        <v>#DIV/0!</v>
      </c>
      <c r="W963" s="8" t="e">
        <f t="shared" si="411"/>
        <v>#DIV/0!</v>
      </c>
      <c r="X963" s="8" t="e">
        <f t="shared" si="412"/>
        <v>#DIV/0!</v>
      </c>
      <c r="Y963" s="8" t="e">
        <f t="shared" si="413"/>
        <v>#DIV/0!</v>
      </c>
      <c r="Z963" s="8" t="e">
        <f t="shared" si="414"/>
        <v>#DIV/0!</v>
      </c>
      <c r="AA963" s="8" t="e">
        <f t="shared" si="415"/>
        <v>#DIV/0!</v>
      </c>
      <c r="AB963" s="17"/>
      <c r="AC963" s="14" t="str">
        <f t="shared" si="416"/>
        <v>Target; Gain &gt; 0.6; #pref=2</v>
      </c>
      <c r="AD963" s="8" t="e">
        <f t="shared" si="417"/>
        <v>#DIV/0!</v>
      </c>
      <c r="AE963" s="8" t="e">
        <f t="shared" si="418"/>
        <v>#DIV/0!</v>
      </c>
      <c r="AF963" s="8" t="e">
        <f t="shared" si="419"/>
        <v>#DIV/0!</v>
      </c>
      <c r="AG963" s="8" t="e">
        <f t="shared" si="420"/>
        <v>#DIV/0!</v>
      </c>
      <c r="AH963" s="8" t="e">
        <f t="shared" si="421"/>
        <v>#DIV/0!</v>
      </c>
      <c r="AI963" s="8" t="e">
        <f t="shared" si="422"/>
        <v>#DIV/0!</v>
      </c>
      <c r="AK963" s="8"/>
      <c r="AL963" s="8"/>
      <c r="AM963" s="8"/>
      <c r="AN963" s="17"/>
      <c r="AO963" s="17"/>
      <c r="AP963" s="17"/>
      <c r="AQ963" s="17"/>
      <c r="AR963" s="17"/>
      <c r="AS963" s="17"/>
      <c r="AT963" s="17"/>
      <c r="AU963" s="17"/>
    </row>
    <row r="964" spans="12:49" x14ac:dyDescent="0.3">
      <c r="M964" t="str">
        <f>M952</f>
        <v>Target; Gain &gt; 0.6; #pref=3</v>
      </c>
      <c r="N964" s="8">
        <f t="shared" si="424"/>
        <v>0.40571299404135419</v>
      </c>
      <c r="O964" s="8">
        <f t="shared" si="424"/>
        <v>0.39960659347980532</v>
      </c>
      <c r="P964" s="8">
        <f t="shared" si="405"/>
        <v>0.70859160906073382</v>
      </c>
      <c r="Q964" s="8">
        <f t="shared" si="406"/>
        <v>0.59408604533135612</v>
      </c>
      <c r="R964" s="8">
        <f t="shared" si="407"/>
        <v>-0.97400969203060916</v>
      </c>
      <c r="S964" s="8">
        <f t="shared" si="408"/>
        <v>9.5713459601103834E-2</v>
      </c>
      <c r="T964" s="8"/>
      <c r="U964" s="8" t="str">
        <f t="shared" si="409"/>
        <v>Target; Gain &gt; 0.6; #pref=3</v>
      </c>
      <c r="V964" s="8">
        <f t="shared" si="410"/>
        <v>0.3455469231984179</v>
      </c>
      <c r="W964" s="8">
        <f t="shared" si="411"/>
        <v>0.35594590858273323</v>
      </c>
      <c r="X964" s="8">
        <f t="shared" si="412"/>
        <v>0.5018964112672889</v>
      </c>
      <c r="Y964" s="8">
        <f t="shared" si="413"/>
        <v>0.46845057104866183</v>
      </c>
      <c r="Z964" s="8">
        <f t="shared" si="414"/>
        <v>-0.31714193404478369</v>
      </c>
      <c r="AA964" s="8">
        <f t="shared" si="415"/>
        <v>-0.14714707088277684</v>
      </c>
      <c r="AB964" s="17"/>
      <c r="AC964" s="14" t="str">
        <f t="shared" si="416"/>
        <v>Target; Gain &gt; 0.6; #pref=3</v>
      </c>
      <c r="AD964" s="8">
        <f t="shared" si="417"/>
        <v>0.76297151410228881</v>
      </c>
      <c r="AE964" s="8">
        <f t="shared" si="418"/>
        <v>0.76833480226574569</v>
      </c>
      <c r="AF964" s="8">
        <f t="shared" si="419"/>
        <v>0.79586522653081126</v>
      </c>
      <c r="AG964" s="8">
        <f t="shared" si="420"/>
        <v>0.77097616364671473</v>
      </c>
      <c r="AH964" s="8">
        <f t="shared" si="421"/>
        <v>0.75128308947591949</v>
      </c>
      <c r="AI964" s="8">
        <f t="shared" si="422"/>
        <v>0.46887581958802349</v>
      </c>
      <c r="AK964" s="8"/>
      <c r="AL964" s="8"/>
      <c r="AM964" s="8"/>
      <c r="AN964" s="17"/>
      <c r="AO964" s="17"/>
      <c r="AP964" s="17"/>
      <c r="AQ964" s="17"/>
      <c r="AR964" s="17"/>
      <c r="AS964" s="17"/>
      <c r="AT964" s="17"/>
      <c r="AU964" s="17"/>
    </row>
    <row r="965" spans="12:49" x14ac:dyDescent="0.3">
      <c r="M965" t="str">
        <f>M953</f>
        <v>Target; Gain &gt; 0.6; #pref=4</v>
      </c>
      <c r="N965" s="8" t="e">
        <f t="shared" si="424"/>
        <v>#DIV/0!</v>
      </c>
      <c r="O965" s="8" t="e">
        <f t="shared" si="424"/>
        <v>#DIV/0!</v>
      </c>
      <c r="P965" s="8" t="e">
        <f t="shared" si="405"/>
        <v>#DIV/0!</v>
      </c>
      <c r="Q965" s="8" t="e">
        <f t="shared" si="406"/>
        <v>#DIV/0!</v>
      </c>
      <c r="R965" s="8" t="e">
        <f t="shared" si="407"/>
        <v>#DIV/0!</v>
      </c>
      <c r="S965" s="8" t="e">
        <f t="shared" si="408"/>
        <v>#DIV/0!</v>
      </c>
      <c r="T965" s="8"/>
      <c r="U965" s="8" t="str">
        <f t="shared" si="409"/>
        <v>Target; Gain &gt; 0.6; #pref=4</v>
      </c>
      <c r="V965" s="8" t="e">
        <f t="shared" si="410"/>
        <v>#DIV/0!</v>
      </c>
      <c r="W965" s="8" t="e">
        <f t="shared" si="411"/>
        <v>#DIV/0!</v>
      </c>
      <c r="X965" s="8" t="e">
        <f t="shared" si="412"/>
        <v>#DIV/0!</v>
      </c>
      <c r="Y965" s="8" t="e">
        <f t="shared" si="413"/>
        <v>#DIV/0!</v>
      </c>
      <c r="Z965" s="8" t="e">
        <f t="shared" si="414"/>
        <v>#DIV/0!</v>
      </c>
      <c r="AA965" s="8" t="e">
        <f t="shared" si="415"/>
        <v>#DIV/0!</v>
      </c>
      <c r="AC965" s="14" t="str">
        <f t="shared" si="416"/>
        <v>Target; Gain &gt; 0.6; #pref=4</v>
      </c>
      <c r="AD965" s="8" t="e">
        <f t="shared" si="417"/>
        <v>#DIV/0!</v>
      </c>
      <c r="AE965" s="8" t="e">
        <f t="shared" si="418"/>
        <v>#DIV/0!</v>
      </c>
      <c r="AF965" s="8" t="e">
        <f t="shared" si="419"/>
        <v>#DIV/0!</v>
      </c>
      <c r="AG965" s="8" t="e">
        <f t="shared" si="420"/>
        <v>#DIV/0!</v>
      </c>
      <c r="AH965" s="8" t="e">
        <f t="shared" si="421"/>
        <v>#DIV/0!</v>
      </c>
      <c r="AI965" s="8" t="e">
        <f t="shared" si="422"/>
        <v>#DIV/0!</v>
      </c>
      <c r="AK965" s="8"/>
      <c r="AL965" s="8"/>
      <c r="AM965" s="8"/>
    </row>
    <row r="966" spans="12:49" x14ac:dyDescent="0.3">
      <c r="M966" t="str">
        <f>M954</f>
        <v>Target (or sym); Gain &gt; 0</v>
      </c>
      <c r="N966" s="8">
        <f t="shared" si="424"/>
        <v>0.30290964516366858</v>
      </c>
      <c r="O966" s="8">
        <f t="shared" si="424"/>
        <v>0.29756664086703799</v>
      </c>
      <c r="P966" s="8">
        <f t="shared" si="405"/>
        <v>0.61010126418787403</v>
      </c>
      <c r="Q966" s="8">
        <f t="shared" si="406"/>
        <v>0.7261222857669698</v>
      </c>
      <c r="R966" s="8">
        <f t="shared" si="407"/>
        <v>-2.3226929254084001</v>
      </c>
      <c r="S966" s="8">
        <f t="shared" si="408"/>
        <v>0.2736487425011338</v>
      </c>
      <c r="T966" s="8"/>
      <c r="U966" s="8" t="str">
        <f t="shared" si="409"/>
        <v>Target (or sym); Gain &gt; 0</v>
      </c>
      <c r="V966" s="8">
        <f t="shared" si="410"/>
        <v>0.22220670806036133</v>
      </c>
      <c r="W966" s="8">
        <f t="shared" si="411"/>
        <v>0.22801211194730198</v>
      </c>
      <c r="X966" s="8">
        <f t="shared" si="412"/>
        <v>0.34505900774558229</v>
      </c>
      <c r="Y966" s="8">
        <f t="shared" si="413"/>
        <v>0.42597370324419076</v>
      </c>
      <c r="Z966" s="8">
        <f t="shared" si="414"/>
        <v>-0.57213433682118453</v>
      </c>
      <c r="AA966" s="8">
        <f t="shared" si="415"/>
        <v>-0.1567782335258654</v>
      </c>
      <c r="AC966" s="14" t="str">
        <f t="shared" si="416"/>
        <v>Target (or sym); Gain &gt; 0</v>
      </c>
      <c r="AD966" s="8">
        <f t="shared" si="417"/>
        <v>0.6926633070618311</v>
      </c>
      <c r="AE966" s="8">
        <f t="shared" si="418"/>
        <v>0.69654396734257384</v>
      </c>
      <c r="AF966" s="8">
        <f t="shared" si="419"/>
        <v>0.72495869686416203</v>
      </c>
      <c r="AG966" s="8">
        <f t="shared" si="420"/>
        <v>0.72765975344927314</v>
      </c>
      <c r="AH966" s="8">
        <f t="shared" si="421"/>
        <v>0.66908033316797444</v>
      </c>
      <c r="AI966" s="8">
        <f t="shared" si="422"/>
        <v>0.37876304516837211</v>
      </c>
      <c r="AK966" s="8"/>
      <c r="AL966" s="8"/>
      <c r="AM966" s="8"/>
    </row>
    <row r="967" spans="12:49" x14ac:dyDescent="0.3">
      <c r="M967" t="str">
        <f>M955</f>
        <v>Target (or sym); Gain &lt;= 0</v>
      </c>
      <c r="N967" s="8">
        <f t="shared" ref="N967:O967" si="425">N955</f>
        <v>-1.438802629597659</v>
      </c>
      <c r="O967" s="8">
        <f t="shared" si="425"/>
        <v>-1.4454030022023963</v>
      </c>
      <c r="P967" s="8">
        <f t="shared" ref="P967" si="426">Q955</f>
        <v>-7.0404472662251527E-2</v>
      </c>
      <c r="Q967" s="8">
        <f t="shared" ref="Q967" si="427">S955</f>
        <v>-0.15492865798557462</v>
      </c>
      <c r="R967" s="8">
        <f t="shared" ref="R967" si="428">U955</f>
        <v>-4.7968576039804303</v>
      </c>
      <c r="S967" s="8">
        <f t="shared" ref="S967" si="429">W955</f>
        <v>-1.1051901960391284</v>
      </c>
      <c r="T967" s="8"/>
      <c r="U967" s="8" t="str">
        <f t="shared" ref="U967:W967" si="430">Y955</f>
        <v>Target (or sym); Gain &lt;= 0</v>
      </c>
      <c r="V967" s="8">
        <f t="shared" si="430"/>
        <v>-0.76579485953450188</v>
      </c>
      <c r="W967" s="8">
        <f t="shared" si="430"/>
        <v>-0.77161067838706621</v>
      </c>
      <c r="X967" s="8">
        <f t="shared" ref="X967" si="431">AC955</f>
        <v>-0.28145731456355705</v>
      </c>
      <c r="Y967" s="8">
        <f t="shared" ref="Y967" si="432">AE955</f>
        <v>-0.92885746252630286</v>
      </c>
      <c r="Z967" s="8">
        <f t="shared" ref="Z967" si="433">AG955</f>
        <v>-1.4383694809846621</v>
      </c>
      <c r="AA967" s="8">
        <f t="shared" ref="AA967" si="434">AI955</f>
        <v>-2.0954227861784003</v>
      </c>
      <c r="AC967" s="14" t="str">
        <f t="shared" ref="AC967:AE967" si="435">AK955</f>
        <v>Target (or sym); Gain &lt;= 0</v>
      </c>
      <c r="AD967" s="8">
        <f t="shared" si="435"/>
        <v>0.53528746645224667</v>
      </c>
      <c r="AE967" s="8">
        <f t="shared" si="435"/>
        <v>0.53443929247945188</v>
      </c>
      <c r="AF967" s="8">
        <f t="shared" ref="AF967" si="436">AO955</f>
        <v>0.6026992807170084</v>
      </c>
      <c r="AG967" s="8">
        <f t="shared" ref="AG967" si="437">AQ955</f>
        <v>0.4917295586490108</v>
      </c>
      <c r="AH967" s="8">
        <f t="shared" ref="AH967" si="438">AS955</f>
        <v>0.57657233266668273</v>
      </c>
      <c r="AI967" s="8">
        <f t="shared" ref="AI967" si="439">AU955</f>
        <v>-0.54215304696071831</v>
      </c>
      <c r="AK967" s="8"/>
      <c r="AL967" s="8"/>
      <c r="AM967" s="8"/>
    </row>
    <row r="969" spans="12:49" x14ac:dyDescent="0.3">
      <c r="L969" s="35" t="s">
        <v>61</v>
      </c>
      <c r="M969" s="15">
        <f>Y969</f>
        <v>0.6</v>
      </c>
      <c r="N969" s="3" t="s">
        <v>3</v>
      </c>
      <c r="O969" s="3" t="s">
        <v>4</v>
      </c>
      <c r="P969" s="3" t="s">
        <v>5</v>
      </c>
      <c r="Q969" s="3" t="s">
        <v>6</v>
      </c>
      <c r="R969" s="3" t="s">
        <v>7</v>
      </c>
      <c r="S969" s="3" t="s">
        <v>8</v>
      </c>
      <c r="T969" s="3" t="s">
        <v>9</v>
      </c>
      <c r="U969" s="3" t="s">
        <v>10</v>
      </c>
      <c r="V969" s="3" t="s">
        <v>11</v>
      </c>
      <c r="W969" s="3" t="s">
        <v>12</v>
      </c>
      <c r="Y969" s="7">
        <f>X292</f>
        <v>0.6</v>
      </c>
      <c r="Z969" s="3" t="s">
        <v>3</v>
      </c>
      <c r="AA969" s="3" t="s">
        <v>4</v>
      </c>
      <c r="AB969" s="3" t="s">
        <v>5</v>
      </c>
      <c r="AC969" s="3" t="s">
        <v>6</v>
      </c>
      <c r="AD969" s="3" t="s">
        <v>7</v>
      </c>
      <c r="AE969" s="3" t="s">
        <v>8</v>
      </c>
      <c r="AF969" s="3" t="s">
        <v>9</v>
      </c>
      <c r="AG969" s="3" t="s">
        <v>10</v>
      </c>
      <c r="AH969" s="3" t="s">
        <v>11</v>
      </c>
      <c r="AI969" s="3" t="s">
        <v>12</v>
      </c>
      <c r="AK969" s="15">
        <f t="shared" ref="AK969:AK980" si="440">Y969</f>
        <v>0.6</v>
      </c>
      <c r="AL969" s="3" t="s">
        <v>3</v>
      </c>
      <c r="AM969" s="3" t="s">
        <v>4</v>
      </c>
      <c r="AN969" s="3" t="s">
        <v>5</v>
      </c>
      <c r="AO969" s="3" t="s">
        <v>6</v>
      </c>
      <c r="AP969" s="3" t="s">
        <v>7</v>
      </c>
      <c r="AQ969" s="3" t="s">
        <v>8</v>
      </c>
      <c r="AR969" s="3" t="s">
        <v>9</v>
      </c>
      <c r="AS969" s="3" t="s">
        <v>10</v>
      </c>
      <c r="AT969" s="3" t="s">
        <v>11</v>
      </c>
      <c r="AU969" s="3" t="s">
        <v>12</v>
      </c>
    </row>
    <row r="970" spans="12:49" x14ac:dyDescent="0.3">
      <c r="M970" s="8" t="s">
        <v>15</v>
      </c>
      <c r="N970" s="8">
        <f>-1* MEDIAN(N655:N942)</f>
        <v>0.16134442155289117</v>
      </c>
      <c r="O970" s="8">
        <f t="shared" ref="O970:W970" si="441">-1* MEDIAN(O655:O942)</f>
        <v>0.15540518807621118</v>
      </c>
      <c r="P970" s="8">
        <f t="shared" si="441"/>
        <v>9.9499428850904556E-4</v>
      </c>
      <c r="Q970" s="8">
        <f t="shared" si="441"/>
        <v>0.53169788322533451</v>
      </c>
      <c r="R970" s="8">
        <f t="shared" si="441"/>
        <v>9.7209790077756625E-2</v>
      </c>
      <c r="S970" s="8">
        <f t="shared" si="441"/>
        <v>0.43733371490774353</v>
      </c>
      <c r="T970" s="8">
        <f t="shared" si="441"/>
        <v>-1.3431900544900648</v>
      </c>
      <c r="U970" s="8">
        <f t="shared" si="441"/>
        <v>-0.8910229653391939</v>
      </c>
      <c r="V970" s="8">
        <f t="shared" si="441"/>
        <v>-1.5443058575057491</v>
      </c>
      <c r="W970" s="8">
        <f t="shared" si="441"/>
        <v>-5.8063759742964197E-2</v>
      </c>
      <c r="Y970" s="8" t="s">
        <v>15</v>
      </c>
      <c r="Z970" s="8">
        <f>-1* MEDIAN(Z655:Z942)</f>
        <v>0.18350686132567418</v>
      </c>
      <c r="AA970" s="8">
        <f t="shared" ref="AA970:AI970" si="442">-1* MEDIAN(AA655:AA942)</f>
        <v>0.18548258204288975</v>
      </c>
      <c r="AB970" s="8">
        <f t="shared" si="442"/>
        <v>-2.9868392494611689E-2</v>
      </c>
      <c r="AC970" s="8">
        <f t="shared" si="442"/>
        <v>0.28947544327734398</v>
      </c>
      <c r="AD970" s="8">
        <f t="shared" si="442"/>
        <v>-0.18936437268354878</v>
      </c>
      <c r="AE970" s="8">
        <f t="shared" si="442"/>
        <v>0.2228139787356726</v>
      </c>
      <c r="AF970" s="8">
        <f t="shared" si="442"/>
        <v>-0.12584224815397149</v>
      </c>
      <c r="AG970" s="8">
        <f t="shared" si="442"/>
        <v>-0.1943765242802345</v>
      </c>
      <c r="AH970" s="8">
        <f t="shared" si="442"/>
        <v>-0.89045380873702018</v>
      </c>
      <c r="AI970" s="8">
        <f t="shared" si="442"/>
        <v>-0.38015644544310823</v>
      </c>
      <c r="AK970" s="8" t="str">
        <f t="shared" si="440"/>
        <v>ALL</v>
      </c>
      <c r="AL970" s="8">
        <f>-1* MEDIAN(AL655:AL942)</f>
        <v>0.7049404365095282</v>
      </c>
      <c r="AM970" s="8">
        <f t="shared" ref="AM970:AU970" si="443">-1* MEDIAN(AM655:AM942)</f>
        <v>0.70495210747453851</v>
      </c>
      <c r="AN970" s="8">
        <f t="shared" si="443"/>
        <v>-2.9868392494611689E-2</v>
      </c>
      <c r="AO970" s="8">
        <f t="shared" si="443"/>
        <v>0.73476642513761314</v>
      </c>
      <c r="AP970" s="8">
        <f t="shared" si="443"/>
        <v>-0.18936437268354878</v>
      </c>
      <c r="AQ970" s="8">
        <f t="shared" si="443"/>
        <v>0.70286180184663949</v>
      </c>
      <c r="AR970" s="8">
        <f t="shared" si="443"/>
        <v>0.3682401054250577</v>
      </c>
      <c r="AS970" s="8">
        <f t="shared" si="443"/>
        <v>0.7772886404913798</v>
      </c>
      <c r="AT970" s="8">
        <f t="shared" si="443"/>
        <v>-0.89045380873702018</v>
      </c>
      <c r="AU970" s="8">
        <f t="shared" si="443"/>
        <v>0.25882611207860284</v>
      </c>
    </row>
    <row r="971" spans="12:49" x14ac:dyDescent="0.3">
      <c r="M971" s="8" t="str">
        <f>"Target; Gain &gt; "&amp;M969</f>
        <v>Target; Gain &gt; 0.6</v>
      </c>
      <c r="N971" s="8" cm="1">
        <f t="array" ref="N971">-1* MEDIAN(_xlfn._xlws.FILTER(N655:N942, ($AX655:$AX942 &gt; $Y944)*($AX655:$AX942&lt;&gt;"")))</f>
        <v>0.40571299404135419</v>
      </c>
      <c r="O971" s="8" cm="1">
        <f t="array" ref="O971">-1* MEDIAN(_xlfn._xlws.FILTER(O655:O942, ($AX655:$AX942 &gt; $Y944)*($AX655:$AX942&lt;&gt;"")))</f>
        <v>0.39960659347980532</v>
      </c>
      <c r="P971" s="8" cm="1">
        <f t="array" ref="P971">-1* MEDIAN(_xlfn._xlws.FILTER(P655:P942, ($AX655:$AX942 &gt; $Y944)*($AX655:$AX942&lt;&gt;"")))</f>
        <v>-1.6083236415305011</v>
      </c>
      <c r="Q971" s="8" cm="1">
        <f t="array" ref="Q971">-1* MEDIAN(_xlfn._xlws.FILTER(Q655:Q942, ($AX655:$AX942 &gt; $Y944)*($AX655:$AX942&lt;&gt;"")))</f>
        <v>0.70859160906073382</v>
      </c>
      <c r="R971" s="8" cm="1">
        <f t="array" ref="R971">-1* MEDIAN(_xlfn._xlws.FILTER(R655:R942, ($AX655:$AX942 &gt; $Y944)*($AX655:$AX942&lt;&gt;"")))</f>
        <v>-1.0022132513806785</v>
      </c>
      <c r="S971" s="8" cm="1">
        <f t="array" ref="S971">-1* MEDIAN(_xlfn._xlws.FILTER(S655:S942, ($AX655:$AX942 &gt; $Y944)*($AX655:$AX942&lt;&gt;"")))</f>
        <v>0.59408604533135612</v>
      </c>
      <c r="T971" s="8" cm="1">
        <f t="array" ref="T971">-1* MEDIAN(_xlfn._xlws.FILTER(T655:T942, ($AX655:$AX942 &gt; $Y944)*($AX655:$AX942&lt;&gt;"")))</f>
        <v>-2.0889136639895582</v>
      </c>
      <c r="U971" s="8" cm="1">
        <f t="array" ref="U971">-1* MEDIAN(_xlfn._xlws.FILTER(U655:U942, ($AX655:$AX942 &gt; $Y944)*($AX655:$AX942&lt;&gt;"")))</f>
        <v>-0.97400969203060916</v>
      </c>
      <c r="V971" s="8" cm="1">
        <f t="array" ref="V971">-1* MEDIAN(_xlfn._xlws.FILTER(V655:V942, ($AX655:$AX942 &gt; $Y944)*($AX655:$AX942&lt;&gt;"")))</f>
        <v>-3.6684107104409058</v>
      </c>
      <c r="W971" s="8" cm="1">
        <f t="array" ref="W971">-1* MEDIAN(_xlfn._xlws.FILTER(W655:W942, ($AX655:$AX942 &gt; $Y944)*($AX655:$AX942&lt;&gt;"")))</f>
        <v>9.5713459601103834E-2</v>
      </c>
      <c r="Y971" s="8" t="str">
        <f>"Target; Gain &gt; "&amp;Y969</f>
        <v>Target; Gain &gt; 0.6</v>
      </c>
      <c r="Z971" s="8" cm="1">
        <f t="array" ref="Z971">-1* MEDIAN(_xlfn._xlws.FILTER(Z655:Z942, ($AX655:$AX942 &gt; $Y944)*($AX655:$AX942 &lt;&gt; "")))</f>
        <v>0.3455469231984179</v>
      </c>
      <c r="AA971" s="8" cm="1">
        <f t="array" ref="AA971">-1* MEDIAN(_xlfn._xlws.FILTER(AA655:AA942, ($AX655:$AX942 &gt; $Y944)*($AX655:$AX942 &lt;&gt; "")))</f>
        <v>0.35594590858273323</v>
      </c>
      <c r="AB971" s="8" cm="1">
        <f t="array" ref="AB971">-1* MEDIAN(_xlfn._xlws.FILTER(AB655:AB942, ($AX655:$AX942 &gt; $Y944)*($AX655:$AX942 &lt;&gt; "")))</f>
        <v>-0.36550519041780799</v>
      </c>
      <c r="AC971" s="8" cm="1">
        <f t="array" ref="AC971">-1* MEDIAN(_xlfn._xlws.FILTER(AC655:AC942, ($AX655:$AX942 &gt; $Y944)*($AX655:$AX942 &lt;&gt; "")))</f>
        <v>0.5018964112672889</v>
      </c>
      <c r="AD971" s="8" cm="1">
        <f t="array" ref="AD971">-1* MEDIAN(_xlfn._xlws.FILTER(AD655:AD942, ($AX655:$AX942 &gt; $Y944)*($AX655:$AX942 &lt;&gt; "")))</f>
        <v>-0.4482013505793539</v>
      </c>
      <c r="AE971" s="8" cm="1">
        <f t="array" ref="AE971">-1* MEDIAN(_xlfn._xlws.FILTER(AE655:AE942, ($AX655:$AX942 &gt; $Y944)*($AX655:$AX942 &lt;&gt; "")))</f>
        <v>0.46845057104866183</v>
      </c>
      <c r="AF971" s="8" cm="1">
        <f t="array" ref="AF971">-1* MEDIAN(_xlfn._xlws.FILTER(AF655:AF942, ($AX655:$AX942 &gt; $Y944)*($AX655:$AX942 &lt;&gt; "")))</f>
        <v>-0.89692879107672796</v>
      </c>
      <c r="AG971" s="8" cm="1">
        <f t="array" ref="AG971">-1* MEDIAN(_xlfn._xlws.FILTER(AG655:AG942, ($AX655:$AX942 &gt; $Y944)*($AX655:$AX942 &lt;&gt; "")))</f>
        <v>-0.31714193404478375</v>
      </c>
      <c r="AH971" s="8" cm="1">
        <f t="array" ref="AH971">-1* MEDIAN(_xlfn._xlws.FILTER(AH655:AH942, ($AX655:$AX942 &gt; $Y944)*($AX655:$AX942 &lt;&gt; "")))</f>
        <v>-1.3882987792627044</v>
      </c>
      <c r="AI971" s="8" cm="1">
        <f t="array" ref="AI971">-1* MEDIAN(_xlfn._xlws.FILTER(AI655:AI942, ($AX655:$AX942 &gt; $Y944)*($AX655:$AX942 &lt;&gt; "")))</f>
        <v>-0.14714707088277684</v>
      </c>
      <c r="AK971" s="8" t="str">
        <f t="shared" si="440"/>
        <v>Target; Gain &gt; 0.6</v>
      </c>
      <c r="AL971" s="8" cm="1">
        <f t="array" ref="AL971">-1* MEDIAN(_xlfn._xlws.FILTER(AL655:AL942, ($AX655:$AX942 &gt; $Y944)*($AX655:$AX942 &lt;&gt; "")))</f>
        <v>0.76297151410228881</v>
      </c>
      <c r="AM971" s="8" cm="1">
        <f t="array" ref="AM971">-1* MEDIAN(_xlfn._xlws.FILTER(AM655:AM942, ($AX655:$AX942 &gt; $Y944)*($AX655:$AX942 &lt;&gt; "")))</f>
        <v>0.76833480226574569</v>
      </c>
      <c r="AN971" s="8" cm="1">
        <f t="array" ref="AN971">-1* MEDIAN(_xlfn._xlws.FILTER(AN655:AN942, ($AX655:$AX942 &gt; $Y944)*($AX655:$AX942 &lt;&gt; "")))</f>
        <v>-0.36550519041780799</v>
      </c>
      <c r="AO971" s="8" cm="1">
        <f t="array" ref="AO971">-1* MEDIAN(_xlfn._xlws.FILTER(AO655:AO942, ($AX655:$AX942 &gt; $Y944)*($AX655:$AX942 &lt;&gt; "")))</f>
        <v>0.79586522653081126</v>
      </c>
      <c r="AP971" s="8" cm="1">
        <f t="array" ref="AP971">-1* MEDIAN(_xlfn._xlws.FILTER(AP655:AP942, ($AX655:$AX942 &gt; $Y944)*($AX655:$AX942 &lt;&gt; "")))</f>
        <v>-0.4482013505793539</v>
      </c>
      <c r="AQ971" s="8" cm="1">
        <f t="array" ref="AQ971">-1* MEDIAN(_xlfn._xlws.FILTER(AQ655:AQ942, ($AX655:$AX942 &gt; $Y944)*($AX655:$AX942 &lt;&gt; "")))</f>
        <v>0.77097616364671473</v>
      </c>
      <c r="AR971" s="8" cm="1">
        <f t="array" ref="AR971">-1* MEDIAN(_xlfn._xlws.FILTER(AR655:AR942, ($AX655:$AX942 &gt; $Y944)*($AX655:$AX942 &lt;&gt; "")))</f>
        <v>-2.4465424162488716E-2</v>
      </c>
      <c r="AS971" s="8" cm="1">
        <f t="array" ref="AS971">-1* MEDIAN(_xlfn._xlws.FILTER(AS655:AS942, ($AX655:$AX942 &gt; $Y944)*($AX655:$AX942 &lt;&gt; "")))</f>
        <v>0.75128308947591949</v>
      </c>
      <c r="AT971" s="8" cm="1">
        <f t="array" ref="AT971">-1* MEDIAN(_xlfn._xlws.FILTER(AT655:AT942, ($AX655:$AX942 &gt; $Y944)*($AX655:$AX942 &lt;&gt; "")))</f>
        <v>-1.3882987792627044</v>
      </c>
      <c r="AU971" s="8" cm="1">
        <f t="array" ref="AU971">-1* MEDIAN(_xlfn._xlws.FILTER(AU655:AU942, ($AX655:$AX942 &gt; $Y944)*($AX655:$AX942 &lt;&gt; "")))</f>
        <v>0.46887581958802349</v>
      </c>
      <c r="AV971" s="4"/>
      <c r="AW971" s="4" t="s">
        <v>14</v>
      </c>
    </row>
    <row r="972" spans="12:49" x14ac:dyDescent="0.3">
      <c r="M972" s="8" t="str">
        <f>"Gain &gt; "&amp;M969</f>
        <v>Gain &gt; 0.6</v>
      </c>
      <c r="N972" s="8" cm="1">
        <f t="array" ref="N972">-1* MEDIAN(_xlfn._xlws.FILTER(N655:N942, $AW655:$AW942 &gt; $Y944))</f>
        <v>0.40571299404135419</v>
      </c>
      <c r="O972" s="8" cm="1">
        <f t="array" ref="O972">-1* MEDIAN(_xlfn._xlws.FILTER(O655:O942, $AW655:$AW942 &gt; $Y944))</f>
        <v>0.39960659347980532</v>
      </c>
      <c r="P972" s="8" cm="1">
        <f t="array" ref="P972">-1* MEDIAN(_xlfn._xlws.FILTER(P655:P942, $AW655:$AW942 &gt; $Y944))</f>
        <v>-1.6083236415305011</v>
      </c>
      <c r="Q972" s="8" cm="1">
        <f t="array" ref="Q972">-1* MEDIAN(_xlfn._xlws.FILTER(Q655:Q942, $AW655:$AW942 &gt; $Y944))</f>
        <v>0.70859160906073382</v>
      </c>
      <c r="R972" s="8" cm="1">
        <f t="array" ref="R972">-1* MEDIAN(_xlfn._xlws.FILTER(R655:R942, $AW655:$AW942 &gt; $Y944))</f>
        <v>-1.0022132513806785</v>
      </c>
      <c r="S972" s="8" cm="1">
        <f t="array" ref="S972">-1* MEDIAN(_xlfn._xlws.FILTER(S655:S942, $AW655:$AW942 &gt; $Y944))</f>
        <v>0.59408604533135612</v>
      </c>
      <c r="T972" s="8" cm="1">
        <f t="array" ref="T972">-1* MEDIAN(_xlfn._xlws.FILTER(T655:T942, $AW655:$AW942 &gt; $Y944))</f>
        <v>-2.0889136639895582</v>
      </c>
      <c r="U972" s="8" cm="1">
        <f t="array" ref="U972">-1* MEDIAN(_xlfn._xlws.FILTER(U655:U942, $AW655:$AW942 &gt; $Y944))</f>
        <v>-0.97400969203060916</v>
      </c>
      <c r="V972" s="8" cm="1">
        <f t="array" ref="V972">-1* MEDIAN(_xlfn._xlws.FILTER(V655:V942, $AW655:$AW942 &gt; $Y944))</f>
        <v>-3.6684107104409058</v>
      </c>
      <c r="W972" s="8" cm="1">
        <f t="array" ref="W972">-1* MEDIAN(_xlfn._xlws.FILTER(W655:W942, $AW655:$AW942 &gt; $Y944))</f>
        <v>9.5713459601103834E-2</v>
      </c>
      <c r="Y972" s="8" t="str">
        <f>"Gain &gt; "&amp;Y969</f>
        <v>Gain &gt; 0.6</v>
      </c>
      <c r="Z972" s="8" cm="1">
        <f t="array" ref="Z972">-1* MEDIAN(_xlfn._xlws.FILTER(Z655:Z942, $AW655:$AW942 &gt; $Y944))</f>
        <v>0.3455469231984179</v>
      </c>
      <c r="AA972" s="8" cm="1">
        <f t="array" ref="AA972">-1* MEDIAN(_xlfn._xlws.FILTER(AA655:AA942, $AW655:$AW942 &gt; $Y944))</f>
        <v>0.35594590858273323</v>
      </c>
      <c r="AB972" s="8" cm="1">
        <f t="array" ref="AB972">-1* MEDIAN(_xlfn._xlws.FILTER(AB655:AB942, $AW655:$AW942 &gt; $Y944))</f>
        <v>-0.36550519041780799</v>
      </c>
      <c r="AC972" s="8" cm="1">
        <f t="array" ref="AC972">-1* MEDIAN(_xlfn._xlws.FILTER(AC655:AC942, $AW655:$AW942 &gt; $Y944))</f>
        <v>0.5018964112672889</v>
      </c>
      <c r="AD972" s="8" cm="1">
        <f t="array" ref="AD972">-1* MEDIAN(_xlfn._xlws.FILTER(AD655:AD942, $AW655:$AW942 &gt; $Y944))</f>
        <v>-0.4482013505793539</v>
      </c>
      <c r="AE972" s="8" cm="1">
        <f t="array" ref="AE972">-1* MEDIAN(_xlfn._xlws.FILTER(AE655:AE942, $AW655:$AW942 &gt; $Y944))</f>
        <v>0.46845057104866183</v>
      </c>
      <c r="AF972" s="8" cm="1">
        <f t="array" ref="AF972">-1* MEDIAN(_xlfn._xlws.FILTER(AF655:AF942, $AW655:$AW942 &gt; $Y944))</f>
        <v>-0.89692879107672796</v>
      </c>
      <c r="AG972" s="8" cm="1">
        <f t="array" ref="AG972">-1* MEDIAN(_xlfn._xlws.FILTER(AG655:AG942, $AW655:$AW942 &gt; $Y944))</f>
        <v>-0.31714193404478375</v>
      </c>
      <c r="AH972" s="8" cm="1">
        <f t="array" ref="AH972">-1* MEDIAN(_xlfn._xlws.FILTER(AH655:AH942, $AW655:$AW942 &gt; $Y944))</f>
        <v>-1.3882987792627044</v>
      </c>
      <c r="AI972" s="8" cm="1">
        <f t="array" ref="AI972">-1* MEDIAN(_xlfn._xlws.FILTER(AI655:AI942, $AW655:$AW942 &gt; $Y944))</f>
        <v>-0.14714707088277684</v>
      </c>
      <c r="AK972" s="8" t="str">
        <f t="shared" si="440"/>
        <v>Gain &gt; 0.6</v>
      </c>
      <c r="AL972" s="8" cm="1">
        <f t="array" ref="AL972">-1* MEDIAN(_xlfn._xlws.FILTER(AL655:AL942, $AW655:$AW942 &gt; $Y944))</f>
        <v>0.76297151410228881</v>
      </c>
      <c r="AM972" s="8" cm="1">
        <f t="array" ref="AM972">-1* MEDIAN(_xlfn._xlws.FILTER(AM655:AM942, $AW655:$AW942 &gt; $Y944))</f>
        <v>0.76833480226574569</v>
      </c>
      <c r="AN972" s="8" cm="1">
        <f t="array" ref="AN972">-1* MEDIAN(_xlfn._xlws.FILTER(AN655:AN942, $AW655:$AW942 &gt; $Y944))</f>
        <v>-0.36550519041780799</v>
      </c>
      <c r="AO972" s="8" cm="1">
        <f t="array" ref="AO972">-1* MEDIAN(_xlfn._xlws.FILTER(AO655:AO942, $AW655:$AW942 &gt; $Y944))</f>
        <v>0.79586522653081126</v>
      </c>
      <c r="AP972" s="8" cm="1">
        <f t="array" ref="AP972">-1* MEDIAN(_xlfn._xlws.FILTER(AP655:AP942, $AW655:$AW942 &gt; $Y944))</f>
        <v>-0.4482013505793539</v>
      </c>
      <c r="AQ972" s="8" cm="1">
        <f t="array" ref="AQ972">-1* MEDIAN(_xlfn._xlws.FILTER(AQ655:AQ942, $AW655:$AW942 &gt; $Y944))</f>
        <v>0.77097616364671473</v>
      </c>
      <c r="AR972" s="8" cm="1">
        <f t="array" ref="AR972">-1* MEDIAN(_xlfn._xlws.FILTER(AR655:AR942, $AW655:$AW942 &gt; $Y944))</f>
        <v>-2.4465424162488716E-2</v>
      </c>
      <c r="AS972" s="8" cm="1">
        <f t="array" ref="AS972">-1* MEDIAN(_xlfn._xlws.FILTER(AS655:AS942, $AW655:$AW942 &gt; $Y944))</f>
        <v>0.75128308947591949</v>
      </c>
      <c r="AT972" s="8" cm="1">
        <f t="array" ref="AT972">-1* MEDIAN(_xlfn._xlws.FILTER(AT655:AT942, $AW655:$AW942 &gt; $Y944))</f>
        <v>-1.3882987792627044</v>
      </c>
      <c r="AU972" s="8" cm="1">
        <f t="array" ref="AU972">-1* MEDIAN(_xlfn._xlws.FILTER(AU655:AU942, $AW655:$AW942 &gt; $Y944))</f>
        <v>0.46887581958802349</v>
      </c>
      <c r="AV972" s="4" t="s">
        <v>38</v>
      </c>
      <c r="AW972" s="18">
        <f>AVERAGEIF($H655:$H942,"=1",AW655:AW942)</f>
        <v>0.18786942657390188</v>
      </c>
    </row>
    <row r="973" spans="12:49" x14ac:dyDescent="0.3">
      <c r="M973" t="s">
        <v>38</v>
      </c>
      <c r="N973" s="8" cm="1">
        <f t="array" ref="N973">-1* MEDIAN(_xlfn._xlws.FILTER(N655:N942, $H655:$H942=1))</f>
        <v>0.28128849140998546</v>
      </c>
      <c r="O973" s="8" cm="1">
        <f t="array" ref="O973">-1* MEDIAN(_xlfn._xlws.FILTER(O655:O942, $H655:$H942=1))</f>
        <v>0.27515634416479079</v>
      </c>
      <c r="P973" s="8" cm="1">
        <f t="array" ref="P973">-1* MEDIAN(_xlfn._xlws.FILTER(P655:P942, $H655:$H942=1))</f>
        <v>2.5402435900123324E-2</v>
      </c>
      <c r="Q973" s="8" cm="1">
        <f t="array" ref="Q973">-1* MEDIAN(_xlfn._xlws.FILTER(Q655:Q942, $H655:$H942=1))</f>
        <v>0.61693257026222359</v>
      </c>
      <c r="R973" s="8" cm="1">
        <f t="array" ref="R973">-1* MEDIAN(_xlfn._xlws.FILTER(R655:R942, $H655:$H942=1))</f>
        <v>0.18028791638228617</v>
      </c>
      <c r="S973" s="8" cm="1">
        <f t="array" ref="S973">-1* MEDIAN(_xlfn._xlws.FILTER(S655:S942, $H655:$H942=1))</f>
        <v>0.68712813507106518</v>
      </c>
      <c r="T973" s="8" cm="1">
        <f t="array" ref="T973">-1* MEDIAN(_xlfn._xlws.FILTER(T655:T942, $H655:$H942=1))</f>
        <v>-2.0961571682043783</v>
      </c>
      <c r="U973" s="8" cm="1">
        <f t="array" ref="U973">-1* MEDIAN(_xlfn._xlws.FILTER(U655:U942, $H655:$H942=1))</f>
        <v>-1.3146254048595634</v>
      </c>
      <c r="V973" s="8" cm="1">
        <f t="array" ref="V973">-1* MEDIAN(_xlfn._xlws.FILTER(V655:V942, $H655:$H942=1))</f>
        <v>-2.0449034886963631</v>
      </c>
      <c r="W973" s="8" cm="1">
        <f t="array" ref="W973">-1* MEDIAN(_xlfn._xlws.FILTER(W655:W942, $H655:$H942=1))</f>
        <v>0.16076471144113408</v>
      </c>
      <c r="Y973" t="s">
        <v>38</v>
      </c>
      <c r="Z973" s="8" cm="1">
        <f t="array" ref="Z973">-1* MEDIAN(_xlfn._xlws.FILTER(Z655:Z942, $H655:$H942=1))</f>
        <v>0.21243967487883023</v>
      </c>
      <c r="AA973" s="8" cm="1">
        <f t="array" ref="AA973">-1* MEDIAN(_xlfn._xlws.FILTER(AA655:AA942, $H655:$H942=1))</f>
        <v>0.21825145013497524</v>
      </c>
      <c r="AB973" s="8" cm="1">
        <f t="array" ref="AB973">-1* MEDIAN(_xlfn._xlws.FILTER(AB655:AB942, $H655:$H942=1))</f>
        <v>-9.9291493755851501E-2</v>
      </c>
      <c r="AC973" s="8" cm="1">
        <f t="array" ref="AC973">-1* MEDIAN(_xlfn._xlws.FILTER(AC655:AC942, $H655:$H942=1))</f>
        <v>0.34914830470538794</v>
      </c>
      <c r="AD973" s="8" cm="1">
        <f t="array" ref="AD973">-1* MEDIAN(_xlfn._xlws.FILTER(AD655:AD942, $H655:$H942=1))</f>
        <v>0.16021614611605972</v>
      </c>
      <c r="AE973" s="8" cm="1">
        <f t="array" ref="AE973">-1* MEDIAN(_xlfn._xlws.FILTER(AE655:AE942, $H655:$H942=1))</f>
        <v>0.34445688828767451</v>
      </c>
      <c r="AF973" s="8" cm="1">
        <f t="array" ref="AF973">-1* MEDIAN(_xlfn._xlws.FILTER(AF655:AF942, $H655:$H942=1))</f>
        <v>-0.41832205149284829</v>
      </c>
      <c r="AG973" s="8" cm="1">
        <f t="array" ref="AG973">-1* MEDIAN(_xlfn._xlws.FILTER(AG655:AG942, $H655:$H942=1))</f>
        <v>-0.36482297240969008</v>
      </c>
      <c r="AH973" s="8" cm="1">
        <f t="array" ref="AH973">-1* MEDIAN(_xlfn._xlws.FILTER(AH655:AH942, $H655:$H942=1))</f>
        <v>-1.3493921829870552</v>
      </c>
      <c r="AI973" s="8" cm="1">
        <f t="array" ref="AI973">-1* MEDIAN(_xlfn._xlws.FILTER(AI655:AI942, $H655:$H942=1))</f>
        <v>-0.2122600589338221</v>
      </c>
      <c r="AK973" t="str">
        <f t="shared" si="440"/>
        <v>Target (or sym)</v>
      </c>
      <c r="AL973" s="8" cm="1">
        <f t="array" ref="AL973">-1* MEDIAN(_xlfn._xlws.FILTER(AL655:AL942, $H655:$H942=1))</f>
        <v>0.73656837260950803</v>
      </c>
      <c r="AM973" s="8" cm="1">
        <f t="array" ref="AM973">-1* MEDIAN(_xlfn._xlws.FILTER(AM655:AM942, $H655:$H942=1))</f>
        <v>0.73628556236082943</v>
      </c>
      <c r="AN973" s="8" cm="1">
        <f t="array" ref="AN973">-1* MEDIAN(_xlfn._xlws.FILTER(AN655:AN942, $H655:$H942=1))</f>
        <v>-9.9291493755851501E-2</v>
      </c>
      <c r="AO973" s="8" cm="1">
        <f t="array" ref="AO973">-1* MEDIAN(_xlfn._xlws.FILTER(AO655:AO942, $H655:$H942=1))</f>
        <v>0.75913089887338092</v>
      </c>
      <c r="AP973" s="8" cm="1">
        <f t="array" ref="AP973">-1* MEDIAN(_xlfn._xlws.FILTER(AP655:AP942, $H655:$H942=1))</f>
        <v>0.16021614611605972</v>
      </c>
      <c r="AQ973" s="8" cm="1">
        <f t="array" ref="AQ973">-1* MEDIAN(_xlfn._xlws.FILTER(AQ655:AQ942, $H655:$H942=1))</f>
        <v>0.70282376080176168</v>
      </c>
      <c r="AR973" s="8" cm="1">
        <f t="array" ref="AR973">-1* MEDIAN(_xlfn._xlws.FILTER(AR655:AR942, $H655:$H942=1))</f>
        <v>0.18276719557975896</v>
      </c>
      <c r="AS973" s="8" cm="1">
        <f t="array" ref="AS973">-1* MEDIAN(_xlfn._xlws.FILTER(AS655:AS942, $H655:$H942=1))</f>
        <v>0.74743098406204478</v>
      </c>
      <c r="AT973" s="8" cm="1">
        <f t="array" ref="AT973">-1* MEDIAN(_xlfn._xlws.FILTER(AT655:AT942, $H655:$H942=1))</f>
        <v>-1.3493921829870552</v>
      </c>
      <c r="AU973" s="8" cm="1">
        <f t="array" ref="AU973">-1* MEDIAN(_xlfn._xlws.FILTER(AU655:AU942, $H655:$H942=1))</f>
        <v>0.37433467320357927</v>
      </c>
      <c r="AV973" s="4" t="s">
        <v>43</v>
      </c>
      <c r="AW973" s="18">
        <f>AVERAGEIF($J655:$J942,"=1",AW655:AW942)</f>
        <v>0.24118117185446517</v>
      </c>
    </row>
    <row r="974" spans="12:49" x14ac:dyDescent="0.3">
      <c r="M974" t="str">
        <f t="shared" ref="M974:M980" si="444">Y974</f>
        <v>Gain &gt; 0</v>
      </c>
      <c r="N974" s="8" cm="1">
        <f t="array" ref="N974">-1* MEDIAN(_xlfn._xlws.FILTER(N655:N942, $J655:$J942=1))</f>
        <v>0.20541636726657064</v>
      </c>
      <c r="O974" s="8" cm="1">
        <f t="array" ref="O974">-1* MEDIAN(_xlfn._xlws.FILTER(O655:O942, $J655:$J942=1))</f>
        <v>0.19196540481633495</v>
      </c>
      <c r="P974" s="8" cm="1">
        <f t="array" ref="P974">-1* MEDIAN(_xlfn._xlws.FILTER(P655:P942, $J655:$J942=1))</f>
        <v>-0.31293227932053358</v>
      </c>
      <c r="Q974" s="8" cm="1">
        <f t="array" ref="Q974">-1* MEDIAN(_xlfn._xlws.FILTER(Q655:Q942, $J655:$J942=1))</f>
        <v>0.58940334510999981</v>
      </c>
      <c r="R974" s="8" cm="1">
        <f t="array" ref="R974">-1* MEDIAN(_xlfn._xlws.FILTER(R655:R942, $J655:$J942=1))</f>
        <v>9.0630607294147472E-2</v>
      </c>
      <c r="S974" s="8" cm="1">
        <f t="array" ref="S974">-1* MEDIAN(_xlfn._xlws.FILTER(S655:S942, $J655:$J942=1))</f>
        <v>0.63114041843895863</v>
      </c>
      <c r="T974" s="8" cm="1">
        <f t="array" ref="T974">-1* MEDIAN(_xlfn._xlws.FILTER(T655:T942, $J655:$J942=1))</f>
        <v>-1.6654487822811457</v>
      </c>
      <c r="U974" s="8" cm="1">
        <f t="array" ref="U974">-1* MEDIAN(_xlfn._xlws.FILTER(U655:U942, $J655:$J942=1))</f>
        <v>-0.98499192024538818</v>
      </c>
      <c r="V974" s="8" cm="1">
        <f t="array" ref="V974">-1* MEDIAN(_xlfn._xlws.FILTER(V655:V942, $J655:$J942=1))</f>
        <v>-2.476249347703023</v>
      </c>
      <c r="W974" s="8" cm="1">
        <f t="array" ref="W974">-1* MEDIAN(_xlfn._xlws.FILTER(W655:W942, $J655:$J942=1))</f>
        <v>0.12693904498781355</v>
      </c>
      <c r="Y974" t="s">
        <v>17</v>
      </c>
      <c r="Z974" s="8" cm="1">
        <f t="array" ref="Z974">-1* MEDIAN(_xlfn._xlws.FILTER(Z655:Z942, $J655:$J942=1))</f>
        <v>0.1907523432804494</v>
      </c>
      <c r="AA974" s="8" cm="1">
        <f t="array" ref="AA974">-1* MEDIAN(_xlfn._xlws.FILTER(AA655:AA942, $J655:$J942=1))</f>
        <v>0.19708122304891651</v>
      </c>
      <c r="AB974" s="8" cm="1">
        <f t="array" ref="AB974">-1* MEDIAN(_xlfn._xlws.FILTER(AB655:AB942, $J655:$J942=1))</f>
        <v>-0.1436171470743596</v>
      </c>
      <c r="AC974" s="8" cm="1">
        <f t="array" ref="AC974">-1* MEDIAN(_xlfn._xlws.FILTER(AC655:AC942, $J655:$J942=1))</f>
        <v>0.40512277752713699</v>
      </c>
      <c r="AD974" s="8" cm="1">
        <f t="array" ref="AD974">-1* MEDIAN(_xlfn._xlws.FILTER(AD655:AD942, $J655:$J942=1))</f>
        <v>-0.26080707747203741</v>
      </c>
      <c r="AE974" s="8" cm="1">
        <f t="array" ref="AE974">-1* MEDIAN(_xlfn._xlws.FILTER(AE655:AE942, $J655:$J942=1))</f>
        <v>0.24038095628256212</v>
      </c>
      <c r="AF974" s="8" cm="1">
        <f t="array" ref="AF974">-1* MEDIAN(_xlfn._xlws.FILTER(AF655:AF942, $J655:$J942=1))</f>
        <v>-0.46930384205330655</v>
      </c>
      <c r="AG974" s="8" cm="1">
        <f t="array" ref="AG974">-1* MEDIAN(_xlfn._xlws.FILTER(AG655:AG942, $J655:$J942=1))</f>
        <v>-0.28539251804493959</v>
      </c>
      <c r="AH974" s="8" cm="1">
        <f t="array" ref="AH974">-1* MEDIAN(_xlfn._xlws.FILTER(AH655:AH942, $J655:$J942=1))</f>
        <v>-1.2888586603734922</v>
      </c>
      <c r="AI974" s="8" cm="1">
        <f t="array" ref="AI974">-1* MEDIAN(_xlfn._xlws.FILTER(AI655:AI942, $J655:$J942=1))</f>
        <v>-0.26183750858357768</v>
      </c>
      <c r="AK974" t="str">
        <f t="shared" si="440"/>
        <v>Gain &gt; 0</v>
      </c>
      <c r="AL974" s="8" cm="1">
        <f t="array" ref="AL974">-1* MEDIAN(_xlfn._xlws.FILTER(AL655:AL942, $J655:$J942=1))</f>
        <v>0.73201550794337333</v>
      </c>
      <c r="AM974" s="8" cm="1">
        <f t="array" ref="AM974">-1* MEDIAN(_xlfn._xlws.FILTER(AM655:AM942, $J655:$J942=1))</f>
        <v>0.72961043056878228</v>
      </c>
      <c r="AN974" s="8" cm="1">
        <f t="array" ref="AN974">-1* MEDIAN(_xlfn._xlws.FILTER(AN655:AN942, $J655:$J942=1))</f>
        <v>-0.1436171470743596</v>
      </c>
      <c r="AO974" s="8" cm="1">
        <f t="array" ref="AO974">-1* MEDIAN(_xlfn._xlws.FILTER(AO655:AO942, $J655:$J942=1))</f>
        <v>0.77883485286726084</v>
      </c>
      <c r="AP974" s="8" cm="1">
        <f t="array" ref="AP974">-1* MEDIAN(_xlfn._xlws.FILTER(AP655:AP942, $J655:$J942=1))</f>
        <v>-0.26080707747203741</v>
      </c>
      <c r="AQ974" s="8" cm="1">
        <f t="array" ref="AQ974">-1* MEDIAN(_xlfn._xlws.FILTER(AQ655:AQ942, $J655:$J942=1))</f>
        <v>0.70890052059075459</v>
      </c>
      <c r="AR974" s="8" cm="1">
        <f t="array" ref="AR974">-1* MEDIAN(_xlfn._xlws.FILTER(AR655:AR942, $J655:$J942=1))</f>
        <v>0.24890037175162585</v>
      </c>
      <c r="AS974" s="8" cm="1">
        <f t="array" ref="AS974">-1* MEDIAN(_xlfn._xlws.FILTER(AS655:AS942, $J655:$J942=1))</f>
        <v>0.77667504684822286</v>
      </c>
      <c r="AT974" s="8" cm="1">
        <f t="array" ref="AT974">-1* MEDIAN(_xlfn._xlws.FILTER(AT655:AT942, $J655:$J942=1))</f>
        <v>-1.2888586603734922</v>
      </c>
      <c r="AU974" s="8" cm="1">
        <f t="array" ref="AU974">-1* MEDIAN(_xlfn._xlws.FILTER(AU655:AU942, $J655:$J942=1))</f>
        <v>0.31820548426159928</v>
      </c>
      <c r="AV974" s="4" t="s">
        <v>18</v>
      </c>
      <c r="AW974" s="18">
        <f>AVERAGEIF($I655:$I942,"=1",AW655:AW942)</f>
        <v>-0.20902368227386978</v>
      </c>
    </row>
    <row r="975" spans="12:49" x14ac:dyDescent="0.3">
      <c r="M975" t="str">
        <f t="shared" si="444"/>
        <v>Gain &lt;=0</v>
      </c>
      <c r="N975" s="8" cm="1">
        <f t="array" ref="N975">-1* MEDIAN(_xlfn._xlws.FILTER(N655:N942, $I655:$I942=1))</f>
        <v>-4.2745425921411617E-3</v>
      </c>
      <c r="O975" s="8" cm="1">
        <f t="array" ref="O975">-1* MEDIAN(_xlfn._xlws.FILTER(O655:O942, $I655:$I942=1))</f>
        <v>-8.8750554123748354E-3</v>
      </c>
      <c r="P975" s="8" cm="1">
        <f t="array" ref="P975">-1* MEDIAN(_xlfn._xlws.FILTER(P655:P942, $I655:$I942=1))</f>
        <v>0.10336954825131538</v>
      </c>
      <c r="Q975" s="8" cm="1">
        <f t="array" ref="Q975">-1* MEDIAN(_xlfn._xlws.FILTER(Q655:Q942, $I655:$I942=1))</f>
        <v>0.47526086240657761</v>
      </c>
      <c r="R975" s="8" cm="1">
        <f t="array" ref="R975">-1* MEDIAN(_xlfn._xlws.FILTER(R655:R942, $I655:$I942=1))</f>
        <v>9.7209790077756625E-2</v>
      </c>
      <c r="S975" s="8" cm="1">
        <f t="array" ref="S975">-1* MEDIAN(_xlfn._xlws.FILTER(S655:S942, $I655:$I942=1))</f>
        <v>0.27908176876155866</v>
      </c>
      <c r="T975" s="8" cm="1">
        <f t="array" ref="T975">-1* MEDIAN(_xlfn._xlws.FILTER(T655:T942, $I655:$I942=1))</f>
        <v>-1.3004498092480721</v>
      </c>
      <c r="U975" s="8" cm="1">
        <f t="array" ref="U975">-1* MEDIAN(_xlfn._xlws.FILTER(U655:U942, $I655:$I942=1))</f>
        <v>-0.8194921172338957</v>
      </c>
      <c r="V975" s="8" cm="1">
        <f t="array" ref="V975">-1* MEDIAN(_xlfn._xlws.FILTER(V655:V942, $I655:$I942=1))</f>
        <v>-1.3086239201039618</v>
      </c>
      <c r="W975" s="8" cm="1">
        <f t="array" ref="W975">-1* MEDIAN(_xlfn._xlws.FILTER(W655:W942, $I655:$I942=1))</f>
        <v>-0.23995446783743796</v>
      </c>
      <c r="Y975" t="s">
        <v>18</v>
      </c>
      <c r="Z975" s="8" cm="1">
        <f t="array" ref="Z975">-1* MEDIAN(_xlfn._xlws.FILTER(Z655:Z942, $I655:$I942=1))</f>
        <v>9.1291780777998002E-2</v>
      </c>
      <c r="AA975" s="8" cm="1">
        <f t="array" ref="AA975">-1* MEDIAN(_xlfn._xlws.FILTER(AA655:AA942, $I655:$I942=1))</f>
        <v>9.5404186193178947E-2</v>
      </c>
      <c r="AB975" s="8" cm="1">
        <f t="array" ref="AB975">-1* MEDIAN(_xlfn._xlws.FILTER(AB655:AB942, $I655:$I942=1))</f>
        <v>8.452313973695667E-3</v>
      </c>
      <c r="AC975" s="8" cm="1">
        <f t="array" ref="AC975">-1* MEDIAN(_xlfn._xlws.FILTER(AC655:AC942, $I655:$I942=1))</f>
        <v>0.19175903731315178</v>
      </c>
      <c r="AD975" s="8" cm="1">
        <f t="array" ref="AD975">-1* MEDIAN(_xlfn._xlws.FILTER(AD655:AD942, $I655:$I942=1))</f>
        <v>-0.14147050249598775</v>
      </c>
      <c r="AE975" s="8" cm="1">
        <f t="array" ref="AE975">-1* MEDIAN(_xlfn._xlws.FILTER(AE655:AE942, $I655:$I942=1))</f>
        <v>6.3188322452152695E-2</v>
      </c>
      <c r="AF975" s="8" cm="1">
        <f t="array" ref="AF975">-1* MEDIAN(_xlfn._xlws.FILTER(AF655:AF942, $I655:$I942=1))</f>
        <v>7.0664950416626945E-2</v>
      </c>
      <c r="AG975" s="8" cm="1">
        <f t="array" ref="AG975">-1* MEDIAN(_xlfn._xlws.FILTER(AG655:AG942, $I655:$I942=1))</f>
        <v>-7.0455997983687083E-2</v>
      </c>
      <c r="AH975" s="8" cm="1">
        <f t="array" ref="AH975">-1* MEDIAN(_xlfn._xlws.FILTER(AH655:AH942, $I655:$I942=1))</f>
        <v>-0.65255550336267509</v>
      </c>
      <c r="AI975" s="8" cm="1">
        <f t="array" ref="AI975">-1* MEDIAN(_xlfn._xlws.FILTER(AI655:AI942, $I655:$I942=1))</f>
        <v>-0.47530371210168609</v>
      </c>
      <c r="AK975" t="str">
        <f t="shared" si="440"/>
        <v>Gain &lt;=0</v>
      </c>
      <c r="AL975" s="8" cm="1">
        <f t="array" ref="AL975">-1* MEDIAN(_xlfn._xlws.FILTER(AL655:AL942, $I655:$I942=1))</f>
        <v>0.67633772249134061</v>
      </c>
      <c r="AM975" s="8" cm="1">
        <f t="array" ref="AM975">-1* MEDIAN(_xlfn._xlws.FILTER(AM655:AM942, $I655:$I942=1))</f>
        <v>0.67671318417982529</v>
      </c>
      <c r="AN975" s="8" cm="1">
        <f t="array" ref="AN975">-1* MEDIAN(_xlfn._xlws.FILTER(AN655:AN942, $I655:$I942=1))</f>
        <v>8.452313973695667E-3</v>
      </c>
      <c r="AO975" s="8" cm="1">
        <f t="array" ref="AO975">-1* MEDIAN(_xlfn._xlws.FILTER(AO655:AO942, $I655:$I942=1))</f>
        <v>0.69573261134696518</v>
      </c>
      <c r="AP975" s="8" cm="1">
        <f t="array" ref="AP975">-1* MEDIAN(_xlfn._xlws.FILTER(AP655:AP942, $I655:$I942=1))</f>
        <v>-0.14147050249598775</v>
      </c>
      <c r="AQ975" s="8" cm="1">
        <f t="array" ref="AQ975">-1* MEDIAN(_xlfn._xlws.FILTER(AQ655:AQ942, $I655:$I942=1))</f>
        <v>0.64196593416867709</v>
      </c>
      <c r="AR975" s="8" cm="1">
        <f t="array" ref="AR975">-1* MEDIAN(_xlfn._xlws.FILTER(AR655:AR942, $I655:$I942=1))</f>
        <v>0.51340002051941336</v>
      </c>
      <c r="AS975" s="8" cm="1">
        <f t="array" ref="AS975">-1* MEDIAN(_xlfn._xlws.FILTER(AS655:AS942, $I655:$I942=1))</f>
        <v>0.77856583778346566</v>
      </c>
      <c r="AT975" s="8" cm="1">
        <f t="array" ref="AT975">-1* MEDIAN(_xlfn._xlws.FILTER(AT655:AT942, $I655:$I942=1))</f>
        <v>-0.65255550336267509</v>
      </c>
      <c r="AU975" s="8" cm="1">
        <f t="array" ref="AU975">-1* MEDIAN(_xlfn._xlws.FILTER(AU655:AU942, $I655:$I942=1))</f>
        <v>0.16617058125361772</v>
      </c>
    </row>
    <row r="976" spans="12:49" x14ac:dyDescent="0.3">
      <c r="M976" t="str">
        <f t="shared" si="444"/>
        <v>Target; Gain &gt; 0.6; #pref=2</v>
      </c>
      <c r="N976" s="8" t="e" cm="1" vm="1">
        <f t="array" ref="N976">-1* AVERAGE(_xlfn._xlws.FILTER(N655:N942,($H$655:$H$942=1)*($K$655:$K$942=2)*($AW655:$AW942&gt;$Y$944)))</f>
        <v>#VALUE!</v>
      </c>
      <c r="O976" s="8" t="e" cm="1" vm="1">
        <f t="array" ref="O976">-1* AVERAGE(_xlfn._xlws.FILTER(O655:O942,($H$655:$H$942=1)*($K$655:$K$942=2)*($AW655:$AW942&gt;$Y$944)))</f>
        <v>#VALUE!</v>
      </c>
      <c r="P976" s="8" t="e" cm="1" vm="1">
        <f t="array" ref="P976">-1* AVERAGE(_xlfn._xlws.FILTER(P655:P942,($H$655:$H$942=1)*($K$655:$K$942=2)*($AW655:$AW942&gt;$Y$944)))</f>
        <v>#VALUE!</v>
      </c>
      <c r="Q976" s="8" t="e" cm="1" vm="1">
        <f t="array" ref="Q976">-1* AVERAGE(_xlfn._xlws.FILTER(Q655:Q942,($H$655:$H$942=1)*($K$655:$K$942=2)*($AW655:$AW942&gt;$Y$944)))</f>
        <v>#VALUE!</v>
      </c>
      <c r="R976" s="8" t="e" cm="1" vm="1">
        <f t="array" ref="R976">-1* AVERAGE(_xlfn._xlws.FILTER(R655:R942,($H$655:$H$942=1)*($K$655:$K$942=2)*($AW655:$AW942&gt;$Y$944)))</f>
        <v>#VALUE!</v>
      </c>
      <c r="S976" s="8" t="e" cm="1" vm="1">
        <f t="array" ref="S976">-1* AVERAGE(_xlfn._xlws.FILTER(S655:S942,($H$655:$H$942=1)*($K$655:$K$942=2)*($AW655:$AW942&gt;$Y$944)))</f>
        <v>#VALUE!</v>
      </c>
      <c r="T976" s="8" t="e" cm="1" vm="1">
        <f t="array" ref="T976">-1* AVERAGE(_xlfn._xlws.FILTER(T655:T942,($H$655:$H$942=1)*($K$655:$K$942=2)*($AW655:$AW942&gt;$Y$944)))</f>
        <v>#VALUE!</v>
      </c>
      <c r="U976" s="8" t="e" cm="1" vm="1">
        <f t="array" ref="U976">-1* AVERAGE(_xlfn._xlws.FILTER(U655:U942,($H$655:$H$942=1)*($K$655:$K$942=2)*($AW655:$AW942&gt;$Y$944)))</f>
        <v>#VALUE!</v>
      </c>
      <c r="V976" s="8" t="e" cm="1" vm="1">
        <f t="array" ref="V976">-1* AVERAGE(_xlfn._xlws.FILTER(V655:V942,($H$655:$H$942=1)*($K$655:$K$942=2)*($AW655:$AW942&gt;$Y$944)))</f>
        <v>#VALUE!</v>
      </c>
      <c r="W976" s="8" t="e" cm="1" vm="1">
        <f t="array" ref="W976">-1* AVERAGE(_xlfn._xlws.FILTER(W655:W942,($H$655:$H$942=1)*($K$655:$K$942=2)*($AW655:$AW942&gt;$Y$944)))</f>
        <v>#VALUE!</v>
      </c>
      <c r="Y976" t="str">
        <f>"Target; Gain &gt; "&amp;Y969&amp;"; #pref=2"</f>
        <v>Target; Gain &gt; 0.6; #pref=2</v>
      </c>
      <c r="Z976" s="8" t="e" cm="1" vm="1">
        <f t="array" ref="Z976">-1* AVERAGE(_xlfn._xlws.FILTER(Z655:Z942,($H$655:$H$942=1)*($K$655:$K$942=2)*($AW655:$AW942&gt;$Y$944)))</f>
        <v>#VALUE!</v>
      </c>
      <c r="AA976" s="8" t="e" cm="1" vm="1">
        <f t="array" ref="AA976">-1* AVERAGE(_xlfn._xlws.FILTER(AA655:AA942,($H$655:$H$942=1)*($K$655:$K$942=2)*($AW655:$AW942&gt;$Y$944)))</f>
        <v>#VALUE!</v>
      </c>
      <c r="AB976" s="8" t="e" cm="1" vm="1">
        <f t="array" ref="AB976">-1* AVERAGE(_xlfn._xlws.FILTER(AB655:AB942,($H$655:$H$942=1)*($K$655:$K$942=2)*($AW655:$AW942&gt;$Y$944)))</f>
        <v>#VALUE!</v>
      </c>
      <c r="AC976" s="8" t="e" cm="1" vm="1">
        <f t="array" ref="AC976">-1* AVERAGE(_xlfn._xlws.FILTER(AC655:AC942,($H$655:$H$942=1)*($K$655:$K$942=2)*($AW655:$AW942&gt;$Y$944)))</f>
        <v>#VALUE!</v>
      </c>
      <c r="AD976" s="8" t="e" cm="1" vm="1">
        <f t="array" ref="AD976">-1* AVERAGE(_xlfn._xlws.FILTER(AD655:AD942,($H$655:$H$942=1)*($K$655:$K$942=2)*($AW655:$AW942&gt;$Y$944)))</f>
        <v>#VALUE!</v>
      </c>
      <c r="AE976" s="8" t="e" cm="1" vm="1">
        <f t="array" ref="AE976">-1* AVERAGE(_xlfn._xlws.FILTER(AE655:AE942,($H$655:$H$942=1)*($K$655:$K$942=2)*($AW655:$AW942&gt;$Y$944)))</f>
        <v>#VALUE!</v>
      </c>
      <c r="AF976" s="8" t="e" cm="1" vm="1">
        <f t="array" ref="AF976">-1* AVERAGE(_xlfn._xlws.FILTER(AF655:AF942,($H$655:$H$942=1)*($K$655:$K$942=2)*($AW655:$AW942&gt;$Y$944)))</f>
        <v>#VALUE!</v>
      </c>
      <c r="AG976" s="8" t="e" cm="1" vm="1">
        <f t="array" ref="AG976">-1* AVERAGE(_xlfn._xlws.FILTER(AG655:AG942,($H$655:$H$942=1)*($K$655:$K$942=2)*($AW655:$AW942&gt;$Y$944)))</f>
        <v>#VALUE!</v>
      </c>
      <c r="AH976" s="8" t="e" cm="1" vm="1">
        <f t="array" ref="AH976">-1* AVERAGE(_xlfn._xlws.FILTER(AH655:AH942,($H$655:$H$942=1)*($K$655:$K$942=2)*($AW655:$AW942&gt;$Y$944)))</f>
        <v>#VALUE!</v>
      </c>
      <c r="AI976" s="8" t="e" cm="1" vm="1">
        <f t="array" ref="AI976">-1* AVERAGE(_xlfn._xlws.FILTER(AI655:AI942,($H$655:$H$942=1)*($K$655:$K$942=2)*($AW655:$AW942&gt;$Y$944)))</f>
        <v>#VALUE!</v>
      </c>
      <c r="AK976" t="str">
        <f t="shared" si="440"/>
        <v>Target; Gain &gt; 0.6; #pref=2</v>
      </c>
      <c r="AL976" s="8" t="e" cm="1" vm="1">
        <f t="array" ref="AL976">-1* AVERAGE(_xlfn._xlws.FILTER(AL655:AL942,($H$655:$H$942=1)*($K$655:$K$942=2)*($AW655:$AW942&gt;$Y$944)))</f>
        <v>#VALUE!</v>
      </c>
      <c r="AM976" s="8" t="e" cm="1" vm="1">
        <f t="array" ref="AM976">-1* AVERAGE(_xlfn._xlws.FILTER(AM655:AM942,($H$655:$H$942=1)*($K$655:$K$942=2)*($AW655:$AW942&gt;$Y$944)))</f>
        <v>#VALUE!</v>
      </c>
      <c r="AN976" s="8" t="e" cm="1" vm="1">
        <f t="array" ref="AN976">-1* AVERAGE(_xlfn._xlws.FILTER(AN655:AN942,($H$655:$H$942=1)*($K$655:$K$942=2)*($AW655:$AW942&gt;$Y$944)))</f>
        <v>#VALUE!</v>
      </c>
      <c r="AO976" s="8" t="e" cm="1" vm="1">
        <f t="array" ref="AO976">-1* AVERAGE(_xlfn._xlws.FILTER(AO655:AO942,($H$655:$H$942=1)*($K$655:$K$942=2)*($AW655:$AW942&gt;$Y$944)))</f>
        <v>#VALUE!</v>
      </c>
      <c r="AP976" s="8" t="e" cm="1" vm="1">
        <f t="array" ref="AP976">-1* AVERAGE(_xlfn._xlws.FILTER(AP655:AP942,($H$655:$H$942=1)*($K$655:$K$942=2)*($AW655:$AW942&gt;$Y$944)))</f>
        <v>#VALUE!</v>
      </c>
      <c r="AQ976" s="8" t="e" cm="1" vm="1">
        <f t="array" ref="AQ976">-1* AVERAGE(_xlfn._xlws.FILTER(AQ655:AQ942,($H$655:$H$942=1)*($K$655:$K$942=2)*($AW655:$AW942&gt;$Y$944)))</f>
        <v>#VALUE!</v>
      </c>
      <c r="AR976" s="8" t="e" cm="1" vm="1">
        <f t="array" ref="AR976">-1* AVERAGE(_xlfn._xlws.FILTER(AR655:AR942,($H$655:$H$942=1)*($K$655:$K$942=2)*($AW655:$AW942&gt;$Y$944)))</f>
        <v>#VALUE!</v>
      </c>
      <c r="AS976" s="8" t="e" cm="1" vm="1">
        <f t="array" ref="AS976">-1* AVERAGE(_xlfn._xlws.FILTER(AS655:AS942,($H$655:$H$942=1)*($K$655:$K$942=2)*($AW655:$AW942&gt;$Y$944)))</f>
        <v>#VALUE!</v>
      </c>
      <c r="AT976" s="8" t="e" cm="1" vm="1">
        <f t="array" ref="AT976">-1* AVERAGE(_xlfn._xlws.FILTER(AT655:AT942,($H$655:$H$942=1)*($K$655:$K$942=2)*($AW655:$AW942&gt;$Y$944)))</f>
        <v>#VALUE!</v>
      </c>
      <c r="AU976" s="8" t="e" cm="1" vm="1">
        <f t="array" ref="AU976">-1* AVERAGE(_xlfn._xlws.FILTER(AU655:AU942,($H$655:$H$942=1)*($K$655:$K$942=2)*($AW655:$AW942&gt;$Y$944)))</f>
        <v>#VALUE!</v>
      </c>
    </row>
    <row r="977" spans="13:49" x14ac:dyDescent="0.3">
      <c r="M977" t="str">
        <f t="shared" si="444"/>
        <v>Target; Gain &gt; 0.6; #pref=3</v>
      </c>
      <c r="N977" s="8" cm="1">
        <f t="array" ref="N977">-1* MEDIAN(_xlfn._xlws.FILTER(N655:N942,($H$655:$H$942=1)*($K$655:$K$942=3)*($AW655:$AW942&gt;$Y$944)))</f>
        <v>0.40571299404135419</v>
      </c>
      <c r="O977" s="8" cm="1">
        <f t="array" ref="O977">-1* MEDIAN(_xlfn._xlws.FILTER(O655:O942,($H$655:$H$942=1)*($K$655:$K$942=3)*($AW655:$AW942&gt;$Y$944)))</f>
        <v>0.39960659347980532</v>
      </c>
      <c r="P977" s="8" cm="1">
        <f t="array" ref="P977">-1* MEDIAN(_xlfn._xlws.FILTER(P655:P942,($H$655:$H$942=1)*($K$655:$K$942=3)*($AW655:$AW942&gt;$Y$944)))</f>
        <v>-1.6083236415305011</v>
      </c>
      <c r="Q977" s="8" cm="1">
        <f t="array" ref="Q977">-1* MEDIAN(_xlfn._xlws.FILTER(Q655:Q942,($H$655:$H$942=1)*($K$655:$K$942=3)*($AW655:$AW942&gt;$Y$944)))</f>
        <v>0.70859160906073382</v>
      </c>
      <c r="R977" s="8" cm="1">
        <f t="array" ref="R977">-1* MEDIAN(_xlfn._xlws.FILTER(R655:R942,($H$655:$H$942=1)*($K$655:$K$942=3)*($AW655:$AW942&gt;$Y$944)))</f>
        <v>-1.0022132513806785</v>
      </c>
      <c r="S977" s="8" cm="1">
        <f t="array" ref="S977">-1* MEDIAN(_xlfn._xlws.FILTER(S655:S942,($H$655:$H$942=1)*($K$655:$K$942=3)*($AW655:$AW942&gt;$Y$944)))</f>
        <v>0.59408604533135612</v>
      </c>
      <c r="T977" s="8" cm="1">
        <f t="array" ref="T977">-1* MEDIAN(_xlfn._xlws.FILTER(T655:T942,($H$655:$H$942=1)*($K$655:$K$942=3)*($AW655:$AW942&gt;$Y$944)))</f>
        <v>-2.0889136639895582</v>
      </c>
      <c r="U977" s="8" cm="1">
        <f t="array" ref="U977">-1* MEDIAN(_xlfn._xlws.FILTER(U655:U942,($H$655:$H$942=1)*($K$655:$K$942=3)*($AW655:$AW942&gt;$Y$944)))</f>
        <v>-0.97400969203060916</v>
      </c>
      <c r="V977" s="8" cm="1">
        <f t="array" ref="V977">-1* MEDIAN(_xlfn._xlws.FILTER(V655:V942,($H$655:$H$942=1)*($K$655:$K$942=3)*($AW655:$AW942&gt;$Y$944)))</f>
        <v>-3.6684107104409058</v>
      </c>
      <c r="W977" s="8" cm="1">
        <f t="array" ref="W977">-1* MEDIAN(_xlfn._xlws.FILTER(W655:W942,($H$655:$H$942=1)*($K$655:$K$942=3)*($AW655:$AW942&gt;$Y$944)))</f>
        <v>9.5713459601103834E-2</v>
      </c>
      <c r="Y977" t="str">
        <f>"Target; Gain &gt; "&amp;Y969&amp;"; #pref=3"</f>
        <v>Target; Gain &gt; 0.6; #pref=3</v>
      </c>
      <c r="Z977" s="8" cm="1">
        <f t="array" ref="Z977">-1* MEDIAN(_xlfn._xlws.FILTER(Z655:Z942,($H$655:$H$942=1)*($K$655:$K$942=3)*($AW655:$AW942&gt;$Y$944)))</f>
        <v>0.3455469231984179</v>
      </c>
      <c r="AA977" s="8" cm="1">
        <f t="array" ref="AA977">-1* MEDIAN(_xlfn._xlws.FILTER(AA655:AA942,($H$655:$H$942=1)*($K$655:$K$942=3)*($AW655:$AW942&gt;$Y$944)))</f>
        <v>0.35594590858273323</v>
      </c>
      <c r="AB977" s="8" cm="1">
        <f t="array" ref="AB977">-1* MEDIAN(_xlfn._xlws.FILTER(AB655:AB942,($H$655:$H$942=1)*($K$655:$K$942=3)*($AW655:$AW942&gt;$Y$944)))</f>
        <v>-0.36550519041780799</v>
      </c>
      <c r="AC977" s="8" cm="1">
        <f t="array" ref="AC977">-1* MEDIAN(_xlfn._xlws.FILTER(AC655:AC942,($H$655:$H$942=1)*($K$655:$K$942=3)*($AW655:$AW942&gt;$Y$944)))</f>
        <v>0.5018964112672889</v>
      </c>
      <c r="AD977" s="8" cm="1">
        <f t="array" ref="AD977">-1* MEDIAN(_xlfn._xlws.FILTER(AD655:AD942,($H$655:$H$942=1)*($K$655:$K$942=3)*($AW655:$AW942&gt;$Y$944)))</f>
        <v>-0.4482013505793539</v>
      </c>
      <c r="AE977" s="8" cm="1">
        <f t="array" ref="AE977">-1* MEDIAN(_xlfn._xlws.FILTER(AE655:AE942,($H$655:$H$942=1)*($K$655:$K$942=3)*($AW655:$AW942&gt;$Y$944)))</f>
        <v>0.46845057104866183</v>
      </c>
      <c r="AF977" s="8" cm="1">
        <f t="array" ref="AF977">-1* MEDIAN(_xlfn._xlws.FILTER(AF655:AF942,($H$655:$H$942=1)*($K$655:$K$942=3)*($AW655:$AW942&gt;$Y$944)))</f>
        <v>-0.89692879107672796</v>
      </c>
      <c r="AG977" s="8" cm="1">
        <f t="array" ref="AG977">-1* MEDIAN(_xlfn._xlws.FILTER(AG655:AG942,($H$655:$H$942=1)*($K$655:$K$942=3)*($AW655:$AW942&gt;$Y$944)))</f>
        <v>-0.31714193404478375</v>
      </c>
      <c r="AH977" s="8" cm="1">
        <f t="array" ref="AH977">-1* MEDIAN(_xlfn._xlws.FILTER(AH655:AH942,($H$655:$H$942=1)*($K$655:$K$942=3)*($AW655:$AW942&gt;$Y$944)))</f>
        <v>-1.3882987792627044</v>
      </c>
      <c r="AI977" s="8" cm="1">
        <f t="array" ref="AI977">-1* MEDIAN(_xlfn._xlws.FILTER(AI655:AI942,($H$655:$H$942=1)*($K$655:$K$942=3)*($AW655:$AW942&gt;$Y$944)))</f>
        <v>-0.14714707088277684</v>
      </c>
      <c r="AK977" t="str">
        <f t="shared" si="440"/>
        <v>Target; Gain &gt; 0.6; #pref=3</v>
      </c>
      <c r="AL977" s="8" cm="1">
        <f t="array" ref="AL977">-1* MEDIAN(_xlfn._xlws.FILTER(AL655:AL942,($H$655:$H$942=1)*($K$655:$K$942=3)*($AW655:$AW942&gt;$Y$944)))</f>
        <v>0.76297151410228881</v>
      </c>
      <c r="AM977" s="8" cm="1">
        <f t="array" ref="AM977">-1* MEDIAN(_xlfn._xlws.FILTER(AM655:AM942,($H$655:$H$942=1)*($K$655:$K$942=3)*($AW655:$AW942&gt;$Y$944)))</f>
        <v>0.76833480226574569</v>
      </c>
      <c r="AN977" s="8" cm="1">
        <f t="array" ref="AN977">-1* MEDIAN(_xlfn._xlws.FILTER(AN655:AN942,($H$655:$H$942=1)*($K$655:$K$942=3)*($AW655:$AW942&gt;$Y$944)))</f>
        <v>-0.36550519041780799</v>
      </c>
      <c r="AO977" s="8" cm="1">
        <f t="array" ref="AO977">-1* MEDIAN(_xlfn._xlws.FILTER(AO655:AO942,($H$655:$H$942=1)*($K$655:$K$942=3)*($AW655:$AW942&gt;$Y$944)))</f>
        <v>0.79586522653081126</v>
      </c>
      <c r="AP977" s="8" cm="1">
        <f t="array" ref="AP977">-1* MEDIAN(_xlfn._xlws.FILTER(AP655:AP942,($H$655:$H$942=1)*($K$655:$K$942=3)*($AW655:$AW942&gt;$Y$944)))</f>
        <v>-0.4482013505793539</v>
      </c>
      <c r="AQ977" s="8" cm="1">
        <f t="array" ref="AQ977">-1* MEDIAN(_xlfn._xlws.FILTER(AQ655:AQ942,($H$655:$H$942=1)*($K$655:$K$942=3)*($AW655:$AW942&gt;$Y$944)))</f>
        <v>0.77097616364671473</v>
      </c>
      <c r="AR977" s="8" cm="1">
        <f t="array" ref="AR977">-1* MEDIAN(_xlfn._xlws.FILTER(AR655:AR942,($H$655:$H$942=1)*($K$655:$K$942=3)*($AW655:$AW942&gt;$Y$944)))</f>
        <v>-2.4465424162488716E-2</v>
      </c>
      <c r="AS977" s="8" cm="1">
        <f t="array" ref="AS977">-1* MEDIAN(_xlfn._xlws.FILTER(AS655:AS942,($H$655:$H$942=1)*($K$655:$K$942=3)*($AW655:$AW942&gt;$Y$944)))</f>
        <v>0.75128308947591949</v>
      </c>
      <c r="AT977" s="8" cm="1">
        <f t="array" ref="AT977">-1* MEDIAN(_xlfn._xlws.FILTER(AT655:AT942,($H$655:$H$942=1)*($K$655:$K$942=3)*($AW655:$AW942&gt;$Y$944)))</f>
        <v>-1.3882987792627044</v>
      </c>
      <c r="AU977" s="8" cm="1">
        <f t="array" ref="AU977">-1* MEDIAN(_xlfn._xlws.FILTER(AU655:AU942,($H$655:$H$942=1)*($K$655:$K$942=3)*($AW655:$AW942&gt;$Y$944)))</f>
        <v>0.46887581958802349</v>
      </c>
    </row>
    <row r="978" spans="13:49" x14ac:dyDescent="0.3">
      <c r="M978" t="str">
        <f t="shared" si="444"/>
        <v>Target; Gain &gt; 0.6; #pref=4</v>
      </c>
      <c r="N978" s="8" t="e" cm="1" vm="1">
        <f t="array" ref="N978">-1* MEDIAN(_xlfn._xlws.FILTER(N655:N942,($H$655:$H$942=1)*($K$655:$K$942=4)*($AW655:$AW942&gt;$Y$944)))</f>
        <v>#VALUE!</v>
      </c>
      <c r="O978" s="8" t="e" cm="1" vm="1">
        <f t="array" ref="O978">-1* MEDIAN(_xlfn._xlws.FILTER(O655:O942,($H$655:$H$942=1)*($K$655:$K$942=4)*($AW655:$AW942&gt;$Y$944)))</f>
        <v>#VALUE!</v>
      </c>
      <c r="P978" s="8" t="e" cm="1" vm="1">
        <f t="array" ref="P978">-1* MEDIAN(_xlfn._xlws.FILTER(P655:P942,($H$655:$H$942=1)*($K$655:$K$942=4)*($AW655:$AW942&gt;$Y$944)))</f>
        <v>#VALUE!</v>
      </c>
      <c r="Q978" s="8" t="e" cm="1" vm="1">
        <f t="array" ref="Q978">-1* MEDIAN(_xlfn._xlws.FILTER(Q655:Q942,($H$655:$H$942=1)*($K$655:$K$942=4)*($AW655:$AW942&gt;$Y$944)))</f>
        <v>#VALUE!</v>
      </c>
      <c r="R978" s="8" t="e" cm="1" vm="1">
        <f t="array" ref="R978">-1* MEDIAN(_xlfn._xlws.FILTER(R655:R942,($H$655:$H$942=1)*($K$655:$K$942=4)*($AW655:$AW942&gt;$Y$944)))</f>
        <v>#VALUE!</v>
      </c>
      <c r="S978" s="8" t="e" cm="1" vm="1">
        <f t="array" ref="S978">-1* MEDIAN(_xlfn._xlws.FILTER(S655:S942,($H$655:$H$942=1)*($K$655:$K$942=4)*($AW655:$AW942&gt;$Y$944)))</f>
        <v>#VALUE!</v>
      </c>
      <c r="T978" s="8" t="e" cm="1" vm="1">
        <f t="array" ref="T978">-1* MEDIAN(_xlfn._xlws.FILTER(T655:T942,($H$655:$H$942=1)*($K$655:$K$942=4)*($AW655:$AW942&gt;$Y$944)))</f>
        <v>#VALUE!</v>
      </c>
      <c r="U978" s="8" t="e" cm="1" vm="1">
        <f t="array" ref="U978">-1* MEDIAN(_xlfn._xlws.FILTER(U655:U942,($H$655:$H$942=1)*($K$655:$K$942=4)*($AW655:$AW942&gt;$Y$944)))</f>
        <v>#VALUE!</v>
      </c>
      <c r="V978" s="8" t="e" cm="1" vm="1">
        <f t="array" ref="V978">-1* MEDIAN(_xlfn._xlws.FILTER(V655:V942,($H$655:$H$942=1)*($K$655:$K$942=4)*($AW655:$AW942&gt;$Y$944)))</f>
        <v>#VALUE!</v>
      </c>
      <c r="W978" s="8" t="e" cm="1" vm="1">
        <f t="array" ref="W978">-1* MEDIAN(_xlfn._xlws.FILTER(W655:W942,($H$655:$H$942=1)*($K$655:$K$942=4)*($AW655:$AW942&gt;$Y$944)))</f>
        <v>#VALUE!</v>
      </c>
      <c r="Y978" t="str">
        <f>"Target; Gain &gt; "&amp;Y969&amp;"; #pref=4"</f>
        <v>Target; Gain &gt; 0.6; #pref=4</v>
      </c>
      <c r="Z978" s="8" t="e" cm="1" vm="1">
        <f t="array" ref="Z978">-1* MEDIAN(_xlfn._xlws.FILTER(Z655:Z942,($H$655:$H$942=1)*($K$655:$K$942=4)*($AW655:$AW942&gt;$Y$944)))</f>
        <v>#VALUE!</v>
      </c>
      <c r="AA978" s="8" t="e" cm="1" vm="1">
        <f t="array" ref="AA978">-1* MEDIAN(_xlfn._xlws.FILTER(AA655:AA942,($H$655:$H$942=1)*($K$655:$K$942=4)*($AW655:$AW942&gt;$Y$944)))</f>
        <v>#VALUE!</v>
      </c>
      <c r="AB978" s="8" t="e" cm="1" vm="1">
        <f t="array" ref="AB978">-1* MEDIAN(_xlfn._xlws.FILTER(AB655:AB942,($H$655:$H$942=1)*($K$655:$K$942=4)*($AW655:$AW942&gt;$Y$944)))</f>
        <v>#VALUE!</v>
      </c>
      <c r="AC978" s="8" t="e" cm="1" vm="1">
        <f t="array" ref="AC978">-1* MEDIAN(_xlfn._xlws.FILTER(AC655:AC942,($H$655:$H$942=1)*($K$655:$K$942=4)*($AW655:$AW942&gt;$Y$944)))</f>
        <v>#VALUE!</v>
      </c>
      <c r="AD978" s="8" t="e" cm="1" vm="1">
        <f t="array" ref="AD978">-1* MEDIAN(_xlfn._xlws.FILTER(AD655:AD942,($H$655:$H$942=1)*($K$655:$K$942=4)*($AW655:$AW942&gt;$Y$944)))</f>
        <v>#VALUE!</v>
      </c>
      <c r="AE978" s="8" t="e" cm="1" vm="1">
        <f t="array" ref="AE978">-1* MEDIAN(_xlfn._xlws.FILTER(AE655:AE942,($H$655:$H$942=1)*($K$655:$K$942=4)*($AW655:$AW942&gt;$Y$944)))</f>
        <v>#VALUE!</v>
      </c>
      <c r="AF978" s="8" t="e" cm="1" vm="1">
        <f t="array" ref="AF978">-1* MEDIAN(_xlfn._xlws.FILTER(AF655:AF942,($H$655:$H$942=1)*($K$655:$K$942=4)*($AW655:$AW942&gt;$Y$944)))</f>
        <v>#VALUE!</v>
      </c>
      <c r="AG978" s="8" t="e" cm="1" vm="1">
        <f t="array" ref="AG978">-1* MEDIAN(_xlfn._xlws.FILTER(AG655:AG942,($H$655:$H$942=1)*($K$655:$K$942=4)*($AW655:$AW942&gt;$Y$944)))</f>
        <v>#VALUE!</v>
      </c>
      <c r="AH978" s="8" t="e" cm="1" vm="1">
        <f t="array" ref="AH978">-1* MEDIAN(_xlfn._xlws.FILTER(AH655:AH942,($H$655:$H$942=1)*($K$655:$K$942=4)*($AW655:$AW942&gt;$Y$944)))</f>
        <v>#VALUE!</v>
      </c>
      <c r="AI978" s="8" t="e" cm="1" vm="1">
        <f t="array" ref="AI978">-1* MEDIAN(_xlfn._xlws.FILTER(AI655:AI942,($H$655:$H$942=1)*($K$655:$K$942=4)*($AW655:$AW942&gt;$Y$944)))</f>
        <v>#VALUE!</v>
      </c>
      <c r="AK978" t="str">
        <f t="shared" si="440"/>
        <v>Target; Gain &gt; 0.6; #pref=4</v>
      </c>
      <c r="AL978" s="8" t="e" cm="1" vm="1">
        <f t="array" ref="AL978">-1* MEDIAN(_xlfn._xlws.FILTER(AL655:AL942,($H$655:$H$942=1)*($K$655:$K$942=4)*($AW655:$AW942&gt;$Y$944)))</f>
        <v>#VALUE!</v>
      </c>
      <c r="AM978" s="8" t="e" cm="1" vm="1">
        <f t="array" ref="AM978">-1* MEDIAN(_xlfn._xlws.FILTER(AM655:AM942,($H$655:$H$942=1)*($K$655:$K$942=4)*($AW655:$AW942&gt;$Y$944)))</f>
        <v>#VALUE!</v>
      </c>
      <c r="AN978" s="8" t="e" cm="1" vm="1">
        <f t="array" ref="AN978">-1* MEDIAN(_xlfn._xlws.FILTER(AN655:AN942,($H$655:$H$942=1)*($K$655:$K$942=4)*($AW655:$AW942&gt;$Y$944)))</f>
        <v>#VALUE!</v>
      </c>
      <c r="AO978" s="8" t="e" cm="1" vm="1">
        <f t="array" ref="AO978">-1* MEDIAN(_xlfn._xlws.FILTER(AO655:AO942,($H$655:$H$942=1)*($K$655:$K$942=4)*($AW655:$AW942&gt;$Y$944)))</f>
        <v>#VALUE!</v>
      </c>
      <c r="AP978" s="8" t="e" cm="1" vm="1">
        <f t="array" ref="AP978">-1* MEDIAN(_xlfn._xlws.FILTER(AP655:AP942,($H$655:$H$942=1)*($K$655:$K$942=4)*($AW655:$AW942&gt;$Y$944)))</f>
        <v>#VALUE!</v>
      </c>
      <c r="AQ978" s="8" t="e" cm="1" vm="1">
        <f t="array" ref="AQ978">-1* MEDIAN(_xlfn._xlws.FILTER(AQ655:AQ942,($H$655:$H$942=1)*($K$655:$K$942=4)*($AW655:$AW942&gt;$Y$944)))</f>
        <v>#VALUE!</v>
      </c>
      <c r="AR978" s="8" t="e" cm="1" vm="1">
        <f t="array" ref="AR978">-1* MEDIAN(_xlfn._xlws.FILTER(AR655:AR942,($H$655:$H$942=1)*($K$655:$K$942=4)*($AW655:$AW942&gt;$Y$944)))</f>
        <v>#VALUE!</v>
      </c>
      <c r="AS978" s="8" t="e" cm="1" vm="1">
        <f t="array" ref="AS978">-1* MEDIAN(_xlfn._xlws.FILTER(AS655:AS942,($H$655:$H$942=1)*($K$655:$K$942=4)*($AW655:$AW942&gt;$Y$944)))</f>
        <v>#VALUE!</v>
      </c>
      <c r="AT978" s="8" t="e" cm="1" vm="1">
        <f t="array" ref="AT978">-1* MEDIAN(_xlfn._xlws.FILTER(AT655:AT942,($H$655:$H$942=1)*($K$655:$K$942=4)*($AW655:$AW942&gt;$Y$944)))</f>
        <v>#VALUE!</v>
      </c>
      <c r="AU978" s="8" t="e" cm="1" vm="1">
        <f t="array" ref="AU978">-1* MEDIAN(_xlfn._xlws.FILTER(AU655:AU942,($H$655:$H$942=1)*($K$655:$K$942=4)*($AW655:$AW942&gt;$Y$944)))</f>
        <v>#VALUE!</v>
      </c>
    </row>
    <row r="979" spans="13:49" x14ac:dyDescent="0.3">
      <c r="M979" t="str">
        <f t="shared" si="444"/>
        <v>Target (or sym); Gain &gt; 0</v>
      </c>
      <c r="N979" s="8" cm="1">
        <f t="array" ref="N979">-1* MEDIAN(_xlfn._xlws.FILTER(N655:N942,($H655:$H942=1)*($J655:$J942=1)))</f>
        <v>0.33265982177286302</v>
      </c>
      <c r="O979" s="8" cm="1">
        <f t="array" ref="O979">-1* MEDIAN(_xlfn._xlws.FILTER(O655:O942,($H655:$H942=1)*($J655:$J942=1)))</f>
        <v>0.32951512850401665</v>
      </c>
      <c r="P979" s="8" cm="1">
        <f t="array" ref="P979">-1* MEDIAN(_xlfn._xlws.FILTER(P655:P942,($H655:$H942=1)*($J655:$J942=1)))</f>
        <v>-0.1486996757734842</v>
      </c>
      <c r="Q979" s="8" cm="1">
        <f t="array" ref="Q979">-1* MEDIAN(_xlfn._xlws.FILTER(Q655:Q942,($H655:$H942=1)*($J655:$J942=1)))</f>
        <v>0.65196379355338241</v>
      </c>
      <c r="R979" s="8" cm="1">
        <f t="array" ref="R979">-1* MEDIAN(_xlfn._xlws.FILTER(R655:R942,($H655:$H942=1)*($J655:$J942=1)))</f>
        <v>0.14521490170370521</v>
      </c>
      <c r="S979" s="8" cm="1">
        <f t="array" ref="S979">-1* MEDIAN(_xlfn._xlws.FILTER(S655:S942,($H655:$H942=1)*($J655:$J942=1)))</f>
        <v>0.74334341936518844</v>
      </c>
      <c r="T979" s="8" cm="1">
        <f t="array" ref="T979">-1* MEDIAN(_xlfn._xlws.FILTER(T655:T942,($H655:$H942=1)*($J655:$J942=1)))</f>
        <v>-1.7134136157510973</v>
      </c>
      <c r="U979" s="8" cm="1">
        <f t="array" ref="U979">-1* MEDIAN(_xlfn._xlws.FILTER(U655:U942,($H655:$H942=1)*($J655:$J942=1)))</f>
        <v>-1.1466608720898899</v>
      </c>
      <c r="V979" s="8" cm="1">
        <f t="array" ref="V979">-1* MEDIAN(_xlfn._xlws.FILTER(V655:V942,($H655:$H942=1)*($J655:$J942=1)))</f>
        <v>-3.0009173817647663</v>
      </c>
      <c r="W979" s="8" cm="1">
        <f t="array" ref="W979">-1* MEDIAN(_xlfn._xlws.FILTER(W655:W942,($H655:$H942=1)*($J655:$J942=1)))</f>
        <v>0.35968137839012737</v>
      </c>
      <c r="Y979" t="s">
        <v>52</v>
      </c>
      <c r="Z979" s="8" cm="1">
        <f t="array" ref="Z979">-1* MEDIAN(_xlfn._xlws.FILTER(Z655:Z942,($H655:$H942=1)*($J655:$J942=1)))</f>
        <v>0.26401016853553999</v>
      </c>
      <c r="AA979" s="8" cm="1">
        <f t="array" ref="AA979">-1* MEDIAN(_xlfn._xlws.FILTER(AA655:AA942,($H655:$H942=1)*($J655:$J942=1)))</f>
        <v>0.26483101058933434</v>
      </c>
      <c r="AB979" s="8" cm="1">
        <f t="array" ref="AB979">-1* MEDIAN(_xlfn._xlws.FILTER(AB655:AB942,($H655:$H942=1)*($J655:$J942=1)))</f>
        <v>-9.9291493755851501E-2</v>
      </c>
      <c r="AC979" s="8" cm="1">
        <f t="array" ref="AC979">-1* MEDIAN(_xlfn._xlws.FILTER(AC655:AC942,($H655:$H942=1)*($J655:$J942=1)))</f>
        <v>0.43442911946219576</v>
      </c>
      <c r="AD979" s="8" cm="1">
        <f t="array" ref="AD979">-1* MEDIAN(_xlfn._xlws.FILTER(AD655:AD942,($H655:$H942=1)*($J655:$J942=1)))</f>
        <v>0.17059210694446642</v>
      </c>
      <c r="AE979" s="8" cm="1">
        <f t="array" ref="AE979">-1* MEDIAN(_xlfn._xlws.FILTER(AE655:AE942,($H655:$H942=1)*($J655:$J942=1)))</f>
        <v>0.46845057104866183</v>
      </c>
      <c r="AF979" s="8" cm="1">
        <f t="array" ref="AF979">-1* MEDIAN(_xlfn._xlws.FILTER(AF655:AF942,($H655:$H942=1)*($J655:$J942=1)))</f>
        <v>-0.41832205149284829</v>
      </c>
      <c r="AG979" s="8" cm="1">
        <f t="array" ref="AG979">-1* MEDIAN(_xlfn._xlws.FILTER(AG655:AG942,($H655:$H942=1)*($J655:$J942=1)))</f>
        <v>-0.22661252442147301</v>
      </c>
      <c r="AH979" s="8" cm="1">
        <f t="array" ref="AH979">-1* MEDIAN(_xlfn._xlws.FILTER(AH655:AH942,($H655:$H942=1)*($J655:$J942=1)))</f>
        <v>-1.3882987792627044</v>
      </c>
      <c r="AI979" s="8" cm="1">
        <f t="array" ref="AI979">-1* MEDIAN(_xlfn._xlws.FILTER(AI655:AI942,($H655:$H942=1)*($J655:$J942=1)))</f>
        <v>-0.1791742131059893</v>
      </c>
      <c r="AK979" t="str">
        <f t="shared" si="440"/>
        <v>Target (or sym); Gain &gt; 0</v>
      </c>
      <c r="AL979" s="8" cm="1">
        <f t="array" ref="AL979">-1* MEDIAN(_xlfn._xlws.FILTER(AL655:AL942,($H655:$H942=1)*($J655:$J942=1)))</f>
        <v>0.74425411679402353</v>
      </c>
      <c r="AM979" s="8" cm="1">
        <f t="array" ref="AM979">-1* MEDIAN(_xlfn._xlws.FILTER(AM655:AM942,($H655:$H942=1)*($J655:$J942=1)))</f>
        <v>0.74684820800706631</v>
      </c>
      <c r="AN979" s="8" cm="1">
        <f t="array" ref="AN979">-1* MEDIAN(_xlfn._xlws.FILTER(AN655:AN942,($H655:$H942=1)*($J655:$J942=1)))</f>
        <v>-9.9291493755851501E-2</v>
      </c>
      <c r="AO979" s="8" cm="1">
        <f t="array" ref="AO979">-1* MEDIAN(_xlfn._xlws.FILTER(AO655:AO942,($H655:$H942=1)*($J655:$J942=1)))</f>
        <v>0.78554444872581763</v>
      </c>
      <c r="AP979" s="8" cm="1">
        <f t="array" ref="AP979">-1* MEDIAN(_xlfn._xlws.FILTER(AP655:AP942,($H655:$H942=1)*($J655:$J942=1)))</f>
        <v>0.17059210694446642</v>
      </c>
      <c r="AQ979" s="8" cm="1">
        <f t="array" ref="AQ979">-1* MEDIAN(_xlfn._xlws.FILTER(AQ655:AQ942,($H655:$H942=1)*($J655:$J942=1)))</f>
        <v>0.7235007012573571</v>
      </c>
      <c r="AR979" s="8" cm="1">
        <f t="array" ref="AR979">-1* MEDIAN(_xlfn._xlws.FILTER(AR655:AR942,($H655:$H942=1)*($J655:$J942=1)))</f>
        <v>0.24779453103445293</v>
      </c>
      <c r="AS979" s="8" cm="1">
        <f t="array" ref="AS979">-1* MEDIAN(_xlfn._xlws.FILTER(AS655:AS942,($H655:$H942=1)*($J655:$J942=1)))</f>
        <v>0.77235689678931096</v>
      </c>
      <c r="AT979" s="8" cm="1">
        <f t="array" ref="AT979">-1* MEDIAN(_xlfn._xlws.FILTER(AT655:AT942,($H655:$H942=1)*($J655:$J942=1)))</f>
        <v>-1.3882987792627044</v>
      </c>
      <c r="AU979" s="8" cm="1">
        <f t="array" ref="AU979">-1* MEDIAN(_xlfn._xlws.FILTER(AU655:AU942,($H655:$H942=1)*($J655:$J942=1)))</f>
        <v>0.38960991023756342</v>
      </c>
      <c r="AV979" s="4" t="s">
        <v>43</v>
      </c>
      <c r="AW979" s="18">
        <f>AVERAGEIF($J655:$J942,"=1",AW655:AW942)</f>
        <v>0.24118117185446517</v>
      </c>
    </row>
    <row r="980" spans="13:49" x14ac:dyDescent="0.3">
      <c r="M980" t="str">
        <f t="shared" si="444"/>
        <v>Target (or sym); Gain &lt;= 0</v>
      </c>
      <c r="N980" s="8" cm="1">
        <f t="array" ref="N980">-1* MEDIAN(_xlfn._xlws.FILTER(N655:N942,($H655:$H942=1)*($J655:$J942=0)))</f>
        <v>-1.438802629597659</v>
      </c>
      <c r="O980" s="8" cm="1">
        <f t="array" ref="O980">-1* MEDIAN(_xlfn._xlws.FILTER(O655:O942,($H655:$H942=1)*($J655:$J942=0)))</f>
        <v>-1.4454030022023963</v>
      </c>
      <c r="P980" s="8" cm="1">
        <f t="array" ref="P980">-1* MEDIAN(_xlfn._xlws.FILTER(P655:P942,($H655:$H942=1)*($J655:$J942=0)))</f>
        <v>0.2215793517215543</v>
      </c>
      <c r="Q980" s="8" cm="1">
        <f t="array" ref="Q980">-1* MEDIAN(_xlfn._xlws.FILTER(Q655:Q942,($H655:$H942=1)*($J655:$J942=0)))</f>
        <v>-7.0404472662251527E-2</v>
      </c>
      <c r="R980" s="8" cm="1">
        <f t="array" ref="R980">-1* MEDIAN(_xlfn._xlws.FILTER(R655:R942,($H655:$H942=1)*($J655:$J942=0)))</f>
        <v>0.29522989523034743</v>
      </c>
      <c r="S980" s="8" cm="1">
        <f t="array" ref="S980">-1* MEDIAN(_xlfn._xlws.FILTER(S655:S942,($H655:$H942=1)*($J655:$J942=0)))</f>
        <v>-0.15492865798557459</v>
      </c>
      <c r="T980" s="8" cm="1">
        <f t="array" ref="T980">-1* MEDIAN(_xlfn._xlws.FILTER(T655:T942,($H655:$H942=1)*($J655:$J942=0)))</f>
        <v>-4.9634104127145484</v>
      </c>
      <c r="U980" s="8" cm="1">
        <f t="array" ref="U980">-1* MEDIAN(_xlfn._xlws.FILTER(U655:U942,($H655:$H942=1)*($J655:$J942=0)))</f>
        <v>-4.7968576039804303</v>
      </c>
      <c r="V980" s="8" cm="1">
        <f t="array" ref="V980">-1* MEDIAN(_xlfn._xlws.FILTER(V655:V942,($H655:$H942=1)*($J655:$J942=0)))</f>
        <v>0.28448595115726238</v>
      </c>
      <c r="W980" s="8" cm="1">
        <f t="array" ref="W980">-1* MEDIAN(_xlfn._xlws.FILTER(W655:W942,($H655:$H942=1)*($J655:$J942=0)))</f>
        <v>-1.1051901960391284</v>
      </c>
      <c r="Y980" t="s">
        <v>132</v>
      </c>
      <c r="Z980" s="8" cm="1">
        <f t="array" ref="Z980">-1* MEDIAN(_xlfn._xlws.FILTER(Z655:Z942,($H655:$H942=1)*($J655:$J942=0)))</f>
        <v>-0.76579485953450188</v>
      </c>
      <c r="AA980" s="8" cm="1">
        <f t="array" ref="AA980">-1* MEDIAN(_xlfn._xlws.FILTER(AA655:AA942,($H655:$H942=1)*($J655:$J942=0)))</f>
        <v>-0.77161067838706621</v>
      </c>
      <c r="AB980" s="8" cm="1">
        <f t="array" ref="AB980">-1* MEDIAN(_xlfn._xlws.FILTER(AB655:AB942,($H655:$H942=1)*($J655:$J942=0)))</f>
        <v>1.6386681403401104E-2</v>
      </c>
      <c r="AC980" s="8" cm="1">
        <f t="array" ref="AC980">-1* MEDIAN(_xlfn._xlws.FILTER(AC655:AC942,($H655:$H942=1)*($J655:$J942=0)))</f>
        <v>-0.28145731456355705</v>
      </c>
      <c r="AD980" s="8" cm="1">
        <f t="array" ref="AD980">-1* MEDIAN(_xlfn._xlws.FILTER(AD655:AD942,($H655:$H942=1)*($J655:$J942=0)))</f>
        <v>-0.31944822788910832</v>
      </c>
      <c r="AE980" s="8" cm="1">
        <f t="array" ref="AE980">-1* MEDIAN(_xlfn._xlws.FILTER(AE655:AE942,($H655:$H942=1)*($J655:$J942=0)))</f>
        <v>-0.92885746252630286</v>
      </c>
      <c r="AF980" s="8" cm="1">
        <f t="array" ref="AF980">-1* MEDIAN(_xlfn._xlws.FILTER(AF655:AF942,($H655:$H942=1)*($J655:$J942=0)))</f>
        <v>-0.51223229843924156</v>
      </c>
      <c r="AG980" s="8" cm="1">
        <f t="array" ref="AG980">-1* MEDIAN(_xlfn._xlws.FILTER(AG655:AG942,($H655:$H942=1)*($J655:$J942=0)))</f>
        <v>-1.4383694809846621</v>
      </c>
      <c r="AH980" s="8" cm="1">
        <f t="array" ref="AH980">-1* MEDIAN(_xlfn._xlws.FILTER(AH655:AH942,($H655:$H942=1)*($J655:$J942=0)))</f>
        <v>-0.15069198029986219</v>
      </c>
      <c r="AI980" s="8" cm="1">
        <f t="array" ref="AI980">-1* MEDIAN(_xlfn._xlws.FILTER(AI655:AI942,($H655:$H942=1)*($J655:$J942=0)))</f>
        <v>-2.0954227861784003</v>
      </c>
      <c r="AK980" t="str">
        <f t="shared" si="440"/>
        <v>Target (or sym); Gain &lt;= 0</v>
      </c>
      <c r="AL980" s="8" cm="1">
        <f t="array" ref="AL980">-1* MEDIAN(_xlfn._xlws.FILTER(AL655:AL942,($H655:$H942=1)*($J655:$J942=0)))</f>
        <v>0.53528746645224667</v>
      </c>
      <c r="AM980" s="8" cm="1">
        <f t="array" ref="AM980">-1* MEDIAN(_xlfn._xlws.FILTER(AM655:AM942,($H655:$H942=1)*($J655:$J942=0)))</f>
        <v>0.53443929247945188</v>
      </c>
      <c r="AN980" s="8" cm="1">
        <f t="array" ref="AN980">-1* MEDIAN(_xlfn._xlws.FILTER(AN655:AN942,($H655:$H942=1)*($J655:$J942=0)))</f>
        <v>1.6386681403401104E-2</v>
      </c>
      <c r="AO980" s="8" cm="1">
        <f t="array" ref="AO980">-1* MEDIAN(_xlfn._xlws.FILTER(AO655:AO942,($H655:$H942=1)*($J655:$J942=0)))</f>
        <v>0.6026992807170084</v>
      </c>
      <c r="AP980" s="8" cm="1">
        <f t="array" ref="AP980">-1* MEDIAN(_xlfn._xlws.FILTER(AP655:AP942,($H655:$H942=1)*($J655:$J942=0)))</f>
        <v>-0.31944822788910832</v>
      </c>
      <c r="AQ980" s="8" cm="1">
        <f t="array" ref="AQ980">-1* MEDIAN(_xlfn._xlws.FILTER(AQ655:AQ942,($H655:$H942=1)*($J655:$J942=0)))</f>
        <v>0.4917295586490108</v>
      </c>
      <c r="AR980" s="8" cm="1">
        <f t="array" ref="AR980">-1* MEDIAN(_xlfn._xlws.FILTER(AR655:AR942,($H655:$H942=1)*($J655:$J942=0)))</f>
        <v>2.0444890230568502E-2</v>
      </c>
      <c r="AS980" s="8" cm="1">
        <f t="array" ref="AS980">-1* MEDIAN(_xlfn._xlws.FILTER(AS655:AS942,($H655:$H942=1)*($J655:$J942=0)))</f>
        <v>0.57657233266668273</v>
      </c>
      <c r="AT980" s="8" cm="1">
        <f t="array" ref="AT980">-1* MEDIAN(_xlfn._xlws.FILTER(AT655:AT942,($H655:$H942=1)*($J655:$J942=0)))</f>
        <v>-0.15069198029986219</v>
      </c>
      <c r="AU980" s="8" cm="1">
        <f t="array" ref="AU980">-1* MEDIAN(_xlfn._xlws.FILTER(AU655:AU942,($H655:$H942=1)*($J655:$J942=0)))</f>
        <v>-0.54215304696071831</v>
      </c>
      <c r="AV980" s="4" t="s">
        <v>18</v>
      </c>
      <c r="AW980" s="18">
        <f>AVERAGEIF($J655:$J942,"=0",AW655:AW942)</f>
        <v>-0.20902368227386978</v>
      </c>
    </row>
    <row r="981" spans="13:49" x14ac:dyDescent="0.3">
      <c r="M981" s="19">
        <f t="shared" ref="M981:O986" si="445">M969</f>
        <v>0.6</v>
      </c>
      <c r="N981" s="19" t="str">
        <f t="shared" si="445"/>
        <v>BNL Causal</v>
      </c>
      <c r="O981" s="19" t="str">
        <f t="shared" si="445"/>
        <v>BNL Causal HM</v>
      </c>
      <c r="P981" s="19" t="str">
        <f>Q969</f>
        <v>SFS Causal</v>
      </c>
      <c r="Q981" s="19" t="str">
        <f>S969</f>
        <v>SaLSa Causal</v>
      </c>
      <c r="R981" s="19" t="str">
        <f>U969</f>
        <v>D&amp;C Causal</v>
      </c>
      <c r="S981" s="19" t="str">
        <f>W969</f>
        <v>BBS Causal</v>
      </c>
      <c r="T981" s="19"/>
      <c r="U981" s="19">
        <f t="shared" ref="U981:W992" si="446">Y969</f>
        <v>0.6</v>
      </c>
      <c r="V981" s="19" t="str">
        <f t="shared" si="446"/>
        <v>BNL Causal</v>
      </c>
      <c r="W981" s="19" t="str">
        <f t="shared" si="446"/>
        <v>BNL Causal HM</v>
      </c>
      <c r="X981" s="19" t="str">
        <f>AC969</f>
        <v>SFS Causal</v>
      </c>
      <c r="Y981" s="19" t="str">
        <f>AE969</f>
        <v>SaLSa Causal</v>
      </c>
      <c r="Z981" s="19" t="str">
        <f>AG969</f>
        <v>D&amp;C Causal</v>
      </c>
      <c r="AA981" s="19" t="str">
        <f>AI969</f>
        <v>BBS Causal</v>
      </c>
      <c r="AB981" s="17"/>
      <c r="AC981" s="32">
        <f>AK969</f>
        <v>0.6</v>
      </c>
      <c r="AD981" s="32" t="str">
        <f>AL969</f>
        <v>BNL Causal</v>
      </c>
      <c r="AE981" s="32" t="str">
        <f>AM969</f>
        <v>BNL Causal HM</v>
      </c>
      <c r="AF981" s="32" t="str">
        <f>AO969</f>
        <v>SFS Causal</v>
      </c>
      <c r="AG981" s="32" t="str">
        <f>AQ969</f>
        <v>SaLSa Causal</v>
      </c>
      <c r="AH981" s="32" t="str">
        <f>AS969</f>
        <v>D&amp;C Causal</v>
      </c>
      <c r="AI981" s="32" t="str">
        <f>AU969</f>
        <v>BBS Causal</v>
      </c>
      <c r="AK981" s="19"/>
      <c r="AL981" s="19"/>
      <c r="AM981" s="19"/>
      <c r="AN981" s="17"/>
      <c r="AO981" s="17"/>
      <c r="AP981" s="17"/>
      <c r="AQ981" s="17"/>
      <c r="AR981" s="17"/>
      <c r="AS981" s="17"/>
      <c r="AT981" s="17"/>
      <c r="AU981" s="17"/>
    </row>
    <row r="982" spans="13:49" x14ac:dyDescent="0.3">
      <c r="M982" t="str">
        <f t="shared" si="445"/>
        <v>ALL</v>
      </c>
      <c r="N982" s="8">
        <f t="shared" si="445"/>
        <v>0.16134442155289117</v>
      </c>
      <c r="O982" s="8">
        <f t="shared" si="445"/>
        <v>0.15540518807621118</v>
      </c>
      <c r="P982" s="8">
        <f>Q970</f>
        <v>0.53169788322533451</v>
      </c>
      <c r="Q982" s="8">
        <f>S970</f>
        <v>0.43733371490774353</v>
      </c>
      <c r="R982" s="8">
        <f>U970</f>
        <v>-0.8910229653391939</v>
      </c>
      <c r="S982" s="8">
        <f>W970</f>
        <v>-5.8063759742964197E-2</v>
      </c>
      <c r="T982" s="8"/>
      <c r="U982" s="8" t="str">
        <f t="shared" si="446"/>
        <v>ALL</v>
      </c>
      <c r="V982" s="8">
        <f t="shared" si="446"/>
        <v>0.18350686132567418</v>
      </c>
      <c r="W982" s="8">
        <f t="shared" si="446"/>
        <v>0.18548258204288975</v>
      </c>
      <c r="X982" s="8">
        <f>AC970</f>
        <v>0.28947544327734398</v>
      </c>
      <c r="Y982" s="8">
        <f>AE970</f>
        <v>0.2228139787356726</v>
      </c>
      <c r="Z982" s="8">
        <f>AG970</f>
        <v>-0.1943765242802345</v>
      </c>
      <c r="AA982" s="8">
        <f>AI970</f>
        <v>-0.38015644544310823</v>
      </c>
      <c r="AB982" s="17"/>
      <c r="AC982" s="33" t="str">
        <f t="shared" ref="AC982:AE992" si="447">AK970</f>
        <v>ALL</v>
      </c>
      <c r="AD982" s="8">
        <f t="shared" si="447"/>
        <v>0.7049404365095282</v>
      </c>
      <c r="AE982" s="8">
        <f t="shared" si="447"/>
        <v>0.70495210747453851</v>
      </c>
      <c r="AF982" s="8">
        <f t="shared" ref="AF982:AF992" si="448">AO970</f>
        <v>0.73476642513761314</v>
      </c>
      <c r="AG982" s="8">
        <f t="shared" ref="AG982:AG992" si="449">AQ970</f>
        <v>0.70286180184663949</v>
      </c>
      <c r="AH982" s="8">
        <f t="shared" ref="AH982:AH992" si="450">AS970</f>
        <v>0.7772886404913798</v>
      </c>
      <c r="AI982" s="8">
        <f t="shared" ref="AI982:AI992" si="451">AU970</f>
        <v>0.25882611207860284</v>
      </c>
      <c r="AK982" s="8"/>
      <c r="AL982" s="8"/>
      <c r="AM982" s="8"/>
      <c r="AN982" s="17"/>
      <c r="AO982" s="17"/>
      <c r="AP982" s="17"/>
      <c r="AQ982" s="17"/>
      <c r="AR982" s="17"/>
      <c r="AS982" s="17"/>
      <c r="AT982" s="17"/>
      <c r="AU982" s="17"/>
    </row>
    <row r="983" spans="13:49" x14ac:dyDescent="0.3">
      <c r="M983" t="str">
        <f t="shared" si="445"/>
        <v>Target; Gain &gt; 0.6</v>
      </c>
      <c r="N983" s="8">
        <f t="shared" si="445"/>
        <v>0.40571299404135419</v>
      </c>
      <c r="O983" s="8">
        <f t="shared" si="445"/>
        <v>0.39960659347980532</v>
      </c>
      <c r="P983" s="8">
        <f>Q971</f>
        <v>0.70859160906073382</v>
      </c>
      <c r="Q983" s="8">
        <f>S971</f>
        <v>0.59408604533135612</v>
      </c>
      <c r="R983" s="8">
        <f>U971</f>
        <v>-0.97400969203060916</v>
      </c>
      <c r="S983" s="8">
        <f>W971</f>
        <v>9.5713459601103834E-2</v>
      </c>
      <c r="T983" s="8"/>
      <c r="U983" s="8" t="str">
        <f t="shared" si="446"/>
        <v>Target; Gain &gt; 0.6</v>
      </c>
      <c r="V983" s="8">
        <f t="shared" si="446"/>
        <v>0.3455469231984179</v>
      </c>
      <c r="W983" s="8">
        <f t="shared" si="446"/>
        <v>0.35594590858273323</v>
      </c>
      <c r="X983" s="8">
        <f>AC971</f>
        <v>0.5018964112672889</v>
      </c>
      <c r="Y983" s="8">
        <f>AE971</f>
        <v>0.46845057104866183</v>
      </c>
      <c r="Z983" s="8">
        <f>AG971</f>
        <v>-0.31714193404478375</v>
      </c>
      <c r="AA983" s="8">
        <f>AI971</f>
        <v>-0.14714707088277684</v>
      </c>
      <c r="AB983" s="17"/>
      <c r="AC983" s="33" t="str">
        <f t="shared" si="447"/>
        <v>Target; Gain &gt; 0.6</v>
      </c>
      <c r="AD983" s="8">
        <f t="shared" si="447"/>
        <v>0.76297151410228881</v>
      </c>
      <c r="AE983" s="8">
        <f t="shared" si="447"/>
        <v>0.76833480226574569</v>
      </c>
      <c r="AF983" s="8">
        <f t="shared" si="448"/>
        <v>0.79586522653081126</v>
      </c>
      <c r="AG983" s="8">
        <f t="shared" si="449"/>
        <v>0.77097616364671473</v>
      </c>
      <c r="AH983" s="8">
        <f t="shared" si="450"/>
        <v>0.75128308947591949</v>
      </c>
      <c r="AI983" s="8">
        <f t="shared" si="451"/>
        <v>0.46887581958802349</v>
      </c>
      <c r="AK983" s="8"/>
      <c r="AL983" s="8"/>
      <c r="AM983" s="8"/>
      <c r="AN983" s="17"/>
      <c r="AO983" s="17"/>
      <c r="AP983" s="17"/>
      <c r="AQ983" s="17"/>
      <c r="AR983" s="17"/>
      <c r="AS983" s="17"/>
      <c r="AT983" s="17"/>
      <c r="AU983" s="17"/>
    </row>
    <row r="984" spans="13:49" x14ac:dyDescent="0.3">
      <c r="M984" t="str">
        <f t="shared" si="445"/>
        <v>Gain &gt; 0.6</v>
      </c>
      <c r="N984" s="8">
        <f t="shared" si="445"/>
        <v>0.40571299404135419</v>
      </c>
      <c r="O984" s="8">
        <f t="shared" si="445"/>
        <v>0.39960659347980532</v>
      </c>
      <c r="P984" s="8">
        <f t="shared" ref="P984:P992" si="452">Q972</f>
        <v>0.70859160906073382</v>
      </c>
      <c r="Q984" s="8">
        <f t="shared" ref="Q984:Q986" si="453">S972</f>
        <v>0.59408604533135612</v>
      </c>
      <c r="R984" s="8">
        <f t="shared" ref="R984:R986" si="454">U972</f>
        <v>-0.97400969203060916</v>
      </c>
      <c r="S984" s="8">
        <f t="shared" ref="S984:S992" si="455">W972</f>
        <v>9.5713459601103834E-2</v>
      </c>
      <c r="T984" s="8"/>
      <c r="U984" s="8" t="str">
        <f t="shared" si="446"/>
        <v>Gain &gt; 0.6</v>
      </c>
      <c r="V984" s="8">
        <f t="shared" si="446"/>
        <v>0.3455469231984179</v>
      </c>
      <c r="W984" s="8">
        <f t="shared" si="446"/>
        <v>0.35594590858273323</v>
      </c>
      <c r="X984" s="8">
        <f t="shared" ref="X984:X992" si="456">AC972</f>
        <v>0.5018964112672889</v>
      </c>
      <c r="Y984" s="8">
        <f t="shared" ref="Y984:Y988" si="457">AE972</f>
        <v>0.46845057104866183</v>
      </c>
      <c r="Z984" s="8">
        <f t="shared" ref="Z984:Z992" si="458">AG972</f>
        <v>-0.31714193404478375</v>
      </c>
      <c r="AA984" s="8">
        <f t="shared" ref="AA984:AA992" si="459">AI972</f>
        <v>-0.14714707088277684</v>
      </c>
      <c r="AB984" s="17"/>
      <c r="AC984" s="33" t="str">
        <f t="shared" si="447"/>
        <v>Gain &gt; 0.6</v>
      </c>
      <c r="AD984" s="8">
        <f t="shared" si="447"/>
        <v>0.76297151410228881</v>
      </c>
      <c r="AE984" s="8">
        <f t="shared" si="447"/>
        <v>0.76833480226574569</v>
      </c>
      <c r="AF984" s="8">
        <f t="shared" si="448"/>
        <v>0.79586522653081126</v>
      </c>
      <c r="AG984" s="8">
        <f t="shared" si="449"/>
        <v>0.77097616364671473</v>
      </c>
      <c r="AH984" s="8">
        <f t="shared" si="450"/>
        <v>0.75128308947591949</v>
      </c>
      <c r="AI984" s="8">
        <f t="shared" si="451"/>
        <v>0.46887581958802349</v>
      </c>
      <c r="AK984" s="8"/>
      <c r="AL984" s="8"/>
      <c r="AM984" s="8"/>
      <c r="AN984" s="17"/>
      <c r="AO984" s="17"/>
      <c r="AP984" s="17"/>
      <c r="AQ984" s="17"/>
      <c r="AR984" s="17"/>
      <c r="AS984" s="17"/>
      <c r="AT984" s="17"/>
      <c r="AU984" s="17"/>
    </row>
    <row r="985" spans="13:49" x14ac:dyDescent="0.3">
      <c r="M985" t="str">
        <f t="shared" si="445"/>
        <v>Target (or sym)</v>
      </c>
      <c r="N985" s="8">
        <f t="shared" si="445"/>
        <v>0.28128849140998546</v>
      </c>
      <c r="O985" s="8">
        <f t="shared" si="445"/>
        <v>0.27515634416479079</v>
      </c>
      <c r="P985" s="8">
        <f t="shared" si="452"/>
        <v>0.61693257026222359</v>
      </c>
      <c r="Q985" s="8">
        <f t="shared" si="453"/>
        <v>0.68712813507106518</v>
      </c>
      <c r="R985" s="8">
        <f t="shared" si="454"/>
        <v>-1.3146254048595634</v>
      </c>
      <c r="S985" s="8">
        <f t="shared" si="455"/>
        <v>0.16076471144113408</v>
      </c>
      <c r="T985" s="8"/>
      <c r="U985" s="8" t="str">
        <f t="shared" si="446"/>
        <v>Target (or sym)</v>
      </c>
      <c r="V985" s="8">
        <f>Z973</f>
        <v>0.21243967487883023</v>
      </c>
      <c r="W985" s="8">
        <f t="shared" si="446"/>
        <v>0.21825145013497524</v>
      </c>
      <c r="X985" s="8">
        <f t="shared" si="456"/>
        <v>0.34914830470538794</v>
      </c>
      <c r="Y985" s="8">
        <f t="shared" si="457"/>
        <v>0.34445688828767451</v>
      </c>
      <c r="Z985" s="8">
        <f t="shared" si="458"/>
        <v>-0.36482297240969008</v>
      </c>
      <c r="AA985" s="8">
        <f t="shared" si="459"/>
        <v>-0.2122600589338221</v>
      </c>
      <c r="AB985" s="17"/>
      <c r="AC985" s="14" t="str">
        <f t="shared" si="447"/>
        <v>Target (or sym)</v>
      </c>
      <c r="AD985" s="8">
        <f t="shared" si="447"/>
        <v>0.73656837260950803</v>
      </c>
      <c r="AE985" s="8">
        <f t="shared" si="447"/>
        <v>0.73628556236082943</v>
      </c>
      <c r="AF985" s="8">
        <f t="shared" si="448"/>
        <v>0.75913089887338092</v>
      </c>
      <c r="AG985" s="8">
        <f t="shared" si="449"/>
        <v>0.70282376080176168</v>
      </c>
      <c r="AH985" s="8">
        <f t="shared" si="450"/>
        <v>0.74743098406204478</v>
      </c>
      <c r="AI985" s="8">
        <f t="shared" si="451"/>
        <v>0.37433467320357927</v>
      </c>
      <c r="AK985" s="8"/>
      <c r="AL985" s="8"/>
      <c r="AM985" s="8"/>
      <c r="AN985" s="17"/>
      <c r="AO985" s="17"/>
      <c r="AP985" s="17"/>
      <c r="AQ985" s="17"/>
      <c r="AR985" s="17"/>
      <c r="AS985" s="17"/>
      <c r="AT985" s="17"/>
      <c r="AU985" s="17"/>
    </row>
    <row r="986" spans="13:49" x14ac:dyDescent="0.3">
      <c r="M986" t="str">
        <f>M974</f>
        <v>Gain &gt; 0</v>
      </c>
      <c r="N986" s="8">
        <f t="shared" si="445"/>
        <v>0.20541636726657064</v>
      </c>
      <c r="O986" s="8">
        <f t="shared" si="445"/>
        <v>0.19196540481633495</v>
      </c>
      <c r="P986" s="8">
        <f t="shared" si="452"/>
        <v>0.58940334510999981</v>
      </c>
      <c r="Q986" s="8">
        <f t="shared" si="453"/>
        <v>0.63114041843895863</v>
      </c>
      <c r="R986" s="8">
        <f t="shared" si="454"/>
        <v>-0.98499192024538818</v>
      </c>
      <c r="S986" s="8">
        <f t="shared" si="455"/>
        <v>0.12693904498781355</v>
      </c>
      <c r="T986" s="8"/>
      <c r="U986" s="8" t="str">
        <f t="shared" si="446"/>
        <v>Gain &gt; 0</v>
      </c>
      <c r="V986" s="8">
        <f t="shared" si="446"/>
        <v>0.1907523432804494</v>
      </c>
      <c r="W986" s="8">
        <f t="shared" si="446"/>
        <v>0.19708122304891651</v>
      </c>
      <c r="X986" s="8">
        <f t="shared" si="456"/>
        <v>0.40512277752713699</v>
      </c>
      <c r="Y986" s="8">
        <f t="shared" si="457"/>
        <v>0.24038095628256212</v>
      </c>
      <c r="Z986" s="8">
        <f t="shared" si="458"/>
        <v>-0.28539251804493959</v>
      </c>
      <c r="AA986" s="8">
        <f t="shared" si="459"/>
        <v>-0.26183750858357768</v>
      </c>
      <c r="AB986" s="17"/>
      <c r="AC986" s="14" t="str">
        <f t="shared" si="447"/>
        <v>Gain &gt; 0</v>
      </c>
      <c r="AD986" s="8">
        <f t="shared" si="447"/>
        <v>0.73201550794337333</v>
      </c>
      <c r="AE986" s="8">
        <f t="shared" si="447"/>
        <v>0.72961043056878228</v>
      </c>
      <c r="AF986" s="8">
        <f t="shared" si="448"/>
        <v>0.77883485286726084</v>
      </c>
      <c r="AG986" s="8">
        <f t="shared" si="449"/>
        <v>0.70890052059075459</v>
      </c>
      <c r="AH986" s="8">
        <f t="shared" si="450"/>
        <v>0.77667504684822286</v>
      </c>
      <c r="AI986" s="8">
        <f t="shared" si="451"/>
        <v>0.31820548426159928</v>
      </c>
      <c r="AK986" s="8"/>
      <c r="AL986" s="8"/>
      <c r="AM986" s="8"/>
      <c r="AN986" s="17"/>
      <c r="AO986" s="17"/>
      <c r="AP986" s="17"/>
      <c r="AQ986" s="17"/>
      <c r="AR986" s="17"/>
      <c r="AS986" s="17"/>
      <c r="AT986" s="17"/>
      <c r="AU986" s="17"/>
    </row>
    <row r="987" spans="13:49" x14ac:dyDescent="0.3">
      <c r="M987" t="str">
        <f t="shared" ref="M987:O992" si="460">M975</f>
        <v>Gain &lt;=0</v>
      </c>
      <c r="N987" s="8">
        <f t="shared" si="460"/>
        <v>-4.2745425921411617E-3</v>
      </c>
      <c r="O987" s="8">
        <f t="shared" si="460"/>
        <v>-8.8750554123748354E-3</v>
      </c>
      <c r="P987" s="8">
        <f t="shared" si="452"/>
        <v>0.47526086240657761</v>
      </c>
      <c r="Q987" s="8">
        <f>S975</f>
        <v>0.27908176876155866</v>
      </c>
      <c r="R987" s="8">
        <f>U975</f>
        <v>-0.8194921172338957</v>
      </c>
      <c r="S987" s="8">
        <f t="shared" si="455"/>
        <v>-0.23995446783743796</v>
      </c>
      <c r="T987" s="8"/>
      <c r="U987" s="8" t="str">
        <f t="shared" si="446"/>
        <v>Gain &lt;=0</v>
      </c>
      <c r="V987" s="8">
        <f t="shared" si="446"/>
        <v>9.1291780777998002E-2</v>
      </c>
      <c r="W987" s="8">
        <f t="shared" si="446"/>
        <v>9.5404186193178947E-2</v>
      </c>
      <c r="X987" s="8">
        <f t="shared" si="456"/>
        <v>0.19175903731315178</v>
      </c>
      <c r="Y987" s="8">
        <f t="shared" si="457"/>
        <v>6.3188322452152695E-2</v>
      </c>
      <c r="Z987" s="8">
        <f t="shared" si="458"/>
        <v>-7.0455997983687083E-2</v>
      </c>
      <c r="AA987" s="8">
        <f t="shared" si="459"/>
        <v>-0.47530371210168609</v>
      </c>
      <c r="AB987" s="17"/>
      <c r="AC987" s="14" t="str">
        <f t="shared" si="447"/>
        <v>Gain &lt;=0</v>
      </c>
      <c r="AD987" s="8">
        <f t="shared" si="447"/>
        <v>0.67633772249134061</v>
      </c>
      <c r="AE987" s="8">
        <f t="shared" si="447"/>
        <v>0.67671318417982529</v>
      </c>
      <c r="AF987" s="8">
        <f t="shared" si="448"/>
        <v>0.69573261134696518</v>
      </c>
      <c r="AG987" s="8">
        <f t="shared" si="449"/>
        <v>0.64196593416867709</v>
      </c>
      <c r="AH987" s="8">
        <f t="shared" si="450"/>
        <v>0.77856583778346566</v>
      </c>
      <c r="AI987" s="8">
        <f t="shared" si="451"/>
        <v>0.16617058125361772</v>
      </c>
      <c r="AK987" s="8"/>
      <c r="AL987" s="8"/>
      <c r="AM987" s="8"/>
      <c r="AN987" s="17"/>
      <c r="AO987" s="17"/>
      <c r="AP987" s="17"/>
      <c r="AQ987" s="17"/>
      <c r="AR987" s="17"/>
      <c r="AS987" s="17"/>
      <c r="AT987" s="17"/>
      <c r="AU987" s="17"/>
    </row>
    <row r="988" spans="13:49" x14ac:dyDescent="0.3">
      <c r="M988" t="str">
        <f>M976</f>
        <v>Target; Gain &gt; 0.6; #pref=2</v>
      </c>
      <c r="N988" s="8" t="e" vm="2">
        <f t="shared" si="460"/>
        <v>#VALUE!</v>
      </c>
      <c r="O988" s="8" t="e" vm="2">
        <f t="shared" si="460"/>
        <v>#VALUE!</v>
      </c>
      <c r="P988" s="8" t="e" vm="2">
        <f t="shared" si="452"/>
        <v>#VALUE!</v>
      </c>
      <c r="Q988" s="8" t="e" vm="2">
        <f t="shared" ref="Q988:Q992" si="461">S976</f>
        <v>#VALUE!</v>
      </c>
      <c r="R988" s="8" t="e" vm="2">
        <f t="shared" ref="R988" si="462">U976</f>
        <v>#VALUE!</v>
      </c>
      <c r="S988" s="8" t="e" vm="2">
        <f t="shared" si="455"/>
        <v>#VALUE!</v>
      </c>
      <c r="T988" s="8"/>
      <c r="U988" s="8" t="str">
        <f t="shared" si="446"/>
        <v>Target; Gain &gt; 0.6; #pref=2</v>
      </c>
      <c r="V988" s="8" t="e" vm="2">
        <f t="shared" si="446"/>
        <v>#VALUE!</v>
      </c>
      <c r="W988" s="8" t="e" vm="2">
        <f t="shared" si="446"/>
        <v>#VALUE!</v>
      </c>
      <c r="X988" s="8" t="e" vm="2">
        <f t="shared" si="456"/>
        <v>#VALUE!</v>
      </c>
      <c r="Y988" s="8" t="e" vm="2">
        <f t="shared" si="457"/>
        <v>#VALUE!</v>
      </c>
      <c r="Z988" s="8" t="e" vm="2">
        <f t="shared" si="458"/>
        <v>#VALUE!</v>
      </c>
      <c r="AA988" s="8" t="e" vm="2">
        <f t="shared" si="459"/>
        <v>#VALUE!</v>
      </c>
      <c r="AB988" s="17"/>
      <c r="AC988" s="14" t="str">
        <f t="shared" si="447"/>
        <v>Target; Gain &gt; 0.6; #pref=2</v>
      </c>
      <c r="AD988" s="8" t="e" vm="2">
        <f t="shared" si="447"/>
        <v>#VALUE!</v>
      </c>
      <c r="AE988" s="8" t="e" vm="2">
        <f t="shared" si="447"/>
        <v>#VALUE!</v>
      </c>
      <c r="AF988" s="8" t="e" vm="2">
        <f t="shared" si="448"/>
        <v>#VALUE!</v>
      </c>
      <c r="AG988" s="8" t="e" vm="2">
        <f t="shared" si="449"/>
        <v>#VALUE!</v>
      </c>
      <c r="AH988" s="8" t="e" vm="2">
        <f t="shared" si="450"/>
        <v>#VALUE!</v>
      </c>
      <c r="AI988" s="8" t="e" vm="2">
        <f t="shared" si="451"/>
        <v>#VALUE!</v>
      </c>
      <c r="AK988" s="8"/>
      <c r="AL988" s="8"/>
      <c r="AM988" s="8"/>
      <c r="AN988" s="17"/>
      <c r="AO988" s="17"/>
      <c r="AP988" s="17"/>
      <c r="AQ988" s="17"/>
      <c r="AR988" s="17"/>
      <c r="AS988" s="17"/>
      <c r="AT988" s="17"/>
      <c r="AU988" s="17"/>
    </row>
    <row r="989" spans="13:49" x14ac:dyDescent="0.3">
      <c r="M989" t="str">
        <f>M977</f>
        <v>Target; Gain &gt; 0.6; #pref=3</v>
      </c>
      <c r="N989" s="8">
        <f t="shared" si="460"/>
        <v>0.40571299404135419</v>
      </c>
      <c r="O989" s="8">
        <f t="shared" si="460"/>
        <v>0.39960659347980532</v>
      </c>
      <c r="P989" s="8">
        <f t="shared" si="452"/>
        <v>0.70859160906073382</v>
      </c>
      <c r="Q989" s="8">
        <f t="shared" si="461"/>
        <v>0.59408604533135612</v>
      </c>
      <c r="R989" s="8">
        <f>U977</f>
        <v>-0.97400969203060916</v>
      </c>
      <c r="S989" s="8">
        <f t="shared" si="455"/>
        <v>9.5713459601103834E-2</v>
      </c>
      <c r="T989" s="8"/>
      <c r="U989" s="8" t="str">
        <f t="shared" si="446"/>
        <v>Target; Gain &gt; 0.6; #pref=3</v>
      </c>
      <c r="V989" s="8">
        <f t="shared" si="446"/>
        <v>0.3455469231984179</v>
      </c>
      <c r="W989" s="8">
        <f t="shared" si="446"/>
        <v>0.35594590858273323</v>
      </c>
      <c r="X989" s="8">
        <f t="shared" si="456"/>
        <v>0.5018964112672889</v>
      </c>
      <c r="Y989" s="8">
        <f>AE977</f>
        <v>0.46845057104866183</v>
      </c>
      <c r="Z989" s="8">
        <f t="shared" si="458"/>
        <v>-0.31714193404478375</v>
      </c>
      <c r="AA989" s="8">
        <f t="shared" si="459"/>
        <v>-0.14714707088277684</v>
      </c>
      <c r="AB989" s="17"/>
      <c r="AC989" s="14" t="str">
        <f t="shared" si="447"/>
        <v>Target; Gain &gt; 0.6; #pref=3</v>
      </c>
      <c r="AD989" s="8">
        <f t="shared" si="447"/>
        <v>0.76297151410228881</v>
      </c>
      <c r="AE989" s="8">
        <f t="shared" si="447"/>
        <v>0.76833480226574569</v>
      </c>
      <c r="AF989" s="8">
        <f t="shared" si="448"/>
        <v>0.79586522653081126</v>
      </c>
      <c r="AG989" s="8">
        <f t="shared" si="449"/>
        <v>0.77097616364671473</v>
      </c>
      <c r="AH989" s="8">
        <f t="shared" si="450"/>
        <v>0.75128308947591949</v>
      </c>
      <c r="AI989" s="8">
        <f t="shared" si="451"/>
        <v>0.46887581958802349</v>
      </c>
      <c r="AK989" s="8"/>
      <c r="AL989" s="8"/>
      <c r="AM989" s="8"/>
      <c r="AN989" s="17"/>
      <c r="AO989" s="17"/>
      <c r="AP989" s="17"/>
      <c r="AQ989" s="17"/>
      <c r="AR989" s="17"/>
      <c r="AS989" s="17"/>
      <c r="AT989" s="17"/>
      <c r="AU989" s="17"/>
    </row>
    <row r="990" spans="13:49" x14ac:dyDescent="0.3">
      <c r="M990" t="str">
        <f>M978</f>
        <v>Target; Gain &gt; 0.6; #pref=4</v>
      </c>
      <c r="N990" s="8" t="e" vm="2">
        <f t="shared" si="460"/>
        <v>#VALUE!</v>
      </c>
      <c r="O990" s="8" t="e" vm="2">
        <f t="shared" si="460"/>
        <v>#VALUE!</v>
      </c>
      <c r="P990" s="8" t="e" vm="2">
        <f t="shared" si="452"/>
        <v>#VALUE!</v>
      </c>
      <c r="Q990" s="8" t="e" vm="2">
        <f t="shared" si="461"/>
        <v>#VALUE!</v>
      </c>
      <c r="R990" s="8" t="e" vm="2">
        <f>U978</f>
        <v>#VALUE!</v>
      </c>
      <c r="S990" s="8" t="e" vm="2">
        <f t="shared" si="455"/>
        <v>#VALUE!</v>
      </c>
      <c r="T990" s="8"/>
      <c r="U990" s="8" t="str">
        <f t="shared" si="446"/>
        <v>Target; Gain &gt; 0.6; #pref=4</v>
      </c>
      <c r="V990" s="8" t="e" vm="2">
        <f t="shared" si="446"/>
        <v>#VALUE!</v>
      </c>
      <c r="W990" s="8" t="e" vm="2">
        <f t="shared" si="446"/>
        <v>#VALUE!</v>
      </c>
      <c r="X990" s="8" t="e" vm="2">
        <f t="shared" si="456"/>
        <v>#VALUE!</v>
      </c>
      <c r="Y990" s="8" t="e" vm="2">
        <f>AE978</f>
        <v>#VALUE!</v>
      </c>
      <c r="Z990" s="8" t="e" vm="2">
        <f t="shared" si="458"/>
        <v>#VALUE!</v>
      </c>
      <c r="AA990" s="8" t="e" vm="2">
        <f t="shared" si="459"/>
        <v>#VALUE!</v>
      </c>
      <c r="AC990" s="14" t="str">
        <f t="shared" si="447"/>
        <v>Target; Gain &gt; 0.6; #pref=4</v>
      </c>
      <c r="AD990" s="8" t="e" vm="2">
        <f t="shared" si="447"/>
        <v>#VALUE!</v>
      </c>
      <c r="AE990" s="8" t="e" vm="2">
        <f t="shared" si="447"/>
        <v>#VALUE!</v>
      </c>
      <c r="AF990" s="8" t="e" vm="2">
        <f t="shared" si="448"/>
        <v>#VALUE!</v>
      </c>
      <c r="AG990" s="8" t="e" vm="2">
        <f t="shared" si="449"/>
        <v>#VALUE!</v>
      </c>
      <c r="AH990" s="8" t="e" vm="2">
        <f t="shared" si="450"/>
        <v>#VALUE!</v>
      </c>
      <c r="AI990" s="8" t="e" vm="2">
        <f t="shared" si="451"/>
        <v>#VALUE!</v>
      </c>
      <c r="AK990" s="8"/>
      <c r="AL990" s="8"/>
      <c r="AM990" s="8"/>
    </row>
    <row r="991" spans="13:49" x14ac:dyDescent="0.3">
      <c r="M991" t="str">
        <f>M979</f>
        <v>Target (or sym); Gain &gt; 0</v>
      </c>
      <c r="N991" s="8">
        <f t="shared" si="460"/>
        <v>0.33265982177286302</v>
      </c>
      <c r="O991" s="8">
        <f t="shared" si="460"/>
        <v>0.32951512850401665</v>
      </c>
      <c r="P991" s="8">
        <f t="shared" si="452"/>
        <v>0.65196379355338241</v>
      </c>
      <c r="Q991" s="8">
        <f t="shared" si="461"/>
        <v>0.74334341936518844</v>
      </c>
      <c r="R991" s="8">
        <f>U979</f>
        <v>-1.1466608720898899</v>
      </c>
      <c r="S991" s="8">
        <f t="shared" si="455"/>
        <v>0.35968137839012737</v>
      </c>
      <c r="T991" s="8"/>
      <c r="U991" s="8" t="str">
        <f t="shared" si="446"/>
        <v>Target (or sym); Gain &gt; 0</v>
      </c>
      <c r="V991" s="8">
        <f t="shared" si="446"/>
        <v>0.26401016853553999</v>
      </c>
      <c r="W991" s="8">
        <f t="shared" si="446"/>
        <v>0.26483101058933434</v>
      </c>
      <c r="X991" s="8">
        <f t="shared" si="456"/>
        <v>0.43442911946219576</v>
      </c>
      <c r="Y991" s="8">
        <f>AE979</f>
        <v>0.46845057104866183</v>
      </c>
      <c r="Z991" s="8">
        <f t="shared" si="458"/>
        <v>-0.22661252442147301</v>
      </c>
      <c r="AA991" s="8">
        <f t="shared" si="459"/>
        <v>-0.1791742131059893</v>
      </c>
      <c r="AC991" s="14" t="str">
        <f t="shared" si="447"/>
        <v>Target (or sym); Gain &gt; 0</v>
      </c>
      <c r="AD991" s="8">
        <f t="shared" si="447"/>
        <v>0.74425411679402353</v>
      </c>
      <c r="AE991" s="8">
        <f t="shared" si="447"/>
        <v>0.74684820800706631</v>
      </c>
      <c r="AF991" s="8">
        <f t="shared" si="448"/>
        <v>0.78554444872581763</v>
      </c>
      <c r="AG991" s="8">
        <f t="shared" si="449"/>
        <v>0.7235007012573571</v>
      </c>
      <c r="AH991" s="8">
        <f t="shared" si="450"/>
        <v>0.77235689678931096</v>
      </c>
      <c r="AI991" s="8">
        <f t="shared" si="451"/>
        <v>0.38960991023756342</v>
      </c>
      <c r="AK991" s="8"/>
      <c r="AL991" s="8"/>
      <c r="AM991" s="8"/>
    </row>
    <row r="992" spans="13:49" x14ac:dyDescent="0.3">
      <c r="M992" t="str">
        <f>M980</f>
        <v>Target (or sym); Gain &lt;= 0</v>
      </c>
      <c r="N992" s="8">
        <f t="shared" si="460"/>
        <v>-1.438802629597659</v>
      </c>
      <c r="O992" s="8">
        <f t="shared" si="460"/>
        <v>-1.4454030022023963</v>
      </c>
      <c r="P992" s="8">
        <f t="shared" si="452"/>
        <v>-7.0404472662251527E-2</v>
      </c>
      <c r="Q992" s="8">
        <f t="shared" si="461"/>
        <v>-0.15492865798557459</v>
      </c>
      <c r="R992" s="8">
        <f>U980</f>
        <v>-4.7968576039804303</v>
      </c>
      <c r="S992" s="8">
        <f t="shared" si="455"/>
        <v>-1.1051901960391284</v>
      </c>
      <c r="T992" s="8"/>
      <c r="U992" s="8" t="str">
        <f t="shared" si="446"/>
        <v>Target (or sym); Gain &lt;= 0</v>
      </c>
      <c r="V992" s="8">
        <f t="shared" si="446"/>
        <v>-0.76579485953450188</v>
      </c>
      <c r="W992" s="8">
        <f t="shared" si="446"/>
        <v>-0.77161067838706621</v>
      </c>
      <c r="X992" s="8">
        <f t="shared" si="456"/>
        <v>-0.28145731456355705</v>
      </c>
      <c r="Y992" s="8">
        <f>AE980</f>
        <v>-0.92885746252630286</v>
      </c>
      <c r="Z992" s="8">
        <f t="shared" si="458"/>
        <v>-1.4383694809846621</v>
      </c>
      <c r="AA992" s="8">
        <f t="shared" si="459"/>
        <v>-2.0954227861784003</v>
      </c>
      <c r="AC992" s="14" t="str">
        <f t="shared" si="447"/>
        <v>Target (or sym); Gain &lt;= 0</v>
      </c>
      <c r="AD992" s="8">
        <f t="shared" si="447"/>
        <v>0.53528746645224667</v>
      </c>
      <c r="AE992" s="8">
        <f t="shared" si="447"/>
        <v>0.53443929247945188</v>
      </c>
      <c r="AF992" s="8">
        <f t="shared" si="448"/>
        <v>0.6026992807170084</v>
      </c>
      <c r="AG992" s="8">
        <f t="shared" si="449"/>
        <v>0.4917295586490108</v>
      </c>
      <c r="AH992" s="8">
        <f t="shared" si="450"/>
        <v>0.57657233266668273</v>
      </c>
      <c r="AI992" s="8">
        <f t="shared" si="451"/>
        <v>-0.54215304696071831</v>
      </c>
    </row>
  </sheetData>
  <mergeCells count="11">
    <mergeCell ref="M653:W653"/>
    <mergeCell ref="Y653:AI653"/>
    <mergeCell ref="AK653:AU653"/>
    <mergeCell ref="M1:W1"/>
    <mergeCell ref="Y1:AI1"/>
    <mergeCell ref="AK1:AU1"/>
    <mergeCell ref="M341:R341"/>
    <mergeCell ref="T341:Y341"/>
    <mergeCell ref="AA341:AF341"/>
    <mergeCell ref="AJ341:AQ341"/>
    <mergeCell ref="AS341:AZ341"/>
  </mergeCells>
  <conditionalFormatting sqref="G633:K633 M343:R630 T343:Y630 M655:W942 Y655:AI942 AG343:AG630">
    <cfRule type="colorScale" priority="163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G634:K634">
    <cfRule type="colorScale" priority="162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G643:K643">
    <cfRule type="colorScale" priority="119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G644:K644">
    <cfRule type="colorScale" priority="118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G653:K653">
    <cfRule type="colorScale" priority="164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G651:L652 L653">
    <cfRule type="colorScale" priority="165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L633:L639 L643:L649 L641">
    <cfRule type="colorScale" priority="161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L640">
    <cfRule type="colorScale" priority="23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L650">
    <cfRule type="colorScale" priority="17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M945">
    <cfRule type="colorScale" priority="169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M946">
    <cfRule type="colorScale" priority="170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M947">
    <cfRule type="colorScale" priority="168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M970">
    <cfRule type="colorScale" priority="108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M971">
    <cfRule type="colorScale" priority="109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M972">
    <cfRule type="colorScale" priority="107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M633:R639 N957:S966 V957:AA966 M643:R649 M641:R641">
    <cfRule type="colorScale" priority="159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M640:R640">
    <cfRule type="colorScale" priority="22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M650:R650">
    <cfRule type="colorScale" priority="16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M3:W58">
    <cfRule type="colorScale" priority="45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M59:W290">
    <cfRule type="colorScale" priority="57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M293:W302">
    <cfRule type="colorScale" priority="15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M303:W303">
    <cfRule type="colorScale" priority="4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M317:W326">
    <cfRule type="colorScale" priority="8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M327:W327">
    <cfRule type="colorScale" priority="3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305:S313">
    <cfRule type="colorScale" priority="155">
      <colorScale>
        <cfvo type="min"/>
        <cfvo type="max"/>
        <color rgb="FF63BE7B"/>
        <color rgb="FFFCFCFF"/>
      </colorScale>
    </cfRule>
  </conditionalFormatting>
  <conditionalFormatting sqref="N314:S314">
    <cfRule type="colorScale" priority="37">
      <colorScale>
        <cfvo type="min"/>
        <cfvo type="max"/>
        <color rgb="FF63BE7B"/>
        <color rgb="FFFCFCFF"/>
      </colorScale>
    </cfRule>
  </conditionalFormatting>
  <conditionalFormatting sqref="N329:S337">
    <cfRule type="colorScale" priority="86">
      <colorScale>
        <cfvo type="min"/>
        <cfvo type="max"/>
        <color rgb="FF63BE7B"/>
        <color rgb="FFFCFCFF"/>
      </colorScale>
    </cfRule>
  </conditionalFormatting>
  <conditionalFormatting sqref="N338:S338">
    <cfRule type="colorScale" priority="27">
      <colorScale>
        <cfvo type="min"/>
        <cfvo type="max"/>
        <color rgb="FF63BE7B"/>
        <color rgb="FFFCFCFF"/>
      </colorScale>
    </cfRule>
  </conditionalFormatting>
  <conditionalFormatting sqref="N967:S967 V967:AA967">
    <cfRule type="colorScale" priority="8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N982:S991 V982:AA991">
    <cfRule type="colorScale" priority="105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N992:S992 V992:AA992">
    <cfRule type="colorScale" priority="2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N945:W954">
    <cfRule type="colorScale" priority="160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N955:W955">
    <cfRule type="colorScale" priority="11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N970:W979">
    <cfRule type="colorScale" priority="106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N980:W980">
    <cfRule type="colorScale" priority="5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S635:S636">
    <cfRule type="colorScale" priority="157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S645:S646">
    <cfRule type="colorScale" priority="117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T633:Y638">
    <cfRule type="colorScale" priority="152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T639:Y639 T649:Y649 T641:Y641">
    <cfRule type="colorScale" priority="145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T640:Y640">
    <cfRule type="colorScale" priority="19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T643:Y648">
    <cfRule type="colorScale" priority="116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T650:Y650">
    <cfRule type="colorScale" priority="13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V305:AA313">
    <cfRule type="colorScale" priority="154">
      <colorScale>
        <cfvo type="min"/>
        <cfvo type="max"/>
        <color rgb="FF63BE7B"/>
        <color rgb="FFFCFCFF"/>
      </colorScale>
    </cfRule>
  </conditionalFormatting>
  <conditionalFormatting sqref="V314:AA314">
    <cfRule type="colorScale" priority="36">
      <colorScale>
        <cfvo type="min"/>
        <cfvo type="max"/>
        <color rgb="FF63BE7B"/>
        <color rgb="FFFCFCFF"/>
      </colorScale>
    </cfRule>
  </conditionalFormatting>
  <conditionalFormatting sqref="V329:AA337">
    <cfRule type="colorScale" priority="85">
      <colorScale>
        <cfvo type="min"/>
        <cfvo type="max"/>
        <color rgb="FF63BE7B"/>
        <color rgb="FFFCFCFF"/>
      </colorScale>
    </cfRule>
  </conditionalFormatting>
  <conditionalFormatting sqref="V338:AA338">
    <cfRule type="colorScale" priority="26">
      <colorScale>
        <cfvo type="min"/>
        <cfvo type="max"/>
        <color rgb="FF63BE7B"/>
        <color rgb="FFFCFCFF"/>
      </colorScale>
    </cfRule>
  </conditionalFormatting>
  <conditionalFormatting sqref="Y3:AI58">
    <cfRule type="colorScale" priority="46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Y59:AI290">
    <cfRule type="colorScale" priority="58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Y293:AI301">
    <cfRule type="colorScale" priority="14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Y302:AI302">
    <cfRule type="colorScale" priority="14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Y303:AI303">
    <cfRule type="colorScale" priority="3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Y317:AI317">
    <cfRule type="colorScale" priority="8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Y318:AI318">
    <cfRule type="colorScale" priority="7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Y319:AI319">
    <cfRule type="colorScale" priority="7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Y320:AI320">
    <cfRule type="colorScale" priority="7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Y321:AI321">
    <cfRule type="colorScale" priority="7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Y322:AI322">
    <cfRule type="colorScale" priority="7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Y323:AI323">
    <cfRule type="colorScale" priority="6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Y324:AI324">
    <cfRule type="colorScale" priority="6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Y325:AI325">
    <cfRule type="colorScale" priority="6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Y326:AI326">
    <cfRule type="colorScale" priority="6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Y327:AI327">
    <cfRule type="colorScale" priority="3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Z633:Z639 Z643:Z649 Z641">
    <cfRule type="colorScale" priority="121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Z640">
    <cfRule type="colorScale" priority="20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Z650">
    <cfRule type="colorScale" priority="14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Z945:AI952">
    <cfRule type="colorScale" priority="151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Z953:AI953">
    <cfRule type="colorScale" priority="150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Z954:AI954">
    <cfRule type="colorScale" priority="144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Z955:AI955">
    <cfRule type="colorScale" priority="10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Z970:AI973">
    <cfRule type="colorScale" priority="104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Z974:AI974">
    <cfRule type="colorScale" priority="99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Z975:AI975">
    <cfRule type="colorScale" priority="97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Z976:AI976">
    <cfRule type="colorScale" priority="95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Z977:AI977">
    <cfRule type="colorScale" priority="93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Z978:AI978">
    <cfRule type="colorScale" priority="91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Z979:AI979">
    <cfRule type="colorScale" priority="89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Z980:AI980">
    <cfRule type="colorScale" priority="4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AA343:AF630">
    <cfRule type="colorScale" priority="124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AA633:AF638">
    <cfRule type="colorScale" priority="123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AA639:AF639 AA649:AF649 AA641:AF641">
    <cfRule type="colorScale" priority="122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AA640:AF640">
    <cfRule type="colorScale" priority="18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AA643:AF648">
    <cfRule type="colorScale" priority="110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AA650:AF650">
    <cfRule type="colorScale" priority="12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AD305:AI313">
    <cfRule type="colorScale" priority="125">
      <colorScale>
        <cfvo type="min"/>
        <cfvo type="max"/>
        <color rgb="FF63BE7B"/>
        <color rgb="FFFCFCFF"/>
      </colorScale>
    </cfRule>
  </conditionalFormatting>
  <conditionalFormatting sqref="AD314:AI314">
    <cfRule type="colorScale" priority="33">
      <colorScale>
        <cfvo type="min"/>
        <cfvo type="max"/>
        <color rgb="FF63BE7B"/>
        <color rgb="FFFCFCFF"/>
      </colorScale>
    </cfRule>
  </conditionalFormatting>
  <conditionalFormatting sqref="AD329:AI337">
    <cfRule type="colorScale" priority="82">
      <colorScale>
        <cfvo type="min"/>
        <cfvo type="max"/>
        <color rgb="FF63BE7B"/>
        <color rgb="FFFCFCFF"/>
      </colorScale>
    </cfRule>
  </conditionalFormatting>
  <conditionalFormatting sqref="AD338:AI338">
    <cfRule type="colorScale" priority="24">
      <colorScale>
        <cfvo type="min"/>
        <cfvo type="max"/>
        <color rgb="FF63BE7B"/>
        <color rgb="FFFCFCFF"/>
      </colorScale>
    </cfRule>
  </conditionalFormatting>
  <conditionalFormatting sqref="AD957:AI966">
    <cfRule type="colorScale" priority="120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AD967:AI967">
    <cfRule type="colorScale" priority="6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AD982:AI991">
    <cfRule type="colorScale" priority="101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AD992:AI992">
    <cfRule type="colorScale" priority="1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AH343:AH398">
    <cfRule type="colorScale" priority="42">
      <colorScale>
        <cfvo type="percentile" val="10"/>
        <cfvo type="num" val="0"/>
        <cfvo type="percentile" val="90"/>
        <color rgb="FFF8696B"/>
        <color rgb="FFFFFFFF"/>
        <color rgb="FF63BE7B"/>
      </colorScale>
    </cfRule>
  </conditionalFormatting>
  <conditionalFormatting sqref="AH399:AH630">
    <cfRule type="colorScale" priority="53">
      <colorScale>
        <cfvo type="percentile" val="10"/>
        <cfvo type="num" val="0"/>
        <cfvo type="percentile" val="90"/>
        <color rgb="FFF8696B"/>
        <color rgb="FFFFFFFF"/>
        <color rgb="FF63BE7B"/>
      </colorScale>
    </cfRule>
  </conditionalFormatting>
  <conditionalFormatting sqref="AJ343:AQ398">
    <cfRule type="colorScale" priority="43">
      <colorScale>
        <cfvo type="percentile" val="10"/>
        <cfvo type="num" val="0"/>
        <cfvo type="percentile" val="90"/>
        <color rgb="FFF8696B"/>
        <color rgb="FFFFFFFF"/>
        <color rgb="FF63BE7B"/>
      </colorScale>
    </cfRule>
  </conditionalFormatting>
  <conditionalFormatting sqref="AJ399:AQ630">
    <cfRule type="colorScale" priority="54">
      <colorScale>
        <cfvo type="percentile" val="10"/>
        <cfvo type="num" val="0"/>
        <cfvo type="percentile" val="90"/>
        <color rgb="FFF8696B"/>
        <color rgb="FFFFFFFF"/>
        <color rgb="FF63BE7B"/>
      </colorScale>
    </cfRule>
  </conditionalFormatting>
  <conditionalFormatting sqref="AK633:AK638">
    <cfRule type="colorScale" priority="135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AK639 AK649 AK641">
    <cfRule type="colorScale" priority="129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AK640">
    <cfRule type="colorScale" priority="21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AK643:AK648">
    <cfRule type="colorScale" priority="111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AK650">
    <cfRule type="colorScale" priority="15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AK305:AM313">
    <cfRule type="colorScale" priority="136">
      <colorScale>
        <cfvo type="min"/>
        <cfvo type="max"/>
        <color rgb="FF63BE7B"/>
        <color rgb="FFFCFCFF"/>
      </colorScale>
    </cfRule>
  </conditionalFormatting>
  <conditionalFormatting sqref="AK314:AM314">
    <cfRule type="colorScale" priority="35">
      <colorScale>
        <cfvo type="min"/>
        <cfvo type="max"/>
        <color rgb="FF63BE7B"/>
        <color rgb="FFFCFCFF"/>
      </colorScale>
    </cfRule>
  </conditionalFormatting>
  <conditionalFormatting sqref="AK329:AM337">
    <cfRule type="colorScale" priority="83">
      <colorScale>
        <cfvo type="min"/>
        <cfvo type="max"/>
        <color rgb="FF63BE7B"/>
        <color rgb="FFFCFCFF"/>
      </colorScale>
    </cfRule>
  </conditionalFormatting>
  <conditionalFormatting sqref="AK338:AM338">
    <cfRule type="colorScale" priority="25">
      <colorScale>
        <cfvo type="min"/>
        <cfvo type="max"/>
        <color rgb="FF63BE7B"/>
        <color rgb="FFFCFCFF"/>
      </colorScale>
    </cfRule>
  </conditionalFormatting>
  <conditionalFormatting sqref="AK957:AM966">
    <cfRule type="colorScale" priority="137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AK967:AM967">
    <cfRule type="colorScale" priority="7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AK982:AM991">
    <cfRule type="colorScale" priority="103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AK3:AU58">
    <cfRule type="colorScale" priority="47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AK59:AU290">
    <cfRule type="colorScale" priority="59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AK293:AU301">
    <cfRule type="colorScale" priority="13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K302:AU302">
    <cfRule type="colorScale" priority="13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K303:AU303">
    <cfRule type="colorScale" priority="3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K317:AU317">
    <cfRule type="colorScale" priority="8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K318:AU318">
    <cfRule type="colorScale" priority="7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K319:AU319">
    <cfRule type="colorScale" priority="7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K320:AU320">
    <cfRule type="colorScale" priority="7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K321:AU321">
    <cfRule type="colorScale" priority="7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K322:AU322">
    <cfRule type="colorScale" priority="7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K323:AU323">
    <cfRule type="colorScale" priority="6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K324:AU324">
    <cfRule type="colorScale" priority="6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K325:AU325">
    <cfRule type="colorScale" priority="6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K326:AU326">
    <cfRule type="colorScale" priority="6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K327:AU327">
    <cfRule type="colorScale" priority="2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K655:AU942">
    <cfRule type="colorScale" priority="138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AL633:AO633">
    <cfRule type="colorScale" priority="139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40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AL634:AO634">
    <cfRule type="colorScale" priority="141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42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AL643:AO643">
    <cfRule type="colorScale" priority="112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13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AL644:AO644">
    <cfRule type="colorScale" priority="114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15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AL945:AU952">
    <cfRule type="colorScale" priority="134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AL953:AU953">
    <cfRule type="colorScale" priority="133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AL954:AU954">
    <cfRule type="colorScale" priority="128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AL955:AU955">
    <cfRule type="colorScale" priority="9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AL970:AU970 AL972:AU972">
    <cfRule type="colorScale" priority="102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AL971:AU971">
    <cfRule type="colorScale" priority="80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AL973:AU973">
    <cfRule type="colorScale" priority="100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AL974:AU974">
    <cfRule type="colorScale" priority="98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AL975:AU975">
    <cfRule type="colorScale" priority="96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AL976:AU976">
    <cfRule type="colorScale" priority="94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AL977:AU977">
    <cfRule type="colorScale" priority="92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AL978:AU978">
    <cfRule type="colorScale" priority="90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AL979:AU979">
    <cfRule type="colorScale" priority="88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AL980:AU980">
    <cfRule type="colorScale" priority="3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AS343:AZ398">
    <cfRule type="colorScale" priority="44">
      <colorScale>
        <cfvo type="percentile" val="10"/>
        <cfvo type="num" val="0"/>
        <cfvo type="percentile" val="90"/>
        <color rgb="FFF8696B"/>
        <color rgb="FFFFFFFF"/>
        <color rgb="FF63BE7B"/>
      </colorScale>
    </cfRule>
  </conditionalFormatting>
  <conditionalFormatting sqref="AS399:AZ630">
    <cfRule type="colorScale" priority="55">
      <colorScale>
        <cfvo type="percentile" val="10"/>
        <cfvo type="num" val="0"/>
        <cfvo type="percentile" val="90"/>
        <color rgb="FFF8696B"/>
        <color rgb="FFFFFFFF"/>
        <color rgb="FF63BE7B"/>
      </colorScale>
    </cfRule>
  </conditionalFormatting>
  <conditionalFormatting sqref="AW3:AW58">
    <cfRule type="colorScale" priority="48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AW59:AW290">
    <cfRule type="colorScale" priority="60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AW655:AW942">
    <cfRule type="colorScale" priority="153">
      <colorScale>
        <cfvo type="percentile" val="10"/>
        <cfvo type="num" val="0"/>
        <cfvo type="percentile" val="90"/>
        <color rgb="FFF8696B"/>
        <color rgb="FFFFFFFF"/>
        <color rgb="FF63BE7B"/>
      </colorScale>
    </cfRule>
  </conditionalFormatting>
  <conditionalFormatting sqref="AX655:AY942">
    <cfRule type="cellIs" dxfId="1" priority="167" operator="lessThan">
      <formula>0</formula>
    </cfRule>
  </conditionalFormatting>
  <conditionalFormatting sqref="AX291:BB302 AZ340:BD340 AX304:BB313 AX315:BB326 AX328:BB337 AX339:BB339">
    <cfRule type="colorScale" priority="127">
      <colorScale>
        <cfvo type="percentile" val="10"/>
        <cfvo type="num" val="0"/>
        <cfvo type="percentile" val="90"/>
        <color rgb="FFF8696B"/>
        <color rgb="FFFFFFFF"/>
        <color rgb="FF63BE7B"/>
      </colorScale>
    </cfRule>
  </conditionalFormatting>
  <conditionalFormatting sqref="AX303:BB303">
    <cfRule type="colorScale" priority="40">
      <colorScale>
        <cfvo type="percentile" val="10"/>
        <cfvo type="num" val="0"/>
        <cfvo type="percentile" val="90"/>
        <color rgb="FFF8696B"/>
        <color rgb="FFFFFFFF"/>
        <color rgb="FF63BE7B"/>
      </colorScale>
    </cfRule>
  </conditionalFormatting>
  <conditionalFormatting sqref="AX314:BB314">
    <cfRule type="colorScale" priority="34">
      <colorScale>
        <cfvo type="percentile" val="10"/>
        <cfvo type="num" val="0"/>
        <cfvo type="percentile" val="90"/>
        <color rgb="FFF8696B"/>
        <color rgb="FFFFFFFF"/>
        <color rgb="FF63BE7B"/>
      </colorScale>
    </cfRule>
  </conditionalFormatting>
  <conditionalFormatting sqref="AX327:BB327">
    <cfRule type="colorScale" priority="32">
      <colorScale>
        <cfvo type="percentile" val="10"/>
        <cfvo type="num" val="0"/>
        <cfvo type="percentile" val="90"/>
        <color rgb="FFF8696B"/>
        <color rgb="FFFFFFFF"/>
        <color rgb="FF63BE7B"/>
      </colorScale>
    </cfRule>
  </conditionalFormatting>
  <conditionalFormatting sqref="AX338:BB338">
    <cfRule type="colorScale" priority="28">
      <colorScale>
        <cfvo type="percentile" val="10"/>
        <cfvo type="num" val="0"/>
        <cfvo type="percentile" val="90"/>
        <color rgb="FFF8696B"/>
        <color rgb="FFFFFFFF"/>
        <color rgb="FF63BE7B"/>
      </colorScale>
    </cfRule>
  </conditionalFormatting>
  <conditionalFormatting sqref="AY3:AY290">
    <cfRule type="colorScale" priority="158">
      <colorScale>
        <cfvo type="percentile" val="10"/>
        <cfvo type="num" val="0"/>
        <cfvo type="percentile" val="90"/>
        <color rgb="FFF8696B"/>
        <color rgb="FFFFFFFF"/>
        <color rgb="FF63BE7B"/>
      </colorScale>
    </cfRule>
  </conditionalFormatting>
  <conditionalFormatting sqref="AZ655:AZ942">
    <cfRule type="cellIs" dxfId="0" priority="166" operator="greaterThan">
      <formula>0</formula>
    </cfRule>
  </conditionalFormatting>
  <conditionalFormatting sqref="BB343:BB630">
    <cfRule type="colorScale" priority="61">
      <colorScale>
        <cfvo type="percentile" val="10"/>
        <cfvo type="num" val="0"/>
        <cfvo type="percentile" val="90"/>
        <color rgb="FFF8696B"/>
        <color rgb="FFFFFFFF"/>
        <color rgb="FF63BE7B"/>
      </colorScale>
    </cfRule>
  </conditionalFormatting>
  <pageMargins left="0.75" right="0.75" top="1" bottom="1" header="0.5" footer="0.5"/>
  <pageSetup orientation="portrait" horizontalDpi="4294967293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Summary</vt:lpstr>
      <vt:lpstr>Pure Decorrelation</vt:lpstr>
      <vt:lpstr>ddSky</vt:lpstr>
      <vt:lpstr>gnSky</vt:lpstr>
      <vt:lpstr>lnSky (0.9, 0.1)</vt:lpstr>
      <vt:lpstr>lnSky (0.8, 0.2)</vt:lpstr>
      <vt:lpstr>lnSky (0.7, 0.3)</vt:lpstr>
      <vt:lpstr>lnSky (0.6, 0.4)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Pratanu Mandal (Student)</dc:creator>
  <cp:lastModifiedBy>Pratanu Mandal</cp:lastModifiedBy>
  <cp:lastPrinted>2025-09-01T22:47:50Z</cp:lastPrinted>
  <dcterms:created xsi:type="dcterms:W3CDTF">2025-06-02T05:06:12Z</dcterms:created>
  <dcterms:modified xsi:type="dcterms:W3CDTF">2026-10-15T22:05:43Z</dcterms:modified>
</cp:coreProperties>
</file>